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defaultThemeVersion="166925"/>
  <mc:AlternateContent xmlns:mc="http://schemas.openxmlformats.org/markup-compatibility/2006">
    <mc:Choice Requires="x15">
      <x15ac:absPath xmlns:x15ac="http://schemas.microsoft.com/office/spreadsheetml/2010/11/ac" url="https://bathnesgovuk-my.sharepoint.com/personal/charlotte_smallwood_bathnes_gov_uk/Documents/Documents/Sustainable Construction SPD work/"/>
    </mc:Choice>
  </mc:AlternateContent>
  <xr:revisionPtr revIDLastSave="58" documentId="8_{2487BCC6-D9DE-4CCE-9296-31EB128BF20D}" xr6:coauthVersionLast="47" xr6:coauthVersionMax="47" xr10:uidLastSave="{8DEF163A-C59F-4EC4-89EA-D1ED925041EA}"/>
  <workbookProtection workbookAlgorithmName="SHA-512" workbookHashValue="yxvHSF9nK3mU81vIwNIZ/kVGZrRRFCdRvUe/VGFwuiXCfvONqeM5AdayO8fkd6X8xNzp3Bg5/QnBUIiqGfw6Dw==" workbookSaltValue="0jV1FIt/9mXSDdWiys8J6A==" workbookSpinCount="100000" lockStructure="1"/>
  <bookViews>
    <workbookView xWindow="28680" yWindow="1695" windowWidth="29040" windowHeight="15840" tabRatio="848" activeTab="4" xr2:uid="{61A008AD-6499-40B5-B49C-50FA4CA066B1}"/>
  </bookViews>
  <sheets>
    <sheet name="1 OVERVIEW" sheetId="29" r:id="rId1"/>
    <sheet name="2 INPUT DEVELOPMENT DETAILS" sheetId="30" r:id="rId2"/>
    <sheet name="3 INPUT SAP DATA" sheetId="1" r:id="rId3"/>
    <sheet name="4 GUIDANCE" sheetId="28" r:id="rId4"/>
    <sheet name="5 TERMS OF USE" sheetId="27" r:id="rId5"/>
    <sheet name="Occupancy" sheetId="9" state="hidden" r:id="rId6"/>
    <sheet name="Infiltration &amp; Ventilation" sheetId="2" state="hidden" r:id="rId7"/>
    <sheet name="Appliances" sheetId="4" state="hidden" r:id="rId8"/>
    <sheet name="Cooking" sheetId="23" state="hidden" r:id="rId9"/>
    <sheet name="Lighting" sheetId="15" state="hidden" r:id="rId10"/>
    <sheet name="DHW" sheetId="5" state="hidden" r:id="rId11"/>
    <sheet name="IHG" sheetId="8" state="hidden" r:id="rId12"/>
    <sheet name="Utilisation" sheetId="19" state="hidden" r:id="rId13"/>
    <sheet name="SHD" sheetId="11" state="hidden" r:id="rId14"/>
    <sheet name="Total Energy" sheetId="22" state="hidden" r:id="rId15"/>
    <sheet name="Solar Generation" sheetId="26" state="hidden" r:id="rId16"/>
    <sheet name="Data" sheetId="10" state="hidden" r:id="rId17"/>
  </sheets>
  <definedNames>
    <definedName name="SAP10TableU1">Data!$D$26:$O$47</definedName>
    <definedName name="SAP10TableU2">Data!$D$51:$O$72</definedName>
  </definedNames>
  <calcPr calcId="191028"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3" i="1" l="1"/>
  <c r="E18" i="30"/>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8" i="1"/>
  <c r="E19" i="1"/>
  <c r="E20" i="1"/>
  <c r="E21" i="1"/>
  <c r="E22" i="1"/>
  <c r="E23" i="1"/>
  <c r="E24" i="1"/>
  <c r="E25" i="1"/>
  <c r="E26" i="1"/>
  <c r="E27" i="1"/>
  <c r="E28" i="1"/>
  <c r="E29" i="1"/>
  <c r="E30" i="1"/>
  <c r="E31" i="1"/>
  <c r="E32" i="1"/>
  <c r="E33" i="1"/>
  <c r="E34" i="1"/>
  <c r="E35" i="1"/>
  <c r="E36" i="1"/>
  <c r="E37" i="1"/>
  <c r="D21" i="1" l="1"/>
  <c r="D30" i="1"/>
  <c r="D39" i="1"/>
  <c r="D48" i="1"/>
  <c r="D57" i="1"/>
  <c r="D66" i="1"/>
  <c r="D75" i="1"/>
  <c r="D84" i="1"/>
  <c r="D100" i="1"/>
  <c r="D101" i="1"/>
  <c r="D102" i="1"/>
  <c r="D103" i="1"/>
  <c r="D104" i="1"/>
  <c r="D105" i="1"/>
  <c r="D106" i="1"/>
  <c r="D107" i="1"/>
  <c r="D108" i="1"/>
  <c r="D109" i="1"/>
  <c r="D110" i="1"/>
  <c r="D111" i="1"/>
  <c r="D112" i="1"/>
  <c r="B108" i="26"/>
  <c r="C108" i="26" s="1"/>
  <c r="B107" i="26"/>
  <c r="C107" i="26" s="1"/>
  <c r="B106" i="26"/>
  <c r="C106" i="26" s="1"/>
  <c r="B105" i="26"/>
  <c r="D105" i="26" s="1"/>
  <c r="B104" i="26"/>
  <c r="D104" i="26" s="1"/>
  <c r="B103" i="26"/>
  <c r="D103" i="26" s="1"/>
  <c r="B102" i="26"/>
  <c r="D102" i="26" s="1"/>
  <c r="B101" i="26"/>
  <c r="D101" i="26" s="1"/>
  <c r="B100" i="26"/>
  <c r="C100" i="26" s="1"/>
  <c r="B99" i="26"/>
  <c r="C99" i="26" s="1"/>
  <c r="B98" i="26"/>
  <c r="C98" i="26" s="1"/>
  <c r="B97" i="26"/>
  <c r="D97" i="26" s="1"/>
  <c r="B96" i="26"/>
  <c r="D96" i="26" s="1"/>
  <c r="B95" i="26"/>
  <c r="C95" i="26" s="1"/>
  <c r="B94" i="26"/>
  <c r="C94" i="26" s="1"/>
  <c r="B93" i="26"/>
  <c r="C93" i="26" s="1"/>
  <c r="B92" i="26"/>
  <c r="C92" i="26" s="1"/>
  <c r="B91" i="26"/>
  <c r="C91" i="26" s="1"/>
  <c r="B90" i="26"/>
  <c r="C90" i="26" s="1"/>
  <c r="B89" i="26"/>
  <c r="C89" i="26" s="1"/>
  <c r="B88" i="26"/>
  <c r="C88" i="26" s="1"/>
  <c r="B87" i="26"/>
  <c r="C87" i="26" s="1"/>
  <c r="B86" i="26"/>
  <c r="C86" i="26" s="1"/>
  <c r="B85" i="26"/>
  <c r="C85" i="26" s="1"/>
  <c r="B84" i="26"/>
  <c r="C84" i="26" s="1"/>
  <c r="B83" i="26"/>
  <c r="C83" i="26" s="1"/>
  <c r="B82" i="26"/>
  <c r="B81" i="26"/>
  <c r="B80" i="26"/>
  <c r="D80" i="26" s="1"/>
  <c r="B79" i="26"/>
  <c r="B78" i="26"/>
  <c r="C78" i="26" s="1"/>
  <c r="B77" i="26"/>
  <c r="C77" i="26" s="1"/>
  <c r="B76" i="26"/>
  <c r="C76" i="26" s="1"/>
  <c r="B75" i="26"/>
  <c r="C75" i="26" s="1"/>
  <c r="B74" i="26"/>
  <c r="C74" i="26" s="1"/>
  <c r="B73" i="26"/>
  <c r="C73" i="26" s="1"/>
  <c r="B72" i="26"/>
  <c r="C72" i="26" s="1"/>
  <c r="B71" i="26"/>
  <c r="D71" i="26" s="1"/>
  <c r="B70" i="26"/>
  <c r="C70" i="26" s="1"/>
  <c r="B69" i="26"/>
  <c r="C69" i="26" s="1"/>
  <c r="B68" i="26"/>
  <c r="C68" i="26" s="1"/>
  <c r="B67" i="26"/>
  <c r="C67" i="26" s="1"/>
  <c r="B66" i="26"/>
  <c r="C66" i="26" s="1"/>
  <c r="B65" i="26"/>
  <c r="C65" i="26" s="1"/>
  <c r="B64" i="26"/>
  <c r="C64" i="26" s="1"/>
  <c r="B63" i="26"/>
  <c r="C63" i="26" s="1"/>
  <c r="B62" i="26"/>
  <c r="C62" i="26" s="1"/>
  <c r="B61" i="26"/>
  <c r="C61" i="26" s="1"/>
  <c r="B60" i="26"/>
  <c r="C60" i="26" s="1"/>
  <c r="B59" i="26"/>
  <c r="C59" i="26" s="1"/>
  <c r="B58" i="26"/>
  <c r="C58" i="26" s="1"/>
  <c r="B57" i="26"/>
  <c r="C57" i="26" s="1"/>
  <c r="B56" i="26"/>
  <c r="C56" i="26" s="1"/>
  <c r="B55" i="26"/>
  <c r="C55" i="26" s="1"/>
  <c r="B54" i="26"/>
  <c r="C54" i="26" s="1"/>
  <c r="B53" i="26"/>
  <c r="C53" i="26" s="1"/>
  <c r="B52" i="26"/>
  <c r="C52" i="26" s="1"/>
  <c r="B51" i="26"/>
  <c r="C51" i="26" s="1"/>
  <c r="B50" i="26"/>
  <c r="C50" i="26" s="1"/>
  <c r="B49" i="26"/>
  <c r="C49" i="26" s="1"/>
  <c r="B48" i="26"/>
  <c r="C48" i="26" s="1"/>
  <c r="B47" i="26"/>
  <c r="C47" i="26" s="1"/>
  <c r="B46" i="26"/>
  <c r="C46" i="26" s="1"/>
  <c r="B45" i="26"/>
  <c r="C45" i="26" s="1"/>
  <c r="B44" i="26"/>
  <c r="C44" i="26" s="1"/>
  <c r="B43" i="26"/>
  <c r="C43" i="26" s="1"/>
  <c r="B42" i="26"/>
  <c r="C42" i="26" s="1"/>
  <c r="B41" i="26"/>
  <c r="C41" i="26" s="1"/>
  <c r="B40" i="26"/>
  <c r="C40" i="26" s="1"/>
  <c r="B39" i="26"/>
  <c r="C39" i="26" s="1"/>
  <c r="B38" i="26"/>
  <c r="C38" i="26" s="1"/>
  <c r="B37" i="26"/>
  <c r="C37" i="26" s="1"/>
  <c r="B36" i="26"/>
  <c r="C36" i="26" s="1"/>
  <c r="B35" i="26"/>
  <c r="D35" i="26" s="1"/>
  <c r="B34" i="26"/>
  <c r="C34" i="26" s="1"/>
  <c r="B33" i="26"/>
  <c r="C33" i="26" s="1"/>
  <c r="B32" i="26"/>
  <c r="C32" i="26" s="1"/>
  <c r="B31" i="26"/>
  <c r="C31" i="26" s="1"/>
  <c r="B30" i="26"/>
  <c r="C30" i="26" s="1"/>
  <c r="B29" i="26"/>
  <c r="C29" i="26" s="1"/>
  <c r="B28" i="26"/>
  <c r="C28" i="26" s="1"/>
  <c r="B27" i="26"/>
  <c r="C27" i="26" s="1"/>
  <c r="B26" i="26"/>
  <c r="C26" i="26" s="1"/>
  <c r="B25" i="26"/>
  <c r="C25" i="26" s="1"/>
  <c r="B24" i="26"/>
  <c r="C24" i="26" s="1"/>
  <c r="B23" i="26"/>
  <c r="C23" i="26" s="1"/>
  <c r="B22" i="26"/>
  <c r="C22" i="26" s="1"/>
  <c r="B21" i="26"/>
  <c r="C21" i="26" s="1"/>
  <c r="B20" i="26"/>
  <c r="C20" i="26" s="1"/>
  <c r="B19" i="26"/>
  <c r="C19" i="26" s="1"/>
  <c r="B18" i="26"/>
  <c r="C18" i="26" s="1"/>
  <c r="B17" i="26"/>
  <c r="D17" i="26" s="1"/>
  <c r="B16" i="26"/>
  <c r="C16" i="26" s="1"/>
  <c r="B15" i="26"/>
  <c r="C15" i="26" s="1"/>
  <c r="B14" i="26"/>
  <c r="C14" i="26" s="1"/>
  <c r="B13" i="26"/>
  <c r="C13" i="26" s="1"/>
  <c r="B12" i="26"/>
  <c r="C12" i="26" s="1"/>
  <c r="B11" i="26"/>
  <c r="C11" i="26" s="1"/>
  <c r="B10" i="26"/>
  <c r="C10" i="26" s="1"/>
  <c r="B9" i="26"/>
  <c r="D12" i="1"/>
  <c r="C12" i="1"/>
  <c r="B12" i="1"/>
  <c r="B7" i="1"/>
  <c r="C104" i="26" l="1"/>
  <c r="C101" i="26"/>
  <c r="C96" i="26"/>
  <c r="D98" i="26"/>
  <c r="C80" i="26"/>
  <c r="C9" i="26"/>
  <c r="D9" i="26" s="1"/>
  <c r="C103" i="26"/>
  <c r="C79" i="26"/>
  <c r="D79" i="26" s="1"/>
  <c r="C71" i="26"/>
  <c r="C102" i="26"/>
  <c r="C35" i="26"/>
  <c r="D106" i="26"/>
  <c r="C105" i="26"/>
  <c r="C97" i="26"/>
  <c r="C17" i="26"/>
  <c r="D83" i="26"/>
  <c r="D100" i="26"/>
  <c r="D59" i="26"/>
  <c r="D39" i="26"/>
  <c r="D31" i="26"/>
  <c r="D19" i="26"/>
  <c r="D11" i="26"/>
  <c r="D67" i="26"/>
  <c r="D91" i="26"/>
  <c r="D23" i="26"/>
  <c r="D47" i="26"/>
  <c r="D55" i="26"/>
  <c r="D63" i="26"/>
  <c r="D87" i="26"/>
  <c r="D95" i="26"/>
  <c r="D62" i="26"/>
  <c r="D94" i="26"/>
  <c r="D90" i="26"/>
  <c r="D58" i="26"/>
  <c r="D30" i="26"/>
  <c r="D53" i="26"/>
  <c r="D93" i="26"/>
  <c r="D65" i="26"/>
  <c r="D61" i="26"/>
  <c r="D29" i="26"/>
  <c r="D75" i="26"/>
  <c r="D108" i="26"/>
  <c r="D107" i="26"/>
  <c r="D99" i="26"/>
  <c r="D44" i="26"/>
  <c r="D26" i="26"/>
  <c r="D28" i="26"/>
  <c r="D52" i="26"/>
  <c r="D60" i="26"/>
  <c r="D68" i="26"/>
  <c r="D10" i="26"/>
  <c r="D18" i="26"/>
  <c r="D34" i="26"/>
  <c r="D66" i="26"/>
  <c r="D36" i="26"/>
  <c r="D45" i="26"/>
  <c r="D13" i="26"/>
  <c r="D89" i="26"/>
  <c r="D73" i="26"/>
  <c r="D57" i="26"/>
  <c r="D49" i="26"/>
  <c r="D41" i="26"/>
  <c r="D33" i="26"/>
  <c r="D25" i="26"/>
  <c r="D92" i="26"/>
  <c r="D84" i="26"/>
  <c r="D76" i="26"/>
  <c r="D20" i="26"/>
  <c r="D12" i="26"/>
  <c r="D88" i="26"/>
  <c r="D72" i="26"/>
  <c r="D64" i="26"/>
  <c r="D56" i="26"/>
  <c r="D48" i="26"/>
  <c r="D40" i="26"/>
  <c r="D32" i="26"/>
  <c r="D24" i="26"/>
  <c r="D16" i="26"/>
  <c r="D51" i="26"/>
  <c r="D15" i="26"/>
  <c r="D27" i="26"/>
  <c r="D74" i="26"/>
  <c r="D50" i="26"/>
  <c r="D42" i="26"/>
  <c r="D86" i="26"/>
  <c r="D78" i="26"/>
  <c r="D70" i="26"/>
  <c r="D54" i="26"/>
  <c r="D46" i="26"/>
  <c r="D38" i="26"/>
  <c r="D22" i="26"/>
  <c r="D14" i="26"/>
  <c r="D85" i="26"/>
  <c r="D77" i="26"/>
  <c r="D69" i="26"/>
  <c r="D37" i="26"/>
  <c r="D21" i="26"/>
  <c r="D43" i="26"/>
  <c r="C82" i="26" l="1"/>
  <c r="D82" i="26" s="1"/>
  <c r="C81" i="26"/>
  <c r="D81" i="26" s="1"/>
  <c r="P52" i="10"/>
  <c r="P53" i="10"/>
  <c r="P54" i="10"/>
  <c r="P55" i="10"/>
  <c r="P56" i="10"/>
  <c r="P57" i="10"/>
  <c r="P58" i="10"/>
  <c r="P59" i="10"/>
  <c r="P60" i="10"/>
  <c r="P61" i="10"/>
  <c r="P62" i="10"/>
  <c r="P63" i="10"/>
  <c r="P64" i="10"/>
  <c r="P65" i="10"/>
  <c r="P66" i="10"/>
  <c r="P67" i="10"/>
  <c r="P68" i="10"/>
  <c r="P69" i="10"/>
  <c r="P70" i="10"/>
  <c r="P71" i="10"/>
  <c r="P72" i="10"/>
  <c r="P51" i="10"/>
  <c r="C21" i="1" l="1"/>
  <c r="C30" i="1"/>
  <c r="C39" i="1"/>
  <c r="C48" i="1"/>
  <c r="B108" i="23" l="1"/>
  <c r="B107" i="23"/>
  <c r="B106" i="23"/>
  <c r="B105" i="23"/>
  <c r="B104" i="23"/>
  <c r="B103" i="23"/>
  <c r="B102" i="23"/>
  <c r="B101" i="23"/>
  <c r="B100" i="23"/>
  <c r="B99" i="23"/>
  <c r="B98" i="23"/>
  <c r="B97" i="23"/>
  <c r="B96" i="23"/>
  <c r="B95" i="23"/>
  <c r="B94" i="23"/>
  <c r="B93" i="23"/>
  <c r="B92" i="23"/>
  <c r="B91" i="23"/>
  <c r="B90" i="23"/>
  <c r="B89" i="23"/>
  <c r="B88" i="23"/>
  <c r="B87" i="23"/>
  <c r="B86" i="23"/>
  <c r="B85" i="23"/>
  <c r="B84" i="23"/>
  <c r="B83" i="23"/>
  <c r="B82" i="23"/>
  <c r="B81" i="23"/>
  <c r="B80" i="23"/>
  <c r="B79" i="23"/>
  <c r="B78" i="23"/>
  <c r="B77" i="23"/>
  <c r="B76" i="23"/>
  <c r="B75" i="23"/>
  <c r="B74" i="23"/>
  <c r="B73" i="23"/>
  <c r="B72" i="23"/>
  <c r="B71" i="23"/>
  <c r="B70" i="23"/>
  <c r="B69" i="23"/>
  <c r="B68" i="23"/>
  <c r="B67" i="23"/>
  <c r="B66" i="23"/>
  <c r="B65" i="23"/>
  <c r="B64" i="23"/>
  <c r="B63" i="23"/>
  <c r="B62" i="23"/>
  <c r="B61" i="23"/>
  <c r="B60" i="23"/>
  <c r="B59" i="23"/>
  <c r="B58" i="23"/>
  <c r="B57" i="23"/>
  <c r="B56" i="23"/>
  <c r="B55" i="23"/>
  <c r="B54" i="23"/>
  <c r="B53" i="23"/>
  <c r="B52" i="23"/>
  <c r="B51" i="23"/>
  <c r="B50" i="23"/>
  <c r="B49" i="23"/>
  <c r="B48" i="23"/>
  <c r="B47" i="23"/>
  <c r="B46" i="23"/>
  <c r="B45" i="23"/>
  <c r="B44" i="23"/>
  <c r="B43" i="23"/>
  <c r="B42" i="23"/>
  <c r="B41" i="23"/>
  <c r="B40" i="23"/>
  <c r="B39" i="23"/>
  <c r="B38" i="23"/>
  <c r="B37" i="23"/>
  <c r="B36" i="23"/>
  <c r="B35" i="23"/>
  <c r="B34" i="23"/>
  <c r="B33" i="23"/>
  <c r="B32" i="23"/>
  <c r="B31" i="23"/>
  <c r="B30" i="23"/>
  <c r="B29" i="23"/>
  <c r="B28" i="23"/>
  <c r="B27" i="23"/>
  <c r="B26" i="23"/>
  <c r="B25" i="23"/>
  <c r="B24" i="23"/>
  <c r="B23" i="23"/>
  <c r="B22" i="23"/>
  <c r="B21" i="23"/>
  <c r="B20" i="23"/>
  <c r="B19" i="23"/>
  <c r="B18" i="23"/>
  <c r="B17" i="23"/>
  <c r="B16" i="23"/>
  <c r="B15" i="23"/>
  <c r="B14" i="23"/>
  <c r="B13" i="23"/>
  <c r="B12" i="23"/>
  <c r="B11" i="23"/>
  <c r="B10" i="23"/>
  <c r="B9" i="23"/>
  <c r="P35" i="23" l="1"/>
  <c r="X35" i="23"/>
  <c r="K35" i="23"/>
  <c r="S35" i="23"/>
  <c r="D35" i="23"/>
  <c r="M35" i="23"/>
  <c r="Z35" i="23"/>
  <c r="R35" i="23"/>
  <c r="T35" i="23"/>
  <c r="U35" i="23"/>
  <c r="L35" i="23"/>
  <c r="Q35" i="23"/>
  <c r="G35" i="23"/>
  <c r="V35" i="23"/>
  <c r="H35" i="23"/>
  <c r="W35" i="23"/>
  <c r="I35" i="23"/>
  <c r="Y35" i="23"/>
  <c r="J35" i="23"/>
  <c r="AA35" i="23"/>
  <c r="N35" i="23"/>
  <c r="O35" i="23"/>
  <c r="E35" i="23"/>
  <c r="F35" i="23"/>
  <c r="T26" i="23"/>
  <c r="G26" i="23"/>
  <c r="O26" i="23"/>
  <c r="Q26" i="23"/>
  <c r="Z26" i="23"/>
  <c r="K26" i="23"/>
  <c r="X26" i="23"/>
  <c r="P26" i="23"/>
  <c r="M26" i="23"/>
  <c r="R26" i="23"/>
  <c r="D26" i="23"/>
  <c r="N26" i="23"/>
  <c r="S26" i="23"/>
  <c r="E26" i="23"/>
  <c r="AA26" i="23"/>
  <c r="F26" i="23"/>
  <c r="H26" i="23"/>
  <c r="U26" i="23"/>
  <c r="I26" i="23"/>
  <c r="V26" i="23"/>
  <c r="J26" i="23"/>
  <c r="W26" i="23"/>
  <c r="L26" i="23"/>
  <c r="Y26" i="23"/>
  <c r="T44" i="23"/>
  <c r="U44" i="23"/>
  <c r="I44" i="23"/>
  <c r="W44" i="23"/>
  <c r="Q44" i="23"/>
  <c r="R44" i="23"/>
  <c r="S44" i="23"/>
  <c r="D44" i="23"/>
  <c r="M44" i="23"/>
  <c r="Y44" i="23"/>
  <c r="L44" i="23"/>
  <c r="Z44" i="23"/>
  <c r="N44" i="23"/>
  <c r="AA44" i="23"/>
  <c r="E44" i="23"/>
  <c r="O44" i="23"/>
  <c r="F44" i="23"/>
  <c r="G44" i="23"/>
  <c r="P44" i="23"/>
  <c r="H44" i="23"/>
  <c r="V44" i="23"/>
  <c r="J44" i="23"/>
  <c r="X44" i="23"/>
  <c r="K44" i="23"/>
  <c r="P17" i="23"/>
  <c r="X17" i="23"/>
  <c r="K17" i="23"/>
  <c r="Y17" i="23"/>
  <c r="I17" i="23"/>
  <c r="V17" i="23"/>
  <c r="Z17" i="23"/>
  <c r="AA17" i="23"/>
  <c r="S17" i="23"/>
  <c r="F17" i="23"/>
  <c r="T17" i="23"/>
  <c r="G17" i="23"/>
  <c r="U17" i="23"/>
  <c r="H17" i="23"/>
  <c r="R17" i="23"/>
  <c r="J17" i="23"/>
  <c r="W17" i="23"/>
  <c r="L17" i="23"/>
  <c r="M17" i="23"/>
  <c r="N17" i="23"/>
  <c r="O17" i="23"/>
  <c r="D17" i="23"/>
  <c r="Q17" i="23"/>
  <c r="E17" i="23"/>
  <c r="W53" i="23"/>
  <c r="J53" i="23"/>
  <c r="P53" i="23"/>
  <c r="X53" i="23"/>
  <c r="K53" i="23"/>
  <c r="Q53" i="23"/>
  <c r="Y53" i="23"/>
  <c r="D53" i="23"/>
  <c r="L53" i="23"/>
  <c r="R53" i="23"/>
  <c r="Z53" i="23"/>
  <c r="E53" i="23"/>
  <c r="M53" i="23"/>
  <c r="S53" i="23"/>
  <c r="AA53" i="23"/>
  <c r="F53" i="23"/>
  <c r="N53" i="23"/>
  <c r="T53" i="23"/>
  <c r="G53" i="23"/>
  <c r="O53" i="23"/>
  <c r="H53" i="23"/>
  <c r="U53" i="23"/>
  <c r="I53" i="23"/>
  <c r="V53" i="23"/>
  <c r="S62" i="23"/>
  <c r="AA62" i="23"/>
  <c r="F62" i="23"/>
  <c r="N62" i="23"/>
  <c r="T62" i="23"/>
  <c r="G62" i="23"/>
  <c r="O62" i="23"/>
  <c r="U62" i="23"/>
  <c r="H62" i="23"/>
  <c r="V62" i="23"/>
  <c r="I62" i="23"/>
  <c r="W62" i="23"/>
  <c r="J62" i="23"/>
  <c r="P62" i="23"/>
  <c r="X62" i="23"/>
  <c r="K62" i="23"/>
  <c r="Q62" i="23"/>
  <c r="E62" i="23"/>
  <c r="R62" i="23"/>
  <c r="L62" i="23"/>
  <c r="Y62" i="23"/>
  <c r="M62" i="23"/>
  <c r="Z62" i="23"/>
  <c r="D62" i="23"/>
  <c r="S108" i="23"/>
  <c r="AA108" i="23"/>
  <c r="T108" i="23"/>
  <c r="U108" i="23"/>
  <c r="V108" i="23"/>
  <c r="W108" i="23"/>
  <c r="P108" i="23"/>
  <c r="X108" i="23"/>
  <c r="J108" i="23"/>
  <c r="K108" i="23"/>
  <c r="Q108" i="23"/>
  <c r="D108" i="23"/>
  <c r="L108" i="23"/>
  <c r="R108" i="23"/>
  <c r="E108" i="23"/>
  <c r="M108" i="23"/>
  <c r="Y108" i="23"/>
  <c r="F108" i="23"/>
  <c r="N108" i="23"/>
  <c r="Z108" i="23"/>
  <c r="G108" i="23"/>
  <c r="O108" i="23"/>
  <c r="I108" i="23"/>
  <c r="H108" i="23"/>
  <c r="W71" i="23"/>
  <c r="J71" i="23"/>
  <c r="P71" i="23"/>
  <c r="X71" i="23"/>
  <c r="K71" i="23"/>
  <c r="Q71" i="23"/>
  <c r="Y71" i="23"/>
  <c r="D71" i="23"/>
  <c r="L71" i="23"/>
  <c r="R71" i="23"/>
  <c r="Z71" i="23"/>
  <c r="E71" i="23"/>
  <c r="M71" i="23"/>
  <c r="S71" i="23"/>
  <c r="AA71" i="23"/>
  <c r="F71" i="23"/>
  <c r="N71" i="23"/>
  <c r="T71" i="23"/>
  <c r="G71" i="23"/>
  <c r="O71" i="23"/>
  <c r="H71" i="23"/>
  <c r="U71" i="23"/>
  <c r="I71" i="23"/>
  <c r="V71" i="23"/>
  <c r="W103" i="23"/>
  <c r="P103" i="23"/>
  <c r="X103" i="23"/>
  <c r="Q103" i="23"/>
  <c r="Y103" i="23"/>
  <c r="R103" i="23"/>
  <c r="Z103" i="23"/>
  <c r="S103" i="23"/>
  <c r="AA103" i="23"/>
  <c r="T103" i="23"/>
  <c r="F103" i="23"/>
  <c r="N103" i="23"/>
  <c r="G103" i="23"/>
  <c r="O103" i="23"/>
  <c r="H103" i="23"/>
  <c r="I103" i="23"/>
  <c r="U103" i="23"/>
  <c r="J103" i="23"/>
  <c r="V103" i="23"/>
  <c r="K103" i="23"/>
  <c r="E103" i="23"/>
  <c r="D103" i="23"/>
  <c r="L103" i="23"/>
  <c r="M103" i="23"/>
  <c r="S80" i="23"/>
  <c r="AA80" i="23"/>
  <c r="T80" i="23"/>
  <c r="U80" i="23"/>
  <c r="V80" i="23"/>
  <c r="W80" i="23"/>
  <c r="P80" i="23"/>
  <c r="X80" i="23"/>
  <c r="Y80" i="23"/>
  <c r="J80" i="23"/>
  <c r="Z80" i="23"/>
  <c r="K80" i="23"/>
  <c r="D80" i="23"/>
  <c r="L80" i="23"/>
  <c r="E80" i="23"/>
  <c r="M80" i="23"/>
  <c r="F80" i="23"/>
  <c r="N80" i="23"/>
  <c r="G80" i="23"/>
  <c r="O80" i="23"/>
  <c r="Q80" i="23"/>
  <c r="H80" i="23"/>
  <c r="R80" i="23"/>
  <c r="I80" i="23"/>
  <c r="S104" i="23"/>
  <c r="AA104" i="23"/>
  <c r="T104" i="23"/>
  <c r="U104" i="23"/>
  <c r="V104" i="23"/>
  <c r="W104" i="23"/>
  <c r="P104" i="23"/>
  <c r="X104" i="23"/>
  <c r="Y104" i="23"/>
  <c r="J104" i="23"/>
  <c r="Z104" i="23"/>
  <c r="K104" i="23"/>
  <c r="D104" i="23"/>
  <c r="L104" i="23"/>
  <c r="E104" i="23"/>
  <c r="M104" i="23"/>
  <c r="F104" i="23"/>
  <c r="N104" i="23"/>
  <c r="G104" i="23"/>
  <c r="O104" i="23"/>
  <c r="Q104" i="23"/>
  <c r="H104" i="23"/>
  <c r="I104" i="23"/>
  <c r="R104" i="23"/>
  <c r="W105" i="23"/>
  <c r="P105" i="23"/>
  <c r="X105" i="23"/>
  <c r="Q105" i="23"/>
  <c r="Y105" i="23"/>
  <c r="R105" i="23"/>
  <c r="Z105" i="23"/>
  <c r="S105" i="23"/>
  <c r="AA105" i="23"/>
  <c r="T105" i="23"/>
  <c r="F105" i="23"/>
  <c r="N105" i="23"/>
  <c r="G105" i="23"/>
  <c r="O105" i="23"/>
  <c r="U105" i="23"/>
  <c r="H105" i="23"/>
  <c r="V105" i="23"/>
  <c r="I105" i="23"/>
  <c r="J105" i="23"/>
  <c r="K105" i="23"/>
  <c r="D105" i="23"/>
  <c r="E105" i="23"/>
  <c r="L105" i="23"/>
  <c r="M105" i="23"/>
  <c r="S106" i="23"/>
  <c r="AA106" i="23"/>
  <c r="T106" i="23"/>
  <c r="U106" i="23"/>
  <c r="V106" i="23"/>
  <c r="W106" i="23"/>
  <c r="P106" i="23"/>
  <c r="X106" i="23"/>
  <c r="J106" i="23"/>
  <c r="K106" i="23"/>
  <c r="D106" i="23"/>
  <c r="L106" i="23"/>
  <c r="E106" i="23"/>
  <c r="M106" i="23"/>
  <c r="Q106" i="23"/>
  <c r="F106" i="23"/>
  <c r="N106" i="23"/>
  <c r="R106" i="23"/>
  <c r="G106" i="23"/>
  <c r="O106" i="23"/>
  <c r="Y106" i="23"/>
  <c r="Z106" i="23"/>
  <c r="H106" i="23"/>
  <c r="I106" i="23"/>
  <c r="W107" i="23"/>
  <c r="P107" i="23"/>
  <c r="X107" i="23"/>
  <c r="Q107" i="23"/>
  <c r="Y107" i="23"/>
  <c r="R107" i="23"/>
  <c r="Z107" i="23"/>
  <c r="S107" i="23"/>
  <c r="AA107" i="23"/>
  <c r="T107" i="23"/>
  <c r="U107" i="23"/>
  <c r="F107" i="23"/>
  <c r="N107" i="23"/>
  <c r="V107" i="23"/>
  <c r="G107" i="23"/>
  <c r="O107" i="23"/>
  <c r="H107" i="23"/>
  <c r="I107" i="23"/>
  <c r="J107" i="23"/>
  <c r="K107" i="23"/>
  <c r="D107" i="23"/>
  <c r="E107" i="23"/>
  <c r="L107" i="23"/>
  <c r="M107" i="23"/>
  <c r="C71" i="23"/>
  <c r="C103" i="23"/>
  <c r="C80" i="23"/>
  <c r="C104" i="23"/>
  <c r="C17" i="23"/>
  <c r="C105" i="23"/>
  <c r="C26" i="23"/>
  <c r="C106" i="23"/>
  <c r="C35" i="23"/>
  <c r="C107" i="23"/>
  <c r="C44" i="23"/>
  <c r="C108" i="23"/>
  <c r="C53" i="23"/>
  <c r="C62" i="23"/>
  <c r="B21" i="1"/>
  <c r="B30" i="1"/>
  <c r="B39" i="1"/>
  <c r="B48" i="1"/>
  <c r="B107" i="22" l="1"/>
  <c r="B106" i="22"/>
  <c r="B105" i="22"/>
  <c r="B104" i="22"/>
  <c r="B103" i="22"/>
  <c r="B102" i="22"/>
  <c r="B101" i="22"/>
  <c r="B100" i="22"/>
  <c r="B99" i="22"/>
  <c r="B98" i="22"/>
  <c r="B97" i="22"/>
  <c r="B96" i="22"/>
  <c r="B95" i="22"/>
  <c r="B94" i="22"/>
  <c r="B93" i="22"/>
  <c r="B92" i="22"/>
  <c r="B91" i="22"/>
  <c r="B90" i="22"/>
  <c r="B89" i="22"/>
  <c r="B88" i="22"/>
  <c r="B87" i="22"/>
  <c r="B86" i="22"/>
  <c r="B85" i="22"/>
  <c r="B84" i="22"/>
  <c r="B83" i="22"/>
  <c r="B82" i="22"/>
  <c r="B81" i="22"/>
  <c r="B80" i="22"/>
  <c r="B79" i="22"/>
  <c r="B78" i="22"/>
  <c r="B77" i="22"/>
  <c r="B76" i="22"/>
  <c r="B75" i="22"/>
  <c r="B74" i="22"/>
  <c r="B73" i="22"/>
  <c r="B72" i="22"/>
  <c r="B71" i="22"/>
  <c r="B70" i="22"/>
  <c r="B69" i="22"/>
  <c r="B68" i="22"/>
  <c r="B67" i="22"/>
  <c r="B66" i="22"/>
  <c r="B65" i="22"/>
  <c r="B64" i="22"/>
  <c r="B63" i="22"/>
  <c r="B62" i="22"/>
  <c r="B61" i="22"/>
  <c r="B60" i="22"/>
  <c r="B59" i="22"/>
  <c r="B58" i="22"/>
  <c r="B57" i="22"/>
  <c r="B56" i="22"/>
  <c r="B55" i="22"/>
  <c r="B54" i="22"/>
  <c r="B53" i="22"/>
  <c r="B52" i="22"/>
  <c r="B51" i="22"/>
  <c r="B50" i="22"/>
  <c r="B49" i="22"/>
  <c r="B48" i="22"/>
  <c r="B47" i="22"/>
  <c r="B46" i="22"/>
  <c r="B45" i="22"/>
  <c r="B44" i="22"/>
  <c r="B43" i="22"/>
  <c r="B42" i="22"/>
  <c r="B41" i="22"/>
  <c r="B40" i="22"/>
  <c r="B39" i="22"/>
  <c r="B38" i="22"/>
  <c r="B37" i="22"/>
  <c r="B36" i="22"/>
  <c r="B35" i="22"/>
  <c r="B34" i="22"/>
  <c r="B33" i="22"/>
  <c r="B32" i="22"/>
  <c r="B31" i="22"/>
  <c r="B30" i="22"/>
  <c r="B29" i="22"/>
  <c r="B28" i="22"/>
  <c r="B27" i="22"/>
  <c r="B26" i="22"/>
  <c r="B25" i="22"/>
  <c r="B24" i="22"/>
  <c r="B23" i="22"/>
  <c r="B22" i="22"/>
  <c r="B21" i="22"/>
  <c r="B20" i="22"/>
  <c r="B19" i="22"/>
  <c r="B18" i="22"/>
  <c r="B17" i="22"/>
  <c r="B16" i="22"/>
  <c r="B15" i="22"/>
  <c r="B14" i="22"/>
  <c r="B13" i="22"/>
  <c r="B12" i="22"/>
  <c r="B11" i="22"/>
  <c r="B10" i="22"/>
  <c r="B9" i="22"/>
  <c r="B8" i="22"/>
  <c r="B6" i="9"/>
  <c r="C6" i="9" s="1"/>
  <c r="E8" i="22" l="1"/>
  <c r="E35" i="22"/>
  <c r="E67" i="22"/>
  <c r="E20" i="22"/>
  <c r="E52" i="22"/>
  <c r="F52" i="22"/>
  <c r="E68" i="22"/>
  <c r="E92" i="22"/>
  <c r="E13" i="22"/>
  <c r="E21" i="22"/>
  <c r="E29" i="22"/>
  <c r="E37" i="22"/>
  <c r="E45" i="22"/>
  <c r="E53" i="22"/>
  <c r="F61" i="22"/>
  <c r="E61" i="22"/>
  <c r="E69" i="22"/>
  <c r="E77" i="22"/>
  <c r="E85" i="22"/>
  <c r="E93" i="22"/>
  <c r="E101" i="22"/>
  <c r="F101" i="22"/>
  <c r="E27" i="22"/>
  <c r="E75" i="22"/>
  <c r="E36" i="22"/>
  <c r="E60" i="22"/>
  <c r="E100" i="22"/>
  <c r="F100" i="22"/>
  <c r="E14" i="22"/>
  <c r="E22" i="22"/>
  <c r="E30" i="22"/>
  <c r="E38" i="22"/>
  <c r="E46" i="22"/>
  <c r="E54" i="22"/>
  <c r="E62" i="22"/>
  <c r="E70" i="22"/>
  <c r="F70" i="22"/>
  <c r="E78" i="22"/>
  <c r="E86" i="22"/>
  <c r="E94" i="22"/>
  <c r="E102" i="22"/>
  <c r="F102" i="22"/>
  <c r="F43" i="22"/>
  <c r="E43" i="22"/>
  <c r="E59" i="22"/>
  <c r="E28" i="22"/>
  <c r="E84" i="22"/>
  <c r="E15" i="22"/>
  <c r="E23" i="22"/>
  <c r="E31" i="22"/>
  <c r="E39" i="22"/>
  <c r="E47" i="22"/>
  <c r="E55" i="22"/>
  <c r="E63" i="22"/>
  <c r="E71" i="22"/>
  <c r="E79" i="22"/>
  <c r="F79" i="22"/>
  <c r="E87" i="22"/>
  <c r="E95" i="22"/>
  <c r="E103" i="22"/>
  <c r="F103" i="22"/>
  <c r="E51" i="22"/>
  <c r="F99" i="22"/>
  <c r="E99" i="22"/>
  <c r="E44" i="22"/>
  <c r="E76" i="22"/>
  <c r="D8" i="22"/>
  <c r="E16" i="22"/>
  <c r="F16" i="22"/>
  <c r="E24" i="22"/>
  <c r="E32" i="22"/>
  <c r="E40" i="22"/>
  <c r="E48" i="22"/>
  <c r="E56" i="22"/>
  <c r="E64" i="22"/>
  <c r="E72" i="22"/>
  <c r="E80" i="22"/>
  <c r="E88" i="22"/>
  <c r="E96" i="22"/>
  <c r="E104" i="22"/>
  <c r="F104" i="22"/>
  <c r="E11" i="22"/>
  <c r="F107" i="22"/>
  <c r="E107" i="22"/>
  <c r="E9" i="22"/>
  <c r="F25" i="22"/>
  <c r="E25" i="22"/>
  <c r="E33" i="22"/>
  <c r="E41" i="22"/>
  <c r="E49" i="22"/>
  <c r="E57" i="22"/>
  <c r="E65" i="22"/>
  <c r="E73" i="22"/>
  <c r="E81" i="22"/>
  <c r="E89" i="22"/>
  <c r="F97" i="22"/>
  <c r="E97" i="22"/>
  <c r="F105" i="22"/>
  <c r="E105" i="22"/>
  <c r="E19" i="22"/>
  <c r="E83" i="22"/>
  <c r="E12" i="22"/>
  <c r="E17" i="22"/>
  <c r="E10" i="22"/>
  <c r="E18" i="22"/>
  <c r="E26" i="22"/>
  <c r="F34" i="22"/>
  <c r="E34" i="22"/>
  <c r="E42" i="22"/>
  <c r="E50" i="22"/>
  <c r="E58" i="22"/>
  <c r="E66" i="22"/>
  <c r="E74" i="22"/>
  <c r="E82" i="22"/>
  <c r="E90" i="22"/>
  <c r="F98" i="22"/>
  <c r="E98" i="22"/>
  <c r="F106" i="22"/>
  <c r="E106" i="22"/>
  <c r="E91" i="22"/>
  <c r="F6" i="9"/>
  <c r="E6" i="9"/>
  <c r="D6" i="9"/>
  <c r="D20" i="22"/>
  <c r="H20" i="22"/>
  <c r="M20" i="22"/>
  <c r="K52" i="22"/>
  <c r="C52" i="22"/>
  <c r="L52" i="22"/>
  <c r="D52" i="22"/>
  <c r="M52" i="22"/>
  <c r="N52" i="22"/>
  <c r="H52" i="22"/>
  <c r="I52" i="22"/>
  <c r="G52" i="22"/>
  <c r="J52" i="22"/>
  <c r="H13" i="22"/>
  <c r="D13" i="22"/>
  <c r="M13" i="22"/>
  <c r="D85" i="22"/>
  <c r="H85" i="22"/>
  <c r="M85" i="22"/>
  <c r="D93" i="22"/>
  <c r="M93" i="22"/>
  <c r="H93" i="22"/>
  <c r="K101" i="22"/>
  <c r="C101" i="22"/>
  <c r="L101" i="22"/>
  <c r="D101" i="22"/>
  <c r="M101" i="22"/>
  <c r="N101" i="22"/>
  <c r="H101" i="22"/>
  <c r="G101" i="22"/>
  <c r="I101" i="22"/>
  <c r="J101" i="22"/>
  <c r="H14" i="22"/>
  <c r="M14" i="22"/>
  <c r="D14" i="22"/>
  <c r="H22" i="22"/>
  <c r="M22" i="22"/>
  <c r="D22" i="22"/>
  <c r="H30" i="22"/>
  <c r="M30" i="22"/>
  <c r="D30" i="22"/>
  <c r="H38" i="22"/>
  <c r="M38" i="22"/>
  <c r="D38" i="22"/>
  <c r="H86" i="22"/>
  <c r="D86" i="22"/>
  <c r="M86" i="22"/>
  <c r="H94" i="22"/>
  <c r="D94" i="22"/>
  <c r="M94" i="22"/>
  <c r="H102" i="22"/>
  <c r="I102" i="22"/>
  <c r="J102" i="22"/>
  <c r="K102" i="22"/>
  <c r="D102" i="22"/>
  <c r="M102" i="22"/>
  <c r="G102" i="22"/>
  <c r="L102" i="22"/>
  <c r="N102" i="22"/>
  <c r="C102" i="22"/>
  <c r="D28" i="22"/>
  <c r="H28" i="22"/>
  <c r="M28" i="22"/>
  <c r="N100" i="22"/>
  <c r="G100" i="22"/>
  <c r="H100" i="22"/>
  <c r="I100" i="22"/>
  <c r="K100" i="22"/>
  <c r="D100" i="22"/>
  <c r="J100" i="22"/>
  <c r="L100" i="22"/>
  <c r="M100" i="22"/>
  <c r="C100" i="22"/>
  <c r="D31" i="22"/>
  <c r="H31" i="22"/>
  <c r="M31" i="22"/>
  <c r="D87" i="22"/>
  <c r="M87" i="22"/>
  <c r="H87" i="22"/>
  <c r="M8" i="22"/>
  <c r="H8" i="22"/>
  <c r="G16" i="22"/>
  <c r="H16" i="22"/>
  <c r="I16" i="22"/>
  <c r="J16" i="22"/>
  <c r="C16" i="22"/>
  <c r="L16" i="22"/>
  <c r="K16" i="22"/>
  <c r="M16" i="22"/>
  <c r="N16" i="22"/>
  <c r="D16" i="22"/>
  <c r="D24" i="22"/>
  <c r="M24" i="22"/>
  <c r="H24" i="22"/>
  <c r="D32" i="22"/>
  <c r="M32" i="22"/>
  <c r="H32" i="22"/>
  <c r="D40" i="22"/>
  <c r="H40" i="22"/>
  <c r="M40" i="22"/>
  <c r="D80" i="22"/>
  <c r="H80" i="22"/>
  <c r="M80" i="22"/>
  <c r="D88" i="22"/>
  <c r="M88" i="22"/>
  <c r="H88" i="22"/>
  <c r="D96" i="22"/>
  <c r="M96" i="22"/>
  <c r="H96" i="22"/>
  <c r="J104" i="22"/>
  <c r="K104" i="22"/>
  <c r="C104" i="22"/>
  <c r="L104" i="22"/>
  <c r="D104" i="22"/>
  <c r="M104" i="22"/>
  <c r="G104" i="22"/>
  <c r="H104" i="22"/>
  <c r="I104" i="22"/>
  <c r="N104" i="22"/>
  <c r="D36" i="22"/>
  <c r="H36" i="22"/>
  <c r="M36" i="22"/>
  <c r="H29" i="22"/>
  <c r="M29" i="22"/>
  <c r="D29" i="22"/>
  <c r="D39" i="22"/>
  <c r="H39" i="22"/>
  <c r="M39" i="22"/>
  <c r="D79" i="22"/>
  <c r="M79" i="22"/>
  <c r="N79" i="22"/>
  <c r="G79" i="22"/>
  <c r="H79" i="22"/>
  <c r="J79" i="22"/>
  <c r="C79" i="22"/>
  <c r="I79" i="22"/>
  <c r="K79" i="22"/>
  <c r="L79" i="22"/>
  <c r="D9" i="22"/>
  <c r="H9" i="22"/>
  <c r="M9" i="22"/>
  <c r="D17" i="22"/>
  <c r="H17" i="22"/>
  <c r="M17" i="22"/>
  <c r="C25" i="22"/>
  <c r="L25" i="22"/>
  <c r="D25" i="22"/>
  <c r="M25" i="22"/>
  <c r="N25" i="22"/>
  <c r="G25" i="22"/>
  <c r="I25" i="22"/>
  <c r="H25" i="22"/>
  <c r="J25" i="22"/>
  <c r="K25" i="22"/>
  <c r="D33" i="22"/>
  <c r="H33" i="22"/>
  <c r="M33" i="22"/>
  <c r="D41" i="22"/>
  <c r="H41" i="22"/>
  <c r="M41" i="22"/>
  <c r="D81" i="22"/>
  <c r="H81" i="22"/>
  <c r="M81" i="22"/>
  <c r="H89" i="22"/>
  <c r="D89" i="22"/>
  <c r="M89" i="22"/>
  <c r="G97" i="22"/>
  <c r="H97" i="22"/>
  <c r="I97" i="22"/>
  <c r="J97" i="22"/>
  <c r="C97" i="22"/>
  <c r="L97" i="22"/>
  <c r="D97" i="22"/>
  <c r="K97" i="22"/>
  <c r="M97" i="22"/>
  <c r="N97" i="22"/>
  <c r="G105" i="22"/>
  <c r="H105" i="22"/>
  <c r="I105" i="22"/>
  <c r="J105" i="22"/>
  <c r="C105" i="22"/>
  <c r="L105" i="22"/>
  <c r="N105" i="22"/>
  <c r="D105" i="22"/>
  <c r="K105" i="22"/>
  <c r="M105" i="22"/>
  <c r="D12" i="22"/>
  <c r="H12" i="22"/>
  <c r="M12" i="22"/>
  <c r="M84" i="22"/>
  <c r="H84" i="22"/>
  <c r="D84" i="22"/>
  <c r="H21" i="22"/>
  <c r="M21" i="22"/>
  <c r="D21" i="22"/>
  <c r="D15" i="22"/>
  <c r="H15" i="22"/>
  <c r="M15" i="22"/>
  <c r="D103" i="22"/>
  <c r="M103" i="22"/>
  <c r="N103" i="22"/>
  <c r="G103" i="22"/>
  <c r="H103" i="22"/>
  <c r="J103" i="22"/>
  <c r="C103" i="22"/>
  <c r="I103" i="22"/>
  <c r="K103" i="22"/>
  <c r="L103" i="22"/>
  <c r="D10" i="22"/>
  <c r="M10" i="22"/>
  <c r="H10" i="22"/>
  <c r="D18" i="22"/>
  <c r="M18" i="22"/>
  <c r="H18" i="22"/>
  <c r="D26" i="22"/>
  <c r="M26" i="22"/>
  <c r="H26" i="22"/>
  <c r="I34" i="22"/>
  <c r="J34" i="22"/>
  <c r="K34" i="22"/>
  <c r="C34" i="22"/>
  <c r="L34" i="22"/>
  <c r="N34" i="22"/>
  <c r="D34" i="22"/>
  <c r="M34" i="22"/>
  <c r="G34" i="22"/>
  <c r="H34" i="22"/>
  <c r="D42" i="22"/>
  <c r="M42" i="22"/>
  <c r="H42" i="22"/>
  <c r="D82" i="22"/>
  <c r="H82" i="22"/>
  <c r="M82" i="22"/>
  <c r="D90" i="22"/>
  <c r="M90" i="22"/>
  <c r="H90" i="22"/>
  <c r="C98" i="22"/>
  <c r="L98" i="22"/>
  <c r="D98" i="22"/>
  <c r="M98" i="22"/>
  <c r="N98" i="22"/>
  <c r="G98" i="22"/>
  <c r="I98" i="22"/>
  <c r="H98" i="22"/>
  <c r="J98" i="22"/>
  <c r="K98" i="22"/>
  <c r="C106" i="22"/>
  <c r="L106" i="22"/>
  <c r="D106" i="22"/>
  <c r="M106" i="22"/>
  <c r="N106" i="22"/>
  <c r="G106" i="22"/>
  <c r="I106" i="22"/>
  <c r="H106" i="22"/>
  <c r="J106" i="22"/>
  <c r="K106" i="22"/>
  <c r="H92" i="22"/>
  <c r="M92" i="22"/>
  <c r="D92" i="22"/>
  <c r="H37" i="22"/>
  <c r="M37" i="22"/>
  <c r="D37" i="22"/>
  <c r="H61" i="22"/>
  <c r="I61" i="22"/>
  <c r="J61" i="22"/>
  <c r="K61" i="22"/>
  <c r="D61" i="22"/>
  <c r="M61" i="22"/>
  <c r="G61" i="22"/>
  <c r="L61" i="22"/>
  <c r="N61" i="22"/>
  <c r="C61" i="22"/>
  <c r="D23" i="22"/>
  <c r="H23" i="22"/>
  <c r="M23" i="22"/>
  <c r="D95" i="22"/>
  <c r="M95" i="22"/>
  <c r="H95" i="22"/>
  <c r="M11" i="22"/>
  <c r="D11" i="22"/>
  <c r="H11" i="22"/>
  <c r="M19" i="22"/>
  <c r="D19" i="22"/>
  <c r="H19" i="22"/>
  <c r="M27" i="22"/>
  <c r="D27" i="22"/>
  <c r="H27" i="22"/>
  <c r="M35" i="22"/>
  <c r="D35" i="22"/>
  <c r="H35" i="22"/>
  <c r="N43" i="22"/>
  <c r="G43" i="22"/>
  <c r="H43" i="22"/>
  <c r="I43" i="22"/>
  <c r="K43" i="22"/>
  <c r="J43" i="22"/>
  <c r="L43" i="22"/>
  <c r="M43" i="22"/>
  <c r="C43" i="22"/>
  <c r="D43" i="22"/>
  <c r="D83" i="22"/>
  <c r="M83" i="22"/>
  <c r="H83" i="22"/>
  <c r="H91" i="22"/>
  <c r="D91" i="22"/>
  <c r="M91" i="22"/>
  <c r="I99" i="22"/>
  <c r="J99" i="22"/>
  <c r="K99" i="22"/>
  <c r="C99" i="22"/>
  <c r="L99" i="22"/>
  <c r="N99" i="22"/>
  <c r="D99" i="22"/>
  <c r="G99" i="22"/>
  <c r="H99" i="22"/>
  <c r="M99" i="22"/>
  <c r="I107" i="22"/>
  <c r="J107" i="22"/>
  <c r="K107" i="22"/>
  <c r="C107" i="22"/>
  <c r="L107" i="22"/>
  <c r="N107" i="22"/>
  <c r="D107" i="22"/>
  <c r="G107" i="22"/>
  <c r="H107" i="22"/>
  <c r="M107" i="22"/>
  <c r="H78" i="22"/>
  <c r="M78" i="22"/>
  <c r="D78" i="22"/>
  <c r="H77" i="22"/>
  <c r="M77" i="22"/>
  <c r="D77" i="22"/>
  <c r="H76" i="22"/>
  <c r="M76" i="22"/>
  <c r="D76" i="22"/>
  <c r="H75" i="22"/>
  <c r="M75" i="22"/>
  <c r="D75" i="22"/>
  <c r="H74" i="22"/>
  <c r="M74" i="22"/>
  <c r="D74" i="22"/>
  <c r="H73" i="22"/>
  <c r="D73" i="22"/>
  <c r="M73" i="22"/>
  <c r="H72" i="22"/>
  <c r="M72" i="22"/>
  <c r="D72" i="22"/>
  <c r="H71" i="22"/>
  <c r="M71" i="22"/>
  <c r="D71" i="22"/>
  <c r="D70" i="22"/>
  <c r="M70" i="22"/>
  <c r="N70" i="22"/>
  <c r="G70" i="22"/>
  <c r="H70" i="22"/>
  <c r="I70" i="22"/>
  <c r="J70" i="22"/>
  <c r="K70" i="22"/>
  <c r="C70" i="22"/>
  <c r="L70" i="22"/>
  <c r="H69" i="22"/>
  <c r="M69" i="22"/>
  <c r="D69" i="22"/>
  <c r="H68" i="22"/>
  <c r="M68" i="22"/>
  <c r="D68" i="22"/>
  <c r="H67" i="22"/>
  <c r="M67" i="22"/>
  <c r="D67" i="22"/>
  <c r="H66" i="22"/>
  <c r="M66" i="22"/>
  <c r="D66" i="22"/>
  <c r="H65" i="22"/>
  <c r="M65" i="22"/>
  <c r="D65" i="22"/>
  <c r="H64" i="22"/>
  <c r="M64" i="22"/>
  <c r="D64" i="22"/>
  <c r="H63" i="22"/>
  <c r="M63" i="22"/>
  <c r="D63" i="22"/>
  <c r="H62" i="22"/>
  <c r="M62" i="22"/>
  <c r="D62" i="22"/>
  <c r="D60" i="22"/>
  <c r="H60" i="22"/>
  <c r="M60" i="22"/>
  <c r="D59" i="22"/>
  <c r="H59" i="22"/>
  <c r="M59" i="22"/>
  <c r="D58" i="22"/>
  <c r="H58" i="22"/>
  <c r="M58" i="22"/>
  <c r="D57" i="22"/>
  <c r="H57" i="22"/>
  <c r="M57" i="22"/>
  <c r="D56" i="22"/>
  <c r="H56" i="22"/>
  <c r="M56" i="22"/>
  <c r="D55" i="22"/>
  <c r="H55" i="22"/>
  <c r="M55" i="22"/>
  <c r="D54" i="22"/>
  <c r="H54" i="22"/>
  <c r="M54" i="22"/>
  <c r="D53" i="22"/>
  <c r="H53" i="22"/>
  <c r="M53" i="22"/>
  <c r="D51" i="22"/>
  <c r="H51" i="22"/>
  <c r="M51" i="22"/>
  <c r="D50" i="22"/>
  <c r="H50" i="22"/>
  <c r="M50" i="22"/>
  <c r="D49" i="22"/>
  <c r="H49" i="22"/>
  <c r="M49" i="22"/>
  <c r="D48" i="22"/>
  <c r="H48" i="22"/>
  <c r="M48" i="22"/>
  <c r="D47" i="22"/>
  <c r="H47" i="22"/>
  <c r="M47" i="22"/>
  <c r="D46" i="22"/>
  <c r="H46" i="22"/>
  <c r="M46" i="22"/>
  <c r="D45" i="22"/>
  <c r="H45" i="22"/>
  <c r="M45" i="22"/>
  <c r="D44" i="22"/>
  <c r="H44" i="22"/>
  <c r="M44" i="22"/>
  <c r="G6" i="9" l="1"/>
  <c r="B70" i="5" l="1"/>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11" i="5"/>
  <c r="B12" i="5"/>
  <c r="B13" i="5"/>
  <c r="B14" i="5"/>
  <c r="B15" i="5"/>
  <c r="B16" i="5"/>
  <c r="B17" i="5"/>
  <c r="B18" i="5"/>
  <c r="B19" i="5"/>
  <c r="B20" i="5"/>
  <c r="B21" i="5"/>
  <c r="B22" i="5"/>
  <c r="B23" i="5"/>
  <c r="B24" i="5"/>
  <c r="B25" i="5"/>
  <c r="B26" i="5"/>
  <c r="B27" i="5"/>
  <c r="B28" i="5"/>
  <c r="B29" i="5"/>
  <c r="B30" i="5"/>
  <c r="B31" i="5"/>
  <c r="B32" i="5"/>
  <c r="B33" i="5"/>
  <c r="B34" i="5"/>
  <c r="B35" i="5"/>
  <c r="B10" i="5"/>
  <c r="V107" i="5" l="1"/>
  <c r="S107" i="5"/>
  <c r="T107" i="5"/>
  <c r="U107" i="5"/>
  <c r="Y107" i="5"/>
  <c r="Z107" i="5"/>
  <c r="E107" i="5"/>
  <c r="M107" i="5"/>
  <c r="O107" i="5"/>
  <c r="P107" i="5"/>
  <c r="Q107" i="5"/>
  <c r="R107" i="5"/>
  <c r="I107" i="5"/>
  <c r="W107" i="5"/>
  <c r="X107" i="5"/>
  <c r="G107" i="5"/>
  <c r="H107" i="5"/>
  <c r="J107" i="5"/>
  <c r="K107" i="5"/>
  <c r="L107" i="5"/>
  <c r="N107" i="5"/>
  <c r="C107" i="5"/>
  <c r="D107" i="5"/>
  <c r="F107" i="5"/>
  <c r="V99" i="5"/>
  <c r="S99" i="5"/>
  <c r="T99" i="5"/>
  <c r="U99" i="5"/>
  <c r="Y99" i="5"/>
  <c r="D99" i="5"/>
  <c r="L99" i="5"/>
  <c r="Z99" i="5"/>
  <c r="E99" i="5"/>
  <c r="M99" i="5"/>
  <c r="O99" i="5"/>
  <c r="F99" i="5"/>
  <c r="N99" i="5"/>
  <c r="P99" i="5"/>
  <c r="Q99" i="5"/>
  <c r="H99" i="5"/>
  <c r="R99" i="5"/>
  <c r="I99" i="5"/>
  <c r="W99" i="5"/>
  <c r="J99" i="5"/>
  <c r="K99" i="5"/>
  <c r="X99" i="5"/>
  <c r="C99" i="5"/>
  <c r="G99" i="5"/>
  <c r="R106" i="5"/>
  <c r="Z106" i="5"/>
  <c r="O106" i="5"/>
  <c r="W106" i="5"/>
  <c r="P106" i="5"/>
  <c r="X106" i="5"/>
  <c r="Q106" i="5"/>
  <c r="Y106" i="5"/>
  <c r="U106" i="5"/>
  <c r="V106" i="5"/>
  <c r="I106" i="5"/>
  <c r="E106" i="5"/>
  <c r="M106" i="5"/>
  <c r="S106" i="5"/>
  <c r="H106" i="5"/>
  <c r="J106" i="5"/>
  <c r="K106" i="5"/>
  <c r="L106" i="5"/>
  <c r="C106" i="5"/>
  <c r="N106" i="5"/>
  <c r="D106" i="5"/>
  <c r="F106" i="5"/>
  <c r="T106" i="5"/>
  <c r="G106" i="5"/>
  <c r="Q63" i="5"/>
  <c r="Y63" i="5"/>
  <c r="R63" i="5"/>
  <c r="Z63" i="5"/>
  <c r="P63" i="5"/>
  <c r="S63" i="5"/>
  <c r="T63" i="5"/>
  <c r="U63" i="5"/>
  <c r="V63" i="5"/>
  <c r="W63" i="5"/>
  <c r="X63" i="5"/>
  <c r="O63" i="5"/>
  <c r="D63" i="5"/>
  <c r="L63" i="5"/>
  <c r="E63" i="5"/>
  <c r="M63" i="5"/>
  <c r="F63" i="5"/>
  <c r="N63" i="5"/>
  <c r="G63" i="5"/>
  <c r="H63" i="5"/>
  <c r="I63" i="5"/>
  <c r="J63" i="5"/>
  <c r="C63" i="5"/>
  <c r="K63" i="5"/>
  <c r="V105" i="5"/>
  <c r="S105" i="5"/>
  <c r="T105" i="5"/>
  <c r="U105" i="5"/>
  <c r="Q105" i="5"/>
  <c r="R105" i="5"/>
  <c r="E105" i="5"/>
  <c r="M105" i="5"/>
  <c r="W105" i="5"/>
  <c r="X105" i="5"/>
  <c r="Y105" i="5"/>
  <c r="Z105" i="5"/>
  <c r="I105" i="5"/>
  <c r="O105" i="5"/>
  <c r="J105" i="5"/>
  <c r="K105" i="5"/>
  <c r="L105" i="5"/>
  <c r="C105" i="5"/>
  <c r="N105" i="5"/>
  <c r="D105" i="5"/>
  <c r="F105" i="5"/>
  <c r="P105" i="5"/>
  <c r="G105" i="5"/>
  <c r="H105" i="5"/>
  <c r="V81" i="5"/>
  <c r="O81" i="5"/>
  <c r="W81" i="5"/>
  <c r="P81" i="5"/>
  <c r="X81" i="5"/>
  <c r="Q81" i="5"/>
  <c r="Y81" i="5"/>
  <c r="R81" i="5"/>
  <c r="Z81" i="5"/>
  <c r="S81" i="5"/>
  <c r="T81" i="5"/>
  <c r="U81" i="5"/>
  <c r="D81" i="5"/>
  <c r="L81" i="5"/>
  <c r="E81" i="5"/>
  <c r="M81" i="5"/>
  <c r="F81" i="5"/>
  <c r="N81" i="5"/>
  <c r="H81" i="5"/>
  <c r="I81" i="5"/>
  <c r="K81" i="5"/>
  <c r="C81" i="5"/>
  <c r="G81" i="5"/>
  <c r="J81" i="5"/>
  <c r="R100" i="5"/>
  <c r="Z100" i="5"/>
  <c r="O100" i="5"/>
  <c r="W100" i="5"/>
  <c r="P100" i="5"/>
  <c r="X100" i="5"/>
  <c r="Q100" i="5"/>
  <c r="Y100" i="5"/>
  <c r="H100" i="5"/>
  <c r="I100" i="5"/>
  <c r="S100" i="5"/>
  <c r="J100" i="5"/>
  <c r="T100" i="5"/>
  <c r="U100" i="5"/>
  <c r="D100" i="5"/>
  <c r="L100" i="5"/>
  <c r="V100" i="5"/>
  <c r="E100" i="5"/>
  <c r="M100" i="5"/>
  <c r="C100" i="5"/>
  <c r="F100" i="5"/>
  <c r="G100" i="5"/>
  <c r="K100" i="5"/>
  <c r="N100" i="5"/>
  <c r="S27" i="5"/>
  <c r="T27" i="5"/>
  <c r="O27" i="5"/>
  <c r="W27" i="5"/>
  <c r="P27" i="5"/>
  <c r="X27" i="5"/>
  <c r="Q27" i="5"/>
  <c r="Y27" i="5"/>
  <c r="R27" i="5"/>
  <c r="Z27" i="5"/>
  <c r="U27" i="5"/>
  <c r="V27" i="5"/>
  <c r="H27" i="5"/>
  <c r="I27" i="5"/>
  <c r="E27" i="5"/>
  <c r="F27" i="5"/>
  <c r="G27" i="5"/>
  <c r="J27" i="5"/>
  <c r="K27" i="5"/>
  <c r="L27" i="5"/>
  <c r="C27" i="5"/>
  <c r="M27" i="5"/>
  <c r="N27" i="5"/>
  <c r="D27" i="5"/>
  <c r="U54" i="5"/>
  <c r="V54" i="5"/>
  <c r="R54" i="5"/>
  <c r="S54" i="5"/>
  <c r="T54" i="5"/>
  <c r="W54" i="5"/>
  <c r="X54" i="5"/>
  <c r="O54" i="5"/>
  <c r="Y54" i="5"/>
  <c r="P54" i="5"/>
  <c r="Z54" i="5"/>
  <c r="Q54" i="5"/>
  <c r="H54" i="5"/>
  <c r="I54" i="5"/>
  <c r="J54" i="5"/>
  <c r="C54" i="5"/>
  <c r="K54" i="5"/>
  <c r="D54" i="5"/>
  <c r="L54" i="5"/>
  <c r="E54" i="5"/>
  <c r="M54" i="5"/>
  <c r="F54" i="5"/>
  <c r="N54" i="5"/>
  <c r="G54" i="5"/>
  <c r="R104" i="5"/>
  <c r="Z104" i="5"/>
  <c r="O104" i="5"/>
  <c r="W104" i="5"/>
  <c r="P104" i="5"/>
  <c r="X104" i="5"/>
  <c r="Q104" i="5"/>
  <c r="Y104" i="5"/>
  <c r="I104" i="5"/>
  <c r="S104" i="5"/>
  <c r="T104" i="5"/>
  <c r="U104" i="5"/>
  <c r="V104" i="5"/>
  <c r="E104" i="5"/>
  <c r="M104" i="5"/>
  <c r="K104" i="5"/>
  <c r="L104" i="5"/>
  <c r="C104" i="5"/>
  <c r="N104" i="5"/>
  <c r="D104" i="5"/>
  <c r="F104" i="5"/>
  <c r="G104" i="5"/>
  <c r="H104" i="5"/>
  <c r="J104" i="5"/>
  <c r="R72" i="5"/>
  <c r="Z72" i="5"/>
  <c r="S72" i="5"/>
  <c r="T72" i="5"/>
  <c r="U72" i="5"/>
  <c r="V72" i="5"/>
  <c r="O72" i="5"/>
  <c r="W72" i="5"/>
  <c r="P72" i="5"/>
  <c r="X72" i="5"/>
  <c r="Q72" i="5"/>
  <c r="Y72" i="5"/>
  <c r="H72" i="5"/>
  <c r="I72" i="5"/>
  <c r="J72" i="5"/>
  <c r="C72" i="5"/>
  <c r="K72" i="5"/>
  <c r="D72" i="5"/>
  <c r="L72" i="5"/>
  <c r="E72" i="5"/>
  <c r="M72" i="5"/>
  <c r="F72" i="5"/>
  <c r="N72" i="5"/>
  <c r="G72" i="5"/>
  <c r="O18" i="5"/>
  <c r="W18" i="5"/>
  <c r="P18" i="5"/>
  <c r="X18" i="5"/>
  <c r="Q18" i="5"/>
  <c r="Y18" i="5"/>
  <c r="R18" i="5"/>
  <c r="Z18" i="5"/>
  <c r="S18" i="5"/>
  <c r="T18" i="5"/>
  <c r="U18" i="5"/>
  <c r="V18" i="5"/>
  <c r="F18" i="5"/>
  <c r="N18" i="5"/>
  <c r="C18" i="5"/>
  <c r="K18" i="5"/>
  <c r="D18" i="5"/>
  <c r="L18" i="5"/>
  <c r="E18" i="5"/>
  <c r="M18" i="5"/>
  <c r="I18" i="5"/>
  <c r="J18" i="5"/>
  <c r="G18" i="5"/>
  <c r="H18" i="5"/>
  <c r="Q45" i="5"/>
  <c r="Y45" i="5"/>
  <c r="R45" i="5"/>
  <c r="Z45" i="5"/>
  <c r="T45" i="5"/>
  <c r="U45" i="5"/>
  <c r="V45" i="5"/>
  <c r="W45" i="5"/>
  <c r="X45" i="5"/>
  <c r="O45" i="5"/>
  <c r="P45" i="5"/>
  <c r="H45" i="5"/>
  <c r="S45" i="5"/>
  <c r="I45" i="5"/>
  <c r="C45" i="5"/>
  <c r="M45" i="5"/>
  <c r="D45" i="5"/>
  <c r="N45" i="5"/>
  <c r="E45" i="5"/>
  <c r="F45" i="5"/>
  <c r="G45" i="5"/>
  <c r="J45" i="5"/>
  <c r="K45" i="5"/>
  <c r="L45" i="5"/>
  <c r="V103" i="5"/>
  <c r="S103" i="5"/>
  <c r="T103" i="5"/>
  <c r="U103" i="5"/>
  <c r="Y103" i="5"/>
  <c r="D103" i="5"/>
  <c r="Z103" i="5"/>
  <c r="E103" i="5"/>
  <c r="M103" i="5"/>
  <c r="O103" i="5"/>
  <c r="P103" i="5"/>
  <c r="Q103" i="5"/>
  <c r="R103" i="5"/>
  <c r="I103" i="5"/>
  <c r="W103" i="5"/>
  <c r="L103" i="5"/>
  <c r="N103" i="5"/>
  <c r="C103" i="5"/>
  <c r="F103" i="5"/>
  <c r="G103" i="5"/>
  <c r="X103" i="5"/>
  <c r="H103" i="5"/>
  <c r="J103" i="5"/>
  <c r="K103" i="5"/>
  <c r="R108" i="5"/>
  <c r="Z108" i="5"/>
  <c r="O108" i="5"/>
  <c r="W108" i="5"/>
  <c r="P108" i="5"/>
  <c r="X108" i="5"/>
  <c r="Q108" i="5"/>
  <c r="Y108" i="5"/>
  <c r="I108" i="5"/>
  <c r="S108" i="5"/>
  <c r="T108" i="5"/>
  <c r="U108" i="5"/>
  <c r="V108" i="5"/>
  <c r="E108" i="5"/>
  <c r="M108" i="5"/>
  <c r="F108" i="5"/>
  <c r="G108" i="5"/>
  <c r="H108" i="5"/>
  <c r="J108" i="5"/>
  <c r="K108" i="5"/>
  <c r="L108" i="5"/>
  <c r="C108" i="5"/>
  <c r="N108" i="5"/>
  <c r="D108" i="5"/>
  <c r="AN10" i="5"/>
  <c r="J10" i="5"/>
  <c r="V10" i="5" s="1"/>
  <c r="F10" i="5"/>
  <c r="R10" i="5" s="1"/>
  <c r="N10" i="5"/>
  <c r="Z10" i="5" s="1"/>
  <c r="D10" i="5"/>
  <c r="P10" i="5" s="1"/>
  <c r="C10" i="5"/>
  <c r="O10" i="5" s="1"/>
  <c r="E10" i="5"/>
  <c r="Q10" i="5" s="1"/>
  <c r="G10" i="5"/>
  <c r="S10" i="5" s="1"/>
  <c r="H10" i="5"/>
  <c r="T10" i="5" s="1"/>
  <c r="I10" i="5"/>
  <c r="U10" i="5" s="1"/>
  <c r="K10" i="5"/>
  <c r="W10" i="5" s="1"/>
  <c r="L10" i="5"/>
  <c r="X10" i="5" s="1"/>
  <c r="M10" i="5"/>
  <c r="Y10" i="5" s="1"/>
  <c r="O36" i="5"/>
  <c r="W36" i="5"/>
  <c r="S36" i="5"/>
  <c r="U36" i="5"/>
  <c r="V36" i="5"/>
  <c r="Y36" i="5"/>
  <c r="Z36" i="5"/>
  <c r="P36" i="5"/>
  <c r="Q36" i="5"/>
  <c r="R36" i="5"/>
  <c r="T36" i="5"/>
  <c r="D36" i="5"/>
  <c r="L36" i="5"/>
  <c r="X36" i="5"/>
  <c r="E36" i="5"/>
  <c r="M36" i="5"/>
  <c r="C36" i="5"/>
  <c r="F36" i="5"/>
  <c r="G36" i="5"/>
  <c r="H36" i="5"/>
  <c r="I36" i="5"/>
  <c r="J36" i="5"/>
  <c r="K36" i="5"/>
  <c r="N36" i="5"/>
  <c r="R102" i="5"/>
  <c r="Z102" i="5"/>
  <c r="O102" i="5"/>
  <c r="W102" i="5"/>
  <c r="P102" i="5"/>
  <c r="X102" i="5"/>
  <c r="Q102" i="5"/>
  <c r="Y102" i="5"/>
  <c r="U102" i="5"/>
  <c r="H102" i="5"/>
  <c r="V102" i="5"/>
  <c r="I102" i="5"/>
  <c r="J102" i="5"/>
  <c r="E102" i="5"/>
  <c r="M102" i="5"/>
  <c r="S102" i="5"/>
  <c r="L102" i="5"/>
  <c r="N102" i="5"/>
  <c r="C102" i="5"/>
  <c r="T102" i="5"/>
  <c r="D102" i="5"/>
  <c r="F102" i="5"/>
  <c r="G102" i="5"/>
  <c r="K102" i="5"/>
  <c r="V109" i="5"/>
  <c r="S109" i="5"/>
  <c r="T109" i="5"/>
  <c r="U109" i="5"/>
  <c r="Q109" i="5"/>
  <c r="R109" i="5"/>
  <c r="E109" i="5"/>
  <c r="M109" i="5"/>
  <c r="W109" i="5"/>
  <c r="X109" i="5"/>
  <c r="Y109" i="5"/>
  <c r="Z109" i="5"/>
  <c r="I109" i="5"/>
  <c r="O109" i="5"/>
  <c r="D109" i="5"/>
  <c r="P109" i="5"/>
  <c r="F109" i="5"/>
  <c r="G109" i="5"/>
  <c r="H109" i="5"/>
  <c r="J109" i="5"/>
  <c r="K109" i="5"/>
  <c r="L109" i="5"/>
  <c r="C109" i="5"/>
  <c r="N109" i="5"/>
  <c r="V101" i="5"/>
  <c r="S101" i="5"/>
  <c r="T101" i="5"/>
  <c r="U101" i="5"/>
  <c r="Q101" i="5"/>
  <c r="D101" i="5"/>
  <c r="L101" i="5"/>
  <c r="R101" i="5"/>
  <c r="E101" i="5"/>
  <c r="M101" i="5"/>
  <c r="W101" i="5"/>
  <c r="F101" i="5"/>
  <c r="N101" i="5"/>
  <c r="X101" i="5"/>
  <c r="Y101" i="5"/>
  <c r="H101" i="5"/>
  <c r="Z101" i="5"/>
  <c r="I101" i="5"/>
  <c r="O101" i="5"/>
  <c r="G101" i="5"/>
  <c r="J101" i="5"/>
  <c r="K101" i="5"/>
  <c r="P101" i="5"/>
  <c r="C101" i="5"/>
  <c r="BB14" i="5"/>
  <c r="BJ14" i="5"/>
  <c r="BC14" i="5"/>
  <c r="BK14" i="5"/>
  <c r="BD14" i="5"/>
  <c r="BE14" i="5"/>
  <c r="BF14" i="5"/>
  <c r="BG14" i="5"/>
  <c r="BA14" i="5"/>
  <c r="BI14" i="5"/>
  <c r="AZ14" i="5"/>
  <c r="BH14" i="5"/>
  <c r="BB84" i="5"/>
  <c r="BJ84" i="5"/>
  <c r="BC84" i="5"/>
  <c r="BK84" i="5"/>
  <c r="BD84" i="5"/>
  <c r="BE84" i="5"/>
  <c r="BF84" i="5"/>
  <c r="BG84" i="5"/>
  <c r="BA84" i="5"/>
  <c r="BI84" i="5"/>
  <c r="AZ84" i="5"/>
  <c r="BH84" i="5"/>
  <c r="BF29" i="5"/>
  <c r="BG29" i="5"/>
  <c r="AZ29" i="5"/>
  <c r="BH29" i="5"/>
  <c r="BA29" i="5"/>
  <c r="BI29" i="5"/>
  <c r="BB29" i="5"/>
  <c r="BJ29" i="5"/>
  <c r="BC29" i="5"/>
  <c r="BK29" i="5"/>
  <c r="BE29" i="5"/>
  <c r="BD29" i="5"/>
  <c r="BG21" i="5"/>
  <c r="AZ21" i="5"/>
  <c r="BH21" i="5"/>
  <c r="BA21" i="5"/>
  <c r="BI21" i="5"/>
  <c r="BB21" i="5"/>
  <c r="BJ21" i="5"/>
  <c r="BC21" i="5"/>
  <c r="BK21" i="5"/>
  <c r="BE21" i="5"/>
  <c r="BD21" i="5"/>
  <c r="BF21" i="5"/>
  <c r="BF13" i="5"/>
  <c r="BG13" i="5"/>
  <c r="AZ13" i="5"/>
  <c r="BH13" i="5"/>
  <c r="BA13" i="5"/>
  <c r="BI13" i="5"/>
  <c r="BB13" i="5"/>
  <c r="BJ13" i="5"/>
  <c r="BC13" i="5"/>
  <c r="BK13" i="5"/>
  <c r="BE13" i="5"/>
  <c r="BD13" i="5"/>
  <c r="BB64" i="5"/>
  <c r="BJ64" i="5"/>
  <c r="BC64" i="5"/>
  <c r="BK64" i="5"/>
  <c r="BD64" i="5"/>
  <c r="BE64" i="5"/>
  <c r="BF64" i="5"/>
  <c r="BG64" i="5"/>
  <c r="BA64" i="5"/>
  <c r="BI64" i="5"/>
  <c r="BH64" i="5"/>
  <c r="AZ64" i="5"/>
  <c r="BB56" i="5"/>
  <c r="BJ56" i="5"/>
  <c r="BC56" i="5"/>
  <c r="BK56" i="5"/>
  <c r="BD56" i="5"/>
  <c r="BE56" i="5"/>
  <c r="BF56" i="5"/>
  <c r="BG56" i="5"/>
  <c r="BA56" i="5"/>
  <c r="BI56" i="5"/>
  <c r="AZ56" i="5"/>
  <c r="BH56" i="5"/>
  <c r="BB48" i="5"/>
  <c r="BJ48" i="5"/>
  <c r="BC48" i="5"/>
  <c r="BK48" i="5"/>
  <c r="BD48" i="5"/>
  <c r="BE48" i="5"/>
  <c r="BF48" i="5"/>
  <c r="BG48" i="5"/>
  <c r="BA48" i="5"/>
  <c r="BI48" i="5"/>
  <c r="BH48" i="5"/>
  <c r="AZ48" i="5"/>
  <c r="BB40" i="5"/>
  <c r="BJ40" i="5"/>
  <c r="BC40" i="5"/>
  <c r="BK40" i="5"/>
  <c r="BD40" i="5"/>
  <c r="BE40" i="5"/>
  <c r="BF40" i="5"/>
  <c r="BG40" i="5"/>
  <c r="BA40" i="5"/>
  <c r="BI40" i="5"/>
  <c r="AZ40" i="5"/>
  <c r="BH40" i="5"/>
  <c r="BF107" i="5"/>
  <c r="BG107" i="5"/>
  <c r="AZ107" i="5"/>
  <c r="BH107" i="5"/>
  <c r="BA107" i="5"/>
  <c r="BI107" i="5"/>
  <c r="BB107" i="5"/>
  <c r="BJ107" i="5"/>
  <c r="BC107" i="5"/>
  <c r="BK107" i="5"/>
  <c r="BE107" i="5"/>
  <c r="BD107" i="5"/>
  <c r="BF99" i="5"/>
  <c r="BG99" i="5"/>
  <c r="AZ99" i="5"/>
  <c r="BH99" i="5"/>
  <c r="BA99" i="5"/>
  <c r="BI99" i="5"/>
  <c r="BB99" i="5"/>
  <c r="BJ99" i="5"/>
  <c r="BC99" i="5"/>
  <c r="BK99" i="5"/>
  <c r="BE99" i="5"/>
  <c r="BD99" i="5"/>
  <c r="BF91" i="5"/>
  <c r="BG91" i="5"/>
  <c r="AZ91" i="5"/>
  <c r="BH91" i="5"/>
  <c r="BA91" i="5"/>
  <c r="BI91" i="5"/>
  <c r="BB91" i="5"/>
  <c r="BJ91" i="5"/>
  <c r="BC91" i="5"/>
  <c r="BK91" i="5"/>
  <c r="BE91" i="5"/>
  <c r="BD91" i="5"/>
  <c r="BF83" i="5"/>
  <c r="BG83" i="5"/>
  <c r="AZ83" i="5"/>
  <c r="BH83" i="5"/>
  <c r="BA83" i="5"/>
  <c r="BI83" i="5"/>
  <c r="BB83" i="5"/>
  <c r="BJ83" i="5"/>
  <c r="BC83" i="5"/>
  <c r="BK83" i="5"/>
  <c r="BE83" i="5"/>
  <c r="BD83" i="5"/>
  <c r="BF75" i="5"/>
  <c r="BG75" i="5"/>
  <c r="AZ75" i="5"/>
  <c r="BH75" i="5"/>
  <c r="BA75" i="5"/>
  <c r="BI75" i="5"/>
  <c r="BB75" i="5"/>
  <c r="BJ75" i="5"/>
  <c r="BC75" i="5"/>
  <c r="BK75" i="5"/>
  <c r="BE75" i="5"/>
  <c r="BD75" i="5"/>
  <c r="BF41" i="5"/>
  <c r="BG41" i="5"/>
  <c r="AZ41" i="5"/>
  <c r="BH41" i="5"/>
  <c r="BA41" i="5"/>
  <c r="BI41" i="5"/>
  <c r="BB41" i="5"/>
  <c r="BJ41" i="5"/>
  <c r="BC41" i="5"/>
  <c r="BK41" i="5"/>
  <c r="BE41" i="5"/>
  <c r="BD41" i="5"/>
  <c r="BG10" i="5"/>
  <c r="BH10" i="5"/>
  <c r="BA10" i="5"/>
  <c r="BI10" i="5"/>
  <c r="BB10" i="5"/>
  <c r="BJ10" i="5"/>
  <c r="BC10" i="5"/>
  <c r="BK10" i="5"/>
  <c r="BD10" i="5"/>
  <c r="AZ10" i="5"/>
  <c r="BF10" i="5"/>
  <c r="BE10" i="5"/>
  <c r="BB28" i="5"/>
  <c r="BJ28" i="5"/>
  <c r="BC28" i="5"/>
  <c r="BK28" i="5"/>
  <c r="BD28" i="5"/>
  <c r="BE28" i="5"/>
  <c r="BF28" i="5"/>
  <c r="BG28" i="5"/>
  <c r="BA28" i="5"/>
  <c r="BI28" i="5"/>
  <c r="AZ28" i="5"/>
  <c r="BH28" i="5"/>
  <c r="BC20" i="5"/>
  <c r="BK20" i="5"/>
  <c r="BD20" i="5"/>
  <c r="BE20" i="5"/>
  <c r="BF20" i="5"/>
  <c r="BG20" i="5"/>
  <c r="BA20" i="5"/>
  <c r="BI20" i="5"/>
  <c r="AZ20" i="5"/>
  <c r="BB20" i="5"/>
  <c r="BJ20" i="5"/>
  <c r="BH20" i="5"/>
  <c r="BB12" i="5"/>
  <c r="BJ12" i="5"/>
  <c r="BC12" i="5"/>
  <c r="BK12" i="5"/>
  <c r="BD12" i="5"/>
  <c r="BE12" i="5"/>
  <c r="BF12" i="5"/>
  <c r="BG12" i="5"/>
  <c r="BA12" i="5"/>
  <c r="BI12" i="5"/>
  <c r="AZ12" i="5"/>
  <c r="BH12" i="5"/>
  <c r="BF63" i="5"/>
  <c r="BG63" i="5"/>
  <c r="AZ63" i="5"/>
  <c r="BH63" i="5"/>
  <c r="BA63" i="5"/>
  <c r="BI63" i="5"/>
  <c r="BB63" i="5"/>
  <c r="BJ63" i="5"/>
  <c r="BC63" i="5"/>
  <c r="BK63" i="5"/>
  <c r="BE63" i="5"/>
  <c r="BD63" i="5"/>
  <c r="BF55" i="5"/>
  <c r="BG55" i="5"/>
  <c r="AZ55" i="5"/>
  <c r="BH55" i="5"/>
  <c r="BA55" i="5"/>
  <c r="BI55" i="5"/>
  <c r="BB55" i="5"/>
  <c r="BJ55" i="5"/>
  <c r="BC55" i="5"/>
  <c r="BK55" i="5"/>
  <c r="BE55" i="5"/>
  <c r="BD55" i="5"/>
  <c r="BF47" i="5"/>
  <c r="BG47" i="5"/>
  <c r="AZ47" i="5"/>
  <c r="BH47" i="5"/>
  <c r="BA47" i="5"/>
  <c r="BI47" i="5"/>
  <c r="BB47" i="5"/>
  <c r="BJ47" i="5"/>
  <c r="BC47" i="5"/>
  <c r="BK47" i="5"/>
  <c r="BE47" i="5"/>
  <c r="BD47" i="5"/>
  <c r="BF39" i="5"/>
  <c r="BG39" i="5"/>
  <c r="AZ39" i="5"/>
  <c r="BH39" i="5"/>
  <c r="BA39" i="5"/>
  <c r="BI39" i="5"/>
  <c r="BB39" i="5"/>
  <c r="BJ39" i="5"/>
  <c r="BC39" i="5"/>
  <c r="BK39" i="5"/>
  <c r="BE39" i="5"/>
  <c r="BD39" i="5"/>
  <c r="BB106" i="5"/>
  <c r="BJ106" i="5"/>
  <c r="BC106" i="5"/>
  <c r="BK106" i="5"/>
  <c r="BD106" i="5"/>
  <c r="BE106" i="5"/>
  <c r="BF106" i="5"/>
  <c r="BG106" i="5"/>
  <c r="BA106" i="5"/>
  <c r="BI106" i="5"/>
  <c r="AZ106" i="5"/>
  <c r="BH106" i="5"/>
  <c r="BB98" i="5"/>
  <c r="BJ98" i="5"/>
  <c r="BC98" i="5"/>
  <c r="BK98" i="5"/>
  <c r="BD98" i="5"/>
  <c r="BE98" i="5"/>
  <c r="BF98" i="5"/>
  <c r="BG98" i="5"/>
  <c r="BA98" i="5"/>
  <c r="BI98" i="5"/>
  <c r="AZ98" i="5"/>
  <c r="BH98" i="5"/>
  <c r="BB90" i="5"/>
  <c r="BJ90" i="5"/>
  <c r="BC90" i="5"/>
  <c r="BK90" i="5"/>
  <c r="BD90" i="5"/>
  <c r="BE90" i="5"/>
  <c r="BF90" i="5"/>
  <c r="BG90" i="5"/>
  <c r="BA90" i="5"/>
  <c r="BI90" i="5"/>
  <c r="AZ90" i="5"/>
  <c r="BH90" i="5"/>
  <c r="BB82" i="5"/>
  <c r="BJ82" i="5"/>
  <c r="BC82" i="5"/>
  <c r="BK82" i="5"/>
  <c r="BD82" i="5"/>
  <c r="BE82" i="5"/>
  <c r="BF82" i="5"/>
  <c r="BG82" i="5"/>
  <c r="BA82" i="5"/>
  <c r="BI82" i="5"/>
  <c r="AZ82" i="5"/>
  <c r="BH82" i="5"/>
  <c r="BB74" i="5"/>
  <c r="BJ74" i="5"/>
  <c r="BC74" i="5"/>
  <c r="BK74" i="5"/>
  <c r="BD74" i="5"/>
  <c r="BE74" i="5"/>
  <c r="BF74" i="5"/>
  <c r="BG74" i="5"/>
  <c r="BA74" i="5"/>
  <c r="BI74" i="5"/>
  <c r="AZ74" i="5"/>
  <c r="BH74" i="5"/>
  <c r="BC22" i="5"/>
  <c r="BK22" i="5"/>
  <c r="BD22" i="5"/>
  <c r="BE22" i="5"/>
  <c r="BF22" i="5"/>
  <c r="BG22" i="5"/>
  <c r="BA22" i="5"/>
  <c r="BI22" i="5"/>
  <c r="AZ22" i="5"/>
  <c r="BB22" i="5"/>
  <c r="BH22" i="5"/>
  <c r="BJ22" i="5"/>
  <c r="BB100" i="5"/>
  <c r="BJ100" i="5"/>
  <c r="BC100" i="5"/>
  <c r="BK100" i="5"/>
  <c r="BD100" i="5"/>
  <c r="BE100" i="5"/>
  <c r="BF100" i="5"/>
  <c r="BG100" i="5"/>
  <c r="BA100" i="5"/>
  <c r="BI100" i="5"/>
  <c r="AZ100" i="5"/>
  <c r="BH100" i="5"/>
  <c r="BG19" i="5"/>
  <c r="AZ19" i="5"/>
  <c r="BH19" i="5"/>
  <c r="BA19" i="5"/>
  <c r="BI19" i="5"/>
  <c r="BB19" i="5"/>
  <c r="BJ19" i="5"/>
  <c r="BC19" i="5"/>
  <c r="BK19" i="5"/>
  <c r="BE19" i="5"/>
  <c r="BD19" i="5"/>
  <c r="BF19" i="5"/>
  <c r="BF11" i="5"/>
  <c r="BG11" i="5"/>
  <c r="AZ11" i="5"/>
  <c r="BH11" i="5"/>
  <c r="BA11" i="5"/>
  <c r="BI11" i="5"/>
  <c r="BB11" i="5"/>
  <c r="BJ11" i="5"/>
  <c r="BC11" i="5"/>
  <c r="BK11" i="5"/>
  <c r="BE11" i="5"/>
  <c r="BD11" i="5"/>
  <c r="BB62" i="5"/>
  <c r="BJ62" i="5"/>
  <c r="BC62" i="5"/>
  <c r="BK62" i="5"/>
  <c r="BD62" i="5"/>
  <c r="BE62" i="5"/>
  <c r="BF62" i="5"/>
  <c r="BG62" i="5"/>
  <c r="BA62" i="5"/>
  <c r="BI62" i="5"/>
  <c r="AZ62" i="5"/>
  <c r="BH62" i="5"/>
  <c r="BB54" i="5"/>
  <c r="BJ54" i="5"/>
  <c r="BC54" i="5"/>
  <c r="BK54" i="5"/>
  <c r="BD54" i="5"/>
  <c r="BE54" i="5"/>
  <c r="BF54" i="5"/>
  <c r="BG54" i="5"/>
  <c r="BA54" i="5"/>
  <c r="BI54" i="5"/>
  <c r="AZ54" i="5"/>
  <c r="BH54" i="5"/>
  <c r="BB46" i="5"/>
  <c r="BJ46" i="5"/>
  <c r="BC46" i="5"/>
  <c r="BK46" i="5"/>
  <c r="BD46" i="5"/>
  <c r="BE46" i="5"/>
  <c r="BF46" i="5"/>
  <c r="BG46" i="5"/>
  <c r="BA46" i="5"/>
  <c r="BI46" i="5"/>
  <c r="AZ46" i="5"/>
  <c r="BH46" i="5"/>
  <c r="BB38" i="5"/>
  <c r="BJ38" i="5"/>
  <c r="BC38" i="5"/>
  <c r="BK38" i="5"/>
  <c r="BD38" i="5"/>
  <c r="BE38" i="5"/>
  <c r="BF38" i="5"/>
  <c r="BG38" i="5"/>
  <c r="BA38" i="5"/>
  <c r="BI38" i="5"/>
  <c r="AZ38" i="5"/>
  <c r="BH38" i="5"/>
  <c r="BF105" i="5"/>
  <c r="BG105" i="5"/>
  <c r="AZ105" i="5"/>
  <c r="BH105" i="5"/>
  <c r="BA105" i="5"/>
  <c r="BI105" i="5"/>
  <c r="BB105" i="5"/>
  <c r="BJ105" i="5"/>
  <c r="BC105" i="5"/>
  <c r="BK105" i="5"/>
  <c r="BE105" i="5"/>
  <c r="BD105" i="5"/>
  <c r="BF97" i="5"/>
  <c r="BG97" i="5"/>
  <c r="AZ97" i="5"/>
  <c r="BH97" i="5"/>
  <c r="BA97" i="5"/>
  <c r="BI97" i="5"/>
  <c r="BB97" i="5"/>
  <c r="BJ97" i="5"/>
  <c r="BC97" i="5"/>
  <c r="BK97" i="5"/>
  <c r="BE97" i="5"/>
  <c r="BD97" i="5"/>
  <c r="BF89" i="5"/>
  <c r="BG89" i="5"/>
  <c r="AZ89" i="5"/>
  <c r="BH89" i="5"/>
  <c r="BA89" i="5"/>
  <c r="BI89" i="5"/>
  <c r="BB89" i="5"/>
  <c r="BJ89" i="5"/>
  <c r="BC89" i="5"/>
  <c r="BK89" i="5"/>
  <c r="BE89" i="5"/>
  <c r="BD89" i="5"/>
  <c r="BF81" i="5"/>
  <c r="BG81" i="5"/>
  <c r="AZ81" i="5"/>
  <c r="BH81" i="5"/>
  <c r="BA81" i="5"/>
  <c r="BI81" i="5"/>
  <c r="BB81" i="5"/>
  <c r="BJ81" i="5"/>
  <c r="BC81" i="5"/>
  <c r="BK81" i="5"/>
  <c r="BE81" i="5"/>
  <c r="BD81" i="5"/>
  <c r="BF73" i="5"/>
  <c r="BG73" i="5"/>
  <c r="AZ73" i="5"/>
  <c r="BH73" i="5"/>
  <c r="BA73" i="5"/>
  <c r="BI73" i="5"/>
  <c r="BB73" i="5"/>
  <c r="BJ73" i="5"/>
  <c r="BC73" i="5"/>
  <c r="BK73" i="5"/>
  <c r="BE73" i="5"/>
  <c r="BD73" i="5"/>
  <c r="BB30" i="5"/>
  <c r="BJ30" i="5"/>
  <c r="BC30" i="5"/>
  <c r="BK30" i="5"/>
  <c r="BD30" i="5"/>
  <c r="BE30" i="5"/>
  <c r="BF30" i="5"/>
  <c r="BG30" i="5"/>
  <c r="BA30" i="5"/>
  <c r="BI30" i="5"/>
  <c r="AZ30" i="5"/>
  <c r="BH30" i="5"/>
  <c r="BB76" i="5"/>
  <c r="BJ76" i="5"/>
  <c r="BC76" i="5"/>
  <c r="BK76" i="5"/>
  <c r="BD76" i="5"/>
  <c r="BE76" i="5"/>
  <c r="BF76" i="5"/>
  <c r="BG76" i="5"/>
  <c r="BA76" i="5"/>
  <c r="BI76" i="5"/>
  <c r="AZ76" i="5"/>
  <c r="BH76" i="5"/>
  <c r="BB34" i="5"/>
  <c r="BJ34" i="5"/>
  <c r="BC34" i="5"/>
  <c r="BK34" i="5"/>
  <c r="BD34" i="5"/>
  <c r="BE34" i="5"/>
  <c r="BF34" i="5"/>
  <c r="BG34" i="5"/>
  <c r="BA34" i="5"/>
  <c r="BI34" i="5"/>
  <c r="AZ34" i="5"/>
  <c r="BH34" i="5"/>
  <c r="BB26" i="5"/>
  <c r="BJ26" i="5"/>
  <c r="BC26" i="5"/>
  <c r="BK26" i="5"/>
  <c r="BD26" i="5"/>
  <c r="BE26" i="5"/>
  <c r="BF26" i="5"/>
  <c r="BG26" i="5"/>
  <c r="BA26" i="5"/>
  <c r="BI26" i="5"/>
  <c r="AZ26" i="5"/>
  <c r="BH26" i="5"/>
  <c r="CC18" i="5"/>
  <c r="CD18" i="5"/>
  <c r="BC18" i="5"/>
  <c r="BK18" i="5"/>
  <c r="CE18" i="5"/>
  <c r="BD18" i="5"/>
  <c r="BX18" i="5"/>
  <c r="CF18" i="5"/>
  <c r="BE18" i="5"/>
  <c r="BY18" i="5"/>
  <c r="CG18" i="5"/>
  <c r="BF18" i="5"/>
  <c r="BZ18" i="5"/>
  <c r="CH18" i="5"/>
  <c r="BG18" i="5"/>
  <c r="CB18" i="5"/>
  <c r="BA18" i="5"/>
  <c r="BI18" i="5"/>
  <c r="CI18" i="5"/>
  <c r="BH18" i="5"/>
  <c r="BJ18" i="5"/>
  <c r="CA18" i="5"/>
  <c r="BB18" i="5"/>
  <c r="AZ18" i="5"/>
  <c r="BF69" i="5"/>
  <c r="BG69" i="5"/>
  <c r="AZ69" i="5"/>
  <c r="BH69" i="5"/>
  <c r="BA69" i="5"/>
  <c r="BI69" i="5"/>
  <c r="BB69" i="5"/>
  <c r="BJ69" i="5"/>
  <c r="BC69" i="5"/>
  <c r="BK69" i="5"/>
  <c r="BE69" i="5"/>
  <c r="BD69" i="5"/>
  <c r="BF61" i="5"/>
  <c r="BG61" i="5"/>
  <c r="AZ61" i="5"/>
  <c r="BH61" i="5"/>
  <c r="BA61" i="5"/>
  <c r="BI61" i="5"/>
  <c r="BB61" i="5"/>
  <c r="BJ61" i="5"/>
  <c r="BC61" i="5"/>
  <c r="BK61" i="5"/>
  <c r="BE61" i="5"/>
  <c r="BD61" i="5"/>
  <c r="BF53" i="5"/>
  <c r="BG53" i="5"/>
  <c r="AZ53" i="5"/>
  <c r="BH53" i="5"/>
  <c r="BA53" i="5"/>
  <c r="BI53" i="5"/>
  <c r="BB53" i="5"/>
  <c r="BJ53" i="5"/>
  <c r="BC53" i="5"/>
  <c r="BK53" i="5"/>
  <c r="BE53" i="5"/>
  <c r="BD53" i="5"/>
  <c r="BY45" i="5"/>
  <c r="CG45" i="5"/>
  <c r="BZ45" i="5"/>
  <c r="CH45" i="5"/>
  <c r="CA45" i="5"/>
  <c r="CI45" i="5"/>
  <c r="CB45" i="5"/>
  <c r="CC45" i="5"/>
  <c r="CD45" i="5"/>
  <c r="BX45" i="5"/>
  <c r="CF45" i="5"/>
  <c r="CE45" i="5"/>
  <c r="BF45" i="5"/>
  <c r="BG45" i="5"/>
  <c r="AZ45" i="5"/>
  <c r="BH45" i="5"/>
  <c r="BA45" i="5"/>
  <c r="BI45" i="5"/>
  <c r="BB45" i="5"/>
  <c r="BJ45" i="5"/>
  <c r="BC45" i="5"/>
  <c r="BK45" i="5"/>
  <c r="BE45" i="5"/>
  <c r="BD45" i="5"/>
  <c r="BF37" i="5"/>
  <c r="BG37" i="5"/>
  <c r="AZ37" i="5"/>
  <c r="BH37" i="5"/>
  <c r="BA37" i="5"/>
  <c r="BI37" i="5"/>
  <c r="BB37" i="5"/>
  <c r="BJ37" i="5"/>
  <c r="BC37" i="5"/>
  <c r="BK37" i="5"/>
  <c r="BE37" i="5"/>
  <c r="BD37" i="5"/>
  <c r="BB104" i="5"/>
  <c r="BJ104" i="5"/>
  <c r="BC104" i="5"/>
  <c r="BK104" i="5"/>
  <c r="BD104" i="5"/>
  <c r="BE104" i="5"/>
  <c r="BF104" i="5"/>
  <c r="BG104" i="5"/>
  <c r="BA104" i="5"/>
  <c r="BI104" i="5"/>
  <c r="AZ104" i="5"/>
  <c r="BH104" i="5"/>
  <c r="BB96" i="5"/>
  <c r="BJ96" i="5"/>
  <c r="BC96" i="5"/>
  <c r="BK96" i="5"/>
  <c r="BD96" i="5"/>
  <c r="BE96" i="5"/>
  <c r="BF96" i="5"/>
  <c r="BG96" i="5"/>
  <c r="BA96" i="5"/>
  <c r="BI96" i="5"/>
  <c r="BH96" i="5"/>
  <c r="AZ96" i="5"/>
  <c r="BB88" i="5"/>
  <c r="BJ88" i="5"/>
  <c r="BC88" i="5"/>
  <c r="BK88" i="5"/>
  <c r="BD88" i="5"/>
  <c r="BE88" i="5"/>
  <c r="BF88" i="5"/>
  <c r="BG88" i="5"/>
  <c r="BA88" i="5"/>
  <c r="BI88" i="5"/>
  <c r="AZ88" i="5"/>
  <c r="BH88" i="5"/>
  <c r="BB80" i="5"/>
  <c r="BJ80" i="5"/>
  <c r="BC80" i="5"/>
  <c r="BK80" i="5"/>
  <c r="BD80" i="5"/>
  <c r="BE80" i="5"/>
  <c r="BF80" i="5"/>
  <c r="BG80" i="5"/>
  <c r="BA80" i="5"/>
  <c r="BI80" i="5"/>
  <c r="BH80" i="5"/>
  <c r="AZ80" i="5"/>
  <c r="BB72" i="5"/>
  <c r="BJ72" i="5"/>
  <c r="BC72" i="5"/>
  <c r="BK72" i="5"/>
  <c r="BD72" i="5"/>
  <c r="BE72" i="5"/>
  <c r="BF72" i="5"/>
  <c r="BG72" i="5"/>
  <c r="BA72" i="5"/>
  <c r="BI72" i="5"/>
  <c r="AZ72" i="5"/>
  <c r="BH72" i="5"/>
  <c r="BF57" i="5"/>
  <c r="BG57" i="5"/>
  <c r="AZ57" i="5"/>
  <c r="BH57" i="5"/>
  <c r="BA57" i="5"/>
  <c r="BI57" i="5"/>
  <c r="BB57" i="5"/>
  <c r="BJ57" i="5"/>
  <c r="BC57" i="5"/>
  <c r="BK57" i="5"/>
  <c r="BE57" i="5"/>
  <c r="BD57" i="5"/>
  <c r="BB108" i="5"/>
  <c r="BJ108" i="5"/>
  <c r="BC108" i="5"/>
  <c r="BK108" i="5"/>
  <c r="BD108" i="5"/>
  <c r="BE108" i="5"/>
  <c r="BF108" i="5"/>
  <c r="BG108" i="5"/>
  <c r="BA108" i="5"/>
  <c r="BI108" i="5"/>
  <c r="AZ108" i="5"/>
  <c r="BH108" i="5"/>
  <c r="BF33" i="5"/>
  <c r="BG33" i="5"/>
  <c r="AZ33" i="5"/>
  <c r="BH33" i="5"/>
  <c r="BA33" i="5"/>
  <c r="BI33" i="5"/>
  <c r="BB33" i="5"/>
  <c r="BJ33" i="5"/>
  <c r="BC33" i="5"/>
  <c r="BK33" i="5"/>
  <c r="BE33" i="5"/>
  <c r="BD33" i="5"/>
  <c r="BF25" i="5"/>
  <c r="BG25" i="5"/>
  <c r="AZ25" i="5"/>
  <c r="BH25" i="5"/>
  <c r="BA25" i="5"/>
  <c r="BI25" i="5"/>
  <c r="BB25" i="5"/>
  <c r="BJ25" i="5"/>
  <c r="BC25" i="5"/>
  <c r="BK25" i="5"/>
  <c r="BE25" i="5"/>
  <c r="BD25" i="5"/>
  <c r="BF17" i="5"/>
  <c r="BG17" i="5"/>
  <c r="AZ17" i="5"/>
  <c r="BH17" i="5"/>
  <c r="BA17" i="5"/>
  <c r="BI17" i="5"/>
  <c r="BB17" i="5"/>
  <c r="BJ17" i="5"/>
  <c r="BC17" i="5"/>
  <c r="BK17" i="5"/>
  <c r="BE17" i="5"/>
  <c r="BD17" i="5"/>
  <c r="BB68" i="5"/>
  <c r="BJ68" i="5"/>
  <c r="BC68" i="5"/>
  <c r="BK68" i="5"/>
  <c r="BD68" i="5"/>
  <c r="BE68" i="5"/>
  <c r="BF68" i="5"/>
  <c r="BG68" i="5"/>
  <c r="BA68" i="5"/>
  <c r="BI68" i="5"/>
  <c r="AZ68" i="5"/>
  <c r="BH68" i="5"/>
  <c r="BB60" i="5"/>
  <c r="BJ60" i="5"/>
  <c r="BC60" i="5"/>
  <c r="BK60" i="5"/>
  <c r="BD60" i="5"/>
  <c r="BE60" i="5"/>
  <c r="BF60" i="5"/>
  <c r="BG60" i="5"/>
  <c r="BA60" i="5"/>
  <c r="BI60" i="5"/>
  <c r="AZ60" i="5"/>
  <c r="BH60" i="5"/>
  <c r="BB52" i="5"/>
  <c r="BJ52" i="5"/>
  <c r="BC52" i="5"/>
  <c r="BK52" i="5"/>
  <c r="BD52" i="5"/>
  <c r="BE52" i="5"/>
  <c r="BF52" i="5"/>
  <c r="BG52" i="5"/>
  <c r="BA52" i="5"/>
  <c r="BI52" i="5"/>
  <c r="AZ52" i="5"/>
  <c r="BH52" i="5"/>
  <c r="BB44" i="5"/>
  <c r="BJ44" i="5"/>
  <c r="BC44" i="5"/>
  <c r="BK44" i="5"/>
  <c r="BD44" i="5"/>
  <c r="BE44" i="5"/>
  <c r="BF44" i="5"/>
  <c r="BG44" i="5"/>
  <c r="BA44" i="5"/>
  <c r="BI44" i="5"/>
  <c r="AZ44" i="5"/>
  <c r="BH44" i="5"/>
  <c r="CC36" i="5"/>
  <c r="CD36" i="5"/>
  <c r="CE36" i="5"/>
  <c r="BX36" i="5"/>
  <c r="CF36" i="5"/>
  <c r="BY36" i="5"/>
  <c r="CG36" i="5"/>
  <c r="BZ36" i="5"/>
  <c r="CH36" i="5"/>
  <c r="CB36" i="5"/>
  <c r="BB36" i="5"/>
  <c r="BJ36" i="5"/>
  <c r="BC36" i="5"/>
  <c r="BK36" i="5"/>
  <c r="CA36" i="5"/>
  <c r="BD36" i="5"/>
  <c r="CI36" i="5"/>
  <c r="BE36" i="5"/>
  <c r="BF36" i="5"/>
  <c r="BG36" i="5"/>
  <c r="BA36" i="5"/>
  <c r="BI36" i="5"/>
  <c r="AZ36" i="5"/>
  <c r="BH36" i="5"/>
  <c r="BF103" i="5"/>
  <c r="BG103" i="5"/>
  <c r="AZ103" i="5"/>
  <c r="BH103" i="5"/>
  <c r="BA103" i="5"/>
  <c r="BI103" i="5"/>
  <c r="BB103" i="5"/>
  <c r="BJ103" i="5"/>
  <c r="BC103" i="5"/>
  <c r="BK103" i="5"/>
  <c r="BE103" i="5"/>
  <c r="BD103" i="5"/>
  <c r="BF95" i="5"/>
  <c r="BG95" i="5"/>
  <c r="AZ95" i="5"/>
  <c r="BH95" i="5"/>
  <c r="BA95" i="5"/>
  <c r="BI95" i="5"/>
  <c r="BB95" i="5"/>
  <c r="BJ95" i="5"/>
  <c r="BC95" i="5"/>
  <c r="BK95" i="5"/>
  <c r="BE95" i="5"/>
  <c r="BD95" i="5"/>
  <c r="BF87" i="5"/>
  <c r="BG87" i="5"/>
  <c r="AZ87" i="5"/>
  <c r="BH87" i="5"/>
  <c r="BA87" i="5"/>
  <c r="BI87" i="5"/>
  <c r="BB87" i="5"/>
  <c r="BJ87" i="5"/>
  <c r="BC87" i="5"/>
  <c r="BK87" i="5"/>
  <c r="BE87" i="5"/>
  <c r="BD87" i="5"/>
  <c r="BF79" i="5"/>
  <c r="BG79" i="5"/>
  <c r="AZ79" i="5"/>
  <c r="BH79" i="5"/>
  <c r="BA79" i="5"/>
  <c r="BI79" i="5"/>
  <c r="BB79" i="5"/>
  <c r="BJ79" i="5"/>
  <c r="BC79" i="5"/>
  <c r="BK79" i="5"/>
  <c r="BE79" i="5"/>
  <c r="BD79" i="5"/>
  <c r="BF71" i="5"/>
  <c r="BG71" i="5"/>
  <c r="AZ71" i="5"/>
  <c r="BH71" i="5"/>
  <c r="BA71" i="5"/>
  <c r="BI71" i="5"/>
  <c r="BB71" i="5"/>
  <c r="BJ71" i="5"/>
  <c r="BC71" i="5"/>
  <c r="BK71" i="5"/>
  <c r="BE71" i="5"/>
  <c r="BD71" i="5"/>
  <c r="BF65" i="5"/>
  <c r="BG65" i="5"/>
  <c r="AZ65" i="5"/>
  <c r="BH65" i="5"/>
  <c r="BA65" i="5"/>
  <c r="BI65" i="5"/>
  <c r="BB65" i="5"/>
  <c r="BJ65" i="5"/>
  <c r="BC65" i="5"/>
  <c r="BK65" i="5"/>
  <c r="BE65" i="5"/>
  <c r="BD65" i="5"/>
  <c r="BB92" i="5"/>
  <c r="BJ92" i="5"/>
  <c r="BC92" i="5"/>
  <c r="BK92" i="5"/>
  <c r="BD92" i="5"/>
  <c r="BE92" i="5"/>
  <c r="BF92" i="5"/>
  <c r="BG92" i="5"/>
  <c r="BA92" i="5"/>
  <c r="BI92" i="5"/>
  <c r="AZ92" i="5"/>
  <c r="BH92" i="5"/>
  <c r="BY27" i="5"/>
  <c r="CG27" i="5"/>
  <c r="BZ27" i="5"/>
  <c r="CH27" i="5"/>
  <c r="CA27" i="5"/>
  <c r="CI27" i="5"/>
  <c r="CB27" i="5"/>
  <c r="CC27" i="5"/>
  <c r="CD27" i="5"/>
  <c r="BX27" i="5"/>
  <c r="CF27" i="5"/>
  <c r="BF27" i="5"/>
  <c r="BG27" i="5"/>
  <c r="AZ27" i="5"/>
  <c r="BH27" i="5"/>
  <c r="BA27" i="5"/>
  <c r="BI27" i="5"/>
  <c r="BB27" i="5"/>
  <c r="BJ27" i="5"/>
  <c r="CE27" i="5"/>
  <c r="BC27" i="5"/>
  <c r="BK27" i="5"/>
  <c r="BE27" i="5"/>
  <c r="BD27" i="5"/>
  <c r="BB24" i="5"/>
  <c r="BJ24" i="5"/>
  <c r="BC24" i="5"/>
  <c r="BK24" i="5"/>
  <c r="BD24" i="5"/>
  <c r="BE24" i="5"/>
  <c r="BF24" i="5"/>
  <c r="BG24" i="5"/>
  <c r="BA24" i="5"/>
  <c r="BI24" i="5"/>
  <c r="AZ24" i="5"/>
  <c r="BH24" i="5"/>
  <c r="BB16" i="5"/>
  <c r="BJ16" i="5"/>
  <c r="BC16" i="5"/>
  <c r="BK16" i="5"/>
  <c r="BD16" i="5"/>
  <c r="BE16" i="5"/>
  <c r="BF16" i="5"/>
  <c r="BG16" i="5"/>
  <c r="BA16" i="5"/>
  <c r="BI16" i="5"/>
  <c r="AZ16" i="5"/>
  <c r="BH16" i="5"/>
  <c r="BF67" i="5"/>
  <c r="BG67" i="5"/>
  <c r="AZ67" i="5"/>
  <c r="BH67" i="5"/>
  <c r="BA67" i="5"/>
  <c r="BI67" i="5"/>
  <c r="BB67" i="5"/>
  <c r="BJ67" i="5"/>
  <c r="BC67" i="5"/>
  <c r="BK67" i="5"/>
  <c r="BE67" i="5"/>
  <c r="BD67" i="5"/>
  <c r="BF59" i="5"/>
  <c r="BG59" i="5"/>
  <c r="AZ59" i="5"/>
  <c r="BH59" i="5"/>
  <c r="BA59" i="5"/>
  <c r="BI59" i="5"/>
  <c r="BB59" i="5"/>
  <c r="BJ59" i="5"/>
  <c r="BC59" i="5"/>
  <c r="BK59" i="5"/>
  <c r="BE59" i="5"/>
  <c r="BD59" i="5"/>
  <c r="BF51" i="5"/>
  <c r="BG51" i="5"/>
  <c r="AZ51" i="5"/>
  <c r="BH51" i="5"/>
  <c r="BA51" i="5"/>
  <c r="BI51" i="5"/>
  <c r="BB51" i="5"/>
  <c r="BJ51" i="5"/>
  <c r="BC51" i="5"/>
  <c r="BK51" i="5"/>
  <c r="BE51" i="5"/>
  <c r="BD51" i="5"/>
  <c r="BF43" i="5"/>
  <c r="BG43" i="5"/>
  <c r="AZ43" i="5"/>
  <c r="BH43" i="5"/>
  <c r="BA43" i="5"/>
  <c r="BI43" i="5"/>
  <c r="BB43" i="5"/>
  <c r="BJ43" i="5"/>
  <c r="BC43" i="5"/>
  <c r="BK43" i="5"/>
  <c r="BE43" i="5"/>
  <c r="BD43" i="5"/>
  <c r="BB102" i="5"/>
  <c r="BJ102" i="5"/>
  <c r="BC102" i="5"/>
  <c r="BK102" i="5"/>
  <c r="BD102" i="5"/>
  <c r="BE102" i="5"/>
  <c r="BF102" i="5"/>
  <c r="BG102" i="5"/>
  <c r="BA102" i="5"/>
  <c r="BI102" i="5"/>
  <c r="AZ102" i="5"/>
  <c r="BH102" i="5"/>
  <c r="BB94" i="5"/>
  <c r="BJ94" i="5"/>
  <c r="BC94" i="5"/>
  <c r="BK94" i="5"/>
  <c r="BD94" i="5"/>
  <c r="BE94" i="5"/>
  <c r="BF94" i="5"/>
  <c r="BG94" i="5"/>
  <c r="BA94" i="5"/>
  <c r="BI94" i="5"/>
  <c r="AZ94" i="5"/>
  <c r="BH94" i="5"/>
  <c r="BB86" i="5"/>
  <c r="BJ86" i="5"/>
  <c r="BC86" i="5"/>
  <c r="BK86" i="5"/>
  <c r="BD86" i="5"/>
  <c r="BE86" i="5"/>
  <c r="BF86" i="5"/>
  <c r="BG86" i="5"/>
  <c r="BA86" i="5"/>
  <c r="BI86" i="5"/>
  <c r="AZ86" i="5"/>
  <c r="BH86" i="5"/>
  <c r="BB78" i="5"/>
  <c r="BJ78" i="5"/>
  <c r="BC78" i="5"/>
  <c r="BK78" i="5"/>
  <c r="BD78" i="5"/>
  <c r="BE78" i="5"/>
  <c r="BF78" i="5"/>
  <c r="BG78" i="5"/>
  <c r="BA78" i="5"/>
  <c r="BI78" i="5"/>
  <c r="AZ78" i="5"/>
  <c r="BH78" i="5"/>
  <c r="BB70" i="5"/>
  <c r="BJ70" i="5"/>
  <c r="BC70" i="5"/>
  <c r="BK70" i="5"/>
  <c r="BD70" i="5"/>
  <c r="BE70" i="5"/>
  <c r="BF70" i="5"/>
  <c r="BG70" i="5"/>
  <c r="BA70" i="5"/>
  <c r="BI70" i="5"/>
  <c r="AZ70" i="5"/>
  <c r="BH70" i="5"/>
  <c r="BF49" i="5"/>
  <c r="BG49" i="5"/>
  <c r="AZ49" i="5"/>
  <c r="BH49" i="5"/>
  <c r="BA49" i="5"/>
  <c r="BI49" i="5"/>
  <c r="BB49" i="5"/>
  <c r="BJ49" i="5"/>
  <c r="BC49" i="5"/>
  <c r="BK49" i="5"/>
  <c r="BE49" i="5"/>
  <c r="BD49" i="5"/>
  <c r="BF35" i="5"/>
  <c r="BG35" i="5"/>
  <c r="AZ35" i="5"/>
  <c r="BH35" i="5"/>
  <c r="BA35" i="5"/>
  <c r="BI35" i="5"/>
  <c r="BB35" i="5"/>
  <c r="BJ35" i="5"/>
  <c r="BC35" i="5"/>
  <c r="BK35" i="5"/>
  <c r="BE35" i="5"/>
  <c r="BD35" i="5"/>
  <c r="BB32" i="5"/>
  <c r="BJ32" i="5"/>
  <c r="BC32" i="5"/>
  <c r="BK32" i="5"/>
  <c r="BD32" i="5"/>
  <c r="BE32" i="5"/>
  <c r="BF32" i="5"/>
  <c r="BG32" i="5"/>
  <c r="BA32" i="5"/>
  <c r="BI32" i="5"/>
  <c r="BH32" i="5"/>
  <c r="AZ32" i="5"/>
  <c r="BF31" i="5"/>
  <c r="BG31" i="5"/>
  <c r="AZ31" i="5"/>
  <c r="BH31" i="5"/>
  <c r="BA31" i="5"/>
  <c r="BI31" i="5"/>
  <c r="BB31" i="5"/>
  <c r="BJ31" i="5"/>
  <c r="BC31" i="5"/>
  <c r="BK31" i="5"/>
  <c r="BE31" i="5"/>
  <c r="BD31" i="5"/>
  <c r="AZ23" i="5"/>
  <c r="BA23" i="5"/>
  <c r="BC23" i="5"/>
  <c r="BK23" i="5"/>
  <c r="BE23" i="5"/>
  <c r="BF23" i="5"/>
  <c r="BG23" i="5"/>
  <c r="BH23" i="5"/>
  <c r="BI23" i="5"/>
  <c r="BJ23" i="5"/>
  <c r="BD23" i="5"/>
  <c r="BB23" i="5"/>
  <c r="BF15" i="5"/>
  <c r="BG15" i="5"/>
  <c r="AZ15" i="5"/>
  <c r="BH15" i="5"/>
  <c r="BA15" i="5"/>
  <c r="BI15" i="5"/>
  <c r="BB15" i="5"/>
  <c r="BJ15" i="5"/>
  <c r="BC15" i="5"/>
  <c r="BK15" i="5"/>
  <c r="BE15" i="5"/>
  <c r="BD15" i="5"/>
  <c r="BB66" i="5"/>
  <c r="BJ66" i="5"/>
  <c r="BC66" i="5"/>
  <c r="BK66" i="5"/>
  <c r="BD66" i="5"/>
  <c r="BE66" i="5"/>
  <c r="BF66" i="5"/>
  <c r="BG66" i="5"/>
  <c r="BA66" i="5"/>
  <c r="BI66" i="5"/>
  <c r="AZ66" i="5"/>
  <c r="BH66" i="5"/>
  <c r="BB58" i="5"/>
  <c r="BJ58" i="5"/>
  <c r="BC58" i="5"/>
  <c r="BK58" i="5"/>
  <c r="BD58" i="5"/>
  <c r="BE58" i="5"/>
  <c r="BF58" i="5"/>
  <c r="BG58" i="5"/>
  <c r="BA58" i="5"/>
  <c r="BI58" i="5"/>
  <c r="AZ58" i="5"/>
  <c r="BH58" i="5"/>
  <c r="BB50" i="5"/>
  <c r="BJ50" i="5"/>
  <c r="BC50" i="5"/>
  <c r="BK50" i="5"/>
  <c r="BD50" i="5"/>
  <c r="BE50" i="5"/>
  <c r="BF50" i="5"/>
  <c r="BG50" i="5"/>
  <c r="BA50" i="5"/>
  <c r="BI50" i="5"/>
  <c r="AZ50" i="5"/>
  <c r="BH50" i="5"/>
  <c r="BB42" i="5"/>
  <c r="BJ42" i="5"/>
  <c r="BC42" i="5"/>
  <c r="BK42" i="5"/>
  <c r="BD42" i="5"/>
  <c r="BE42" i="5"/>
  <c r="BF42" i="5"/>
  <c r="BG42" i="5"/>
  <c r="BA42" i="5"/>
  <c r="BI42" i="5"/>
  <c r="AZ42" i="5"/>
  <c r="BH42" i="5"/>
  <c r="BF109" i="5"/>
  <c r="BG109" i="5"/>
  <c r="AZ109" i="5"/>
  <c r="BH109" i="5"/>
  <c r="BA109" i="5"/>
  <c r="BI109" i="5"/>
  <c r="BB109" i="5"/>
  <c r="BJ109" i="5"/>
  <c r="BC109" i="5"/>
  <c r="BK109" i="5"/>
  <c r="BE109" i="5"/>
  <c r="BD109" i="5"/>
  <c r="BF101" i="5"/>
  <c r="BG101" i="5"/>
  <c r="AZ101" i="5"/>
  <c r="BH101" i="5"/>
  <c r="BA101" i="5"/>
  <c r="BI101" i="5"/>
  <c r="BB101" i="5"/>
  <c r="BJ101" i="5"/>
  <c r="BC101" i="5"/>
  <c r="BK101" i="5"/>
  <c r="BE101" i="5"/>
  <c r="BD101" i="5"/>
  <c r="BF93" i="5"/>
  <c r="BG93" i="5"/>
  <c r="AZ93" i="5"/>
  <c r="BH93" i="5"/>
  <c r="BA93" i="5"/>
  <c r="BI93" i="5"/>
  <c r="BB93" i="5"/>
  <c r="BJ93" i="5"/>
  <c r="BC93" i="5"/>
  <c r="BK93" i="5"/>
  <c r="BE93" i="5"/>
  <c r="BD93" i="5"/>
  <c r="BF85" i="5"/>
  <c r="BG85" i="5"/>
  <c r="AZ85" i="5"/>
  <c r="BH85" i="5"/>
  <c r="BA85" i="5"/>
  <c r="BI85" i="5"/>
  <c r="BB85" i="5"/>
  <c r="BJ85" i="5"/>
  <c r="BC85" i="5"/>
  <c r="BK85" i="5"/>
  <c r="BE85" i="5"/>
  <c r="BD85" i="5"/>
  <c r="BF77" i="5"/>
  <c r="BG77" i="5"/>
  <c r="AZ77" i="5"/>
  <c r="BH77" i="5"/>
  <c r="BA77" i="5"/>
  <c r="BI77" i="5"/>
  <c r="BB77" i="5"/>
  <c r="BJ77" i="5"/>
  <c r="BC77" i="5"/>
  <c r="BK77" i="5"/>
  <c r="BE77" i="5"/>
  <c r="BD77" i="5"/>
  <c r="BP30" i="5"/>
  <c r="BQ30" i="5"/>
  <c r="BR30" i="5"/>
  <c r="BS30" i="5"/>
  <c r="BL30" i="5"/>
  <c r="BT30" i="5"/>
  <c r="BM30" i="5"/>
  <c r="BU30" i="5"/>
  <c r="BN30" i="5"/>
  <c r="BV30" i="5"/>
  <c r="BO30" i="5"/>
  <c r="BW30" i="5"/>
  <c r="BL22" i="5"/>
  <c r="BT22" i="5"/>
  <c r="BM22" i="5"/>
  <c r="BU22" i="5"/>
  <c r="BN22" i="5"/>
  <c r="BV22" i="5"/>
  <c r="BO22" i="5"/>
  <c r="BW22" i="5"/>
  <c r="BP22" i="5"/>
  <c r="BQ22" i="5"/>
  <c r="BR22" i="5"/>
  <c r="BS22" i="5"/>
  <c r="BP14" i="5"/>
  <c r="BQ14" i="5"/>
  <c r="BR14" i="5"/>
  <c r="BS14" i="5"/>
  <c r="BL14" i="5"/>
  <c r="BT14" i="5"/>
  <c r="BM14" i="5"/>
  <c r="BU14" i="5"/>
  <c r="BN14" i="5"/>
  <c r="BV14" i="5"/>
  <c r="BO14" i="5"/>
  <c r="BW14" i="5"/>
  <c r="BN65" i="5"/>
  <c r="BV65" i="5"/>
  <c r="BO65" i="5"/>
  <c r="BW65" i="5"/>
  <c r="BP65" i="5"/>
  <c r="BQ65" i="5"/>
  <c r="BR65" i="5"/>
  <c r="BS65" i="5"/>
  <c r="BL65" i="5"/>
  <c r="BT65" i="5"/>
  <c r="BM65" i="5"/>
  <c r="BU65" i="5"/>
  <c r="BN57" i="5"/>
  <c r="BV57" i="5"/>
  <c r="BO57" i="5"/>
  <c r="BW57" i="5"/>
  <c r="BP57" i="5"/>
  <c r="BQ57" i="5"/>
  <c r="BR57" i="5"/>
  <c r="BS57" i="5"/>
  <c r="BL57" i="5"/>
  <c r="BT57" i="5"/>
  <c r="BM57" i="5"/>
  <c r="BU57" i="5"/>
  <c r="BP49" i="5"/>
  <c r="BQ49" i="5"/>
  <c r="BR49" i="5"/>
  <c r="BS49" i="5"/>
  <c r="BL49" i="5"/>
  <c r="BT49" i="5"/>
  <c r="BM49" i="5"/>
  <c r="BU49" i="5"/>
  <c r="BN49" i="5"/>
  <c r="BV49" i="5"/>
  <c r="BO49" i="5"/>
  <c r="BW49" i="5"/>
  <c r="BP41" i="5"/>
  <c r="BQ41" i="5"/>
  <c r="BR41" i="5"/>
  <c r="BS41" i="5"/>
  <c r="BL41" i="5"/>
  <c r="BT41" i="5"/>
  <c r="BM41" i="5"/>
  <c r="BU41" i="5"/>
  <c r="BN41" i="5"/>
  <c r="BV41" i="5"/>
  <c r="BO41" i="5"/>
  <c r="BW41" i="5"/>
  <c r="BR108" i="5"/>
  <c r="BS108" i="5"/>
  <c r="BL108" i="5"/>
  <c r="BT108" i="5"/>
  <c r="BM108" i="5"/>
  <c r="BU108" i="5"/>
  <c r="BN108" i="5"/>
  <c r="BV108" i="5"/>
  <c r="BO108" i="5"/>
  <c r="BW108" i="5"/>
  <c r="BP108" i="5"/>
  <c r="BQ108" i="5"/>
  <c r="BR100" i="5"/>
  <c r="BS100" i="5"/>
  <c r="BL100" i="5"/>
  <c r="BT100" i="5"/>
  <c r="BM100" i="5"/>
  <c r="BU100" i="5"/>
  <c r="BN100" i="5"/>
  <c r="BV100" i="5"/>
  <c r="BO100" i="5"/>
  <c r="BW100" i="5"/>
  <c r="BP100" i="5"/>
  <c r="BQ100" i="5"/>
  <c r="BR92" i="5"/>
  <c r="BS92" i="5"/>
  <c r="BL92" i="5"/>
  <c r="BT92" i="5"/>
  <c r="BM92" i="5"/>
  <c r="BU92" i="5"/>
  <c r="BN92" i="5"/>
  <c r="BV92" i="5"/>
  <c r="BO92" i="5"/>
  <c r="BW92" i="5"/>
  <c r="BP92" i="5"/>
  <c r="BQ92" i="5"/>
  <c r="BR84" i="5"/>
  <c r="BS84" i="5"/>
  <c r="BL84" i="5"/>
  <c r="BT84" i="5"/>
  <c r="BM84" i="5"/>
  <c r="BU84" i="5"/>
  <c r="BN84" i="5"/>
  <c r="BV84" i="5"/>
  <c r="BO84" i="5"/>
  <c r="BW84" i="5"/>
  <c r="BP84" i="5"/>
  <c r="BQ84" i="5"/>
  <c r="BR76" i="5"/>
  <c r="BS76" i="5"/>
  <c r="BL76" i="5"/>
  <c r="BT76" i="5"/>
  <c r="BM76" i="5"/>
  <c r="BU76" i="5"/>
  <c r="BN76" i="5"/>
  <c r="BV76" i="5"/>
  <c r="BO76" i="5"/>
  <c r="BW76" i="5"/>
  <c r="BP76" i="5"/>
  <c r="BQ76" i="5"/>
  <c r="BL29" i="5"/>
  <c r="BT29" i="5"/>
  <c r="BM29" i="5"/>
  <c r="BU29" i="5"/>
  <c r="BN29" i="5"/>
  <c r="BV29" i="5"/>
  <c r="BO29" i="5"/>
  <c r="BW29" i="5"/>
  <c r="BP29" i="5"/>
  <c r="BQ29" i="5"/>
  <c r="BR29" i="5"/>
  <c r="BS29" i="5"/>
  <c r="BP21" i="5"/>
  <c r="BQ21" i="5"/>
  <c r="BR21" i="5"/>
  <c r="BS21" i="5"/>
  <c r="BL21" i="5"/>
  <c r="BT21" i="5"/>
  <c r="BM21" i="5"/>
  <c r="BU21" i="5"/>
  <c r="BN21" i="5"/>
  <c r="BV21" i="5"/>
  <c r="BO21" i="5"/>
  <c r="BW21" i="5"/>
  <c r="BL13" i="5"/>
  <c r="BT13" i="5"/>
  <c r="BM13" i="5"/>
  <c r="BU13" i="5"/>
  <c r="BN13" i="5"/>
  <c r="BV13" i="5"/>
  <c r="BO13" i="5"/>
  <c r="BW13" i="5"/>
  <c r="BP13" i="5"/>
  <c r="BQ13" i="5"/>
  <c r="BR13" i="5"/>
  <c r="BS13" i="5"/>
  <c r="BR56" i="5"/>
  <c r="BS56" i="5"/>
  <c r="BL56" i="5"/>
  <c r="BT56" i="5"/>
  <c r="BM56" i="5"/>
  <c r="BU56" i="5"/>
  <c r="BN56" i="5"/>
  <c r="BV56" i="5"/>
  <c r="BO56" i="5"/>
  <c r="BW56" i="5"/>
  <c r="BP56" i="5"/>
  <c r="BQ56" i="5"/>
  <c r="BL48" i="5"/>
  <c r="BT48" i="5"/>
  <c r="BM48" i="5"/>
  <c r="BU48" i="5"/>
  <c r="BN48" i="5"/>
  <c r="BV48" i="5"/>
  <c r="BO48" i="5"/>
  <c r="BW48" i="5"/>
  <c r="BP48" i="5"/>
  <c r="BQ48" i="5"/>
  <c r="BR48" i="5"/>
  <c r="BS48" i="5"/>
  <c r="BL40" i="5"/>
  <c r="BT40" i="5"/>
  <c r="BM40" i="5"/>
  <c r="BU40" i="5"/>
  <c r="BN40" i="5"/>
  <c r="BV40" i="5"/>
  <c r="BO40" i="5"/>
  <c r="BW40" i="5"/>
  <c r="BP40" i="5"/>
  <c r="BQ40" i="5"/>
  <c r="BR40" i="5"/>
  <c r="BS40" i="5"/>
  <c r="BN107" i="5"/>
  <c r="BV107" i="5"/>
  <c r="BO107" i="5"/>
  <c r="BW107" i="5"/>
  <c r="BP107" i="5"/>
  <c r="BQ107" i="5"/>
  <c r="BR107" i="5"/>
  <c r="BS107" i="5"/>
  <c r="BL107" i="5"/>
  <c r="BT107" i="5"/>
  <c r="BM107" i="5"/>
  <c r="BU107" i="5"/>
  <c r="BN99" i="5"/>
  <c r="BV99" i="5"/>
  <c r="BO99" i="5"/>
  <c r="BW99" i="5"/>
  <c r="BP99" i="5"/>
  <c r="BQ99" i="5"/>
  <c r="BR99" i="5"/>
  <c r="BS99" i="5"/>
  <c r="BL99" i="5"/>
  <c r="BT99" i="5"/>
  <c r="BM99" i="5"/>
  <c r="BU99" i="5"/>
  <c r="BN91" i="5"/>
  <c r="BV91" i="5"/>
  <c r="BO91" i="5"/>
  <c r="BW91" i="5"/>
  <c r="BP91" i="5"/>
  <c r="BQ91" i="5"/>
  <c r="BR91" i="5"/>
  <c r="BS91" i="5"/>
  <c r="BL91" i="5"/>
  <c r="BT91" i="5"/>
  <c r="BM91" i="5"/>
  <c r="BU91" i="5"/>
  <c r="BN83" i="5"/>
  <c r="BV83" i="5"/>
  <c r="BO83" i="5"/>
  <c r="BW83" i="5"/>
  <c r="BP83" i="5"/>
  <c r="BQ83" i="5"/>
  <c r="BR83" i="5"/>
  <c r="BS83" i="5"/>
  <c r="BL83" i="5"/>
  <c r="BT83" i="5"/>
  <c r="BM83" i="5"/>
  <c r="BU83" i="5"/>
  <c r="BN75" i="5"/>
  <c r="BV75" i="5"/>
  <c r="BO75" i="5"/>
  <c r="BW75" i="5"/>
  <c r="BP75" i="5"/>
  <c r="BQ75" i="5"/>
  <c r="BR75" i="5"/>
  <c r="BS75" i="5"/>
  <c r="BL75" i="5"/>
  <c r="BT75" i="5"/>
  <c r="BM75" i="5"/>
  <c r="BU75" i="5"/>
  <c r="BL20" i="5"/>
  <c r="BT20" i="5"/>
  <c r="BM20" i="5"/>
  <c r="BU20" i="5"/>
  <c r="BN20" i="5"/>
  <c r="BV20" i="5"/>
  <c r="BO20" i="5"/>
  <c r="BW20" i="5"/>
  <c r="BP20" i="5"/>
  <c r="BQ20" i="5"/>
  <c r="BR20" i="5"/>
  <c r="BS20" i="5"/>
  <c r="BP12" i="5"/>
  <c r="BQ12" i="5"/>
  <c r="BR12" i="5"/>
  <c r="BS12" i="5"/>
  <c r="BL12" i="5"/>
  <c r="BT12" i="5"/>
  <c r="BM12" i="5"/>
  <c r="BU12" i="5"/>
  <c r="BN12" i="5"/>
  <c r="BV12" i="5"/>
  <c r="BO12" i="5"/>
  <c r="BW12" i="5"/>
  <c r="BN63" i="5"/>
  <c r="BV63" i="5"/>
  <c r="BO63" i="5"/>
  <c r="BW63" i="5"/>
  <c r="BP63" i="5"/>
  <c r="BQ63" i="5"/>
  <c r="BR63" i="5"/>
  <c r="BS63" i="5"/>
  <c r="BL63" i="5"/>
  <c r="BT63" i="5"/>
  <c r="BM63" i="5"/>
  <c r="BU63" i="5"/>
  <c r="BP47" i="5"/>
  <c r="BQ47" i="5"/>
  <c r="BR47" i="5"/>
  <c r="BS47" i="5"/>
  <c r="BL47" i="5"/>
  <c r="BT47" i="5"/>
  <c r="BM47" i="5"/>
  <c r="BU47" i="5"/>
  <c r="BN47" i="5"/>
  <c r="BV47" i="5"/>
  <c r="BO47" i="5"/>
  <c r="BW47" i="5"/>
  <c r="BP39" i="5"/>
  <c r="BQ39" i="5"/>
  <c r="BR39" i="5"/>
  <c r="BS39" i="5"/>
  <c r="BL39" i="5"/>
  <c r="BT39" i="5"/>
  <c r="BM39" i="5"/>
  <c r="BU39" i="5"/>
  <c r="BN39" i="5"/>
  <c r="BV39" i="5"/>
  <c r="BO39" i="5"/>
  <c r="BW39" i="5"/>
  <c r="BR106" i="5"/>
  <c r="BS106" i="5"/>
  <c r="BL106" i="5"/>
  <c r="BT106" i="5"/>
  <c r="BM106" i="5"/>
  <c r="BU106" i="5"/>
  <c r="BN106" i="5"/>
  <c r="BV106" i="5"/>
  <c r="BO106" i="5"/>
  <c r="BW106" i="5"/>
  <c r="BP106" i="5"/>
  <c r="BQ106" i="5"/>
  <c r="BR98" i="5"/>
  <c r="BS98" i="5"/>
  <c r="BL98" i="5"/>
  <c r="BT98" i="5"/>
  <c r="BM98" i="5"/>
  <c r="BU98" i="5"/>
  <c r="BN98" i="5"/>
  <c r="BV98" i="5"/>
  <c r="BO98" i="5"/>
  <c r="BW98" i="5"/>
  <c r="BP98" i="5"/>
  <c r="BQ98" i="5"/>
  <c r="BR90" i="5"/>
  <c r="BS90" i="5"/>
  <c r="BL90" i="5"/>
  <c r="BT90" i="5"/>
  <c r="BM90" i="5"/>
  <c r="BU90" i="5"/>
  <c r="BN90" i="5"/>
  <c r="BV90" i="5"/>
  <c r="BO90" i="5"/>
  <c r="BW90" i="5"/>
  <c r="BP90" i="5"/>
  <c r="BQ90" i="5"/>
  <c r="BR82" i="5"/>
  <c r="BS82" i="5"/>
  <c r="BL82" i="5"/>
  <c r="BT82" i="5"/>
  <c r="BM82" i="5"/>
  <c r="BU82" i="5"/>
  <c r="BN82" i="5"/>
  <c r="BV82" i="5"/>
  <c r="BO82" i="5"/>
  <c r="BW82" i="5"/>
  <c r="BP82" i="5"/>
  <c r="BQ82" i="5"/>
  <c r="BR74" i="5"/>
  <c r="BS74" i="5"/>
  <c r="BL74" i="5"/>
  <c r="BT74" i="5"/>
  <c r="BM74" i="5"/>
  <c r="BU74" i="5"/>
  <c r="BN74" i="5"/>
  <c r="BV74" i="5"/>
  <c r="BO74" i="5"/>
  <c r="BW74" i="5"/>
  <c r="BP74" i="5"/>
  <c r="BQ74" i="5"/>
  <c r="BL35" i="5"/>
  <c r="BT35" i="5"/>
  <c r="BM35" i="5"/>
  <c r="BU35" i="5"/>
  <c r="BN35" i="5"/>
  <c r="BV35" i="5"/>
  <c r="BO35" i="5"/>
  <c r="BW35" i="5"/>
  <c r="BP35" i="5"/>
  <c r="BQ35" i="5"/>
  <c r="BR35" i="5"/>
  <c r="BS35" i="5"/>
  <c r="BP27" i="5"/>
  <c r="BQ27" i="5"/>
  <c r="BR27" i="5"/>
  <c r="BS27" i="5"/>
  <c r="BL27" i="5"/>
  <c r="BT27" i="5"/>
  <c r="BM27" i="5"/>
  <c r="BU27" i="5"/>
  <c r="BN27" i="5"/>
  <c r="BV27" i="5"/>
  <c r="BO27" i="5"/>
  <c r="BW27" i="5"/>
  <c r="BL11" i="5"/>
  <c r="BT11" i="5"/>
  <c r="BM11" i="5"/>
  <c r="BU11" i="5"/>
  <c r="BN11" i="5"/>
  <c r="BV11" i="5"/>
  <c r="BO11" i="5"/>
  <c r="BW11" i="5"/>
  <c r="BP11" i="5"/>
  <c r="BQ11" i="5"/>
  <c r="BR11" i="5"/>
  <c r="BS11" i="5"/>
  <c r="BR62" i="5"/>
  <c r="BS62" i="5"/>
  <c r="BL62" i="5"/>
  <c r="BT62" i="5"/>
  <c r="BM62" i="5"/>
  <c r="BU62" i="5"/>
  <c r="BN62" i="5"/>
  <c r="BV62" i="5"/>
  <c r="BO62" i="5"/>
  <c r="BW62" i="5"/>
  <c r="BP62" i="5"/>
  <c r="BQ62" i="5"/>
  <c r="BL54" i="5"/>
  <c r="BT54" i="5"/>
  <c r="BM54" i="5"/>
  <c r="BU54" i="5"/>
  <c r="BN54" i="5"/>
  <c r="BV54" i="5"/>
  <c r="BO54" i="5"/>
  <c r="BW54" i="5"/>
  <c r="BP54" i="5"/>
  <c r="BQ54" i="5"/>
  <c r="BR54" i="5"/>
  <c r="BS54" i="5"/>
  <c r="BL38" i="5"/>
  <c r="BT38" i="5"/>
  <c r="BM38" i="5"/>
  <c r="BU38" i="5"/>
  <c r="BN38" i="5"/>
  <c r="BV38" i="5"/>
  <c r="BO38" i="5"/>
  <c r="BW38" i="5"/>
  <c r="BP38" i="5"/>
  <c r="BQ38" i="5"/>
  <c r="BR38" i="5"/>
  <c r="BS38" i="5"/>
  <c r="BN105" i="5"/>
  <c r="BV105" i="5"/>
  <c r="BO105" i="5"/>
  <c r="BW105" i="5"/>
  <c r="BP105" i="5"/>
  <c r="BQ105" i="5"/>
  <c r="BR105" i="5"/>
  <c r="BS105" i="5"/>
  <c r="BL105" i="5"/>
  <c r="BT105" i="5"/>
  <c r="BM105" i="5"/>
  <c r="BU105" i="5"/>
  <c r="BN97" i="5"/>
  <c r="BV97" i="5"/>
  <c r="BO97" i="5"/>
  <c r="BW97" i="5"/>
  <c r="BP97" i="5"/>
  <c r="BQ97" i="5"/>
  <c r="BR97" i="5"/>
  <c r="BS97" i="5"/>
  <c r="BL97" i="5"/>
  <c r="BT97" i="5"/>
  <c r="BM97" i="5"/>
  <c r="BU97" i="5"/>
  <c r="BN89" i="5"/>
  <c r="BV89" i="5"/>
  <c r="BO89" i="5"/>
  <c r="BW89" i="5"/>
  <c r="BP89" i="5"/>
  <c r="BQ89" i="5"/>
  <c r="BR89" i="5"/>
  <c r="BS89" i="5"/>
  <c r="BL89" i="5"/>
  <c r="BT89" i="5"/>
  <c r="BM89" i="5"/>
  <c r="BU89" i="5"/>
  <c r="BN81" i="5"/>
  <c r="BV81" i="5"/>
  <c r="BO81" i="5"/>
  <c r="BW81" i="5"/>
  <c r="BP81" i="5"/>
  <c r="BQ81" i="5"/>
  <c r="BR81" i="5"/>
  <c r="BS81" i="5"/>
  <c r="BL81" i="5"/>
  <c r="BT81" i="5"/>
  <c r="BM81" i="5"/>
  <c r="BU81" i="5"/>
  <c r="BP34" i="5"/>
  <c r="BQ34" i="5"/>
  <c r="BR34" i="5"/>
  <c r="BS34" i="5"/>
  <c r="BL34" i="5"/>
  <c r="BT34" i="5"/>
  <c r="BM34" i="5"/>
  <c r="BU34" i="5"/>
  <c r="BN34" i="5"/>
  <c r="BV34" i="5"/>
  <c r="BO34" i="5"/>
  <c r="BW34" i="5"/>
  <c r="BL26" i="5"/>
  <c r="BT26" i="5"/>
  <c r="BM26" i="5"/>
  <c r="BU26" i="5"/>
  <c r="BN26" i="5"/>
  <c r="BV26" i="5"/>
  <c r="BO26" i="5"/>
  <c r="BW26" i="5"/>
  <c r="BP26" i="5"/>
  <c r="BQ26" i="5"/>
  <c r="BR26" i="5"/>
  <c r="BS26" i="5"/>
  <c r="BP18" i="5"/>
  <c r="BQ18" i="5"/>
  <c r="BR18" i="5"/>
  <c r="BS18" i="5"/>
  <c r="BL18" i="5"/>
  <c r="BT18" i="5"/>
  <c r="BM18" i="5"/>
  <c r="BU18" i="5"/>
  <c r="BN18" i="5"/>
  <c r="BV18" i="5"/>
  <c r="BO18" i="5"/>
  <c r="BW18" i="5"/>
  <c r="BN69" i="5"/>
  <c r="BV69" i="5"/>
  <c r="BO69" i="5"/>
  <c r="BW69" i="5"/>
  <c r="BP69" i="5"/>
  <c r="BQ69" i="5"/>
  <c r="BR69" i="5"/>
  <c r="BS69" i="5"/>
  <c r="BL69" i="5"/>
  <c r="BT69" i="5"/>
  <c r="BM69" i="5"/>
  <c r="BU69" i="5"/>
  <c r="BN61" i="5"/>
  <c r="BV61" i="5"/>
  <c r="BO61" i="5"/>
  <c r="BW61" i="5"/>
  <c r="BP61" i="5"/>
  <c r="BQ61" i="5"/>
  <c r="BR61" i="5"/>
  <c r="BS61" i="5"/>
  <c r="BL61" i="5"/>
  <c r="BT61" i="5"/>
  <c r="BM61" i="5"/>
  <c r="BU61" i="5"/>
  <c r="BP53" i="5"/>
  <c r="BQ53" i="5"/>
  <c r="BR53" i="5"/>
  <c r="BS53" i="5"/>
  <c r="BL53" i="5"/>
  <c r="BT53" i="5"/>
  <c r="BM53" i="5"/>
  <c r="BU53" i="5"/>
  <c r="BN53" i="5"/>
  <c r="BV53" i="5"/>
  <c r="BO53" i="5"/>
  <c r="BW53" i="5"/>
  <c r="BP45" i="5"/>
  <c r="BQ45" i="5"/>
  <c r="BR45" i="5"/>
  <c r="BS45" i="5"/>
  <c r="BL45" i="5"/>
  <c r="BT45" i="5"/>
  <c r="BM45" i="5"/>
  <c r="BU45" i="5"/>
  <c r="BN45" i="5"/>
  <c r="BV45" i="5"/>
  <c r="BO45" i="5"/>
  <c r="BW45" i="5"/>
  <c r="BR104" i="5"/>
  <c r="BS104" i="5"/>
  <c r="BL104" i="5"/>
  <c r="BT104" i="5"/>
  <c r="BM104" i="5"/>
  <c r="BU104" i="5"/>
  <c r="BN104" i="5"/>
  <c r="BV104" i="5"/>
  <c r="BO104" i="5"/>
  <c r="BW104" i="5"/>
  <c r="BP104" i="5"/>
  <c r="BQ104" i="5"/>
  <c r="BR96" i="5"/>
  <c r="BS96" i="5"/>
  <c r="BL96" i="5"/>
  <c r="BT96" i="5"/>
  <c r="BM96" i="5"/>
  <c r="BU96" i="5"/>
  <c r="BN96" i="5"/>
  <c r="BV96" i="5"/>
  <c r="BO96" i="5"/>
  <c r="BW96" i="5"/>
  <c r="BP96" i="5"/>
  <c r="BQ96" i="5"/>
  <c r="BR88" i="5"/>
  <c r="BS88" i="5"/>
  <c r="BL88" i="5"/>
  <c r="BT88" i="5"/>
  <c r="BM88" i="5"/>
  <c r="BU88" i="5"/>
  <c r="BN88" i="5"/>
  <c r="BV88" i="5"/>
  <c r="BO88" i="5"/>
  <c r="BW88" i="5"/>
  <c r="BP88" i="5"/>
  <c r="BQ88" i="5"/>
  <c r="BR80" i="5"/>
  <c r="BS80" i="5"/>
  <c r="BL80" i="5"/>
  <c r="BT80" i="5"/>
  <c r="BM80" i="5"/>
  <c r="BU80" i="5"/>
  <c r="BN80" i="5"/>
  <c r="BV80" i="5"/>
  <c r="BO80" i="5"/>
  <c r="BW80" i="5"/>
  <c r="BP80" i="5"/>
  <c r="BQ80" i="5"/>
  <c r="BR72" i="5"/>
  <c r="BS72" i="5"/>
  <c r="BL72" i="5"/>
  <c r="BT72" i="5"/>
  <c r="BM72" i="5"/>
  <c r="BU72" i="5"/>
  <c r="BN72" i="5"/>
  <c r="BV72" i="5"/>
  <c r="BO72" i="5"/>
  <c r="BW72" i="5"/>
  <c r="BP72" i="5"/>
  <c r="BQ72" i="5"/>
  <c r="BL33" i="5"/>
  <c r="BT33" i="5"/>
  <c r="BM33" i="5"/>
  <c r="BU33" i="5"/>
  <c r="BN33" i="5"/>
  <c r="BV33" i="5"/>
  <c r="BO33" i="5"/>
  <c r="BW33" i="5"/>
  <c r="BP33" i="5"/>
  <c r="BQ33" i="5"/>
  <c r="BR33" i="5"/>
  <c r="BS33" i="5"/>
  <c r="BP25" i="5"/>
  <c r="BQ25" i="5"/>
  <c r="BR25" i="5"/>
  <c r="BS25" i="5"/>
  <c r="BL25" i="5"/>
  <c r="BT25" i="5"/>
  <c r="BM25" i="5"/>
  <c r="BU25" i="5"/>
  <c r="BN25" i="5"/>
  <c r="BV25" i="5"/>
  <c r="BO25" i="5"/>
  <c r="BW25" i="5"/>
  <c r="BL17" i="5"/>
  <c r="BT17" i="5"/>
  <c r="BM17" i="5"/>
  <c r="BU17" i="5"/>
  <c r="BN17" i="5"/>
  <c r="BV17" i="5"/>
  <c r="BO17" i="5"/>
  <c r="BW17" i="5"/>
  <c r="BP17" i="5"/>
  <c r="BQ17" i="5"/>
  <c r="BR17" i="5"/>
  <c r="BS17" i="5"/>
  <c r="BR68" i="5"/>
  <c r="BS68" i="5"/>
  <c r="BL68" i="5"/>
  <c r="BT68" i="5"/>
  <c r="BM68" i="5"/>
  <c r="BU68" i="5"/>
  <c r="BN68" i="5"/>
  <c r="BV68" i="5"/>
  <c r="BO68" i="5"/>
  <c r="BW68" i="5"/>
  <c r="BP68" i="5"/>
  <c r="BQ68" i="5"/>
  <c r="BR60" i="5"/>
  <c r="BS60" i="5"/>
  <c r="BL60" i="5"/>
  <c r="BT60" i="5"/>
  <c r="BM60" i="5"/>
  <c r="BU60" i="5"/>
  <c r="BN60" i="5"/>
  <c r="BV60" i="5"/>
  <c r="BO60" i="5"/>
  <c r="BW60" i="5"/>
  <c r="BP60" i="5"/>
  <c r="BQ60" i="5"/>
  <c r="BL52" i="5"/>
  <c r="BT52" i="5"/>
  <c r="BM52" i="5"/>
  <c r="BU52" i="5"/>
  <c r="BN52" i="5"/>
  <c r="BV52" i="5"/>
  <c r="BO52" i="5"/>
  <c r="BW52" i="5"/>
  <c r="BP52" i="5"/>
  <c r="BQ52" i="5"/>
  <c r="BR52" i="5"/>
  <c r="BS52" i="5"/>
  <c r="BL44" i="5"/>
  <c r="BT44" i="5"/>
  <c r="BM44" i="5"/>
  <c r="BU44" i="5"/>
  <c r="BN44" i="5"/>
  <c r="BV44" i="5"/>
  <c r="BO44" i="5"/>
  <c r="BW44" i="5"/>
  <c r="BP44" i="5"/>
  <c r="BQ44" i="5"/>
  <c r="BR44" i="5"/>
  <c r="BS44" i="5"/>
  <c r="BP36" i="5"/>
  <c r="BQ36" i="5"/>
  <c r="BR36" i="5"/>
  <c r="BS36" i="5"/>
  <c r="BL36" i="5"/>
  <c r="BT36" i="5"/>
  <c r="BM36" i="5"/>
  <c r="BU36" i="5"/>
  <c r="BN36" i="5"/>
  <c r="BV36" i="5"/>
  <c r="BO36" i="5"/>
  <c r="BW36" i="5"/>
  <c r="BN103" i="5"/>
  <c r="BV103" i="5"/>
  <c r="BO103" i="5"/>
  <c r="BW103" i="5"/>
  <c r="BP103" i="5"/>
  <c r="BQ103" i="5"/>
  <c r="BR103" i="5"/>
  <c r="BS103" i="5"/>
  <c r="BL103" i="5"/>
  <c r="BT103" i="5"/>
  <c r="BM103" i="5"/>
  <c r="BU103" i="5"/>
  <c r="BN95" i="5"/>
  <c r="BV95" i="5"/>
  <c r="BO95" i="5"/>
  <c r="BW95" i="5"/>
  <c r="BP95" i="5"/>
  <c r="BQ95" i="5"/>
  <c r="BR95" i="5"/>
  <c r="BS95" i="5"/>
  <c r="BL95" i="5"/>
  <c r="BT95" i="5"/>
  <c r="BM95" i="5"/>
  <c r="BU95" i="5"/>
  <c r="BN87" i="5"/>
  <c r="BV87" i="5"/>
  <c r="BO87" i="5"/>
  <c r="BW87" i="5"/>
  <c r="BP87" i="5"/>
  <c r="BQ87" i="5"/>
  <c r="BR87" i="5"/>
  <c r="BS87" i="5"/>
  <c r="BL87" i="5"/>
  <c r="BT87" i="5"/>
  <c r="BM87" i="5"/>
  <c r="BU87" i="5"/>
  <c r="BN79" i="5"/>
  <c r="BV79" i="5"/>
  <c r="BO79" i="5"/>
  <c r="BW79" i="5"/>
  <c r="BP79" i="5"/>
  <c r="BQ79" i="5"/>
  <c r="BR79" i="5"/>
  <c r="BS79" i="5"/>
  <c r="BL79" i="5"/>
  <c r="BT79" i="5"/>
  <c r="BM79" i="5"/>
  <c r="BU79" i="5"/>
  <c r="BN71" i="5"/>
  <c r="BV71" i="5"/>
  <c r="BO71" i="5"/>
  <c r="BW71" i="5"/>
  <c r="BP71" i="5"/>
  <c r="BQ71" i="5"/>
  <c r="BR71" i="5"/>
  <c r="BS71" i="5"/>
  <c r="BL71" i="5"/>
  <c r="BT71" i="5"/>
  <c r="BM71" i="5"/>
  <c r="BU71" i="5"/>
  <c r="BP32" i="5"/>
  <c r="BQ32" i="5"/>
  <c r="BR32" i="5"/>
  <c r="BS32" i="5"/>
  <c r="BL32" i="5"/>
  <c r="BT32" i="5"/>
  <c r="BM32" i="5"/>
  <c r="BU32" i="5"/>
  <c r="BN32" i="5"/>
  <c r="BV32" i="5"/>
  <c r="BO32" i="5"/>
  <c r="BW32" i="5"/>
  <c r="BL24" i="5"/>
  <c r="BT24" i="5"/>
  <c r="BM24" i="5"/>
  <c r="BU24" i="5"/>
  <c r="BN24" i="5"/>
  <c r="BV24" i="5"/>
  <c r="BO24" i="5"/>
  <c r="BW24" i="5"/>
  <c r="BP24" i="5"/>
  <c r="BQ24" i="5"/>
  <c r="BR24" i="5"/>
  <c r="BS24" i="5"/>
  <c r="BP16" i="5"/>
  <c r="BQ16" i="5"/>
  <c r="BR16" i="5"/>
  <c r="BS16" i="5"/>
  <c r="BL16" i="5"/>
  <c r="BT16" i="5"/>
  <c r="BM16" i="5"/>
  <c r="BU16" i="5"/>
  <c r="BN16" i="5"/>
  <c r="BV16" i="5"/>
  <c r="BO16" i="5"/>
  <c r="BW16" i="5"/>
  <c r="BN67" i="5"/>
  <c r="BV67" i="5"/>
  <c r="BO67" i="5"/>
  <c r="BW67" i="5"/>
  <c r="BP67" i="5"/>
  <c r="BQ67" i="5"/>
  <c r="BR67" i="5"/>
  <c r="BS67" i="5"/>
  <c r="BL67" i="5"/>
  <c r="BT67" i="5"/>
  <c r="BM67" i="5"/>
  <c r="BU67" i="5"/>
  <c r="BN59" i="5"/>
  <c r="BV59" i="5"/>
  <c r="BO59" i="5"/>
  <c r="BW59" i="5"/>
  <c r="BP59" i="5"/>
  <c r="BQ59" i="5"/>
  <c r="BR59" i="5"/>
  <c r="BS59" i="5"/>
  <c r="BL59" i="5"/>
  <c r="BT59" i="5"/>
  <c r="BM59" i="5"/>
  <c r="BU59" i="5"/>
  <c r="BP51" i="5"/>
  <c r="BQ51" i="5"/>
  <c r="BR51" i="5"/>
  <c r="BS51" i="5"/>
  <c r="BL51" i="5"/>
  <c r="BT51" i="5"/>
  <c r="BM51" i="5"/>
  <c r="BU51" i="5"/>
  <c r="BN51" i="5"/>
  <c r="BV51" i="5"/>
  <c r="BO51" i="5"/>
  <c r="BW51" i="5"/>
  <c r="BP43" i="5"/>
  <c r="BQ43" i="5"/>
  <c r="BR43" i="5"/>
  <c r="BS43" i="5"/>
  <c r="BL43" i="5"/>
  <c r="BT43" i="5"/>
  <c r="BM43" i="5"/>
  <c r="BU43" i="5"/>
  <c r="BN43" i="5"/>
  <c r="BV43" i="5"/>
  <c r="BO43" i="5"/>
  <c r="BW43" i="5"/>
  <c r="BR102" i="5"/>
  <c r="BS102" i="5"/>
  <c r="BL102" i="5"/>
  <c r="BT102" i="5"/>
  <c r="BM102" i="5"/>
  <c r="BU102" i="5"/>
  <c r="BN102" i="5"/>
  <c r="BV102" i="5"/>
  <c r="BO102" i="5"/>
  <c r="BW102" i="5"/>
  <c r="BP102" i="5"/>
  <c r="BQ102" i="5"/>
  <c r="BR94" i="5"/>
  <c r="BS94" i="5"/>
  <c r="BL94" i="5"/>
  <c r="BT94" i="5"/>
  <c r="BM94" i="5"/>
  <c r="BU94" i="5"/>
  <c r="BN94" i="5"/>
  <c r="BV94" i="5"/>
  <c r="BO94" i="5"/>
  <c r="BW94" i="5"/>
  <c r="BP94" i="5"/>
  <c r="BQ94" i="5"/>
  <c r="BR86" i="5"/>
  <c r="BS86" i="5"/>
  <c r="BL86" i="5"/>
  <c r="BT86" i="5"/>
  <c r="BM86" i="5"/>
  <c r="BU86" i="5"/>
  <c r="BN86" i="5"/>
  <c r="BV86" i="5"/>
  <c r="BO86" i="5"/>
  <c r="BW86" i="5"/>
  <c r="BP86" i="5"/>
  <c r="BQ86" i="5"/>
  <c r="BR78" i="5"/>
  <c r="BS78" i="5"/>
  <c r="BL78" i="5"/>
  <c r="BT78" i="5"/>
  <c r="BM78" i="5"/>
  <c r="BU78" i="5"/>
  <c r="BN78" i="5"/>
  <c r="BV78" i="5"/>
  <c r="BO78" i="5"/>
  <c r="BW78" i="5"/>
  <c r="BP78" i="5"/>
  <c r="BQ78" i="5"/>
  <c r="BR70" i="5"/>
  <c r="BS70" i="5"/>
  <c r="BL70" i="5"/>
  <c r="BT70" i="5"/>
  <c r="BM70" i="5"/>
  <c r="BU70" i="5"/>
  <c r="BN70" i="5"/>
  <c r="BV70" i="5"/>
  <c r="BO70" i="5"/>
  <c r="BW70" i="5"/>
  <c r="BP70" i="5"/>
  <c r="BQ70" i="5"/>
  <c r="BL31" i="5"/>
  <c r="BT31" i="5"/>
  <c r="BM31" i="5"/>
  <c r="BU31" i="5"/>
  <c r="BN31" i="5"/>
  <c r="BV31" i="5"/>
  <c r="BO31" i="5"/>
  <c r="BW31" i="5"/>
  <c r="BP31" i="5"/>
  <c r="BQ31" i="5"/>
  <c r="BR31" i="5"/>
  <c r="BS31" i="5"/>
  <c r="BP23" i="5"/>
  <c r="BQ23" i="5"/>
  <c r="BR23" i="5"/>
  <c r="BS23" i="5"/>
  <c r="BL23" i="5"/>
  <c r="BT23" i="5"/>
  <c r="BM23" i="5"/>
  <c r="BU23" i="5"/>
  <c r="BN23" i="5"/>
  <c r="BV23" i="5"/>
  <c r="BO23" i="5"/>
  <c r="BW23" i="5"/>
  <c r="BL15" i="5"/>
  <c r="BT15" i="5"/>
  <c r="BM15" i="5"/>
  <c r="BU15" i="5"/>
  <c r="BN15" i="5"/>
  <c r="BV15" i="5"/>
  <c r="BO15" i="5"/>
  <c r="BW15" i="5"/>
  <c r="BP15" i="5"/>
  <c r="BQ15" i="5"/>
  <c r="BR15" i="5"/>
  <c r="BS15" i="5"/>
  <c r="BR66" i="5"/>
  <c r="BS66" i="5"/>
  <c r="BL66" i="5"/>
  <c r="BT66" i="5"/>
  <c r="BM66" i="5"/>
  <c r="BU66" i="5"/>
  <c r="BN66" i="5"/>
  <c r="BV66" i="5"/>
  <c r="BO66" i="5"/>
  <c r="BW66" i="5"/>
  <c r="BP66" i="5"/>
  <c r="BQ66" i="5"/>
  <c r="BR58" i="5"/>
  <c r="BS58" i="5"/>
  <c r="BL58" i="5"/>
  <c r="BT58" i="5"/>
  <c r="BM58" i="5"/>
  <c r="BU58" i="5"/>
  <c r="BN58" i="5"/>
  <c r="BV58" i="5"/>
  <c r="BO58" i="5"/>
  <c r="BW58" i="5"/>
  <c r="BP58" i="5"/>
  <c r="BQ58" i="5"/>
  <c r="BL50" i="5"/>
  <c r="BT50" i="5"/>
  <c r="BM50" i="5"/>
  <c r="BU50" i="5"/>
  <c r="BN50" i="5"/>
  <c r="BV50" i="5"/>
  <c r="BO50" i="5"/>
  <c r="BW50" i="5"/>
  <c r="BP50" i="5"/>
  <c r="BQ50" i="5"/>
  <c r="BR50" i="5"/>
  <c r="BS50" i="5"/>
  <c r="BL42" i="5"/>
  <c r="BT42" i="5"/>
  <c r="BM42" i="5"/>
  <c r="BU42" i="5"/>
  <c r="BN42" i="5"/>
  <c r="BV42" i="5"/>
  <c r="BO42" i="5"/>
  <c r="BW42" i="5"/>
  <c r="BP42" i="5"/>
  <c r="BQ42" i="5"/>
  <c r="BR42" i="5"/>
  <c r="BS42" i="5"/>
  <c r="BN109" i="5"/>
  <c r="BV109" i="5"/>
  <c r="BO109" i="5"/>
  <c r="BW109" i="5"/>
  <c r="BP109" i="5"/>
  <c r="BQ109" i="5"/>
  <c r="BR109" i="5"/>
  <c r="BS109" i="5"/>
  <c r="BL109" i="5"/>
  <c r="BT109" i="5"/>
  <c r="BM109" i="5"/>
  <c r="BU109" i="5"/>
  <c r="BN101" i="5"/>
  <c r="BV101" i="5"/>
  <c r="BO101" i="5"/>
  <c r="BW101" i="5"/>
  <c r="BP101" i="5"/>
  <c r="BQ101" i="5"/>
  <c r="BR101" i="5"/>
  <c r="BS101" i="5"/>
  <c r="BL101" i="5"/>
  <c r="BT101" i="5"/>
  <c r="BM101" i="5"/>
  <c r="BU101" i="5"/>
  <c r="BN93" i="5"/>
  <c r="BV93" i="5"/>
  <c r="BO93" i="5"/>
  <c r="BW93" i="5"/>
  <c r="BP93" i="5"/>
  <c r="BQ93" i="5"/>
  <c r="BR93" i="5"/>
  <c r="BS93" i="5"/>
  <c r="BL93" i="5"/>
  <c r="BT93" i="5"/>
  <c r="BM93" i="5"/>
  <c r="BU93" i="5"/>
  <c r="BN85" i="5"/>
  <c r="BV85" i="5"/>
  <c r="BO85" i="5"/>
  <c r="BW85" i="5"/>
  <c r="BP85" i="5"/>
  <c r="BQ85" i="5"/>
  <c r="BR85" i="5"/>
  <c r="BS85" i="5"/>
  <c r="BL85" i="5"/>
  <c r="BT85" i="5"/>
  <c r="BM85" i="5"/>
  <c r="BU85" i="5"/>
  <c r="BN77" i="5"/>
  <c r="BV77" i="5"/>
  <c r="BO77" i="5"/>
  <c r="BW77" i="5"/>
  <c r="BP77" i="5"/>
  <c r="BQ77" i="5"/>
  <c r="BR77" i="5"/>
  <c r="BS77" i="5"/>
  <c r="BL77" i="5"/>
  <c r="BT77" i="5"/>
  <c r="BM77" i="5"/>
  <c r="BU77" i="5"/>
  <c r="AS21" i="5"/>
  <c r="AQ21" i="5"/>
  <c r="AR21" i="5"/>
  <c r="AT21" i="5"/>
  <c r="AU21" i="5"/>
  <c r="AO21" i="5"/>
  <c r="AP21" i="5"/>
  <c r="AV21" i="5"/>
  <c r="AW21" i="5"/>
  <c r="AN21" i="5"/>
  <c r="AX21" i="5"/>
  <c r="AY21" i="5"/>
  <c r="AS107" i="5"/>
  <c r="AR107" i="5"/>
  <c r="AV107" i="5"/>
  <c r="AW107" i="5"/>
  <c r="AN107" i="5"/>
  <c r="AX107" i="5"/>
  <c r="AO107" i="5"/>
  <c r="AY107" i="5"/>
  <c r="AT107" i="5"/>
  <c r="AU107" i="5"/>
  <c r="AP107" i="5"/>
  <c r="AQ107" i="5"/>
  <c r="AO12" i="5"/>
  <c r="AW12" i="5"/>
  <c r="AP12" i="5"/>
  <c r="AY12" i="5"/>
  <c r="AQ12" i="5"/>
  <c r="AR12" i="5"/>
  <c r="AS12" i="5"/>
  <c r="AN12" i="5"/>
  <c r="AT12" i="5"/>
  <c r="AU12" i="5"/>
  <c r="AV12" i="5"/>
  <c r="AX12" i="5"/>
  <c r="AO106" i="5"/>
  <c r="AW106" i="5"/>
  <c r="AU106" i="5"/>
  <c r="AX106" i="5"/>
  <c r="AN106" i="5"/>
  <c r="AY106" i="5"/>
  <c r="AP106" i="5"/>
  <c r="AQ106" i="5"/>
  <c r="AR106" i="5"/>
  <c r="AS106" i="5"/>
  <c r="AT106" i="5"/>
  <c r="AV106" i="5"/>
  <c r="AO54" i="5"/>
  <c r="AW54" i="5"/>
  <c r="AN54" i="5"/>
  <c r="AX54" i="5"/>
  <c r="AP54" i="5"/>
  <c r="AY54" i="5"/>
  <c r="AQ54" i="5"/>
  <c r="AR54" i="5"/>
  <c r="AU54" i="5"/>
  <c r="AV54" i="5"/>
  <c r="AS54" i="5"/>
  <c r="AT54" i="5"/>
  <c r="AS89" i="5"/>
  <c r="AO89" i="5"/>
  <c r="AX89" i="5"/>
  <c r="AR89" i="5"/>
  <c r="AT89" i="5"/>
  <c r="AU89" i="5"/>
  <c r="AV89" i="5"/>
  <c r="AN89" i="5"/>
  <c r="AP89" i="5"/>
  <c r="AQ89" i="5"/>
  <c r="AW89" i="5"/>
  <c r="AY89" i="5"/>
  <c r="AS81" i="5"/>
  <c r="AT81" i="5"/>
  <c r="AU81" i="5"/>
  <c r="AV81" i="5"/>
  <c r="AR81" i="5"/>
  <c r="AW81" i="5"/>
  <c r="AX81" i="5"/>
  <c r="AY81" i="5"/>
  <c r="AN81" i="5"/>
  <c r="AO81" i="5"/>
  <c r="AP81" i="5"/>
  <c r="AQ81" i="5"/>
  <c r="AS73" i="5"/>
  <c r="AO73" i="5"/>
  <c r="AX73" i="5"/>
  <c r="AP73" i="5"/>
  <c r="AY73" i="5"/>
  <c r="AQ73" i="5"/>
  <c r="AN73" i="5"/>
  <c r="AR73" i="5"/>
  <c r="AT73" i="5"/>
  <c r="AU73" i="5"/>
  <c r="AV73" i="5"/>
  <c r="AW73" i="5"/>
  <c r="AO56" i="5"/>
  <c r="AW56" i="5"/>
  <c r="AR56" i="5"/>
  <c r="AS56" i="5"/>
  <c r="AT56" i="5"/>
  <c r="AN56" i="5"/>
  <c r="AP56" i="5"/>
  <c r="AQ56" i="5"/>
  <c r="AU56" i="5"/>
  <c r="AV56" i="5"/>
  <c r="AX56" i="5"/>
  <c r="AY56" i="5"/>
  <c r="AS75" i="5"/>
  <c r="AR75" i="5"/>
  <c r="AT75" i="5"/>
  <c r="AU75" i="5"/>
  <c r="AQ75" i="5"/>
  <c r="AV75" i="5"/>
  <c r="AW75" i="5"/>
  <c r="AX75" i="5"/>
  <c r="AO75" i="5"/>
  <c r="AP75" i="5"/>
  <c r="AY75" i="5"/>
  <c r="AN75" i="5"/>
  <c r="AT10" i="5"/>
  <c r="AQ10" i="5"/>
  <c r="AP10" i="5"/>
  <c r="AR10" i="5"/>
  <c r="AS10" i="5"/>
  <c r="AU10" i="5"/>
  <c r="AO10" i="5"/>
  <c r="AV10" i="5"/>
  <c r="AW10" i="5"/>
  <c r="AX10" i="5"/>
  <c r="AY10" i="5"/>
  <c r="AS39" i="5"/>
  <c r="AU39" i="5"/>
  <c r="AV39" i="5"/>
  <c r="AN39" i="5"/>
  <c r="AW39" i="5"/>
  <c r="AO39" i="5"/>
  <c r="AX39" i="5"/>
  <c r="AR39" i="5"/>
  <c r="AT39" i="5"/>
  <c r="AY39" i="5"/>
  <c r="AP39" i="5"/>
  <c r="AQ39" i="5"/>
  <c r="AO74" i="5"/>
  <c r="AW74" i="5"/>
  <c r="AU74" i="5"/>
  <c r="AV74" i="5"/>
  <c r="AN74" i="5"/>
  <c r="AX74" i="5"/>
  <c r="AQ74" i="5"/>
  <c r="AR74" i="5"/>
  <c r="AS74" i="5"/>
  <c r="AT74" i="5"/>
  <c r="AY74" i="5"/>
  <c r="AP74" i="5"/>
  <c r="AS27" i="5"/>
  <c r="AR27" i="5"/>
  <c r="AT27" i="5"/>
  <c r="AU27" i="5"/>
  <c r="AV27" i="5"/>
  <c r="AP27" i="5"/>
  <c r="AQ27" i="5"/>
  <c r="AW27" i="5"/>
  <c r="AX27" i="5"/>
  <c r="AN27" i="5"/>
  <c r="AO27" i="5"/>
  <c r="AY27" i="5"/>
  <c r="AO62" i="5"/>
  <c r="AW62" i="5"/>
  <c r="AS62" i="5"/>
  <c r="AT62" i="5"/>
  <c r="AU62" i="5"/>
  <c r="AN62" i="5"/>
  <c r="AP62" i="5"/>
  <c r="AQ62" i="5"/>
  <c r="AR62" i="5"/>
  <c r="AY62" i="5"/>
  <c r="AV62" i="5"/>
  <c r="AX62" i="5"/>
  <c r="AS105" i="5"/>
  <c r="AO105" i="5"/>
  <c r="AX105" i="5"/>
  <c r="AN105" i="5"/>
  <c r="AY105" i="5"/>
  <c r="AP105" i="5"/>
  <c r="AQ105" i="5"/>
  <c r="AR105" i="5"/>
  <c r="AV105" i="5"/>
  <c r="AW105" i="5"/>
  <c r="AU105" i="5"/>
  <c r="AT105" i="5"/>
  <c r="AS97" i="5"/>
  <c r="AT97" i="5"/>
  <c r="AP97" i="5"/>
  <c r="AQ97" i="5"/>
  <c r="AR97" i="5"/>
  <c r="AU97" i="5"/>
  <c r="AN97" i="5"/>
  <c r="AO97" i="5"/>
  <c r="AV97" i="5"/>
  <c r="AW97" i="5"/>
  <c r="AX97" i="5"/>
  <c r="AY97" i="5"/>
  <c r="AO34" i="5"/>
  <c r="AW34" i="5"/>
  <c r="AQ34" i="5"/>
  <c r="AR34" i="5"/>
  <c r="AS34" i="5"/>
  <c r="AT34" i="5"/>
  <c r="AX34" i="5"/>
  <c r="AY34" i="5"/>
  <c r="AU34" i="5"/>
  <c r="AV34" i="5"/>
  <c r="AN34" i="5"/>
  <c r="AP34" i="5"/>
  <c r="AO26" i="5"/>
  <c r="AW26" i="5"/>
  <c r="AU26" i="5"/>
  <c r="AV26" i="5"/>
  <c r="AN26" i="5"/>
  <c r="AX26" i="5"/>
  <c r="AP26" i="5"/>
  <c r="AY26" i="5"/>
  <c r="AQ26" i="5"/>
  <c r="AR26" i="5"/>
  <c r="AS26" i="5"/>
  <c r="AT26" i="5"/>
  <c r="AO18" i="5"/>
  <c r="AW18" i="5"/>
  <c r="AQ18" i="5"/>
  <c r="AR18" i="5"/>
  <c r="AS18" i="5"/>
  <c r="AT18" i="5"/>
  <c r="AN18" i="5"/>
  <c r="AP18" i="5"/>
  <c r="AU18" i="5"/>
  <c r="AV18" i="5"/>
  <c r="AX18" i="5"/>
  <c r="AY18" i="5"/>
  <c r="AS69" i="5"/>
  <c r="AQ69" i="5"/>
  <c r="AR69" i="5"/>
  <c r="AT69" i="5"/>
  <c r="AP69" i="5"/>
  <c r="AU69" i="5"/>
  <c r="AV69" i="5"/>
  <c r="AW69" i="5"/>
  <c r="AN69" i="5"/>
  <c r="AO69" i="5"/>
  <c r="AX69" i="5"/>
  <c r="AY69" i="5"/>
  <c r="AS61" i="5"/>
  <c r="AV61" i="5"/>
  <c r="AN61" i="5"/>
  <c r="AW61" i="5"/>
  <c r="AO61" i="5"/>
  <c r="AX61" i="5"/>
  <c r="AP61" i="5"/>
  <c r="AQ61" i="5"/>
  <c r="AR61" i="5"/>
  <c r="AT61" i="5"/>
  <c r="AU61" i="5"/>
  <c r="AY61" i="5"/>
  <c r="AS53" i="5"/>
  <c r="AQ53" i="5"/>
  <c r="AR53" i="5"/>
  <c r="AT53" i="5"/>
  <c r="AU53" i="5"/>
  <c r="AO53" i="5"/>
  <c r="AP53" i="5"/>
  <c r="AV53" i="5"/>
  <c r="AW53" i="5"/>
  <c r="AN53" i="5"/>
  <c r="AX53" i="5"/>
  <c r="AY53" i="5"/>
  <c r="AS45" i="5"/>
  <c r="AV45" i="5"/>
  <c r="AN45" i="5"/>
  <c r="AW45" i="5"/>
  <c r="AO45" i="5"/>
  <c r="AX45" i="5"/>
  <c r="AP45" i="5"/>
  <c r="AY45" i="5"/>
  <c r="AT45" i="5"/>
  <c r="AU45" i="5"/>
  <c r="AQ45" i="5"/>
  <c r="AR45" i="5"/>
  <c r="AS37" i="5"/>
  <c r="AQ37" i="5"/>
  <c r="AR37" i="5"/>
  <c r="AT37" i="5"/>
  <c r="AU37" i="5"/>
  <c r="AX37" i="5"/>
  <c r="AY37" i="5"/>
  <c r="AN37" i="5"/>
  <c r="AV37" i="5"/>
  <c r="AW37" i="5"/>
  <c r="AO37" i="5"/>
  <c r="AP37" i="5"/>
  <c r="AO104" i="5"/>
  <c r="AW104" i="5"/>
  <c r="AR104" i="5"/>
  <c r="AP104" i="5"/>
  <c r="AQ104" i="5"/>
  <c r="AS104" i="5"/>
  <c r="AT104" i="5"/>
  <c r="AN104" i="5"/>
  <c r="AU104" i="5"/>
  <c r="AV104" i="5"/>
  <c r="AX104" i="5"/>
  <c r="AY104" i="5"/>
  <c r="AO96" i="5"/>
  <c r="AW96" i="5"/>
  <c r="AV96" i="5"/>
  <c r="AR96" i="5"/>
  <c r="AS96" i="5"/>
  <c r="AT96" i="5"/>
  <c r="AU96" i="5"/>
  <c r="AN96" i="5"/>
  <c r="AP96" i="5"/>
  <c r="AX96" i="5"/>
  <c r="AY96" i="5"/>
  <c r="AQ96" i="5"/>
  <c r="AO88" i="5"/>
  <c r="AW88" i="5"/>
  <c r="AR88" i="5"/>
  <c r="AT88" i="5"/>
  <c r="AU88" i="5"/>
  <c r="AV88" i="5"/>
  <c r="AX88" i="5"/>
  <c r="AQ88" i="5"/>
  <c r="AS88" i="5"/>
  <c r="AY88" i="5"/>
  <c r="AN88" i="5"/>
  <c r="AP88" i="5"/>
  <c r="AO80" i="5"/>
  <c r="AW80" i="5"/>
  <c r="AV80" i="5"/>
  <c r="AN80" i="5"/>
  <c r="AX80" i="5"/>
  <c r="AP80" i="5"/>
  <c r="AY80" i="5"/>
  <c r="AR80" i="5"/>
  <c r="AS80" i="5"/>
  <c r="AT80" i="5"/>
  <c r="AU80" i="5"/>
  <c r="AQ80" i="5"/>
  <c r="AO72" i="5"/>
  <c r="AW72" i="5"/>
  <c r="AR72" i="5"/>
  <c r="AS72" i="5"/>
  <c r="AT72" i="5"/>
  <c r="AY72" i="5"/>
  <c r="AN72" i="5"/>
  <c r="AP72" i="5"/>
  <c r="AV72" i="5"/>
  <c r="AX72" i="5"/>
  <c r="AQ72" i="5"/>
  <c r="AU72" i="5"/>
  <c r="AS29" i="5"/>
  <c r="AV29" i="5"/>
  <c r="AN29" i="5"/>
  <c r="AW29" i="5"/>
  <c r="AO29" i="5"/>
  <c r="AX29" i="5"/>
  <c r="AP29" i="5"/>
  <c r="AY29" i="5"/>
  <c r="AQ29" i="5"/>
  <c r="AR29" i="5"/>
  <c r="AT29" i="5"/>
  <c r="AU29" i="5"/>
  <c r="AO48" i="5"/>
  <c r="AW48" i="5"/>
  <c r="AV48" i="5"/>
  <c r="AN48" i="5"/>
  <c r="AX48" i="5"/>
  <c r="AP48" i="5"/>
  <c r="AY48" i="5"/>
  <c r="AQ48" i="5"/>
  <c r="AT48" i="5"/>
  <c r="AU48" i="5"/>
  <c r="AR48" i="5"/>
  <c r="AS48" i="5"/>
  <c r="AS83" i="5"/>
  <c r="AN83" i="5"/>
  <c r="AW83" i="5"/>
  <c r="AO83" i="5"/>
  <c r="AX83" i="5"/>
  <c r="AP83" i="5"/>
  <c r="AY83" i="5"/>
  <c r="AQ83" i="5"/>
  <c r="AR83" i="5"/>
  <c r="AT83" i="5"/>
  <c r="AU83" i="5"/>
  <c r="AV83" i="5"/>
  <c r="AS55" i="5"/>
  <c r="AU55" i="5"/>
  <c r="AV55" i="5"/>
  <c r="AN55" i="5"/>
  <c r="AW55" i="5"/>
  <c r="AY55" i="5"/>
  <c r="AO55" i="5"/>
  <c r="AP55" i="5"/>
  <c r="AT55" i="5"/>
  <c r="AX55" i="5"/>
  <c r="AQ55" i="5"/>
  <c r="AR55" i="5"/>
  <c r="AS47" i="5"/>
  <c r="AP47" i="5"/>
  <c r="AY47" i="5"/>
  <c r="AQ47" i="5"/>
  <c r="AR47" i="5"/>
  <c r="AT47" i="5"/>
  <c r="AN47" i="5"/>
  <c r="AO47" i="5"/>
  <c r="AU47" i="5"/>
  <c r="AV47" i="5"/>
  <c r="AW47" i="5"/>
  <c r="AX47" i="5"/>
  <c r="AO82" i="5"/>
  <c r="AW82" i="5"/>
  <c r="AQ82" i="5"/>
  <c r="AR82" i="5"/>
  <c r="AS82" i="5"/>
  <c r="AV82" i="5"/>
  <c r="AX82" i="5"/>
  <c r="AY82" i="5"/>
  <c r="AT82" i="5"/>
  <c r="AU82" i="5"/>
  <c r="AN82" i="5"/>
  <c r="AP82" i="5"/>
  <c r="AS11" i="5"/>
  <c r="AR11" i="5"/>
  <c r="AT11" i="5"/>
  <c r="AU11" i="5"/>
  <c r="AV11" i="5"/>
  <c r="AY11" i="5"/>
  <c r="AN11" i="5"/>
  <c r="AO11" i="5"/>
  <c r="AP11" i="5"/>
  <c r="AQ11" i="5"/>
  <c r="AW11" i="5"/>
  <c r="AX11" i="5"/>
  <c r="AO46" i="5"/>
  <c r="AW46" i="5"/>
  <c r="AS46" i="5"/>
  <c r="AT46" i="5"/>
  <c r="AU46" i="5"/>
  <c r="AV46" i="5"/>
  <c r="AN46" i="5"/>
  <c r="AP46" i="5"/>
  <c r="AX46" i="5"/>
  <c r="AY46" i="5"/>
  <c r="AQ46" i="5"/>
  <c r="AR46" i="5"/>
  <c r="AS25" i="5"/>
  <c r="AO25" i="5"/>
  <c r="AX25" i="5"/>
  <c r="AP25" i="5"/>
  <c r="AY25" i="5"/>
  <c r="AQ25" i="5"/>
  <c r="AR25" i="5"/>
  <c r="AV25" i="5"/>
  <c r="AW25" i="5"/>
  <c r="AT25" i="5"/>
  <c r="AU25" i="5"/>
  <c r="AN25" i="5"/>
  <c r="AO68" i="5"/>
  <c r="AW68" i="5"/>
  <c r="AT68" i="5"/>
  <c r="AU68" i="5"/>
  <c r="AV68" i="5"/>
  <c r="AP68" i="5"/>
  <c r="AQ68" i="5"/>
  <c r="AR68" i="5"/>
  <c r="AS68" i="5"/>
  <c r="AN68" i="5"/>
  <c r="AX68" i="5"/>
  <c r="AY68" i="5"/>
  <c r="AO60" i="5"/>
  <c r="AW60" i="5"/>
  <c r="AP60" i="5"/>
  <c r="AY60" i="5"/>
  <c r="AQ60" i="5"/>
  <c r="AR60" i="5"/>
  <c r="AV60" i="5"/>
  <c r="AX60" i="5"/>
  <c r="AT60" i="5"/>
  <c r="AU60" i="5"/>
  <c r="AN60" i="5"/>
  <c r="AS60" i="5"/>
  <c r="AO52" i="5"/>
  <c r="AW52" i="5"/>
  <c r="AT52" i="5"/>
  <c r="AU52" i="5"/>
  <c r="AV52" i="5"/>
  <c r="AN52" i="5"/>
  <c r="AX52" i="5"/>
  <c r="AP52" i="5"/>
  <c r="AQ52" i="5"/>
  <c r="AY52" i="5"/>
  <c r="AR52" i="5"/>
  <c r="AS52" i="5"/>
  <c r="AO44" i="5"/>
  <c r="AW44" i="5"/>
  <c r="AP44" i="5"/>
  <c r="AY44" i="5"/>
  <c r="AQ44" i="5"/>
  <c r="AR44" i="5"/>
  <c r="AS44" i="5"/>
  <c r="AN44" i="5"/>
  <c r="AT44" i="5"/>
  <c r="AU44" i="5"/>
  <c r="AV44" i="5"/>
  <c r="AX44" i="5"/>
  <c r="AO36" i="5"/>
  <c r="AW36" i="5"/>
  <c r="AT36" i="5"/>
  <c r="AU36" i="5"/>
  <c r="AV36" i="5"/>
  <c r="AN36" i="5"/>
  <c r="AX36" i="5"/>
  <c r="AR36" i="5"/>
  <c r="AS36" i="5"/>
  <c r="AY36" i="5"/>
  <c r="AP36" i="5"/>
  <c r="AQ36" i="5"/>
  <c r="AS103" i="5"/>
  <c r="AU103" i="5"/>
  <c r="AQ103" i="5"/>
  <c r="AR103" i="5"/>
  <c r="AT103" i="5"/>
  <c r="AV103" i="5"/>
  <c r="AY103" i="5"/>
  <c r="AN103" i="5"/>
  <c r="AO103" i="5"/>
  <c r="AP103" i="5"/>
  <c r="AW103" i="5"/>
  <c r="AX103" i="5"/>
  <c r="AS95" i="5"/>
  <c r="AP95" i="5"/>
  <c r="AY95" i="5"/>
  <c r="AT95" i="5"/>
  <c r="AU95" i="5"/>
  <c r="AV95" i="5"/>
  <c r="AW95" i="5"/>
  <c r="AQ95" i="5"/>
  <c r="AR95" i="5"/>
  <c r="AX95" i="5"/>
  <c r="AN95" i="5"/>
  <c r="AO95" i="5"/>
  <c r="AS87" i="5"/>
  <c r="AU87" i="5"/>
  <c r="AV87" i="5"/>
  <c r="AW87" i="5"/>
  <c r="AN87" i="5"/>
  <c r="AX87" i="5"/>
  <c r="AO87" i="5"/>
  <c r="AY87" i="5"/>
  <c r="AP87" i="5"/>
  <c r="AQ87" i="5"/>
  <c r="AR87" i="5"/>
  <c r="AT87" i="5"/>
  <c r="AS79" i="5"/>
  <c r="AP79" i="5"/>
  <c r="AY79" i="5"/>
  <c r="AQ79" i="5"/>
  <c r="AR79" i="5"/>
  <c r="AN79" i="5"/>
  <c r="AO79" i="5"/>
  <c r="AT79" i="5"/>
  <c r="AU79" i="5"/>
  <c r="AX79" i="5"/>
  <c r="AV79" i="5"/>
  <c r="AW79" i="5"/>
  <c r="AS71" i="5"/>
  <c r="AU71" i="5"/>
  <c r="AV71" i="5"/>
  <c r="AN71" i="5"/>
  <c r="AW71" i="5"/>
  <c r="AX71" i="5"/>
  <c r="AY71" i="5"/>
  <c r="AO71" i="5"/>
  <c r="AP71" i="5"/>
  <c r="AQ71" i="5"/>
  <c r="AR71" i="5"/>
  <c r="AT71" i="5"/>
  <c r="AO64" i="5"/>
  <c r="AW64" i="5"/>
  <c r="AV64" i="5"/>
  <c r="AN64" i="5"/>
  <c r="AX64" i="5"/>
  <c r="AP64" i="5"/>
  <c r="AY64" i="5"/>
  <c r="AS64" i="5"/>
  <c r="AT64" i="5"/>
  <c r="AU64" i="5"/>
  <c r="AQ64" i="5"/>
  <c r="AR64" i="5"/>
  <c r="AS91" i="5"/>
  <c r="AR91" i="5"/>
  <c r="AO91" i="5"/>
  <c r="AY91" i="5"/>
  <c r="AP91" i="5"/>
  <c r="AQ91" i="5"/>
  <c r="AT91" i="5"/>
  <c r="AW91" i="5"/>
  <c r="AX91" i="5"/>
  <c r="AV91" i="5"/>
  <c r="AN91" i="5"/>
  <c r="AU91" i="5"/>
  <c r="AS63" i="5"/>
  <c r="AP63" i="5"/>
  <c r="AY63" i="5"/>
  <c r="AQ63" i="5"/>
  <c r="AR63" i="5"/>
  <c r="AO63" i="5"/>
  <c r="AT63" i="5"/>
  <c r="AU63" i="5"/>
  <c r="AV63" i="5"/>
  <c r="AN63" i="5"/>
  <c r="AW63" i="5"/>
  <c r="AX63" i="5"/>
  <c r="AO38" i="5"/>
  <c r="AW38" i="5"/>
  <c r="AN38" i="5"/>
  <c r="AX38" i="5"/>
  <c r="AP38" i="5"/>
  <c r="AY38" i="5"/>
  <c r="AQ38" i="5"/>
  <c r="AR38" i="5"/>
  <c r="AS38" i="5"/>
  <c r="AT38" i="5"/>
  <c r="AU38" i="5"/>
  <c r="AV38" i="5"/>
  <c r="AS33" i="5"/>
  <c r="AT33" i="5"/>
  <c r="AU33" i="5"/>
  <c r="AV33" i="5"/>
  <c r="AN33" i="5"/>
  <c r="AW33" i="5"/>
  <c r="AQ33" i="5"/>
  <c r="AR33" i="5"/>
  <c r="AX33" i="5"/>
  <c r="AY33" i="5"/>
  <c r="AO33" i="5"/>
  <c r="AP33" i="5"/>
  <c r="AS17" i="5"/>
  <c r="AT17" i="5"/>
  <c r="AU17" i="5"/>
  <c r="AV17" i="5"/>
  <c r="AN17" i="5"/>
  <c r="AW17" i="5"/>
  <c r="AO17" i="5"/>
  <c r="AP17" i="5"/>
  <c r="AQ17" i="5"/>
  <c r="AR17" i="5"/>
  <c r="AX17" i="5"/>
  <c r="AY17" i="5"/>
  <c r="AO32" i="5"/>
  <c r="AW32" i="5"/>
  <c r="AV32" i="5"/>
  <c r="AN32" i="5"/>
  <c r="AX32" i="5"/>
  <c r="AP32" i="5"/>
  <c r="AY32" i="5"/>
  <c r="AQ32" i="5"/>
  <c r="AR32" i="5"/>
  <c r="AS32" i="5"/>
  <c r="AT32" i="5"/>
  <c r="AU32" i="5"/>
  <c r="AO24" i="5"/>
  <c r="AW24" i="5"/>
  <c r="AR24" i="5"/>
  <c r="AS24" i="5"/>
  <c r="AT24" i="5"/>
  <c r="AU24" i="5"/>
  <c r="AP24" i="5"/>
  <c r="AQ24" i="5"/>
  <c r="AV24" i="5"/>
  <c r="AX24" i="5"/>
  <c r="AN24" i="5"/>
  <c r="AY24" i="5"/>
  <c r="AO16" i="5"/>
  <c r="AW16" i="5"/>
  <c r="AV16" i="5"/>
  <c r="AN16" i="5"/>
  <c r="AX16" i="5"/>
  <c r="AP16" i="5"/>
  <c r="AY16" i="5"/>
  <c r="AQ16" i="5"/>
  <c r="AT16" i="5"/>
  <c r="AU16" i="5"/>
  <c r="AR16" i="5"/>
  <c r="AS16" i="5"/>
  <c r="AS67" i="5"/>
  <c r="AN67" i="5"/>
  <c r="AW67" i="5"/>
  <c r="AO67" i="5"/>
  <c r="AX67" i="5"/>
  <c r="AP67" i="5"/>
  <c r="AY67" i="5"/>
  <c r="AQ67" i="5"/>
  <c r="AR67" i="5"/>
  <c r="AV67" i="5"/>
  <c r="AT67" i="5"/>
  <c r="AU67" i="5"/>
  <c r="AS59" i="5"/>
  <c r="AR59" i="5"/>
  <c r="AT59" i="5"/>
  <c r="AU59" i="5"/>
  <c r="AV59" i="5"/>
  <c r="AW59" i="5"/>
  <c r="AX59" i="5"/>
  <c r="AY59" i="5"/>
  <c r="AN59" i="5"/>
  <c r="AO59" i="5"/>
  <c r="AP59" i="5"/>
  <c r="AQ59" i="5"/>
  <c r="AS51" i="5"/>
  <c r="AN51" i="5"/>
  <c r="AW51" i="5"/>
  <c r="AO51" i="5"/>
  <c r="AX51" i="5"/>
  <c r="AP51" i="5"/>
  <c r="AY51" i="5"/>
  <c r="AQ51" i="5"/>
  <c r="AU51" i="5"/>
  <c r="AV51" i="5"/>
  <c r="AR51" i="5"/>
  <c r="AT51" i="5"/>
  <c r="AS43" i="5"/>
  <c r="AR43" i="5"/>
  <c r="AT43" i="5"/>
  <c r="AU43" i="5"/>
  <c r="AV43" i="5"/>
  <c r="AY43" i="5"/>
  <c r="AN43" i="5"/>
  <c r="AO43" i="5"/>
  <c r="AW43" i="5"/>
  <c r="AX43" i="5"/>
  <c r="AP43" i="5"/>
  <c r="AQ43" i="5"/>
  <c r="AO102" i="5"/>
  <c r="AW102" i="5"/>
  <c r="AN102" i="5"/>
  <c r="AX102" i="5"/>
  <c r="AS102" i="5"/>
  <c r="AT102" i="5"/>
  <c r="AU102" i="5"/>
  <c r="AV102" i="5"/>
  <c r="AQ102" i="5"/>
  <c r="AR102" i="5"/>
  <c r="AY102" i="5"/>
  <c r="AP102" i="5"/>
  <c r="AO94" i="5"/>
  <c r="AW94" i="5"/>
  <c r="AS94" i="5"/>
  <c r="AU94" i="5"/>
  <c r="AV94" i="5"/>
  <c r="AX94" i="5"/>
  <c r="AN94" i="5"/>
  <c r="AY94" i="5"/>
  <c r="AP94" i="5"/>
  <c r="AQ94" i="5"/>
  <c r="AR94" i="5"/>
  <c r="AT94" i="5"/>
  <c r="AO86" i="5"/>
  <c r="AW86" i="5"/>
  <c r="AN86" i="5"/>
  <c r="AX86" i="5"/>
  <c r="AV86" i="5"/>
  <c r="AY86" i="5"/>
  <c r="AP86" i="5"/>
  <c r="AQ86" i="5"/>
  <c r="AT86" i="5"/>
  <c r="AU86" i="5"/>
  <c r="AR86" i="5"/>
  <c r="AS86" i="5"/>
  <c r="AO78" i="5"/>
  <c r="AW78" i="5"/>
  <c r="AS78" i="5"/>
  <c r="AT78" i="5"/>
  <c r="AU78" i="5"/>
  <c r="AN78" i="5"/>
  <c r="AP78" i="5"/>
  <c r="AQ78" i="5"/>
  <c r="AR78" i="5"/>
  <c r="AV78" i="5"/>
  <c r="AX78" i="5"/>
  <c r="AY78" i="5"/>
  <c r="AO70" i="5"/>
  <c r="AW70" i="5"/>
  <c r="AN70" i="5"/>
  <c r="AX70" i="5"/>
  <c r="AP70" i="5"/>
  <c r="AY70" i="5"/>
  <c r="AQ70" i="5"/>
  <c r="AT70" i="5"/>
  <c r="AU70" i="5"/>
  <c r="AV70" i="5"/>
  <c r="AR70" i="5"/>
  <c r="AS70" i="5"/>
  <c r="AO40" i="5"/>
  <c r="AW40" i="5"/>
  <c r="AR40" i="5"/>
  <c r="AS40" i="5"/>
  <c r="AT40" i="5"/>
  <c r="AU40" i="5"/>
  <c r="AY40" i="5"/>
  <c r="AN40" i="5"/>
  <c r="AV40" i="5"/>
  <c r="AX40" i="5"/>
  <c r="AP40" i="5"/>
  <c r="AQ40" i="5"/>
  <c r="AO20" i="5"/>
  <c r="AW20" i="5"/>
  <c r="AT20" i="5"/>
  <c r="AU20" i="5"/>
  <c r="AV20" i="5"/>
  <c r="AN20" i="5"/>
  <c r="AX20" i="5"/>
  <c r="AP20" i="5"/>
  <c r="AQ20" i="5"/>
  <c r="AR20" i="5"/>
  <c r="AS20" i="5"/>
  <c r="AY20" i="5"/>
  <c r="AO90" i="5"/>
  <c r="AW90" i="5"/>
  <c r="AU90" i="5"/>
  <c r="AQ90" i="5"/>
  <c r="AR90" i="5"/>
  <c r="AS90" i="5"/>
  <c r="AT90" i="5"/>
  <c r="AN90" i="5"/>
  <c r="AP90" i="5"/>
  <c r="AV90" i="5"/>
  <c r="AX90" i="5"/>
  <c r="AY90" i="5"/>
  <c r="AS19" i="5"/>
  <c r="AN19" i="5"/>
  <c r="AW19" i="5"/>
  <c r="AO19" i="5"/>
  <c r="AX19" i="5"/>
  <c r="AP19" i="5"/>
  <c r="AY19" i="5"/>
  <c r="AQ19" i="5"/>
  <c r="AU19" i="5"/>
  <c r="AV19" i="5"/>
  <c r="AR19" i="5"/>
  <c r="AT19" i="5"/>
  <c r="AS31" i="5"/>
  <c r="AP31" i="5"/>
  <c r="AY31" i="5"/>
  <c r="AQ31" i="5"/>
  <c r="AR31" i="5"/>
  <c r="AT31" i="5"/>
  <c r="AW31" i="5"/>
  <c r="AX31" i="5"/>
  <c r="AU31" i="5"/>
  <c r="AV31" i="5"/>
  <c r="AN31" i="5"/>
  <c r="AO31" i="5"/>
  <c r="AS23" i="5"/>
  <c r="AU23" i="5"/>
  <c r="AV23" i="5"/>
  <c r="AN23" i="5"/>
  <c r="AW23" i="5"/>
  <c r="AO23" i="5"/>
  <c r="AX23" i="5"/>
  <c r="AP23" i="5"/>
  <c r="AQ23" i="5"/>
  <c r="AR23" i="5"/>
  <c r="AT23" i="5"/>
  <c r="AY23" i="5"/>
  <c r="AS15" i="5"/>
  <c r="AP15" i="5"/>
  <c r="AY15" i="5"/>
  <c r="AQ15" i="5"/>
  <c r="AR15" i="5"/>
  <c r="AT15" i="5"/>
  <c r="AN15" i="5"/>
  <c r="AO15" i="5"/>
  <c r="AU15" i="5"/>
  <c r="AV15" i="5"/>
  <c r="AW15" i="5"/>
  <c r="AX15" i="5"/>
  <c r="AO66" i="5"/>
  <c r="AW66" i="5"/>
  <c r="AQ66" i="5"/>
  <c r="AR66" i="5"/>
  <c r="AS66" i="5"/>
  <c r="AX66" i="5"/>
  <c r="AY66" i="5"/>
  <c r="AN66" i="5"/>
  <c r="AP66" i="5"/>
  <c r="AT66" i="5"/>
  <c r="AU66" i="5"/>
  <c r="AV66" i="5"/>
  <c r="AO58" i="5"/>
  <c r="AW58" i="5"/>
  <c r="AU58" i="5"/>
  <c r="AV58" i="5"/>
  <c r="AN58" i="5"/>
  <c r="AX58" i="5"/>
  <c r="AR58" i="5"/>
  <c r="AS58" i="5"/>
  <c r="AT58" i="5"/>
  <c r="AY58" i="5"/>
  <c r="AP58" i="5"/>
  <c r="AQ58" i="5"/>
  <c r="AO50" i="5"/>
  <c r="AW50" i="5"/>
  <c r="AQ50" i="5"/>
  <c r="AR50" i="5"/>
  <c r="AS50" i="5"/>
  <c r="AT50" i="5"/>
  <c r="AN50" i="5"/>
  <c r="AP50" i="5"/>
  <c r="AU50" i="5"/>
  <c r="AV50" i="5"/>
  <c r="AX50" i="5"/>
  <c r="AY50" i="5"/>
  <c r="AO42" i="5"/>
  <c r="AW42" i="5"/>
  <c r="AU42" i="5"/>
  <c r="AV42" i="5"/>
  <c r="AN42" i="5"/>
  <c r="AX42" i="5"/>
  <c r="AP42" i="5"/>
  <c r="AY42" i="5"/>
  <c r="AS42" i="5"/>
  <c r="AT42" i="5"/>
  <c r="AQ42" i="5"/>
  <c r="AR42" i="5"/>
  <c r="AS109" i="5"/>
  <c r="AV109" i="5"/>
  <c r="AR109" i="5"/>
  <c r="AT109" i="5"/>
  <c r="AU109" i="5"/>
  <c r="AW109" i="5"/>
  <c r="AP109" i="5"/>
  <c r="AQ109" i="5"/>
  <c r="AX109" i="5"/>
  <c r="AY109" i="5"/>
  <c r="AN109" i="5"/>
  <c r="AO109" i="5"/>
  <c r="AS101" i="5"/>
  <c r="AQ101" i="5"/>
  <c r="AU101" i="5"/>
  <c r="AV101" i="5"/>
  <c r="AW101" i="5"/>
  <c r="AN101" i="5"/>
  <c r="AX101" i="5"/>
  <c r="AO101" i="5"/>
  <c r="AP101" i="5"/>
  <c r="AR101" i="5"/>
  <c r="AT101" i="5"/>
  <c r="AY101" i="5"/>
  <c r="AS93" i="5"/>
  <c r="AV93" i="5"/>
  <c r="AW93" i="5"/>
  <c r="AN93" i="5"/>
  <c r="AX93" i="5"/>
  <c r="AO93" i="5"/>
  <c r="AY93" i="5"/>
  <c r="AP93" i="5"/>
  <c r="AT93" i="5"/>
  <c r="AU93" i="5"/>
  <c r="AQ93" i="5"/>
  <c r="AR93" i="5"/>
  <c r="AS85" i="5"/>
  <c r="AQ85" i="5"/>
  <c r="AN85" i="5"/>
  <c r="AX85" i="5"/>
  <c r="AO85" i="5"/>
  <c r="AY85" i="5"/>
  <c r="AP85" i="5"/>
  <c r="AR85" i="5"/>
  <c r="AT85" i="5"/>
  <c r="AU85" i="5"/>
  <c r="AV85" i="5"/>
  <c r="AW85" i="5"/>
  <c r="AS77" i="5"/>
  <c r="AV77" i="5"/>
  <c r="AN77" i="5"/>
  <c r="AW77" i="5"/>
  <c r="AO77" i="5"/>
  <c r="AX77" i="5"/>
  <c r="AY77" i="5"/>
  <c r="AP77" i="5"/>
  <c r="AT77" i="5"/>
  <c r="AU77" i="5"/>
  <c r="AQ77" i="5"/>
  <c r="AR77" i="5"/>
  <c r="AS13" i="5"/>
  <c r="AV13" i="5"/>
  <c r="AN13" i="5"/>
  <c r="AW13" i="5"/>
  <c r="AO13" i="5"/>
  <c r="AX13" i="5"/>
  <c r="AP13" i="5"/>
  <c r="AY13" i="5"/>
  <c r="AT13" i="5"/>
  <c r="AU13" i="5"/>
  <c r="AQ13" i="5"/>
  <c r="AR13" i="5"/>
  <c r="AS99" i="5"/>
  <c r="AN99" i="5"/>
  <c r="AW99" i="5"/>
  <c r="AX99" i="5"/>
  <c r="AO99" i="5"/>
  <c r="AY99" i="5"/>
  <c r="AP99" i="5"/>
  <c r="AQ99" i="5"/>
  <c r="AR99" i="5"/>
  <c r="AT99" i="5"/>
  <c r="AU99" i="5"/>
  <c r="AV99" i="5"/>
  <c r="AO28" i="5"/>
  <c r="AW28" i="5"/>
  <c r="AP28" i="5"/>
  <c r="AY28" i="5"/>
  <c r="AQ28" i="5"/>
  <c r="AR28" i="5"/>
  <c r="AS28" i="5"/>
  <c r="AV28" i="5"/>
  <c r="AX28" i="5"/>
  <c r="AT28" i="5"/>
  <c r="AU28" i="5"/>
  <c r="AN28" i="5"/>
  <c r="AO98" i="5"/>
  <c r="AW98" i="5"/>
  <c r="AQ98" i="5"/>
  <c r="AN98" i="5"/>
  <c r="AY98" i="5"/>
  <c r="AP98" i="5"/>
  <c r="AR98" i="5"/>
  <c r="AS98" i="5"/>
  <c r="AV98" i="5"/>
  <c r="AX98" i="5"/>
  <c r="AT98" i="5"/>
  <c r="AU98" i="5"/>
  <c r="AS35" i="5"/>
  <c r="AN35" i="5"/>
  <c r="AW35" i="5"/>
  <c r="AO35" i="5"/>
  <c r="AX35" i="5"/>
  <c r="AP35" i="5"/>
  <c r="AY35" i="5"/>
  <c r="AQ35" i="5"/>
  <c r="AR35" i="5"/>
  <c r="AT35" i="5"/>
  <c r="AU35" i="5"/>
  <c r="AV35" i="5"/>
  <c r="AO30" i="5"/>
  <c r="AW30" i="5"/>
  <c r="AS30" i="5"/>
  <c r="AT30" i="5"/>
  <c r="AU30" i="5"/>
  <c r="AV30" i="5"/>
  <c r="AQ30" i="5"/>
  <c r="AR30" i="5"/>
  <c r="AX30" i="5"/>
  <c r="AY30" i="5"/>
  <c r="AN30" i="5"/>
  <c r="AP30" i="5"/>
  <c r="AO22" i="5"/>
  <c r="AW22" i="5"/>
  <c r="AN22" i="5"/>
  <c r="AX22" i="5"/>
  <c r="AP22" i="5"/>
  <c r="AY22" i="5"/>
  <c r="AQ22" i="5"/>
  <c r="AR22" i="5"/>
  <c r="AU22" i="5"/>
  <c r="AV22" i="5"/>
  <c r="AS22" i="5"/>
  <c r="AT22" i="5"/>
  <c r="AO14" i="5"/>
  <c r="AW14" i="5"/>
  <c r="AS14" i="5"/>
  <c r="AT14" i="5"/>
  <c r="AU14" i="5"/>
  <c r="AV14" i="5"/>
  <c r="AN14" i="5"/>
  <c r="AP14" i="5"/>
  <c r="AQ14" i="5"/>
  <c r="AR14" i="5"/>
  <c r="AX14" i="5"/>
  <c r="AY14" i="5"/>
  <c r="AS65" i="5"/>
  <c r="AT65" i="5"/>
  <c r="AU65" i="5"/>
  <c r="AV65" i="5"/>
  <c r="AW65" i="5"/>
  <c r="AX65" i="5"/>
  <c r="AY65" i="5"/>
  <c r="AN65" i="5"/>
  <c r="AQ65" i="5"/>
  <c r="AR65" i="5"/>
  <c r="AO65" i="5"/>
  <c r="AP65" i="5"/>
  <c r="AS57" i="5"/>
  <c r="AO57" i="5"/>
  <c r="AX57" i="5"/>
  <c r="AP57" i="5"/>
  <c r="AY57" i="5"/>
  <c r="AQ57" i="5"/>
  <c r="AN57" i="5"/>
  <c r="AR57" i="5"/>
  <c r="AT57" i="5"/>
  <c r="AU57" i="5"/>
  <c r="AV57" i="5"/>
  <c r="AW57" i="5"/>
  <c r="AS49" i="5"/>
  <c r="AT49" i="5"/>
  <c r="AU49" i="5"/>
  <c r="AV49" i="5"/>
  <c r="AN49" i="5"/>
  <c r="AW49" i="5"/>
  <c r="AO49" i="5"/>
  <c r="AP49" i="5"/>
  <c r="AX49" i="5"/>
  <c r="AY49" i="5"/>
  <c r="AQ49" i="5"/>
  <c r="AR49" i="5"/>
  <c r="AS41" i="5"/>
  <c r="AO41" i="5"/>
  <c r="AX41" i="5"/>
  <c r="AP41" i="5"/>
  <c r="AY41" i="5"/>
  <c r="AQ41" i="5"/>
  <c r="AR41" i="5"/>
  <c r="AN41" i="5"/>
  <c r="AT41" i="5"/>
  <c r="AU41" i="5"/>
  <c r="AV41" i="5"/>
  <c r="AW41" i="5"/>
  <c r="AO108" i="5"/>
  <c r="AW108" i="5"/>
  <c r="AP108" i="5"/>
  <c r="AY108" i="5"/>
  <c r="AT108" i="5"/>
  <c r="AU108" i="5"/>
  <c r="AV108" i="5"/>
  <c r="AX108" i="5"/>
  <c r="AN108" i="5"/>
  <c r="AQ108" i="5"/>
  <c r="AR108" i="5"/>
  <c r="AS108" i="5"/>
  <c r="AO100" i="5"/>
  <c r="AW100" i="5"/>
  <c r="AT100" i="5"/>
  <c r="AV100" i="5"/>
  <c r="AX100" i="5"/>
  <c r="AN100" i="5"/>
  <c r="AY100" i="5"/>
  <c r="AP100" i="5"/>
  <c r="AS100" i="5"/>
  <c r="AU100" i="5"/>
  <c r="AQ100" i="5"/>
  <c r="AR100" i="5"/>
  <c r="AO92" i="5"/>
  <c r="AW92" i="5"/>
  <c r="AP92" i="5"/>
  <c r="AY92" i="5"/>
  <c r="AX92" i="5"/>
  <c r="AN92" i="5"/>
  <c r="AQ92" i="5"/>
  <c r="AR92" i="5"/>
  <c r="AS92" i="5"/>
  <c r="AT92" i="5"/>
  <c r="AU92" i="5"/>
  <c r="AV92" i="5"/>
  <c r="AO84" i="5"/>
  <c r="AW84" i="5"/>
  <c r="AT84" i="5"/>
  <c r="AU84" i="5"/>
  <c r="AN84" i="5"/>
  <c r="AP84" i="5"/>
  <c r="AQ84" i="5"/>
  <c r="AR84" i="5"/>
  <c r="AX84" i="5"/>
  <c r="AY84" i="5"/>
  <c r="AS84" i="5"/>
  <c r="AV84" i="5"/>
  <c r="AO76" i="5"/>
  <c r="AW76" i="5"/>
  <c r="AP76" i="5"/>
  <c r="AY76" i="5"/>
  <c r="AQ76" i="5"/>
  <c r="AR76" i="5"/>
  <c r="AU76" i="5"/>
  <c r="AV76" i="5"/>
  <c r="AX76" i="5"/>
  <c r="AN76" i="5"/>
  <c r="AS76" i="5"/>
  <c r="AT76" i="5"/>
  <c r="AB10" i="5" l="1"/>
  <c r="AA10" i="5"/>
  <c r="B108" i="19"/>
  <c r="B107" i="19"/>
  <c r="B106" i="19"/>
  <c r="B105" i="19"/>
  <c r="B104" i="19"/>
  <c r="B103" i="19"/>
  <c r="B102" i="19"/>
  <c r="B101" i="19"/>
  <c r="B100" i="19"/>
  <c r="B99" i="19"/>
  <c r="B98" i="19"/>
  <c r="B97" i="19"/>
  <c r="B96" i="19"/>
  <c r="B95" i="19"/>
  <c r="B94" i="19"/>
  <c r="B93" i="19"/>
  <c r="B92" i="19"/>
  <c r="B91" i="19"/>
  <c r="B90" i="19"/>
  <c r="B89" i="19"/>
  <c r="B88" i="19"/>
  <c r="B87" i="19"/>
  <c r="B86" i="19"/>
  <c r="B85" i="19"/>
  <c r="B84" i="19"/>
  <c r="B83" i="19"/>
  <c r="B82" i="19"/>
  <c r="B81" i="19"/>
  <c r="B80" i="19"/>
  <c r="B79" i="19"/>
  <c r="B78" i="19"/>
  <c r="B77" i="19"/>
  <c r="B76" i="19"/>
  <c r="B75" i="19"/>
  <c r="B74" i="19"/>
  <c r="B73" i="19"/>
  <c r="B72" i="19"/>
  <c r="B71" i="19"/>
  <c r="B70" i="19"/>
  <c r="B69" i="19"/>
  <c r="B68" i="19"/>
  <c r="B67" i="19"/>
  <c r="B66" i="19"/>
  <c r="B65" i="19"/>
  <c r="B64" i="19"/>
  <c r="B63" i="19"/>
  <c r="B62" i="19"/>
  <c r="B61" i="19"/>
  <c r="B60" i="19"/>
  <c r="B59" i="19"/>
  <c r="B58" i="19"/>
  <c r="B57" i="19"/>
  <c r="B56" i="19"/>
  <c r="B55" i="19"/>
  <c r="B54" i="19"/>
  <c r="B53" i="19"/>
  <c r="B52" i="19"/>
  <c r="B51" i="19"/>
  <c r="B50" i="19"/>
  <c r="B49" i="19"/>
  <c r="B48" i="19"/>
  <c r="B47" i="19"/>
  <c r="B46" i="19"/>
  <c r="B45" i="19"/>
  <c r="B44" i="19"/>
  <c r="B43" i="19"/>
  <c r="B42" i="19"/>
  <c r="B41" i="19"/>
  <c r="B40" i="19"/>
  <c r="B39" i="19"/>
  <c r="B38" i="19"/>
  <c r="B37" i="19"/>
  <c r="B36" i="19"/>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10" i="11"/>
  <c r="B11" i="11"/>
  <c r="B12" i="11"/>
  <c r="B13" i="11"/>
  <c r="B14" i="11"/>
  <c r="B15" i="11"/>
  <c r="B16" i="11"/>
  <c r="B17" i="11"/>
  <c r="B18" i="11"/>
  <c r="B19" i="11"/>
  <c r="B20" i="11"/>
  <c r="B21" i="11"/>
  <c r="B22" i="11"/>
  <c r="B23" i="11"/>
  <c r="B24" i="11"/>
  <c r="B25" i="11"/>
  <c r="B26" i="11"/>
  <c r="B27" i="11"/>
  <c r="B28" i="11"/>
  <c r="B29" i="11"/>
  <c r="B30" i="11"/>
  <c r="B31" i="11"/>
  <c r="B32" i="11"/>
  <c r="B33" i="11"/>
  <c r="B34" i="11"/>
  <c r="B35" i="11"/>
  <c r="B36" i="11"/>
  <c r="B37" i="11"/>
  <c r="B38" i="11"/>
  <c r="B39" i="11"/>
  <c r="B40" i="11"/>
  <c r="B41" i="11"/>
  <c r="B42" i="11"/>
  <c r="B43" i="11"/>
  <c r="B44" i="11"/>
  <c r="B45" i="11"/>
  <c r="B46" i="11"/>
  <c r="B47" i="11"/>
  <c r="B48" i="11"/>
  <c r="B49" i="11"/>
  <c r="B50" i="11"/>
  <c r="B51" i="11"/>
  <c r="B52" i="11"/>
  <c r="B53" i="11"/>
  <c r="B54" i="11"/>
  <c r="B55" i="11"/>
  <c r="B56" i="11"/>
  <c r="B57" i="11"/>
  <c r="B58" i="11"/>
  <c r="B59" i="11"/>
  <c r="B60" i="11"/>
  <c r="B61" i="11"/>
  <c r="B62" i="11"/>
  <c r="B63" i="11"/>
  <c r="B64" i="11"/>
  <c r="B65" i="11"/>
  <c r="B66" i="11"/>
  <c r="B67" i="11"/>
  <c r="B68" i="11"/>
  <c r="B69" i="11"/>
  <c r="B70" i="11"/>
  <c r="B71" i="11"/>
  <c r="B72" i="11"/>
  <c r="B73" i="11"/>
  <c r="B74" i="11"/>
  <c r="B75" i="11"/>
  <c r="B76" i="11"/>
  <c r="B77" i="11"/>
  <c r="B78" i="11"/>
  <c r="B79" i="11"/>
  <c r="B80" i="11"/>
  <c r="B81" i="11"/>
  <c r="B82" i="11"/>
  <c r="B83" i="11"/>
  <c r="B84" i="11"/>
  <c r="B85" i="11"/>
  <c r="B86" i="11"/>
  <c r="B87" i="11"/>
  <c r="B88" i="11"/>
  <c r="B89" i="11"/>
  <c r="B90" i="11"/>
  <c r="B91" i="11"/>
  <c r="B92" i="11"/>
  <c r="B93" i="11"/>
  <c r="B94" i="11"/>
  <c r="B95" i="11"/>
  <c r="B96" i="11"/>
  <c r="B97" i="11"/>
  <c r="B98" i="11"/>
  <c r="B99" i="11"/>
  <c r="B100" i="11"/>
  <c r="B101" i="11"/>
  <c r="B102" i="11"/>
  <c r="B103" i="11"/>
  <c r="B104" i="11"/>
  <c r="B105" i="11"/>
  <c r="B106" i="11"/>
  <c r="B107" i="11"/>
  <c r="B108" i="11"/>
  <c r="B9" i="11"/>
  <c r="B10" i="15"/>
  <c r="B11" i="15"/>
  <c r="B12" i="15"/>
  <c r="B13" i="15"/>
  <c r="B14" i="15"/>
  <c r="B15" i="15"/>
  <c r="B16" i="15"/>
  <c r="B17" i="15"/>
  <c r="B18" i="15"/>
  <c r="B19" i="15"/>
  <c r="B20" i="15"/>
  <c r="B21" i="15"/>
  <c r="B22" i="15"/>
  <c r="B23" i="15"/>
  <c r="B24" i="15"/>
  <c r="B25" i="15"/>
  <c r="B26" i="15"/>
  <c r="B27" i="15"/>
  <c r="B28" i="15"/>
  <c r="B29" i="15"/>
  <c r="B30" i="15"/>
  <c r="B31" i="15"/>
  <c r="B32" i="15"/>
  <c r="B33" i="15"/>
  <c r="B34" i="15"/>
  <c r="B35" i="15"/>
  <c r="B36" i="15"/>
  <c r="B37" i="15"/>
  <c r="B38" i="15"/>
  <c r="B39" i="15"/>
  <c r="B40" i="15"/>
  <c r="B41" i="15"/>
  <c r="B42" i="15"/>
  <c r="B43" i="15"/>
  <c r="B44" i="15"/>
  <c r="B45" i="15"/>
  <c r="B46" i="15"/>
  <c r="B47" i="15"/>
  <c r="B48" i="15"/>
  <c r="B49" i="15"/>
  <c r="B50" i="15"/>
  <c r="B51" i="15"/>
  <c r="B52" i="15"/>
  <c r="B53" i="15"/>
  <c r="B54" i="15"/>
  <c r="B55" i="15"/>
  <c r="B56" i="15"/>
  <c r="B57" i="15"/>
  <c r="B58" i="15"/>
  <c r="B59" i="15"/>
  <c r="B60" i="15"/>
  <c r="B61" i="15"/>
  <c r="B62" i="15"/>
  <c r="B63" i="15"/>
  <c r="B64" i="15"/>
  <c r="B65" i="15"/>
  <c r="B66" i="15"/>
  <c r="B67" i="15"/>
  <c r="B68" i="15"/>
  <c r="B69" i="15"/>
  <c r="B70" i="15"/>
  <c r="B71" i="15"/>
  <c r="B72" i="15"/>
  <c r="B73" i="15"/>
  <c r="B74" i="15"/>
  <c r="B75" i="15"/>
  <c r="B76" i="15"/>
  <c r="B77" i="15"/>
  <c r="B78" i="15"/>
  <c r="B79" i="15"/>
  <c r="B80" i="15"/>
  <c r="B81" i="15"/>
  <c r="B82" i="15"/>
  <c r="B83" i="15"/>
  <c r="B84" i="15"/>
  <c r="B85" i="15"/>
  <c r="B86" i="15"/>
  <c r="B87" i="15"/>
  <c r="B88" i="15"/>
  <c r="B89" i="15"/>
  <c r="B90" i="15"/>
  <c r="B91" i="15"/>
  <c r="B92" i="15"/>
  <c r="B93" i="15"/>
  <c r="B94" i="15"/>
  <c r="B95" i="15"/>
  <c r="B96" i="15"/>
  <c r="B97" i="15"/>
  <c r="B98" i="15"/>
  <c r="B99" i="15"/>
  <c r="B100" i="15"/>
  <c r="B101" i="15"/>
  <c r="B102" i="15"/>
  <c r="B103" i="15"/>
  <c r="B104" i="15"/>
  <c r="B105" i="15"/>
  <c r="B106" i="15"/>
  <c r="B107" i="15"/>
  <c r="B108" i="15"/>
  <c r="B9" i="15"/>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9" i="4"/>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10" i="2"/>
  <c r="B11" i="2"/>
  <c r="B12" i="2"/>
  <c r="B13" i="2"/>
  <c r="B14" i="2"/>
  <c r="B15" i="2"/>
  <c r="B16" i="2"/>
  <c r="B17" i="2"/>
  <c r="B18" i="2"/>
  <c r="B19" i="2"/>
  <c r="B20" i="2"/>
  <c r="B21" i="2"/>
  <c r="B22" i="2"/>
  <c r="B23" i="2"/>
  <c r="B24" i="2"/>
  <c r="B25" i="2"/>
  <c r="B26" i="2"/>
  <c r="B27" i="2"/>
  <c r="B9" i="2"/>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58" i="8"/>
  <c r="B59" i="8"/>
  <c r="B60" i="8"/>
  <c r="B61" i="8"/>
  <c r="B62" i="8"/>
  <c r="B63" i="8"/>
  <c r="B64" i="8"/>
  <c r="B65" i="8"/>
  <c r="B66" i="8"/>
  <c r="B67" i="8"/>
  <c r="B68" i="8"/>
  <c r="B69" i="8"/>
  <c r="B70" i="8"/>
  <c r="B71" i="8"/>
  <c r="B72" i="8"/>
  <c r="B73" i="8"/>
  <c r="B74" i="8"/>
  <c r="B75" i="8"/>
  <c r="B76" i="8"/>
  <c r="B77" i="8"/>
  <c r="B78" i="8"/>
  <c r="B79" i="8"/>
  <c r="B80" i="8"/>
  <c r="B81" i="8"/>
  <c r="B82" i="8"/>
  <c r="B83" i="8"/>
  <c r="B84" i="8"/>
  <c r="B85" i="8"/>
  <c r="B86" i="8"/>
  <c r="B87" i="8"/>
  <c r="B88" i="8"/>
  <c r="B89" i="8"/>
  <c r="B90" i="8"/>
  <c r="B91" i="8"/>
  <c r="B92" i="8"/>
  <c r="B93" i="8"/>
  <c r="B94" i="8"/>
  <c r="B95" i="8"/>
  <c r="B96" i="8"/>
  <c r="B97" i="8"/>
  <c r="B98" i="8"/>
  <c r="B99" i="8"/>
  <c r="B100" i="8"/>
  <c r="B101" i="8"/>
  <c r="B102" i="8"/>
  <c r="B103" i="8"/>
  <c r="B104" i="8"/>
  <c r="B105" i="8"/>
  <c r="B106" i="8"/>
  <c r="B107" i="8"/>
  <c r="B108" i="8"/>
  <c r="B109" i="8"/>
  <c r="B10" i="8"/>
  <c r="B7" i="9"/>
  <c r="B8" i="9"/>
  <c r="B9" i="9"/>
  <c r="B10" i="9"/>
  <c r="B11" i="9"/>
  <c r="B12" i="9"/>
  <c r="B13" i="9"/>
  <c r="B14" i="9"/>
  <c r="B15" i="9"/>
  <c r="B16" i="9"/>
  <c r="B17" i="9"/>
  <c r="B18" i="9"/>
  <c r="B19" i="9"/>
  <c r="B20" i="9"/>
  <c r="B21" i="9"/>
  <c r="B22" i="9"/>
  <c r="B23" i="9"/>
  <c r="B24" i="9"/>
  <c r="B25" i="9"/>
  <c r="B26" i="9"/>
  <c r="B27" i="9"/>
  <c r="B28" i="9"/>
  <c r="B29" i="9"/>
  <c r="B30" i="9"/>
  <c r="B31" i="9"/>
  <c r="B32" i="9"/>
  <c r="B33" i="9"/>
  <c r="B34" i="9"/>
  <c r="B35" i="9"/>
  <c r="B36" i="9"/>
  <c r="B37" i="9"/>
  <c r="B38" i="9"/>
  <c r="B39" i="9"/>
  <c r="B40" i="9"/>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K22" i="2" l="1"/>
  <c r="S22" i="2"/>
  <c r="L22" i="2"/>
  <c r="M22" i="2"/>
  <c r="N22" i="2"/>
  <c r="O22" i="2"/>
  <c r="H22" i="2"/>
  <c r="P22" i="2"/>
  <c r="I22" i="2"/>
  <c r="Q22" i="2"/>
  <c r="J22" i="2"/>
  <c r="R22" i="2"/>
  <c r="E14" i="2"/>
  <c r="K14" i="2"/>
  <c r="S14" i="2"/>
  <c r="L14" i="2"/>
  <c r="M14" i="2"/>
  <c r="N14" i="2"/>
  <c r="O14" i="2"/>
  <c r="H14" i="2"/>
  <c r="P14" i="2"/>
  <c r="I14" i="2"/>
  <c r="Q14" i="2"/>
  <c r="R14" i="2"/>
  <c r="J14" i="2"/>
  <c r="J58" i="2"/>
  <c r="R58" i="2"/>
  <c r="K58" i="2"/>
  <c r="S58" i="2"/>
  <c r="Q58" i="2"/>
  <c r="L58" i="2"/>
  <c r="M58" i="2"/>
  <c r="I58" i="2"/>
  <c r="N58" i="2"/>
  <c r="O58" i="2"/>
  <c r="H58" i="2"/>
  <c r="P58" i="2"/>
  <c r="K50" i="2"/>
  <c r="S50" i="2"/>
  <c r="M50" i="2"/>
  <c r="N50" i="2"/>
  <c r="O50" i="2"/>
  <c r="I50" i="2"/>
  <c r="Q50" i="2"/>
  <c r="H50" i="2"/>
  <c r="J50" i="2"/>
  <c r="L50" i="2"/>
  <c r="P50" i="2"/>
  <c r="R50" i="2"/>
  <c r="K42" i="2"/>
  <c r="S42" i="2"/>
  <c r="M42" i="2"/>
  <c r="N42" i="2"/>
  <c r="O42" i="2"/>
  <c r="I42" i="2"/>
  <c r="Q42" i="2"/>
  <c r="R42" i="2"/>
  <c r="P42" i="2"/>
  <c r="H42" i="2"/>
  <c r="J42" i="2"/>
  <c r="L42" i="2"/>
  <c r="N107" i="2"/>
  <c r="O107" i="2"/>
  <c r="H107" i="2"/>
  <c r="P107" i="2"/>
  <c r="I107" i="2"/>
  <c r="Q107" i="2"/>
  <c r="J107" i="2"/>
  <c r="R107" i="2"/>
  <c r="K107" i="2"/>
  <c r="S107" i="2"/>
  <c r="L107" i="2"/>
  <c r="M107" i="2"/>
  <c r="N99" i="2"/>
  <c r="O99" i="2"/>
  <c r="H99" i="2"/>
  <c r="P99" i="2"/>
  <c r="I99" i="2"/>
  <c r="Q99" i="2"/>
  <c r="M99" i="2"/>
  <c r="J99" i="2"/>
  <c r="R99" i="2"/>
  <c r="K99" i="2"/>
  <c r="S99" i="2"/>
  <c r="L99" i="2"/>
  <c r="N91" i="2"/>
  <c r="O91" i="2"/>
  <c r="M91" i="2"/>
  <c r="H91" i="2"/>
  <c r="P91" i="2"/>
  <c r="I91" i="2"/>
  <c r="Q91" i="2"/>
  <c r="J91" i="2"/>
  <c r="R91" i="2"/>
  <c r="K91" i="2"/>
  <c r="S91" i="2"/>
  <c r="L91" i="2"/>
  <c r="N83" i="2"/>
  <c r="O83" i="2"/>
  <c r="H83" i="2"/>
  <c r="P83" i="2"/>
  <c r="M83" i="2"/>
  <c r="I83" i="2"/>
  <c r="Q83" i="2"/>
  <c r="J83" i="2"/>
  <c r="R83" i="2"/>
  <c r="K83" i="2"/>
  <c r="S83" i="2"/>
  <c r="L83" i="2"/>
  <c r="N75" i="2"/>
  <c r="O75" i="2"/>
  <c r="H75" i="2"/>
  <c r="P75" i="2"/>
  <c r="I75" i="2"/>
  <c r="Q75" i="2"/>
  <c r="J75" i="2"/>
  <c r="R75" i="2"/>
  <c r="M75" i="2"/>
  <c r="K75" i="2"/>
  <c r="S75" i="2"/>
  <c r="L75" i="2"/>
  <c r="N67" i="2"/>
  <c r="O67" i="2"/>
  <c r="M67" i="2"/>
  <c r="H67" i="2"/>
  <c r="P67" i="2"/>
  <c r="I67" i="2"/>
  <c r="Q67" i="2"/>
  <c r="J67" i="2"/>
  <c r="R67" i="2"/>
  <c r="K67" i="2"/>
  <c r="S67" i="2"/>
  <c r="L67" i="2"/>
  <c r="I107" i="11"/>
  <c r="J107" i="11"/>
  <c r="C107" i="11"/>
  <c r="E107" i="11"/>
  <c r="M107" i="11"/>
  <c r="L107" i="11"/>
  <c r="N107" i="11"/>
  <c r="D107" i="11"/>
  <c r="F107" i="11"/>
  <c r="G107" i="11"/>
  <c r="H107" i="11"/>
  <c r="K107" i="11"/>
  <c r="G99" i="11"/>
  <c r="I99" i="11"/>
  <c r="J99" i="11"/>
  <c r="C99" i="11"/>
  <c r="K99" i="11"/>
  <c r="E99" i="11"/>
  <c r="M99" i="11"/>
  <c r="F99" i="11"/>
  <c r="H99" i="11"/>
  <c r="L99" i="11"/>
  <c r="N99" i="11"/>
  <c r="D99" i="11"/>
  <c r="G91" i="11"/>
  <c r="I91" i="11"/>
  <c r="J91" i="11"/>
  <c r="C91" i="11"/>
  <c r="K91" i="11"/>
  <c r="E91" i="11"/>
  <c r="M91" i="11"/>
  <c r="D91" i="11"/>
  <c r="F91" i="11"/>
  <c r="H91" i="11"/>
  <c r="L91" i="11"/>
  <c r="N91" i="11"/>
  <c r="G83" i="11"/>
  <c r="I83" i="11"/>
  <c r="J83" i="11"/>
  <c r="C83" i="11"/>
  <c r="K83" i="11"/>
  <c r="E83" i="11"/>
  <c r="M83" i="11"/>
  <c r="F83" i="11"/>
  <c r="H83" i="11"/>
  <c r="L83" i="11"/>
  <c r="N83" i="11"/>
  <c r="D83" i="11"/>
  <c r="D75" i="11"/>
  <c r="E75" i="11"/>
  <c r="G75" i="11"/>
  <c r="I75" i="11"/>
  <c r="J75" i="11"/>
  <c r="K75" i="11"/>
  <c r="C75" i="11"/>
  <c r="M75" i="11"/>
  <c r="F75" i="11"/>
  <c r="H75" i="11"/>
  <c r="L75" i="11"/>
  <c r="N75" i="11"/>
  <c r="D67" i="11"/>
  <c r="L67" i="11"/>
  <c r="E67" i="11"/>
  <c r="M67" i="11"/>
  <c r="H67" i="11"/>
  <c r="N67" i="11"/>
  <c r="C67" i="11"/>
  <c r="F67" i="11"/>
  <c r="G67" i="11"/>
  <c r="J67" i="11"/>
  <c r="I67" i="11"/>
  <c r="K67" i="11"/>
  <c r="D59" i="11"/>
  <c r="L59" i="11"/>
  <c r="E59" i="11"/>
  <c r="M59" i="11"/>
  <c r="F59" i="11"/>
  <c r="H59" i="11"/>
  <c r="G59" i="11"/>
  <c r="J59" i="11"/>
  <c r="K59" i="11"/>
  <c r="N59" i="11"/>
  <c r="I59" i="11"/>
  <c r="C59" i="11"/>
  <c r="J51" i="11"/>
  <c r="D51" i="11"/>
  <c r="L51" i="11"/>
  <c r="E51" i="11"/>
  <c r="M51" i="11"/>
  <c r="F51" i="11"/>
  <c r="N51" i="11"/>
  <c r="H51" i="11"/>
  <c r="C51" i="11"/>
  <c r="G51" i="11"/>
  <c r="K51" i="11"/>
  <c r="I51" i="11"/>
  <c r="J43" i="11"/>
  <c r="D43" i="11"/>
  <c r="L43" i="11"/>
  <c r="E43" i="11"/>
  <c r="M43" i="11"/>
  <c r="F43" i="11"/>
  <c r="N43" i="11"/>
  <c r="H43" i="11"/>
  <c r="G43" i="11"/>
  <c r="I43" i="11"/>
  <c r="K43" i="11"/>
  <c r="C43" i="11"/>
  <c r="D35" i="11"/>
  <c r="L35" i="11"/>
  <c r="F35" i="11"/>
  <c r="N35" i="11"/>
  <c r="H35" i="11"/>
  <c r="I35" i="11"/>
  <c r="K35" i="11"/>
  <c r="M35" i="11"/>
  <c r="E35" i="11"/>
  <c r="C35" i="11"/>
  <c r="G35" i="11"/>
  <c r="J35" i="11"/>
  <c r="D27" i="11"/>
  <c r="L27" i="11"/>
  <c r="F27" i="11"/>
  <c r="N27" i="11"/>
  <c r="H27" i="11"/>
  <c r="E27" i="11"/>
  <c r="G27" i="11"/>
  <c r="I27" i="11"/>
  <c r="K27" i="11"/>
  <c r="C27" i="11"/>
  <c r="J27" i="11"/>
  <c r="M27" i="11"/>
  <c r="C19" i="11"/>
  <c r="J19" i="11"/>
  <c r="D19" i="11"/>
  <c r="L19" i="11"/>
  <c r="F19" i="11"/>
  <c r="N19" i="11"/>
  <c r="G19" i="11"/>
  <c r="H19" i="11"/>
  <c r="E19" i="11"/>
  <c r="K19" i="11"/>
  <c r="I19" i="11"/>
  <c r="M19" i="11"/>
  <c r="G11" i="11"/>
  <c r="H11" i="11"/>
  <c r="C11" i="11"/>
  <c r="K11" i="11"/>
  <c r="F11" i="11"/>
  <c r="J11" i="11"/>
  <c r="M11" i="11"/>
  <c r="N11" i="11"/>
  <c r="D11" i="11"/>
  <c r="I11" i="11"/>
  <c r="E11" i="11"/>
  <c r="L11" i="11"/>
  <c r="BR15" i="19"/>
  <c r="BK15" i="19"/>
  <c r="BS15" i="19"/>
  <c r="BL15" i="19"/>
  <c r="BT15" i="19"/>
  <c r="BM15" i="19"/>
  <c r="BU15" i="19"/>
  <c r="BN15" i="19"/>
  <c r="BV15" i="19"/>
  <c r="BO15" i="19"/>
  <c r="BP15" i="19"/>
  <c r="BQ15" i="19"/>
  <c r="AR15" i="19"/>
  <c r="AS15" i="19"/>
  <c r="AT15" i="19"/>
  <c r="AM15" i="19"/>
  <c r="AU15" i="19"/>
  <c r="AN15" i="19"/>
  <c r="AV15" i="19"/>
  <c r="AO15" i="19"/>
  <c r="AW15" i="19"/>
  <c r="AP15" i="19"/>
  <c r="AX15" i="19"/>
  <c r="AQ15" i="19"/>
  <c r="BR23" i="19"/>
  <c r="BK23" i="19"/>
  <c r="BS23" i="19"/>
  <c r="BL23" i="19"/>
  <c r="BT23" i="19"/>
  <c r="BM23" i="19"/>
  <c r="BU23" i="19"/>
  <c r="BN23" i="19"/>
  <c r="BV23" i="19"/>
  <c r="BO23" i="19"/>
  <c r="BP23" i="19"/>
  <c r="BQ23" i="19"/>
  <c r="AR23" i="19"/>
  <c r="AS23" i="19"/>
  <c r="AT23" i="19"/>
  <c r="AM23" i="19"/>
  <c r="AU23" i="19"/>
  <c r="AN23" i="19"/>
  <c r="AV23" i="19"/>
  <c r="AO23" i="19"/>
  <c r="AW23" i="19"/>
  <c r="AP23" i="19"/>
  <c r="AX23" i="19"/>
  <c r="AQ23" i="19"/>
  <c r="BR31" i="19"/>
  <c r="BK31" i="19"/>
  <c r="BS31" i="19"/>
  <c r="BL31" i="19"/>
  <c r="BT31" i="19"/>
  <c r="BM31" i="19"/>
  <c r="BU31" i="19"/>
  <c r="BN31" i="19"/>
  <c r="BV31" i="19"/>
  <c r="BO31" i="19"/>
  <c r="BP31" i="19"/>
  <c r="BQ31" i="19"/>
  <c r="AR31" i="19"/>
  <c r="AS31" i="19"/>
  <c r="AT31" i="19"/>
  <c r="AM31" i="19"/>
  <c r="AU31" i="19"/>
  <c r="AN31" i="19"/>
  <c r="AV31" i="19"/>
  <c r="AO31" i="19"/>
  <c r="AW31" i="19"/>
  <c r="AP31" i="19"/>
  <c r="AX31" i="19"/>
  <c r="AQ31" i="19"/>
  <c r="BR39" i="19"/>
  <c r="BK39" i="19"/>
  <c r="BS39" i="19"/>
  <c r="BL39" i="19"/>
  <c r="BT39" i="19"/>
  <c r="BM39" i="19"/>
  <c r="BU39" i="19"/>
  <c r="BN39" i="19"/>
  <c r="BV39" i="19"/>
  <c r="BO39" i="19"/>
  <c r="BP39" i="19"/>
  <c r="BQ39" i="19"/>
  <c r="AS39" i="19"/>
  <c r="AT39" i="19"/>
  <c r="AM39" i="19"/>
  <c r="AU39" i="19"/>
  <c r="AN39" i="19"/>
  <c r="AV39" i="19"/>
  <c r="AP39" i="19"/>
  <c r="AX39" i="19"/>
  <c r="AQ39" i="19"/>
  <c r="AR39" i="19"/>
  <c r="AW39" i="19"/>
  <c r="AO39" i="19"/>
  <c r="BR47" i="19"/>
  <c r="BK47" i="19"/>
  <c r="BS47" i="19"/>
  <c r="BL47" i="19"/>
  <c r="BT47" i="19"/>
  <c r="BM47" i="19"/>
  <c r="BU47" i="19"/>
  <c r="BN47" i="19"/>
  <c r="BV47" i="19"/>
  <c r="BO47" i="19"/>
  <c r="BP47" i="19"/>
  <c r="BQ47" i="19"/>
  <c r="AS47" i="19"/>
  <c r="AT47" i="19"/>
  <c r="AM47" i="19"/>
  <c r="AU47" i="19"/>
  <c r="AN47" i="19"/>
  <c r="AV47" i="19"/>
  <c r="AP47" i="19"/>
  <c r="AX47" i="19"/>
  <c r="AO47" i="19"/>
  <c r="AQ47" i="19"/>
  <c r="AR47" i="19"/>
  <c r="AW47" i="19"/>
  <c r="BR55" i="19"/>
  <c r="BK55" i="19"/>
  <c r="BS55" i="19"/>
  <c r="BL55" i="19"/>
  <c r="BT55" i="19"/>
  <c r="BM55" i="19"/>
  <c r="BU55" i="19"/>
  <c r="BN55" i="19"/>
  <c r="BV55" i="19"/>
  <c r="BO55" i="19"/>
  <c r="BP55" i="19"/>
  <c r="BQ55" i="19"/>
  <c r="AS55" i="19"/>
  <c r="AT55" i="19"/>
  <c r="AM55" i="19"/>
  <c r="AU55" i="19"/>
  <c r="AN55" i="19"/>
  <c r="AV55" i="19"/>
  <c r="AP55" i="19"/>
  <c r="AX55" i="19"/>
  <c r="AQ55" i="19"/>
  <c r="AR55" i="19"/>
  <c r="AW55" i="19"/>
  <c r="AO55" i="19"/>
  <c r="BR63" i="19"/>
  <c r="BK63" i="19"/>
  <c r="BS63" i="19"/>
  <c r="BL63" i="19"/>
  <c r="BT63" i="19"/>
  <c r="BM63" i="19"/>
  <c r="BU63" i="19"/>
  <c r="BN63" i="19"/>
  <c r="BV63" i="19"/>
  <c r="BO63" i="19"/>
  <c r="BP63" i="19"/>
  <c r="BQ63" i="19"/>
  <c r="AS63" i="19"/>
  <c r="AT63" i="19"/>
  <c r="AM63" i="19"/>
  <c r="AU63" i="19"/>
  <c r="AN63" i="19"/>
  <c r="AV63" i="19"/>
  <c r="AP63" i="19"/>
  <c r="AX63" i="19"/>
  <c r="AO63" i="19"/>
  <c r="AQ63" i="19"/>
  <c r="AR63" i="19"/>
  <c r="AW63" i="19"/>
  <c r="BO71" i="19"/>
  <c r="BP71" i="19"/>
  <c r="BK71" i="19"/>
  <c r="BS71" i="19"/>
  <c r="BV71" i="19"/>
  <c r="BM71" i="19"/>
  <c r="BQ71" i="19"/>
  <c r="BR71" i="19"/>
  <c r="BT71" i="19"/>
  <c r="BL71" i="19"/>
  <c r="BN71" i="19"/>
  <c r="BU71" i="19"/>
  <c r="AS71" i="19"/>
  <c r="AT71" i="19"/>
  <c r="AM71" i="19"/>
  <c r="AU71" i="19"/>
  <c r="AN71" i="19"/>
  <c r="AV71" i="19"/>
  <c r="AP71" i="19"/>
  <c r="AX71" i="19"/>
  <c r="AQ71" i="19"/>
  <c r="AR71" i="19"/>
  <c r="AW71" i="19"/>
  <c r="AO71" i="19"/>
  <c r="BO79" i="19"/>
  <c r="BP79" i="19"/>
  <c r="BK79" i="19"/>
  <c r="BS79" i="19"/>
  <c r="BQ79" i="19"/>
  <c r="BT79" i="19"/>
  <c r="BV79" i="19"/>
  <c r="BL79" i="19"/>
  <c r="BM79" i="19"/>
  <c r="BR79" i="19"/>
  <c r="BU79" i="19"/>
  <c r="BN79" i="19"/>
  <c r="AS79" i="19"/>
  <c r="AT79" i="19"/>
  <c r="AM79" i="19"/>
  <c r="AU79" i="19"/>
  <c r="AN79" i="19"/>
  <c r="AV79" i="19"/>
  <c r="AP79" i="19"/>
  <c r="AX79" i="19"/>
  <c r="AO79" i="19"/>
  <c r="AQ79" i="19"/>
  <c r="AR79" i="19"/>
  <c r="AW79" i="19"/>
  <c r="BO87" i="19"/>
  <c r="BP87" i="19"/>
  <c r="BK87" i="19"/>
  <c r="BS87" i="19"/>
  <c r="BV87" i="19"/>
  <c r="BM87" i="19"/>
  <c r="BQ87" i="19"/>
  <c r="BR87" i="19"/>
  <c r="BT87" i="19"/>
  <c r="BN87" i="19"/>
  <c r="BL87" i="19"/>
  <c r="BU87" i="19"/>
  <c r="AS87" i="19"/>
  <c r="AT87" i="19"/>
  <c r="AM87" i="19"/>
  <c r="AU87" i="19"/>
  <c r="AN87" i="19"/>
  <c r="AV87" i="19"/>
  <c r="AP87" i="19"/>
  <c r="AX87" i="19"/>
  <c r="AQ87" i="19"/>
  <c r="AR87" i="19"/>
  <c r="AW87" i="19"/>
  <c r="AO87" i="19"/>
  <c r="BO95" i="19"/>
  <c r="BP95" i="19"/>
  <c r="BK95" i="19"/>
  <c r="BS95" i="19"/>
  <c r="BQ95" i="19"/>
  <c r="BT95" i="19"/>
  <c r="BV95" i="19"/>
  <c r="BL95" i="19"/>
  <c r="BM95" i="19"/>
  <c r="BU95" i="19"/>
  <c r="BN95" i="19"/>
  <c r="BR95" i="19"/>
  <c r="AS95" i="19"/>
  <c r="AT95" i="19"/>
  <c r="AM95" i="19"/>
  <c r="AU95" i="19"/>
  <c r="AN95" i="19"/>
  <c r="AV95" i="19"/>
  <c r="AP95" i="19"/>
  <c r="AX95" i="19"/>
  <c r="AO95" i="19"/>
  <c r="AQ95" i="19"/>
  <c r="AR95" i="19"/>
  <c r="AW95" i="19"/>
  <c r="BO103" i="19"/>
  <c r="BP103" i="19"/>
  <c r="BK103" i="19"/>
  <c r="BS103" i="19"/>
  <c r="BV103" i="19"/>
  <c r="BM103" i="19"/>
  <c r="BQ103" i="19"/>
  <c r="BR103" i="19"/>
  <c r="BT103" i="19"/>
  <c r="BL103" i="19"/>
  <c r="BU103" i="19"/>
  <c r="BN103" i="19"/>
  <c r="AT103" i="19"/>
  <c r="AM103" i="19"/>
  <c r="AU103" i="19"/>
  <c r="AN103" i="19"/>
  <c r="AV103" i="19"/>
  <c r="AO103" i="19"/>
  <c r="AW103" i="19"/>
  <c r="AP103" i="19"/>
  <c r="AX103" i="19"/>
  <c r="AQ103" i="19"/>
  <c r="AR103" i="19"/>
  <c r="AS103" i="19"/>
  <c r="O21" i="2"/>
  <c r="H21" i="2"/>
  <c r="P21" i="2"/>
  <c r="I21" i="2"/>
  <c r="Q21" i="2"/>
  <c r="J21" i="2"/>
  <c r="R21" i="2"/>
  <c r="K21" i="2"/>
  <c r="S21" i="2"/>
  <c r="L21" i="2"/>
  <c r="M21" i="2"/>
  <c r="N21" i="2"/>
  <c r="E13" i="2"/>
  <c r="O13" i="2"/>
  <c r="H13" i="2"/>
  <c r="P13" i="2"/>
  <c r="I13" i="2"/>
  <c r="Q13" i="2"/>
  <c r="J13" i="2"/>
  <c r="R13" i="2"/>
  <c r="K13" i="2"/>
  <c r="S13" i="2"/>
  <c r="L13" i="2"/>
  <c r="M13" i="2"/>
  <c r="N13" i="2"/>
  <c r="N57" i="2"/>
  <c r="O57" i="2"/>
  <c r="M57" i="2"/>
  <c r="H57" i="2"/>
  <c r="P57" i="2"/>
  <c r="I57" i="2"/>
  <c r="Q57" i="2"/>
  <c r="J57" i="2"/>
  <c r="R57" i="2"/>
  <c r="K57" i="2"/>
  <c r="S57" i="2"/>
  <c r="L57" i="2"/>
  <c r="O49" i="2"/>
  <c r="I49" i="2"/>
  <c r="Q49" i="2"/>
  <c r="J49" i="2"/>
  <c r="R49" i="2"/>
  <c r="K49" i="2"/>
  <c r="S49" i="2"/>
  <c r="M49" i="2"/>
  <c r="P49" i="2"/>
  <c r="H49" i="2"/>
  <c r="L49" i="2"/>
  <c r="N49" i="2"/>
  <c r="O41" i="2"/>
  <c r="I41" i="2"/>
  <c r="Q41" i="2"/>
  <c r="J41" i="2"/>
  <c r="R41" i="2"/>
  <c r="K41" i="2"/>
  <c r="S41" i="2"/>
  <c r="M41" i="2"/>
  <c r="H41" i="2"/>
  <c r="L41" i="2"/>
  <c r="N41" i="2"/>
  <c r="P41" i="2"/>
  <c r="O33" i="2"/>
  <c r="I33" i="2"/>
  <c r="Q33" i="2"/>
  <c r="J33" i="2"/>
  <c r="R33" i="2"/>
  <c r="K33" i="2"/>
  <c r="S33" i="2"/>
  <c r="M33" i="2"/>
  <c r="P33" i="2"/>
  <c r="H33" i="2"/>
  <c r="L33" i="2"/>
  <c r="N33" i="2"/>
  <c r="J106" i="2"/>
  <c r="R106" i="2"/>
  <c r="K106" i="2"/>
  <c r="S106" i="2"/>
  <c r="L106" i="2"/>
  <c r="Q106" i="2"/>
  <c r="M106" i="2"/>
  <c r="N106" i="2"/>
  <c r="I106" i="2"/>
  <c r="O106" i="2"/>
  <c r="H106" i="2"/>
  <c r="P106" i="2"/>
  <c r="J98" i="2"/>
  <c r="R98" i="2"/>
  <c r="K98" i="2"/>
  <c r="S98" i="2"/>
  <c r="L98" i="2"/>
  <c r="M98" i="2"/>
  <c r="N98" i="2"/>
  <c r="O98" i="2"/>
  <c r="Q98" i="2"/>
  <c r="H98" i="2"/>
  <c r="P98" i="2"/>
  <c r="I98" i="2"/>
  <c r="J90" i="2"/>
  <c r="R90" i="2"/>
  <c r="Q90" i="2"/>
  <c r="K90" i="2"/>
  <c r="S90" i="2"/>
  <c r="L90" i="2"/>
  <c r="M90" i="2"/>
  <c r="N90" i="2"/>
  <c r="I90" i="2"/>
  <c r="O90" i="2"/>
  <c r="H90" i="2"/>
  <c r="P90" i="2"/>
  <c r="J82" i="2"/>
  <c r="R82" i="2"/>
  <c r="K82" i="2"/>
  <c r="S82" i="2"/>
  <c r="I82" i="2"/>
  <c r="L82" i="2"/>
  <c r="M82" i="2"/>
  <c r="Q82" i="2"/>
  <c r="N82" i="2"/>
  <c r="O82" i="2"/>
  <c r="H82" i="2"/>
  <c r="P82" i="2"/>
  <c r="J74" i="2"/>
  <c r="R74" i="2"/>
  <c r="K74" i="2"/>
  <c r="S74" i="2"/>
  <c r="I74" i="2"/>
  <c r="L74" i="2"/>
  <c r="Q74" i="2"/>
  <c r="M74" i="2"/>
  <c r="N74" i="2"/>
  <c r="O74" i="2"/>
  <c r="H74" i="2"/>
  <c r="P74" i="2"/>
  <c r="J66" i="2"/>
  <c r="R66" i="2"/>
  <c r="K66" i="2"/>
  <c r="S66" i="2"/>
  <c r="L66" i="2"/>
  <c r="M66" i="2"/>
  <c r="I66" i="2"/>
  <c r="Q66" i="2"/>
  <c r="N66" i="2"/>
  <c r="O66" i="2"/>
  <c r="H66" i="2"/>
  <c r="P66" i="2"/>
  <c r="C106" i="11"/>
  <c r="K106" i="11"/>
  <c r="E106" i="11"/>
  <c r="M106" i="11"/>
  <c r="F106" i="11"/>
  <c r="N106" i="11"/>
  <c r="G106" i="11"/>
  <c r="I106" i="11"/>
  <c r="H106" i="11"/>
  <c r="J106" i="11"/>
  <c r="L106" i="11"/>
  <c r="D106" i="11"/>
  <c r="C98" i="11"/>
  <c r="K98" i="11"/>
  <c r="E98" i="11"/>
  <c r="M98" i="11"/>
  <c r="F98" i="11"/>
  <c r="N98" i="11"/>
  <c r="G98" i="11"/>
  <c r="I98" i="11"/>
  <c r="D98" i="11"/>
  <c r="H98" i="11"/>
  <c r="J98" i="11"/>
  <c r="L98" i="11"/>
  <c r="C90" i="11"/>
  <c r="K90" i="11"/>
  <c r="E90" i="11"/>
  <c r="M90" i="11"/>
  <c r="F90" i="11"/>
  <c r="N90" i="11"/>
  <c r="G90" i="11"/>
  <c r="I90" i="11"/>
  <c r="H90" i="11"/>
  <c r="J90" i="11"/>
  <c r="L90" i="11"/>
  <c r="D90" i="11"/>
  <c r="C82" i="11"/>
  <c r="K82" i="11"/>
  <c r="E82" i="11"/>
  <c r="M82" i="11"/>
  <c r="F82" i="11"/>
  <c r="N82" i="11"/>
  <c r="G82" i="11"/>
  <c r="I82" i="11"/>
  <c r="D82" i="11"/>
  <c r="H82" i="11"/>
  <c r="J82" i="11"/>
  <c r="L82" i="11"/>
  <c r="H74" i="11"/>
  <c r="I74" i="11"/>
  <c r="D74" i="11"/>
  <c r="L74" i="11"/>
  <c r="F74" i="11"/>
  <c r="J74" i="11"/>
  <c r="K74" i="11"/>
  <c r="M74" i="11"/>
  <c r="C74" i="11"/>
  <c r="E74" i="11"/>
  <c r="G74" i="11"/>
  <c r="N74" i="11"/>
  <c r="H66" i="11"/>
  <c r="I66" i="11"/>
  <c r="D66" i="11"/>
  <c r="L66" i="11"/>
  <c r="M66" i="11"/>
  <c r="C66" i="11"/>
  <c r="E66" i="11"/>
  <c r="F66" i="11"/>
  <c r="J66" i="11"/>
  <c r="G66" i="11"/>
  <c r="K66" i="11"/>
  <c r="N66" i="11"/>
  <c r="F58" i="11"/>
  <c r="N58" i="11"/>
  <c r="H58" i="11"/>
  <c r="I58" i="11"/>
  <c r="J58" i="11"/>
  <c r="D58" i="11"/>
  <c r="L58" i="11"/>
  <c r="C58" i="11"/>
  <c r="E58" i="11"/>
  <c r="G58" i="11"/>
  <c r="M58" i="11"/>
  <c r="K58" i="11"/>
  <c r="F50" i="11"/>
  <c r="N50" i="11"/>
  <c r="H50" i="11"/>
  <c r="I50" i="11"/>
  <c r="J50" i="11"/>
  <c r="D50" i="11"/>
  <c r="L50" i="11"/>
  <c r="G50" i="11"/>
  <c r="M50" i="11"/>
  <c r="C50" i="11"/>
  <c r="E50" i="11"/>
  <c r="K50" i="11"/>
  <c r="H42" i="11"/>
  <c r="J42" i="11"/>
  <c r="D42" i="11"/>
  <c r="L42" i="11"/>
  <c r="N42" i="11"/>
  <c r="E42" i="11"/>
  <c r="F42" i="11"/>
  <c r="G42" i="11"/>
  <c r="K42" i="11"/>
  <c r="C42" i="11"/>
  <c r="I42" i="11"/>
  <c r="M42" i="11"/>
  <c r="H34" i="11"/>
  <c r="J34" i="11"/>
  <c r="D34" i="11"/>
  <c r="L34" i="11"/>
  <c r="G34" i="11"/>
  <c r="K34" i="11"/>
  <c r="M34" i="11"/>
  <c r="N34" i="11"/>
  <c r="E34" i="11"/>
  <c r="C34" i="11"/>
  <c r="F34" i="11"/>
  <c r="I34" i="11"/>
  <c r="F26" i="11"/>
  <c r="H26" i="11"/>
  <c r="J26" i="11"/>
  <c r="C26" i="11"/>
  <c r="D26" i="11"/>
  <c r="L26" i="11"/>
  <c r="N26" i="11"/>
  <c r="E26" i="11"/>
  <c r="G26" i="11"/>
  <c r="K26" i="11"/>
  <c r="I26" i="11"/>
  <c r="M26" i="11"/>
  <c r="C18" i="11"/>
  <c r="K18" i="11"/>
  <c r="D18" i="11"/>
  <c r="L18" i="11"/>
  <c r="G18" i="11"/>
  <c r="M18" i="11"/>
  <c r="F18" i="11"/>
  <c r="H18" i="11"/>
  <c r="I18" i="11"/>
  <c r="J18" i="11"/>
  <c r="N18" i="11"/>
  <c r="E18" i="11"/>
  <c r="BN16" i="19"/>
  <c r="BV16" i="19"/>
  <c r="BO16" i="19"/>
  <c r="BP16" i="19"/>
  <c r="BQ16" i="19"/>
  <c r="BR16" i="19"/>
  <c r="BK16" i="19"/>
  <c r="BS16" i="19"/>
  <c r="BL16" i="19"/>
  <c r="BT16" i="19"/>
  <c r="BM16" i="19"/>
  <c r="BU16" i="19"/>
  <c r="AN16" i="19"/>
  <c r="AV16" i="19"/>
  <c r="AO16" i="19"/>
  <c r="AW16" i="19"/>
  <c r="AP16" i="19"/>
  <c r="AX16" i="19"/>
  <c r="AQ16" i="19"/>
  <c r="AR16" i="19"/>
  <c r="AS16" i="19"/>
  <c r="AT16" i="19"/>
  <c r="AM16" i="19"/>
  <c r="AU16" i="19"/>
  <c r="BN24" i="19"/>
  <c r="BV24" i="19"/>
  <c r="BO24" i="19"/>
  <c r="BP24" i="19"/>
  <c r="BQ24" i="19"/>
  <c r="BR24" i="19"/>
  <c r="BK24" i="19"/>
  <c r="BS24" i="19"/>
  <c r="BL24" i="19"/>
  <c r="BT24" i="19"/>
  <c r="BM24" i="19"/>
  <c r="BU24" i="19"/>
  <c r="AN24" i="19"/>
  <c r="AV24" i="19"/>
  <c r="AO24" i="19"/>
  <c r="AW24" i="19"/>
  <c r="AP24" i="19"/>
  <c r="AX24" i="19"/>
  <c r="AQ24" i="19"/>
  <c r="AR24" i="19"/>
  <c r="AS24" i="19"/>
  <c r="AT24" i="19"/>
  <c r="AM24" i="19"/>
  <c r="AU24" i="19"/>
  <c r="BN32" i="19"/>
  <c r="BV32" i="19"/>
  <c r="BO32" i="19"/>
  <c r="BP32" i="19"/>
  <c r="BQ32" i="19"/>
  <c r="BR32" i="19"/>
  <c r="BK32" i="19"/>
  <c r="BS32" i="19"/>
  <c r="BL32" i="19"/>
  <c r="BT32" i="19"/>
  <c r="BM32" i="19"/>
  <c r="BU32" i="19"/>
  <c r="AN32" i="19"/>
  <c r="AO32" i="19"/>
  <c r="AW32" i="19"/>
  <c r="AP32" i="19"/>
  <c r="AX32" i="19"/>
  <c r="AQ32" i="19"/>
  <c r="AR32" i="19"/>
  <c r="AT32" i="19"/>
  <c r="AM32" i="19"/>
  <c r="AS32" i="19"/>
  <c r="AU32" i="19"/>
  <c r="AV32" i="19"/>
  <c r="BN40" i="19"/>
  <c r="BV40" i="19"/>
  <c r="BO40" i="19"/>
  <c r="BP40" i="19"/>
  <c r="BQ40" i="19"/>
  <c r="BR40" i="19"/>
  <c r="BK40" i="19"/>
  <c r="BS40" i="19"/>
  <c r="BL40" i="19"/>
  <c r="BT40" i="19"/>
  <c r="BM40" i="19"/>
  <c r="BU40" i="19"/>
  <c r="AO40" i="19"/>
  <c r="AW40" i="19"/>
  <c r="AP40" i="19"/>
  <c r="AX40" i="19"/>
  <c r="AQ40" i="19"/>
  <c r="AR40" i="19"/>
  <c r="AT40" i="19"/>
  <c r="AM40" i="19"/>
  <c r="AN40" i="19"/>
  <c r="AS40" i="19"/>
  <c r="AU40" i="19"/>
  <c r="AV40" i="19"/>
  <c r="BN48" i="19"/>
  <c r="BV48" i="19"/>
  <c r="BO48" i="19"/>
  <c r="BP48" i="19"/>
  <c r="BQ48" i="19"/>
  <c r="BR48" i="19"/>
  <c r="BK48" i="19"/>
  <c r="BS48" i="19"/>
  <c r="BL48" i="19"/>
  <c r="BT48" i="19"/>
  <c r="BM48" i="19"/>
  <c r="BU48" i="19"/>
  <c r="AO48" i="19"/>
  <c r="AW48" i="19"/>
  <c r="AP48" i="19"/>
  <c r="AX48" i="19"/>
  <c r="AQ48" i="19"/>
  <c r="AR48" i="19"/>
  <c r="AT48" i="19"/>
  <c r="AN48" i="19"/>
  <c r="AS48" i="19"/>
  <c r="AU48" i="19"/>
  <c r="AV48" i="19"/>
  <c r="AM48" i="19"/>
  <c r="BN56" i="19"/>
  <c r="BV56" i="19"/>
  <c r="BO56" i="19"/>
  <c r="BP56" i="19"/>
  <c r="BQ56" i="19"/>
  <c r="BR56" i="19"/>
  <c r="BK56" i="19"/>
  <c r="BS56" i="19"/>
  <c r="BL56" i="19"/>
  <c r="BT56" i="19"/>
  <c r="BM56" i="19"/>
  <c r="BU56" i="19"/>
  <c r="AO56" i="19"/>
  <c r="AW56" i="19"/>
  <c r="AP56" i="19"/>
  <c r="AX56" i="19"/>
  <c r="AQ56" i="19"/>
  <c r="AR56" i="19"/>
  <c r="AT56" i="19"/>
  <c r="AM56" i="19"/>
  <c r="AN56" i="19"/>
  <c r="AS56" i="19"/>
  <c r="AU56" i="19"/>
  <c r="AV56" i="19"/>
  <c r="BN64" i="19"/>
  <c r="BV64" i="19"/>
  <c r="BO64" i="19"/>
  <c r="BP64" i="19"/>
  <c r="BQ64" i="19"/>
  <c r="BR64" i="19"/>
  <c r="BK64" i="19"/>
  <c r="BS64" i="19"/>
  <c r="BL64" i="19"/>
  <c r="BT64" i="19"/>
  <c r="BM64" i="19"/>
  <c r="BU64" i="19"/>
  <c r="AO64" i="19"/>
  <c r="AW64" i="19"/>
  <c r="AP64" i="19"/>
  <c r="AX64" i="19"/>
  <c r="AQ64" i="19"/>
  <c r="AR64" i="19"/>
  <c r="AT64" i="19"/>
  <c r="AN64" i="19"/>
  <c r="AS64" i="19"/>
  <c r="AU64" i="19"/>
  <c r="AV64" i="19"/>
  <c r="AM64" i="19"/>
  <c r="BK72" i="19"/>
  <c r="BS72" i="19"/>
  <c r="BL72" i="19"/>
  <c r="BT72" i="19"/>
  <c r="BO72" i="19"/>
  <c r="BN72" i="19"/>
  <c r="BQ72" i="19"/>
  <c r="BR72" i="19"/>
  <c r="BU72" i="19"/>
  <c r="BP72" i="19"/>
  <c r="BM72" i="19"/>
  <c r="BV72" i="19"/>
  <c r="AO72" i="19"/>
  <c r="AW72" i="19"/>
  <c r="AP72" i="19"/>
  <c r="AX72" i="19"/>
  <c r="AQ72" i="19"/>
  <c r="AR72" i="19"/>
  <c r="AT72" i="19"/>
  <c r="AM72" i="19"/>
  <c r="AN72" i="19"/>
  <c r="AS72" i="19"/>
  <c r="AU72" i="19"/>
  <c r="AV72" i="19"/>
  <c r="BK80" i="19"/>
  <c r="BS80" i="19"/>
  <c r="BL80" i="19"/>
  <c r="BT80" i="19"/>
  <c r="BO80" i="19"/>
  <c r="BQ80" i="19"/>
  <c r="BU80" i="19"/>
  <c r="BM80" i="19"/>
  <c r="BN80" i="19"/>
  <c r="BP80" i="19"/>
  <c r="BV80" i="19"/>
  <c r="BR80" i="19"/>
  <c r="AO80" i="19"/>
  <c r="AW80" i="19"/>
  <c r="AP80" i="19"/>
  <c r="AX80" i="19"/>
  <c r="AQ80" i="19"/>
  <c r="AR80" i="19"/>
  <c r="AT80" i="19"/>
  <c r="AN80" i="19"/>
  <c r="AS80" i="19"/>
  <c r="AU80" i="19"/>
  <c r="AV80" i="19"/>
  <c r="AM80" i="19"/>
  <c r="BK88" i="19"/>
  <c r="BS88" i="19"/>
  <c r="BL88" i="19"/>
  <c r="BT88" i="19"/>
  <c r="BO88" i="19"/>
  <c r="BN88" i="19"/>
  <c r="BQ88" i="19"/>
  <c r="BR88" i="19"/>
  <c r="BU88" i="19"/>
  <c r="BM88" i="19"/>
  <c r="BP88" i="19"/>
  <c r="BV88" i="19"/>
  <c r="AO88" i="19"/>
  <c r="AW88" i="19"/>
  <c r="AP88" i="19"/>
  <c r="AX88" i="19"/>
  <c r="AQ88" i="19"/>
  <c r="AR88" i="19"/>
  <c r="AT88" i="19"/>
  <c r="AM88" i="19"/>
  <c r="AN88" i="19"/>
  <c r="AS88" i="19"/>
  <c r="AU88" i="19"/>
  <c r="AV88" i="19"/>
  <c r="BK96" i="19"/>
  <c r="BS96" i="19"/>
  <c r="BL96" i="19"/>
  <c r="BT96" i="19"/>
  <c r="BO96" i="19"/>
  <c r="BQ96" i="19"/>
  <c r="BU96" i="19"/>
  <c r="BM96" i="19"/>
  <c r="BN96" i="19"/>
  <c r="BR96" i="19"/>
  <c r="BV96" i="19"/>
  <c r="BP96" i="19"/>
  <c r="AO96" i="19"/>
  <c r="AW96" i="19"/>
  <c r="AP96" i="19"/>
  <c r="AX96" i="19"/>
  <c r="AQ96" i="19"/>
  <c r="AR96" i="19"/>
  <c r="AT96" i="19"/>
  <c r="AN96" i="19"/>
  <c r="AS96" i="19"/>
  <c r="AU96" i="19"/>
  <c r="AV96" i="19"/>
  <c r="AM96" i="19"/>
  <c r="BK104" i="19"/>
  <c r="BS104" i="19"/>
  <c r="BL104" i="19"/>
  <c r="BT104" i="19"/>
  <c r="BO104" i="19"/>
  <c r="BN104" i="19"/>
  <c r="BQ104" i="19"/>
  <c r="BR104" i="19"/>
  <c r="BU104" i="19"/>
  <c r="BP104" i="19"/>
  <c r="BM104" i="19"/>
  <c r="BV104" i="19"/>
  <c r="AP104" i="19"/>
  <c r="AX104" i="19"/>
  <c r="AQ104" i="19"/>
  <c r="AR104" i="19"/>
  <c r="AS104" i="19"/>
  <c r="AT104" i="19"/>
  <c r="AM104" i="19"/>
  <c r="AU104" i="19"/>
  <c r="AN104" i="19"/>
  <c r="AV104" i="19"/>
  <c r="AO104" i="19"/>
  <c r="AW104" i="19"/>
  <c r="K20" i="2"/>
  <c r="S20" i="2"/>
  <c r="L20" i="2"/>
  <c r="M20" i="2"/>
  <c r="N20" i="2"/>
  <c r="O20" i="2"/>
  <c r="H20" i="2"/>
  <c r="P20" i="2"/>
  <c r="I20" i="2"/>
  <c r="Q20" i="2"/>
  <c r="R20" i="2"/>
  <c r="J20" i="2"/>
  <c r="E12" i="2"/>
  <c r="K12" i="2"/>
  <c r="S12" i="2"/>
  <c r="L12" i="2"/>
  <c r="M12" i="2"/>
  <c r="N12" i="2"/>
  <c r="O12" i="2"/>
  <c r="H12" i="2"/>
  <c r="P12" i="2"/>
  <c r="I12" i="2"/>
  <c r="Q12" i="2"/>
  <c r="J12" i="2"/>
  <c r="R12" i="2"/>
  <c r="J56" i="2"/>
  <c r="R56" i="2"/>
  <c r="K56" i="2"/>
  <c r="S56" i="2"/>
  <c r="I56" i="2"/>
  <c r="L56" i="2"/>
  <c r="M56" i="2"/>
  <c r="Q56" i="2"/>
  <c r="N56" i="2"/>
  <c r="O56" i="2"/>
  <c r="H56" i="2"/>
  <c r="P56" i="2"/>
  <c r="K48" i="2"/>
  <c r="S48" i="2"/>
  <c r="M48" i="2"/>
  <c r="N48" i="2"/>
  <c r="O48" i="2"/>
  <c r="I48" i="2"/>
  <c r="Q48" i="2"/>
  <c r="J48" i="2"/>
  <c r="L48" i="2"/>
  <c r="P48" i="2"/>
  <c r="R48" i="2"/>
  <c r="H48" i="2"/>
  <c r="K40" i="2"/>
  <c r="S40" i="2"/>
  <c r="M40" i="2"/>
  <c r="N40" i="2"/>
  <c r="O40" i="2"/>
  <c r="I40" i="2"/>
  <c r="Q40" i="2"/>
  <c r="H40" i="2"/>
  <c r="R40" i="2"/>
  <c r="J40" i="2"/>
  <c r="L40" i="2"/>
  <c r="P40" i="2"/>
  <c r="K32" i="2"/>
  <c r="S32" i="2"/>
  <c r="M32" i="2"/>
  <c r="N32" i="2"/>
  <c r="O32" i="2"/>
  <c r="I32" i="2"/>
  <c r="Q32" i="2"/>
  <c r="J32" i="2"/>
  <c r="L32" i="2"/>
  <c r="H32" i="2"/>
  <c r="P32" i="2"/>
  <c r="R32" i="2"/>
  <c r="N105" i="2"/>
  <c r="M105" i="2"/>
  <c r="O105" i="2"/>
  <c r="H105" i="2"/>
  <c r="P105" i="2"/>
  <c r="I105" i="2"/>
  <c r="Q105" i="2"/>
  <c r="J105" i="2"/>
  <c r="R105" i="2"/>
  <c r="K105" i="2"/>
  <c r="S105" i="2"/>
  <c r="L105" i="2"/>
  <c r="N97" i="2"/>
  <c r="O97" i="2"/>
  <c r="M97" i="2"/>
  <c r="H97" i="2"/>
  <c r="P97" i="2"/>
  <c r="I97" i="2"/>
  <c r="Q97" i="2"/>
  <c r="J97" i="2"/>
  <c r="R97" i="2"/>
  <c r="K97" i="2"/>
  <c r="S97" i="2"/>
  <c r="L97" i="2"/>
  <c r="N89" i="2"/>
  <c r="O89" i="2"/>
  <c r="H89" i="2"/>
  <c r="P89" i="2"/>
  <c r="M89" i="2"/>
  <c r="I89" i="2"/>
  <c r="Q89" i="2"/>
  <c r="J89" i="2"/>
  <c r="R89" i="2"/>
  <c r="K89" i="2"/>
  <c r="S89" i="2"/>
  <c r="L89" i="2"/>
  <c r="N81" i="2"/>
  <c r="O81" i="2"/>
  <c r="H81" i="2"/>
  <c r="P81" i="2"/>
  <c r="I81" i="2"/>
  <c r="Q81" i="2"/>
  <c r="M81" i="2"/>
  <c r="J81" i="2"/>
  <c r="R81" i="2"/>
  <c r="K81" i="2"/>
  <c r="S81" i="2"/>
  <c r="L81" i="2"/>
  <c r="N73" i="2"/>
  <c r="O73" i="2"/>
  <c r="H73" i="2"/>
  <c r="P73" i="2"/>
  <c r="I73" i="2"/>
  <c r="Q73" i="2"/>
  <c r="M73" i="2"/>
  <c r="J73" i="2"/>
  <c r="R73" i="2"/>
  <c r="K73" i="2"/>
  <c r="S73" i="2"/>
  <c r="L73" i="2"/>
  <c r="N65" i="2"/>
  <c r="O65" i="2"/>
  <c r="M65" i="2"/>
  <c r="H65" i="2"/>
  <c r="P65" i="2"/>
  <c r="I65" i="2"/>
  <c r="Q65" i="2"/>
  <c r="J65" i="2"/>
  <c r="R65" i="2"/>
  <c r="K65" i="2"/>
  <c r="S65" i="2"/>
  <c r="L65" i="2"/>
  <c r="G105" i="11"/>
  <c r="I105" i="11"/>
  <c r="J105" i="11"/>
  <c r="C105" i="11"/>
  <c r="K105" i="11"/>
  <c r="E105" i="11"/>
  <c r="M105" i="11"/>
  <c r="D105" i="11"/>
  <c r="F105" i="11"/>
  <c r="H105" i="11"/>
  <c r="L105" i="11"/>
  <c r="N105" i="11"/>
  <c r="G97" i="11"/>
  <c r="I97" i="11"/>
  <c r="J97" i="11"/>
  <c r="C97" i="11"/>
  <c r="K97" i="11"/>
  <c r="E97" i="11"/>
  <c r="M97" i="11"/>
  <c r="H97" i="11"/>
  <c r="L97" i="11"/>
  <c r="N97" i="11"/>
  <c r="D97" i="11"/>
  <c r="F97" i="11"/>
  <c r="G89" i="11"/>
  <c r="I89" i="11"/>
  <c r="J89" i="11"/>
  <c r="C89" i="11"/>
  <c r="K89" i="11"/>
  <c r="E89" i="11"/>
  <c r="M89" i="11"/>
  <c r="D89" i="11"/>
  <c r="F89" i="11"/>
  <c r="H89" i="11"/>
  <c r="L89" i="11"/>
  <c r="N89" i="11"/>
  <c r="G81" i="11"/>
  <c r="I81" i="11"/>
  <c r="J81" i="11"/>
  <c r="C81" i="11"/>
  <c r="K81" i="11"/>
  <c r="E81" i="11"/>
  <c r="M81" i="11"/>
  <c r="H81" i="11"/>
  <c r="L81" i="11"/>
  <c r="N81" i="11"/>
  <c r="D81" i="11"/>
  <c r="F81" i="11"/>
  <c r="D73" i="11"/>
  <c r="L73" i="11"/>
  <c r="E73" i="11"/>
  <c r="M73" i="11"/>
  <c r="H73" i="11"/>
  <c r="F73" i="11"/>
  <c r="I73" i="11"/>
  <c r="J73" i="11"/>
  <c r="K73" i="11"/>
  <c r="N73" i="11"/>
  <c r="C73" i="11"/>
  <c r="G73" i="11"/>
  <c r="D65" i="11"/>
  <c r="L65" i="11"/>
  <c r="E65" i="11"/>
  <c r="M65" i="11"/>
  <c r="H65" i="11"/>
  <c r="K65" i="11"/>
  <c r="C65" i="11"/>
  <c r="F65" i="11"/>
  <c r="I65" i="11"/>
  <c r="G65" i="11"/>
  <c r="J65" i="11"/>
  <c r="N65" i="11"/>
  <c r="J57" i="11"/>
  <c r="D57" i="11"/>
  <c r="L57" i="11"/>
  <c r="E57" i="11"/>
  <c r="M57" i="11"/>
  <c r="F57" i="11"/>
  <c r="N57" i="11"/>
  <c r="H57" i="11"/>
  <c r="I57" i="11"/>
  <c r="C57" i="11"/>
  <c r="G57" i="11"/>
  <c r="K57" i="11"/>
  <c r="J49" i="11"/>
  <c r="D49" i="11"/>
  <c r="L49" i="11"/>
  <c r="E49" i="11"/>
  <c r="M49" i="11"/>
  <c r="F49" i="11"/>
  <c r="N49" i="11"/>
  <c r="H49" i="11"/>
  <c r="C49" i="11"/>
  <c r="G49" i="11"/>
  <c r="I49" i="11"/>
  <c r="K49" i="11"/>
  <c r="D41" i="11"/>
  <c r="L41" i="11"/>
  <c r="F41" i="11"/>
  <c r="N41" i="11"/>
  <c r="H41" i="11"/>
  <c r="M41" i="11"/>
  <c r="C41" i="11"/>
  <c r="E41" i="11"/>
  <c r="G41" i="11"/>
  <c r="J41" i="11"/>
  <c r="I41" i="11"/>
  <c r="K41" i="11"/>
  <c r="D33" i="11"/>
  <c r="L33" i="11"/>
  <c r="F33" i="11"/>
  <c r="N33" i="11"/>
  <c r="H33" i="11"/>
  <c r="G33" i="11"/>
  <c r="J33" i="11"/>
  <c r="K33" i="11"/>
  <c r="M33" i="11"/>
  <c r="C33" i="11"/>
  <c r="E33" i="11"/>
  <c r="I33" i="11"/>
  <c r="J25" i="11"/>
  <c r="D25" i="11"/>
  <c r="L25" i="11"/>
  <c r="F25" i="11"/>
  <c r="N25" i="11"/>
  <c r="G25" i="11"/>
  <c r="H25" i="11"/>
  <c r="I25" i="11"/>
  <c r="M25" i="11"/>
  <c r="C25" i="11"/>
  <c r="E25" i="11"/>
  <c r="K25" i="11"/>
  <c r="G17" i="11"/>
  <c r="H17" i="11"/>
  <c r="C17" i="11"/>
  <c r="K17" i="11"/>
  <c r="L17" i="11"/>
  <c r="N17" i="11"/>
  <c r="E17" i="11"/>
  <c r="F17" i="11"/>
  <c r="I17" i="11"/>
  <c r="M17" i="11"/>
  <c r="D17" i="11"/>
  <c r="J17" i="11"/>
  <c r="BR17" i="19"/>
  <c r="BK17" i="19"/>
  <c r="BS17" i="19"/>
  <c r="BL17" i="19"/>
  <c r="BT17" i="19"/>
  <c r="BM17" i="19"/>
  <c r="BU17" i="19"/>
  <c r="BN17" i="19"/>
  <c r="BV17" i="19"/>
  <c r="BO17" i="19"/>
  <c r="BP17" i="19"/>
  <c r="BQ17" i="19"/>
  <c r="AR17" i="19"/>
  <c r="AS17" i="19"/>
  <c r="AT17" i="19"/>
  <c r="AM17" i="19"/>
  <c r="AU17" i="19"/>
  <c r="AN17" i="19"/>
  <c r="AV17" i="19"/>
  <c r="AO17" i="19"/>
  <c r="AW17" i="19"/>
  <c r="AP17" i="19"/>
  <c r="AX17" i="19"/>
  <c r="AQ17" i="19"/>
  <c r="BR25" i="19"/>
  <c r="BK25" i="19"/>
  <c r="BS25" i="19"/>
  <c r="BL25" i="19"/>
  <c r="BT25" i="19"/>
  <c r="BM25" i="19"/>
  <c r="BU25" i="19"/>
  <c r="BN25" i="19"/>
  <c r="BV25" i="19"/>
  <c r="BO25" i="19"/>
  <c r="BP25" i="19"/>
  <c r="BQ25" i="19"/>
  <c r="AR25" i="19"/>
  <c r="AS25" i="19"/>
  <c r="AT25" i="19"/>
  <c r="AM25" i="19"/>
  <c r="AU25" i="19"/>
  <c r="AN25" i="19"/>
  <c r="AV25" i="19"/>
  <c r="AO25" i="19"/>
  <c r="AW25" i="19"/>
  <c r="AP25" i="19"/>
  <c r="AX25" i="19"/>
  <c r="AQ25" i="19"/>
  <c r="BR33" i="19"/>
  <c r="BK33" i="19"/>
  <c r="BS33" i="19"/>
  <c r="BL33" i="19"/>
  <c r="BT33" i="19"/>
  <c r="BM33" i="19"/>
  <c r="BU33" i="19"/>
  <c r="BN33" i="19"/>
  <c r="BV33" i="19"/>
  <c r="BO33" i="19"/>
  <c r="BP33" i="19"/>
  <c r="BQ33" i="19"/>
  <c r="AS33" i="19"/>
  <c r="AT33" i="19"/>
  <c r="AM33" i="19"/>
  <c r="AU33" i="19"/>
  <c r="AN33" i="19"/>
  <c r="AV33" i="19"/>
  <c r="AP33" i="19"/>
  <c r="AX33" i="19"/>
  <c r="AO33" i="19"/>
  <c r="AQ33" i="19"/>
  <c r="AR33" i="19"/>
  <c r="AW33" i="19"/>
  <c r="BR41" i="19"/>
  <c r="BK41" i="19"/>
  <c r="BS41" i="19"/>
  <c r="BL41" i="19"/>
  <c r="BT41" i="19"/>
  <c r="BM41" i="19"/>
  <c r="BU41" i="19"/>
  <c r="BN41" i="19"/>
  <c r="BV41" i="19"/>
  <c r="BO41" i="19"/>
  <c r="BP41" i="19"/>
  <c r="BQ41" i="19"/>
  <c r="AS41" i="19"/>
  <c r="AT41" i="19"/>
  <c r="AM41" i="19"/>
  <c r="AU41" i="19"/>
  <c r="AN41" i="19"/>
  <c r="AV41" i="19"/>
  <c r="AP41" i="19"/>
  <c r="AX41" i="19"/>
  <c r="AO41" i="19"/>
  <c r="AQ41" i="19"/>
  <c r="AR41" i="19"/>
  <c r="AW41" i="19"/>
  <c r="BR49" i="19"/>
  <c r="BK49" i="19"/>
  <c r="BS49" i="19"/>
  <c r="BL49" i="19"/>
  <c r="BT49" i="19"/>
  <c r="BM49" i="19"/>
  <c r="BU49" i="19"/>
  <c r="BN49" i="19"/>
  <c r="BV49" i="19"/>
  <c r="BO49" i="19"/>
  <c r="BP49" i="19"/>
  <c r="BQ49" i="19"/>
  <c r="AS49" i="19"/>
  <c r="AT49" i="19"/>
  <c r="AM49" i="19"/>
  <c r="AU49" i="19"/>
  <c r="AN49" i="19"/>
  <c r="AV49" i="19"/>
  <c r="AP49" i="19"/>
  <c r="AX49" i="19"/>
  <c r="AO49" i="19"/>
  <c r="AQ49" i="19"/>
  <c r="AR49" i="19"/>
  <c r="AW49" i="19"/>
  <c r="BR57" i="19"/>
  <c r="BK57" i="19"/>
  <c r="BS57" i="19"/>
  <c r="BL57" i="19"/>
  <c r="BT57" i="19"/>
  <c r="BM57" i="19"/>
  <c r="BU57" i="19"/>
  <c r="BN57" i="19"/>
  <c r="BV57" i="19"/>
  <c r="BO57" i="19"/>
  <c r="BP57" i="19"/>
  <c r="BQ57" i="19"/>
  <c r="AS57" i="19"/>
  <c r="AT57" i="19"/>
  <c r="AM57" i="19"/>
  <c r="AU57" i="19"/>
  <c r="AN57" i="19"/>
  <c r="AV57" i="19"/>
  <c r="AP57" i="19"/>
  <c r="AX57" i="19"/>
  <c r="AO57" i="19"/>
  <c r="AQ57" i="19"/>
  <c r="AR57" i="19"/>
  <c r="AW57" i="19"/>
  <c r="BR65" i="19"/>
  <c r="BK65" i="19"/>
  <c r="BS65" i="19"/>
  <c r="BL65" i="19"/>
  <c r="BT65" i="19"/>
  <c r="BM65" i="19"/>
  <c r="BU65" i="19"/>
  <c r="BN65" i="19"/>
  <c r="BV65" i="19"/>
  <c r="BO65" i="19"/>
  <c r="BP65" i="19"/>
  <c r="BQ65" i="19"/>
  <c r="AS65" i="19"/>
  <c r="AT65" i="19"/>
  <c r="AM65" i="19"/>
  <c r="AU65" i="19"/>
  <c r="AN65" i="19"/>
  <c r="AV65" i="19"/>
  <c r="AP65" i="19"/>
  <c r="AX65" i="19"/>
  <c r="AO65" i="19"/>
  <c r="AQ65" i="19"/>
  <c r="AR65" i="19"/>
  <c r="AW65" i="19"/>
  <c r="BO73" i="19"/>
  <c r="BP73" i="19"/>
  <c r="BK73" i="19"/>
  <c r="BS73" i="19"/>
  <c r="BL73" i="19"/>
  <c r="BN73" i="19"/>
  <c r="BR73" i="19"/>
  <c r="BT73" i="19"/>
  <c r="BU73" i="19"/>
  <c r="BM73" i="19"/>
  <c r="BV73" i="19"/>
  <c r="BQ73" i="19"/>
  <c r="AS73" i="19"/>
  <c r="AT73" i="19"/>
  <c r="AM73" i="19"/>
  <c r="AU73" i="19"/>
  <c r="AN73" i="19"/>
  <c r="AV73" i="19"/>
  <c r="AP73" i="19"/>
  <c r="AX73" i="19"/>
  <c r="AO73" i="19"/>
  <c r="AQ73" i="19"/>
  <c r="AR73" i="19"/>
  <c r="AW73" i="19"/>
  <c r="BO81" i="19"/>
  <c r="BP81" i="19"/>
  <c r="BK81" i="19"/>
  <c r="BS81" i="19"/>
  <c r="BR81" i="19"/>
  <c r="BU81" i="19"/>
  <c r="BL81" i="19"/>
  <c r="BM81" i="19"/>
  <c r="BN81" i="19"/>
  <c r="BT81" i="19"/>
  <c r="BQ81" i="19"/>
  <c r="AS81" i="19"/>
  <c r="BV81" i="19"/>
  <c r="AT81" i="19"/>
  <c r="AM81" i="19"/>
  <c r="AU81" i="19"/>
  <c r="AN81" i="19"/>
  <c r="AV81" i="19"/>
  <c r="AP81" i="19"/>
  <c r="AX81" i="19"/>
  <c r="AO81" i="19"/>
  <c r="AQ81" i="19"/>
  <c r="AR81" i="19"/>
  <c r="AW81" i="19"/>
  <c r="BO89" i="19"/>
  <c r="BP89" i="19"/>
  <c r="BK89" i="19"/>
  <c r="BS89" i="19"/>
  <c r="BL89" i="19"/>
  <c r="BN89" i="19"/>
  <c r="BR89" i="19"/>
  <c r="BT89" i="19"/>
  <c r="BU89" i="19"/>
  <c r="BQ89" i="19"/>
  <c r="BM89" i="19"/>
  <c r="AS89" i="19"/>
  <c r="AT89" i="19"/>
  <c r="BV89" i="19"/>
  <c r="AM89" i="19"/>
  <c r="AU89" i="19"/>
  <c r="AN89" i="19"/>
  <c r="AV89" i="19"/>
  <c r="AP89" i="19"/>
  <c r="AX89" i="19"/>
  <c r="AO89" i="19"/>
  <c r="AQ89" i="19"/>
  <c r="AR89" i="19"/>
  <c r="AW89" i="19"/>
  <c r="BO97" i="19"/>
  <c r="BP97" i="19"/>
  <c r="BK97" i="19"/>
  <c r="BS97" i="19"/>
  <c r="BR97" i="19"/>
  <c r="BU97" i="19"/>
  <c r="BL97" i="19"/>
  <c r="BM97" i="19"/>
  <c r="BN97" i="19"/>
  <c r="BQ97" i="19"/>
  <c r="BV97" i="19"/>
  <c r="AS97" i="19"/>
  <c r="AT97" i="19"/>
  <c r="AM97" i="19"/>
  <c r="AU97" i="19"/>
  <c r="BT97" i="19"/>
  <c r="AN97" i="19"/>
  <c r="AV97" i="19"/>
  <c r="AP97" i="19"/>
  <c r="AX97" i="19"/>
  <c r="AO97" i="19"/>
  <c r="AQ97" i="19"/>
  <c r="AR97" i="19"/>
  <c r="AW97" i="19"/>
  <c r="BO105" i="19"/>
  <c r="BP105" i="19"/>
  <c r="BK105" i="19"/>
  <c r="BS105" i="19"/>
  <c r="BL105" i="19"/>
  <c r="BN105" i="19"/>
  <c r="BR105" i="19"/>
  <c r="BT105" i="19"/>
  <c r="BU105" i="19"/>
  <c r="BM105" i="19"/>
  <c r="BQ105" i="19"/>
  <c r="BV105" i="19"/>
  <c r="AT105" i="19"/>
  <c r="AM105" i="19"/>
  <c r="AU105" i="19"/>
  <c r="AN105" i="19"/>
  <c r="AV105" i="19"/>
  <c r="AO105" i="19"/>
  <c r="AW105" i="19"/>
  <c r="AP105" i="19"/>
  <c r="AX105" i="19"/>
  <c r="AQ105" i="19"/>
  <c r="AR105" i="19"/>
  <c r="AS105" i="19"/>
  <c r="O27" i="2"/>
  <c r="H27" i="2"/>
  <c r="P27" i="2"/>
  <c r="I27" i="2"/>
  <c r="Q27" i="2"/>
  <c r="J27" i="2"/>
  <c r="R27" i="2"/>
  <c r="K27" i="2"/>
  <c r="S27" i="2"/>
  <c r="L27" i="2"/>
  <c r="M27" i="2"/>
  <c r="N27" i="2"/>
  <c r="O19" i="2"/>
  <c r="H19" i="2"/>
  <c r="P19" i="2"/>
  <c r="I19" i="2"/>
  <c r="Q19" i="2"/>
  <c r="J19" i="2"/>
  <c r="R19" i="2"/>
  <c r="K19" i="2"/>
  <c r="S19" i="2"/>
  <c r="L19" i="2"/>
  <c r="M19" i="2"/>
  <c r="N19" i="2"/>
  <c r="E11" i="2"/>
  <c r="O11" i="2"/>
  <c r="H11" i="2"/>
  <c r="P11" i="2"/>
  <c r="I11" i="2"/>
  <c r="Q11" i="2"/>
  <c r="J11" i="2"/>
  <c r="R11" i="2"/>
  <c r="K11" i="2"/>
  <c r="S11" i="2"/>
  <c r="L11" i="2"/>
  <c r="M11" i="2"/>
  <c r="N11" i="2"/>
  <c r="N55" i="2"/>
  <c r="O55" i="2"/>
  <c r="H55" i="2"/>
  <c r="P55" i="2"/>
  <c r="I55" i="2"/>
  <c r="Q55" i="2"/>
  <c r="M55" i="2"/>
  <c r="J55" i="2"/>
  <c r="R55" i="2"/>
  <c r="K55" i="2"/>
  <c r="S55" i="2"/>
  <c r="L55" i="2"/>
  <c r="O47" i="2"/>
  <c r="I47" i="2"/>
  <c r="Q47" i="2"/>
  <c r="J47" i="2"/>
  <c r="R47" i="2"/>
  <c r="K47" i="2"/>
  <c r="S47" i="2"/>
  <c r="M47" i="2"/>
  <c r="H47" i="2"/>
  <c r="L47" i="2"/>
  <c r="N47" i="2"/>
  <c r="P47" i="2"/>
  <c r="O39" i="2"/>
  <c r="I39" i="2"/>
  <c r="Q39" i="2"/>
  <c r="J39" i="2"/>
  <c r="R39" i="2"/>
  <c r="K39" i="2"/>
  <c r="S39" i="2"/>
  <c r="M39" i="2"/>
  <c r="L39" i="2"/>
  <c r="N39" i="2"/>
  <c r="H39" i="2"/>
  <c r="P39" i="2"/>
  <c r="O31" i="2"/>
  <c r="I31" i="2"/>
  <c r="Q31" i="2"/>
  <c r="J31" i="2"/>
  <c r="R31" i="2"/>
  <c r="K31" i="2"/>
  <c r="S31" i="2"/>
  <c r="M31" i="2"/>
  <c r="H31" i="2"/>
  <c r="L31" i="2"/>
  <c r="N31" i="2"/>
  <c r="P31" i="2"/>
  <c r="J104" i="2"/>
  <c r="R104" i="2"/>
  <c r="K104" i="2"/>
  <c r="S104" i="2"/>
  <c r="Q104" i="2"/>
  <c r="L104" i="2"/>
  <c r="M104" i="2"/>
  <c r="I104" i="2"/>
  <c r="N104" i="2"/>
  <c r="O104" i="2"/>
  <c r="H104" i="2"/>
  <c r="P104" i="2"/>
  <c r="J96" i="2"/>
  <c r="R96" i="2"/>
  <c r="I96" i="2"/>
  <c r="K96" i="2"/>
  <c r="S96" i="2"/>
  <c r="L96" i="2"/>
  <c r="M96" i="2"/>
  <c r="N96" i="2"/>
  <c r="Q96" i="2"/>
  <c r="O96" i="2"/>
  <c r="H96" i="2"/>
  <c r="P96" i="2"/>
  <c r="J88" i="2"/>
  <c r="R88" i="2"/>
  <c r="K88" i="2"/>
  <c r="S88" i="2"/>
  <c r="Q88" i="2"/>
  <c r="L88" i="2"/>
  <c r="M88" i="2"/>
  <c r="I88" i="2"/>
  <c r="N88" i="2"/>
  <c r="O88" i="2"/>
  <c r="H88" i="2"/>
  <c r="P88" i="2"/>
  <c r="J80" i="2"/>
  <c r="R80" i="2"/>
  <c r="K80" i="2"/>
  <c r="S80" i="2"/>
  <c r="Q80" i="2"/>
  <c r="L80" i="2"/>
  <c r="M80" i="2"/>
  <c r="I80" i="2"/>
  <c r="N80" i="2"/>
  <c r="O80" i="2"/>
  <c r="H80" i="2"/>
  <c r="P80" i="2"/>
  <c r="J72" i="2"/>
  <c r="R72" i="2"/>
  <c r="K72" i="2"/>
  <c r="S72" i="2"/>
  <c r="Q72" i="2"/>
  <c r="L72" i="2"/>
  <c r="M72" i="2"/>
  <c r="I72" i="2"/>
  <c r="N72" i="2"/>
  <c r="O72" i="2"/>
  <c r="H72" i="2"/>
  <c r="P72" i="2"/>
  <c r="J64" i="2"/>
  <c r="R64" i="2"/>
  <c r="K64" i="2"/>
  <c r="S64" i="2"/>
  <c r="L64" i="2"/>
  <c r="M64" i="2"/>
  <c r="N64" i="2"/>
  <c r="O64" i="2"/>
  <c r="I64" i="2"/>
  <c r="H64" i="2"/>
  <c r="P64" i="2"/>
  <c r="Q64" i="2"/>
  <c r="C104" i="11"/>
  <c r="K104" i="11"/>
  <c r="E104" i="11"/>
  <c r="M104" i="11"/>
  <c r="F104" i="11"/>
  <c r="N104" i="11"/>
  <c r="G104" i="11"/>
  <c r="I104" i="11"/>
  <c r="J104" i="11"/>
  <c r="L104" i="11"/>
  <c r="D104" i="11"/>
  <c r="H104" i="11"/>
  <c r="C96" i="11"/>
  <c r="K96" i="11"/>
  <c r="E96" i="11"/>
  <c r="M96" i="11"/>
  <c r="F96" i="11"/>
  <c r="N96" i="11"/>
  <c r="G96" i="11"/>
  <c r="I96" i="11"/>
  <c r="D96" i="11"/>
  <c r="H96" i="11"/>
  <c r="J96" i="11"/>
  <c r="L96" i="11"/>
  <c r="C88" i="11"/>
  <c r="K88" i="11"/>
  <c r="E88" i="11"/>
  <c r="M88" i="11"/>
  <c r="F88" i="11"/>
  <c r="N88" i="11"/>
  <c r="G88" i="11"/>
  <c r="I88" i="11"/>
  <c r="J88" i="11"/>
  <c r="L88" i="11"/>
  <c r="D88" i="11"/>
  <c r="H88" i="11"/>
  <c r="C80" i="11"/>
  <c r="K80" i="11"/>
  <c r="E80" i="11"/>
  <c r="M80" i="11"/>
  <c r="F80" i="11"/>
  <c r="N80" i="11"/>
  <c r="G80" i="11"/>
  <c r="I80" i="11"/>
  <c r="D80" i="11"/>
  <c r="H80" i="11"/>
  <c r="J80" i="11"/>
  <c r="L80" i="11"/>
  <c r="H72" i="11"/>
  <c r="I72" i="11"/>
  <c r="D72" i="11"/>
  <c r="L72" i="11"/>
  <c r="E72" i="11"/>
  <c r="G72" i="11"/>
  <c r="J72" i="11"/>
  <c r="K72" i="11"/>
  <c r="N72" i="11"/>
  <c r="C72" i="11"/>
  <c r="F72" i="11"/>
  <c r="M72" i="11"/>
  <c r="H64" i="11"/>
  <c r="I64" i="11"/>
  <c r="D64" i="11"/>
  <c r="L64" i="11"/>
  <c r="K64" i="11"/>
  <c r="N64" i="11"/>
  <c r="C64" i="11"/>
  <c r="E64" i="11"/>
  <c r="G64" i="11"/>
  <c r="F64" i="11"/>
  <c r="J64" i="11"/>
  <c r="M64" i="11"/>
  <c r="F56" i="11"/>
  <c r="N56" i="11"/>
  <c r="H56" i="11"/>
  <c r="I56" i="11"/>
  <c r="J56" i="11"/>
  <c r="D56" i="11"/>
  <c r="L56" i="11"/>
  <c r="E56" i="11"/>
  <c r="G56" i="11"/>
  <c r="K56" i="11"/>
  <c r="C56" i="11"/>
  <c r="M56" i="11"/>
  <c r="F48" i="11"/>
  <c r="N48" i="11"/>
  <c r="H48" i="11"/>
  <c r="I48" i="11"/>
  <c r="J48" i="11"/>
  <c r="D48" i="11"/>
  <c r="L48" i="11"/>
  <c r="K48" i="11"/>
  <c r="E48" i="11"/>
  <c r="C48" i="11"/>
  <c r="G48" i="11"/>
  <c r="M48" i="11"/>
  <c r="H40" i="11"/>
  <c r="J40" i="11"/>
  <c r="D40" i="11"/>
  <c r="L40" i="11"/>
  <c r="M40" i="11"/>
  <c r="C40" i="11"/>
  <c r="E40" i="11"/>
  <c r="F40" i="11"/>
  <c r="I40" i="11"/>
  <c r="K40" i="11"/>
  <c r="N40" i="11"/>
  <c r="G40" i="11"/>
  <c r="H32" i="11"/>
  <c r="J32" i="11"/>
  <c r="D32" i="11"/>
  <c r="L32" i="11"/>
  <c r="F32" i="11"/>
  <c r="I32" i="11"/>
  <c r="K32" i="11"/>
  <c r="M32" i="11"/>
  <c r="C32" i="11"/>
  <c r="E32" i="11"/>
  <c r="G32" i="11"/>
  <c r="N32" i="11"/>
  <c r="F24" i="11"/>
  <c r="N24" i="11"/>
  <c r="H24" i="11"/>
  <c r="J24" i="11"/>
  <c r="C24" i="11"/>
  <c r="K24" i="11"/>
  <c r="D24" i="11"/>
  <c r="L24" i="11"/>
  <c r="E24" i="11"/>
  <c r="G24" i="11"/>
  <c r="I24" i="11"/>
  <c r="M24" i="11"/>
  <c r="C16" i="11"/>
  <c r="K16" i="11"/>
  <c r="D16" i="11"/>
  <c r="L16" i="11"/>
  <c r="G16" i="11"/>
  <c r="J16" i="11"/>
  <c r="N16" i="11"/>
  <c r="E16" i="11"/>
  <c r="F16" i="11"/>
  <c r="H16" i="11"/>
  <c r="I16" i="11"/>
  <c r="M16" i="11"/>
  <c r="BN18" i="19"/>
  <c r="BV18" i="19"/>
  <c r="BO18" i="19"/>
  <c r="BP18" i="19"/>
  <c r="BQ18" i="19"/>
  <c r="BR18" i="19"/>
  <c r="BK18" i="19"/>
  <c r="BS18" i="19"/>
  <c r="BL18" i="19"/>
  <c r="BT18" i="19"/>
  <c r="BM18" i="19"/>
  <c r="BU18" i="19"/>
  <c r="AN18" i="19"/>
  <c r="AV18" i="19"/>
  <c r="AO18" i="19"/>
  <c r="AW18" i="19"/>
  <c r="AP18" i="19"/>
  <c r="AX18" i="19"/>
  <c r="AQ18" i="19"/>
  <c r="AR18" i="19"/>
  <c r="AS18" i="19"/>
  <c r="AT18" i="19"/>
  <c r="AM18" i="19"/>
  <c r="AU18" i="19"/>
  <c r="BN26" i="19"/>
  <c r="BV26" i="19"/>
  <c r="BO26" i="19"/>
  <c r="BP26" i="19"/>
  <c r="BQ26" i="19"/>
  <c r="BR26" i="19"/>
  <c r="BK26" i="19"/>
  <c r="BS26" i="19"/>
  <c r="BL26" i="19"/>
  <c r="BT26" i="19"/>
  <c r="BU26" i="19"/>
  <c r="BM26" i="19"/>
  <c r="AN26" i="19"/>
  <c r="AV26" i="19"/>
  <c r="AO26" i="19"/>
  <c r="AW26" i="19"/>
  <c r="AP26" i="19"/>
  <c r="AX26" i="19"/>
  <c r="AQ26" i="19"/>
  <c r="AR26" i="19"/>
  <c r="AS26" i="19"/>
  <c r="AT26" i="19"/>
  <c r="AU26" i="19"/>
  <c r="AM26" i="19"/>
  <c r="BN42" i="19"/>
  <c r="BV42" i="19"/>
  <c r="BO42" i="19"/>
  <c r="BP42" i="19"/>
  <c r="BQ42" i="19"/>
  <c r="BR42" i="19"/>
  <c r="BK42" i="19"/>
  <c r="BS42" i="19"/>
  <c r="BL42" i="19"/>
  <c r="BT42" i="19"/>
  <c r="BU42" i="19"/>
  <c r="BM42" i="19"/>
  <c r="AO42" i="19"/>
  <c r="AW42" i="19"/>
  <c r="AP42" i="19"/>
  <c r="AX42" i="19"/>
  <c r="AQ42" i="19"/>
  <c r="AR42" i="19"/>
  <c r="AT42" i="19"/>
  <c r="AV42" i="19"/>
  <c r="AM42" i="19"/>
  <c r="AN42" i="19"/>
  <c r="AS42" i="19"/>
  <c r="AU42" i="19"/>
  <c r="BN50" i="19"/>
  <c r="BV50" i="19"/>
  <c r="BO50" i="19"/>
  <c r="BP50" i="19"/>
  <c r="BQ50" i="19"/>
  <c r="BR50" i="19"/>
  <c r="BK50" i="19"/>
  <c r="BS50" i="19"/>
  <c r="BL50" i="19"/>
  <c r="BT50" i="19"/>
  <c r="BM50" i="19"/>
  <c r="BU50" i="19"/>
  <c r="AO50" i="19"/>
  <c r="AW50" i="19"/>
  <c r="AP50" i="19"/>
  <c r="AX50" i="19"/>
  <c r="AQ50" i="19"/>
  <c r="AR50" i="19"/>
  <c r="AT50" i="19"/>
  <c r="AM50" i="19"/>
  <c r="AN50" i="19"/>
  <c r="AS50" i="19"/>
  <c r="AU50" i="19"/>
  <c r="AV50" i="19"/>
  <c r="BN58" i="19"/>
  <c r="BV58" i="19"/>
  <c r="BO58" i="19"/>
  <c r="BP58" i="19"/>
  <c r="BQ58" i="19"/>
  <c r="BR58" i="19"/>
  <c r="BK58" i="19"/>
  <c r="BS58" i="19"/>
  <c r="BL58" i="19"/>
  <c r="BT58" i="19"/>
  <c r="BM58" i="19"/>
  <c r="BU58" i="19"/>
  <c r="AO58" i="19"/>
  <c r="AW58" i="19"/>
  <c r="AP58" i="19"/>
  <c r="AX58" i="19"/>
  <c r="AQ58" i="19"/>
  <c r="AR58" i="19"/>
  <c r="AT58" i="19"/>
  <c r="AV58" i="19"/>
  <c r="AM58" i="19"/>
  <c r="AN58" i="19"/>
  <c r="AS58" i="19"/>
  <c r="AU58" i="19"/>
  <c r="BN66" i="19"/>
  <c r="BV66" i="19"/>
  <c r="BO66" i="19"/>
  <c r="BP66" i="19"/>
  <c r="BQ66" i="19"/>
  <c r="BR66" i="19"/>
  <c r="BK66" i="19"/>
  <c r="BS66" i="19"/>
  <c r="BL66" i="19"/>
  <c r="BT66" i="19"/>
  <c r="BM66" i="19"/>
  <c r="BU66" i="19"/>
  <c r="AO66" i="19"/>
  <c r="AW66" i="19"/>
  <c r="AP66" i="19"/>
  <c r="AX66" i="19"/>
  <c r="AQ66" i="19"/>
  <c r="AR66" i="19"/>
  <c r="AT66" i="19"/>
  <c r="AM66" i="19"/>
  <c r="AN66" i="19"/>
  <c r="AS66" i="19"/>
  <c r="AU66" i="19"/>
  <c r="AV66" i="19"/>
  <c r="BK74" i="19"/>
  <c r="BS74" i="19"/>
  <c r="BL74" i="19"/>
  <c r="BT74" i="19"/>
  <c r="BO74" i="19"/>
  <c r="BM74" i="19"/>
  <c r="BP74" i="19"/>
  <c r="BR74" i="19"/>
  <c r="BU74" i="19"/>
  <c r="BV74" i="19"/>
  <c r="BN74" i="19"/>
  <c r="BQ74" i="19"/>
  <c r="AO74" i="19"/>
  <c r="AW74" i="19"/>
  <c r="AP74" i="19"/>
  <c r="AX74" i="19"/>
  <c r="AQ74" i="19"/>
  <c r="AR74" i="19"/>
  <c r="AT74" i="19"/>
  <c r="AV74" i="19"/>
  <c r="AM74" i="19"/>
  <c r="AN74" i="19"/>
  <c r="AS74" i="19"/>
  <c r="AU74" i="19"/>
  <c r="BK82" i="19"/>
  <c r="BS82" i="19"/>
  <c r="BL82" i="19"/>
  <c r="BT82" i="19"/>
  <c r="BO82" i="19"/>
  <c r="BR82" i="19"/>
  <c r="BV82" i="19"/>
  <c r="BM82" i="19"/>
  <c r="BN82" i="19"/>
  <c r="BP82" i="19"/>
  <c r="BQ82" i="19"/>
  <c r="BU82" i="19"/>
  <c r="AO82" i="19"/>
  <c r="AW82" i="19"/>
  <c r="AP82" i="19"/>
  <c r="AX82" i="19"/>
  <c r="AQ82" i="19"/>
  <c r="AR82" i="19"/>
  <c r="AT82" i="19"/>
  <c r="AM82" i="19"/>
  <c r="AN82" i="19"/>
  <c r="AS82" i="19"/>
  <c r="AU82" i="19"/>
  <c r="AV82" i="19"/>
  <c r="BK90" i="19"/>
  <c r="BS90" i="19"/>
  <c r="BL90" i="19"/>
  <c r="BT90" i="19"/>
  <c r="BO90" i="19"/>
  <c r="BM90" i="19"/>
  <c r="BP90" i="19"/>
  <c r="BR90" i="19"/>
  <c r="BU90" i="19"/>
  <c r="BV90" i="19"/>
  <c r="BN90" i="19"/>
  <c r="BQ90" i="19"/>
  <c r="AO90" i="19"/>
  <c r="AW90" i="19"/>
  <c r="AP90" i="19"/>
  <c r="AX90" i="19"/>
  <c r="AQ90" i="19"/>
  <c r="AR90" i="19"/>
  <c r="AT90" i="19"/>
  <c r="AV90" i="19"/>
  <c r="AM90" i="19"/>
  <c r="AN90" i="19"/>
  <c r="AS90" i="19"/>
  <c r="AU90" i="19"/>
  <c r="BK98" i="19"/>
  <c r="BS98" i="19"/>
  <c r="BL98" i="19"/>
  <c r="BT98" i="19"/>
  <c r="BO98" i="19"/>
  <c r="BR98" i="19"/>
  <c r="BV98" i="19"/>
  <c r="BM98" i="19"/>
  <c r="BN98" i="19"/>
  <c r="BP98" i="19"/>
  <c r="BU98" i="19"/>
  <c r="BQ98" i="19"/>
  <c r="AO98" i="19"/>
  <c r="AW98" i="19"/>
  <c r="AP98" i="19"/>
  <c r="AX98" i="19"/>
  <c r="AQ98" i="19"/>
  <c r="AR98" i="19"/>
  <c r="AT98" i="19"/>
  <c r="AM98" i="19"/>
  <c r="AN98" i="19"/>
  <c r="AS98" i="19"/>
  <c r="AU98" i="19"/>
  <c r="AV98" i="19"/>
  <c r="BK106" i="19"/>
  <c r="BS106" i="19"/>
  <c r="BL106" i="19"/>
  <c r="BT106" i="19"/>
  <c r="BO106" i="19"/>
  <c r="BM106" i="19"/>
  <c r="BP106" i="19"/>
  <c r="BR106" i="19"/>
  <c r="BU106" i="19"/>
  <c r="BV106" i="19"/>
  <c r="BQ106" i="19"/>
  <c r="BN106" i="19"/>
  <c r="AP106" i="19"/>
  <c r="AX106" i="19"/>
  <c r="AQ106" i="19"/>
  <c r="AR106" i="19"/>
  <c r="AS106" i="19"/>
  <c r="AT106" i="19"/>
  <c r="AM106" i="19"/>
  <c r="AU106" i="19"/>
  <c r="AN106" i="19"/>
  <c r="AV106" i="19"/>
  <c r="AO106" i="19"/>
  <c r="AW106" i="19"/>
  <c r="K26" i="2"/>
  <c r="S26" i="2"/>
  <c r="L26" i="2"/>
  <c r="M26" i="2"/>
  <c r="N26" i="2"/>
  <c r="O26" i="2"/>
  <c r="H26" i="2"/>
  <c r="P26" i="2"/>
  <c r="I26" i="2"/>
  <c r="Q26" i="2"/>
  <c r="J26" i="2"/>
  <c r="R26" i="2"/>
  <c r="K18" i="2"/>
  <c r="S18" i="2"/>
  <c r="L18" i="2"/>
  <c r="M18" i="2"/>
  <c r="N18" i="2"/>
  <c r="O18" i="2"/>
  <c r="H18" i="2"/>
  <c r="P18" i="2"/>
  <c r="I18" i="2"/>
  <c r="Q18" i="2"/>
  <c r="J18" i="2"/>
  <c r="R18" i="2"/>
  <c r="J54" i="2"/>
  <c r="R54" i="2"/>
  <c r="K54" i="2"/>
  <c r="S54" i="2"/>
  <c r="Q54" i="2"/>
  <c r="L54" i="2"/>
  <c r="M54" i="2"/>
  <c r="I54" i="2"/>
  <c r="N54" i="2"/>
  <c r="O54" i="2"/>
  <c r="H54" i="2"/>
  <c r="P54" i="2"/>
  <c r="K46" i="2"/>
  <c r="S46" i="2"/>
  <c r="M46" i="2"/>
  <c r="N46" i="2"/>
  <c r="O46" i="2"/>
  <c r="I46" i="2"/>
  <c r="Q46" i="2"/>
  <c r="L46" i="2"/>
  <c r="P46" i="2"/>
  <c r="J46" i="2"/>
  <c r="R46" i="2"/>
  <c r="H46" i="2"/>
  <c r="K38" i="2"/>
  <c r="S38" i="2"/>
  <c r="M38" i="2"/>
  <c r="N38" i="2"/>
  <c r="O38" i="2"/>
  <c r="I38" i="2"/>
  <c r="Q38" i="2"/>
  <c r="H38" i="2"/>
  <c r="J38" i="2"/>
  <c r="L38" i="2"/>
  <c r="P38" i="2"/>
  <c r="R38" i="2"/>
  <c r="K30" i="2"/>
  <c r="S30" i="2"/>
  <c r="M30" i="2"/>
  <c r="N30" i="2"/>
  <c r="O30" i="2"/>
  <c r="I30" i="2"/>
  <c r="Q30" i="2"/>
  <c r="L30" i="2"/>
  <c r="P30" i="2"/>
  <c r="R30" i="2"/>
  <c r="J30" i="2"/>
  <c r="H30" i="2"/>
  <c r="N103" i="2"/>
  <c r="O103" i="2"/>
  <c r="H103" i="2"/>
  <c r="P103" i="2"/>
  <c r="I103" i="2"/>
  <c r="Q103" i="2"/>
  <c r="J103" i="2"/>
  <c r="R103" i="2"/>
  <c r="K103" i="2"/>
  <c r="S103" i="2"/>
  <c r="M103" i="2"/>
  <c r="L103" i="2"/>
  <c r="N95" i="2"/>
  <c r="O95" i="2"/>
  <c r="H95" i="2"/>
  <c r="P95" i="2"/>
  <c r="I95" i="2"/>
  <c r="Q95" i="2"/>
  <c r="M95" i="2"/>
  <c r="J95" i="2"/>
  <c r="R95" i="2"/>
  <c r="K95" i="2"/>
  <c r="S95" i="2"/>
  <c r="L95" i="2"/>
  <c r="N87" i="2"/>
  <c r="O87" i="2"/>
  <c r="H87" i="2"/>
  <c r="P87" i="2"/>
  <c r="I87" i="2"/>
  <c r="Q87" i="2"/>
  <c r="J87" i="2"/>
  <c r="R87" i="2"/>
  <c r="K87" i="2"/>
  <c r="S87" i="2"/>
  <c r="L87" i="2"/>
  <c r="M87" i="2"/>
  <c r="N79" i="2"/>
  <c r="O79" i="2"/>
  <c r="M79" i="2"/>
  <c r="H79" i="2"/>
  <c r="P79" i="2"/>
  <c r="I79" i="2"/>
  <c r="Q79" i="2"/>
  <c r="J79" i="2"/>
  <c r="R79" i="2"/>
  <c r="K79" i="2"/>
  <c r="S79" i="2"/>
  <c r="L79" i="2"/>
  <c r="N71" i="2"/>
  <c r="O71" i="2"/>
  <c r="M71" i="2"/>
  <c r="H71" i="2"/>
  <c r="P71" i="2"/>
  <c r="I71" i="2"/>
  <c r="Q71" i="2"/>
  <c r="J71" i="2"/>
  <c r="R71" i="2"/>
  <c r="K71" i="2"/>
  <c r="S71" i="2"/>
  <c r="L71" i="2"/>
  <c r="N63" i="2"/>
  <c r="M63" i="2"/>
  <c r="O63" i="2"/>
  <c r="H63" i="2"/>
  <c r="P63" i="2"/>
  <c r="I63" i="2"/>
  <c r="Q63" i="2"/>
  <c r="J63" i="2"/>
  <c r="R63" i="2"/>
  <c r="K63" i="2"/>
  <c r="S63" i="2"/>
  <c r="L63" i="2"/>
  <c r="G103" i="11"/>
  <c r="I103" i="11"/>
  <c r="J103" i="11"/>
  <c r="C103" i="11"/>
  <c r="K103" i="11"/>
  <c r="E103" i="11"/>
  <c r="M103" i="11"/>
  <c r="D103" i="11"/>
  <c r="F103" i="11"/>
  <c r="H103" i="11"/>
  <c r="L103" i="11"/>
  <c r="N103" i="11"/>
  <c r="G95" i="11"/>
  <c r="I95" i="11"/>
  <c r="J95" i="11"/>
  <c r="C95" i="11"/>
  <c r="K95" i="11"/>
  <c r="E95" i="11"/>
  <c r="M95" i="11"/>
  <c r="L95" i="11"/>
  <c r="N95" i="11"/>
  <c r="D95" i="11"/>
  <c r="F95" i="11"/>
  <c r="H95" i="11"/>
  <c r="G87" i="11"/>
  <c r="I87" i="11"/>
  <c r="J87" i="11"/>
  <c r="C87" i="11"/>
  <c r="K87" i="11"/>
  <c r="E87" i="11"/>
  <c r="M87" i="11"/>
  <c r="D87" i="11"/>
  <c r="F87" i="11"/>
  <c r="H87" i="11"/>
  <c r="L87" i="11"/>
  <c r="N87" i="11"/>
  <c r="G79" i="11"/>
  <c r="I79" i="11"/>
  <c r="J79" i="11"/>
  <c r="C79" i="11"/>
  <c r="K79" i="11"/>
  <c r="E79" i="11"/>
  <c r="M79" i="11"/>
  <c r="L79" i="11"/>
  <c r="N79" i="11"/>
  <c r="D79" i="11"/>
  <c r="F79" i="11"/>
  <c r="H79" i="11"/>
  <c r="D71" i="11"/>
  <c r="L71" i="11"/>
  <c r="E71" i="11"/>
  <c r="M71" i="11"/>
  <c r="H71" i="11"/>
  <c r="C71" i="11"/>
  <c r="G71" i="11"/>
  <c r="I71" i="11"/>
  <c r="J71" i="11"/>
  <c r="N71" i="11"/>
  <c r="F71" i="11"/>
  <c r="K71" i="11"/>
  <c r="D63" i="11"/>
  <c r="L63" i="11"/>
  <c r="E63" i="11"/>
  <c r="M63" i="11"/>
  <c r="H63" i="11"/>
  <c r="J63" i="11"/>
  <c r="N63" i="11"/>
  <c r="C63" i="11"/>
  <c r="G63" i="11"/>
  <c r="F63" i="11"/>
  <c r="I63" i="11"/>
  <c r="K63" i="11"/>
  <c r="J55" i="11"/>
  <c r="D55" i="11"/>
  <c r="L55" i="11"/>
  <c r="E55" i="11"/>
  <c r="M55" i="11"/>
  <c r="F55" i="11"/>
  <c r="N55" i="11"/>
  <c r="H55" i="11"/>
  <c r="K55" i="11"/>
  <c r="G55" i="11"/>
  <c r="C55" i="11"/>
  <c r="I55" i="11"/>
  <c r="J47" i="11"/>
  <c r="D47" i="11"/>
  <c r="L47" i="11"/>
  <c r="E47" i="11"/>
  <c r="M47" i="11"/>
  <c r="F47" i="11"/>
  <c r="N47" i="11"/>
  <c r="H47" i="11"/>
  <c r="G47" i="11"/>
  <c r="I47" i="11"/>
  <c r="K47" i="11"/>
  <c r="C47" i="11"/>
  <c r="D39" i="11"/>
  <c r="L39" i="11"/>
  <c r="F39" i="11"/>
  <c r="N39" i="11"/>
  <c r="H39" i="11"/>
  <c r="K39" i="11"/>
  <c r="C39" i="11"/>
  <c r="E39" i="11"/>
  <c r="I39" i="11"/>
  <c r="G39" i="11"/>
  <c r="J39" i="11"/>
  <c r="M39" i="11"/>
  <c r="D31" i="11"/>
  <c r="L31" i="11"/>
  <c r="F31" i="11"/>
  <c r="N31" i="11"/>
  <c r="H31" i="11"/>
  <c r="E31" i="11"/>
  <c r="I31" i="11"/>
  <c r="J31" i="11"/>
  <c r="K31" i="11"/>
  <c r="C31" i="11"/>
  <c r="G31" i="11"/>
  <c r="M31" i="11"/>
  <c r="J23" i="11"/>
  <c r="D23" i="11"/>
  <c r="L23" i="11"/>
  <c r="F23" i="11"/>
  <c r="N23" i="11"/>
  <c r="G23" i="11"/>
  <c r="H23" i="11"/>
  <c r="K23" i="11"/>
  <c r="E23" i="11"/>
  <c r="C23" i="11"/>
  <c r="I23" i="11"/>
  <c r="M23" i="11"/>
  <c r="G15" i="11"/>
  <c r="H15" i="11"/>
  <c r="C15" i="11"/>
  <c r="K15" i="11"/>
  <c r="J15" i="11"/>
  <c r="M15" i="11"/>
  <c r="D15" i="11"/>
  <c r="E15" i="11"/>
  <c r="F15" i="11"/>
  <c r="L15" i="11"/>
  <c r="N15" i="11"/>
  <c r="I15" i="11"/>
  <c r="BR11" i="19"/>
  <c r="BK11" i="19"/>
  <c r="BS11" i="19"/>
  <c r="BL11" i="19"/>
  <c r="BT11" i="19"/>
  <c r="BM11" i="19"/>
  <c r="BU11" i="19"/>
  <c r="BN11" i="19"/>
  <c r="BV11" i="19"/>
  <c r="BO11" i="19"/>
  <c r="BP11" i="19"/>
  <c r="BQ11" i="19"/>
  <c r="AR11" i="19"/>
  <c r="AS11" i="19"/>
  <c r="AT11" i="19"/>
  <c r="AM11" i="19"/>
  <c r="AU11" i="19"/>
  <c r="AN11" i="19"/>
  <c r="AV11" i="19"/>
  <c r="AO11" i="19"/>
  <c r="AW11" i="19"/>
  <c r="AP11" i="19"/>
  <c r="AX11" i="19"/>
  <c r="AQ11" i="19"/>
  <c r="BR19" i="19"/>
  <c r="BK19" i="19"/>
  <c r="BS19" i="19"/>
  <c r="BL19" i="19"/>
  <c r="BT19" i="19"/>
  <c r="BM19" i="19"/>
  <c r="BU19" i="19"/>
  <c r="BN19" i="19"/>
  <c r="BV19" i="19"/>
  <c r="BO19" i="19"/>
  <c r="BP19" i="19"/>
  <c r="BQ19" i="19"/>
  <c r="AR19" i="19"/>
  <c r="AS19" i="19"/>
  <c r="AT19" i="19"/>
  <c r="AM19" i="19"/>
  <c r="AU19" i="19"/>
  <c r="AN19" i="19"/>
  <c r="AV19" i="19"/>
  <c r="AO19" i="19"/>
  <c r="AW19" i="19"/>
  <c r="AP19" i="19"/>
  <c r="AX19" i="19"/>
  <c r="AQ19" i="19"/>
  <c r="BR27" i="19"/>
  <c r="BK27" i="19"/>
  <c r="BS27" i="19"/>
  <c r="BL27" i="19"/>
  <c r="BT27" i="19"/>
  <c r="BM27" i="19"/>
  <c r="BU27" i="19"/>
  <c r="BN27" i="19"/>
  <c r="BV27" i="19"/>
  <c r="BO27" i="19"/>
  <c r="BP27" i="19"/>
  <c r="BQ27" i="19"/>
  <c r="AR27" i="19"/>
  <c r="AS27" i="19"/>
  <c r="AT27" i="19"/>
  <c r="AM27" i="19"/>
  <c r="AU27" i="19"/>
  <c r="AN27" i="19"/>
  <c r="AV27" i="19"/>
  <c r="AO27" i="19"/>
  <c r="AW27" i="19"/>
  <c r="AP27" i="19"/>
  <c r="AX27" i="19"/>
  <c r="AQ27" i="19"/>
  <c r="BR35" i="19"/>
  <c r="BK35" i="19"/>
  <c r="BS35" i="19"/>
  <c r="BL35" i="19"/>
  <c r="BT35" i="19"/>
  <c r="BM35" i="19"/>
  <c r="BU35" i="19"/>
  <c r="BN35" i="19"/>
  <c r="BV35" i="19"/>
  <c r="BO35" i="19"/>
  <c r="BP35" i="19"/>
  <c r="BQ35" i="19"/>
  <c r="AS35" i="19"/>
  <c r="AT35" i="19"/>
  <c r="AM35" i="19"/>
  <c r="AU35" i="19"/>
  <c r="AN35" i="19"/>
  <c r="AV35" i="19"/>
  <c r="AP35" i="19"/>
  <c r="AX35" i="19"/>
  <c r="AW35" i="19"/>
  <c r="AO35" i="19"/>
  <c r="AQ35" i="19"/>
  <c r="AR35" i="19"/>
  <c r="BR43" i="19"/>
  <c r="BK43" i="19"/>
  <c r="BS43" i="19"/>
  <c r="BL43" i="19"/>
  <c r="BT43" i="19"/>
  <c r="BM43" i="19"/>
  <c r="BU43" i="19"/>
  <c r="BN43" i="19"/>
  <c r="BV43" i="19"/>
  <c r="BO43" i="19"/>
  <c r="BP43" i="19"/>
  <c r="BQ43" i="19"/>
  <c r="AS43" i="19"/>
  <c r="AT43" i="19"/>
  <c r="AM43" i="19"/>
  <c r="AU43" i="19"/>
  <c r="AN43" i="19"/>
  <c r="AV43" i="19"/>
  <c r="AP43" i="19"/>
  <c r="AX43" i="19"/>
  <c r="AO43" i="19"/>
  <c r="AQ43" i="19"/>
  <c r="AR43" i="19"/>
  <c r="AW43" i="19"/>
  <c r="BR51" i="19"/>
  <c r="BK51" i="19"/>
  <c r="BS51" i="19"/>
  <c r="BL51" i="19"/>
  <c r="BT51" i="19"/>
  <c r="BM51" i="19"/>
  <c r="BU51" i="19"/>
  <c r="BN51" i="19"/>
  <c r="BV51" i="19"/>
  <c r="BO51" i="19"/>
  <c r="BP51" i="19"/>
  <c r="BQ51" i="19"/>
  <c r="AS51" i="19"/>
  <c r="AT51" i="19"/>
  <c r="AM51" i="19"/>
  <c r="AU51" i="19"/>
  <c r="AN51" i="19"/>
  <c r="AV51" i="19"/>
  <c r="AP51" i="19"/>
  <c r="AX51" i="19"/>
  <c r="AW51" i="19"/>
  <c r="AO51" i="19"/>
  <c r="AQ51" i="19"/>
  <c r="AR51" i="19"/>
  <c r="BR59" i="19"/>
  <c r="BK59" i="19"/>
  <c r="BS59" i="19"/>
  <c r="BL59" i="19"/>
  <c r="BT59" i="19"/>
  <c r="BM59" i="19"/>
  <c r="BU59" i="19"/>
  <c r="BN59" i="19"/>
  <c r="BV59" i="19"/>
  <c r="BO59" i="19"/>
  <c r="BP59" i="19"/>
  <c r="BQ59" i="19"/>
  <c r="AS59" i="19"/>
  <c r="AT59" i="19"/>
  <c r="AM59" i="19"/>
  <c r="AU59" i="19"/>
  <c r="AN59" i="19"/>
  <c r="AV59" i="19"/>
  <c r="AP59" i="19"/>
  <c r="AX59" i="19"/>
  <c r="AO59" i="19"/>
  <c r="AQ59" i="19"/>
  <c r="AR59" i="19"/>
  <c r="AW59" i="19"/>
  <c r="BR67" i="19"/>
  <c r="BK67" i="19"/>
  <c r="BL67" i="19"/>
  <c r="BM67" i="19"/>
  <c r="BN67" i="19"/>
  <c r="BO67" i="19"/>
  <c r="BP67" i="19"/>
  <c r="BS67" i="19"/>
  <c r="BT67" i="19"/>
  <c r="BU67" i="19"/>
  <c r="BV67" i="19"/>
  <c r="BQ67" i="19"/>
  <c r="AS67" i="19"/>
  <c r="AT67" i="19"/>
  <c r="AM67" i="19"/>
  <c r="AU67" i="19"/>
  <c r="AN67" i="19"/>
  <c r="AV67" i="19"/>
  <c r="AP67" i="19"/>
  <c r="AX67" i="19"/>
  <c r="AW67" i="19"/>
  <c r="AO67" i="19"/>
  <c r="AQ67" i="19"/>
  <c r="AR67" i="19"/>
  <c r="BO75" i="19"/>
  <c r="BP75" i="19"/>
  <c r="BK75" i="19"/>
  <c r="BS75" i="19"/>
  <c r="BM75" i="19"/>
  <c r="BQ75" i="19"/>
  <c r="BT75" i="19"/>
  <c r="BU75" i="19"/>
  <c r="BV75" i="19"/>
  <c r="BN75" i="19"/>
  <c r="BR75" i="19"/>
  <c r="BL75" i="19"/>
  <c r="AS75" i="19"/>
  <c r="AT75" i="19"/>
  <c r="AM75" i="19"/>
  <c r="AU75" i="19"/>
  <c r="AN75" i="19"/>
  <c r="AV75" i="19"/>
  <c r="AP75" i="19"/>
  <c r="AX75" i="19"/>
  <c r="AO75" i="19"/>
  <c r="AQ75" i="19"/>
  <c r="AR75" i="19"/>
  <c r="AW75" i="19"/>
  <c r="BO83" i="19"/>
  <c r="BP83" i="19"/>
  <c r="BK83" i="19"/>
  <c r="BS83" i="19"/>
  <c r="BT83" i="19"/>
  <c r="BV83" i="19"/>
  <c r="BM83" i="19"/>
  <c r="BN83" i="19"/>
  <c r="BQ83" i="19"/>
  <c r="BL83" i="19"/>
  <c r="BU83" i="19"/>
  <c r="BR83" i="19"/>
  <c r="AS83" i="19"/>
  <c r="AT83" i="19"/>
  <c r="AM83" i="19"/>
  <c r="AU83" i="19"/>
  <c r="AN83" i="19"/>
  <c r="AV83" i="19"/>
  <c r="AP83" i="19"/>
  <c r="AX83" i="19"/>
  <c r="AW83" i="19"/>
  <c r="AO83" i="19"/>
  <c r="AQ83" i="19"/>
  <c r="AR83" i="19"/>
  <c r="BO91" i="19"/>
  <c r="BP91" i="19"/>
  <c r="BK91" i="19"/>
  <c r="BS91" i="19"/>
  <c r="BM91" i="19"/>
  <c r="BQ91" i="19"/>
  <c r="BT91" i="19"/>
  <c r="BU91" i="19"/>
  <c r="BV91" i="19"/>
  <c r="BL91" i="19"/>
  <c r="BN91" i="19"/>
  <c r="BR91" i="19"/>
  <c r="AS91" i="19"/>
  <c r="AT91" i="19"/>
  <c r="AM91" i="19"/>
  <c r="AU91" i="19"/>
  <c r="AN91" i="19"/>
  <c r="AV91" i="19"/>
  <c r="AP91" i="19"/>
  <c r="AX91" i="19"/>
  <c r="AO91" i="19"/>
  <c r="AQ91" i="19"/>
  <c r="AR91" i="19"/>
  <c r="AW91" i="19"/>
  <c r="BO99" i="19"/>
  <c r="BP99" i="19"/>
  <c r="BK99" i="19"/>
  <c r="BS99" i="19"/>
  <c r="BT99" i="19"/>
  <c r="BV99" i="19"/>
  <c r="BM99" i="19"/>
  <c r="BN99" i="19"/>
  <c r="BQ99" i="19"/>
  <c r="BR99" i="19"/>
  <c r="BU99" i="19"/>
  <c r="BL99" i="19"/>
  <c r="AS99" i="19"/>
  <c r="AT99" i="19"/>
  <c r="AM99" i="19"/>
  <c r="AU99" i="19"/>
  <c r="AN99" i="19"/>
  <c r="AV99" i="19"/>
  <c r="AP99" i="19"/>
  <c r="AX99" i="19"/>
  <c r="AW99" i="19"/>
  <c r="AO99" i="19"/>
  <c r="AQ99" i="19"/>
  <c r="AR99" i="19"/>
  <c r="BO107" i="19"/>
  <c r="BP107" i="19"/>
  <c r="BK107" i="19"/>
  <c r="BS107" i="19"/>
  <c r="BM107" i="19"/>
  <c r="BQ107" i="19"/>
  <c r="BT107" i="19"/>
  <c r="BU107" i="19"/>
  <c r="BV107" i="19"/>
  <c r="BN107" i="19"/>
  <c r="BL107" i="19"/>
  <c r="BR107" i="19"/>
  <c r="AT107" i="19"/>
  <c r="AM107" i="19"/>
  <c r="AU107" i="19"/>
  <c r="AN107" i="19"/>
  <c r="AV107" i="19"/>
  <c r="AO107" i="19"/>
  <c r="AW107" i="19"/>
  <c r="AP107" i="19"/>
  <c r="AX107" i="19"/>
  <c r="AQ107" i="19"/>
  <c r="AR107" i="19"/>
  <c r="AS107" i="19"/>
  <c r="O25" i="2"/>
  <c r="H25" i="2"/>
  <c r="P25" i="2"/>
  <c r="I25" i="2"/>
  <c r="Q25" i="2"/>
  <c r="J25" i="2"/>
  <c r="R25" i="2"/>
  <c r="K25" i="2"/>
  <c r="S25" i="2"/>
  <c r="L25" i="2"/>
  <c r="M25" i="2"/>
  <c r="N25" i="2"/>
  <c r="O17" i="2"/>
  <c r="H17" i="2"/>
  <c r="P17" i="2"/>
  <c r="I17" i="2"/>
  <c r="Q17" i="2"/>
  <c r="J17" i="2"/>
  <c r="R17" i="2"/>
  <c r="K17" i="2"/>
  <c r="S17" i="2"/>
  <c r="L17" i="2"/>
  <c r="M17" i="2"/>
  <c r="N17" i="2"/>
  <c r="N61" i="2"/>
  <c r="O61" i="2"/>
  <c r="M61" i="2"/>
  <c r="H61" i="2"/>
  <c r="P61" i="2"/>
  <c r="I61" i="2"/>
  <c r="Q61" i="2"/>
  <c r="J61" i="2"/>
  <c r="R61" i="2"/>
  <c r="K61" i="2"/>
  <c r="S61" i="2"/>
  <c r="L61" i="2"/>
  <c r="N53" i="2"/>
  <c r="O53" i="2"/>
  <c r="M53" i="2"/>
  <c r="H53" i="2"/>
  <c r="P53" i="2"/>
  <c r="I53" i="2"/>
  <c r="Q53" i="2"/>
  <c r="J53" i="2"/>
  <c r="R53" i="2"/>
  <c r="K53" i="2"/>
  <c r="S53" i="2"/>
  <c r="L53" i="2"/>
  <c r="O45" i="2"/>
  <c r="I45" i="2"/>
  <c r="Q45" i="2"/>
  <c r="J45" i="2"/>
  <c r="R45" i="2"/>
  <c r="K45" i="2"/>
  <c r="S45" i="2"/>
  <c r="M45" i="2"/>
  <c r="H45" i="2"/>
  <c r="L45" i="2"/>
  <c r="N45" i="2"/>
  <c r="P45" i="2"/>
  <c r="O37" i="2"/>
  <c r="I37" i="2"/>
  <c r="Q37" i="2"/>
  <c r="J37" i="2"/>
  <c r="R37" i="2"/>
  <c r="K37" i="2"/>
  <c r="S37" i="2"/>
  <c r="M37" i="2"/>
  <c r="N37" i="2"/>
  <c r="P37" i="2"/>
  <c r="L37" i="2"/>
  <c r="H37" i="2"/>
  <c r="O29" i="2"/>
  <c r="H29" i="2"/>
  <c r="P29" i="2"/>
  <c r="I29" i="2"/>
  <c r="Q29" i="2"/>
  <c r="J29" i="2"/>
  <c r="R29" i="2"/>
  <c r="K29" i="2"/>
  <c r="S29" i="2"/>
  <c r="L29" i="2"/>
  <c r="M29" i="2"/>
  <c r="N29" i="2"/>
  <c r="J102" i="2"/>
  <c r="R102" i="2"/>
  <c r="K102" i="2"/>
  <c r="S102" i="2"/>
  <c r="L102" i="2"/>
  <c r="M102" i="2"/>
  <c r="N102" i="2"/>
  <c r="I102" i="2"/>
  <c r="O102" i="2"/>
  <c r="H102" i="2"/>
  <c r="P102" i="2"/>
  <c r="Q102" i="2"/>
  <c r="J94" i="2"/>
  <c r="R94" i="2"/>
  <c r="K94" i="2"/>
  <c r="S94" i="2"/>
  <c r="I94" i="2"/>
  <c r="L94" i="2"/>
  <c r="Q94" i="2"/>
  <c r="M94" i="2"/>
  <c r="N94" i="2"/>
  <c r="O94" i="2"/>
  <c r="H94" i="2"/>
  <c r="P94" i="2"/>
  <c r="J86" i="2"/>
  <c r="R86" i="2"/>
  <c r="K86" i="2"/>
  <c r="S86" i="2"/>
  <c r="I86" i="2"/>
  <c r="L86" i="2"/>
  <c r="M86" i="2"/>
  <c r="N86" i="2"/>
  <c r="O86" i="2"/>
  <c r="Q86" i="2"/>
  <c r="H86" i="2"/>
  <c r="P86" i="2"/>
  <c r="J78" i="2"/>
  <c r="R78" i="2"/>
  <c r="K78" i="2"/>
  <c r="S78" i="2"/>
  <c r="L78" i="2"/>
  <c r="M78" i="2"/>
  <c r="N78" i="2"/>
  <c r="O78" i="2"/>
  <c r="I78" i="2"/>
  <c r="H78" i="2"/>
  <c r="P78" i="2"/>
  <c r="Q78" i="2"/>
  <c r="J70" i="2"/>
  <c r="R70" i="2"/>
  <c r="K70" i="2"/>
  <c r="S70" i="2"/>
  <c r="I70" i="2"/>
  <c r="L70" i="2"/>
  <c r="M70" i="2"/>
  <c r="Q70" i="2"/>
  <c r="N70" i="2"/>
  <c r="O70" i="2"/>
  <c r="H70" i="2"/>
  <c r="P70" i="2"/>
  <c r="J62" i="2"/>
  <c r="R62" i="2"/>
  <c r="K62" i="2"/>
  <c r="S62" i="2"/>
  <c r="L62" i="2"/>
  <c r="M62" i="2"/>
  <c r="Q62" i="2"/>
  <c r="N62" i="2"/>
  <c r="I62" i="2"/>
  <c r="O62" i="2"/>
  <c r="H62" i="2"/>
  <c r="P62" i="2"/>
  <c r="C102" i="11"/>
  <c r="K102" i="11"/>
  <c r="E102" i="11"/>
  <c r="M102" i="11"/>
  <c r="F102" i="11"/>
  <c r="N102" i="11"/>
  <c r="G102" i="11"/>
  <c r="I102" i="11"/>
  <c r="L102" i="11"/>
  <c r="D102" i="11"/>
  <c r="H102" i="11"/>
  <c r="J102" i="11"/>
  <c r="C94" i="11"/>
  <c r="K94" i="11"/>
  <c r="E94" i="11"/>
  <c r="M94" i="11"/>
  <c r="F94" i="11"/>
  <c r="N94" i="11"/>
  <c r="G94" i="11"/>
  <c r="I94" i="11"/>
  <c r="D94" i="11"/>
  <c r="H94" i="11"/>
  <c r="J94" i="11"/>
  <c r="L94" i="11"/>
  <c r="C86" i="11"/>
  <c r="K86" i="11"/>
  <c r="E86" i="11"/>
  <c r="M86" i="11"/>
  <c r="F86" i="11"/>
  <c r="N86" i="11"/>
  <c r="G86" i="11"/>
  <c r="I86" i="11"/>
  <c r="L86" i="11"/>
  <c r="D86" i="11"/>
  <c r="H86" i="11"/>
  <c r="J86" i="11"/>
  <c r="C78" i="11"/>
  <c r="K78" i="11"/>
  <c r="E78" i="11"/>
  <c r="M78" i="11"/>
  <c r="F78" i="11"/>
  <c r="N78" i="11"/>
  <c r="G78" i="11"/>
  <c r="I78" i="11"/>
  <c r="D78" i="11"/>
  <c r="H78" i="11"/>
  <c r="J78" i="11"/>
  <c r="L78" i="11"/>
  <c r="H70" i="11"/>
  <c r="I70" i="11"/>
  <c r="D70" i="11"/>
  <c r="L70" i="11"/>
  <c r="C70" i="11"/>
  <c r="F70" i="11"/>
  <c r="G70" i="11"/>
  <c r="J70" i="11"/>
  <c r="M70" i="11"/>
  <c r="N70" i="11"/>
  <c r="E70" i="11"/>
  <c r="K70" i="11"/>
  <c r="H62" i="11"/>
  <c r="I62" i="11"/>
  <c r="D62" i="11"/>
  <c r="L62" i="11"/>
  <c r="J62" i="11"/>
  <c r="M62" i="11"/>
  <c r="N62" i="11"/>
  <c r="C62" i="11"/>
  <c r="F62" i="11"/>
  <c r="G62" i="11"/>
  <c r="K62" i="11"/>
  <c r="E62" i="11"/>
  <c r="F54" i="11"/>
  <c r="N54" i="11"/>
  <c r="H54" i="11"/>
  <c r="I54" i="11"/>
  <c r="J54" i="11"/>
  <c r="D54" i="11"/>
  <c r="L54" i="11"/>
  <c r="C54" i="11"/>
  <c r="G54" i="11"/>
  <c r="K54" i="11"/>
  <c r="M54" i="11"/>
  <c r="E54" i="11"/>
  <c r="F46" i="11"/>
  <c r="N46" i="11"/>
  <c r="H46" i="11"/>
  <c r="I46" i="11"/>
  <c r="J46" i="11"/>
  <c r="D46" i="11"/>
  <c r="L46" i="11"/>
  <c r="M46" i="11"/>
  <c r="C46" i="11"/>
  <c r="G46" i="11"/>
  <c r="E46" i="11"/>
  <c r="K46" i="11"/>
  <c r="H38" i="11"/>
  <c r="J38" i="11"/>
  <c r="D38" i="11"/>
  <c r="L38" i="11"/>
  <c r="K38" i="11"/>
  <c r="N38" i="11"/>
  <c r="C38" i="11"/>
  <c r="E38" i="11"/>
  <c r="G38" i="11"/>
  <c r="F38" i="11"/>
  <c r="I38" i="11"/>
  <c r="M38" i="11"/>
  <c r="H30" i="11"/>
  <c r="J30" i="11"/>
  <c r="D30" i="11"/>
  <c r="L30" i="11"/>
  <c r="E30" i="11"/>
  <c r="G30" i="11"/>
  <c r="I30" i="11"/>
  <c r="K30" i="11"/>
  <c r="N30" i="11"/>
  <c r="C30" i="11"/>
  <c r="F30" i="11"/>
  <c r="M30" i="11"/>
  <c r="F22" i="11"/>
  <c r="N22" i="11"/>
  <c r="H22" i="11"/>
  <c r="J22" i="11"/>
  <c r="C22" i="11"/>
  <c r="K22" i="11"/>
  <c r="D22" i="11"/>
  <c r="L22" i="11"/>
  <c r="G22" i="11"/>
  <c r="I22" i="11"/>
  <c r="M22" i="11"/>
  <c r="E22" i="11"/>
  <c r="C14" i="11"/>
  <c r="K14" i="11"/>
  <c r="D14" i="11"/>
  <c r="L14" i="11"/>
  <c r="G14" i="11"/>
  <c r="I14" i="11"/>
  <c r="M14" i="11"/>
  <c r="E14" i="11"/>
  <c r="F14" i="11"/>
  <c r="N14" i="11"/>
  <c r="H14" i="11"/>
  <c r="J14" i="11"/>
  <c r="BN12" i="19"/>
  <c r="BV12" i="19"/>
  <c r="BO12" i="19"/>
  <c r="BP12" i="19"/>
  <c r="BQ12" i="19"/>
  <c r="BR12" i="19"/>
  <c r="BK12" i="19"/>
  <c r="BS12" i="19"/>
  <c r="BL12" i="19"/>
  <c r="BT12" i="19"/>
  <c r="BM12" i="19"/>
  <c r="BU12" i="19"/>
  <c r="AN12" i="19"/>
  <c r="AV12" i="19"/>
  <c r="AO12" i="19"/>
  <c r="AW12" i="19"/>
  <c r="AP12" i="19"/>
  <c r="AX12" i="19"/>
  <c r="AQ12" i="19"/>
  <c r="AR12" i="19"/>
  <c r="AS12" i="19"/>
  <c r="AT12" i="19"/>
  <c r="AM12" i="19"/>
  <c r="AU12" i="19"/>
  <c r="BN20" i="19"/>
  <c r="BV20" i="19"/>
  <c r="BO20" i="19"/>
  <c r="BP20" i="19"/>
  <c r="BQ20" i="19"/>
  <c r="BR20" i="19"/>
  <c r="BK20" i="19"/>
  <c r="BS20" i="19"/>
  <c r="BL20" i="19"/>
  <c r="BT20" i="19"/>
  <c r="BM20" i="19"/>
  <c r="BU20" i="19"/>
  <c r="AN20" i="19"/>
  <c r="AV20" i="19"/>
  <c r="AO20" i="19"/>
  <c r="AW20" i="19"/>
  <c r="AP20" i="19"/>
  <c r="AX20" i="19"/>
  <c r="AQ20" i="19"/>
  <c r="AR20" i="19"/>
  <c r="AS20" i="19"/>
  <c r="AT20" i="19"/>
  <c r="AM20" i="19"/>
  <c r="AU20" i="19"/>
  <c r="BN28" i="19"/>
  <c r="BV28" i="19"/>
  <c r="BO28" i="19"/>
  <c r="BP28" i="19"/>
  <c r="BQ28" i="19"/>
  <c r="BR28" i="19"/>
  <c r="BK28" i="19"/>
  <c r="BS28" i="19"/>
  <c r="BL28" i="19"/>
  <c r="BT28" i="19"/>
  <c r="BM28" i="19"/>
  <c r="BU28" i="19"/>
  <c r="AN28" i="19"/>
  <c r="AV28" i="19"/>
  <c r="AO28" i="19"/>
  <c r="AW28" i="19"/>
  <c r="AP28" i="19"/>
  <c r="AX28" i="19"/>
  <c r="AQ28" i="19"/>
  <c r="AR28" i="19"/>
  <c r="AS28" i="19"/>
  <c r="AT28" i="19"/>
  <c r="AM28" i="19"/>
  <c r="AU28" i="19"/>
  <c r="BN36" i="19"/>
  <c r="BV36" i="19"/>
  <c r="BO36" i="19"/>
  <c r="BP36" i="19"/>
  <c r="BQ36" i="19"/>
  <c r="BR36" i="19"/>
  <c r="BK36" i="19"/>
  <c r="BS36" i="19"/>
  <c r="BL36" i="19"/>
  <c r="BT36" i="19"/>
  <c r="BM36" i="19"/>
  <c r="BU36" i="19"/>
  <c r="AO36" i="19"/>
  <c r="AW36" i="19"/>
  <c r="AP36" i="19"/>
  <c r="AX36" i="19"/>
  <c r="AQ36" i="19"/>
  <c r="AR36" i="19"/>
  <c r="AT36" i="19"/>
  <c r="AM36" i="19"/>
  <c r="AN36" i="19"/>
  <c r="AS36" i="19"/>
  <c r="AU36" i="19"/>
  <c r="AV36" i="19"/>
  <c r="BN44" i="19"/>
  <c r="BV44" i="19"/>
  <c r="BO44" i="19"/>
  <c r="BP44" i="19"/>
  <c r="BQ44" i="19"/>
  <c r="BR44" i="19"/>
  <c r="BK44" i="19"/>
  <c r="BS44" i="19"/>
  <c r="BL44" i="19"/>
  <c r="BT44" i="19"/>
  <c r="BM44" i="19"/>
  <c r="BU44" i="19"/>
  <c r="AO44" i="19"/>
  <c r="AW44" i="19"/>
  <c r="AP44" i="19"/>
  <c r="AX44" i="19"/>
  <c r="AQ44" i="19"/>
  <c r="AR44" i="19"/>
  <c r="AT44" i="19"/>
  <c r="AU44" i="19"/>
  <c r="AV44" i="19"/>
  <c r="AM44" i="19"/>
  <c r="AN44" i="19"/>
  <c r="AS44" i="19"/>
  <c r="BN52" i="19"/>
  <c r="BV52" i="19"/>
  <c r="BO52" i="19"/>
  <c r="BP52" i="19"/>
  <c r="BQ52" i="19"/>
  <c r="BR52" i="19"/>
  <c r="BK52" i="19"/>
  <c r="BS52" i="19"/>
  <c r="BL52" i="19"/>
  <c r="BT52" i="19"/>
  <c r="BM52" i="19"/>
  <c r="BU52" i="19"/>
  <c r="AO52" i="19"/>
  <c r="AW52" i="19"/>
  <c r="AP52" i="19"/>
  <c r="AX52" i="19"/>
  <c r="AQ52" i="19"/>
  <c r="AR52" i="19"/>
  <c r="AT52" i="19"/>
  <c r="AM52" i="19"/>
  <c r="AN52" i="19"/>
  <c r="AS52" i="19"/>
  <c r="AU52" i="19"/>
  <c r="AV52" i="19"/>
  <c r="BN60" i="19"/>
  <c r="BV60" i="19"/>
  <c r="BO60" i="19"/>
  <c r="BP60" i="19"/>
  <c r="BQ60" i="19"/>
  <c r="BR60" i="19"/>
  <c r="BK60" i="19"/>
  <c r="BS60" i="19"/>
  <c r="BL60" i="19"/>
  <c r="BT60" i="19"/>
  <c r="BM60" i="19"/>
  <c r="BU60" i="19"/>
  <c r="AO60" i="19"/>
  <c r="AW60" i="19"/>
  <c r="AP60" i="19"/>
  <c r="AX60" i="19"/>
  <c r="AQ60" i="19"/>
  <c r="AR60" i="19"/>
  <c r="AT60" i="19"/>
  <c r="AU60" i="19"/>
  <c r="AV60" i="19"/>
  <c r="AM60" i="19"/>
  <c r="AN60" i="19"/>
  <c r="AS60" i="19"/>
  <c r="BK68" i="19"/>
  <c r="BS68" i="19"/>
  <c r="BL68" i="19"/>
  <c r="BT68" i="19"/>
  <c r="BO68" i="19"/>
  <c r="BU68" i="19"/>
  <c r="BV68" i="19"/>
  <c r="BM68" i="19"/>
  <c r="BN68" i="19"/>
  <c r="BP68" i="19"/>
  <c r="BQ68" i="19"/>
  <c r="BR68" i="19"/>
  <c r="AO68" i="19"/>
  <c r="AW68" i="19"/>
  <c r="AP68" i="19"/>
  <c r="AX68" i="19"/>
  <c r="AQ68" i="19"/>
  <c r="AR68" i="19"/>
  <c r="AT68" i="19"/>
  <c r="AM68" i="19"/>
  <c r="AN68" i="19"/>
  <c r="AS68" i="19"/>
  <c r="AU68" i="19"/>
  <c r="AV68" i="19"/>
  <c r="BK76" i="19"/>
  <c r="BS76" i="19"/>
  <c r="BL76" i="19"/>
  <c r="BT76" i="19"/>
  <c r="BO76" i="19"/>
  <c r="BN76" i="19"/>
  <c r="BQ76" i="19"/>
  <c r="BU76" i="19"/>
  <c r="BV76" i="19"/>
  <c r="BM76" i="19"/>
  <c r="BR76" i="19"/>
  <c r="BP76" i="19"/>
  <c r="AO76" i="19"/>
  <c r="AW76" i="19"/>
  <c r="AP76" i="19"/>
  <c r="AX76" i="19"/>
  <c r="AQ76" i="19"/>
  <c r="AR76" i="19"/>
  <c r="AT76" i="19"/>
  <c r="AU76" i="19"/>
  <c r="AV76" i="19"/>
  <c r="AM76" i="19"/>
  <c r="AN76" i="19"/>
  <c r="AS76" i="19"/>
  <c r="BK84" i="19"/>
  <c r="BS84" i="19"/>
  <c r="BL84" i="19"/>
  <c r="BT84" i="19"/>
  <c r="BO84" i="19"/>
  <c r="BU84" i="19"/>
  <c r="BN84" i="19"/>
  <c r="BP84" i="19"/>
  <c r="BQ84" i="19"/>
  <c r="BR84" i="19"/>
  <c r="BM84" i="19"/>
  <c r="BV84" i="19"/>
  <c r="AO84" i="19"/>
  <c r="AW84" i="19"/>
  <c r="AP84" i="19"/>
  <c r="AX84" i="19"/>
  <c r="AQ84" i="19"/>
  <c r="AR84" i="19"/>
  <c r="AT84" i="19"/>
  <c r="AM84" i="19"/>
  <c r="AN84" i="19"/>
  <c r="AS84" i="19"/>
  <c r="AU84" i="19"/>
  <c r="AV84" i="19"/>
  <c r="BK92" i="19"/>
  <c r="BS92" i="19"/>
  <c r="BL92" i="19"/>
  <c r="BT92" i="19"/>
  <c r="BO92" i="19"/>
  <c r="BN92" i="19"/>
  <c r="BQ92" i="19"/>
  <c r="BU92" i="19"/>
  <c r="BV92" i="19"/>
  <c r="BP92" i="19"/>
  <c r="BM92" i="19"/>
  <c r="BR92" i="19"/>
  <c r="AO92" i="19"/>
  <c r="AW92" i="19"/>
  <c r="AP92" i="19"/>
  <c r="AX92" i="19"/>
  <c r="AQ92" i="19"/>
  <c r="AR92" i="19"/>
  <c r="AT92" i="19"/>
  <c r="AU92" i="19"/>
  <c r="AV92" i="19"/>
  <c r="AM92" i="19"/>
  <c r="AN92" i="19"/>
  <c r="AS92" i="19"/>
  <c r="BK100" i="19"/>
  <c r="BS100" i="19"/>
  <c r="BL100" i="19"/>
  <c r="BT100" i="19"/>
  <c r="BO100" i="19"/>
  <c r="BU100" i="19"/>
  <c r="BN100" i="19"/>
  <c r="BP100" i="19"/>
  <c r="BQ100" i="19"/>
  <c r="BM100" i="19"/>
  <c r="BV100" i="19"/>
  <c r="BR100" i="19"/>
  <c r="AO100" i="19"/>
  <c r="AW100" i="19"/>
  <c r="AP100" i="19"/>
  <c r="AX100" i="19"/>
  <c r="AQ100" i="19"/>
  <c r="AR100" i="19"/>
  <c r="AT100" i="19"/>
  <c r="AM100" i="19"/>
  <c r="AN100" i="19"/>
  <c r="AS100" i="19"/>
  <c r="AU100" i="19"/>
  <c r="AV100" i="19"/>
  <c r="BK108" i="19"/>
  <c r="BS108" i="19"/>
  <c r="BL108" i="19"/>
  <c r="BT108" i="19"/>
  <c r="BO108" i="19"/>
  <c r="BN108" i="19"/>
  <c r="BQ108" i="19"/>
  <c r="BU108" i="19"/>
  <c r="BV108" i="19"/>
  <c r="BM108" i="19"/>
  <c r="BP108" i="19"/>
  <c r="BR108" i="19"/>
  <c r="AP108" i="19"/>
  <c r="AX108" i="19"/>
  <c r="AQ108" i="19"/>
  <c r="AR108" i="19"/>
  <c r="AS108" i="19"/>
  <c r="AT108" i="19"/>
  <c r="AM108" i="19"/>
  <c r="AU108" i="19"/>
  <c r="AN108" i="19"/>
  <c r="AV108" i="19"/>
  <c r="AO108" i="19"/>
  <c r="AW108" i="19"/>
  <c r="K24" i="2"/>
  <c r="S24" i="2"/>
  <c r="L24" i="2"/>
  <c r="M24" i="2"/>
  <c r="N24" i="2"/>
  <c r="O24" i="2"/>
  <c r="H24" i="2"/>
  <c r="P24" i="2"/>
  <c r="I24" i="2"/>
  <c r="Q24" i="2"/>
  <c r="J24" i="2"/>
  <c r="R24" i="2"/>
  <c r="E16" i="2"/>
  <c r="K16" i="2"/>
  <c r="S16" i="2"/>
  <c r="L16" i="2"/>
  <c r="M16" i="2"/>
  <c r="N16" i="2"/>
  <c r="O16" i="2"/>
  <c r="H16" i="2"/>
  <c r="P16" i="2"/>
  <c r="I16" i="2"/>
  <c r="Q16" i="2"/>
  <c r="J16" i="2"/>
  <c r="R16" i="2"/>
  <c r="J60" i="2"/>
  <c r="R60" i="2"/>
  <c r="K60" i="2"/>
  <c r="S60" i="2"/>
  <c r="I60" i="2"/>
  <c r="L60" i="2"/>
  <c r="Q60" i="2"/>
  <c r="M60" i="2"/>
  <c r="N60" i="2"/>
  <c r="O60" i="2"/>
  <c r="H60" i="2"/>
  <c r="P60" i="2"/>
  <c r="J52" i="2"/>
  <c r="R52" i="2"/>
  <c r="K52" i="2"/>
  <c r="S52" i="2"/>
  <c r="I52" i="2"/>
  <c r="L52" i="2"/>
  <c r="M52" i="2"/>
  <c r="Q52" i="2"/>
  <c r="N52" i="2"/>
  <c r="O52" i="2"/>
  <c r="H52" i="2"/>
  <c r="P52" i="2"/>
  <c r="K44" i="2"/>
  <c r="S44" i="2"/>
  <c r="M44" i="2"/>
  <c r="N44" i="2"/>
  <c r="O44" i="2"/>
  <c r="I44" i="2"/>
  <c r="Q44" i="2"/>
  <c r="P44" i="2"/>
  <c r="R44" i="2"/>
  <c r="L44" i="2"/>
  <c r="H44" i="2"/>
  <c r="J44" i="2"/>
  <c r="K36" i="2"/>
  <c r="S36" i="2"/>
  <c r="M36" i="2"/>
  <c r="N36" i="2"/>
  <c r="O36" i="2"/>
  <c r="I36" i="2"/>
  <c r="Q36" i="2"/>
  <c r="H36" i="2"/>
  <c r="J36" i="2"/>
  <c r="L36" i="2"/>
  <c r="P36" i="2"/>
  <c r="R36" i="2"/>
  <c r="K28" i="2"/>
  <c r="S28" i="2"/>
  <c r="L28" i="2"/>
  <c r="M28" i="2"/>
  <c r="N28" i="2"/>
  <c r="O28" i="2"/>
  <c r="H28" i="2"/>
  <c r="P28" i="2"/>
  <c r="I28" i="2"/>
  <c r="Q28" i="2"/>
  <c r="J28" i="2"/>
  <c r="R28" i="2"/>
  <c r="N101" i="2"/>
  <c r="O101" i="2"/>
  <c r="M101" i="2"/>
  <c r="H101" i="2"/>
  <c r="P101" i="2"/>
  <c r="I101" i="2"/>
  <c r="Q101" i="2"/>
  <c r="J101" i="2"/>
  <c r="R101" i="2"/>
  <c r="K101" i="2"/>
  <c r="S101" i="2"/>
  <c r="L101" i="2"/>
  <c r="N93" i="2"/>
  <c r="O93" i="2"/>
  <c r="H93" i="2"/>
  <c r="P93" i="2"/>
  <c r="I93" i="2"/>
  <c r="Q93" i="2"/>
  <c r="J93" i="2"/>
  <c r="R93" i="2"/>
  <c r="K93" i="2"/>
  <c r="S93" i="2"/>
  <c r="L93" i="2"/>
  <c r="M93" i="2"/>
  <c r="N85" i="2"/>
  <c r="O85" i="2"/>
  <c r="H85" i="2"/>
  <c r="P85" i="2"/>
  <c r="I85" i="2"/>
  <c r="Q85" i="2"/>
  <c r="M85" i="2"/>
  <c r="J85" i="2"/>
  <c r="R85" i="2"/>
  <c r="K85" i="2"/>
  <c r="S85" i="2"/>
  <c r="L85" i="2"/>
  <c r="N77" i="2"/>
  <c r="O77" i="2"/>
  <c r="H77" i="2"/>
  <c r="P77" i="2"/>
  <c r="I77" i="2"/>
  <c r="Q77" i="2"/>
  <c r="M77" i="2"/>
  <c r="J77" i="2"/>
  <c r="R77" i="2"/>
  <c r="K77" i="2"/>
  <c r="S77" i="2"/>
  <c r="L77" i="2"/>
  <c r="N69" i="2"/>
  <c r="O69" i="2"/>
  <c r="H69" i="2"/>
  <c r="P69" i="2"/>
  <c r="I69" i="2"/>
  <c r="Q69" i="2"/>
  <c r="M69" i="2"/>
  <c r="J69" i="2"/>
  <c r="R69" i="2"/>
  <c r="K69" i="2"/>
  <c r="S69" i="2"/>
  <c r="L69" i="2"/>
  <c r="J9" i="11"/>
  <c r="F9" i="11"/>
  <c r="K9" i="11"/>
  <c r="G9" i="11"/>
  <c r="L9" i="11"/>
  <c r="M9" i="11"/>
  <c r="N9" i="11"/>
  <c r="C9" i="11"/>
  <c r="H9" i="11"/>
  <c r="D9" i="11"/>
  <c r="E9" i="11"/>
  <c r="I9" i="11"/>
  <c r="G101" i="11"/>
  <c r="I101" i="11"/>
  <c r="J101" i="11"/>
  <c r="C101" i="11"/>
  <c r="K101" i="11"/>
  <c r="E101" i="11"/>
  <c r="M101" i="11"/>
  <c r="D101" i="11"/>
  <c r="F101" i="11"/>
  <c r="H101" i="11"/>
  <c r="L101" i="11"/>
  <c r="N101" i="11"/>
  <c r="G93" i="11"/>
  <c r="I93" i="11"/>
  <c r="J93" i="11"/>
  <c r="C93" i="11"/>
  <c r="K93" i="11"/>
  <c r="E93" i="11"/>
  <c r="M93" i="11"/>
  <c r="N93" i="11"/>
  <c r="D93" i="11"/>
  <c r="F93" i="11"/>
  <c r="H93" i="11"/>
  <c r="L93" i="11"/>
  <c r="G85" i="11"/>
  <c r="I85" i="11"/>
  <c r="J85" i="11"/>
  <c r="C85" i="11"/>
  <c r="K85" i="11"/>
  <c r="E85" i="11"/>
  <c r="M85" i="11"/>
  <c r="D85" i="11"/>
  <c r="F85" i="11"/>
  <c r="H85" i="11"/>
  <c r="L85" i="11"/>
  <c r="N85" i="11"/>
  <c r="G77" i="11"/>
  <c r="I77" i="11"/>
  <c r="J77" i="11"/>
  <c r="C77" i="11"/>
  <c r="K77" i="11"/>
  <c r="E77" i="11"/>
  <c r="M77" i="11"/>
  <c r="N77" i="11"/>
  <c r="D77" i="11"/>
  <c r="F77" i="11"/>
  <c r="H77" i="11"/>
  <c r="L77" i="11"/>
  <c r="D69" i="11"/>
  <c r="L69" i="11"/>
  <c r="E69" i="11"/>
  <c r="M69" i="11"/>
  <c r="H69" i="11"/>
  <c r="F69" i="11"/>
  <c r="G69" i="11"/>
  <c r="I69" i="11"/>
  <c r="K69" i="11"/>
  <c r="C69" i="11"/>
  <c r="J69" i="11"/>
  <c r="N69" i="11"/>
  <c r="D61" i="11"/>
  <c r="L61" i="11"/>
  <c r="E61" i="11"/>
  <c r="M61" i="11"/>
  <c r="H61" i="11"/>
  <c r="I61" i="11"/>
  <c r="K61" i="11"/>
  <c r="N61" i="11"/>
  <c r="F61" i="11"/>
  <c r="C61" i="11"/>
  <c r="G61" i="11"/>
  <c r="J61" i="11"/>
  <c r="J53" i="11"/>
  <c r="D53" i="11"/>
  <c r="L53" i="11"/>
  <c r="E53" i="11"/>
  <c r="M53" i="11"/>
  <c r="F53" i="11"/>
  <c r="N53" i="11"/>
  <c r="H53" i="11"/>
  <c r="C53" i="11"/>
  <c r="I53" i="11"/>
  <c r="G53" i="11"/>
  <c r="K53" i="11"/>
  <c r="J45" i="11"/>
  <c r="D45" i="11"/>
  <c r="L45" i="11"/>
  <c r="E45" i="11"/>
  <c r="M45" i="11"/>
  <c r="F45" i="11"/>
  <c r="N45" i="11"/>
  <c r="H45" i="11"/>
  <c r="C45" i="11"/>
  <c r="I45" i="11"/>
  <c r="K45" i="11"/>
  <c r="G45" i="11"/>
  <c r="D37" i="11"/>
  <c r="L37" i="11"/>
  <c r="F37" i="11"/>
  <c r="N37" i="11"/>
  <c r="H37" i="11"/>
  <c r="J37" i="11"/>
  <c r="M37" i="11"/>
  <c r="C37" i="11"/>
  <c r="G37" i="11"/>
  <c r="K37" i="11"/>
  <c r="E37" i="11"/>
  <c r="I37" i="11"/>
  <c r="D29" i="11"/>
  <c r="L29" i="11"/>
  <c r="F29" i="11"/>
  <c r="N29" i="11"/>
  <c r="H29" i="11"/>
  <c r="C29" i="11"/>
  <c r="G29" i="11"/>
  <c r="I29" i="11"/>
  <c r="J29" i="11"/>
  <c r="M29" i="11"/>
  <c r="E29" i="11"/>
  <c r="K29" i="11"/>
  <c r="J21" i="11"/>
  <c r="D21" i="11"/>
  <c r="L21" i="11"/>
  <c r="F21" i="11"/>
  <c r="N21" i="11"/>
  <c r="G21" i="11"/>
  <c r="H21" i="11"/>
  <c r="M21" i="11"/>
  <c r="C21" i="11"/>
  <c r="I21" i="11"/>
  <c r="K21" i="11"/>
  <c r="E21" i="11"/>
  <c r="G13" i="11"/>
  <c r="H13" i="11"/>
  <c r="C13" i="11"/>
  <c r="K13" i="11"/>
  <c r="I13" i="11"/>
  <c r="L13" i="11"/>
  <c r="N13" i="11"/>
  <c r="D13" i="11"/>
  <c r="E13" i="11"/>
  <c r="F13" i="11"/>
  <c r="J13" i="11"/>
  <c r="M13" i="11"/>
  <c r="BR13" i="19"/>
  <c r="BK13" i="19"/>
  <c r="BS13" i="19"/>
  <c r="BL13" i="19"/>
  <c r="BT13" i="19"/>
  <c r="BM13" i="19"/>
  <c r="BU13" i="19"/>
  <c r="BN13" i="19"/>
  <c r="BV13" i="19"/>
  <c r="BO13" i="19"/>
  <c r="BP13" i="19"/>
  <c r="BQ13" i="19"/>
  <c r="AR13" i="19"/>
  <c r="AS13" i="19"/>
  <c r="AT13" i="19"/>
  <c r="AM13" i="19"/>
  <c r="AU13" i="19"/>
  <c r="AN13" i="19"/>
  <c r="AV13" i="19"/>
  <c r="AO13" i="19"/>
  <c r="AW13" i="19"/>
  <c r="AP13" i="19"/>
  <c r="AX13" i="19"/>
  <c r="AQ13" i="19"/>
  <c r="BR21" i="19"/>
  <c r="BK21" i="19"/>
  <c r="BS21" i="19"/>
  <c r="BL21" i="19"/>
  <c r="BT21" i="19"/>
  <c r="BM21" i="19"/>
  <c r="BU21" i="19"/>
  <c r="BN21" i="19"/>
  <c r="BV21" i="19"/>
  <c r="BO21" i="19"/>
  <c r="BP21" i="19"/>
  <c r="BQ21" i="19"/>
  <c r="AR21" i="19"/>
  <c r="AS21" i="19"/>
  <c r="AT21" i="19"/>
  <c r="AM21" i="19"/>
  <c r="AU21" i="19"/>
  <c r="AN21" i="19"/>
  <c r="AV21" i="19"/>
  <c r="AO21" i="19"/>
  <c r="AW21" i="19"/>
  <c r="AP21" i="19"/>
  <c r="AX21" i="19"/>
  <c r="AQ21" i="19"/>
  <c r="BR29" i="19"/>
  <c r="BK29" i="19"/>
  <c r="BS29" i="19"/>
  <c r="BL29" i="19"/>
  <c r="BT29" i="19"/>
  <c r="BM29" i="19"/>
  <c r="BU29" i="19"/>
  <c r="BN29" i="19"/>
  <c r="BV29" i="19"/>
  <c r="BO29" i="19"/>
  <c r="BP29" i="19"/>
  <c r="BQ29" i="19"/>
  <c r="AR29" i="19"/>
  <c r="AS29" i="19"/>
  <c r="AT29" i="19"/>
  <c r="AM29" i="19"/>
  <c r="AU29" i="19"/>
  <c r="AN29" i="19"/>
  <c r="AV29" i="19"/>
  <c r="AO29" i="19"/>
  <c r="AW29" i="19"/>
  <c r="AP29" i="19"/>
  <c r="AX29" i="19"/>
  <c r="AQ29" i="19"/>
  <c r="BR37" i="19"/>
  <c r="BK37" i="19"/>
  <c r="BS37" i="19"/>
  <c r="BL37" i="19"/>
  <c r="BT37" i="19"/>
  <c r="BM37" i="19"/>
  <c r="BU37" i="19"/>
  <c r="BN37" i="19"/>
  <c r="BV37" i="19"/>
  <c r="BO37" i="19"/>
  <c r="BP37" i="19"/>
  <c r="BQ37" i="19"/>
  <c r="AS37" i="19"/>
  <c r="AT37" i="19"/>
  <c r="AM37" i="19"/>
  <c r="AU37" i="19"/>
  <c r="AN37" i="19"/>
  <c r="AV37" i="19"/>
  <c r="AP37" i="19"/>
  <c r="AX37" i="19"/>
  <c r="AR37" i="19"/>
  <c r="AW37" i="19"/>
  <c r="AO37" i="19"/>
  <c r="AQ37" i="19"/>
  <c r="BR45" i="19"/>
  <c r="BK45" i="19"/>
  <c r="BS45" i="19"/>
  <c r="BL45" i="19"/>
  <c r="BT45" i="19"/>
  <c r="BM45" i="19"/>
  <c r="BU45" i="19"/>
  <c r="BN45" i="19"/>
  <c r="BV45" i="19"/>
  <c r="BO45" i="19"/>
  <c r="BP45" i="19"/>
  <c r="BQ45" i="19"/>
  <c r="AS45" i="19"/>
  <c r="AT45" i="19"/>
  <c r="AM45" i="19"/>
  <c r="AU45" i="19"/>
  <c r="AN45" i="19"/>
  <c r="AV45" i="19"/>
  <c r="AP45" i="19"/>
  <c r="AX45" i="19"/>
  <c r="AO45" i="19"/>
  <c r="AQ45" i="19"/>
  <c r="AR45" i="19"/>
  <c r="AW45" i="19"/>
  <c r="BR53" i="19"/>
  <c r="BK53" i="19"/>
  <c r="BS53" i="19"/>
  <c r="BL53" i="19"/>
  <c r="BT53" i="19"/>
  <c r="BM53" i="19"/>
  <c r="BU53" i="19"/>
  <c r="BN53" i="19"/>
  <c r="BV53" i="19"/>
  <c r="BO53" i="19"/>
  <c r="BP53" i="19"/>
  <c r="BQ53" i="19"/>
  <c r="AS53" i="19"/>
  <c r="AT53" i="19"/>
  <c r="AM53" i="19"/>
  <c r="AU53" i="19"/>
  <c r="AN53" i="19"/>
  <c r="AV53" i="19"/>
  <c r="AP53" i="19"/>
  <c r="AX53" i="19"/>
  <c r="AR53" i="19"/>
  <c r="AW53" i="19"/>
  <c r="AO53" i="19"/>
  <c r="AQ53" i="19"/>
  <c r="BR61" i="19"/>
  <c r="BK61" i="19"/>
  <c r="BS61" i="19"/>
  <c r="BL61" i="19"/>
  <c r="BT61" i="19"/>
  <c r="BM61" i="19"/>
  <c r="BU61" i="19"/>
  <c r="BN61" i="19"/>
  <c r="BV61" i="19"/>
  <c r="BO61" i="19"/>
  <c r="BP61" i="19"/>
  <c r="BQ61" i="19"/>
  <c r="AS61" i="19"/>
  <c r="AT61" i="19"/>
  <c r="AM61" i="19"/>
  <c r="AU61" i="19"/>
  <c r="AN61" i="19"/>
  <c r="AV61" i="19"/>
  <c r="AP61" i="19"/>
  <c r="AX61" i="19"/>
  <c r="AO61" i="19"/>
  <c r="AQ61" i="19"/>
  <c r="AR61" i="19"/>
  <c r="AW61" i="19"/>
  <c r="BO69" i="19"/>
  <c r="BP69" i="19"/>
  <c r="BK69" i="19"/>
  <c r="BS69" i="19"/>
  <c r="BU69" i="19"/>
  <c r="BL69" i="19"/>
  <c r="BN69" i="19"/>
  <c r="BQ69" i="19"/>
  <c r="BR69" i="19"/>
  <c r="BT69" i="19"/>
  <c r="BM69" i="19"/>
  <c r="BV69" i="19"/>
  <c r="AS69" i="19"/>
  <c r="AT69" i="19"/>
  <c r="AM69" i="19"/>
  <c r="AU69" i="19"/>
  <c r="AN69" i="19"/>
  <c r="AV69" i="19"/>
  <c r="AP69" i="19"/>
  <c r="AX69" i="19"/>
  <c r="AR69" i="19"/>
  <c r="AW69" i="19"/>
  <c r="AO69" i="19"/>
  <c r="AQ69" i="19"/>
  <c r="BO77" i="19"/>
  <c r="BP77" i="19"/>
  <c r="BK77" i="19"/>
  <c r="BS77" i="19"/>
  <c r="BN77" i="19"/>
  <c r="BR77" i="19"/>
  <c r="BU77" i="19"/>
  <c r="BV77" i="19"/>
  <c r="BL77" i="19"/>
  <c r="BM77" i="19"/>
  <c r="BQ77" i="19"/>
  <c r="BT77" i="19"/>
  <c r="AS77" i="19"/>
  <c r="AT77" i="19"/>
  <c r="AM77" i="19"/>
  <c r="AU77" i="19"/>
  <c r="AN77" i="19"/>
  <c r="AV77" i="19"/>
  <c r="AP77" i="19"/>
  <c r="AX77" i="19"/>
  <c r="AO77" i="19"/>
  <c r="AQ77" i="19"/>
  <c r="AR77" i="19"/>
  <c r="AW77" i="19"/>
  <c r="BO85" i="19"/>
  <c r="BP85" i="19"/>
  <c r="BK85" i="19"/>
  <c r="BS85" i="19"/>
  <c r="BU85" i="19"/>
  <c r="BL85" i="19"/>
  <c r="BN85" i="19"/>
  <c r="BQ85" i="19"/>
  <c r="BR85" i="19"/>
  <c r="BM85" i="19"/>
  <c r="BT85" i="19"/>
  <c r="BV85" i="19"/>
  <c r="AS85" i="19"/>
  <c r="AT85" i="19"/>
  <c r="AM85" i="19"/>
  <c r="AU85" i="19"/>
  <c r="AN85" i="19"/>
  <c r="AV85" i="19"/>
  <c r="AP85" i="19"/>
  <c r="AX85" i="19"/>
  <c r="AR85" i="19"/>
  <c r="AW85" i="19"/>
  <c r="AO85" i="19"/>
  <c r="AQ85" i="19"/>
  <c r="BO93" i="19"/>
  <c r="BP93" i="19"/>
  <c r="BK93" i="19"/>
  <c r="BS93" i="19"/>
  <c r="BN93" i="19"/>
  <c r="BR93" i="19"/>
  <c r="BU93" i="19"/>
  <c r="BV93" i="19"/>
  <c r="BL93" i="19"/>
  <c r="BM93" i="19"/>
  <c r="BT93" i="19"/>
  <c r="BQ93" i="19"/>
  <c r="AS93" i="19"/>
  <c r="AT93" i="19"/>
  <c r="AM93" i="19"/>
  <c r="AU93" i="19"/>
  <c r="AN93" i="19"/>
  <c r="AV93" i="19"/>
  <c r="AP93" i="19"/>
  <c r="AX93" i="19"/>
  <c r="AO93" i="19"/>
  <c r="AQ93" i="19"/>
  <c r="AR93" i="19"/>
  <c r="AW93" i="19"/>
  <c r="BO101" i="19"/>
  <c r="BP101" i="19"/>
  <c r="BK101" i="19"/>
  <c r="BS101" i="19"/>
  <c r="BU101" i="19"/>
  <c r="BL101" i="19"/>
  <c r="BN101" i="19"/>
  <c r="BQ101" i="19"/>
  <c r="BR101" i="19"/>
  <c r="BT101" i="19"/>
  <c r="BM101" i="19"/>
  <c r="BV101" i="19"/>
  <c r="AS101" i="19"/>
  <c r="AT101" i="19"/>
  <c r="AM101" i="19"/>
  <c r="AU101" i="19"/>
  <c r="AN101" i="19"/>
  <c r="AV101" i="19"/>
  <c r="AP101" i="19"/>
  <c r="AX101" i="19"/>
  <c r="AR101" i="19"/>
  <c r="AW101" i="19"/>
  <c r="AO101" i="19"/>
  <c r="AQ101" i="19"/>
  <c r="O23" i="2"/>
  <c r="H23" i="2"/>
  <c r="P23" i="2"/>
  <c r="I23" i="2"/>
  <c r="Q23" i="2"/>
  <c r="J23" i="2"/>
  <c r="R23" i="2"/>
  <c r="K23" i="2"/>
  <c r="S23" i="2"/>
  <c r="L23" i="2"/>
  <c r="M23" i="2"/>
  <c r="N23" i="2"/>
  <c r="E15" i="2"/>
  <c r="O15" i="2"/>
  <c r="H15" i="2"/>
  <c r="P15" i="2"/>
  <c r="I15" i="2"/>
  <c r="Q15" i="2"/>
  <c r="J15" i="2"/>
  <c r="R15" i="2"/>
  <c r="K15" i="2"/>
  <c r="S15" i="2"/>
  <c r="L15" i="2"/>
  <c r="M15" i="2"/>
  <c r="N15" i="2"/>
  <c r="N59" i="2"/>
  <c r="O59" i="2"/>
  <c r="H59" i="2"/>
  <c r="P59" i="2"/>
  <c r="I59" i="2"/>
  <c r="Q59" i="2"/>
  <c r="M59" i="2"/>
  <c r="J59" i="2"/>
  <c r="R59" i="2"/>
  <c r="K59" i="2"/>
  <c r="S59" i="2"/>
  <c r="L59" i="2"/>
  <c r="I51" i="2"/>
  <c r="J51" i="2"/>
  <c r="K51" i="2"/>
  <c r="N51" i="2"/>
  <c r="O51" i="2"/>
  <c r="P51" i="2"/>
  <c r="Q51" i="2"/>
  <c r="M51" i="2"/>
  <c r="R51" i="2"/>
  <c r="H51" i="2"/>
  <c r="S51" i="2"/>
  <c r="L51" i="2"/>
  <c r="O43" i="2"/>
  <c r="I43" i="2"/>
  <c r="Q43" i="2"/>
  <c r="J43" i="2"/>
  <c r="R43" i="2"/>
  <c r="K43" i="2"/>
  <c r="S43" i="2"/>
  <c r="M43" i="2"/>
  <c r="H43" i="2"/>
  <c r="L43" i="2"/>
  <c r="N43" i="2"/>
  <c r="P43" i="2"/>
  <c r="O35" i="2"/>
  <c r="I35" i="2"/>
  <c r="Q35" i="2"/>
  <c r="J35" i="2"/>
  <c r="R35" i="2"/>
  <c r="K35" i="2"/>
  <c r="S35" i="2"/>
  <c r="M35" i="2"/>
  <c r="P35" i="2"/>
  <c r="N35" i="2"/>
  <c r="H35" i="2"/>
  <c r="L35" i="2"/>
  <c r="J108" i="2"/>
  <c r="R108" i="2"/>
  <c r="K108" i="2"/>
  <c r="S108" i="2"/>
  <c r="L108" i="2"/>
  <c r="M108" i="2"/>
  <c r="N108" i="2"/>
  <c r="O108" i="2"/>
  <c r="I108" i="2"/>
  <c r="H108" i="2"/>
  <c r="P108" i="2"/>
  <c r="Q108" i="2"/>
  <c r="J100" i="2"/>
  <c r="R100" i="2"/>
  <c r="Q100" i="2"/>
  <c r="K100" i="2"/>
  <c r="S100" i="2"/>
  <c r="L100" i="2"/>
  <c r="I100" i="2"/>
  <c r="M100" i="2"/>
  <c r="N100" i="2"/>
  <c r="O100" i="2"/>
  <c r="H100" i="2"/>
  <c r="P100" i="2"/>
  <c r="J92" i="2"/>
  <c r="R92" i="2"/>
  <c r="K92" i="2"/>
  <c r="S92" i="2"/>
  <c r="L92" i="2"/>
  <c r="M92" i="2"/>
  <c r="I92" i="2"/>
  <c r="N92" i="2"/>
  <c r="O92" i="2"/>
  <c r="Q92" i="2"/>
  <c r="H92" i="2"/>
  <c r="P92" i="2"/>
  <c r="J84" i="2"/>
  <c r="R84" i="2"/>
  <c r="I84" i="2"/>
  <c r="K84" i="2"/>
  <c r="S84" i="2"/>
  <c r="L84" i="2"/>
  <c r="M84" i="2"/>
  <c r="N84" i="2"/>
  <c r="Q84" i="2"/>
  <c r="O84" i="2"/>
  <c r="H84" i="2"/>
  <c r="P84" i="2"/>
  <c r="J76" i="2"/>
  <c r="R76" i="2"/>
  <c r="I76" i="2"/>
  <c r="K76" i="2"/>
  <c r="S76" i="2"/>
  <c r="Q76" i="2"/>
  <c r="L76" i="2"/>
  <c r="M76" i="2"/>
  <c r="N76" i="2"/>
  <c r="O76" i="2"/>
  <c r="H76" i="2"/>
  <c r="P76" i="2"/>
  <c r="J68" i="2"/>
  <c r="R68" i="2"/>
  <c r="K68" i="2"/>
  <c r="S68" i="2"/>
  <c r="Q68" i="2"/>
  <c r="L68" i="2"/>
  <c r="M68" i="2"/>
  <c r="I68" i="2"/>
  <c r="N68" i="2"/>
  <c r="O68" i="2"/>
  <c r="H68" i="2"/>
  <c r="P68" i="2"/>
  <c r="I108" i="11"/>
  <c r="J108" i="11"/>
  <c r="C108" i="11"/>
  <c r="K108" i="11"/>
  <c r="D108" i="11"/>
  <c r="L108" i="11"/>
  <c r="E108" i="11"/>
  <c r="M108" i="11"/>
  <c r="F108" i="11"/>
  <c r="N108" i="11"/>
  <c r="G108" i="11"/>
  <c r="H108" i="11"/>
  <c r="C100" i="11"/>
  <c r="K100" i="11"/>
  <c r="E100" i="11"/>
  <c r="M100" i="11"/>
  <c r="F100" i="11"/>
  <c r="N100" i="11"/>
  <c r="G100" i="11"/>
  <c r="I100" i="11"/>
  <c r="D100" i="11"/>
  <c r="H100" i="11"/>
  <c r="J100" i="11"/>
  <c r="L100" i="11"/>
  <c r="C92" i="11"/>
  <c r="K92" i="11"/>
  <c r="E92" i="11"/>
  <c r="M92" i="11"/>
  <c r="F92" i="11"/>
  <c r="N92" i="11"/>
  <c r="G92" i="11"/>
  <c r="I92" i="11"/>
  <c r="D92" i="11"/>
  <c r="H92" i="11"/>
  <c r="J92" i="11"/>
  <c r="L92" i="11"/>
  <c r="C84" i="11"/>
  <c r="K84" i="11"/>
  <c r="E84" i="11"/>
  <c r="M84" i="11"/>
  <c r="F84" i="11"/>
  <c r="N84" i="11"/>
  <c r="G84" i="11"/>
  <c r="I84" i="11"/>
  <c r="D84" i="11"/>
  <c r="H84" i="11"/>
  <c r="J84" i="11"/>
  <c r="L84" i="11"/>
  <c r="C76" i="11"/>
  <c r="K76" i="11"/>
  <c r="E76" i="11"/>
  <c r="M76" i="11"/>
  <c r="F76" i="11"/>
  <c r="N76" i="11"/>
  <c r="G76" i="11"/>
  <c r="I76" i="11"/>
  <c r="D76" i="11"/>
  <c r="H76" i="11"/>
  <c r="J76" i="11"/>
  <c r="L76" i="11"/>
  <c r="H68" i="11"/>
  <c r="I68" i="11"/>
  <c r="D68" i="11"/>
  <c r="L68" i="11"/>
  <c r="N68" i="11"/>
  <c r="E68" i="11"/>
  <c r="F68" i="11"/>
  <c r="G68" i="11"/>
  <c r="K68" i="11"/>
  <c r="C68" i="11"/>
  <c r="J68" i="11"/>
  <c r="M68" i="11"/>
  <c r="H60" i="11"/>
  <c r="I60" i="11"/>
  <c r="D60" i="11"/>
  <c r="L60" i="11"/>
  <c r="G60" i="11"/>
  <c r="K60" i="11"/>
  <c r="M60" i="11"/>
  <c r="N60" i="11"/>
  <c r="E60" i="11"/>
  <c r="C60" i="11"/>
  <c r="F60" i="11"/>
  <c r="J60" i="11"/>
  <c r="F52" i="11"/>
  <c r="N52" i="11"/>
  <c r="H52" i="11"/>
  <c r="I52" i="11"/>
  <c r="J52" i="11"/>
  <c r="D52" i="11"/>
  <c r="L52" i="11"/>
  <c r="E52" i="11"/>
  <c r="K52" i="11"/>
  <c r="M52" i="11"/>
  <c r="C52" i="11"/>
  <c r="G52" i="11"/>
  <c r="F44" i="11"/>
  <c r="N44" i="11"/>
  <c r="H44" i="11"/>
  <c r="I44" i="11"/>
  <c r="J44" i="11"/>
  <c r="D44" i="11"/>
  <c r="L44" i="11"/>
  <c r="C44" i="11"/>
  <c r="E44" i="11"/>
  <c r="G44" i="11"/>
  <c r="K44" i="11"/>
  <c r="M44" i="11"/>
  <c r="H36" i="11"/>
  <c r="J36" i="11"/>
  <c r="D36" i="11"/>
  <c r="L36" i="11"/>
  <c r="I36" i="11"/>
  <c r="M36" i="11"/>
  <c r="N36" i="11"/>
  <c r="C36" i="11"/>
  <c r="F36" i="11"/>
  <c r="E36" i="11"/>
  <c r="G36" i="11"/>
  <c r="K36" i="11"/>
  <c r="H28" i="11"/>
  <c r="J28" i="11"/>
  <c r="D28" i="11"/>
  <c r="L28" i="11"/>
  <c r="C28" i="11"/>
  <c r="F28" i="11"/>
  <c r="G28" i="11"/>
  <c r="I28" i="11"/>
  <c r="M28" i="11"/>
  <c r="E28" i="11"/>
  <c r="K28" i="11"/>
  <c r="N28" i="11"/>
  <c r="F20" i="11"/>
  <c r="N20" i="11"/>
  <c r="H20" i="11"/>
  <c r="J20" i="11"/>
  <c r="C20" i="11"/>
  <c r="K20" i="11"/>
  <c r="D20" i="11"/>
  <c r="L20" i="11"/>
  <c r="E20" i="11"/>
  <c r="I20" i="11"/>
  <c r="M20" i="11"/>
  <c r="G20" i="11"/>
  <c r="C12" i="11"/>
  <c r="K12" i="11"/>
  <c r="D12" i="11"/>
  <c r="L12" i="11"/>
  <c r="G12" i="11"/>
  <c r="H12" i="11"/>
  <c r="J12" i="11"/>
  <c r="N12" i="11"/>
  <c r="E12" i="11"/>
  <c r="F12" i="11"/>
  <c r="M12" i="11"/>
  <c r="I12" i="11"/>
  <c r="BN14" i="19"/>
  <c r="BV14" i="19"/>
  <c r="BO14" i="19"/>
  <c r="BP14" i="19"/>
  <c r="BQ14" i="19"/>
  <c r="BR14" i="19"/>
  <c r="BK14" i="19"/>
  <c r="BS14" i="19"/>
  <c r="BL14" i="19"/>
  <c r="BT14" i="19"/>
  <c r="BM14" i="19"/>
  <c r="BU14" i="19"/>
  <c r="AN14" i="19"/>
  <c r="AV14" i="19"/>
  <c r="AO14" i="19"/>
  <c r="AW14" i="19"/>
  <c r="AP14" i="19"/>
  <c r="AX14" i="19"/>
  <c r="AQ14" i="19"/>
  <c r="AR14" i="19"/>
  <c r="AS14" i="19"/>
  <c r="AT14" i="19"/>
  <c r="AM14" i="19"/>
  <c r="AU14" i="19"/>
  <c r="BN22" i="19"/>
  <c r="BV22" i="19"/>
  <c r="BO22" i="19"/>
  <c r="BP22" i="19"/>
  <c r="BQ22" i="19"/>
  <c r="BR22" i="19"/>
  <c r="BK22" i="19"/>
  <c r="BS22" i="19"/>
  <c r="BL22" i="19"/>
  <c r="BT22" i="19"/>
  <c r="BM22" i="19"/>
  <c r="BU22" i="19"/>
  <c r="AN22" i="19"/>
  <c r="AV22" i="19"/>
  <c r="AO22" i="19"/>
  <c r="AW22" i="19"/>
  <c r="AP22" i="19"/>
  <c r="AX22" i="19"/>
  <c r="AQ22" i="19"/>
  <c r="AR22" i="19"/>
  <c r="AS22" i="19"/>
  <c r="AT22" i="19"/>
  <c r="AM22" i="19"/>
  <c r="AU22" i="19"/>
  <c r="BN30" i="19"/>
  <c r="BV30" i="19"/>
  <c r="BO30" i="19"/>
  <c r="BP30" i="19"/>
  <c r="BQ30" i="19"/>
  <c r="BR30" i="19"/>
  <c r="BK30" i="19"/>
  <c r="BS30" i="19"/>
  <c r="BL30" i="19"/>
  <c r="BT30" i="19"/>
  <c r="BM30" i="19"/>
  <c r="BU30" i="19"/>
  <c r="AN30" i="19"/>
  <c r="AV30" i="19"/>
  <c r="AO30" i="19"/>
  <c r="AW30" i="19"/>
  <c r="AP30" i="19"/>
  <c r="AX30" i="19"/>
  <c r="AQ30" i="19"/>
  <c r="AR30" i="19"/>
  <c r="AS30" i="19"/>
  <c r="AT30" i="19"/>
  <c r="AM30" i="19"/>
  <c r="AU30" i="19"/>
  <c r="BN38" i="19"/>
  <c r="BV38" i="19"/>
  <c r="BO38" i="19"/>
  <c r="BP38" i="19"/>
  <c r="BQ38" i="19"/>
  <c r="BR38" i="19"/>
  <c r="BK38" i="19"/>
  <c r="BS38" i="19"/>
  <c r="BL38" i="19"/>
  <c r="BT38" i="19"/>
  <c r="BM38" i="19"/>
  <c r="BU38" i="19"/>
  <c r="AO38" i="19"/>
  <c r="AW38" i="19"/>
  <c r="AP38" i="19"/>
  <c r="AX38" i="19"/>
  <c r="AQ38" i="19"/>
  <c r="AR38" i="19"/>
  <c r="AT38" i="19"/>
  <c r="AM38" i="19"/>
  <c r="AN38" i="19"/>
  <c r="AS38" i="19"/>
  <c r="AU38" i="19"/>
  <c r="AV38" i="19"/>
  <c r="BN46" i="19"/>
  <c r="BV46" i="19"/>
  <c r="BO46" i="19"/>
  <c r="BP46" i="19"/>
  <c r="BQ46" i="19"/>
  <c r="BR46" i="19"/>
  <c r="BK46" i="19"/>
  <c r="BS46" i="19"/>
  <c r="BL46" i="19"/>
  <c r="BT46" i="19"/>
  <c r="BM46" i="19"/>
  <c r="BU46" i="19"/>
  <c r="AO46" i="19"/>
  <c r="AW46" i="19"/>
  <c r="AP46" i="19"/>
  <c r="AX46" i="19"/>
  <c r="AQ46" i="19"/>
  <c r="AR46" i="19"/>
  <c r="AT46" i="19"/>
  <c r="AS46" i="19"/>
  <c r="AU46" i="19"/>
  <c r="AV46" i="19"/>
  <c r="AM46" i="19"/>
  <c r="AN46" i="19"/>
  <c r="BN54" i="19"/>
  <c r="BV54" i="19"/>
  <c r="BO54" i="19"/>
  <c r="BP54" i="19"/>
  <c r="BQ54" i="19"/>
  <c r="BR54" i="19"/>
  <c r="BK54" i="19"/>
  <c r="BS54" i="19"/>
  <c r="BL54" i="19"/>
  <c r="BT54" i="19"/>
  <c r="BU54" i="19"/>
  <c r="BM54" i="19"/>
  <c r="AO54" i="19"/>
  <c r="AW54" i="19"/>
  <c r="AP54" i="19"/>
  <c r="AX54" i="19"/>
  <c r="AQ54" i="19"/>
  <c r="AR54" i="19"/>
  <c r="AT54" i="19"/>
  <c r="AM54" i="19"/>
  <c r="AN54" i="19"/>
  <c r="AS54" i="19"/>
  <c r="AU54" i="19"/>
  <c r="AV54" i="19"/>
  <c r="BN62" i="19"/>
  <c r="BV62" i="19"/>
  <c r="BO62" i="19"/>
  <c r="BP62" i="19"/>
  <c r="BQ62" i="19"/>
  <c r="BR62" i="19"/>
  <c r="BK62" i="19"/>
  <c r="BS62" i="19"/>
  <c r="BL62" i="19"/>
  <c r="BT62" i="19"/>
  <c r="BU62" i="19"/>
  <c r="BM62" i="19"/>
  <c r="AO62" i="19"/>
  <c r="AW62" i="19"/>
  <c r="AP62" i="19"/>
  <c r="AX62" i="19"/>
  <c r="AQ62" i="19"/>
  <c r="AR62" i="19"/>
  <c r="AT62" i="19"/>
  <c r="AS62" i="19"/>
  <c r="AU62" i="19"/>
  <c r="AV62" i="19"/>
  <c r="AM62" i="19"/>
  <c r="AN62" i="19"/>
  <c r="BK70" i="19"/>
  <c r="BS70" i="19"/>
  <c r="BL70" i="19"/>
  <c r="BT70" i="19"/>
  <c r="BO70" i="19"/>
  <c r="BV70" i="19"/>
  <c r="BM70" i="19"/>
  <c r="BP70" i="19"/>
  <c r="BQ70" i="19"/>
  <c r="BR70" i="19"/>
  <c r="BN70" i="19"/>
  <c r="BU70" i="19"/>
  <c r="AO70" i="19"/>
  <c r="AW70" i="19"/>
  <c r="AP70" i="19"/>
  <c r="AX70" i="19"/>
  <c r="AQ70" i="19"/>
  <c r="AR70" i="19"/>
  <c r="AT70" i="19"/>
  <c r="AM70" i="19"/>
  <c r="AN70" i="19"/>
  <c r="AS70" i="19"/>
  <c r="AU70" i="19"/>
  <c r="AV70" i="19"/>
  <c r="BK78" i="19"/>
  <c r="BS78" i="19"/>
  <c r="BL78" i="19"/>
  <c r="BT78" i="19"/>
  <c r="BO78" i="19"/>
  <c r="BP78" i="19"/>
  <c r="BR78" i="19"/>
  <c r="BV78" i="19"/>
  <c r="BM78" i="19"/>
  <c r="BU78" i="19"/>
  <c r="BN78" i="19"/>
  <c r="BQ78" i="19"/>
  <c r="AO78" i="19"/>
  <c r="AW78" i="19"/>
  <c r="AP78" i="19"/>
  <c r="AX78" i="19"/>
  <c r="AQ78" i="19"/>
  <c r="AR78" i="19"/>
  <c r="AT78" i="19"/>
  <c r="AS78" i="19"/>
  <c r="AU78" i="19"/>
  <c r="AV78" i="19"/>
  <c r="AM78" i="19"/>
  <c r="AN78" i="19"/>
  <c r="BK86" i="19"/>
  <c r="BS86" i="19"/>
  <c r="BL86" i="19"/>
  <c r="BT86" i="19"/>
  <c r="BO86" i="19"/>
  <c r="BV86" i="19"/>
  <c r="BM86" i="19"/>
  <c r="BP86" i="19"/>
  <c r="BQ86" i="19"/>
  <c r="BR86" i="19"/>
  <c r="BU86" i="19"/>
  <c r="BN86" i="19"/>
  <c r="AO86" i="19"/>
  <c r="AW86" i="19"/>
  <c r="AP86" i="19"/>
  <c r="AX86" i="19"/>
  <c r="AQ86" i="19"/>
  <c r="AR86" i="19"/>
  <c r="AT86" i="19"/>
  <c r="AM86" i="19"/>
  <c r="AN86" i="19"/>
  <c r="AS86" i="19"/>
  <c r="AU86" i="19"/>
  <c r="AV86" i="19"/>
  <c r="BK94" i="19"/>
  <c r="BS94" i="19"/>
  <c r="BL94" i="19"/>
  <c r="BT94" i="19"/>
  <c r="BO94" i="19"/>
  <c r="BP94" i="19"/>
  <c r="BR94" i="19"/>
  <c r="BV94" i="19"/>
  <c r="BM94" i="19"/>
  <c r="BN94" i="19"/>
  <c r="BQ94" i="19"/>
  <c r="BU94" i="19"/>
  <c r="AO94" i="19"/>
  <c r="AW94" i="19"/>
  <c r="AP94" i="19"/>
  <c r="AX94" i="19"/>
  <c r="AQ94" i="19"/>
  <c r="AR94" i="19"/>
  <c r="AT94" i="19"/>
  <c r="AS94" i="19"/>
  <c r="AU94" i="19"/>
  <c r="AV94" i="19"/>
  <c r="AM94" i="19"/>
  <c r="AN94" i="19"/>
  <c r="BK102" i="19"/>
  <c r="BS102" i="19"/>
  <c r="BL102" i="19"/>
  <c r="BT102" i="19"/>
  <c r="BO102" i="19"/>
  <c r="BV102" i="19"/>
  <c r="BM102" i="19"/>
  <c r="BP102" i="19"/>
  <c r="BQ102" i="19"/>
  <c r="BR102" i="19"/>
  <c r="BN102" i="19"/>
  <c r="BU102" i="19"/>
  <c r="AO102" i="19"/>
  <c r="AP102" i="19"/>
  <c r="AQ102" i="19"/>
  <c r="AR102" i="19"/>
  <c r="AT102" i="19"/>
  <c r="AX102" i="19"/>
  <c r="AM102" i="19"/>
  <c r="AN102" i="19"/>
  <c r="AS102" i="19"/>
  <c r="AU102" i="19"/>
  <c r="AV102" i="19"/>
  <c r="AW102" i="19"/>
  <c r="E10" i="11"/>
  <c r="I10" i="11"/>
  <c r="M10" i="11"/>
  <c r="C10" i="11"/>
  <c r="G10" i="11"/>
  <c r="K10" i="11"/>
  <c r="H10" i="11"/>
  <c r="F10" i="11"/>
  <c r="J10" i="11"/>
  <c r="N10" i="11"/>
  <c r="D10" i="11"/>
  <c r="L10" i="11"/>
  <c r="E10" i="2"/>
  <c r="E103" i="4"/>
  <c r="F103" i="4"/>
  <c r="G103" i="4"/>
  <c r="H103" i="4"/>
  <c r="I103" i="4"/>
  <c r="C103" i="4"/>
  <c r="D103" i="4"/>
  <c r="G95" i="4"/>
  <c r="C95" i="4"/>
  <c r="G87" i="4"/>
  <c r="C87" i="4"/>
  <c r="G79" i="4"/>
  <c r="C79" i="4"/>
  <c r="G71" i="4"/>
  <c r="H71" i="4"/>
  <c r="I71" i="4"/>
  <c r="C71" i="4"/>
  <c r="D71" i="4"/>
  <c r="E71" i="4"/>
  <c r="F71" i="4"/>
  <c r="G63" i="4"/>
  <c r="C63" i="4"/>
  <c r="C55" i="4"/>
  <c r="G55" i="4"/>
  <c r="C47" i="4"/>
  <c r="G47" i="4"/>
  <c r="C39" i="4"/>
  <c r="G39" i="4"/>
  <c r="C31" i="4"/>
  <c r="G31" i="4"/>
  <c r="G23" i="4"/>
  <c r="C23" i="4"/>
  <c r="G15" i="4"/>
  <c r="C15" i="4"/>
  <c r="D102" i="4"/>
  <c r="E102" i="4"/>
  <c r="F102" i="4"/>
  <c r="G102" i="4"/>
  <c r="H102" i="4"/>
  <c r="I102" i="4"/>
  <c r="C102" i="4"/>
  <c r="G94" i="4"/>
  <c r="C94" i="4"/>
  <c r="C86" i="4"/>
  <c r="G86" i="4"/>
  <c r="G78" i="4"/>
  <c r="C78" i="4"/>
  <c r="G70" i="4"/>
  <c r="C70" i="4"/>
  <c r="F62" i="4"/>
  <c r="G62" i="4"/>
  <c r="H62" i="4"/>
  <c r="I62" i="4"/>
  <c r="C62" i="4"/>
  <c r="D62" i="4"/>
  <c r="E62" i="4"/>
  <c r="G54" i="4"/>
  <c r="C54" i="4"/>
  <c r="G46" i="4"/>
  <c r="C46" i="4"/>
  <c r="C38" i="4"/>
  <c r="G38" i="4"/>
  <c r="C30" i="4"/>
  <c r="G30" i="4"/>
  <c r="C22" i="4"/>
  <c r="G22" i="4"/>
  <c r="C14" i="4"/>
  <c r="G14" i="4"/>
  <c r="H9" i="4"/>
  <c r="G9" i="4"/>
  <c r="F9" i="4"/>
  <c r="E9" i="4"/>
  <c r="D9" i="4"/>
  <c r="C9" i="4"/>
  <c r="C101" i="4"/>
  <c r="D101" i="4"/>
  <c r="E101" i="4"/>
  <c r="F101" i="4"/>
  <c r="G101" i="4"/>
  <c r="H101" i="4"/>
  <c r="I101" i="4"/>
  <c r="C93" i="4"/>
  <c r="G93" i="4"/>
  <c r="C85" i="4"/>
  <c r="G85" i="4"/>
  <c r="C77" i="4"/>
  <c r="G77" i="4"/>
  <c r="C69" i="4"/>
  <c r="G69" i="4"/>
  <c r="G61" i="4"/>
  <c r="C61" i="4"/>
  <c r="E53" i="4"/>
  <c r="F53" i="4"/>
  <c r="G53" i="4"/>
  <c r="H53" i="4"/>
  <c r="I53" i="4"/>
  <c r="C53" i="4"/>
  <c r="D53" i="4"/>
  <c r="G45" i="4"/>
  <c r="C45" i="4"/>
  <c r="G37" i="4"/>
  <c r="C37" i="4"/>
  <c r="G29" i="4"/>
  <c r="C29" i="4"/>
  <c r="C21" i="4"/>
  <c r="G21" i="4"/>
  <c r="C13" i="4"/>
  <c r="G13" i="4"/>
  <c r="C108" i="4"/>
  <c r="D108" i="4"/>
  <c r="E108" i="4"/>
  <c r="F108" i="4"/>
  <c r="G108" i="4"/>
  <c r="H108" i="4"/>
  <c r="I108" i="4"/>
  <c r="C100" i="4"/>
  <c r="D100" i="4"/>
  <c r="E100" i="4"/>
  <c r="F100" i="4"/>
  <c r="G100" i="4"/>
  <c r="H100" i="4"/>
  <c r="I100" i="4"/>
  <c r="C92" i="4"/>
  <c r="G92" i="4"/>
  <c r="G84" i="4"/>
  <c r="C84" i="4"/>
  <c r="C76" i="4"/>
  <c r="G76" i="4"/>
  <c r="C68" i="4"/>
  <c r="G68" i="4"/>
  <c r="C60" i="4"/>
  <c r="G60" i="4"/>
  <c r="C52" i="4"/>
  <c r="G52" i="4"/>
  <c r="D44" i="4"/>
  <c r="E44" i="4"/>
  <c r="F44" i="4"/>
  <c r="G44" i="4"/>
  <c r="H44" i="4"/>
  <c r="I44" i="4"/>
  <c r="C44" i="4"/>
  <c r="G36" i="4"/>
  <c r="C36" i="4"/>
  <c r="G28" i="4"/>
  <c r="C28" i="4"/>
  <c r="G20" i="4"/>
  <c r="C20" i="4"/>
  <c r="G12" i="4"/>
  <c r="C12" i="4"/>
  <c r="I107" i="4"/>
  <c r="C107" i="4"/>
  <c r="D107" i="4"/>
  <c r="E107" i="4"/>
  <c r="F107" i="4"/>
  <c r="G107" i="4"/>
  <c r="H107" i="4"/>
  <c r="I99" i="4"/>
  <c r="C99" i="4"/>
  <c r="D99" i="4"/>
  <c r="E99" i="4"/>
  <c r="F99" i="4"/>
  <c r="G99" i="4"/>
  <c r="H99" i="4"/>
  <c r="C91" i="4"/>
  <c r="G91" i="4"/>
  <c r="G83" i="4"/>
  <c r="C83" i="4"/>
  <c r="G75" i="4"/>
  <c r="C75" i="4"/>
  <c r="G67" i="4"/>
  <c r="C67" i="4"/>
  <c r="C59" i="4"/>
  <c r="G59" i="4"/>
  <c r="C51" i="4"/>
  <c r="G51" i="4"/>
  <c r="C43" i="4"/>
  <c r="G43" i="4"/>
  <c r="C35" i="4"/>
  <c r="D35" i="4"/>
  <c r="E35" i="4"/>
  <c r="F35" i="4"/>
  <c r="G35" i="4"/>
  <c r="H35" i="4"/>
  <c r="I35" i="4"/>
  <c r="C27" i="4"/>
  <c r="G27" i="4"/>
  <c r="G19" i="4"/>
  <c r="C19" i="4"/>
  <c r="G11" i="4"/>
  <c r="C11" i="4"/>
  <c r="H106" i="4"/>
  <c r="I106" i="4"/>
  <c r="C106" i="4"/>
  <c r="D106" i="4"/>
  <c r="E106" i="4"/>
  <c r="F106" i="4"/>
  <c r="G106" i="4"/>
  <c r="H98" i="4"/>
  <c r="I98" i="4"/>
  <c r="C98" i="4"/>
  <c r="D98" i="4"/>
  <c r="E98" i="4"/>
  <c r="F98" i="4"/>
  <c r="G98" i="4"/>
  <c r="C90" i="4"/>
  <c r="G90" i="4"/>
  <c r="C82" i="4"/>
  <c r="G82" i="4"/>
  <c r="G74" i="4"/>
  <c r="C74" i="4"/>
  <c r="G66" i="4"/>
  <c r="C66" i="4"/>
  <c r="G58" i="4"/>
  <c r="C58" i="4"/>
  <c r="G50" i="4"/>
  <c r="C50" i="4"/>
  <c r="C42" i="4"/>
  <c r="G42" i="4"/>
  <c r="C34" i="4"/>
  <c r="G34" i="4"/>
  <c r="C26" i="4"/>
  <c r="D26" i="4"/>
  <c r="E26" i="4"/>
  <c r="F26" i="4"/>
  <c r="G26" i="4"/>
  <c r="H26" i="4"/>
  <c r="I26" i="4"/>
  <c r="C18" i="4"/>
  <c r="G18" i="4"/>
  <c r="C10" i="4"/>
  <c r="G10" i="4"/>
  <c r="G105" i="4"/>
  <c r="H105" i="4"/>
  <c r="I105" i="4"/>
  <c r="C105" i="4"/>
  <c r="D105" i="4"/>
  <c r="E105" i="4"/>
  <c r="F105" i="4"/>
  <c r="G97" i="4"/>
  <c r="C97" i="4"/>
  <c r="G89" i="4"/>
  <c r="C89" i="4"/>
  <c r="C81" i="4"/>
  <c r="G81" i="4"/>
  <c r="C73" i="4"/>
  <c r="G73" i="4"/>
  <c r="C65" i="4"/>
  <c r="G65" i="4"/>
  <c r="G57" i="4"/>
  <c r="C57" i="4"/>
  <c r="G49" i="4"/>
  <c r="C49" i="4"/>
  <c r="G41" i="4"/>
  <c r="C41" i="4"/>
  <c r="G33" i="4"/>
  <c r="C33" i="4"/>
  <c r="C25" i="4"/>
  <c r="G25" i="4"/>
  <c r="I17" i="4"/>
  <c r="C17" i="4"/>
  <c r="D17" i="4"/>
  <c r="E17" i="4"/>
  <c r="F17" i="4"/>
  <c r="G17" i="4"/>
  <c r="H17" i="4"/>
  <c r="F104" i="4"/>
  <c r="G104" i="4"/>
  <c r="H104" i="4"/>
  <c r="I104" i="4"/>
  <c r="C104" i="4"/>
  <c r="D104" i="4"/>
  <c r="E104" i="4"/>
  <c r="G96" i="4"/>
  <c r="C96" i="4"/>
  <c r="G88" i="4"/>
  <c r="C88" i="4"/>
  <c r="H80" i="4"/>
  <c r="I80" i="4"/>
  <c r="C80" i="4"/>
  <c r="D80" i="4"/>
  <c r="E80" i="4"/>
  <c r="F80" i="4"/>
  <c r="G80" i="4"/>
  <c r="C72" i="4"/>
  <c r="G72" i="4"/>
  <c r="C64" i="4"/>
  <c r="G64" i="4"/>
  <c r="C56" i="4"/>
  <c r="G56" i="4"/>
  <c r="C48" i="4"/>
  <c r="G48" i="4"/>
  <c r="G40" i="4"/>
  <c r="C40" i="4"/>
  <c r="G32" i="4"/>
  <c r="C32" i="4"/>
  <c r="G24" i="4"/>
  <c r="C24" i="4"/>
  <c r="G16" i="4"/>
  <c r="C16" i="4"/>
  <c r="E38" i="9"/>
  <c r="C38" i="9"/>
  <c r="D38" i="9"/>
  <c r="F38" i="9"/>
  <c r="C78" i="9"/>
  <c r="D78" i="9"/>
  <c r="E78" i="9"/>
  <c r="F78" i="9"/>
  <c r="F46" i="9"/>
  <c r="E46" i="9"/>
  <c r="C46" i="9"/>
  <c r="D46" i="9"/>
  <c r="E85" i="9"/>
  <c r="F85" i="9"/>
  <c r="D85" i="9"/>
  <c r="C85" i="9"/>
  <c r="C69" i="9"/>
  <c r="D69" i="9"/>
  <c r="E69" i="9"/>
  <c r="F69" i="9"/>
  <c r="C29" i="9"/>
  <c r="D29" i="9"/>
  <c r="E29" i="9"/>
  <c r="F29" i="9"/>
  <c r="C92" i="9"/>
  <c r="F92" i="9"/>
  <c r="D92" i="9"/>
  <c r="E92" i="9"/>
  <c r="G68" i="9"/>
  <c r="C68" i="9"/>
  <c r="D68" i="9"/>
  <c r="E68" i="9"/>
  <c r="F68" i="9"/>
  <c r="F44" i="9"/>
  <c r="D44" i="9"/>
  <c r="E44" i="9"/>
  <c r="C44" i="9"/>
  <c r="E36" i="9"/>
  <c r="C36" i="9"/>
  <c r="F36" i="9"/>
  <c r="D36" i="9"/>
  <c r="C28" i="9"/>
  <c r="D28" i="9"/>
  <c r="E28" i="9"/>
  <c r="F28" i="9"/>
  <c r="F20" i="9"/>
  <c r="C20" i="9"/>
  <c r="D20" i="9"/>
  <c r="E20" i="9"/>
  <c r="D12" i="9"/>
  <c r="C12" i="9"/>
  <c r="E12" i="9"/>
  <c r="F12" i="9"/>
  <c r="D14" i="9"/>
  <c r="E14" i="9"/>
  <c r="F14" i="9"/>
  <c r="G14" i="9"/>
  <c r="C14" i="9"/>
  <c r="E37" i="9"/>
  <c r="C37" i="9"/>
  <c r="D37" i="9"/>
  <c r="F37" i="9"/>
  <c r="C84" i="9"/>
  <c r="D84" i="9"/>
  <c r="E84" i="9"/>
  <c r="F84" i="9"/>
  <c r="E83" i="9"/>
  <c r="C83" i="9"/>
  <c r="F83" i="9"/>
  <c r="D83" i="9"/>
  <c r="C75" i="9"/>
  <c r="E75" i="9"/>
  <c r="D75" i="9"/>
  <c r="F75" i="9"/>
  <c r="D67" i="9"/>
  <c r="E67" i="9"/>
  <c r="F67" i="9"/>
  <c r="C67" i="9"/>
  <c r="E59" i="9"/>
  <c r="C59" i="9"/>
  <c r="D59" i="9"/>
  <c r="F59" i="9"/>
  <c r="G59" i="9"/>
  <c r="C51" i="9"/>
  <c r="E51" i="9"/>
  <c r="F51" i="9"/>
  <c r="D51" i="9"/>
  <c r="F43" i="9"/>
  <c r="C43" i="9"/>
  <c r="D43" i="9"/>
  <c r="E43" i="9"/>
  <c r="E35" i="9"/>
  <c r="C35" i="9"/>
  <c r="D35" i="9"/>
  <c r="F35" i="9"/>
  <c r="C27" i="9"/>
  <c r="D27" i="9"/>
  <c r="E27" i="9"/>
  <c r="F27" i="9"/>
  <c r="F19" i="9"/>
  <c r="D19" i="9"/>
  <c r="E19" i="9"/>
  <c r="C19" i="9"/>
  <c r="D11" i="9"/>
  <c r="F11" i="9"/>
  <c r="C11" i="9"/>
  <c r="E11" i="9"/>
  <c r="C54" i="9"/>
  <c r="D54" i="9"/>
  <c r="E54" i="9"/>
  <c r="F54" i="9"/>
  <c r="C53" i="9"/>
  <c r="F53" i="9"/>
  <c r="D53" i="9"/>
  <c r="E53" i="9"/>
  <c r="C52" i="9"/>
  <c r="D52" i="9"/>
  <c r="E52" i="9"/>
  <c r="F52" i="9"/>
  <c r="D98" i="9"/>
  <c r="E98" i="9"/>
  <c r="F98" i="9"/>
  <c r="G98" i="9"/>
  <c r="C98" i="9"/>
  <c r="C90" i="9"/>
  <c r="E90" i="9"/>
  <c r="F90" i="9"/>
  <c r="D90" i="9"/>
  <c r="C82" i="9"/>
  <c r="D82" i="9"/>
  <c r="E82" i="9"/>
  <c r="F82" i="9"/>
  <c r="F74" i="9"/>
  <c r="D74" i="9"/>
  <c r="E74" i="9"/>
  <c r="C74" i="9"/>
  <c r="C66" i="9"/>
  <c r="D66" i="9"/>
  <c r="E66" i="9"/>
  <c r="F66" i="9"/>
  <c r="E58" i="9"/>
  <c r="C58" i="9"/>
  <c r="D58" i="9"/>
  <c r="F58" i="9"/>
  <c r="D50" i="9"/>
  <c r="C50" i="9"/>
  <c r="E50" i="9"/>
  <c r="F50" i="9"/>
  <c r="G50" i="9"/>
  <c r="F42" i="9"/>
  <c r="C42" i="9"/>
  <c r="D42" i="9"/>
  <c r="E42" i="9"/>
  <c r="E34" i="9"/>
  <c r="C34" i="9"/>
  <c r="D34" i="9"/>
  <c r="F34" i="9"/>
  <c r="C26" i="9"/>
  <c r="E26" i="9"/>
  <c r="F26" i="9"/>
  <c r="D26" i="9"/>
  <c r="F18" i="9"/>
  <c r="C18" i="9"/>
  <c r="D18" i="9"/>
  <c r="E18" i="9"/>
  <c r="D10" i="9"/>
  <c r="C10" i="9"/>
  <c r="E10" i="9"/>
  <c r="F10" i="9"/>
  <c r="C70" i="9"/>
  <c r="D70" i="9"/>
  <c r="E70" i="9"/>
  <c r="F70" i="9"/>
  <c r="F22" i="9"/>
  <c r="D22" i="9"/>
  <c r="E22" i="9"/>
  <c r="C22" i="9"/>
  <c r="E101" i="9"/>
  <c r="F101" i="9"/>
  <c r="G101" i="9"/>
  <c r="D101" i="9"/>
  <c r="C101" i="9"/>
  <c r="F45" i="9"/>
  <c r="C45" i="9"/>
  <c r="D45" i="9"/>
  <c r="E45" i="9"/>
  <c r="D60" i="9"/>
  <c r="C60" i="9"/>
  <c r="E60" i="9"/>
  <c r="F60" i="9"/>
  <c r="C99" i="9"/>
  <c r="G99" i="9"/>
  <c r="D99" i="9"/>
  <c r="E99" i="9"/>
  <c r="F99" i="9"/>
  <c r="C105" i="9"/>
  <c r="E105" i="9"/>
  <c r="D105" i="9"/>
  <c r="F105" i="9"/>
  <c r="G105" i="9"/>
  <c r="C97" i="9"/>
  <c r="E97" i="9"/>
  <c r="D97" i="9"/>
  <c r="F97" i="9"/>
  <c r="G97" i="9"/>
  <c r="C89" i="9"/>
  <c r="D89" i="9"/>
  <c r="E89" i="9"/>
  <c r="F89" i="9"/>
  <c r="C81" i="9"/>
  <c r="D81" i="9"/>
  <c r="E81" i="9"/>
  <c r="F81" i="9"/>
  <c r="C73" i="9"/>
  <c r="D73" i="9"/>
  <c r="E73" i="9"/>
  <c r="F73" i="9"/>
  <c r="C65" i="9"/>
  <c r="D65" i="9"/>
  <c r="E65" i="9"/>
  <c r="F65" i="9"/>
  <c r="E57" i="9"/>
  <c r="C57" i="9"/>
  <c r="D57" i="9"/>
  <c r="F57" i="9"/>
  <c r="D49" i="9"/>
  <c r="C49" i="9"/>
  <c r="E49" i="9"/>
  <c r="F49" i="9"/>
  <c r="C41" i="9"/>
  <c r="G41" i="9"/>
  <c r="E41" i="9"/>
  <c r="F41" i="9"/>
  <c r="D41" i="9"/>
  <c r="E33" i="9"/>
  <c r="C33" i="9"/>
  <c r="D33" i="9"/>
  <c r="F33" i="9"/>
  <c r="C25" i="9"/>
  <c r="D25" i="9"/>
  <c r="E25" i="9"/>
  <c r="F25" i="9"/>
  <c r="F17" i="9"/>
  <c r="C17" i="9"/>
  <c r="D17" i="9"/>
  <c r="E17" i="9"/>
  <c r="D9" i="9"/>
  <c r="C9" i="9"/>
  <c r="E9" i="9"/>
  <c r="F9" i="9"/>
  <c r="C94" i="9"/>
  <c r="G94" i="9" s="1"/>
  <c r="D94" i="9"/>
  <c r="E94" i="9"/>
  <c r="F94" i="9"/>
  <c r="C30" i="9"/>
  <c r="D30" i="9"/>
  <c r="E30" i="9"/>
  <c r="F30" i="9"/>
  <c r="C77" i="9"/>
  <c r="D77" i="9"/>
  <c r="E77" i="9"/>
  <c r="F77" i="9"/>
  <c r="G77" i="9"/>
  <c r="D13" i="9"/>
  <c r="C13" i="9"/>
  <c r="E13" i="9"/>
  <c r="F13" i="9"/>
  <c r="E76" i="9"/>
  <c r="F76" i="9"/>
  <c r="C76" i="9"/>
  <c r="D76" i="9"/>
  <c r="C91" i="9"/>
  <c r="D91" i="9"/>
  <c r="E91" i="9"/>
  <c r="F91" i="9"/>
  <c r="G104" i="9"/>
  <c r="F104" i="9"/>
  <c r="C104" i="9"/>
  <c r="D104" i="9"/>
  <c r="E104" i="9"/>
  <c r="E96" i="9"/>
  <c r="G96" i="9"/>
  <c r="C96" i="9"/>
  <c r="F96" i="9"/>
  <c r="D96" i="9"/>
  <c r="C88" i="9"/>
  <c r="E88" i="9"/>
  <c r="D88" i="9"/>
  <c r="F88" i="9"/>
  <c r="C80" i="9"/>
  <c r="D80" i="9"/>
  <c r="E80" i="9"/>
  <c r="F80" i="9"/>
  <c r="F72" i="9"/>
  <c r="C72" i="9"/>
  <c r="E72" i="9"/>
  <c r="D72" i="9"/>
  <c r="C64" i="9"/>
  <c r="D64" i="9"/>
  <c r="E64" i="9"/>
  <c r="F64" i="9"/>
  <c r="F56" i="9"/>
  <c r="E56" i="9"/>
  <c r="D56" i="9"/>
  <c r="C56" i="9"/>
  <c r="E48" i="9"/>
  <c r="C48" i="9"/>
  <c r="D48" i="9"/>
  <c r="F48" i="9"/>
  <c r="D40" i="9"/>
  <c r="C40" i="9"/>
  <c r="E40" i="9"/>
  <c r="F40" i="9"/>
  <c r="F32" i="9"/>
  <c r="C32" i="9"/>
  <c r="D32" i="9"/>
  <c r="E32" i="9"/>
  <c r="G32" i="9"/>
  <c r="D24" i="9"/>
  <c r="E24" i="9"/>
  <c r="F24" i="9"/>
  <c r="C24" i="9"/>
  <c r="C16" i="9"/>
  <c r="F16" i="9"/>
  <c r="D16" i="9"/>
  <c r="E16" i="9"/>
  <c r="E8" i="9"/>
  <c r="C8" i="9"/>
  <c r="D8" i="9"/>
  <c r="F8" i="9"/>
  <c r="G102" i="9"/>
  <c r="C102" i="9"/>
  <c r="D102" i="9"/>
  <c r="E102" i="9"/>
  <c r="F102" i="9"/>
  <c r="C86" i="9"/>
  <c r="D86" i="9"/>
  <c r="E86" i="9"/>
  <c r="F86" i="9"/>
  <c r="D62" i="9"/>
  <c r="C62" i="9"/>
  <c r="E62" i="9"/>
  <c r="F62" i="9"/>
  <c r="F93" i="9"/>
  <c r="D93" i="9"/>
  <c r="C93" i="9"/>
  <c r="G93" i="9" s="1"/>
  <c r="E93" i="9"/>
  <c r="D61" i="9"/>
  <c r="C61" i="9"/>
  <c r="E61" i="9"/>
  <c r="F61" i="9"/>
  <c r="F21" i="9"/>
  <c r="C21" i="9"/>
  <c r="D21" i="9"/>
  <c r="E21" i="9"/>
  <c r="C100" i="9"/>
  <c r="F100" i="9"/>
  <c r="D100" i="9"/>
  <c r="E100" i="9"/>
  <c r="G100" i="9"/>
  <c r="D103" i="9"/>
  <c r="E103" i="9"/>
  <c r="F103" i="9"/>
  <c r="G103" i="9"/>
  <c r="C103" i="9"/>
  <c r="C95" i="9"/>
  <c r="D95" i="9"/>
  <c r="E95" i="9"/>
  <c r="F95" i="9"/>
  <c r="G95" i="9"/>
  <c r="C87" i="9"/>
  <c r="D87" i="9"/>
  <c r="E87" i="9"/>
  <c r="F87" i="9"/>
  <c r="C79" i="9"/>
  <c r="D79" i="9"/>
  <c r="F79" i="9"/>
  <c r="E79" i="9"/>
  <c r="C71" i="9"/>
  <c r="D71" i="9"/>
  <c r="E71" i="9"/>
  <c r="F71" i="9"/>
  <c r="E63" i="9"/>
  <c r="F63" i="9"/>
  <c r="D63" i="9"/>
  <c r="C63" i="9"/>
  <c r="F55" i="9"/>
  <c r="C55" i="9"/>
  <c r="D55" i="9"/>
  <c r="E55" i="9"/>
  <c r="E47" i="9"/>
  <c r="C47" i="9"/>
  <c r="D47" i="9"/>
  <c r="F47" i="9"/>
  <c r="D39" i="9"/>
  <c r="C39" i="9"/>
  <c r="E39" i="9"/>
  <c r="F39" i="9"/>
  <c r="F31" i="9"/>
  <c r="E31" i="9"/>
  <c r="C31" i="9"/>
  <c r="D31" i="9"/>
  <c r="E23" i="9"/>
  <c r="C23" i="9"/>
  <c r="D23" i="9"/>
  <c r="F23" i="9"/>
  <c r="G23" i="9"/>
  <c r="C15" i="9"/>
  <c r="D15" i="9"/>
  <c r="E15" i="9"/>
  <c r="F15" i="9"/>
  <c r="E7" i="9"/>
  <c r="C7" i="9"/>
  <c r="D7" i="9"/>
  <c r="F7" i="9"/>
  <c r="S53" i="19"/>
  <c r="T53" i="19"/>
  <c r="U53" i="19"/>
  <c r="V53" i="19"/>
  <c r="O53" i="19"/>
  <c r="W53" i="19"/>
  <c r="P53" i="19"/>
  <c r="X53" i="19"/>
  <c r="R53" i="19"/>
  <c r="Z53" i="19"/>
  <c r="Q53" i="19"/>
  <c r="J53" i="19"/>
  <c r="Y53" i="19"/>
  <c r="C53" i="19"/>
  <c r="K53" i="19"/>
  <c r="D53" i="19"/>
  <c r="L53" i="19"/>
  <c r="E53" i="19"/>
  <c r="M53" i="19"/>
  <c r="F53" i="19"/>
  <c r="N53" i="19"/>
  <c r="G53" i="19"/>
  <c r="H53" i="19"/>
  <c r="I53" i="19"/>
  <c r="V101" i="19"/>
  <c r="O101" i="19"/>
  <c r="W101" i="19"/>
  <c r="P101" i="19"/>
  <c r="X101" i="19"/>
  <c r="Q101" i="19"/>
  <c r="Y101" i="19"/>
  <c r="R101" i="19"/>
  <c r="Z101" i="19"/>
  <c r="S101" i="19"/>
  <c r="D101" i="19"/>
  <c r="E101" i="19"/>
  <c r="M101" i="19"/>
  <c r="F101" i="19"/>
  <c r="N101" i="19"/>
  <c r="G101" i="19"/>
  <c r="T101" i="19"/>
  <c r="H101" i="19"/>
  <c r="U101" i="19"/>
  <c r="I101" i="19"/>
  <c r="J101" i="19"/>
  <c r="C101" i="19"/>
  <c r="K101" i="19"/>
  <c r="L101" i="19"/>
  <c r="R102" i="19"/>
  <c r="Z102" i="19"/>
  <c r="S102" i="19"/>
  <c r="T102" i="19"/>
  <c r="U102" i="19"/>
  <c r="V102" i="19"/>
  <c r="O102" i="19"/>
  <c r="W102" i="19"/>
  <c r="X102" i="19"/>
  <c r="H102" i="19"/>
  <c r="Y102" i="19"/>
  <c r="I102" i="19"/>
  <c r="J102" i="19"/>
  <c r="C102" i="19"/>
  <c r="K102" i="19"/>
  <c r="D102" i="19"/>
  <c r="L102" i="19"/>
  <c r="F102" i="19"/>
  <c r="E102" i="19"/>
  <c r="M102" i="19"/>
  <c r="P102" i="19"/>
  <c r="Q102" i="19"/>
  <c r="G102" i="19"/>
  <c r="N102" i="19"/>
  <c r="V71" i="19"/>
  <c r="O71" i="19"/>
  <c r="W71" i="19"/>
  <c r="C71" i="19"/>
  <c r="K71" i="19"/>
  <c r="P71" i="19"/>
  <c r="X71" i="19"/>
  <c r="Q71" i="19"/>
  <c r="Y71" i="19"/>
  <c r="R71" i="19"/>
  <c r="Z71" i="19"/>
  <c r="S71" i="19"/>
  <c r="G71" i="19"/>
  <c r="H71" i="19"/>
  <c r="I71" i="19"/>
  <c r="T71" i="19"/>
  <c r="J71" i="19"/>
  <c r="U71" i="19"/>
  <c r="L71" i="19"/>
  <c r="M71" i="19"/>
  <c r="D71" i="19"/>
  <c r="N71" i="19"/>
  <c r="E71" i="19"/>
  <c r="F71" i="19"/>
  <c r="V103" i="19"/>
  <c r="O103" i="19"/>
  <c r="W103" i="19"/>
  <c r="P103" i="19"/>
  <c r="X103" i="19"/>
  <c r="Q103" i="19"/>
  <c r="Y103" i="19"/>
  <c r="R103" i="19"/>
  <c r="Z103" i="19"/>
  <c r="S103" i="19"/>
  <c r="L103" i="19"/>
  <c r="E103" i="19"/>
  <c r="M103" i="19"/>
  <c r="T103" i="19"/>
  <c r="F103" i="19"/>
  <c r="N103" i="19"/>
  <c r="U103" i="19"/>
  <c r="G103" i="19"/>
  <c r="J103" i="19"/>
  <c r="H103" i="19"/>
  <c r="I103" i="19"/>
  <c r="C103" i="19"/>
  <c r="K103" i="19"/>
  <c r="D103" i="19"/>
  <c r="R80" i="19"/>
  <c r="Z80" i="19"/>
  <c r="S80" i="19"/>
  <c r="T80" i="19"/>
  <c r="U80" i="19"/>
  <c r="V80" i="19"/>
  <c r="O80" i="19"/>
  <c r="W80" i="19"/>
  <c r="H80" i="19"/>
  <c r="I80" i="19"/>
  <c r="J80" i="19"/>
  <c r="N80" i="19"/>
  <c r="C80" i="19"/>
  <c r="K80" i="19"/>
  <c r="F80" i="19"/>
  <c r="P80" i="19"/>
  <c r="D80" i="19"/>
  <c r="L80" i="19"/>
  <c r="Q80" i="19"/>
  <c r="E80" i="19"/>
  <c r="M80" i="19"/>
  <c r="X80" i="19"/>
  <c r="Y80" i="19"/>
  <c r="G80" i="19"/>
  <c r="R104" i="19"/>
  <c r="Z104" i="19"/>
  <c r="S104" i="19"/>
  <c r="T104" i="19"/>
  <c r="U104" i="19"/>
  <c r="V104" i="19"/>
  <c r="O104" i="19"/>
  <c r="W104" i="19"/>
  <c r="H104" i="19"/>
  <c r="F104" i="19"/>
  <c r="I104" i="19"/>
  <c r="N104" i="19"/>
  <c r="J104" i="19"/>
  <c r="X104" i="19"/>
  <c r="C104" i="19"/>
  <c r="K104" i="19"/>
  <c r="P104" i="19"/>
  <c r="D104" i="19"/>
  <c r="L104" i="19"/>
  <c r="Q104" i="19"/>
  <c r="E104" i="19"/>
  <c r="M104" i="19"/>
  <c r="Y104" i="19"/>
  <c r="G104" i="19"/>
  <c r="S17" i="19"/>
  <c r="T17" i="19"/>
  <c r="U17" i="19"/>
  <c r="V17" i="19"/>
  <c r="O17" i="19"/>
  <c r="W17" i="19"/>
  <c r="P17" i="19"/>
  <c r="X17" i="19"/>
  <c r="R17" i="19"/>
  <c r="Z17" i="19"/>
  <c r="J17" i="19"/>
  <c r="C17" i="19"/>
  <c r="K17" i="19"/>
  <c r="Q17" i="19"/>
  <c r="D17" i="19"/>
  <c r="L17" i="19"/>
  <c r="Y17" i="19"/>
  <c r="E17" i="19"/>
  <c r="M17" i="19"/>
  <c r="F17" i="19"/>
  <c r="N17" i="19"/>
  <c r="G17" i="19"/>
  <c r="H17" i="19"/>
  <c r="I17" i="19"/>
  <c r="V105" i="19"/>
  <c r="O105" i="19"/>
  <c r="W105" i="19"/>
  <c r="P105" i="19"/>
  <c r="X105" i="19"/>
  <c r="Q105" i="19"/>
  <c r="Y105" i="19"/>
  <c r="R105" i="19"/>
  <c r="Z105" i="19"/>
  <c r="S105" i="19"/>
  <c r="T105" i="19"/>
  <c r="L105" i="19"/>
  <c r="U105" i="19"/>
  <c r="E105" i="19"/>
  <c r="M105" i="19"/>
  <c r="F105" i="19"/>
  <c r="N105" i="19"/>
  <c r="J105" i="19"/>
  <c r="G105" i="19"/>
  <c r="H105" i="19"/>
  <c r="I105" i="19"/>
  <c r="C105" i="19"/>
  <c r="K105" i="19"/>
  <c r="D105" i="19"/>
  <c r="O26" i="19"/>
  <c r="W26" i="19"/>
  <c r="P26" i="19"/>
  <c r="X26" i="19"/>
  <c r="Q26" i="19"/>
  <c r="Y26" i="19"/>
  <c r="R26" i="19"/>
  <c r="Z26" i="19"/>
  <c r="S26" i="19"/>
  <c r="T26" i="19"/>
  <c r="V26" i="19"/>
  <c r="U26" i="19"/>
  <c r="F26" i="19"/>
  <c r="N26" i="19"/>
  <c r="G26" i="19"/>
  <c r="H26" i="19"/>
  <c r="I26" i="19"/>
  <c r="J26" i="19"/>
  <c r="C26" i="19"/>
  <c r="K26" i="19"/>
  <c r="L26" i="19"/>
  <c r="M26" i="19"/>
  <c r="D26" i="19"/>
  <c r="E26" i="19"/>
  <c r="R98" i="19"/>
  <c r="Z98" i="19"/>
  <c r="S98" i="19"/>
  <c r="T98" i="19"/>
  <c r="U98" i="19"/>
  <c r="V98" i="19"/>
  <c r="O98" i="19"/>
  <c r="W98" i="19"/>
  <c r="H98" i="19"/>
  <c r="I98" i="19"/>
  <c r="P98" i="19"/>
  <c r="J98" i="19"/>
  <c r="Q98" i="19"/>
  <c r="C98" i="19"/>
  <c r="K98" i="19"/>
  <c r="N98" i="19"/>
  <c r="X98" i="19"/>
  <c r="D98" i="19"/>
  <c r="L98" i="19"/>
  <c r="Y98" i="19"/>
  <c r="E98" i="19"/>
  <c r="M98" i="19"/>
  <c r="G98" i="19"/>
  <c r="F98" i="19"/>
  <c r="R106" i="19"/>
  <c r="Z106" i="19"/>
  <c r="S106" i="19"/>
  <c r="T106" i="19"/>
  <c r="U106" i="19"/>
  <c r="V106" i="19"/>
  <c r="O106" i="19"/>
  <c r="W106" i="19"/>
  <c r="P106" i="19"/>
  <c r="J106" i="19"/>
  <c r="Q106" i="19"/>
  <c r="C106" i="19"/>
  <c r="K106" i="19"/>
  <c r="X106" i="19"/>
  <c r="D106" i="19"/>
  <c r="L106" i="19"/>
  <c r="Y106" i="19"/>
  <c r="E106" i="19"/>
  <c r="M106" i="19"/>
  <c r="F106" i="19"/>
  <c r="G106" i="19"/>
  <c r="H106" i="19"/>
  <c r="I106" i="19"/>
  <c r="N106" i="19"/>
  <c r="S35" i="19"/>
  <c r="T35" i="19"/>
  <c r="U35" i="19"/>
  <c r="V35" i="19"/>
  <c r="O35" i="19"/>
  <c r="W35" i="19"/>
  <c r="P35" i="19"/>
  <c r="X35" i="19"/>
  <c r="R35" i="19"/>
  <c r="Z35" i="19"/>
  <c r="J35" i="19"/>
  <c r="C35" i="19"/>
  <c r="K35" i="19"/>
  <c r="D35" i="19"/>
  <c r="L35" i="19"/>
  <c r="E35" i="19"/>
  <c r="M35" i="19"/>
  <c r="F35" i="19"/>
  <c r="N35" i="19"/>
  <c r="Q35" i="19"/>
  <c r="G35" i="19"/>
  <c r="Y35" i="19"/>
  <c r="H35" i="19"/>
  <c r="I35" i="19"/>
  <c r="V99" i="19"/>
  <c r="O99" i="19"/>
  <c r="W99" i="19"/>
  <c r="P99" i="19"/>
  <c r="X99" i="19"/>
  <c r="Q99" i="19"/>
  <c r="Y99" i="19"/>
  <c r="R99" i="19"/>
  <c r="Z99" i="19"/>
  <c r="S99" i="19"/>
  <c r="L99" i="19"/>
  <c r="E99" i="19"/>
  <c r="M99" i="19"/>
  <c r="J99" i="19"/>
  <c r="F99" i="19"/>
  <c r="N99" i="19"/>
  <c r="G99" i="19"/>
  <c r="T99" i="19"/>
  <c r="H99" i="19"/>
  <c r="I99" i="19"/>
  <c r="U99" i="19"/>
  <c r="C99" i="19"/>
  <c r="K99" i="19"/>
  <c r="D99" i="19"/>
  <c r="V107" i="19"/>
  <c r="O107" i="19"/>
  <c r="W107" i="19"/>
  <c r="P107" i="19"/>
  <c r="X107" i="19"/>
  <c r="Q107" i="19"/>
  <c r="Y107" i="19"/>
  <c r="R107" i="19"/>
  <c r="Z107" i="19"/>
  <c r="S107" i="19"/>
  <c r="D107" i="19"/>
  <c r="M107" i="19"/>
  <c r="T107" i="19"/>
  <c r="E107" i="19"/>
  <c r="F107" i="19"/>
  <c r="N107" i="19"/>
  <c r="H107" i="19"/>
  <c r="G107" i="19"/>
  <c r="J107" i="19"/>
  <c r="I107" i="19"/>
  <c r="U107" i="19"/>
  <c r="C107" i="19"/>
  <c r="K107" i="19"/>
  <c r="L107" i="19"/>
  <c r="O62" i="19"/>
  <c r="W62" i="19"/>
  <c r="P62" i="19"/>
  <c r="X62" i="19"/>
  <c r="Q62" i="19"/>
  <c r="Y62" i="19"/>
  <c r="R62" i="19"/>
  <c r="Z62" i="19"/>
  <c r="S62" i="19"/>
  <c r="T62" i="19"/>
  <c r="V62" i="19"/>
  <c r="G62" i="19"/>
  <c r="C62" i="19"/>
  <c r="K62" i="19"/>
  <c r="I62" i="19"/>
  <c r="J62" i="19"/>
  <c r="U62" i="19"/>
  <c r="L62" i="19"/>
  <c r="F62" i="19"/>
  <c r="M62" i="19"/>
  <c r="D62" i="19"/>
  <c r="N62" i="19"/>
  <c r="E62" i="19"/>
  <c r="H62" i="19"/>
  <c r="O44" i="19"/>
  <c r="W44" i="19"/>
  <c r="P44" i="19"/>
  <c r="X44" i="19"/>
  <c r="Q44" i="19"/>
  <c r="Y44" i="19"/>
  <c r="R44" i="19"/>
  <c r="Z44" i="19"/>
  <c r="S44" i="19"/>
  <c r="T44" i="19"/>
  <c r="V44" i="19"/>
  <c r="F44" i="19"/>
  <c r="N44" i="19"/>
  <c r="G44" i="19"/>
  <c r="H44" i="19"/>
  <c r="U44" i="19"/>
  <c r="I44" i="19"/>
  <c r="J44" i="19"/>
  <c r="C44" i="19"/>
  <c r="K44" i="19"/>
  <c r="L44" i="19"/>
  <c r="D44" i="19"/>
  <c r="E44" i="19"/>
  <c r="M44" i="19"/>
  <c r="R100" i="19"/>
  <c r="Z100" i="19"/>
  <c r="S100" i="19"/>
  <c r="T100" i="19"/>
  <c r="U100" i="19"/>
  <c r="V100" i="19"/>
  <c r="O100" i="19"/>
  <c r="W100" i="19"/>
  <c r="P100" i="19"/>
  <c r="F100" i="19"/>
  <c r="Q100" i="19"/>
  <c r="I100" i="19"/>
  <c r="X100" i="19"/>
  <c r="J100" i="19"/>
  <c r="N100" i="19"/>
  <c r="Y100" i="19"/>
  <c r="C100" i="19"/>
  <c r="K100" i="19"/>
  <c r="D100" i="19"/>
  <c r="L100" i="19"/>
  <c r="E100" i="19"/>
  <c r="M100" i="19"/>
  <c r="G100" i="19"/>
  <c r="H100" i="19"/>
  <c r="R108" i="19"/>
  <c r="Z108" i="19"/>
  <c r="S108" i="19"/>
  <c r="T108" i="19"/>
  <c r="U108" i="19"/>
  <c r="V108" i="19"/>
  <c r="O108" i="19"/>
  <c r="W108" i="19"/>
  <c r="P108" i="19"/>
  <c r="H108" i="19"/>
  <c r="F108" i="19"/>
  <c r="Q108" i="19"/>
  <c r="I108" i="19"/>
  <c r="X108" i="19"/>
  <c r="J108" i="19"/>
  <c r="Y108" i="19"/>
  <c r="C108" i="19"/>
  <c r="K108" i="19"/>
  <c r="D108" i="19"/>
  <c r="L108" i="19"/>
  <c r="N108" i="19"/>
  <c r="E108" i="19"/>
  <c r="M108" i="19"/>
  <c r="G108" i="19"/>
  <c r="AV44" i="2"/>
  <c r="AU44" i="2"/>
  <c r="AW44" i="2"/>
  <c r="AY44" i="2"/>
  <c r="BC44" i="2"/>
  <c r="AX44" i="2"/>
  <c r="AT44" i="2"/>
  <c r="AZ44" i="2"/>
  <c r="AR44" i="2"/>
  <c r="BA44" i="2"/>
  <c r="AS44" i="2"/>
  <c r="BB44" i="2"/>
  <c r="AR45" i="8"/>
  <c r="AB45" i="8"/>
  <c r="AJ45" i="8"/>
  <c r="AO45" i="8"/>
  <c r="AW45" i="8"/>
  <c r="AG45" i="8"/>
  <c r="AP45" i="8"/>
  <c r="AH45" i="8"/>
  <c r="AV45" i="8"/>
  <c r="AL45" i="8"/>
  <c r="AT45" i="8"/>
  <c r="AI45" i="8"/>
  <c r="AC45" i="8"/>
  <c r="AD45" i="8"/>
  <c r="AU45" i="8"/>
  <c r="AQ45" i="8"/>
  <c r="AS45" i="8"/>
  <c r="AA45" i="8"/>
  <c r="AX45" i="8"/>
  <c r="AE45" i="8"/>
  <c r="AF45" i="8"/>
  <c r="AK45" i="8"/>
  <c r="AM45" i="8"/>
  <c r="AN45" i="8"/>
  <c r="AR35" i="2"/>
  <c r="AZ35" i="2"/>
  <c r="AX35" i="2"/>
  <c r="AY35" i="2"/>
  <c r="AW35" i="2"/>
  <c r="AS35" i="2"/>
  <c r="BA35" i="2"/>
  <c r="BB35" i="2"/>
  <c r="AT35" i="2"/>
  <c r="BC35" i="2"/>
  <c r="AU35" i="2"/>
  <c r="AV35" i="2"/>
  <c r="X44" i="4"/>
  <c r="AF44" i="4"/>
  <c r="K44" i="4"/>
  <c r="S44" i="4"/>
  <c r="AC44" i="4"/>
  <c r="N44" i="4"/>
  <c r="AB44" i="4"/>
  <c r="T44" i="4"/>
  <c r="Z44" i="4"/>
  <c r="Q44" i="4"/>
  <c r="AH44" i="4"/>
  <c r="O44" i="4"/>
  <c r="P44" i="4"/>
  <c r="AE44" i="4"/>
  <c r="L44" i="4"/>
  <c r="W44" i="4"/>
  <c r="Y44" i="4"/>
  <c r="AA44" i="4"/>
  <c r="AD44" i="4"/>
  <c r="V44" i="4"/>
  <c r="AG44" i="4"/>
  <c r="J44" i="4"/>
  <c r="M44" i="4"/>
  <c r="R44" i="4"/>
  <c r="U44" i="4"/>
  <c r="AV26" i="2"/>
  <c r="AR26" i="2"/>
  <c r="BA26" i="2"/>
  <c r="BB26" i="2"/>
  <c r="AS26" i="2"/>
  <c r="AT26" i="2"/>
  <c r="BC26" i="2"/>
  <c r="AU26" i="2"/>
  <c r="AZ26" i="2"/>
  <c r="AW26" i="2"/>
  <c r="AX26" i="2"/>
  <c r="AY26" i="2"/>
  <c r="AN36" i="8"/>
  <c r="AV36" i="8"/>
  <c r="AF36" i="8"/>
  <c r="AS36" i="8"/>
  <c r="AC36" i="8"/>
  <c r="AK36" i="8"/>
  <c r="AQ36" i="8"/>
  <c r="AI36" i="8"/>
  <c r="AU36" i="8"/>
  <c r="AL36" i="8"/>
  <c r="AR36" i="8"/>
  <c r="AH36" i="8"/>
  <c r="AT36" i="8"/>
  <c r="AW36" i="8"/>
  <c r="AA36" i="8"/>
  <c r="AO36" i="8"/>
  <c r="AJ36" i="8"/>
  <c r="AX36" i="8"/>
  <c r="AG36" i="8"/>
  <c r="AM36" i="8"/>
  <c r="AP36" i="8"/>
  <c r="AB36" i="8"/>
  <c r="AD36" i="8"/>
  <c r="AE36" i="8"/>
  <c r="AB35" i="4"/>
  <c r="O35" i="4"/>
  <c r="W35" i="4"/>
  <c r="AF35" i="4"/>
  <c r="Q35" i="4"/>
  <c r="AD35" i="4"/>
  <c r="K35" i="4"/>
  <c r="U35" i="4"/>
  <c r="AA35" i="4"/>
  <c r="S35" i="4"/>
  <c r="AG35" i="4"/>
  <c r="M35" i="4"/>
  <c r="AH35" i="4"/>
  <c r="N35" i="4"/>
  <c r="AC35" i="4"/>
  <c r="J35" i="4"/>
  <c r="AE35" i="4"/>
  <c r="P35" i="4"/>
  <c r="R35" i="4"/>
  <c r="T35" i="4"/>
  <c r="Y35" i="4"/>
  <c r="Z35" i="4"/>
  <c r="V35" i="4"/>
  <c r="L35" i="4"/>
  <c r="X35" i="4"/>
  <c r="AR27" i="8"/>
  <c r="AB27" i="8"/>
  <c r="AJ27" i="8"/>
  <c r="AO27" i="8"/>
  <c r="AW27" i="8"/>
  <c r="AG27" i="8"/>
  <c r="AS27" i="8"/>
  <c r="AK27" i="8"/>
  <c r="AT27" i="8"/>
  <c r="AL27" i="8"/>
  <c r="AP27" i="8"/>
  <c r="AH27" i="8"/>
  <c r="AM27" i="8"/>
  <c r="AI27" i="8"/>
  <c r="AN27" i="8"/>
  <c r="AE27" i="8"/>
  <c r="AX27" i="8"/>
  <c r="AA27" i="8"/>
  <c r="AC27" i="8"/>
  <c r="AQ27" i="8"/>
  <c r="AD27" i="8"/>
  <c r="AU27" i="8"/>
  <c r="AF27" i="8"/>
  <c r="AV27" i="8"/>
  <c r="X26" i="4"/>
  <c r="AF26" i="4"/>
  <c r="K26" i="4"/>
  <c r="S26" i="4"/>
  <c r="Z26" i="4"/>
  <c r="J26" i="4"/>
  <c r="T26" i="4"/>
  <c r="AE26" i="4"/>
  <c r="M26" i="4"/>
  <c r="AC26" i="4"/>
  <c r="U26" i="4"/>
  <c r="AD26" i="4"/>
  <c r="L26" i="4"/>
  <c r="AG26" i="4"/>
  <c r="N26" i="4"/>
  <c r="AA26" i="4"/>
  <c r="W26" i="4"/>
  <c r="Y26" i="4"/>
  <c r="P26" i="4"/>
  <c r="Q26" i="4"/>
  <c r="V26" i="4"/>
  <c r="R26" i="4"/>
  <c r="AB26" i="4"/>
  <c r="AH26" i="4"/>
  <c r="O26" i="4"/>
  <c r="AN18" i="8"/>
  <c r="AV18" i="8"/>
  <c r="AF18" i="8"/>
  <c r="AS18" i="8"/>
  <c r="AC18" i="8"/>
  <c r="AK18" i="8"/>
  <c r="AT18" i="8"/>
  <c r="AA18" i="8"/>
  <c r="AL18" i="8"/>
  <c r="AQ18" i="8"/>
  <c r="AJ18" i="8"/>
  <c r="AO18" i="8"/>
  <c r="AH18" i="8"/>
  <c r="AX18" i="8"/>
  <c r="AE18" i="8"/>
  <c r="AG18" i="8"/>
  <c r="AU18" i="8"/>
  <c r="AB18" i="8"/>
  <c r="AI18" i="8"/>
  <c r="AW18" i="8"/>
  <c r="AD18" i="8"/>
  <c r="AM18" i="8"/>
  <c r="AP18" i="8"/>
  <c r="AR18" i="8"/>
  <c r="E9" i="2"/>
  <c r="D9" i="2"/>
  <c r="T9" i="2" s="1"/>
  <c r="C9" i="2"/>
  <c r="AB17" i="4"/>
  <c r="O17" i="4"/>
  <c r="Y17" i="4"/>
  <c r="AC17" i="4"/>
  <c r="M17" i="4"/>
  <c r="AG17" i="4"/>
  <c r="N17" i="4"/>
  <c r="AE17" i="4"/>
  <c r="K17" i="4"/>
  <c r="U17" i="4"/>
  <c r="AA17" i="4"/>
  <c r="AD17" i="4"/>
  <c r="J17" i="4"/>
  <c r="X17" i="4"/>
  <c r="S17" i="4"/>
  <c r="AH17" i="4"/>
  <c r="Q17" i="4"/>
  <c r="R17" i="4"/>
  <c r="T17" i="4"/>
  <c r="V17" i="4"/>
  <c r="W17" i="4"/>
  <c r="Z17" i="4"/>
  <c r="AF17" i="4"/>
  <c r="L17" i="4"/>
  <c r="P17" i="4"/>
  <c r="AR17" i="2"/>
  <c r="AZ17" i="2"/>
  <c r="AU17" i="2"/>
  <c r="AV17" i="2"/>
  <c r="AX17" i="2"/>
  <c r="AW17" i="2"/>
  <c r="AY17" i="2"/>
  <c r="BC17" i="2"/>
  <c r="BA17" i="2"/>
  <c r="AT17" i="2"/>
  <c r="AS17" i="2"/>
  <c r="BB17" i="2"/>
  <c r="AO54" i="8"/>
  <c r="AW54" i="8"/>
  <c r="AQ54" i="8"/>
  <c r="AR54" i="8"/>
  <c r="AS54" i="8"/>
  <c r="AT54" i="8"/>
  <c r="AN54" i="8"/>
  <c r="AP54" i="8"/>
  <c r="AU54" i="8"/>
  <c r="AV54" i="8"/>
  <c r="AX54" i="8"/>
  <c r="AM54" i="8"/>
  <c r="AN109" i="8"/>
  <c r="AV109" i="8"/>
  <c r="AO109" i="8"/>
  <c r="AW109" i="8"/>
  <c r="AP109" i="8"/>
  <c r="AX109" i="8"/>
  <c r="AQ109" i="8"/>
  <c r="AR109" i="8"/>
  <c r="AS109" i="8"/>
  <c r="AT109" i="8"/>
  <c r="AU109" i="8"/>
  <c r="AM109" i="8"/>
  <c r="AN107" i="8"/>
  <c r="AV107" i="8"/>
  <c r="AO107" i="8"/>
  <c r="AW107" i="8"/>
  <c r="AP107" i="8"/>
  <c r="AX107" i="8"/>
  <c r="AQ107" i="8"/>
  <c r="AR107" i="8"/>
  <c r="AS107" i="8"/>
  <c r="AM107" i="8"/>
  <c r="AT107" i="8"/>
  <c r="AU107" i="8"/>
  <c r="AS63" i="8"/>
  <c r="AM63" i="8"/>
  <c r="AU63" i="8"/>
  <c r="AN63" i="8"/>
  <c r="AV63" i="8"/>
  <c r="AO63" i="8"/>
  <c r="AW63" i="8"/>
  <c r="AP63" i="8"/>
  <c r="AX63" i="8"/>
  <c r="AQ63" i="8"/>
  <c r="AR63" i="8"/>
  <c r="AT63" i="8"/>
  <c r="AR108" i="8"/>
  <c r="AS108" i="8"/>
  <c r="AT108" i="8"/>
  <c r="AM108" i="8"/>
  <c r="AU108" i="8"/>
  <c r="AN108" i="8"/>
  <c r="AV108" i="8"/>
  <c r="AO108" i="8"/>
  <c r="AW108" i="8"/>
  <c r="AP108" i="8"/>
  <c r="AQ108" i="8"/>
  <c r="AX108" i="8"/>
  <c r="AR106" i="8"/>
  <c r="AS106" i="8"/>
  <c r="AT106" i="8"/>
  <c r="AM106" i="8"/>
  <c r="AU106" i="8"/>
  <c r="AN106" i="8"/>
  <c r="AV106" i="8"/>
  <c r="AO106" i="8"/>
  <c r="AW106" i="8"/>
  <c r="AX106" i="8"/>
  <c r="AP106" i="8"/>
  <c r="AQ106" i="8"/>
  <c r="AN105" i="8"/>
  <c r="AV105" i="8"/>
  <c r="AO105" i="8"/>
  <c r="AW105" i="8"/>
  <c r="AP105" i="8"/>
  <c r="AX105" i="8"/>
  <c r="AQ105" i="8"/>
  <c r="AR105" i="8"/>
  <c r="AS105" i="8"/>
  <c r="AM105" i="8"/>
  <c r="AT105" i="8"/>
  <c r="AU105" i="8"/>
  <c r="AS81" i="8"/>
  <c r="AM81" i="8"/>
  <c r="AU81" i="8"/>
  <c r="AN81" i="8"/>
  <c r="AV81" i="8"/>
  <c r="AO81" i="8"/>
  <c r="AW81" i="8"/>
  <c r="AP81" i="8"/>
  <c r="AX81" i="8"/>
  <c r="AQ81" i="8"/>
  <c r="AR81" i="8"/>
  <c r="AT81" i="8"/>
  <c r="AR104" i="8"/>
  <c r="AS104" i="8"/>
  <c r="AT104" i="8"/>
  <c r="AM104" i="8"/>
  <c r="AU104" i="8"/>
  <c r="AN104" i="8"/>
  <c r="AV104" i="8"/>
  <c r="AO104" i="8"/>
  <c r="AW104" i="8"/>
  <c r="AP104" i="8"/>
  <c r="AQ104" i="8"/>
  <c r="AX104" i="8"/>
  <c r="AO72" i="8"/>
  <c r="AW72" i="8"/>
  <c r="AQ72" i="8"/>
  <c r="AR72" i="8"/>
  <c r="AS72" i="8"/>
  <c r="AT72" i="8"/>
  <c r="AM72" i="8"/>
  <c r="AN72" i="8"/>
  <c r="AP72" i="8"/>
  <c r="AU72" i="8"/>
  <c r="AV72" i="8"/>
  <c r="AX72" i="8"/>
  <c r="BO17" i="11"/>
  <c r="BP17" i="11"/>
  <c r="BQ17" i="11"/>
  <c r="BR17" i="11"/>
  <c r="BK17" i="11"/>
  <c r="BS17" i="11"/>
  <c r="BL17" i="11"/>
  <c r="BT17" i="11"/>
  <c r="BM17" i="11"/>
  <c r="BU17" i="11"/>
  <c r="BF17" i="11"/>
  <c r="AY17" i="11"/>
  <c r="BG17" i="11"/>
  <c r="BN17" i="11"/>
  <c r="AZ17" i="11"/>
  <c r="BH17" i="11"/>
  <c r="BV17" i="11"/>
  <c r="BA17" i="11"/>
  <c r="BI17" i="11"/>
  <c r="BB17" i="11"/>
  <c r="BJ17" i="11"/>
  <c r="AM17" i="11"/>
  <c r="AU17" i="11"/>
  <c r="BC17" i="11"/>
  <c r="AP17" i="11"/>
  <c r="AX17" i="11"/>
  <c r="BD17" i="11"/>
  <c r="AW17" i="11"/>
  <c r="AO17" i="11"/>
  <c r="BE17" i="11"/>
  <c r="AQ17" i="11"/>
  <c r="AR17" i="11"/>
  <c r="AV17" i="11"/>
  <c r="AG17" i="11"/>
  <c r="AH17" i="11"/>
  <c r="AA17" i="11"/>
  <c r="AI17" i="11"/>
  <c r="AB17" i="11"/>
  <c r="AJ17" i="11"/>
  <c r="AN17" i="11"/>
  <c r="AD17" i="11"/>
  <c r="AL17" i="11"/>
  <c r="AC17" i="11"/>
  <c r="AE17" i="11"/>
  <c r="AF17" i="11"/>
  <c r="AS17" i="11"/>
  <c r="AK17" i="11"/>
  <c r="U17" i="11"/>
  <c r="V17" i="11"/>
  <c r="O17" i="11"/>
  <c r="W17" i="11"/>
  <c r="P17" i="11"/>
  <c r="X17" i="11"/>
  <c r="Q17" i="11"/>
  <c r="Y17" i="11"/>
  <c r="R17" i="11"/>
  <c r="Z17" i="11"/>
  <c r="AT17" i="11"/>
  <c r="S17" i="11"/>
  <c r="T17" i="11"/>
  <c r="BK44" i="11"/>
  <c r="BS44" i="11"/>
  <c r="BL44" i="11"/>
  <c r="BT44" i="11"/>
  <c r="BM44" i="11"/>
  <c r="BU44" i="11"/>
  <c r="BN44" i="11"/>
  <c r="BV44" i="11"/>
  <c r="BO44" i="11"/>
  <c r="BP44" i="11"/>
  <c r="BQ44" i="11"/>
  <c r="BR44" i="11"/>
  <c r="BB44" i="11"/>
  <c r="BJ44" i="11"/>
  <c r="BC44" i="11"/>
  <c r="BD44" i="11"/>
  <c r="BF44" i="11"/>
  <c r="BA44" i="11"/>
  <c r="BE44" i="11"/>
  <c r="BG44" i="11"/>
  <c r="BH44" i="11"/>
  <c r="AM44" i="11"/>
  <c r="AU44" i="11"/>
  <c r="BI44" i="11"/>
  <c r="AN44" i="11"/>
  <c r="AV44" i="11"/>
  <c r="AZ44" i="11"/>
  <c r="AQ44" i="11"/>
  <c r="AX44" i="11"/>
  <c r="AO44" i="11"/>
  <c r="AP44" i="11"/>
  <c r="AS44" i="11"/>
  <c r="AR44" i="11"/>
  <c r="AG44" i="11"/>
  <c r="AT44" i="11"/>
  <c r="AH44" i="11"/>
  <c r="AW44" i="11"/>
  <c r="AA44" i="11"/>
  <c r="AI44" i="11"/>
  <c r="AB44" i="11"/>
  <c r="AJ44" i="11"/>
  <c r="AC44" i="11"/>
  <c r="AK44" i="11"/>
  <c r="AD44" i="11"/>
  <c r="AL44" i="11"/>
  <c r="Q44" i="11"/>
  <c r="Y44" i="11"/>
  <c r="R44" i="11"/>
  <c r="Z44" i="11"/>
  <c r="AY44" i="11"/>
  <c r="S44" i="11"/>
  <c r="T44" i="11"/>
  <c r="U44" i="11"/>
  <c r="V44" i="11"/>
  <c r="W44" i="11"/>
  <c r="AE44" i="11"/>
  <c r="O44" i="11"/>
  <c r="AF44" i="11"/>
  <c r="P44" i="11"/>
  <c r="X44" i="11"/>
  <c r="BO35" i="11"/>
  <c r="BP35" i="11"/>
  <c r="BQ35" i="11"/>
  <c r="BR35" i="11"/>
  <c r="BK35" i="11"/>
  <c r="BS35" i="11"/>
  <c r="BL35" i="11"/>
  <c r="BT35" i="11"/>
  <c r="BM35" i="11"/>
  <c r="BU35" i="11"/>
  <c r="BN35" i="11"/>
  <c r="BV35" i="11"/>
  <c r="BF35" i="11"/>
  <c r="AY35" i="11"/>
  <c r="BG35" i="11"/>
  <c r="AZ35" i="11"/>
  <c r="BH35" i="11"/>
  <c r="BB35" i="11"/>
  <c r="BJ35" i="11"/>
  <c r="BA35" i="11"/>
  <c r="BC35" i="11"/>
  <c r="BD35" i="11"/>
  <c r="AQ35" i="11"/>
  <c r="BE35" i="11"/>
  <c r="AR35" i="11"/>
  <c r="AM35" i="11"/>
  <c r="AU35" i="11"/>
  <c r="AP35" i="11"/>
  <c r="AS35" i="11"/>
  <c r="AH35" i="11"/>
  <c r="BI35" i="11"/>
  <c r="AT35" i="11"/>
  <c r="AA35" i="11"/>
  <c r="AI35" i="11"/>
  <c r="AV35" i="11"/>
  <c r="AX35" i="11"/>
  <c r="AD35" i="11"/>
  <c r="AL35" i="11"/>
  <c r="AW35" i="11"/>
  <c r="AK35" i="11"/>
  <c r="AB35" i="11"/>
  <c r="AC35" i="11"/>
  <c r="AE35" i="11"/>
  <c r="AF35" i="11"/>
  <c r="U35" i="11"/>
  <c r="V35" i="11"/>
  <c r="AG35" i="11"/>
  <c r="O35" i="11"/>
  <c r="W35" i="11"/>
  <c r="AJ35" i="11"/>
  <c r="P35" i="11"/>
  <c r="X35" i="11"/>
  <c r="Q35" i="11"/>
  <c r="Y35" i="11"/>
  <c r="R35" i="11"/>
  <c r="Z35" i="11"/>
  <c r="S35" i="11"/>
  <c r="T35" i="11"/>
  <c r="AN35" i="11"/>
  <c r="AO35" i="11"/>
  <c r="BK26" i="11"/>
  <c r="BS26" i="11"/>
  <c r="BL26" i="11"/>
  <c r="BT26" i="11"/>
  <c r="BM26" i="11"/>
  <c r="BU26" i="11"/>
  <c r="BN26" i="11"/>
  <c r="BV26" i="11"/>
  <c r="BO26" i="11"/>
  <c r="BP26" i="11"/>
  <c r="BQ26" i="11"/>
  <c r="BR26" i="11"/>
  <c r="BB26" i="11"/>
  <c r="BJ26" i="11"/>
  <c r="BC26" i="11"/>
  <c r="BD26" i="11"/>
  <c r="BE26" i="11"/>
  <c r="BF26" i="11"/>
  <c r="BI26" i="11"/>
  <c r="AZ26" i="11"/>
  <c r="AR26" i="11"/>
  <c r="AY26" i="11"/>
  <c r="BA26" i="11"/>
  <c r="AT26" i="11"/>
  <c r="BG26" i="11"/>
  <c r="AM26" i="11"/>
  <c r="AU26" i="11"/>
  <c r="BH26" i="11"/>
  <c r="AN26" i="11"/>
  <c r="AV26" i="11"/>
  <c r="AQ26" i="11"/>
  <c r="AP26" i="11"/>
  <c r="AS26" i="11"/>
  <c r="AD26" i="11"/>
  <c r="AL26" i="11"/>
  <c r="AW26" i="11"/>
  <c r="AE26" i="11"/>
  <c r="AX26" i="11"/>
  <c r="AH26" i="11"/>
  <c r="AC26" i="11"/>
  <c r="AF26" i="11"/>
  <c r="AO26" i="11"/>
  <c r="AG26" i="11"/>
  <c r="AI26" i="11"/>
  <c r="AJ26" i="11"/>
  <c r="AK26" i="11"/>
  <c r="AA26" i="11"/>
  <c r="Q26" i="11"/>
  <c r="Y26" i="11"/>
  <c r="AB26" i="11"/>
  <c r="R26" i="11"/>
  <c r="Z26" i="11"/>
  <c r="S26" i="11"/>
  <c r="T26" i="11"/>
  <c r="U26" i="11"/>
  <c r="V26" i="11"/>
  <c r="W26" i="11"/>
  <c r="X26" i="11"/>
  <c r="P26" i="11"/>
  <c r="O26" i="11"/>
  <c r="BE76" i="8"/>
  <c r="BF76" i="8"/>
  <c r="AY76" i="8"/>
  <c r="BG76" i="8"/>
  <c r="AZ76" i="8"/>
  <c r="BH76" i="8"/>
  <c r="BA76" i="8"/>
  <c r="BI76" i="8"/>
  <c r="BB76" i="8"/>
  <c r="BJ76" i="8"/>
  <c r="BD76" i="8"/>
  <c r="BC76" i="8"/>
  <c r="BE20" i="8"/>
  <c r="BF20" i="8"/>
  <c r="BC20" i="8"/>
  <c r="AY20" i="8"/>
  <c r="BG20" i="8"/>
  <c r="AZ20" i="8"/>
  <c r="BH20" i="8"/>
  <c r="BA20" i="8"/>
  <c r="BI20" i="8"/>
  <c r="BB20" i="8"/>
  <c r="BJ20" i="8"/>
  <c r="BD20" i="8"/>
  <c r="BI109" i="8"/>
  <c r="BJ109" i="8"/>
  <c r="BB109" i="8"/>
  <c r="BD109" i="8"/>
  <c r="BE109" i="8"/>
  <c r="BF109" i="8"/>
  <c r="AZ109" i="8"/>
  <c r="BH109" i="8"/>
  <c r="BA109" i="8"/>
  <c r="BC109" i="8"/>
  <c r="AY109" i="8"/>
  <c r="BG109" i="8"/>
  <c r="BA101" i="8"/>
  <c r="BJ101" i="8"/>
  <c r="BC101" i="8"/>
  <c r="BD101" i="8"/>
  <c r="BE101" i="8"/>
  <c r="BF101" i="8"/>
  <c r="AZ101" i="8"/>
  <c r="BH101" i="8"/>
  <c r="BI101" i="8"/>
  <c r="BB101" i="8"/>
  <c r="AY101" i="8"/>
  <c r="BG101" i="8"/>
  <c r="BA93" i="8"/>
  <c r="BI93" i="8"/>
  <c r="BJ93" i="8"/>
  <c r="BC93" i="8"/>
  <c r="BD93" i="8"/>
  <c r="BE93" i="8"/>
  <c r="BF93" i="8"/>
  <c r="AZ93" i="8"/>
  <c r="BH93" i="8"/>
  <c r="BB93" i="8"/>
  <c r="AY93" i="8"/>
  <c r="BG93" i="8"/>
  <c r="BA85" i="8"/>
  <c r="BI85" i="8"/>
  <c r="BJ85" i="8"/>
  <c r="BC85" i="8"/>
  <c r="BD85" i="8"/>
  <c r="BE85" i="8"/>
  <c r="BF85" i="8"/>
  <c r="AZ85" i="8"/>
  <c r="BH85" i="8"/>
  <c r="BB85" i="8"/>
  <c r="AY85" i="8"/>
  <c r="BG85" i="8"/>
  <c r="BA77" i="8"/>
  <c r="BI77" i="8"/>
  <c r="BJ77" i="8"/>
  <c r="BB77" i="8"/>
  <c r="BC77" i="8"/>
  <c r="BD77" i="8"/>
  <c r="BE77" i="8"/>
  <c r="BF77" i="8"/>
  <c r="AZ77" i="8"/>
  <c r="BH77" i="8"/>
  <c r="AY77" i="8"/>
  <c r="BG77" i="8"/>
  <c r="BA69" i="8"/>
  <c r="BI69" i="8"/>
  <c r="BJ69" i="8"/>
  <c r="BC69" i="8"/>
  <c r="BD69" i="8"/>
  <c r="BE69" i="8"/>
  <c r="BF69" i="8"/>
  <c r="AZ69" i="8"/>
  <c r="BH69" i="8"/>
  <c r="BB69" i="8"/>
  <c r="AY69" i="8"/>
  <c r="BG69" i="8"/>
  <c r="BA61" i="8"/>
  <c r="BI61" i="8"/>
  <c r="BB61" i="8"/>
  <c r="BJ61" i="8"/>
  <c r="BC61" i="8"/>
  <c r="BD61" i="8"/>
  <c r="BE61" i="8"/>
  <c r="BF61" i="8"/>
  <c r="AZ61" i="8"/>
  <c r="BH61" i="8"/>
  <c r="AY61" i="8"/>
  <c r="BG61" i="8"/>
  <c r="BA53" i="8"/>
  <c r="BI53" i="8"/>
  <c r="BB53" i="8"/>
  <c r="BJ53" i="8"/>
  <c r="BG53" i="8"/>
  <c r="BC53" i="8"/>
  <c r="BD53" i="8"/>
  <c r="AY53" i="8"/>
  <c r="BE53" i="8"/>
  <c r="BF53" i="8"/>
  <c r="AZ53" i="8"/>
  <c r="BH53" i="8"/>
  <c r="BL45" i="8"/>
  <c r="BT45" i="8"/>
  <c r="BM45" i="8"/>
  <c r="BU45" i="8"/>
  <c r="BP45" i="8"/>
  <c r="BR45" i="8"/>
  <c r="BS45" i="8"/>
  <c r="BK45" i="8"/>
  <c r="BN45" i="8"/>
  <c r="BO45" i="8"/>
  <c r="BV45" i="8"/>
  <c r="BQ45" i="8"/>
  <c r="F45" i="8"/>
  <c r="N45" i="8"/>
  <c r="BE45" i="8"/>
  <c r="BY45" i="8"/>
  <c r="CG45" i="8"/>
  <c r="U45" i="8"/>
  <c r="CK45" i="8"/>
  <c r="CS45" i="8"/>
  <c r="BW45" i="8"/>
  <c r="G45" i="8"/>
  <c r="BF45" i="8"/>
  <c r="BZ45" i="8"/>
  <c r="CH45" i="8"/>
  <c r="V45" i="8"/>
  <c r="CL45" i="8"/>
  <c r="CT45" i="8"/>
  <c r="D45" i="8"/>
  <c r="CE45" i="8"/>
  <c r="H45" i="8"/>
  <c r="AY45" i="8"/>
  <c r="BG45" i="8"/>
  <c r="CA45" i="8"/>
  <c r="O45" i="8"/>
  <c r="W45" i="8"/>
  <c r="CM45" i="8"/>
  <c r="BC45" i="8"/>
  <c r="I45" i="8"/>
  <c r="AZ45" i="8"/>
  <c r="BH45" i="8"/>
  <c r="CB45" i="8"/>
  <c r="P45" i="8"/>
  <c r="X45" i="8"/>
  <c r="CN45" i="8"/>
  <c r="J45" i="8"/>
  <c r="BA45" i="8"/>
  <c r="BI45" i="8"/>
  <c r="CC45" i="8"/>
  <c r="Q45" i="8"/>
  <c r="Y45" i="8"/>
  <c r="CO45" i="8"/>
  <c r="S45" i="8"/>
  <c r="C45" i="8"/>
  <c r="K45" i="8"/>
  <c r="BB45" i="8"/>
  <c r="BJ45" i="8"/>
  <c r="CD45" i="8"/>
  <c r="R45" i="8"/>
  <c r="Z45" i="8"/>
  <c r="CP45" i="8"/>
  <c r="CQ45" i="8"/>
  <c r="E45" i="8"/>
  <c r="M45" i="8"/>
  <c r="BD45" i="8"/>
  <c r="BX45" i="8"/>
  <c r="CF45" i="8"/>
  <c r="T45" i="8"/>
  <c r="CJ45" i="8"/>
  <c r="CR45" i="8"/>
  <c r="L45" i="8"/>
  <c r="CI45" i="8"/>
  <c r="BA37" i="8"/>
  <c r="BI37" i="8"/>
  <c r="BB37" i="8"/>
  <c r="BJ37" i="8"/>
  <c r="BC37" i="8"/>
  <c r="BG37" i="8"/>
  <c r="BD37" i="8"/>
  <c r="BE37" i="8"/>
  <c r="BF37" i="8"/>
  <c r="AY37" i="8"/>
  <c r="AZ37" i="8"/>
  <c r="BH37" i="8"/>
  <c r="BA29" i="8"/>
  <c r="BI29" i="8"/>
  <c r="AY29" i="8"/>
  <c r="BB29" i="8"/>
  <c r="BJ29" i="8"/>
  <c r="BC29" i="8"/>
  <c r="BD29" i="8"/>
  <c r="BE29" i="8"/>
  <c r="BF29" i="8"/>
  <c r="BG29" i="8"/>
  <c r="AZ29" i="8"/>
  <c r="BH29" i="8"/>
  <c r="BA21" i="8"/>
  <c r="BI21" i="8"/>
  <c r="BB21" i="8"/>
  <c r="BJ21" i="8"/>
  <c r="BC21" i="8"/>
  <c r="BD21" i="8"/>
  <c r="BE21" i="8"/>
  <c r="AY21" i="8"/>
  <c r="BF21" i="8"/>
  <c r="BG21" i="8"/>
  <c r="AZ21" i="8"/>
  <c r="BH21" i="8"/>
  <c r="BA13" i="8"/>
  <c r="BI13" i="8"/>
  <c r="BB13" i="8"/>
  <c r="BJ13" i="8"/>
  <c r="BC13" i="8"/>
  <c r="AY13" i="8"/>
  <c r="BD13" i="8"/>
  <c r="BE13" i="8"/>
  <c r="BF13" i="8"/>
  <c r="AZ13" i="8"/>
  <c r="BH13" i="8"/>
  <c r="BG13" i="8"/>
  <c r="BE92" i="8"/>
  <c r="BF92" i="8"/>
  <c r="AY92" i="8"/>
  <c r="BG92" i="8"/>
  <c r="AZ92" i="8"/>
  <c r="BH92" i="8"/>
  <c r="BA92" i="8"/>
  <c r="BI92" i="8"/>
  <c r="BB92" i="8"/>
  <c r="BJ92" i="8"/>
  <c r="BD92" i="8"/>
  <c r="BC92" i="8"/>
  <c r="BE44" i="8"/>
  <c r="BF44" i="8"/>
  <c r="AY44" i="8"/>
  <c r="BG44" i="8"/>
  <c r="AZ44" i="8"/>
  <c r="BH44" i="8"/>
  <c r="BA44" i="8"/>
  <c r="BI44" i="8"/>
  <c r="BB44" i="8"/>
  <c r="BJ44" i="8"/>
  <c r="BD44" i="8"/>
  <c r="BC44" i="8"/>
  <c r="BJ107" i="8"/>
  <c r="BB107" i="8"/>
  <c r="BC107" i="8"/>
  <c r="BD107" i="8"/>
  <c r="BE107" i="8"/>
  <c r="BF107" i="8"/>
  <c r="AZ107" i="8"/>
  <c r="BH107" i="8"/>
  <c r="BA107" i="8"/>
  <c r="BI107" i="8"/>
  <c r="AY107" i="8"/>
  <c r="BG107" i="8"/>
  <c r="BA99" i="8"/>
  <c r="BI99" i="8"/>
  <c r="BJ99" i="8"/>
  <c r="BC99" i="8"/>
  <c r="BD99" i="8"/>
  <c r="BE99" i="8"/>
  <c r="BF99" i="8"/>
  <c r="AZ99" i="8"/>
  <c r="BH99" i="8"/>
  <c r="BB99" i="8"/>
  <c r="AY99" i="8"/>
  <c r="BG99" i="8"/>
  <c r="BA91" i="8"/>
  <c r="BI91" i="8"/>
  <c r="BJ91" i="8"/>
  <c r="BC91" i="8"/>
  <c r="BD91" i="8"/>
  <c r="BE91" i="8"/>
  <c r="BF91" i="8"/>
  <c r="AZ91" i="8"/>
  <c r="BH91" i="8"/>
  <c r="BB91" i="8"/>
  <c r="AY91" i="8"/>
  <c r="BG91" i="8"/>
  <c r="BA83" i="8"/>
  <c r="BI83" i="8"/>
  <c r="BJ83" i="8"/>
  <c r="BC83" i="8"/>
  <c r="BD83" i="8"/>
  <c r="BE83" i="8"/>
  <c r="BF83" i="8"/>
  <c r="AZ83" i="8"/>
  <c r="BH83" i="8"/>
  <c r="BB83" i="8"/>
  <c r="AY83" i="8"/>
  <c r="BG83" i="8"/>
  <c r="BA75" i="8"/>
  <c r="BI75" i="8"/>
  <c r="BJ75" i="8"/>
  <c r="BB75" i="8"/>
  <c r="BC75" i="8"/>
  <c r="BD75" i="8"/>
  <c r="BE75" i="8"/>
  <c r="BF75" i="8"/>
  <c r="AZ75" i="8"/>
  <c r="BH75" i="8"/>
  <c r="BG75" i="8"/>
  <c r="AY75" i="8"/>
  <c r="BA67" i="8"/>
  <c r="BI67" i="8"/>
  <c r="BB67" i="8"/>
  <c r="BJ67" i="8"/>
  <c r="BC67" i="8"/>
  <c r="BD67" i="8"/>
  <c r="BE67" i="8"/>
  <c r="BF67" i="8"/>
  <c r="AZ67" i="8"/>
  <c r="BH67" i="8"/>
  <c r="BG67" i="8"/>
  <c r="AY67" i="8"/>
  <c r="BA59" i="8"/>
  <c r="BI59" i="8"/>
  <c r="BB59" i="8"/>
  <c r="BJ59" i="8"/>
  <c r="BC59" i="8"/>
  <c r="BD59" i="8"/>
  <c r="BE59" i="8"/>
  <c r="BF59" i="8"/>
  <c r="AZ59" i="8"/>
  <c r="BH59" i="8"/>
  <c r="BG59" i="8"/>
  <c r="AY59" i="8"/>
  <c r="BA51" i="8"/>
  <c r="BI51" i="8"/>
  <c r="AY51" i="8"/>
  <c r="BB51" i="8"/>
  <c r="BJ51" i="8"/>
  <c r="BC51" i="8"/>
  <c r="BD51" i="8"/>
  <c r="BE51" i="8"/>
  <c r="BG51" i="8"/>
  <c r="BF51" i="8"/>
  <c r="AZ51" i="8"/>
  <c r="BH51" i="8"/>
  <c r="BA43" i="8"/>
  <c r="BI43" i="8"/>
  <c r="BB43" i="8"/>
  <c r="BJ43" i="8"/>
  <c r="AY43" i="8"/>
  <c r="BC43" i="8"/>
  <c r="BD43" i="8"/>
  <c r="BE43" i="8"/>
  <c r="BG43" i="8"/>
  <c r="BF43" i="8"/>
  <c r="AZ43" i="8"/>
  <c r="BH43" i="8"/>
  <c r="BA35" i="8"/>
  <c r="BI35" i="8"/>
  <c r="BB35" i="8"/>
  <c r="BJ35" i="8"/>
  <c r="BC35" i="8"/>
  <c r="BD35" i="8"/>
  <c r="BE35" i="8"/>
  <c r="AY35" i="8"/>
  <c r="BF35" i="8"/>
  <c r="AZ35" i="8"/>
  <c r="BH35" i="8"/>
  <c r="BG35" i="8"/>
  <c r="BL27" i="8"/>
  <c r="BT27" i="8"/>
  <c r="BM27" i="8"/>
  <c r="BU27" i="8"/>
  <c r="BP27" i="8"/>
  <c r="BQ27" i="8"/>
  <c r="BR27" i="8"/>
  <c r="BN27" i="8"/>
  <c r="BO27" i="8"/>
  <c r="BS27" i="8"/>
  <c r="BV27" i="8"/>
  <c r="BK27" i="8"/>
  <c r="F27" i="8"/>
  <c r="N27" i="8"/>
  <c r="BE27" i="8"/>
  <c r="BY27" i="8"/>
  <c r="CG27" i="8"/>
  <c r="U27" i="8"/>
  <c r="CK27" i="8"/>
  <c r="CS27" i="8"/>
  <c r="BC27" i="8"/>
  <c r="G27" i="8"/>
  <c r="BF27" i="8"/>
  <c r="BZ27" i="8"/>
  <c r="CH27" i="8"/>
  <c r="V27" i="8"/>
  <c r="CL27" i="8"/>
  <c r="CT27" i="8"/>
  <c r="H27" i="8"/>
  <c r="AY27" i="8"/>
  <c r="BG27" i="8"/>
  <c r="CA27" i="8"/>
  <c r="O27" i="8"/>
  <c r="W27" i="8"/>
  <c r="CM27" i="8"/>
  <c r="L27" i="8"/>
  <c r="CQ27" i="8"/>
  <c r="I27" i="8"/>
  <c r="AZ27" i="8"/>
  <c r="BH27" i="8"/>
  <c r="CB27" i="8"/>
  <c r="P27" i="8"/>
  <c r="X27" i="8"/>
  <c r="CN27" i="8"/>
  <c r="S27" i="8"/>
  <c r="J27" i="8"/>
  <c r="BA27" i="8"/>
  <c r="BI27" i="8"/>
  <c r="CC27" i="8"/>
  <c r="Q27" i="8"/>
  <c r="Y27" i="8"/>
  <c r="CO27" i="8"/>
  <c r="BW27" i="8"/>
  <c r="C27" i="8"/>
  <c r="K27" i="8"/>
  <c r="BB27" i="8"/>
  <c r="BJ27" i="8"/>
  <c r="CD27" i="8"/>
  <c r="R27" i="8"/>
  <c r="Z27" i="8"/>
  <c r="CP27" i="8"/>
  <c r="D27" i="8"/>
  <c r="CE27" i="8"/>
  <c r="E27" i="8"/>
  <c r="M27" i="8"/>
  <c r="BD27" i="8"/>
  <c r="BX27" i="8"/>
  <c r="CF27" i="8"/>
  <c r="T27" i="8"/>
  <c r="CJ27" i="8"/>
  <c r="CR27" i="8"/>
  <c r="CI27" i="8"/>
  <c r="BA19" i="8"/>
  <c r="BI19" i="8"/>
  <c r="AY19" i="8"/>
  <c r="BB19" i="8"/>
  <c r="BJ19" i="8"/>
  <c r="BC19" i="8"/>
  <c r="BG19" i="8"/>
  <c r="BD19" i="8"/>
  <c r="BE19" i="8"/>
  <c r="BF19" i="8"/>
  <c r="AZ19" i="8"/>
  <c r="BH19" i="8"/>
  <c r="BA11" i="8"/>
  <c r="BI11" i="8"/>
  <c r="BB11" i="8"/>
  <c r="BJ11" i="8"/>
  <c r="BC11" i="8"/>
  <c r="BD11" i="8"/>
  <c r="BE11" i="8"/>
  <c r="AY11" i="8"/>
  <c r="BF11" i="8"/>
  <c r="BG11" i="8"/>
  <c r="AZ11" i="8"/>
  <c r="BH11" i="8"/>
  <c r="BE68" i="8"/>
  <c r="BF68" i="8"/>
  <c r="AY68" i="8"/>
  <c r="BG68" i="8"/>
  <c r="AZ68" i="8"/>
  <c r="BH68" i="8"/>
  <c r="BA68" i="8"/>
  <c r="BI68" i="8"/>
  <c r="BB68" i="8"/>
  <c r="BJ68" i="8"/>
  <c r="BD68" i="8"/>
  <c r="BC68" i="8"/>
  <c r="BE28" i="8"/>
  <c r="BF28" i="8"/>
  <c r="BC28" i="8"/>
  <c r="AY28" i="8"/>
  <c r="BG28" i="8"/>
  <c r="AZ28" i="8"/>
  <c r="BH28" i="8"/>
  <c r="BA28" i="8"/>
  <c r="BI28" i="8"/>
  <c r="BB28" i="8"/>
  <c r="BJ28" i="8"/>
  <c r="BD28" i="8"/>
  <c r="BE106" i="8"/>
  <c r="BG106" i="8"/>
  <c r="AZ106" i="8"/>
  <c r="BH106" i="8"/>
  <c r="BA106" i="8"/>
  <c r="BI106" i="8"/>
  <c r="BJ106" i="8"/>
  <c r="BB106" i="8"/>
  <c r="BD106" i="8"/>
  <c r="BF106" i="8"/>
  <c r="AY106" i="8"/>
  <c r="BC106" i="8"/>
  <c r="BE98" i="8"/>
  <c r="BF98" i="8"/>
  <c r="AY98" i="8"/>
  <c r="BG98" i="8"/>
  <c r="AZ98" i="8"/>
  <c r="BH98" i="8"/>
  <c r="BA98" i="8"/>
  <c r="BI98" i="8"/>
  <c r="BB98" i="8"/>
  <c r="BJ98" i="8"/>
  <c r="BD98" i="8"/>
  <c r="BC98" i="8"/>
  <c r="BE90" i="8"/>
  <c r="BF90" i="8"/>
  <c r="AY90" i="8"/>
  <c r="BG90" i="8"/>
  <c r="AZ90" i="8"/>
  <c r="BH90" i="8"/>
  <c r="BA90" i="8"/>
  <c r="BI90" i="8"/>
  <c r="BB90" i="8"/>
  <c r="BJ90" i="8"/>
  <c r="BD90" i="8"/>
  <c r="BC90" i="8"/>
  <c r="BE82" i="8"/>
  <c r="BF82" i="8"/>
  <c r="AY82" i="8"/>
  <c r="BG82" i="8"/>
  <c r="AZ82" i="8"/>
  <c r="BH82" i="8"/>
  <c r="BA82" i="8"/>
  <c r="BI82" i="8"/>
  <c r="BB82" i="8"/>
  <c r="BJ82" i="8"/>
  <c r="BD82" i="8"/>
  <c r="BC82" i="8"/>
  <c r="BE74" i="8"/>
  <c r="BF74" i="8"/>
  <c r="AY74" i="8"/>
  <c r="BG74" i="8"/>
  <c r="AZ74" i="8"/>
  <c r="BH74" i="8"/>
  <c r="BA74" i="8"/>
  <c r="BI74" i="8"/>
  <c r="BB74" i="8"/>
  <c r="BJ74" i="8"/>
  <c r="BD74" i="8"/>
  <c r="BC74" i="8"/>
  <c r="BE66" i="8"/>
  <c r="BF66" i="8"/>
  <c r="AY66" i="8"/>
  <c r="BG66" i="8"/>
  <c r="AZ66" i="8"/>
  <c r="BH66" i="8"/>
  <c r="BA66" i="8"/>
  <c r="BI66" i="8"/>
  <c r="BB66" i="8"/>
  <c r="BJ66" i="8"/>
  <c r="BD66" i="8"/>
  <c r="BC66" i="8"/>
  <c r="BE58" i="8"/>
  <c r="BF58" i="8"/>
  <c r="AY58" i="8"/>
  <c r="BG58" i="8"/>
  <c r="AZ58" i="8"/>
  <c r="BH58" i="8"/>
  <c r="BA58" i="8"/>
  <c r="BI58" i="8"/>
  <c r="BB58" i="8"/>
  <c r="BJ58" i="8"/>
  <c r="BD58" i="8"/>
  <c r="BC58" i="8"/>
  <c r="BE50" i="8"/>
  <c r="BF50" i="8"/>
  <c r="AY50" i="8"/>
  <c r="BG50" i="8"/>
  <c r="AZ50" i="8"/>
  <c r="BH50" i="8"/>
  <c r="BA50" i="8"/>
  <c r="BI50" i="8"/>
  <c r="BB50" i="8"/>
  <c r="BJ50" i="8"/>
  <c r="BC50" i="8"/>
  <c r="BD50" i="8"/>
  <c r="BE42" i="8"/>
  <c r="BF42" i="8"/>
  <c r="AY42" i="8"/>
  <c r="BG42" i="8"/>
  <c r="BC42" i="8"/>
  <c r="AZ42" i="8"/>
  <c r="BH42" i="8"/>
  <c r="BA42" i="8"/>
  <c r="BI42" i="8"/>
  <c r="BB42" i="8"/>
  <c r="BJ42" i="8"/>
  <c r="BD42" i="8"/>
  <c r="BE34" i="8"/>
  <c r="BF34" i="8"/>
  <c r="BC34" i="8"/>
  <c r="AY34" i="8"/>
  <c r="BG34" i="8"/>
  <c r="AZ34" i="8"/>
  <c r="BH34" i="8"/>
  <c r="BA34" i="8"/>
  <c r="BI34" i="8"/>
  <c r="BB34" i="8"/>
  <c r="BJ34" i="8"/>
  <c r="BD34" i="8"/>
  <c r="BE26" i="8"/>
  <c r="BF26" i="8"/>
  <c r="AY26" i="8"/>
  <c r="BG26" i="8"/>
  <c r="AZ26" i="8"/>
  <c r="BH26" i="8"/>
  <c r="BA26" i="8"/>
  <c r="BI26" i="8"/>
  <c r="BB26" i="8"/>
  <c r="BJ26" i="8"/>
  <c r="BD26" i="8"/>
  <c r="BC26" i="8"/>
  <c r="BP18" i="8"/>
  <c r="BQ18" i="8"/>
  <c r="BL18" i="8"/>
  <c r="BT18" i="8"/>
  <c r="BV18" i="8"/>
  <c r="BK18" i="8"/>
  <c r="BO18" i="8"/>
  <c r="BS18" i="8"/>
  <c r="BU18" i="8"/>
  <c r="BM18" i="8"/>
  <c r="BR18" i="8"/>
  <c r="BN18" i="8"/>
  <c r="J18" i="8"/>
  <c r="BA18" i="8"/>
  <c r="BI18" i="8"/>
  <c r="CC18" i="8"/>
  <c r="Q18" i="8"/>
  <c r="Y18" i="8"/>
  <c r="CO18" i="8"/>
  <c r="C18" i="8"/>
  <c r="K18" i="8"/>
  <c r="BB18" i="8"/>
  <c r="BJ18" i="8"/>
  <c r="CD18" i="8"/>
  <c r="R18" i="8"/>
  <c r="Z18" i="8"/>
  <c r="CP18" i="8"/>
  <c r="AY18" i="8"/>
  <c r="D18" i="8"/>
  <c r="L18" i="8"/>
  <c r="BC18" i="8"/>
  <c r="BW18" i="8"/>
  <c r="CE18" i="8"/>
  <c r="S18" i="8"/>
  <c r="CI18" i="8"/>
  <c r="CQ18" i="8"/>
  <c r="BG18" i="8"/>
  <c r="E18" i="8"/>
  <c r="M18" i="8"/>
  <c r="BD18" i="8"/>
  <c r="BX18" i="8"/>
  <c r="CF18" i="8"/>
  <c r="T18" i="8"/>
  <c r="CJ18" i="8"/>
  <c r="CR18" i="8"/>
  <c r="W18" i="8"/>
  <c r="F18" i="8"/>
  <c r="N18" i="8"/>
  <c r="BE18" i="8"/>
  <c r="BY18" i="8"/>
  <c r="CG18" i="8"/>
  <c r="U18" i="8"/>
  <c r="CK18" i="8"/>
  <c r="CS18" i="8"/>
  <c r="H18" i="8"/>
  <c r="CA18" i="8"/>
  <c r="G18" i="8"/>
  <c r="BF18" i="8"/>
  <c r="BZ18" i="8"/>
  <c r="CH18" i="8"/>
  <c r="V18" i="8"/>
  <c r="CL18" i="8"/>
  <c r="CT18" i="8"/>
  <c r="O18" i="8"/>
  <c r="I18" i="8"/>
  <c r="AZ18" i="8"/>
  <c r="BH18" i="8"/>
  <c r="CB18" i="8"/>
  <c r="P18" i="8"/>
  <c r="X18" i="8"/>
  <c r="CN18" i="8"/>
  <c r="CM18" i="8"/>
  <c r="BA105" i="8"/>
  <c r="BJ105" i="8"/>
  <c r="BB105" i="8"/>
  <c r="BC105" i="8"/>
  <c r="BD105" i="8"/>
  <c r="BE105" i="8"/>
  <c r="BF105" i="8"/>
  <c r="AZ105" i="8"/>
  <c r="BH105" i="8"/>
  <c r="BI105" i="8"/>
  <c r="AY105" i="8"/>
  <c r="BG105" i="8"/>
  <c r="BA97" i="8"/>
  <c r="BI97" i="8"/>
  <c r="BJ97" i="8"/>
  <c r="BC97" i="8"/>
  <c r="BD97" i="8"/>
  <c r="BE97" i="8"/>
  <c r="BF97" i="8"/>
  <c r="AZ97" i="8"/>
  <c r="BH97" i="8"/>
  <c r="BB97" i="8"/>
  <c r="AY97" i="8"/>
  <c r="BG97" i="8"/>
  <c r="BA89" i="8"/>
  <c r="BI89" i="8"/>
  <c r="BJ89" i="8"/>
  <c r="BC89" i="8"/>
  <c r="BD89" i="8"/>
  <c r="BE89" i="8"/>
  <c r="BF89" i="8"/>
  <c r="AZ89" i="8"/>
  <c r="BH89" i="8"/>
  <c r="BB89" i="8"/>
  <c r="AY89" i="8"/>
  <c r="BG89" i="8"/>
  <c r="BA81" i="8"/>
  <c r="BI81" i="8"/>
  <c r="BB81" i="8"/>
  <c r="BJ81" i="8"/>
  <c r="BC81" i="8"/>
  <c r="BD81" i="8"/>
  <c r="BE81" i="8"/>
  <c r="BF81" i="8"/>
  <c r="AZ81" i="8"/>
  <c r="BH81" i="8"/>
  <c r="AY81" i="8"/>
  <c r="BG81" i="8"/>
  <c r="BA73" i="8"/>
  <c r="BI73" i="8"/>
  <c r="BB73" i="8"/>
  <c r="BJ73" i="8"/>
  <c r="BC73" i="8"/>
  <c r="BD73" i="8"/>
  <c r="BE73" i="8"/>
  <c r="BF73" i="8"/>
  <c r="AZ73" i="8"/>
  <c r="BH73" i="8"/>
  <c r="AY73" i="8"/>
  <c r="BG73" i="8"/>
  <c r="BA65" i="8"/>
  <c r="BI65" i="8"/>
  <c r="BB65" i="8"/>
  <c r="BJ65" i="8"/>
  <c r="BC65" i="8"/>
  <c r="BD65" i="8"/>
  <c r="BE65" i="8"/>
  <c r="BF65" i="8"/>
  <c r="AZ65" i="8"/>
  <c r="BH65" i="8"/>
  <c r="AY65" i="8"/>
  <c r="BG65" i="8"/>
  <c r="BA57" i="8"/>
  <c r="BI57" i="8"/>
  <c r="BB57" i="8"/>
  <c r="BJ57" i="8"/>
  <c r="AY57" i="8"/>
  <c r="BC57" i="8"/>
  <c r="BG57" i="8"/>
  <c r="BD57" i="8"/>
  <c r="BE57" i="8"/>
  <c r="BF57" i="8"/>
  <c r="AZ57" i="8"/>
  <c r="BH57" i="8"/>
  <c r="BA49" i="8"/>
  <c r="BI49" i="8"/>
  <c r="BB49" i="8"/>
  <c r="BJ49" i="8"/>
  <c r="AY49" i="8"/>
  <c r="BC49" i="8"/>
  <c r="BD49" i="8"/>
  <c r="BE49" i="8"/>
  <c r="BF49" i="8"/>
  <c r="AZ49" i="8"/>
  <c r="BH49" i="8"/>
  <c r="BG49" i="8"/>
  <c r="BA41" i="8"/>
  <c r="BI41" i="8"/>
  <c r="BG41" i="8"/>
  <c r="BB41" i="8"/>
  <c r="BJ41" i="8"/>
  <c r="BC41" i="8"/>
  <c r="BD41" i="8"/>
  <c r="AY41" i="8"/>
  <c r="BE41" i="8"/>
  <c r="BF41" i="8"/>
  <c r="AZ41" i="8"/>
  <c r="BH41" i="8"/>
  <c r="BA33" i="8"/>
  <c r="BI33" i="8"/>
  <c r="AY33" i="8"/>
  <c r="BB33" i="8"/>
  <c r="BJ33" i="8"/>
  <c r="BC33" i="8"/>
  <c r="BD33" i="8"/>
  <c r="BG33" i="8"/>
  <c r="BE33" i="8"/>
  <c r="BF33" i="8"/>
  <c r="AZ33" i="8"/>
  <c r="BH33" i="8"/>
  <c r="BA25" i="8"/>
  <c r="BI25" i="8"/>
  <c r="BB25" i="8"/>
  <c r="BJ25" i="8"/>
  <c r="BC25" i="8"/>
  <c r="BD25" i="8"/>
  <c r="BE25" i="8"/>
  <c r="AY25" i="8"/>
  <c r="BF25" i="8"/>
  <c r="BG25" i="8"/>
  <c r="AZ25" i="8"/>
  <c r="BH25" i="8"/>
  <c r="BA17" i="8"/>
  <c r="BI17" i="8"/>
  <c r="BB17" i="8"/>
  <c r="BJ17" i="8"/>
  <c r="BC17" i="8"/>
  <c r="AY17" i="8"/>
  <c r="BD17" i="8"/>
  <c r="BE17" i="8"/>
  <c r="BF17" i="8"/>
  <c r="AZ17" i="8"/>
  <c r="BH17" i="8"/>
  <c r="BG17" i="8"/>
  <c r="BE100" i="8"/>
  <c r="BG100" i="8"/>
  <c r="BF100" i="8"/>
  <c r="AY100" i="8"/>
  <c r="AZ100" i="8"/>
  <c r="BH100" i="8"/>
  <c r="BA100" i="8"/>
  <c r="BI100" i="8"/>
  <c r="BB100" i="8"/>
  <c r="BJ100" i="8"/>
  <c r="BD100" i="8"/>
  <c r="BC100" i="8"/>
  <c r="BE52" i="8"/>
  <c r="BF52" i="8"/>
  <c r="AY52" i="8"/>
  <c r="BG52" i="8"/>
  <c r="BC52" i="8"/>
  <c r="AZ52" i="8"/>
  <c r="BH52" i="8"/>
  <c r="BA52" i="8"/>
  <c r="BI52" i="8"/>
  <c r="BB52" i="8"/>
  <c r="BJ52" i="8"/>
  <c r="BD52" i="8"/>
  <c r="BE104" i="8"/>
  <c r="AY104" i="8"/>
  <c r="BG104" i="8"/>
  <c r="AZ104" i="8"/>
  <c r="BH104" i="8"/>
  <c r="BA104" i="8"/>
  <c r="BI104" i="8"/>
  <c r="BB104" i="8"/>
  <c r="BJ104" i="8"/>
  <c r="BD104" i="8"/>
  <c r="BF104" i="8"/>
  <c r="BC104" i="8"/>
  <c r="BE96" i="8"/>
  <c r="BG96" i="8"/>
  <c r="BF96" i="8"/>
  <c r="AZ96" i="8"/>
  <c r="BH96" i="8"/>
  <c r="BA96" i="8"/>
  <c r="BI96" i="8"/>
  <c r="BB96" i="8"/>
  <c r="BJ96" i="8"/>
  <c r="BD96" i="8"/>
  <c r="AY96" i="8"/>
  <c r="BC96" i="8"/>
  <c r="BE88" i="8"/>
  <c r="BF88" i="8"/>
  <c r="AY88" i="8"/>
  <c r="BG88" i="8"/>
  <c r="AZ88" i="8"/>
  <c r="BH88" i="8"/>
  <c r="BA88" i="8"/>
  <c r="BI88" i="8"/>
  <c r="BB88" i="8"/>
  <c r="BJ88" i="8"/>
  <c r="BD88" i="8"/>
  <c r="BC88" i="8"/>
  <c r="BE80" i="8"/>
  <c r="BF80" i="8"/>
  <c r="AY80" i="8"/>
  <c r="BG80" i="8"/>
  <c r="AZ80" i="8"/>
  <c r="BH80" i="8"/>
  <c r="BA80" i="8"/>
  <c r="BI80" i="8"/>
  <c r="BB80" i="8"/>
  <c r="BJ80" i="8"/>
  <c r="BD80" i="8"/>
  <c r="BC80" i="8"/>
  <c r="BE72" i="8"/>
  <c r="BF72" i="8"/>
  <c r="AY72" i="8"/>
  <c r="BG72" i="8"/>
  <c r="AZ72" i="8"/>
  <c r="BH72" i="8"/>
  <c r="BA72" i="8"/>
  <c r="BI72" i="8"/>
  <c r="BB72" i="8"/>
  <c r="BJ72" i="8"/>
  <c r="BD72" i="8"/>
  <c r="BC72" i="8"/>
  <c r="BE64" i="8"/>
  <c r="BF64" i="8"/>
  <c r="AY64" i="8"/>
  <c r="BG64" i="8"/>
  <c r="AZ64" i="8"/>
  <c r="BH64" i="8"/>
  <c r="BA64" i="8"/>
  <c r="BI64" i="8"/>
  <c r="BB64" i="8"/>
  <c r="BJ64" i="8"/>
  <c r="BD64" i="8"/>
  <c r="BC64" i="8"/>
  <c r="BE56" i="8"/>
  <c r="BF56" i="8"/>
  <c r="AY56" i="8"/>
  <c r="BG56" i="8"/>
  <c r="AZ56" i="8"/>
  <c r="BH56" i="8"/>
  <c r="BA56" i="8"/>
  <c r="BI56" i="8"/>
  <c r="BB56" i="8"/>
  <c r="BJ56" i="8"/>
  <c r="BD56" i="8"/>
  <c r="BC56" i="8"/>
  <c r="BE48" i="8"/>
  <c r="BF48" i="8"/>
  <c r="AY48" i="8"/>
  <c r="BG48" i="8"/>
  <c r="AZ48" i="8"/>
  <c r="BH48" i="8"/>
  <c r="BA48" i="8"/>
  <c r="BI48" i="8"/>
  <c r="BC48" i="8"/>
  <c r="BB48" i="8"/>
  <c r="BJ48" i="8"/>
  <c r="BD48" i="8"/>
  <c r="BE40" i="8"/>
  <c r="BF40" i="8"/>
  <c r="AY40" i="8"/>
  <c r="BG40" i="8"/>
  <c r="AZ40" i="8"/>
  <c r="BH40" i="8"/>
  <c r="BA40" i="8"/>
  <c r="BI40" i="8"/>
  <c r="BB40" i="8"/>
  <c r="BJ40" i="8"/>
  <c r="BD40" i="8"/>
  <c r="BC40" i="8"/>
  <c r="BE32" i="8"/>
  <c r="BF32" i="8"/>
  <c r="AY32" i="8"/>
  <c r="BG32" i="8"/>
  <c r="AZ32" i="8"/>
  <c r="BH32" i="8"/>
  <c r="BA32" i="8"/>
  <c r="BI32" i="8"/>
  <c r="BB32" i="8"/>
  <c r="BJ32" i="8"/>
  <c r="BC32" i="8"/>
  <c r="BD32" i="8"/>
  <c r="BE24" i="8"/>
  <c r="BF24" i="8"/>
  <c r="AY24" i="8"/>
  <c r="BG24" i="8"/>
  <c r="BC24" i="8"/>
  <c r="AZ24" i="8"/>
  <c r="BH24" i="8"/>
  <c r="BA24" i="8"/>
  <c r="BI24" i="8"/>
  <c r="BB24" i="8"/>
  <c r="BJ24" i="8"/>
  <c r="BD24" i="8"/>
  <c r="BE16" i="8"/>
  <c r="BF16" i="8"/>
  <c r="AY16" i="8"/>
  <c r="BG16" i="8"/>
  <c r="AZ16" i="8"/>
  <c r="BH16" i="8"/>
  <c r="BA16" i="8"/>
  <c r="BI16" i="8"/>
  <c r="BB16" i="8"/>
  <c r="BJ16" i="8"/>
  <c r="BC16" i="8"/>
  <c r="BD16" i="8"/>
  <c r="BE84" i="8"/>
  <c r="BF84" i="8"/>
  <c r="AY84" i="8"/>
  <c r="BG84" i="8"/>
  <c r="AZ84" i="8"/>
  <c r="BH84" i="8"/>
  <c r="BA84" i="8"/>
  <c r="BI84" i="8"/>
  <c r="BB84" i="8"/>
  <c r="BJ84" i="8"/>
  <c r="BD84" i="8"/>
  <c r="BC84" i="8"/>
  <c r="BE12" i="8"/>
  <c r="BF12" i="8"/>
  <c r="BC12" i="8"/>
  <c r="AY12" i="8"/>
  <c r="BG12" i="8"/>
  <c r="AZ12" i="8"/>
  <c r="BH12" i="8"/>
  <c r="BA12" i="8"/>
  <c r="BI12" i="8"/>
  <c r="BB12" i="8"/>
  <c r="BJ12" i="8"/>
  <c r="BD12" i="8"/>
  <c r="BA103" i="8"/>
  <c r="BJ103" i="8"/>
  <c r="BB103" i="8"/>
  <c r="BC103" i="8"/>
  <c r="BD103" i="8"/>
  <c r="BE103" i="8"/>
  <c r="BF103" i="8"/>
  <c r="AZ103" i="8"/>
  <c r="BH103" i="8"/>
  <c r="BI103" i="8"/>
  <c r="AY103" i="8"/>
  <c r="BG103" i="8"/>
  <c r="BA95" i="8"/>
  <c r="BI95" i="8"/>
  <c r="BJ95" i="8"/>
  <c r="BC95" i="8"/>
  <c r="BD95" i="8"/>
  <c r="BE95" i="8"/>
  <c r="BF95" i="8"/>
  <c r="AZ95" i="8"/>
  <c r="BH95" i="8"/>
  <c r="BB95" i="8"/>
  <c r="AY95" i="8"/>
  <c r="BG95" i="8"/>
  <c r="BA87" i="8"/>
  <c r="BI87" i="8"/>
  <c r="BJ87" i="8"/>
  <c r="BC87" i="8"/>
  <c r="BD87" i="8"/>
  <c r="BE87" i="8"/>
  <c r="BF87" i="8"/>
  <c r="AZ87" i="8"/>
  <c r="BH87" i="8"/>
  <c r="BB87" i="8"/>
  <c r="AY87" i="8"/>
  <c r="BG87" i="8"/>
  <c r="BA79" i="8"/>
  <c r="BI79" i="8"/>
  <c r="BB79" i="8"/>
  <c r="BC79" i="8"/>
  <c r="BD79" i="8"/>
  <c r="BE79" i="8"/>
  <c r="BF79" i="8"/>
  <c r="AZ79" i="8"/>
  <c r="BH79" i="8"/>
  <c r="BJ79" i="8"/>
  <c r="AY79" i="8"/>
  <c r="BG79" i="8"/>
  <c r="BA71" i="8"/>
  <c r="BI71" i="8"/>
  <c r="BB71" i="8"/>
  <c r="BJ71" i="8"/>
  <c r="BC71" i="8"/>
  <c r="BD71" i="8"/>
  <c r="BE71" i="8"/>
  <c r="BF71" i="8"/>
  <c r="AZ71" i="8"/>
  <c r="BH71" i="8"/>
  <c r="BG71" i="8"/>
  <c r="AY71" i="8"/>
  <c r="BA63" i="8"/>
  <c r="BI63" i="8"/>
  <c r="BB63" i="8"/>
  <c r="BJ63" i="8"/>
  <c r="BC63" i="8"/>
  <c r="BD63" i="8"/>
  <c r="BE63" i="8"/>
  <c r="BF63" i="8"/>
  <c r="AZ63" i="8"/>
  <c r="BH63" i="8"/>
  <c r="AY63" i="8"/>
  <c r="BG63" i="8"/>
  <c r="BA55" i="8"/>
  <c r="BI55" i="8"/>
  <c r="BG55" i="8"/>
  <c r="BB55" i="8"/>
  <c r="BJ55" i="8"/>
  <c r="BC55" i="8"/>
  <c r="BD55" i="8"/>
  <c r="BE55" i="8"/>
  <c r="BF55" i="8"/>
  <c r="AY55" i="8"/>
  <c r="AZ55" i="8"/>
  <c r="BH55" i="8"/>
  <c r="BA47" i="8"/>
  <c r="BI47" i="8"/>
  <c r="AY47" i="8"/>
  <c r="BB47" i="8"/>
  <c r="BJ47" i="8"/>
  <c r="BC47" i="8"/>
  <c r="BG47" i="8"/>
  <c r="BD47" i="8"/>
  <c r="BE47" i="8"/>
  <c r="BF47" i="8"/>
  <c r="AZ47" i="8"/>
  <c r="BH47" i="8"/>
  <c r="BA39" i="8"/>
  <c r="BI39" i="8"/>
  <c r="BB39" i="8"/>
  <c r="BJ39" i="8"/>
  <c r="AY39" i="8"/>
  <c r="BC39" i="8"/>
  <c r="BD39" i="8"/>
  <c r="BE39" i="8"/>
  <c r="BG39" i="8"/>
  <c r="BF39" i="8"/>
  <c r="AZ39" i="8"/>
  <c r="BH39" i="8"/>
  <c r="BA31" i="8"/>
  <c r="BI31" i="8"/>
  <c r="BB31" i="8"/>
  <c r="BJ31" i="8"/>
  <c r="BC31" i="8"/>
  <c r="BG31" i="8"/>
  <c r="BD31" i="8"/>
  <c r="BE31" i="8"/>
  <c r="BF31" i="8"/>
  <c r="AZ31" i="8"/>
  <c r="BH31" i="8"/>
  <c r="AY31" i="8"/>
  <c r="BA23" i="8"/>
  <c r="BI23" i="8"/>
  <c r="BG23" i="8"/>
  <c r="BB23" i="8"/>
  <c r="BJ23" i="8"/>
  <c r="AY23" i="8"/>
  <c r="BC23" i="8"/>
  <c r="BD23" i="8"/>
  <c r="BE23" i="8"/>
  <c r="BF23" i="8"/>
  <c r="AZ23" i="8"/>
  <c r="BH23" i="8"/>
  <c r="BA15" i="8"/>
  <c r="BI15" i="8"/>
  <c r="BB15" i="8"/>
  <c r="BJ15" i="8"/>
  <c r="AY15" i="8"/>
  <c r="BC15" i="8"/>
  <c r="BD15" i="8"/>
  <c r="BE15" i="8"/>
  <c r="BG15" i="8"/>
  <c r="BF15" i="8"/>
  <c r="AZ15" i="8"/>
  <c r="BH15" i="8"/>
  <c r="BE108" i="8"/>
  <c r="AY108" i="8"/>
  <c r="BG108" i="8"/>
  <c r="AZ108" i="8"/>
  <c r="BH108" i="8"/>
  <c r="BJ108" i="8"/>
  <c r="BA108" i="8"/>
  <c r="BI108" i="8"/>
  <c r="BB108" i="8"/>
  <c r="BD108" i="8"/>
  <c r="BF108" i="8"/>
  <c r="BC108" i="8"/>
  <c r="BE60" i="8"/>
  <c r="BF60" i="8"/>
  <c r="AY60" i="8"/>
  <c r="BG60" i="8"/>
  <c r="AZ60" i="8"/>
  <c r="BH60" i="8"/>
  <c r="BA60" i="8"/>
  <c r="BI60" i="8"/>
  <c r="BB60" i="8"/>
  <c r="BJ60" i="8"/>
  <c r="BD60" i="8"/>
  <c r="BC60" i="8"/>
  <c r="BP36" i="8"/>
  <c r="BQ36" i="8"/>
  <c r="BL36" i="8"/>
  <c r="BT36" i="8"/>
  <c r="BK36" i="8"/>
  <c r="BM36" i="8"/>
  <c r="BR36" i="8"/>
  <c r="BN36" i="8"/>
  <c r="BO36" i="8"/>
  <c r="BS36" i="8"/>
  <c r="BU36" i="8"/>
  <c r="BV36" i="8"/>
  <c r="J36" i="8"/>
  <c r="BA36" i="8"/>
  <c r="BI36" i="8"/>
  <c r="CC36" i="8"/>
  <c r="Q36" i="8"/>
  <c r="Y36" i="8"/>
  <c r="CO36" i="8"/>
  <c r="BG36" i="8"/>
  <c r="C36" i="8"/>
  <c r="K36" i="8"/>
  <c r="BB36" i="8"/>
  <c r="BJ36" i="8"/>
  <c r="CD36" i="8"/>
  <c r="R36" i="8"/>
  <c r="Z36" i="8"/>
  <c r="CP36" i="8"/>
  <c r="CA36" i="8"/>
  <c r="D36" i="8"/>
  <c r="L36" i="8"/>
  <c r="BC36" i="8"/>
  <c r="BW36" i="8"/>
  <c r="CE36" i="8"/>
  <c r="S36" i="8"/>
  <c r="CI36" i="8"/>
  <c r="CQ36" i="8"/>
  <c r="AY36" i="8"/>
  <c r="E36" i="8"/>
  <c r="M36" i="8"/>
  <c r="BD36" i="8"/>
  <c r="BX36" i="8"/>
  <c r="CF36" i="8"/>
  <c r="T36" i="8"/>
  <c r="CJ36" i="8"/>
  <c r="CR36" i="8"/>
  <c r="H36" i="8"/>
  <c r="W36" i="8"/>
  <c r="F36" i="8"/>
  <c r="N36" i="8"/>
  <c r="BE36" i="8"/>
  <c r="BY36" i="8"/>
  <c r="CG36" i="8"/>
  <c r="U36" i="8"/>
  <c r="CK36" i="8"/>
  <c r="CS36" i="8"/>
  <c r="O36" i="8"/>
  <c r="G36" i="8"/>
  <c r="BF36" i="8"/>
  <c r="BZ36" i="8"/>
  <c r="CH36" i="8"/>
  <c r="V36" i="8"/>
  <c r="CL36" i="8"/>
  <c r="CT36" i="8"/>
  <c r="I36" i="8"/>
  <c r="AZ36" i="8"/>
  <c r="BH36" i="8"/>
  <c r="CB36" i="8"/>
  <c r="P36" i="8"/>
  <c r="X36" i="8"/>
  <c r="CN36" i="8"/>
  <c r="CM36" i="8"/>
  <c r="BE102" i="8"/>
  <c r="BG102" i="8"/>
  <c r="AZ102" i="8"/>
  <c r="BH102" i="8"/>
  <c r="BA102" i="8"/>
  <c r="BI102" i="8"/>
  <c r="BB102" i="8"/>
  <c r="BJ102" i="8"/>
  <c r="BD102" i="8"/>
  <c r="BF102" i="8"/>
  <c r="AY102" i="8"/>
  <c r="BC102" i="8"/>
  <c r="BE94" i="8"/>
  <c r="BF94" i="8"/>
  <c r="AY94" i="8"/>
  <c r="BG94" i="8"/>
  <c r="AZ94" i="8"/>
  <c r="BH94" i="8"/>
  <c r="BA94" i="8"/>
  <c r="BI94" i="8"/>
  <c r="BB94" i="8"/>
  <c r="BJ94" i="8"/>
  <c r="BD94" i="8"/>
  <c r="BC94" i="8"/>
  <c r="BE86" i="8"/>
  <c r="BF86" i="8"/>
  <c r="AY86" i="8"/>
  <c r="BG86" i="8"/>
  <c r="AZ86" i="8"/>
  <c r="BH86" i="8"/>
  <c r="BA86" i="8"/>
  <c r="BI86" i="8"/>
  <c r="BB86" i="8"/>
  <c r="BJ86" i="8"/>
  <c r="BD86" i="8"/>
  <c r="BC86" i="8"/>
  <c r="BE78" i="8"/>
  <c r="BF78" i="8"/>
  <c r="AY78" i="8"/>
  <c r="BG78" i="8"/>
  <c r="AZ78" i="8"/>
  <c r="BH78" i="8"/>
  <c r="BA78" i="8"/>
  <c r="BI78" i="8"/>
  <c r="BB78" i="8"/>
  <c r="BJ78" i="8"/>
  <c r="BD78" i="8"/>
  <c r="BC78" i="8"/>
  <c r="BE70" i="8"/>
  <c r="BF70" i="8"/>
  <c r="AY70" i="8"/>
  <c r="BG70" i="8"/>
  <c r="AZ70" i="8"/>
  <c r="BH70" i="8"/>
  <c r="BA70" i="8"/>
  <c r="BI70" i="8"/>
  <c r="BB70" i="8"/>
  <c r="BJ70" i="8"/>
  <c r="BD70" i="8"/>
  <c r="BC70" i="8"/>
  <c r="BE62" i="8"/>
  <c r="BF62" i="8"/>
  <c r="AY62" i="8"/>
  <c r="BG62" i="8"/>
  <c r="AZ62" i="8"/>
  <c r="BH62" i="8"/>
  <c r="BA62" i="8"/>
  <c r="BI62" i="8"/>
  <c r="BB62" i="8"/>
  <c r="BJ62" i="8"/>
  <c r="BD62" i="8"/>
  <c r="BC62" i="8"/>
  <c r="BE54" i="8"/>
  <c r="BF54" i="8"/>
  <c r="AY54" i="8"/>
  <c r="BG54" i="8"/>
  <c r="AZ54" i="8"/>
  <c r="BH54" i="8"/>
  <c r="BA54" i="8"/>
  <c r="BI54" i="8"/>
  <c r="BB54" i="8"/>
  <c r="BJ54" i="8"/>
  <c r="BD54" i="8"/>
  <c r="BC54" i="8"/>
  <c r="BE46" i="8"/>
  <c r="BF46" i="8"/>
  <c r="AY46" i="8"/>
  <c r="BG46" i="8"/>
  <c r="AZ46" i="8"/>
  <c r="BH46" i="8"/>
  <c r="BC46" i="8"/>
  <c r="BA46" i="8"/>
  <c r="BI46" i="8"/>
  <c r="BB46" i="8"/>
  <c r="BJ46" i="8"/>
  <c r="BD46" i="8"/>
  <c r="BE38" i="8"/>
  <c r="BC38" i="8"/>
  <c r="BF38" i="8"/>
  <c r="AY38" i="8"/>
  <c r="BG38" i="8"/>
  <c r="AZ38" i="8"/>
  <c r="BH38" i="8"/>
  <c r="BA38" i="8"/>
  <c r="BI38" i="8"/>
  <c r="BB38" i="8"/>
  <c r="BJ38" i="8"/>
  <c r="BD38" i="8"/>
  <c r="BE30" i="8"/>
  <c r="BF30" i="8"/>
  <c r="AY30" i="8"/>
  <c r="BG30" i="8"/>
  <c r="AZ30" i="8"/>
  <c r="BH30" i="8"/>
  <c r="BA30" i="8"/>
  <c r="BI30" i="8"/>
  <c r="BC30" i="8"/>
  <c r="BB30" i="8"/>
  <c r="BJ30" i="8"/>
  <c r="BD30" i="8"/>
  <c r="BE22" i="8"/>
  <c r="BF22" i="8"/>
  <c r="AY22" i="8"/>
  <c r="BG22" i="8"/>
  <c r="AZ22" i="8"/>
  <c r="BH22" i="8"/>
  <c r="BA22" i="8"/>
  <c r="BI22" i="8"/>
  <c r="BB22" i="8"/>
  <c r="BJ22" i="8"/>
  <c r="BD22" i="8"/>
  <c r="BC22" i="8"/>
  <c r="BE14" i="8"/>
  <c r="BC14" i="8"/>
  <c r="BF14" i="8"/>
  <c r="AY14" i="8"/>
  <c r="BG14" i="8"/>
  <c r="AZ14" i="8"/>
  <c r="BH14" i="8"/>
  <c r="BA14" i="8"/>
  <c r="BI14" i="8"/>
  <c r="BB14" i="8"/>
  <c r="BJ14" i="8"/>
  <c r="BD14" i="8"/>
  <c r="BB10" i="8"/>
  <c r="BJ10" i="8"/>
  <c r="BC10" i="8"/>
  <c r="AY10" i="8"/>
  <c r="BD10" i="8"/>
  <c r="BE10" i="8"/>
  <c r="BF10" i="8"/>
  <c r="BH10" i="8"/>
  <c r="BI10" i="8"/>
  <c r="AZ10" i="8"/>
  <c r="BG10" i="8"/>
  <c r="BA10" i="8"/>
  <c r="C35" i="15"/>
  <c r="V35" i="15"/>
  <c r="W35" i="15"/>
  <c r="P35" i="15"/>
  <c r="X35" i="15"/>
  <c r="Q35" i="15"/>
  <c r="Y35" i="15"/>
  <c r="R35" i="15"/>
  <c r="Z35" i="15"/>
  <c r="S35" i="15"/>
  <c r="AA35" i="15"/>
  <c r="T35" i="15"/>
  <c r="U35" i="15"/>
  <c r="C26" i="15"/>
  <c r="R26" i="15"/>
  <c r="Z26" i="15"/>
  <c r="S26" i="15"/>
  <c r="AA26" i="15"/>
  <c r="T26" i="15"/>
  <c r="U26" i="15"/>
  <c r="V26" i="15"/>
  <c r="W26" i="15"/>
  <c r="P26" i="15"/>
  <c r="X26" i="15"/>
  <c r="Q26" i="15"/>
  <c r="Y26" i="15"/>
  <c r="C17" i="15"/>
  <c r="V17" i="15"/>
  <c r="W17" i="15"/>
  <c r="P17" i="15"/>
  <c r="X17" i="15"/>
  <c r="Q17" i="15"/>
  <c r="Y17" i="15"/>
  <c r="R17" i="15"/>
  <c r="Z17" i="15"/>
  <c r="S17" i="15"/>
  <c r="AA17" i="15"/>
  <c r="T17" i="15"/>
  <c r="U17" i="15"/>
  <c r="C44" i="15"/>
  <c r="R44" i="15"/>
  <c r="Z44" i="15"/>
  <c r="S44" i="15"/>
  <c r="AA44" i="15"/>
  <c r="T44" i="15"/>
  <c r="U44" i="15"/>
  <c r="V44" i="15"/>
  <c r="W44" i="15"/>
  <c r="P44" i="15"/>
  <c r="X44" i="15"/>
  <c r="Q44" i="15"/>
  <c r="Y44" i="15"/>
  <c r="AR96" i="11"/>
  <c r="AT96" i="11"/>
  <c r="E34" i="2"/>
  <c r="E33" i="2"/>
  <c r="AS94" i="11"/>
  <c r="AO70" i="11"/>
  <c r="AN38" i="11"/>
  <c r="AO30" i="11"/>
  <c r="AW22" i="11"/>
  <c r="E32" i="2"/>
  <c r="AR77" i="11"/>
  <c r="AM53" i="11"/>
  <c r="AW37" i="11"/>
  <c r="E27" i="2"/>
  <c r="E31" i="2"/>
  <c r="AX60" i="11"/>
  <c r="AT36" i="11"/>
  <c r="AN20" i="11"/>
  <c r="AX12" i="11"/>
  <c r="AT12" i="11"/>
  <c r="E30" i="2"/>
  <c r="AN107" i="11"/>
  <c r="AX99" i="11"/>
  <c r="AX91" i="11"/>
  <c r="AP83" i="11"/>
  <c r="AO75" i="11"/>
  <c r="AU75" i="11"/>
  <c r="AX67" i="11"/>
  <c r="AT51" i="11"/>
  <c r="AQ51" i="11"/>
  <c r="AU43" i="11"/>
  <c r="AP27" i="11"/>
  <c r="AU27" i="11"/>
  <c r="AM19" i="11"/>
  <c r="AO19" i="11"/>
  <c r="AU19" i="11"/>
  <c r="AP11" i="11"/>
  <c r="AP72" i="11"/>
  <c r="AU32" i="11"/>
  <c r="AX32" i="11"/>
  <c r="E29" i="2"/>
  <c r="AV106" i="11"/>
  <c r="AM106" i="11"/>
  <c r="AN98" i="11"/>
  <c r="AV98" i="11"/>
  <c r="AO90" i="11"/>
  <c r="AQ82" i="11"/>
  <c r="AU82" i="11"/>
  <c r="AN74" i="11"/>
  <c r="AV74" i="11"/>
  <c r="AS74" i="11"/>
  <c r="AR74" i="11"/>
  <c r="AU58" i="11"/>
  <c r="AO50" i="11"/>
  <c r="AQ50" i="11"/>
  <c r="AN34" i="11"/>
  <c r="AU34" i="11"/>
  <c r="AQ34" i="11"/>
  <c r="AN18" i="11"/>
  <c r="AV18" i="11"/>
  <c r="AQ10" i="11"/>
  <c r="AR10" i="11"/>
  <c r="AT10" i="11"/>
  <c r="AO10" i="11"/>
  <c r="AP10" i="11"/>
  <c r="AX10" i="11"/>
  <c r="AV48" i="11"/>
  <c r="E28" i="2"/>
  <c r="Z35" i="2"/>
  <c r="AA35" i="2"/>
  <c r="T35" i="2"/>
  <c r="AB35" i="2"/>
  <c r="U35" i="2"/>
  <c r="AC35" i="2"/>
  <c r="V35" i="2"/>
  <c r="AD35" i="2"/>
  <c r="W35" i="2"/>
  <c r="AE35" i="2"/>
  <c r="X35" i="2"/>
  <c r="Y35" i="2"/>
  <c r="V26" i="2"/>
  <c r="AD26" i="2"/>
  <c r="W26" i="2"/>
  <c r="AE26" i="2"/>
  <c r="X26" i="2"/>
  <c r="Y26" i="2"/>
  <c r="Z26" i="2"/>
  <c r="AA26" i="2"/>
  <c r="T26" i="2"/>
  <c r="AB26" i="2"/>
  <c r="U26" i="2"/>
  <c r="AC26" i="2"/>
  <c r="Z17" i="2"/>
  <c r="AA17" i="2"/>
  <c r="T17" i="2"/>
  <c r="AB17" i="2"/>
  <c r="U17" i="2"/>
  <c r="AC17" i="2"/>
  <c r="V17" i="2"/>
  <c r="AD17" i="2"/>
  <c r="W17" i="2"/>
  <c r="AE17" i="2"/>
  <c r="X17" i="2"/>
  <c r="Y17" i="2"/>
  <c r="V44" i="2"/>
  <c r="AD44" i="2"/>
  <c r="W44" i="2"/>
  <c r="AE44" i="2"/>
  <c r="X44" i="2"/>
  <c r="Y44" i="2"/>
  <c r="Z44" i="2"/>
  <c r="AA44" i="2"/>
  <c r="T44" i="2"/>
  <c r="AB44" i="2"/>
  <c r="U44" i="2"/>
  <c r="AC44" i="2"/>
  <c r="G35" i="2"/>
  <c r="G26" i="2"/>
  <c r="G17" i="2"/>
  <c r="G44" i="2"/>
  <c r="D17" i="2"/>
  <c r="D23" i="2"/>
  <c r="D15" i="2"/>
  <c r="D59" i="2"/>
  <c r="D51" i="2"/>
  <c r="AD51" i="2" s="1"/>
  <c r="D43" i="2"/>
  <c r="D35" i="2"/>
  <c r="D101" i="2"/>
  <c r="D93" i="2"/>
  <c r="D85" i="2"/>
  <c r="D77" i="2"/>
  <c r="D69" i="2"/>
  <c r="D61" i="2"/>
  <c r="D22" i="2"/>
  <c r="D14" i="2"/>
  <c r="D58" i="2"/>
  <c r="D50" i="2"/>
  <c r="AC50" i="2" s="1"/>
  <c r="D42" i="2"/>
  <c r="D34" i="2"/>
  <c r="D108" i="2"/>
  <c r="D100" i="2"/>
  <c r="D92" i="2"/>
  <c r="D84" i="2"/>
  <c r="D76" i="2"/>
  <c r="D68" i="2"/>
  <c r="D21" i="2"/>
  <c r="D13" i="2"/>
  <c r="D57" i="2"/>
  <c r="D49" i="2"/>
  <c r="D41" i="2"/>
  <c r="D33" i="2"/>
  <c r="D107" i="2"/>
  <c r="D99" i="2"/>
  <c r="D91" i="2"/>
  <c r="D83" i="2"/>
  <c r="D75" i="2"/>
  <c r="D67" i="2"/>
  <c r="D27" i="2"/>
  <c r="D20" i="2"/>
  <c r="D12" i="2"/>
  <c r="D56" i="2"/>
  <c r="D48" i="2"/>
  <c r="D40" i="2"/>
  <c r="D32" i="2"/>
  <c r="D106" i="2"/>
  <c r="D98" i="2"/>
  <c r="D90" i="2"/>
  <c r="D82" i="2"/>
  <c r="D74" i="2"/>
  <c r="D66" i="2"/>
  <c r="D19" i="2"/>
  <c r="D55" i="2"/>
  <c r="D47" i="2"/>
  <c r="D39" i="2"/>
  <c r="D31" i="2"/>
  <c r="D105" i="2"/>
  <c r="D97" i="2"/>
  <c r="D89" i="2"/>
  <c r="D81" i="2"/>
  <c r="D73" i="2"/>
  <c r="D65" i="2"/>
  <c r="D11" i="2"/>
  <c r="D26" i="2"/>
  <c r="D18" i="2"/>
  <c r="D10" i="2"/>
  <c r="D54" i="2"/>
  <c r="D46" i="2"/>
  <c r="D38" i="2"/>
  <c r="D30" i="2"/>
  <c r="D104" i="2"/>
  <c r="D96" i="2"/>
  <c r="D88" i="2"/>
  <c r="D80" i="2"/>
  <c r="D72" i="2"/>
  <c r="D64" i="2"/>
  <c r="D53" i="2"/>
  <c r="D45" i="2"/>
  <c r="D37" i="2"/>
  <c r="D29" i="2"/>
  <c r="D103" i="2"/>
  <c r="D95" i="2"/>
  <c r="D87" i="2"/>
  <c r="D79" i="2"/>
  <c r="D71" i="2"/>
  <c r="D63" i="2"/>
  <c r="D25" i="2"/>
  <c r="D24" i="2"/>
  <c r="D16" i="2"/>
  <c r="D60" i="2"/>
  <c r="D52" i="2"/>
  <c r="D44" i="2"/>
  <c r="D36" i="2"/>
  <c r="D28" i="2"/>
  <c r="D102" i="2"/>
  <c r="D94" i="2"/>
  <c r="D86" i="2"/>
  <c r="D78" i="2"/>
  <c r="D70" i="2"/>
  <c r="D62" i="2"/>
  <c r="C14" i="2"/>
  <c r="C108" i="2"/>
  <c r="E108" i="2"/>
  <c r="C23" i="2"/>
  <c r="E23" i="2"/>
  <c r="C15" i="2"/>
  <c r="C59" i="2"/>
  <c r="E59" i="2"/>
  <c r="C43" i="2"/>
  <c r="E43" i="2"/>
  <c r="AI35" i="2"/>
  <c r="AQ35" i="2"/>
  <c r="AJ35" i="2"/>
  <c r="AK35" i="2"/>
  <c r="AL35" i="2"/>
  <c r="AM35" i="2"/>
  <c r="C35" i="2"/>
  <c r="AF35" i="2"/>
  <c r="AN35" i="2"/>
  <c r="E35" i="2"/>
  <c r="AG35" i="2"/>
  <c r="AO35" i="2"/>
  <c r="F35" i="2"/>
  <c r="AH35" i="2"/>
  <c r="AP35" i="2"/>
  <c r="C101" i="2"/>
  <c r="E101" i="2"/>
  <c r="C93" i="2"/>
  <c r="E93" i="2"/>
  <c r="C85" i="2"/>
  <c r="E85" i="2"/>
  <c r="C77" i="2"/>
  <c r="E77" i="2"/>
  <c r="C69" i="2"/>
  <c r="E69" i="2"/>
  <c r="C100" i="2"/>
  <c r="E100" i="2"/>
  <c r="C21" i="2"/>
  <c r="E21" i="2"/>
  <c r="C13" i="2"/>
  <c r="C57" i="2"/>
  <c r="E57" i="2"/>
  <c r="C41" i="2"/>
  <c r="E41" i="2"/>
  <c r="C33" i="2"/>
  <c r="C107" i="2"/>
  <c r="E107" i="2"/>
  <c r="C99" i="2"/>
  <c r="E99" i="2"/>
  <c r="C91" i="2"/>
  <c r="E91" i="2"/>
  <c r="C83" i="2"/>
  <c r="E83" i="2"/>
  <c r="C75" i="2"/>
  <c r="E75" i="2"/>
  <c r="C67" i="2"/>
  <c r="E67" i="2"/>
  <c r="C42" i="2"/>
  <c r="E42" i="2"/>
  <c r="C20" i="2"/>
  <c r="E20" i="2"/>
  <c r="C12" i="2"/>
  <c r="C56" i="2"/>
  <c r="E56" i="2"/>
  <c r="C40" i="2"/>
  <c r="E40" i="2"/>
  <c r="C32" i="2"/>
  <c r="C106" i="2"/>
  <c r="E106" i="2"/>
  <c r="C98" i="2"/>
  <c r="E98" i="2"/>
  <c r="C90" i="2"/>
  <c r="E90" i="2"/>
  <c r="C82" i="2"/>
  <c r="E82" i="2"/>
  <c r="C74" i="2"/>
  <c r="E74" i="2"/>
  <c r="C66" i="2"/>
  <c r="E66" i="2"/>
  <c r="C22" i="2"/>
  <c r="E22" i="2"/>
  <c r="C92" i="2"/>
  <c r="E92" i="2"/>
  <c r="C27" i="2"/>
  <c r="C19" i="2"/>
  <c r="E19" i="2"/>
  <c r="C11" i="2"/>
  <c r="E55" i="2"/>
  <c r="C55" i="2"/>
  <c r="C39" i="2"/>
  <c r="E39" i="2"/>
  <c r="C31" i="2"/>
  <c r="E105" i="2"/>
  <c r="C105" i="2"/>
  <c r="E97" i="2"/>
  <c r="C97" i="2"/>
  <c r="C89" i="2"/>
  <c r="E89" i="2"/>
  <c r="C81" i="2"/>
  <c r="E81" i="2"/>
  <c r="C73" i="2"/>
  <c r="E73" i="2"/>
  <c r="C65" i="2"/>
  <c r="E65" i="2"/>
  <c r="C84" i="2"/>
  <c r="E84" i="2"/>
  <c r="E26" i="2"/>
  <c r="AL26" i="2"/>
  <c r="F26" i="2"/>
  <c r="AM26" i="2"/>
  <c r="AF26" i="2"/>
  <c r="AN26" i="2"/>
  <c r="AG26" i="2"/>
  <c r="AO26" i="2"/>
  <c r="AH26" i="2"/>
  <c r="AP26" i="2"/>
  <c r="AI26" i="2"/>
  <c r="AQ26" i="2"/>
  <c r="AJ26" i="2"/>
  <c r="C26" i="2"/>
  <c r="AK26" i="2"/>
  <c r="E18" i="2"/>
  <c r="C18" i="2"/>
  <c r="C10" i="2"/>
  <c r="C54" i="2"/>
  <c r="E54" i="2"/>
  <c r="C38" i="2"/>
  <c r="E38" i="2"/>
  <c r="C30" i="2"/>
  <c r="C104" i="2"/>
  <c r="E104" i="2"/>
  <c r="C96" i="2"/>
  <c r="E96" i="2"/>
  <c r="E88" i="2"/>
  <c r="C88" i="2"/>
  <c r="E80" i="2"/>
  <c r="C80" i="2"/>
  <c r="E72" i="2"/>
  <c r="C72" i="2"/>
  <c r="C64" i="2"/>
  <c r="E64" i="2"/>
  <c r="C76" i="2"/>
  <c r="E76" i="2"/>
  <c r="C25" i="2"/>
  <c r="E25" i="2"/>
  <c r="C17" i="2"/>
  <c r="AH17" i="2"/>
  <c r="AP17" i="2"/>
  <c r="E17" i="2"/>
  <c r="AI17" i="2"/>
  <c r="AQ17" i="2"/>
  <c r="F17" i="2"/>
  <c r="AJ17" i="2"/>
  <c r="AK17" i="2"/>
  <c r="AL17" i="2"/>
  <c r="AM17" i="2"/>
  <c r="AF17" i="2"/>
  <c r="AN17" i="2"/>
  <c r="AG17" i="2"/>
  <c r="AO17" i="2"/>
  <c r="C61" i="2"/>
  <c r="E61" i="2"/>
  <c r="C37" i="2"/>
  <c r="E37" i="2"/>
  <c r="C29" i="2"/>
  <c r="C103" i="2"/>
  <c r="E103" i="2"/>
  <c r="C95" i="2"/>
  <c r="E95" i="2"/>
  <c r="C87" i="2"/>
  <c r="E87" i="2"/>
  <c r="C79" i="2"/>
  <c r="E79" i="2"/>
  <c r="C71" i="2"/>
  <c r="E71" i="2"/>
  <c r="E63" i="2"/>
  <c r="C63" i="2"/>
  <c r="C58" i="2"/>
  <c r="E58" i="2"/>
  <c r="C34" i="2"/>
  <c r="C68" i="2"/>
  <c r="E68" i="2"/>
  <c r="C24" i="2"/>
  <c r="E24" i="2"/>
  <c r="C16" i="2"/>
  <c r="C60" i="2"/>
  <c r="E60" i="2"/>
  <c r="AM44" i="2"/>
  <c r="C44" i="2"/>
  <c r="AF44" i="2"/>
  <c r="AN44" i="2"/>
  <c r="E44" i="2"/>
  <c r="AG44" i="2"/>
  <c r="AO44" i="2"/>
  <c r="F44" i="2"/>
  <c r="AH44" i="2"/>
  <c r="AP44" i="2"/>
  <c r="AI44" i="2"/>
  <c r="AQ44" i="2"/>
  <c r="AJ44" i="2"/>
  <c r="AK44" i="2"/>
  <c r="AL44" i="2"/>
  <c r="C36" i="2"/>
  <c r="E36" i="2"/>
  <c r="C28" i="2"/>
  <c r="C102" i="2"/>
  <c r="E102" i="2"/>
  <c r="C94" i="2"/>
  <c r="E94" i="2"/>
  <c r="C86" i="2"/>
  <c r="E86" i="2"/>
  <c r="C78" i="2"/>
  <c r="E78" i="2"/>
  <c r="C70" i="2"/>
  <c r="E70" i="2"/>
  <c r="C62" i="2"/>
  <c r="E62" i="2"/>
  <c r="C47" i="2"/>
  <c r="E47" i="2"/>
  <c r="C48" i="2"/>
  <c r="E48" i="2"/>
  <c r="C46" i="2"/>
  <c r="E46" i="2"/>
  <c r="C45" i="2"/>
  <c r="E45" i="2"/>
  <c r="C50" i="2"/>
  <c r="E50" i="2"/>
  <c r="C49" i="2"/>
  <c r="E49" i="2"/>
  <c r="C53" i="2"/>
  <c r="E53" i="2"/>
  <c r="C51" i="2"/>
  <c r="E51" i="2"/>
  <c r="C52" i="2"/>
  <c r="E52" i="2"/>
  <c r="ER44" i="11"/>
  <c r="EL44" i="11"/>
  <c r="ET44" i="11"/>
  <c r="EM44" i="11"/>
  <c r="EU44" i="11"/>
  <c r="EV44" i="11"/>
  <c r="EW44" i="11"/>
  <c r="EK44" i="11"/>
  <c r="EN44" i="11"/>
  <c r="EO44" i="11"/>
  <c r="EP44" i="11"/>
  <c r="ES44" i="11"/>
  <c r="EQ44" i="11"/>
  <c r="EX44" i="11"/>
  <c r="EN35" i="11"/>
  <c r="EV35" i="11"/>
  <c r="EP35" i="11"/>
  <c r="EQ35" i="11"/>
  <c r="ES35" i="11"/>
  <c r="ET35" i="11"/>
  <c r="EU35" i="11"/>
  <c r="EK35" i="11"/>
  <c r="EL35" i="11"/>
  <c r="EM35" i="11"/>
  <c r="EO35" i="11"/>
  <c r="ER35" i="11"/>
  <c r="EW35" i="11"/>
  <c r="EX35" i="11"/>
  <c r="ER26" i="11"/>
  <c r="EL26" i="11"/>
  <c r="ET26" i="11"/>
  <c r="EM26" i="11"/>
  <c r="EU26" i="11"/>
  <c r="ES26" i="11"/>
  <c r="EV26" i="11"/>
  <c r="EK26" i="11"/>
  <c r="EN26" i="11"/>
  <c r="EO26" i="11"/>
  <c r="EX26" i="11"/>
  <c r="EQ26" i="11"/>
  <c r="EP26" i="11"/>
  <c r="EW26" i="11"/>
  <c r="EK17" i="11"/>
  <c r="EL17" i="11"/>
  <c r="EM17" i="11"/>
  <c r="EN17" i="11"/>
  <c r="EV17" i="11"/>
  <c r="EO17" i="11"/>
  <c r="EP17" i="11"/>
  <c r="EQ17" i="11"/>
  <c r="ES17" i="11"/>
  <c r="ET17" i="11"/>
  <c r="EU17" i="11"/>
  <c r="EX17" i="11"/>
  <c r="ER17" i="11"/>
  <c r="EW17" i="11"/>
  <c r="EJ44" i="11"/>
  <c r="EJ35" i="11"/>
  <c r="EJ26" i="11"/>
  <c r="EJ17" i="11"/>
  <c r="EI44" i="11"/>
  <c r="EG44" i="11"/>
  <c r="EH44" i="11"/>
  <c r="EG35" i="11"/>
  <c r="EH35" i="11"/>
  <c r="EI35" i="11"/>
  <c r="EH26" i="11"/>
  <c r="EG26" i="11"/>
  <c r="EI26" i="11"/>
  <c r="EI17" i="11"/>
  <c r="EG17" i="11"/>
  <c r="EH17" i="11"/>
  <c r="FR44" i="11"/>
  <c r="FK44" i="11"/>
  <c r="FS44" i="11"/>
  <c r="FN44" i="11"/>
  <c r="FV44" i="11"/>
  <c r="FO44" i="11"/>
  <c r="EY44" i="11"/>
  <c r="FG44" i="11"/>
  <c r="FP44" i="11"/>
  <c r="EZ44" i="11"/>
  <c r="FH44" i="11"/>
  <c r="FQ44" i="11"/>
  <c r="FA44" i="11"/>
  <c r="FI44" i="11"/>
  <c r="FT44" i="11"/>
  <c r="FB44" i="11"/>
  <c r="FJ44" i="11"/>
  <c r="FU44" i="11"/>
  <c r="FC44" i="11"/>
  <c r="FM44" i="11"/>
  <c r="FF44" i="11"/>
  <c r="FD44" i="11"/>
  <c r="FE44" i="11"/>
  <c r="FL44" i="11"/>
  <c r="FN35" i="11"/>
  <c r="FV35" i="11"/>
  <c r="FO35" i="11"/>
  <c r="FR35" i="11"/>
  <c r="FM35" i="11"/>
  <c r="FC35" i="11"/>
  <c r="FP35" i="11"/>
  <c r="FD35" i="11"/>
  <c r="FQ35" i="11"/>
  <c r="FE35" i="11"/>
  <c r="FS35" i="11"/>
  <c r="FF35" i="11"/>
  <c r="FT35" i="11"/>
  <c r="EY35" i="11"/>
  <c r="FG35" i="11"/>
  <c r="FL35" i="11"/>
  <c r="FB35" i="11"/>
  <c r="FJ35" i="11"/>
  <c r="FK35" i="11"/>
  <c r="FU35" i="11"/>
  <c r="EZ35" i="11"/>
  <c r="FI35" i="11"/>
  <c r="FA35" i="11"/>
  <c r="FH35" i="11"/>
  <c r="FR26" i="11"/>
  <c r="FK26" i="11"/>
  <c r="FS26" i="11"/>
  <c r="FN26" i="11"/>
  <c r="FV26" i="11"/>
  <c r="FM26" i="11"/>
  <c r="EY26" i="11"/>
  <c r="FG26" i="11"/>
  <c r="FO26" i="11"/>
  <c r="EZ26" i="11"/>
  <c r="FH26" i="11"/>
  <c r="FP26" i="11"/>
  <c r="FA26" i="11"/>
  <c r="FI26" i="11"/>
  <c r="FQ26" i="11"/>
  <c r="FB26" i="11"/>
  <c r="FJ26" i="11"/>
  <c r="FT26" i="11"/>
  <c r="FC26" i="11"/>
  <c r="FL26" i="11"/>
  <c r="FF26" i="11"/>
  <c r="FU26" i="11"/>
  <c r="FD26" i="11"/>
  <c r="FE26" i="11"/>
  <c r="FM17" i="11"/>
  <c r="FN17" i="11"/>
  <c r="FV17" i="11"/>
  <c r="FO17" i="11"/>
  <c r="FR17" i="11"/>
  <c r="FK17" i="11"/>
  <c r="FC17" i="11"/>
  <c r="FL17" i="11"/>
  <c r="FD17" i="11"/>
  <c r="FP17" i="11"/>
  <c r="FE17" i="11"/>
  <c r="FQ17" i="11"/>
  <c r="FF17" i="11"/>
  <c r="FS17" i="11"/>
  <c r="EY17" i="11"/>
  <c r="FG17" i="11"/>
  <c r="FB17" i="11"/>
  <c r="FJ17" i="11"/>
  <c r="FT17" i="11"/>
  <c r="FH17" i="11"/>
  <c r="FU17" i="11"/>
  <c r="FI17" i="11"/>
  <c r="FA17" i="11"/>
  <c r="EZ17" i="11"/>
  <c r="BY44" i="11"/>
  <c r="CG44" i="11"/>
  <c r="CP44" i="11"/>
  <c r="CY44" i="11"/>
  <c r="DG44" i="11"/>
  <c r="DO44" i="11"/>
  <c r="DW44" i="11"/>
  <c r="EE44" i="11"/>
  <c r="FY44" i="11"/>
  <c r="GG44" i="11"/>
  <c r="BZ44" i="11"/>
  <c r="CH44" i="11"/>
  <c r="CQ44" i="11"/>
  <c r="CZ44" i="11"/>
  <c r="DH44" i="11"/>
  <c r="DP44" i="11"/>
  <c r="DX44" i="11"/>
  <c r="EF44" i="11"/>
  <c r="FZ44" i="11"/>
  <c r="GH44" i="11"/>
  <c r="CA44" i="11"/>
  <c r="CJ44" i="11"/>
  <c r="CR44" i="11"/>
  <c r="DA44" i="11"/>
  <c r="DI44" i="11"/>
  <c r="DQ44" i="11"/>
  <c r="DY44" i="11"/>
  <c r="GA44" i="11"/>
  <c r="CB44" i="11"/>
  <c r="CK44" i="11"/>
  <c r="CS44" i="11"/>
  <c r="DB44" i="11"/>
  <c r="DJ44" i="11"/>
  <c r="DR44" i="11"/>
  <c r="DZ44" i="11"/>
  <c r="GB44" i="11"/>
  <c r="CC44" i="11"/>
  <c r="CL44" i="11"/>
  <c r="CT44" i="11"/>
  <c r="DC44" i="11"/>
  <c r="DK44" i="11"/>
  <c r="DS44" i="11"/>
  <c r="EA44" i="11"/>
  <c r="GC44" i="11"/>
  <c r="CD44" i="11"/>
  <c r="CM44" i="11"/>
  <c r="CU44" i="11"/>
  <c r="DD44" i="11"/>
  <c r="DL44" i="11"/>
  <c r="DT44" i="11"/>
  <c r="EB44" i="11"/>
  <c r="GD44" i="11"/>
  <c r="BW44" i="11"/>
  <c r="CE44" i="11"/>
  <c r="CN44" i="11"/>
  <c r="CW44" i="11"/>
  <c r="DE44" i="11"/>
  <c r="DM44" i="11"/>
  <c r="DU44" i="11"/>
  <c r="EC44" i="11"/>
  <c r="FW44" i="11"/>
  <c r="GE44" i="11"/>
  <c r="DN44" i="11"/>
  <c r="DV44" i="11"/>
  <c r="ED44" i="11"/>
  <c r="BX44" i="11"/>
  <c r="CF44" i="11"/>
  <c r="FX44" i="11"/>
  <c r="CO44" i="11"/>
  <c r="GF44" i="11"/>
  <c r="DF44" i="11"/>
  <c r="CX44" i="11"/>
  <c r="CA35" i="11"/>
  <c r="CJ35" i="11"/>
  <c r="CR35" i="11"/>
  <c r="DA35" i="11"/>
  <c r="DI35" i="11"/>
  <c r="DQ35" i="11"/>
  <c r="DY35" i="11"/>
  <c r="GA35" i="11"/>
  <c r="CB35" i="11"/>
  <c r="CK35" i="11"/>
  <c r="CS35" i="11"/>
  <c r="DB35" i="11"/>
  <c r="DJ35" i="11"/>
  <c r="DR35" i="11"/>
  <c r="DZ35" i="11"/>
  <c r="GB35" i="11"/>
  <c r="CC35" i="11"/>
  <c r="CL35" i="11"/>
  <c r="CT35" i="11"/>
  <c r="DC35" i="11"/>
  <c r="DK35" i="11"/>
  <c r="DS35" i="11"/>
  <c r="EA35" i="11"/>
  <c r="GC35" i="11"/>
  <c r="CD35" i="11"/>
  <c r="CM35" i="11"/>
  <c r="CU35" i="11"/>
  <c r="DD35" i="11"/>
  <c r="DL35" i="11"/>
  <c r="DT35" i="11"/>
  <c r="EB35" i="11"/>
  <c r="GD35" i="11"/>
  <c r="BW35" i="11"/>
  <c r="CE35" i="11"/>
  <c r="CN35" i="11"/>
  <c r="CW35" i="11"/>
  <c r="DE35" i="11"/>
  <c r="DM35" i="11"/>
  <c r="DU35" i="11"/>
  <c r="EC35" i="11"/>
  <c r="FW35" i="11"/>
  <c r="GE35" i="11"/>
  <c r="BX35" i="11"/>
  <c r="CF35" i="11"/>
  <c r="CO35" i="11"/>
  <c r="CX35" i="11"/>
  <c r="DF35" i="11"/>
  <c r="DN35" i="11"/>
  <c r="DV35" i="11"/>
  <c r="ED35" i="11"/>
  <c r="FX35" i="11"/>
  <c r="GF35" i="11"/>
  <c r="BY35" i="11"/>
  <c r="CG35" i="11"/>
  <c r="CP35" i="11"/>
  <c r="CY35" i="11"/>
  <c r="DG35" i="11"/>
  <c r="DO35" i="11"/>
  <c r="DW35" i="11"/>
  <c r="EE35" i="11"/>
  <c r="FY35" i="11"/>
  <c r="GG35" i="11"/>
  <c r="CH35" i="11"/>
  <c r="FZ35" i="11"/>
  <c r="CQ35" i="11"/>
  <c r="GH35" i="11"/>
  <c r="CZ35" i="11"/>
  <c r="DH35" i="11"/>
  <c r="DP35" i="11"/>
  <c r="DX35" i="11"/>
  <c r="BZ35" i="11"/>
  <c r="EF35" i="11"/>
  <c r="CA26" i="11"/>
  <c r="CJ26" i="11"/>
  <c r="CR26" i="11"/>
  <c r="DA26" i="11"/>
  <c r="DI26" i="11"/>
  <c r="DQ26" i="11"/>
  <c r="DY26" i="11"/>
  <c r="GA26" i="11"/>
  <c r="CB26" i="11"/>
  <c r="CK26" i="11"/>
  <c r="CS26" i="11"/>
  <c r="DB26" i="11"/>
  <c r="DJ26" i="11"/>
  <c r="DR26" i="11"/>
  <c r="DZ26" i="11"/>
  <c r="GB26" i="11"/>
  <c r="CC26" i="11"/>
  <c r="CL26" i="11"/>
  <c r="CT26" i="11"/>
  <c r="DC26" i="11"/>
  <c r="DK26" i="11"/>
  <c r="DS26" i="11"/>
  <c r="EA26" i="11"/>
  <c r="GC26" i="11"/>
  <c r="CD26" i="11"/>
  <c r="CM26" i="11"/>
  <c r="CU26" i="11"/>
  <c r="DD26" i="11"/>
  <c r="DL26" i="11"/>
  <c r="DT26" i="11"/>
  <c r="EB26" i="11"/>
  <c r="GD26" i="11"/>
  <c r="BW26" i="11"/>
  <c r="CE26" i="11"/>
  <c r="CN26" i="11"/>
  <c r="CW26" i="11"/>
  <c r="DE26" i="11"/>
  <c r="DM26" i="11"/>
  <c r="DU26" i="11"/>
  <c r="EC26" i="11"/>
  <c r="FW26" i="11"/>
  <c r="GE26" i="11"/>
  <c r="BX26" i="11"/>
  <c r="CF26" i="11"/>
  <c r="CO26" i="11"/>
  <c r="CX26" i="11"/>
  <c r="DF26" i="11"/>
  <c r="DN26" i="11"/>
  <c r="DV26" i="11"/>
  <c r="ED26" i="11"/>
  <c r="FX26" i="11"/>
  <c r="GF26" i="11"/>
  <c r="BY26" i="11"/>
  <c r="CG26" i="11"/>
  <c r="CP26" i="11"/>
  <c r="CY26" i="11"/>
  <c r="DG26" i="11"/>
  <c r="DO26" i="11"/>
  <c r="DW26" i="11"/>
  <c r="EE26" i="11"/>
  <c r="FY26" i="11"/>
  <c r="GG26" i="11"/>
  <c r="DX26" i="11"/>
  <c r="EF26" i="11"/>
  <c r="BZ26" i="11"/>
  <c r="CH26" i="11"/>
  <c r="FZ26" i="11"/>
  <c r="CQ26" i="11"/>
  <c r="GH26" i="11"/>
  <c r="CZ26" i="11"/>
  <c r="DH26" i="11"/>
  <c r="DP26" i="11"/>
  <c r="BZ17" i="11"/>
  <c r="CH17" i="11"/>
  <c r="CQ17" i="11"/>
  <c r="CZ17" i="11"/>
  <c r="DH17" i="11"/>
  <c r="DP17" i="11"/>
  <c r="DX17" i="11"/>
  <c r="EF17" i="11"/>
  <c r="FZ17" i="11"/>
  <c r="GH17" i="11"/>
  <c r="CA17" i="11"/>
  <c r="CJ17" i="11"/>
  <c r="CR17" i="11"/>
  <c r="DA17" i="11"/>
  <c r="DI17" i="11"/>
  <c r="DQ17" i="11"/>
  <c r="DY17" i="11"/>
  <c r="GA17" i="11"/>
  <c r="CD17" i="11"/>
  <c r="CM17" i="11"/>
  <c r="CU17" i="11"/>
  <c r="DD17" i="11"/>
  <c r="DL17" i="11"/>
  <c r="DT17" i="11"/>
  <c r="EB17" i="11"/>
  <c r="GD17" i="11"/>
  <c r="CB17" i="11"/>
  <c r="CO17" i="11"/>
  <c r="DC17" i="11"/>
  <c r="DO17" i="11"/>
  <c r="EC17" i="11"/>
  <c r="GF17" i="11"/>
  <c r="CC17" i="11"/>
  <c r="CP17" i="11"/>
  <c r="DE17" i="11"/>
  <c r="DR17" i="11"/>
  <c r="ED17" i="11"/>
  <c r="GG17" i="11"/>
  <c r="CE17" i="11"/>
  <c r="CS17" i="11"/>
  <c r="DF17" i="11"/>
  <c r="DS17" i="11"/>
  <c r="EE17" i="11"/>
  <c r="FW17" i="11"/>
  <c r="CF17" i="11"/>
  <c r="CT17" i="11"/>
  <c r="DG17" i="11"/>
  <c r="DU17" i="11"/>
  <c r="FX17" i="11"/>
  <c r="CG17" i="11"/>
  <c r="CW17" i="11"/>
  <c r="DJ17" i="11"/>
  <c r="DV17" i="11"/>
  <c r="FY17" i="11"/>
  <c r="BW17" i="11"/>
  <c r="CK17" i="11"/>
  <c r="CX17" i="11"/>
  <c r="DK17" i="11"/>
  <c r="DW17" i="11"/>
  <c r="GB17" i="11"/>
  <c r="BX17" i="11"/>
  <c r="CL17" i="11"/>
  <c r="CY17" i="11"/>
  <c r="DM17" i="11"/>
  <c r="DZ17" i="11"/>
  <c r="GC17" i="11"/>
  <c r="GE17" i="11"/>
  <c r="BY17" i="11"/>
  <c r="CN17" i="11"/>
  <c r="DB17" i="11"/>
  <c r="DN17" i="11"/>
  <c r="EA17" i="11"/>
  <c r="AY17" i="19"/>
  <c r="BG17" i="19"/>
  <c r="AZ17" i="19"/>
  <c r="BH17" i="19"/>
  <c r="BA17" i="19"/>
  <c r="BI17" i="19"/>
  <c r="BB17" i="19"/>
  <c r="BJ17" i="19"/>
  <c r="BC17" i="19"/>
  <c r="BD17" i="19"/>
  <c r="BE17" i="19"/>
  <c r="BF17" i="19"/>
  <c r="AY35" i="19"/>
  <c r="BG35" i="19"/>
  <c r="AZ35" i="19"/>
  <c r="BH35" i="19"/>
  <c r="BA35" i="19"/>
  <c r="BI35" i="19"/>
  <c r="BB35" i="19"/>
  <c r="BJ35" i="19"/>
  <c r="BC35" i="19"/>
  <c r="BD35" i="19"/>
  <c r="BE35" i="19"/>
  <c r="BF35" i="19"/>
  <c r="BC44" i="19"/>
  <c r="BD44" i="19"/>
  <c r="BE44" i="19"/>
  <c r="BF44" i="19"/>
  <c r="AY44" i="19"/>
  <c r="BG44" i="19"/>
  <c r="AZ44" i="19"/>
  <c r="BH44" i="19"/>
  <c r="BA44" i="19"/>
  <c r="BB44" i="19"/>
  <c r="BI44" i="19"/>
  <c r="BJ44" i="19"/>
  <c r="BC26" i="19"/>
  <c r="BD26" i="19"/>
  <c r="BE26" i="19"/>
  <c r="BF26" i="19"/>
  <c r="AY26" i="19"/>
  <c r="BG26" i="19"/>
  <c r="AZ26" i="19"/>
  <c r="BH26" i="19"/>
  <c r="BA26" i="19"/>
  <c r="BB26" i="19"/>
  <c r="BI26" i="19"/>
  <c r="BJ26" i="19"/>
  <c r="AB17" i="19"/>
  <c r="AJ17" i="19"/>
  <c r="AC17" i="19"/>
  <c r="AK17" i="19"/>
  <c r="AD17" i="19"/>
  <c r="AL17" i="19"/>
  <c r="AE17" i="19"/>
  <c r="AA17" i="19"/>
  <c r="AF17" i="19"/>
  <c r="AG17" i="19"/>
  <c r="AH17" i="19"/>
  <c r="AI17" i="19"/>
  <c r="AF26" i="19"/>
  <c r="AG26" i="19"/>
  <c r="AH26" i="19"/>
  <c r="AA26" i="19"/>
  <c r="AI26" i="19"/>
  <c r="AB26" i="19"/>
  <c r="AE26" i="19"/>
  <c r="AC26" i="19"/>
  <c r="AJ26" i="19"/>
  <c r="AL26" i="19"/>
  <c r="AK26" i="19"/>
  <c r="AD26" i="19"/>
  <c r="AC35" i="19"/>
  <c r="AK35" i="19"/>
  <c r="AE35" i="19"/>
  <c r="AH35" i="19"/>
  <c r="AA35" i="19"/>
  <c r="AL35" i="19"/>
  <c r="AB35" i="19"/>
  <c r="AF35" i="19"/>
  <c r="AI35" i="19"/>
  <c r="AD35" i="19"/>
  <c r="AG35" i="19"/>
  <c r="AJ35" i="19"/>
  <c r="AG44" i="19"/>
  <c r="AA44" i="19"/>
  <c r="AI44" i="19"/>
  <c r="AF44" i="19"/>
  <c r="AK44" i="19"/>
  <c r="AH44" i="19"/>
  <c r="AL44" i="19"/>
  <c r="AB44" i="19"/>
  <c r="AJ44" i="19"/>
  <c r="AC44" i="19"/>
  <c r="AD44" i="19"/>
  <c r="AE44" i="19"/>
  <c r="G85" i="9" l="1"/>
  <c r="D88" i="4" s="1"/>
  <c r="S96" i="23"/>
  <c r="AP97" i="8" s="1"/>
  <c r="Y96" i="23"/>
  <c r="AV97" i="8" s="1"/>
  <c r="AA96" i="23"/>
  <c r="AX97" i="8" s="1"/>
  <c r="T96" i="23"/>
  <c r="AQ97" i="8" s="1"/>
  <c r="Z96" i="23"/>
  <c r="AW97" i="8" s="1"/>
  <c r="U96" i="23"/>
  <c r="AR97" i="8" s="1"/>
  <c r="V96" i="23"/>
  <c r="AS97" i="8" s="1"/>
  <c r="Q96" i="23"/>
  <c r="AN97" i="8" s="1"/>
  <c r="W96" i="23"/>
  <c r="AT97" i="8" s="1"/>
  <c r="P96" i="23"/>
  <c r="AM97" i="8" s="1"/>
  <c r="R96" i="23"/>
  <c r="AO97" i="8" s="1"/>
  <c r="C96" i="23"/>
  <c r="X96" i="23"/>
  <c r="AU97" i="8" s="1"/>
  <c r="H97" i="5"/>
  <c r="T97" i="5" s="1"/>
  <c r="E97" i="5"/>
  <c r="Q97" i="5" s="1"/>
  <c r="M97" i="5"/>
  <c r="Y97" i="5" s="1"/>
  <c r="I97" i="5"/>
  <c r="U97" i="5" s="1"/>
  <c r="F97" i="5"/>
  <c r="R97" i="5" s="1"/>
  <c r="K97" i="5"/>
  <c r="W97" i="5" s="1"/>
  <c r="N97" i="5"/>
  <c r="Z97" i="5" s="1"/>
  <c r="C97" i="5"/>
  <c r="O97" i="5" s="1"/>
  <c r="D97" i="5"/>
  <c r="P97" i="5" s="1"/>
  <c r="G97" i="5"/>
  <c r="S97" i="5" s="1"/>
  <c r="L97" i="5"/>
  <c r="X97" i="5" s="1"/>
  <c r="J97" i="5"/>
  <c r="V97" i="5" s="1"/>
  <c r="D96" i="4"/>
  <c r="E96" i="4"/>
  <c r="F96" i="4"/>
  <c r="H96" i="4"/>
  <c r="M98" i="5"/>
  <c r="Y98" i="5" s="1"/>
  <c r="H98" i="5"/>
  <c r="T98" i="5" s="1"/>
  <c r="I98" i="5"/>
  <c r="U98" i="5" s="1"/>
  <c r="C98" i="5"/>
  <c r="O98" i="5" s="1"/>
  <c r="J98" i="5"/>
  <c r="V98" i="5" s="1"/>
  <c r="F98" i="5"/>
  <c r="R98" i="5" s="1"/>
  <c r="D98" i="5"/>
  <c r="P98" i="5" s="1"/>
  <c r="G98" i="5"/>
  <c r="S98" i="5" s="1"/>
  <c r="L98" i="5"/>
  <c r="X98" i="5" s="1"/>
  <c r="K98" i="5"/>
  <c r="W98" i="5" s="1"/>
  <c r="E98" i="5"/>
  <c r="Q98" i="5" s="1"/>
  <c r="N98" i="5"/>
  <c r="Z98" i="5" s="1"/>
  <c r="D97" i="4"/>
  <c r="I97" i="4" s="1"/>
  <c r="E97" i="4"/>
  <c r="F97" i="4"/>
  <c r="H97" i="4"/>
  <c r="I96" i="4"/>
  <c r="G89" i="9"/>
  <c r="AA92" i="23" s="1"/>
  <c r="AX93" i="8" s="1"/>
  <c r="F89" i="2"/>
  <c r="G89" i="2" s="1"/>
  <c r="G86" i="9"/>
  <c r="P89" i="23" s="1"/>
  <c r="AM90" i="8" s="1"/>
  <c r="G88" i="9"/>
  <c r="AA91" i="23" s="1"/>
  <c r="AX92" i="8" s="1"/>
  <c r="G84" i="9"/>
  <c r="I9" i="4"/>
  <c r="G92" i="9"/>
  <c r="P95" i="23" s="1"/>
  <c r="AM96" i="8" s="1"/>
  <c r="G91" i="9"/>
  <c r="S94" i="23" s="1"/>
  <c r="AP95" i="8" s="1"/>
  <c r="G90" i="9"/>
  <c r="Z93" i="23" s="1"/>
  <c r="AW94" i="8" s="1"/>
  <c r="G87" i="9"/>
  <c r="T90" i="23" s="1"/>
  <c r="AQ91" i="8" s="1"/>
  <c r="P91" i="23"/>
  <c r="AM92" i="8" s="1"/>
  <c r="U91" i="23"/>
  <c r="AR92" i="8" s="1"/>
  <c r="Q91" i="23"/>
  <c r="AN92" i="8" s="1"/>
  <c r="Y91" i="23"/>
  <c r="AV92" i="8" s="1"/>
  <c r="R91" i="23"/>
  <c r="AO92" i="8" s="1"/>
  <c r="C91" i="23"/>
  <c r="Z91" i="23"/>
  <c r="AW92" i="8" s="1"/>
  <c r="H92" i="5"/>
  <c r="T92" i="5" s="1"/>
  <c r="K92" i="5"/>
  <c r="W92" i="5" s="1"/>
  <c r="I92" i="5"/>
  <c r="U92" i="5" s="1"/>
  <c r="N92" i="5"/>
  <c r="Z92" i="5" s="1"/>
  <c r="J92" i="5"/>
  <c r="V92" i="5" s="1"/>
  <c r="C92" i="5"/>
  <c r="O92" i="5" s="1"/>
  <c r="D92" i="5"/>
  <c r="P92" i="5" s="1"/>
  <c r="L92" i="5"/>
  <c r="X92" i="5" s="1"/>
  <c r="E92" i="5"/>
  <c r="Q92" i="5" s="1"/>
  <c r="M92" i="5"/>
  <c r="Y92" i="5" s="1"/>
  <c r="D91" i="4"/>
  <c r="E91" i="4"/>
  <c r="F91" i="4"/>
  <c r="H91" i="4"/>
  <c r="F88" i="4"/>
  <c r="E88" i="4"/>
  <c r="S88" i="23"/>
  <c r="AP89" i="8" s="1"/>
  <c r="Y88" i="23"/>
  <c r="AV89" i="8" s="1"/>
  <c r="AA88" i="23"/>
  <c r="AX89" i="8" s="1"/>
  <c r="P88" i="23"/>
  <c r="AM89" i="8" s="1"/>
  <c r="T88" i="23"/>
  <c r="AQ89" i="8" s="1"/>
  <c r="Z88" i="23"/>
  <c r="AW89" i="8" s="1"/>
  <c r="U88" i="23"/>
  <c r="AR89" i="8" s="1"/>
  <c r="V88" i="23"/>
  <c r="AS89" i="8" s="1"/>
  <c r="Q88" i="23"/>
  <c r="AN89" i="8" s="1"/>
  <c r="W88" i="23"/>
  <c r="AT89" i="8" s="1"/>
  <c r="X88" i="23"/>
  <c r="AU89" i="8" s="1"/>
  <c r="R88" i="23"/>
  <c r="AO89" i="8" s="1"/>
  <c r="C88" i="23"/>
  <c r="F89" i="5"/>
  <c r="R89" i="5" s="1"/>
  <c r="N89" i="5"/>
  <c r="Z89" i="5" s="1"/>
  <c r="H89" i="5"/>
  <c r="T89" i="5" s="1"/>
  <c r="I89" i="5"/>
  <c r="U89" i="5" s="1"/>
  <c r="D89" i="5"/>
  <c r="P89" i="5" s="1"/>
  <c r="C89" i="5"/>
  <c r="O89" i="5" s="1"/>
  <c r="L89" i="5"/>
  <c r="X89" i="5" s="1"/>
  <c r="G89" i="5"/>
  <c r="S89" i="5" s="1"/>
  <c r="E89" i="5"/>
  <c r="Q89" i="5" s="1"/>
  <c r="J89" i="5"/>
  <c r="V89" i="5" s="1"/>
  <c r="M89" i="5"/>
  <c r="Y89" i="5" s="1"/>
  <c r="K89" i="5"/>
  <c r="W89" i="5" s="1"/>
  <c r="H88" i="4"/>
  <c r="W87" i="23"/>
  <c r="AT88" i="8" s="1"/>
  <c r="AA87" i="23"/>
  <c r="AX88" i="8" s="1"/>
  <c r="U87" i="23"/>
  <c r="AR88" i="8" s="1"/>
  <c r="T87" i="23"/>
  <c r="AQ88" i="8" s="1"/>
  <c r="P87" i="23"/>
  <c r="AM88" i="8" s="1"/>
  <c r="X87" i="23"/>
  <c r="AU88" i="8" s="1"/>
  <c r="V87" i="23"/>
  <c r="AS88" i="8" s="1"/>
  <c r="C87" i="23"/>
  <c r="Q87" i="23"/>
  <c r="AN88" i="8" s="1"/>
  <c r="Y87" i="23"/>
  <c r="AV88" i="8" s="1"/>
  <c r="R87" i="23"/>
  <c r="AO88" i="8" s="1"/>
  <c r="Z87" i="23"/>
  <c r="AW88" i="8" s="1"/>
  <c r="S87" i="23"/>
  <c r="AP88" i="8" s="1"/>
  <c r="L88" i="5"/>
  <c r="X88" i="5" s="1"/>
  <c r="E88" i="5"/>
  <c r="Q88" i="5" s="1"/>
  <c r="M88" i="5"/>
  <c r="Y88" i="5" s="1"/>
  <c r="N88" i="5"/>
  <c r="Z88" i="5" s="1"/>
  <c r="H88" i="5"/>
  <c r="T88" i="5" s="1"/>
  <c r="C88" i="5"/>
  <c r="O88" i="5" s="1"/>
  <c r="I88" i="5"/>
  <c r="U88" i="5" s="1"/>
  <c r="F88" i="5"/>
  <c r="R88" i="5" s="1"/>
  <c r="J88" i="5"/>
  <c r="V88" i="5" s="1"/>
  <c r="G88" i="5"/>
  <c r="S88" i="5" s="1"/>
  <c r="D88" i="5"/>
  <c r="P88" i="5" s="1"/>
  <c r="K88" i="5"/>
  <c r="W88" i="5" s="1"/>
  <c r="H87" i="4"/>
  <c r="D87" i="4"/>
  <c r="E87" i="4"/>
  <c r="F87" i="4"/>
  <c r="G30" i="9"/>
  <c r="E34" i="5" s="1"/>
  <c r="Q34" i="5" s="1"/>
  <c r="G46" i="9"/>
  <c r="C50" i="5" s="1"/>
  <c r="O50" i="5" s="1"/>
  <c r="G57" i="9"/>
  <c r="G61" i="5" s="1"/>
  <c r="S61" i="5" s="1"/>
  <c r="G48" i="9"/>
  <c r="H52" i="5" s="1"/>
  <c r="T52" i="5" s="1"/>
  <c r="G64" i="9"/>
  <c r="I68" i="5" s="1"/>
  <c r="U68" i="5" s="1"/>
  <c r="G27" i="9"/>
  <c r="C31" i="5" s="1"/>
  <c r="O31" i="5" s="1"/>
  <c r="G38" i="9"/>
  <c r="I42" i="5" s="1"/>
  <c r="U42" i="5" s="1"/>
  <c r="G16" i="9"/>
  <c r="L20" i="5" s="1"/>
  <c r="X20" i="5" s="1"/>
  <c r="G56" i="9"/>
  <c r="M60" i="5" s="1"/>
  <c r="Y60" i="5" s="1"/>
  <c r="G42" i="9"/>
  <c r="L46" i="5" s="1"/>
  <c r="X46" i="5" s="1"/>
  <c r="G8" i="9"/>
  <c r="N12" i="5" s="1"/>
  <c r="Z12" i="5" s="1"/>
  <c r="G24" i="9"/>
  <c r="BS28" i="8" s="1"/>
  <c r="G70" i="9"/>
  <c r="C74" i="5" s="1"/>
  <c r="O74" i="5" s="1"/>
  <c r="G83" i="9"/>
  <c r="G87" i="5" s="1"/>
  <c r="S87" i="5" s="1"/>
  <c r="G20" i="9"/>
  <c r="J24" i="5" s="1"/>
  <c r="V24" i="5" s="1"/>
  <c r="G36" i="9"/>
  <c r="L40" i="5" s="1"/>
  <c r="X40" i="5" s="1"/>
  <c r="G78" i="9"/>
  <c r="E82" i="5" s="1"/>
  <c r="Q82" i="5" s="1"/>
  <c r="G40" i="9"/>
  <c r="D44" i="5" s="1"/>
  <c r="P44" i="5" s="1"/>
  <c r="G7" i="9"/>
  <c r="G11" i="5" s="1"/>
  <c r="S11" i="5" s="1"/>
  <c r="G61" i="9"/>
  <c r="J65" i="8" s="1"/>
  <c r="G62" i="9"/>
  <c r="G66" i="5" s="1"/>
  <c r="S66" i="5" s="1"/>
  <c r="G22" i="9"/>
  <c r="BV26" i="8" s="1"/>
  <c r="G54" i="9"/>
  <c r="I58" i="5" s="1"/>
  <c r="U58" i="5" s="1"/>
  <c r="G44" i="9"/>
  <c r="D48" i="5" s="1"/>
  <c r="P48" i="5" s="1"/>
  <c r="G79" i="9"/>
  <c r="I83" i="5" s="1"/>
  <c r="U83" i="5" s="1"/>
  <c r="G80" i="9"/>
  <c r="C84" i="5" s="1"/>
  <c r="O84" i="5" s="1"/>
  <c r="G72" i="9"/>
  <c r="D76" i="5" s="1"/>
  <c r="P76" i="5" s="1"/>
  <c r="G11" i="9"/>
  <c r="L15" i="5" s="1"/>
  <c r="X15" i="5" s="1"/>
  <c r="G17" i="9"/>
  <c r="G45" i="9"/>
  <c r="G18" i="9"/>
  <c r="G19" i="9"/>
  <c r="D31" i="5"/>
  <c r="P31" i="5" s="1"/>
  <c r="G43" i="9"/>
  <c r="L52" i="5"/>
  <c r="X52" i="5" s="1"/>
  <c r="F87" i="5"/>
  <c r="R87" i="5" s="1"/>
  <c r="D87" i="5"/>
  <c r="P87" i="5" s="1"/>
  <c r="L87" i="5"/>
  <c r="X87" i="5" s="1"/>
  <c r="M87" i="5"/>
  <c r="Y87" i="5" s="1"/>
  <c r="G55" i="9"/>
  <c r="G21" i="9"/>
  <c r="G76" i="9"/>
  <c r="G33" i="9"/>
  <c r="G34" i="9"/>
  <c r="G52" i="9"/>
  <c r="BP56" i="8" s="1"/>
  <c r="G69" i="9"/>
  <c r="S72" i="23" s="1"/>
  <c r="AP73" i="8" s="1"/>
  <c r="D68" i="5"/>
  <c r="P68" i="5" s="1"/>
  <c r="M68" i="5"/>
  <c r="Y68" i="5" s="1"/>
  <c r="G73" i="9"/>
  <c r="G60" i="9"/>
  <c r="G10" i="9"/>
  <c r="G37" i="9"/>
  <c r="L48" i="5"/>
  <c r="X48" i="5" s="1"/>
  <c r="F48" i="5"/>
  <c r="R48" i="5" s="1"/>
  <c r="G15" i="9"/>
  <c r="G31" i="9"/>
  <c r="G39" i="9"/>
  <c r="G71" i="9"/>
  <c r="G9" i="9"/>
  <c r="G66" i="9"/>
  <c r="G82" i="9"/>
  <c r="G53" i="9"/>
  <c r="BN57" i="8" s="1"/>
  <c r="G35" i="9"/>
  <c r="G65" i="9"/>
  <c r="G74" i="9"/>
  <c r="G67" i="9"/>
  <c r="G75" i="9"/>
  <c r="G12" i="9"/>
  <c r="D24" i="5"/>
  <c r="P24" i="5" s="1"/>
  <c r="L24" i="5"/>
  <c r="X24" i="5" s="1"/>
  <c r="F24" i="5"/>
  <c r="R24" i="5" s="1"/>
  <c r="I24" i="5"/>
  <c r="U24" i="5" s="1"/>
  <c r="E24" i="5"/>
  <c r="Q24" i="5" s="1"/>
  <c r="M24" i="5"/>
  <c r="Y24" i="5" s="1"/>
  <c r="C24" i="5"/>
  <c r="O24" i="5" s="1"/>
  <c r="K24" i="5"/>
  <c r="W24" i="5" s="1"/>
  <c r="H24" i="5"/>
  <c r="T24" i="5" s="1"/>
  <c r="G47" i="9"/>
  <c r="U50" i="23" s="1"/>
  <c r="AR51" i="8" s="1"/>
  <c r="G63" i="9"/>
  <c r="G25" i="9"/>
  <c r="G49" i="9"/>
  <c r="G26" i="9"/>
  <c r="N46" i="5"/>
  <c r="Z46" i="5" s="1"/>
  <c r="F46" i="5"/>
  <c r="R46" i="5" s="1"/>
  <c r="G46" i="5"/>
  <c r="S46" i="5" s="1"/>
  <c r="G51" i="9"/>
  <c r="G28" i="9"/>
  <c r="G29" i="9"/>
  <c r="I40" i="5"/>
  <c r="U40" i="5" s="1"/>
  <c r="K40" i="5"/>
  <c r="W40" i="5" s="1"/>
  <c r="M40" i="5"/>
  <c r="Y40" i="5" s="1"/>
  <c r="G40" i="5"/>
  <c r="S40" i="5" s="1"/>
  <c r="G13" i="9"/>
  <c r="G81" i="9"/>
  <c r="G58" i="9"/>
  <c r="F9" i="2"/>
  <c r="G9" i="2" s="1"/>
  <c r="C41" i="23"/>
  <c r="K40" i="22" s="1"/>
  <c r="Q41" i="23"/>
  <c r="AN42" i="8" s="1"/>
  <c r="Y41" i="23"/>
  <c r="AV42" i="8" s="1"/>
  <c r="AA41" i="23"/>
  <c r="AX42" i="8" s="1"/>
  <c r="V41" i="23"/>
  <c r="AS42" i="8" s="1"/>
  <c r="R41" i="23"/>
  <c r="AO42" i="8" s="1"/>
  <c r="Z41" i="23"/>
  <c r="AW42" i="8" s="1"/>
  <c r="P41" i="23"/>
  <c r="AM42" i="8" s="1"/>
  <c r="S41" i="23"/>
  <c r="AP42" i="8" s="1"/>
  <c r="X41" i="23"/>
  <c r="AU42" i="8" s="1"/>
  <c r="U41" i="23"/>
  <c r="AR42" i="8" s="1"/>
  <c r="T41" i="23"/>
  <c r="AQ42" i="8" s="1"/>
  <c r="W41" i="23"/>
  <c r="AT42" i="8" s="1"/>
  <c r="R19" i="23"/>
  <c r="AO20" i="8" s="1"/>
  <c r="Z19" i="23"/>
  <c r="AW20" i="8" s="1"/>
  <c r="W19" i="23"/>
  <c r="AT20" i="8" s="1"/>
  <c r="C19" i="23"/>
  <c r="K18" i="22" s="1"/>
  <c r="F55" i="2"/>
  <c r="G55" i="2" s="1"/>
  <c r="R73" i="23"/>
  <c r="AO74" i="8" s="1"/>
  <c r="P73" i="23"/>
  <c r="AM74" i="8" s="1"/>
  <c r="S73" i="23"/>
  <c r="AP74" i="8" s="1"/>
  <c r="V73" i="23"/>
  <c r="AS74" i="8" s="1"/>
  <c r="T47" i="23"/>
  <c r="AQ48" i="8" s="1"/>
  <c r="S47" i="23"/>
  <c r="AP48" i="8" s="1"/>
  <c r="C47" i="23"/>
  <c r="W57" i="23"/>
  <c r="AT58" i="8" s="1"/>
  <c r="R57" i="23"/>
  <c r="AO58" i="8" s="1"/>
  <c r="T57" i="23"/>
  <c r="AQ58" i="8" s="1"/>
  <c r="P57" i="23"/>
  <c r="AM58" i="8" s="1"/>
  <c r="Z57" i="23"/>
  <c r="AW58" i="8" s="1"/>
  <c r="X57" i="23"/>
  <c r="AU58" i="8" s="1"/>
  <c r="Q57" i="23"/>
  <c r="AN58" i="8" s="1"/>
  <c r="S57" i="23"/>
  <c r="AP58" i="8" s="1"/>
  <c r="U57" i="23"/>
  <c r="AR58" i="8" s="1"/>
  <c r="Y57" i="23"/>
  <c r="AV58" i="8" s="1"/>
  <c r="C57" i="23"/>
  <c r="K56" i="22" s="1"/>
  <c r="AA57" i="23"/>
  <c r="AX58" i="8" s="1"/>
  <c r="V57" i="23"/>
  <c r="AS58" i="8" s="1"/>
  <c r="V55" i="23"/>
  <c r="AS56" i="8" s="1"/>
  <c r="F69" i="2"/>
  <c r="G69" i="2" s="1"/>
  <c r="W97" i="23"/>
  <c r="AT98" i="8" s="1"/>
  <c r="AA97" i="23"/>
  <c r="AX98" i="8" s="1"/>
  <c r="V97" i="23"/>
  <c r="AS98" i="8" s="1"/>
  <c r="C97" i="23"/>
  <c r="K96" i="22" s="1"/>
  <c r="P97" i="23"/>
  <c r="AM98" i="8" s="1"/>
  <c r="T97" i="23"/>
  <c r="AQ98" i="8" s="1"/>
  <c r="X97" i="23"/>
  <c r="AU98" i="8" s="1"/>
  <c r="Q97" i="23"/>
  <c r="AN98" i="8" s="1"/>
  <c r="Y97" i="23"/>
  <c r="AV98" i="8" s="1"/>
  <c r="U97" i="23"/>
  <c r="AR98" i="8" s="1"/>
  <c r="S97" i="23"/>
  <c r="AP98" i="8" s="1"/>
  <c r="R97" i="23"/>
  <c r="AO98" i="8" s="1"/>
  <c r="Z97" i="23"/>
  <c r="AW98" i="8" s="1"/>
  <c r="F65" i="2"/>
  <c r="G65" i="2" s="1"/>
  <c r="AN10" i="11"/>
  <c r="AM18" i="11"/>
  <c r="AT18" i="11"/>
  <c r="AS66" i="11"/>
  <c r="AW49" i="11"/>
  <c r="AM81" i="11"/>
  <c r="AW58" i="11"/>
  <c r="AP90" i="11"/>
  <c r="AN88" i="11"/>
  <c r="AW36" i="11"/>
  <c r="AO76" i="11"/>
  <c r="AN108" i="11"/>
  <c r="AM80" i="11"/>
  <c r="AO37" i="11"/>
  <c r="AN69" i="11"/>
  <c r="AU101" i="11"/>
  <c r="AO38" i="11"/>
  <c r="AQ70" i="11"/>
  <c r="AW102" i="11"/>
  <c r="AP15" i="11"/>
  <c r="AT55" i="11"/>
  <c r="AW87" i="11"/>
  <c r="AU25" i="11"/>
  <c r="AW33" i="11"/>
  <c r="AO33" i="11"/>
  <c r="AN41" i="11"/>
  <c r="AQ49" i="11"/>
  <c r="AR49" i="11"/>
  <c r="AU57" i="11"/>
  <c r="AS65" i="11"/>
  <c r="AN65" i="11"/>
  <c r="AW73" i="11"/>
  <c r="AS81" i="11"/>
  <c r="AN81" i="11"/>
  <c r="AU89" i="11"/>
  <c r="AO97" i="11"/>
  <c r="AR97" i="11"/>
  <c r="AV105" i="11"/>
  <c r="AM48" i="11"/>
  <c r="AM34" i="11"/>
  <c r="AR50" i="11"/>
  <c r="AS50" i="11"/>
  <c r="AQ58" i="11"/>
  <c r="AO66" i="11"/>
  <c r="AV66" i="11"/>
  <c r="AQ74" i="11"/>
  <c r="AO82" i="11"/>
  <c r="AV82" i="11"/>
  <c r="AU90" i="11"/>
  <c r="AP98" i="11"/>
  <c r="AR98" i="11"/>
  <c r="AS32" i="11"/>
  <c r="AR72" i="11"/>
  <c r="AO72" i="11"/>
  <c r="AQ11" i="11"/>
  <c r="AT19" i="11"/>
  <c r="AW19" i="11"/>
  <c r="AN27" i="11"/>
  <c r="AQ43" i="11"/>
  <c r="AV51" i="11"/>
  <c r="AW59" i="11"/>
  <c r="AQ75" i="11"/>
  <c r="AR75" i="11"/>
  <c r="AX83" i="11"/>
  <c r="AT91" i="11"/>
  <c r="AS99" i="11"/>
  <c r="AX107" i="11"/>
  <c r="AT107" i="11"/>
  <c r="AU40" i="11"/>
  <c r="AX40" i="11"/>
  <c r="AW88" i="11"/>
  <c r="AO12" i="11"/>
  <c r="AQ12" i="11"/>
  <c r="AT20" i="11"/>
  <c r="AW28" i="11"/>
  <c r="AM28" i="11"/>
  <c r="AP36" i="11"/>
  <c r="AR52" i="11"/>
  <c r="AU52" i="11"/>
  <c r="AO60" i="11"/>
  <c r="AU68" i="11"/>
  <c r="AW68" i="11"/>
  <c r="AW76" i="11"/>
  <c r="AQ84" i="11"/>
  <c r="AV92" i="11"/>
  <c r="AU100" i="11"/>
  <c r="AR100" i="11"/>
  <c r="AV108" i="11"/>
  <c r="AU16" i="11"/>
  <c r="AT80" i="11"/>
  <c r="AN13" i="11"/>
  <c r="AQ21" i="11"/>
  <c r="AT21" i="11"/>
  <c r="AM37" i="11"/>
  <c r="AV37" i="11"/>
  <c r="AQ45" i="11"/>
  <c r="AN53" i="11"/>
  <c r="AO53" i="11"/>
  <c r="AU61" i="11"/>
  <c r="AO69" i="11"/>
  <c r="AU69" i="11"/>
  <c r="AT77" i="11"/>
  <c r="AN85" i="11"/>
  <c r="AU85" i="11"/>
  <c r="AU93" i="11"/>
  <c r="AO101" i="11"/>
  <c r="AP101" i="11"/>
  <c r="AX64" i="11"/>
  <c r="AQ14" i="11"/>
  <c r="AS22" i="11"/>
  <c r="AO22" i="11"/>
  <c r="AR30" i="11"/>
  <c r="AX38" i="11"/>
  <c r="AQ38" i="11"/>
  <c r="AX46" i="11"/>
  <c r="AM54" i="11"/>
  <c r="AP54" i="11"/>
  <c r="AQ62" i="11"/>
  <c r="AV70" i="11"/>
  <c r="AS70" i="11"/>
  <c r="AR78" i="11"/>
  <c r="AM86" i="11"/>
  <c r="AO86" i="11"/>
  <c r="AU94" i="11"/>
  <c r="AN102" i="11"/>
  <c r="AQ102" i="11"/>
  <c r="AQ9" i="11"/>
  <c r="AO56" i="11"/>
  <c r="AQ56" i="11"/>
  <c r="AR104" i="11"/>
  <c r="AN15" i="11"/>
  <c r="AV15" i="11"/>
  <c r="AM23" i="11"/>
  <c r="AW31" i="11"/>
  <c r="AR31" i="11"/>
  <c r="AT39" i="11"/>
  <c r="AN47" i="11"/>
  <c r="AQ47" i="11"/>
  <c r="AM55" i="11"/>
  <c r="AT63" i="11"/>
  <c r="AV63" i="11"/>
  <c r="AR71" i="11"/>
  <c r="AQ79" i="11"/>
  <c r="AN79" i="11"/>
  <c r="AQ87" i="11"/>
  <c r="AW95" i="11"/>
  <c r="AS95" i="11"/>
  <c r="AM103" i="11"/>
  <c r="AU24" i="11"/>
  <c r="AM24" i="11"/>
  <c r="AO96" i="11"/>
  <c r="AW10" i="11"/>
  <c r="AU18" i="11"/>
  <c r="AO34" i="11"/>
  <c r="AM66" i="11"/>
  <c r="AU59" i="11"/>
  <c r="AT67" i="11"/>
  <c r="AR67" i="11"/>
  <c r="AP33" i="11"/>
  <c r="AS73" i="11"/>
  <c r="AS48" i="11"/>
  <c r="AP66" i="11"/>
  <c r="AW98" i="11"/>
  <c r="AW67" i="11"/>
  <c r="AU107" i="11"/>
  <c r="AV84" i="11"/>
  <c r="AM21" i="11"/>
  <c r="AP61" i="11"/>
  <c r="AW101" i="11"/>
  <c r="AV38" i="11"/>
  <c r="AS86" i="11"/>
  <c r="AS104" i="11"/>
  <c r="AP39" i="11"/>
  <c r="AX71" i="11"/>
  <c r="AR103" i="11"/>
  <c r="AX25" i="11"/>
  <c r="AN25" i="11"/>
  <c r="AN33" i="11"/>
  <c r="AV41" i="11"/>
  <c r="AS41" i="11"/>
  <c r="AU49" i="11"/>
  <c r="AX57" i="11"/>
  <c r="AT57" i="11"/>
  <c r="AV65" i="11"/>
  <c r="AP73" i="11"/>
  <c r="AR73" i="11"/>
  <c r="AV81" i="11"/>
  <c r="AX89" i="11"/>
  <c r="AO89" i="11"/>
  <c r="AU97" i="11"/>
  <c r="AS105" i="11"/>
  <c r="AP105" i="11"/>
  <c r="AR48" i="11"/>
  <c r="AR34" i="11"/>
  <c r="AN42" i="11"/>
  <c r="AP50" i="11"/>
  <c r="AP58" i="11"/>
  <c r="AT66" i="11"/>
  <c r="AQ66" i="11"/>
  <c r="AU74" i="11"/>
  <c r="AT82" i="11"/>
  <c r="AT98" i="11"/>
  <c r="AM72" i="11"/>
  <c r="AX72" i="11"/>
  <c r="AW11" i="11"/>
  <c r="AP19" i="11"/>
  <c r="AR43" i="11"/>
  <c r="AO51" i="11"/>
  <c r="AV59" i="11"/>
  <c r="AP59" i="11"/>
  <c r="AV67" i="11"/>
  <c r="AP75" i="11"/>
  <c r="AR83" i="11"/>
  <c r="AR91" i="11"/>
  <c r="AS91" i="11"/>
  <c r="AM99" i="11"/>
  <c r="AS107" i="11"/>
  <c r="AO107" i="11"/>
  <c r="AO40" i="11"/>
  <c r="AQ40" i="11"/>
  <c r="AV88" i="11"/>
  <c r="AS12" i="11"/>
  <c r="AW12" i="11"/>
  <c r="AP20" i="11"/>
  <c r="AU28" i="11"/>
  <c r="AS28" i="11"/>
  <c r="AV36" i="11"/>
  <c r="AS52" i="11"/>
  <c r="AU60" i="11"/>
  <c r="AR68" i="11"/>
  <c r="AR76" i="11"/>
  <c r="AN84" i="11"/>
  <c r="AP84" i="11"/>
  <c r="AQ92" i="11"/>
  <c r="AO100" i="11"/>
  <c r="AW100" i="11"/>
  <c r="AQ108" i="11"/>
  <c r="AN16" i="11"/>
  <c r="AO80" i="11"/>
  <c r="AQ80" i="11"/>
  <c r="AT13" i="11"/>
  <c r="AO21" i="11"/>
  <c r="AS21" i="11"/>
  <c r="AV29" i="11"/>
  <c r="AS37" i="11"/>
  <c r="AN37" i="11"/>
  <c r="AV45" i="11"/>
  <c r="AX53" i="11"/>
  <c r="AT53" i="11"/>
  <c r="AO61" i="11"/>
  <c r="AX69" i="11"/>
  <c r="AP69" i="11"/>
  <c r="AN77" i="11"/>
  <c r="AX85" i="11"/>
  <c r="AO85" i="11"/>
  <c r="AO93" i="11"/>
  <c r="AS101" i="11"/>
  <c r="AV101" i="11"/>
  <c r="AR64" i="11"/>
  <c r="AV14" i="11"/>
  <c r="AQ22" i="11"/>
  <c r="AT22" i="11"/>
  <c r="AX30" i="11"/>
  <c r="AT38" i="11"/>
  <c r="AU38" i="11"/>
  <c r="AR46" i="11"/>
  <c r="AU54" i="11"/>
  <c r="AV54" i="11"/>
  <c r="AW62" i="11"/>
  <c r="AW70" i="11"/>
  <c r="AN70" i="11"/>
  <c r="AW78" i="11"/>
  <c r="AX86" i="11"/>
  <c r="AT86" i="11"/>
  <c r="AO94" i="11"/>
  <c r="AU102" i="11"/>
  <c r="AP102" i="11"/>
  <c r="AV9" i="11"/>
  <c r="AW56" i="11"/>
  <c r="AX56" i="11"/>
  <c r="AW104" i="11"/>
  <c r="AM15" i="11"/>
  <c r="AU15" i="11"/>
  <c r="AR23" i="11"/>
  <c r="AV31" i="11"/>
  <c r="AX31" i="11"/>
  <c r="AO39" i="11"/>
  <c r="AV47" i="11"/>
  <c r="AW47" i="11"/>
  <c r="AS55" i="11"/>
  <c r="AO63" i="11"/>
  <c r="AU63" i="11"/>
  <c r="AW71" i="11"/>
  <c r="AW79" i="11"/>
  <c r="AX79" i="11"/>
  <c r="AV87" i="11"/>
  <c r="AV95" i="11"/>
  <c r="AR95" i="11"/>
  <c r="AW103" i="11"/>
  <c r="AW24" i="11"/>
  <c r="AS24" i="11"/>
  <c r="AU96" i="11"/>
  <c r="AM10" i="11"/>
  <c r="AS18" i="11"/>
  <c r="AP18" i="11"/>
  <c r="AS42" i="11"/>
  <c r="AX50" i="11"/>
  <c r="AO58" i="11"/>
  <c r="AW74" i="11"/>
  <c r="AS82" i="11"/>
  <c r="AW48" i="11"/>
  <c r="AM59" i="11"/>
  <c r="AV80" i="11"/>
  <c r="AX49" i="11"/>
  <c r="AP89" i="11"/>
  <c r="AW72" i="11"/>
  <c r="AR40" i="11"/>
  <c r="AQ20" i="11"/>
  <c r="AT76" i="11"/>
  <c r="AW29" i="11"/>
  <c r="AT85" i="11"/>
  <c r="AU22" i="11"/>
  <c r="AR62" i="11"/>
  <c r="AT102" i="11"/>
  <c r="AS23" i="11"/>
  <c r="AT24" i="11"/>
  <c r="AW25" i="11"/>
  <c r="AT25" i="11"/>
  <c r="AV33" i="11"/>
  <c r="AP41" i="11"/>
  <c r="AM41" i="11"/>
  <c r="AO49" i="11"/>
  <c r="AQ57" i="11"/>
  <c r="AQ65" i="11"/>
  <c r="AU73" i="11"/>
  <c r="AM73" i="11"/>
  <c r="AQ81" i="11"/>
  <c r="AR89" i="11"/>
  <c r="AT89" i="11"/>
  <c r="AN97" i="11"/>
  <c r="AM105" i="11"/>
  <c r="AO105" i="11"/>
  <c r="AU48" i="11"/>
  <c r="AX48" i="11"/>
  <c r="AQ42" i="11"/>
  <c r="AT42" i="11"/>
  <c r="AJ50" i="11"/>
  <c r="AV50" i="11"/>
  <c r="AS58" i="11"/>
  <c r="AV58" i="11"/>
  <c r="AN66" i="11"/>
  <c r="AM74" i="11"/>
  <c r="AP74" i="11"/>
  <c r="AN82" i="11"/>
  <c r="AO98" i="11"/>
  <c r="AX106" i="11"/>
  <c r="AU106" i="11"/>
  <c r="AQ32" i="11"/>
  <c r="AS72" i="11"/>
  <c r="AN72" i="11"/>
  <c r="AV19" i="11"/>
  <c r="AW43" i="11"/>
  <c r="AS43" i="11"/>
  <c r="AU51" i="11"/>
  <c r="AN59" i="11"/>
  <c r="AO59" i="11"/>
  <c r="AM67" i="11"/>
  <c r="AM75" i="11"/>
  <c r="AM83" i="11"/>
  <c r="AP91" i="11"/>
  <c r="AM91" i="11"/>
  <c r="AM107" i="11"/>
  <c r="AV40" i="11"/>
  <c r="AQ88" i="11"/>
  <c r="AN12" i="11"/>
  <c r="AP12" i="11"/>
  <c r="AU20" i="11"/>
  <c r="AQ28" i="11"/>
  <c r="AX28" i="11"/>
  <c r="AO36" i="11"/>
  <c r="AT52" i="11"/>
  <c r="AN60" i="11"/>
  <c r="AP68" i="11"/>
  <c r="AV68" i="11"/>
  <c r="AV76" i="11"/>
  <c r="AS84" i="11"/>
  <c r="AU84" i="11"/>
  <c r="AP92" i="11"/>
  <c r="AP100" i="11"/>
  <c r="AV100" i="11"/>
  <c r="AP108" i="11"/>
  <c r="AW16" i="11"/>
  <c r="AS16" i="11"/>
  <c r="AX80" i="11"/>
  <c r="AW13" i="11"/>
  <c r="AS13" i="11"/>
  <c r="AX21" i="11"/>
  <c r="AP29" i="11"/>
  <c r="AN29" i="11"/>
  <c r="AR37" i="11"/>
  <c r="AS45" i="11"/>
  <c r="AP45" i="11"/>
  <c r="AR53" i="11"/>
  <c r="AX61" i="11"/>
  <c r="AT61" i="11"/>
  <c r="AS69" i="11"/>
  <c r="AQ77" i="11"/>
  <c r="AX77" i="11"/>
  <c r="AR85" i="11"/>
  <c r="AQ93" i="11"/>
  <c r="AT93" i="11"/>
  <c r="AN101" i="11"/>
  <c r="AQ64" i="11"/>
  <c r="AO14" i="11"/>
  <c r="AM22" i="11"/>
  <c r="AN22" i="11"/>
  <c r="AQ30" i="11"/>
  <c r="AS38" i="11"/>
  <c r="AP38" i="11"/>
  <c r="AW46" i="11"/>
  <c r="AN54" i="11"/>
  <c r="AO54" i="11"/>
  <c r="AP62" i="11"/>
  <c r="AM70" i="11"/>
  <c r="AR70" i="11"/>
  <c r="AM78" i="11"/>
  <c r="AR86" i="11"/>
  <c r="AN86" i="11"/>
  <c r="AT94" i="11"/>
  <c r="AO102" i="11"/>
  <c r="AP9" i="11"/>
  <c r="AU56" i="11"/>
  <c r="AP56" i="11"/>
  <c r="AQ104" i="11"/>
  <c r="AT15" i="11"/>
  <c r="AO15" i="11"/>
  <c r="AX23" i="11"/>
  <c r="AT31" i="11"/>
  <c r="AQ31" i="11"/>
  <c r="AX39" i="11"/>
  <c r="AO47" i="11"/>
  <c r="AP47" i="11"/>
  <c r="AR55" i="11"/>
  <c r="AS63" i="11"/>
  <c r="AP63" i="11"/>
  <c r="AM71" i="11"/>
  <c r="AM79" i="11"/>
  <c r="AR79" i="11"/>
  <c r="AP87" i="11"/>
  <c r="AP95" i="11"/>
  <c r="AM95" i="11"/>
  <c r="AQ103" i="11"/>
  <c r="AQ24" i="11"/>
  <c r="AX24" i="11"/>
  <c r="AV10" i="11"/>
  <c r="AQ18" i="11"/>
  <c r="AV90" i="11"/>
  <c r="AN91" i="11"/>
  <c r="AO52" i="11"/>
  <c r="AR33" i="11"/>
  <c r="AM65" i="11"/>
  <c r="AQ105" i="11"/>
  <c r="AW82" i="11"/>
  <c r="AT72" i="11"/>
  <c r="AQ59" i="11"/>
  <c r="AR107" i="11"/>
  <c r="AS36" i="11"/>
  <c r="AV60" i="11"/>
  <c r="AS92" i="11"/>
  <c r="AU80" i="11"/>
  <c r="AW45" i="11"/>
  <c r="AO77" i="11"/>
  <c r="AX22" i="11"/>
  <c r="AQ54" i="11"/>
  <c r="AU86" i="11"/>
  <c r="AR56" i="11"/>
  <c r="AS31" i="11"/>
  <c r="AN63" i="11"/>
  <c r="AQ95" i="11"/>
  <c r="AR25" i="11"/>
  <c r="AM25" i="11"/>
  <c r="AM33" i="11"/>
  <c r="AW41" i="11"/>
  <c r="AX41" i="11"/>
  <c r="AT49" i="11"/>
  <c r="AR57" i="11"/>
  <c r="AM57" i="11"/>
  <c r="AU65" i="11"/>
  <c r="AT73" i="11"/>
  <c r="AV73" i="11"/>
  <c r="AU81" i="11"/>
  <c r="AM89" i="11"/>
  <c r="AN89" i="11"/>
  <c r="AT97" i="11"/>
  <c r="AT105" i="11"/>
  <c r="AU105" i="11"/>
  <c r="AO48" i="11"/>
  <c r="AQ48" i="11"/>
  <c r="AX34" i="11"/>
  <c r="AW42" i="11"/>
  <c r="AM42" i="11"/>
  <c r="AT58" i="11"/>
  <c r="AX74" i="11"/>
  <c r="AO74" i="11"/>
  <c r="AX90" i="11"/>
  <c r="AN90" i="11"/>
  <c r="AP32" i="11"/>
  <c r="AV32" i="11"/>
  <c r="AV72" i="11"/>
  <c r="AX11" i="11"/>
  <c r="AV11" i="11"/>
  <c r="AN19" i="11"/>
  <c r="AR27" i="11"/>
  <c r="AP43" i="11"/>
  <c r="AX51" i="11"/>
  <c r="AN51" i="11"/>
  <c r="AN67" i="11"/>
  <c r="AQ67" i="11"/>
  <c r="AT83" i="11"/>
  <c r="AW83" i="11"/>
  <c r="AW91" i="11"/>
  <c r="AU99" i="11"/>
  <c r="AR99" i="11"/>
  <c r="AW107" i="11"/>
  <c r="AT40" i="11"/>
  <c r="AP40" i="11"/>
  <c r="AP88" i="11"/>
  <c r="AU12" i="11"/>
  <c r="AV12" i="11"/>
  <c r="AP28" i="11"/>
  <c r="AR28" i="11"/>
  <c r="AU36" i="11"/>
  <c r="AN52" i="11"/>
  <c r="AT60" i="11"/>
  <c r="AT68" i="11"/>
  <c r="AM68" i="11"/>
  <c r="AM76" i="11"/>
  <c r="AM84" i="11"/>
  <c r="AO84" i="11"/>
  <c r="AU92" i="11"/>
  <c r="AT100" i="11"/>
  <c r="AQ100" i="11"/>
  <c r="AU108" i="11"/>
  <c r="AV16" i="11"/>
  <c r="AX16" i="11"/>
  <c r="AN80" i="11"/>
  <c r="AU13" i="11"/>
  <c r="AR13" i="11"/>
  <c r="AP21" i="11"/>
  <c r="AR29" i="11"/>
  <c r="AU29" i="11"/>
  <c r="AX37" i="11"/>
  <c r="AM45" i="11"/>
  <c r="AU45" i="11"/>
  <c r="AW53" i="11"/>
  <c r="AR61" i="11"/>
  <c r="AN61" i="11"/>
  <c r="AR69" i="11"/>
  <c r="AV77" i="11"/>
  <c r="AS77" i="11"/>
  <c r="AM85" i="11"/>
  <c r="AX93" i="11"/>
  <c r="AS93" i="11"/>
  <c r="AM101" i="11"/>
  <c r="AN64" i="11"/>
  <c r="AW64" i="11"/>
  <c r="AW14" i="11"/>
  <c r="AU14" i="11"/>
  <c r="AR22" i="11"/>
  <c r="AU30" i="11"/>
  <c r="AW30" i="11"/>
  <c r="AM46" i="11"/>
  <c r="AQ46" i="11"/>
  <c r="AS54" i="11"/>
  <c r="AS62" i="11"/>
  <c r="AV62" i="11"/>
  <c r="AU70" i="11"/>
  <c r="AT78" i="11"/>
  <c r="AV78" i="11"/>
  <c r="AW86" i="11"/>
  <c r="AW94" i="11"/>
  <c r="AN94" i="11"/>
  <c r="AS102" i="11"/>
  <c r="AS9" i="11"/>
  <c r="AO9" i="11"/>
  <c r="AT56" i="11"/>
  <c r="AM104" i="11"/>
  <c r="AV104" i="11"/>
  <c r="AS15" i="11"/>
  <c r="AN23" i="11"/>
  <c r="AQ23" i="11"/>
  <c r="AP31" i="11"/>
  <c r="AV39" i="11"/>
  <c r="AS39" i="11"/>
  <c r="AT47" i="11"/>
  <c r="AN55" i="11"/>
  <c r="AX55" i="11"/>
  <c r="AM63" i="11"/>
  <c r="AT71" i="11"/>
  <c r="AV71" i="11"/>
  <c r="AU79" i="11"/>
  <c r="AR87" i="11"/>
  <c r="AU87" i="11"/>
  <c r="AU95" i="11"/>
  <c r="AN103" i="11"/>
  <c r="AV103" i="11"/>
  <c r="AP24" i="11"/>
  <c r="AR24" i="11"/>
  <c r="AN96" i="11"/>
  <c r="AS10" i="11"/>
  <c r="AU10" i="11"/>
  <c r="AO18" i="11"/>
  <c r="AS34" i="11"/>
  <c r="AO42" i="11"/>
  <c r="AT106" i="11"/>
  <c r="AM43" i="11"/>
  <c r="AX52" i="11"/>
  <c r="AW40" i="11"/>
  <c r="AO25" i="11"/>
  <c r="AO57" i="11"/>
  <c r="AW97" i="11"/>
  <c r="AM50" i="11"/>
  <c r="AT27" i="11"/>
  <c r="AP51" i="11"/>
  <c r="AQ91" i="11"/>
  <c r="AT28" i="11"/>
  <c r="AN68" i="11"/>
  <c r="AW108" i="11"/>
  <c r="AM16" i="11"/>
  <c r="AU37" i="11"/>
  <c r="AX14" i="11"/>
  <c r="AT54" i="11"/>
  <c r="AN78" i="11"/>
  <c r="AV56" i="11"/>
  <c r="AU47" i="11"/>
  <c r="AV79" i="11"/>
  <c r="AQ96" i="11"/>
  <c r="AV20" i="11"/>
  <c r="AQ25" i="11"/>
  <c r="AS25" i="11"/>
  <c r="AU33" i="11"/>
  <c r="AQ41" i="11"/>
  <c r="AR41" i="11"/>
  <c r="AN49" i="11"/>
  <c r="AW57" i="11"/>
  <c r="AS57" i="11"/>
  <c r="AP65" i="11"/>
  <c r="AO73" i="11"/>
  <c r="AQ73" i="11"/>
  <c r="AP81" i="11"/>
  <c r="AW89" i="11"/>
  <c r="AS89" i="11"/>
  <c r="AS97" i="11"/>
  <c r="AX105" i="11"/>
  <c r="AN105" i="11"/>
  <c r="AP34" i="11"/>
  <c r="AR42" i="11"/>
  <c r="AU50" i="11"/>
  <c r="AM58" i="11"/>
  <c r="AX66" i="11"/>
  <c r="AT74" i="11"/>
  <c r="AX82" i="11"/>
  <c r="AR90" i="11"/>
  <c r="AS90" i="11"/>
  <c r="AS98" i="11"/>
  <c r="AS106" i="11"/>
  <c r="AO106" i="11"/>
  <c r="AR32" i="11"/>
  <c r="AO32" i="11"/>
  <c r="AQ72" i="11"/>
  <c r="AT11" i="11"/>
  <c r="AO11" i="11"/>
  <c r="AV27" i="11"/>
  <c r="AQ27" i="11"/>
  <c r="AV43" i="11"/>
  <c r="AS59" i="11"/>
  <c r="AS67" i="11"/>
  <c r="AU67" i="11"/>
  <c r="AX75" i="11"/>
  <c r="AN83" i="11"/>
  <c r="AQ83" i="11"/>
  <c r="AV91" i="11"/>
  <c r="AP99" i="11"/>
  <c r="AW99" i="11"/>
  <c r="AV107" i="11"/>
  <c r="AN40" i="11"/>
  <c r="AX88" i="11"/>
  <c r="AU88" i="11"/>
  <c r="AM20" i="11"/>
  <c r="AS20" i="11"/>
  <c r="AN28" i="11"/>
  <c r="AX36" i="11"/>
  <c r="AN36" i="11"/>
  <c r="AQ52" i="11"/>
  <c r="AW60" i="11"/>
  <c r="AM60" i="11"/>
  <c r="AO68" i="11"/>
  <c r="AX76" i="11"/>
  <c r="AQ76" i="11"/>
  <c r="AX84" i="11"/>
  <c r="AR92" i="11"/>
  <c r="AO92" i="11"/>
  <c r="AS100" i="11"/>
  <c r="AR108" i="11"/>
  <c r="AO108" i="11"/>
  <c r="AT16" i="11"/>
  <c r="AR16" i="11"/>
  <c r="AS80" i="11"/>
  <c r="AP13" i="11"/>
  <c r="AX13" i="11"/>
  <c r="AV21" i="11"/>
  <c r="AS29" i="11"/>
  <c r="AM29" i="11"/>
  <c r="AQ37" i="11"/>
  <c r="AN45" i="11"/>
  <c r="AO45" i="11"/>
  <c r="AQ53" i="11"/>
  <c r="AW61" i="11"/>
  <c r="AS61" i="11"/>
  <c r="AM69" i="11"/>
  <c r="AW77" i="11"/>
  <c r="AW85" i="11"/>
  <c r="AR93" i="11"/>
  <c r="AN93" i="11"/>
  <c r="AX101" i="11"/>
  <c r="AS64" i="11"/>
  <c r="AV64" i="11"/>
  <c r="AS14" i="11"/>
  <c r="AN14" i="11"/>
  <c r="AT30" i="11"/>
  <c r="AP30" i="11"/>
  <c r="AW38" i="11"/>
  <c r="AT46" i="11"/>
  <c r="AP46" i="11"/>
  <c r="AX54" i="11"/>
  <c r="AT62" i="11"/>
  <c r="AO62" i="11"/>
  <c r="AP70" i="11"/>
  <c r="AO78" i="11"/>
  <c r="AQ78" i="11"/>
  <c r="AV86" i="11"/>
  <c r="AQ94" i="11"/>
  <c r="AR102" i="11"/>
  <c r="AT9" i="11"/>
  <c r="AU9" i="11"/>
  <c r="AN56" i="11"/>
  <c r="AT104" i="11"/>
  <c r="AP104" i="11"/>
  <c r="AX15" i="11"/>
  <c r="AO23" i="11"/>
  <c r="AW23" i="11"/>
  <c r="AU31" i="11"/>
  <c r="AQ39" i="11"/>
  <c r="AN39" i="11"/>
  <c r="AM47" i="11"/>
  <c r="AU55" i="11"/>
  <c r="AQ55" i="11"/>
  <c r="AX63" i="11"/>
  <c r="AO71" i="11"/>
  <c r="AQ71" i="11"/>
  <c r="AP79" i="11"/>
  <c r="AX87" i="11"/>
  <c r="AO87" i="11"/>
  <c r="AO95" i="11"/>
  <c r="AT103" i="11"/>
  <c r="AP103" i="11"/>
  <c r="AN24" i="11"/>
  <c r="AM96" i="11"/>
  <c r="AR18" i="11"/>
  <c r="AX18" i="11"/>
  <c r="AM90" i="11"/>
  <c r="AP106" i="11"/>
  <c r="AV96" i="11"/>
  <c r="AR11" i="11"/>
  <c r="AS27" i="11"/>
  <c r="AT43" i="11"/>
  <c r="AV75" i="11"/>
  <c r="AM52" i="11"/>
  <c r="AQ69" i="11"/>
  <c r="AX65" i="11"/>
  <c r="AQ97" i="11"/>
  <c r="AW50" i="11"/>
  <c r="AQ106" i="11"/>
  <c r="AQ19" i="11"/>
  <c r="AN43" i="11"/>
  <c r="AS83" i="11"/>
  <c r="AM88" i="11"/>
  <c r="AQ60" i="11"/>
  <c r="AM100" i="11"/>
  <c r="AV13" i="11"/>
  <c r="AP85" i="11"/>
  <c r="AM64" i="11"/>
  <c r="AS46" i="11"/>
  <c r="AV94" i="11"/>
  <c r="AR15" i="11"/>
  <c r="AN31" i="11"/>
  <c r="AQ63" i="11"/>
  <c r="AX95" i="11"/>
  <c r="AW18" i="11"/>
  <c r="AP25" i="11"/>
  <c r="AQ33" i="11"/>
  <c r="AT33" i="11"/>
  <c r="AU41" i="11"/>
  <c r="AV49" i="11"/>
  <c r="AS49" i="11"/>
  <c r="AP57" i="11"/>
  <c r="AW65" i="11"/>
  <c r="AT65" i="11"/>
  <c r="AX73" i="11"/>
  <c r="AW81" i="11"/>
  <c r="AT81" i="11"/>
  <c r="AQ89" i="11"/>
  <c r="AV97" i="11"/>
  <c r="AM97" i="11"/>
  <c r="AW105" i="11"/>
  <c r="AT48" i="11"/>
  <c r="AP48" i="11"/>
  <c r="AW34" i="11"/>
  <c r="AP42" i="11"/>
  <c r="AX42" i="11"/>
  <c r="AN50" i="11"/>
  <c r="AX58" i="11"/>
  <c r="AN58" i="11"/>
  <c r="AR66" i="11"/>
  <c r="AR82" i="11"/>
  <c r="AX98" i="11"/>
  <c r="AN106" i="11"/>
  <c r="AM32" i="11"/>
  <c r="AU72" i="11"/>
  <c r="AU11" i="11"/>
  <c r="AX19" i="11"/>
  <c r="AO27" i="11"/>
  <c r="AW27" i="11"/>
  <c r="AO43" i="11"/>
  <c r="AR51" i="11"/>
  <c r="AM51" i="11"/>
  <c r="AR59" i="11"/>
  <c r="AP67" i="11"/>
  <c r="AS75" i="11"/>
  <c r="AU83" i="11"/>
  <c r="AV83" i="11"/>
  <c r="AO91" i="11"/>
  <c r="AT99" i="11"/>
  <c r="AV99" i="11"/>
  <c r="AQ107" i="11"/>
  <c r="AS40" i="11"/>
  <c r="AR88" i="11"/>
  <c r="AO88" i="11"/>
  <c r="AM12" i="11"/>
  <c r="AO20" i="11"/>
  <c r="AX20" i="11"/>
  <c r="AV28" i="11"/>
  <c r="AQ36" i="11"/>
  <c r="AW52" i="11"/>
  <c r="AS60" i="11"/>
  <c r="AX68" i="11"/>
  <c r="AS76" i="11"/>
  <c r="AU76" i="11"/>
  <c r="AR84" i="11"/>
  <c r="AX92" i="11"/>
  <c r="AT92" i="11"/>
  <c r="AN100" i="11"/>
  <c r="AX108" i="11"/>
  <c r="AT108" i="11"/>
  <c r="AP16" i="11"/>
  <c r="AQ16" i="11"/>
  <c r="AW80" i="11"/>
  <c r="AO13" i="11"/>
  <c r="AQ13" i="11"/>
  <c r="AN21" i="11"/>
  <c r="AX29" i="11"/>
  <c r="AT29" i="11"/>
  <c r="AP37" i="11"/>
  <c r="AX45" i="11"/>
  <c r="AT45" i="11"/>
  <c r="AV53" i="11"/>
  <c r="AQ61" i="11"/>
  <c r="AM61" i="11"/>
  <c r="AW69" i="11"/>
  <c r="AU77" i="11"/>
  <c r="AM77" i="11"/>
  <c r="AQ85" i="11"/>
  <c r="AW93" i="11"/>
  <c r="AM93" i="11"/>
  <c r="AR101" i="11"/>
  <c r="AT64" i="11"/>
  <c r="AR14" i="11"/>
  <c r="AT14" i="11"/>
  <c r="AP22" i="11"/>
  <c r="AS30" i="11"/>
  <c r="AV30" i="11"/>
  <c r="AM38" i="11"/>
  <c r="AU46" i="11"/>
  <c r="AV46" i="11"/>
  <c r="AR54" i="11"/>
  <c r="AM62" i="11"/>
  <c r="AU62" i="11"/>
  <c r="AT70" i="11"/>
  <c r="AX78" i="11"/>
  <c r="AU78" i="11"/>
  <c r="AQ86" i="11"/>
  <c r="AX94" i="11"/>
  <c r="AR94" i="11"/>
  <c r="AM102" i="11"/>
  <c r="AR9" i="11"/>
  <c r="AN9" i="11"/>
  <c r="AS56" i="11"/>
  <c r="AN104" i="11"/>
  <c r="AO104" i="11"/>
  <c r="AQ15" i="11"/>
  <c r="AU23" i="11"/>
  <c r="AP23" i="11"/>
  <c r="AO31" i="11"/>
  <c r="AM39" i="11"/>
  <c r="AW39" i="11"/>
  <c r="AS47" i="11"/>
  <c r="AV55" i="11"/>
  <c r="AW55" i="11"/>
  <c r="AR63" i="11"/>
  <c r="AS71" i="11"/>
  <c r="AU71" i="11"/>
  <c r="AT79" i="11"/>
  <c r="AM87" i="11"/>
  <c r="AT87" i="11"/>
  <c r="AT95" i="11"/>
  <c r="AX103" i="11"/>
  <c r="AU103" i="11"/>
  <c r="AV24" i="11"/>
  <c r="AP96" i="11"/>
  <c r="AX96" i="11"/>
  <c r="AU42" i="11"/>
  <c r="AT90" i="11"/>
  <c r="AQ98" i="11"/>
  <c r="AW106" i="11"/>
  <c r="AT75" i="11"/>
  <c r="AQ68" i="11"/>
  <c r="AV102" i="11"/>
  <c r="AT41" i="11"/>
  <c r="AX81" i="11"/>
  <c r="AT34" i="11"/>
  <c r="AW66" i="11"/>
  <c r="AT32" i="11"/>
  <c r="AX43" i="11"/>
  <c r="AN99" i="11"/>
  <c r="AR12" i="11"/>
  <c r="AV52" i="11"/>
  <c r="AW92" i="11"/>
  <c r="AW21" i="11"/>
  <c r="AU53" i="11"/>
  <c r="AV93" i="11"/>
  <c r="AM30" i="11"/>
  <c r="AX70" i="11"/>
  <c r="AW9" i="11"/>
  <c r="AX47" i="11"/>
  <c r="AS79" i="11"/>
  <c r="AS11" i="11"/>
  <c r="AV25" i="11"/>
  <c r="AX33" i="11"/>
  <c r="AS33" i="11"/>
  <c r="AO41" i="11"/>
  <c r="AP49" i="11"/>
  <c r="AM49" i="11"/>
  <c r="AV57" i="11"/>
  <c r="AR65" i="11"/>
  <c r="AO65" i="11"/>
  <c r="AN73" i="11"/>
  <c r="AR81" i="11"/>
  <c r="AO81" i="11"/>
  <c r="AV89" i="11"/>
  <c r="AP97" i="11"/>
  <c r="AX97" i="11"/>
  <c r="AR105" i="11"/>
  <c r="AN48" i="11"/>
  <c r="AV34" i="11"/>
  <c r="AV42" i="11"/>
  <c r="AT50" i="11"/>
  <c r="AR58" i="11"/>
  <c r="AU66" i="11"/>
  <c r="AM82" i="11"/>
  <c r="AQ90" i="11"/>
  <c r="AU98" i="11"/>
  <c r="AM98" i="11"/>
  <c r="AR106" i="11"/>
  <c r="AW32" i="11"/>
  <c r="AN32" i="11"/>
  <c r="AM11" i="11"/>
  <c r="AN11" i="11"/>
  <c r="AR19" i="11"/>
  <c r="AM27" i="11"/>
  <c r="AK51" i="11"/>
  <c r="AS51" i="11"/>
  <c r="AX59" i="11"/>
  <c r="AN75" i="11"/>
  <c r="AO83" i="11"/>
  <c r="AU91" i="11"/>
  <c r="AO99" i="11"/>
  <c r="AQ99" i="11"/>
  <c r="AP107" i="11"/>
  <c r="AM40" i="11"/>
  <c r="AS88" i="11"/>
  <c r="AT88" i="11"/>
  <c r="AW20" i="11"/>
  <c r="AR20" i="11"/>
  <c r="AR36" i="11"/>
  <c r="AM36" i="11"/>
  <c r="AP52" i="11"/>
  <c r="AP60" i="11"/>
  <c r="AR60" i="11"/>
  <c r="AS68" i="11"/>
  <c r="AN76" i="11"/>
  <c r="AP76" i="11"/>
  <c r="AW84" i="11"/>
  <c r="AM92" i="11"/>
  <c r="AN92" i="11"/>
  <c r="AX100" i="11"/>
  <c r="AM108" i="11"/>
  <c r="AS108" i="11"/>
  <c r="AO16" i="11"/>
  <c r="AP80" i="11"/>
  <c r="AR80" i="11"/>
  <c r="AM13" i="11"/>
  <c r="AR21" i="11"/>
  <c r="AU21" i="11"/>
  <c r="AQ29" i="11"/>
  <c r="AT37" i="11"/>
  <c r="AR45" i="11"/>
  <c r="AS53" i="11"/>
  <c r="AP53" i="11"/>
  <c r="AV61" i="11"/>
  <c r="AT69" i="11"/>
  <c r="AV69" i="11"/>
  <c r="AP77" i="11"/>
  <c r="AS85" i="11"/>
  <c r="AV85" i="11"/>
  <c r="AP93" i="11"/>
  <c r="AT101" i="11"/>
  <c r="AQ101" i="11"/>
  <c r="AO64" i="11"/>
  <c r="AU64" i="11"/>
  <c r="AP14" i="11"/>
  <c r="AM14" i="11"/>
  <c r="AV22" i="11"/>
  <c r="AN30" i="11"/>
  <c r="AR38" i="11"/>
  <c r="AN46" i="11"/>
  <c r="AO46" i="11"/>
  <c r="AW54" i="11"/>
  <c r="AX62" i="11"/>
  <c r="AN62" i="11"/>
  <c r="AS78" i="11"/>
  <c r="AP78" i="11"/>
  <c r="AP86" i="11"/>
  <c r="AP94" i="11"/>
  <c r="AM94" i="11"/>
  <c r="AX102" i="11"/>
  <c r="AX9" i="11"/>
  <c r="AM56" i="11"/>
  <c r="AX104" i="11"/>
  <c r="AU104" i="11"/>
  <c r="AW15" i="11"/>
  <c r="AT23" i="11"/>
  <c r="AV23" i="11"/>
  <c r="AM31" i="11"/>
  <c r="AU39" i="11"/>
  <c r="AR39" i="11"/>
  <c r="AR47" i="11"/>
  <c r="AO55" i="11"/>
  <c r="AP55" i="11"/>
  <c r="AW63" i="11"/>
  <c r="AN71" i="11"/>
  <c r="AP71" i="11"/>
  <c r="AO79" i="11"/>
  <c r="AS87" i="11"/>
  <c r="AN87" i="11"/>
  <c r="AN95" i="11"/>
  <c r="AS103" i="11"/>
  <c r="AO103" i="11"/>
  <c r="AO24" i="11"/>
  <c r="AW96" i="11"/>
  <c r="AS96" i="11"/>
  <c r="AP82" i="11"/>
  <c r="AW90" i="11"/>
  <c r="AS19" i="11"/>
  <c r="AX27" i="11"/>
  <c r="AW51" i="11"/>
  <c r="AT59" i="11"/>
  <c r="AO67" i="11"/>
  <c r="AW75" i="11"/>
  <c r="AO28" i="11"/>
  <c r="AT84" i="11"/>
  <c r="AP64" i="11"/>
  <c r="AO29" i="11"/>
  <c r="AN57" i="11"/>
  <c r="AM9" i="11"/>
  <c r="AA9" i="11"/>
  <c r="F58" i="2"/>
  <c r="G58" i="2" s="1"/>
  <c r="F103" i="2"/>
  <c r="G103" i="2" s="1"/>
  <c r="F76" i="2"/>
  <c r="G76" i="2" s="1"/>
  <c r="F104" i="2"/>
  <c r="G104" i="2" s="1"/>
  <c r="F83" i="2"/>
  <c r="G83" i="2" s="1"/>
  <c r="F74" i="2"/>
  <c r="G74" i="2" s="1"/>
  <c r="F86" i="2"/>
  <c r="G86" i="2" s="1"/>
  <c r="F93" i="2"/>
  <c r="G93" i="2" s="1"/>
  <c r="F106" i="2"/>
  <c r="F62" i="2"/>
  <c r="G62" i="2" s="1"/>
  <c r="F72" i="2"/>
  <c r="G72" i="2" s="1"/>
  <c r="F79" i="2"/>
  <c r="G79" i="2" s="1"/>
  <c r="F63" i="2"/>
  <c r="G63" i="2" s="1"/>
  <c r="F70" i="2"/>
  <c r="G70" i="2" s="1"/>
  <c r="F102" i="2"/>
  <c r="G102" i="2" s="1"/>
  <c r="F56" i="2"/>
  <c r="G56" i="2" s="1"/>
  <c r="F51" i="2"/>
  <c r="G51" i="2" s="1"/>
  <c r="F68" i="2"/>
  <c r="G68" i="2" s="1"/>
  <c r="F61" i="2"/>
  <c r="G61" i="2" s="1"/>
  <c r="F54" i="2"/>
  <c r="G54" i="2" s="1"/>
  <c r="F99" i="2"/>
  <c r="F59" i="2"/>
  <c r="G59" i="2" s="1"/>
  <c r="BK82" i="8"/>
  <c r="BQ89" i="8"/>
  <c r="BV89" i="8"/>
  <c r="BL89" i="8"/>
  <c r="BM89" i="8"/>
  <c r="BT89" i="8"/>
  <c r="BO89" i="8"/>
  <c r="BP89" i="8"/>
  <c r="BN89" i="8"/>
  <c r="BR89" i="8"/>
  <c r="BS89" i="8"/>
  <c r="BU89" i="8"/>
  <c r="BK89" i="8"/>
  <c r="BR58" i="8"/>
  <c r="BV58" i="8"/>
  <c r="BK58" i="8"/>
  <c r="BP58" i="8"/>
  <c r="BM58" i="8"/>
  <c r="BQ58" i="8"/>
  <c r="BN58" i="8"/>
  <c r="BL58" i="8"/>
  <c r="BS58" i="8"/>
  <c r="BT58" i="8"/>
  <c r="BU58" i="8"/>
  <c r="BO58" i="8"/>
  <c r="BM48" i="8"/>
  <c r="BL48" i="8"/>
  <c r="BV48" i="8"/>
  <c r="BM97" i="8"/>
  <c r="BL97" i="8"/>
  <c r="BV97" i="8"/>
  <c r="BO97" i="8"/>
  <c r="BN97" i="8"/>
  <c r="BQ97" i="8"/>
  <c r="BP97" i="8"/>
  <c r="BR97" i="8"/>
  <c r="BK97" i="8"/>
  <c r="BS97" i="8"/>
  <c r="BT97" i="8"/>
  <c r="BU97" i="8"/>
  <c r="BP73" i="8"/>
  <c r="BK73" i="8"/>
  <c r="BQ73" i="8"/>
  <c r="BM73" i="8"/>
  <c r="BL73" i="8"/>
  <c r="BO73" i="8"/>
  <c r="BT73" i="8"/>
  <c r="BN73" i="8"/>
  <c r="BR73" i="8"/>
  <c r="BS73" i="8"/>
  <c r="BU73" i="8"/>
  <c r="BV73" i="8"/>
  <c r="BR42" i="8"/>
  <c r="BV42" i="8"/>
  <c r="BS42" i="8"/>
  <c r="BP42" i="8"/>
  <c r="BU42" i="8"/>
  <c r="BQ42" i="8"/>
  <c r="BK42" i="8"/>
  <c r="BT42" i="8"/>
  <c r="BM42" i="8"/>
  <c r="BO42" i="8"/>
  <c r="BL42" i="8"/>
  <c r="BN42" i="8"/>
  <c r="BS105" i="8"/>
  <c r="BP105" i="8"/>
  <c r="BT105" i="8"/>
  <c r="BV105" i="8"/>
  <c r="BU105" i="8"/>
  <c r="BN105" i="8"/>
  <c r="BR105" i="8"/>
  <c r="BK105" i="8"/>
  <c r="BL105" i="8"/>
  <c r="BO105" i="8"/>
  <c r="BM105" i="8"/>
  <c r="BQ105" i="8"/>
  <c r="BT57" i="8"/>
  <c r="BQ57" i="8"/>
  <c r="BK81" i="8"/>
  <c r="BM81" i="8"/>
  <c r="BN81" i="8"/>
  <c r="BO81" i="8"/>
  <c r="BP81" i="8"/>
  <c r="BR81" i="8"/>
  <c r="BQ81" i="8"/>
  <c r="BS81" i="8"/>
  <c r="BL81" i="8"/>
  <c r="BV81" i="8"/>
  <c r="BT81" i="8"/>
  <c r="BU81" i="8"/>
  <c r="BO98" i="8"/>
  <c r="BM98" i="8"/>
  <c r="BP98" i="8"/>
  <c r="BQ98" i="8"/>
  <c r="BK98" i="8"/>
  <c r="BV98" i="8"/>
  <c r="BS98" i="8"/>
  <c r="BN98" i="8"/>
  <c r="BR98" i="8"/>
  <c r="BL98" i="8"/>
  <c r="BU98" i="8"/>
  <c r="BT98" i="8"/>
  <c r="F95" i="2"/>
  <c r="G95" i="2" s="1"/>
  <c r="F66" i="2"/>
  <c r="G66" i="2" s="1"/>
  <c r="F100" i="2"/>
  <c r="G100" i="2" s="1"/>
  <c r="BK20" i="8"/>
  <c r="BO20" i="8"/>
  <c r="BL20" i="8"/>
  <c r="BN20" i="8"/>
  <c r="BQ74" i="8"/>
  <c r="BS74" i="8"/>
  <c r="BL106" i="8"/>
  <c r="BO106" i="8"/>
  <c r="BR106" i="8"/>
  <c r="BP106" i="8"/>
  <c r="BQ106" i="8"/>
  <c r="BU106" i="8"/>
  <c r="BM106" i="8"/>
  <c r="BN106" i="8"/>
  <c r="BT106" i="8"/>
  <c r="BV106" i="8"/>
  <c r="BS106" i="8"/>
  <c r="BK106" i="8"/>
  <c r="BU26" i="8"/>
  <c r="F67" i="2"/>
  <c r="G67" i="2" s="1"/>
  <c r="F57" i="2"/>
  <c r="G57" i="2" s="1"/>
  <c r="F52" i="2"/>
  <c r="G52" i="2" s="1"/>
  <c r="F91" i="2"/>
  <c r="G91" i="2" s="1"/>
  <c r="F85" i="2"/>
  <c r="G85" i="2" s="1"/>
  <c r="F53" i="2"/>
  <c r="G53" i="2" s="1"/>
  <c r="F90" i="2"/>
  <c r="G90" i="2" s="1"/>
  <c r="F107" i="2"/>
  <c r="G107" i="2" s="1"/>
  <c r="D105" i="8"/>
  <c r="L105" i="8"/>
  <c r="E105" i="8"/>
  <c r="M105" i="8"/>
  <c r="F105" i="8"/>
  <c r="N105" i="8"/>
  <c r="G105" i="8"/>
  <c r="H105" i="8"/>
  <c r="I105" i="8"/>
  <c r="C105" i="8"/>
  <c r="J105" i="8"/>
  <c r="K105" i="8"/>
  <c r="H74" i="8"/>
  <c r="D74" i="8"/>
  <c r="M74" i="8"/>
  <c r="F71" i="2"/>
  <c r="G71" i="2" s="1"/>
  <c r="F64" i="2"/>
  <c r="G64" i="2" s="1"/>
  <c r="F96" i="2"/>
  <c r="G96" i="2" s="1"/>
  <c r="C19" i="15"/>
  <c r="L18" i="22" s="1"/>
  <c r="C20" i="8"/>
  <c r="M20" i="8"/>
  <c r="C82" i="8"/>
  <c r="G82" i="8"/>
  <c r="F78" i="2"/>
  <c r="G78" i="2" s="1"/>
  <c r="F97" i="2"/>
  <c r="G97" i="2" s="1"/>
  <c r="F75" i="2"/>
  <c r="G75" i="2" s="1"/>
  <c r="D48" i="8"/>
  <c r="M48" i="8"/>
  <c r="H48" i="8"/>
  <c r="K48" i="8"/>
  <c r="D97" i="8"/>
  <c r="L97" i="8"/>
  <c r="E97" i="8"/>
  <c r="M97" i="8"/>
  <c r="F97" i="8"/>
  <c r="N97" i="8"/>
  <c r="G97" i="8"/>
  <c r="H97" i="8"/>
  <c r="I97" i="8"/>
  <c r="C97" i="8"/>
  <c r="J97" i="8"/>
  <c r="K97" i="8"/>
  <c r="D89" i="8"/>
  <c r="L89" i="8"/>
  <c r="E89" i="8"/>
  <c r="M89" i="8"/>
  <c r="F89" i="8"/>
  <c r="N89" i="8"/>
  <c r="G89" i="8"/>
  <c r="H89" i="8"/>
  <c r="I89" i="8"/>
  <c r="C89" i="8"/>
  <c r="J89" i="8"/>
  <c r="K89" i="8"/>
  <c r="D58" i="8"/>
  <c r="L58" i="8"/>
  <c r="E58" i="8"/>
  <c r="M58" i="8"/>
  <c r="F58" i="8"/>
  <c r="N58" i="8"/>
  <c r="G58" i="8"/>
  <c r="K58" i="8"/>
  <c r="C58" i="8"/>
  <c r="H58" i="8"/>
  <c r="I58" i="8"/>
  <c r="J58" i="8"/>
  <c r="H106" i="8"/>
  <c r="I106" i="8"/>
  <c r="J106" i="8"/>
  <c r="C106" i="8"/>
  <c r="K106" i="8"/>
  <c r="D106" i="8"/>
  <c r="L106" i="8"/>
  <c r="E106" i="8"/>
  <c r="M106" i="8"/>
  <c r="F106" i="8"/>
  <c r="G106" i="8"/>
  <c r="N106" i="8"/>
  <c r="D73" i="8"/>
  <c r="L73" i="8"/>
  <c r="E73" i="8"/>
  <c r="M73" i="8"/>
  <c r="F73" i="8"/>
  <c r="N73" i="8"/>
  <c r="G73" i="8"/>
  <c r="H73" i="8"/>
  <c r="I73" i="8"/>
  <c r="C73" i="8"/>
  <c r="J73" i="8"/>
  <c r="K73" i="8"/>
  <c r="F80" i="2"/>
  <c r="G80" i="2" s="1"/>
  <c r="F105" i="2"/>
  <c r="G105" i="2" s="1"/>
  <c r="F101" i="2"/>
  <c r="G101" i="2" s="1"/>
  <c r="F108" i="2"/>
  <c r="F60" i="2"/>
  <c r="G60" i="2" s="1"/>
  <c r="F87" i="2"/>
  <c r="G87" i="2" s="1"/>
  <c r="F98" i="2"/>
  <c r="G98" i="2" s="1"/>
  <c r="F77" i="2"/>
  <c r="G77" i="2" s="1"/>
  <c r="F94" i="2"/>
  <c r="G94" i="2" s="1"/>
  <c r="F88" i="2"/>
  <c r="G88" i="2" s="1"/>
  <c r="F81" i="2"/>
  <c r="G81" i="2" s="1"/>
  <c r="G106" i="2"/>
  <c r="T106" i="11" s="1"/>
  <c r="T51" i="2"/>
  <c r="AA51" i="11" s="1"/>
  <c r="C41" i="15"/>
  <c r="L40" i="22" s="1"/>
  <c r="I42" i="8"/>
  <c r="F42" i="8"/>
  <c r="G42" i="8"/>
  <c r="H42" i="8"/>
  <c r="J42" i="8"/>
  <c r="K42" i="8"/>
  <c r="L42" i="8"/>
  <c r="M42" i="8"/>
  <c r="N42" i="8"/>
  <c r="C42" i="8"/>
  <c r="D42" i="8"/>
  <c r="E42" i="8"/>
  <c r="H57" i="8"/>
  <c r="N57" i="8"/>
  <c r="D81" i="8"/>
  <c r="L81" i="8"/>
  <c r="E81" i="8"/>
  <c r="M81" i="8"/>
  <c r="F81" i="8"/>
  <c r="N81" i="8"/>
  <c r="G81" i="8"/>
  <c r="H81" i="8"/>
  <c r="I81" i="8"/>
  <c r="C81" i="8"/>
  <c r="J81" i="8"/>
  <c r="K81" i="8"/>
  <c r="H98" i="8"/>
  <c r="I98" i="8"/>
  <c r="J98" i="8"/>
  <c r="C98" i="8"/>
  <c r="K98" i="8"/>
  <c r="D98" i="8"/>
  <c r="L98" i="8"/>
  <c r="E98" i="8"/>
  <c r="M98" i="8"/>
  <c r="F98" i="8"/>
  <c r="G98" i="8"/>
  <c r="N98" i="8"/>
  <c r="F82" i="2"/>
  <c r="G82" i="2" s="1"/>
  <c r="V51" i="2"/>
  <c r="AC51" i="11" s="1"/>
  <c r="C96" i="15"/>
  <c r="L95" i="22" s="1"/>
  <c r="C105" i="15"/>
  <c r="C88" i="15"/>
  <c r="L87" i="22" s="1"/>
  <c r="C57" i="15"/>
  <c r="C72" i="15"/>
  <c r="L71" i="22" s="1"/>
  <c r="C104" i="15"/>
  <c r="C103" i="15"/>
  <c r="C80" i="15"/>
  <c r="C97" i="15"/>
  <c r="L96" i="22" s="1"/>
  <c r="F92" i="2"/>
  <c r="G92" i="2" s="1"/>
  <c r="Z106" i="11"/>
  <c r="V106" i="11"/>
  <c r="G108" i="2"/>
  <c r="F73" i="2"/>
  <c r="G73" i="2" s="1"/>
  <c r="F84" i="2"/>
  <c r="G84" i="2" s="1"/>
  <c r="U86" i="2"/>
  <c r="AB86" i="11" s="1"/>
  <c r="AC86" i="2"/>
  <c r="AJ86" i="11" s="1"/>
  <c r="V86" i="2"/>
  <c r="AC86" i="11" s="1"/>
  <c r="AD86" i="2"/>
  <c r="AK86" i="11" s="1"/>
  <c r="Z86" i="2"/>
  <c r="AG86" i="11" s="1"/>
  <c r="W86" i="2"/>
  <c r="AD86" i="11" s="1"/>
  <c r="AA86" i="2"/>
  <c r="AH86" i="11" s="1"/>
  <c r="AE86" i="2"/>
  <c r="AL86" i="11" s="1"/>
  <c r="T86" i="2"/>
  <c r="AA86" i="11" s="1"/>
  <c r="X86" i="2"/>
  <c r="AE86" i="11" s="1"/>
  <c r="AB86" i="2"/>
  <c r="AI86" i="11" s="1"/>
  <c r="Y86" i="2"/>
  <c r="AF86" i="11" s="1"/>
  <c r="X103" i="2"/>
  <c r="AE103" i="11" s="1"/>
  <c r="Y103" i="2"/>
  <c r="AF103" i="11" s="1"/>
  <c r="Z103" i="2"/>
  <c r="AG103" i="11" s="1"/>
  <c r="AA103" i="2"/>
  <c r="AH103" i="11" s="1"/>
  <c r="V103" i="2"/>
  <c r="AC103" i="11" s="1"/>
  <c r="T103" i="2"/>
  <c r="AA103" i="11" s="1"/>
  <c r="AD103" i="2"/>
  <c r="AK103" i="11" s="1"/>
  <c r="AB103" i="2"/>
  <c r="AI103" i="11" s="1"/>
  <c r="W103" i="2"/>
  <c r="AD103" i="11" s="1"/>
  <c r="U103" i="2"/>
  <c r="AB103" i="11" s="1"/>
  <c r="AE103" i="2"/>
  <c r="AL103" i="11" s="1"/>
  <c r="AC103" i="2"/>
  <c r="AJ103" i="11" s="1"/>
  <c r="AC88" i="2"/>
  <c r="AJ88" i="11" s="1"/>
  <c r="V88" i="2"/>
  <c r="AC88" i="11" s="1"/>
  <c r="AD88" i="2"/>
  <c r="AK88" i="11" s="1"/>
  <c r="AA88" i="2"/>
  <c r="AH88" i="11" s="1"/>
  <c r="AE88" i="2"/>
  <c r="AL88" i="11" s="1"/>
  <c r="T88" i="2"/>
  <c r="AA88" i="11" s="1"/>
  <c r="X88" i="2"/>
  <c r="AE88" i="11" s="1"/>
  <c r="Z88" i="2"/>
  <c r="AG88" i="11" s="1"/>
  <c r="AB88" i="2"/>
  <c r="AI88" i="11" s="1"/>
  <c r="U88" i="2"/>
  <c r="AB88" i="11" s="1"/>
  <c r="W88" i="2"/>
  <c r="AD88" i="11" s="1"/>
  <c r="Y88" i="2"/>
  <c r="AF88" i="11" s="1"/>
  <c r="Y105" i="2"/>
  <c r="AF105" i="11" s="1"/>
  <c r="Z105" i="2"/>
  <c r="AG105" i="11" s="1"/>
  <c r="AA105" i="2"/>
  <c r="AH105" i="11" s="1"/>
  <c r="V105" i="2"/>
  <c r="AC105" i="11" s="1"/>
  <c r="T105" i="2"/>
  <c r="AA105" i="11" s="1"/>
  <c r="AD105" i="2"/>
  <c r="AK105" i="11" s="1"/>
  <c r="AB105" i="2"/>
  <c r="AI105" i="11" s="1"/>
  <c r="W105" i="2"/>
  <c r="AD105" i="11" s="1"/>
  <c r="U105" i="2"/>
  <c r="AB105" i="11" s="1"/>
  <c r="X105" i="2"/>
  <c r="AE105" i="11" s="1"/>
  <c r="AE105" i="2"/>
  <c r="AL105" i="11" s="1"/>
  <c r="AC105" i="2"/>
  <c r="AJ105" i="11" s="1"/>
  <c r="AC82" i="2"/>
  <c r="AJ82" i="11" s="1"/>
  <c r="V82" i="2"/>
  <c r="AC82" i="11" s="1"/>
  <c r="AD82" i="2"/>
  <c r="AK82" i="11" s="1"/>
  <c r="T82" i="2"/>
  <c r="AA82" i="11" s="1"/>
  <c r="W82" i="2"/>
  <c r="AD82" i="11" s="1"/>
  <c r="U82" i="2"/>
  <c r="AB82" i="11" s="1"/>
  <c r="AE82" i="2"/>
  <c r="AL82" i="11" s="1"/>
  <c r="Z82" i="2"/>
  <c r="AG82" i="11" s="1"/>
  <c r="X82" i="2"/>
  <c r="AE82" i="11" s="1"/>
  <c r="AB82" i="2"/>
  <c r="AI82" i="11" s="1"/>
  <c r="AA82" i="2"/>
  <c r="AH82" i="11" s="1"/>
  <c r="Y82" i="2"/>
  <c r="AF82" i="11" s="1"/>
  <c r="Z107" i="2"/>
  <c r="AG107" i="11" s="1"/>
  <c r="AA107" i="2"/>
  <c r="AH107" i="11" s="1"/>
  <c r="V107" i="2"/>
  <c r="AC107" i="11" s="1"/>
  <c r="T107" i="2"/>
  <c r="AA107" i="11" s="1"/>
  <c r="AD107" i="2"/>
  <c r="AK107" i="11" s="1"/>
  <c r="AB107" i="2"/>
  <c r="AI107" i="11" s="1"/>
  <c r="W107" i="2"/>
  <c r="AD107" i="11" s="1"/>
  <c r="U107" i="2"/>
  <c r="AB107" i="11" s="1"/>
  <c r="AE107" i="2"/>
  <c r="AL107" i="11" s="1"/>
  <c r="AC107" i="2"/>
  <c r="AJ107" i="11" s="1"/>
  <c r="X107" i="2"/>
  <c r="AE107" i="11" s="1"/>
  <c r="Y107" i="2"/>
  <c r="AF107" i="11" s="1"/>
  <c r="V76" i="2"/>
  <c r="AC76" i="11" s="1"/>
  <c r="AD76" i="2"/>
  <c r="AK76" i="11" s="1"/>
  <c r="Z76" i="2"/>
  <c r="AG76" i="11" s="1"/>
  <c r="W76" i="2"/>
  <c r="AD76" i="11" s="1"/>
  <c r="AA76" i="2"/>
  <c r="AH76" i="11" s="1"/>
  <c r="AE76" i="2"/>
  <c r="AL76" i="11" s="1"/>
  <c r="T76" i="2"/>
  <c r="AA76" i="11" s="1"/>
  <c r="X76" i="2"/>
  <c r="AE76" i="11" s="1"/>
  <c r="AB76" i="2"/>
  <c r="AI76" i="11" s="1"/>
  <c r="Y76" i="2"/>
  <c r="AF76" i="11" s="1"/>
  <c r="U76" i="2"/>
  <c r="AB76" i="11" s="1"/>
  <c r="AC76" i="2"/>
  <c r="AJ76" i="11" s="1"/>
  <c r="U58" i="2"/>
  <c r="AB58" i="11" s="1"/>
  <c r="V58" i="2"/>
  <c r="AC58" i="11" s="1"/>
  <c r="Z58" i="2"/>
  <c r="AG58" i="11" s="1"/>
  <c r="W58" i="2"/>
  <c r="AD58" i="11" s="1"/>
  <c r="AA58" i="2"/>
  <c r="AH58" i="11" s="1"/>
  <c r="AE58" i="2"/>
  <c r="AL58" i="11" s="1"/>
  <c r="T58" i="2"/>
  <c r="AA58" i="11" s="1"/>
  <c r="AB58" i="2"/>
  <c r="AI58" i="11" s="1"/>
  <c r="AC58" i="2"/>
  <c r="AJ58" i="11" s="1"/>
  <c r="AD58" i="2"/>
  <c r="AK58" i="11" s="1"/>
  <c r="X58" i="2"/>
  <c r="AE58" i="11" s="1"/>
  <c r="Y58" i="2"/>
  <c r="AF58" i="11" s="1"/>
  <c r="W101" i="2"/>
  <c r="AD101" i="11" s="1"/>
  <c r="U101" i="2"/>
  <c r="AB101" i="11" s="1"/>
  <c r="AE101" i="2"/>
  <c r="AL101" i="11" s="1"/>
  <c r="AC101" i="2"/>
  <c r="AJ101" i="11" s="1"/>
  <c r="X101" i="2"/>
  <c r="AE101" i="11" s="1"/>
  <c r="Y101" i="2"/>
  <c r="AF101" i="11" s="1"/>
  <c r="Z101" i="2"/>
  <c r="AG101" i="11" s="1"/>
  <c r="AA101" i="2"/>
  <c r="AH101" i="11" s="1"/>
  <c r="V101" i="2"/>
  <c r="AC101" i="11" s="1"/>
  <c r="T101" i="2"/>
  <c r="AA101" i="11" s="1"/>
  <c r="AD101" i="2"/>
  <c r="AK101" i="11" s="1"/>
  <c r="AB101" i="2"/>
  <c r="AI101" i="11" s="1"/>
  <c r="U94" i="2"/>
  <c r="AB94" i="11" s="1"/>
  <c r="AC94" i="2"/>
  <c r="AJ94" i="11" s="1"/>
  <c r="V94" i="2"/>
  <c r="AC94" i="11" s="1"/>
  <c r="AD94" i="2"/>
  <c r="AK94" i="11" s="1"/>
  <c r="Z94" i="2"/>
  <c r="AG94" i="11" s="1"/>
  <c r="W94" i="2"/>
  <c r="AD94" i="11" s="1"/>
  <c r="AA94" i="2"/>
  <c r="AH94" i="11" s="1"/>
  <c r="AE94" i="2"/>
  <c r="AL94" i="11" s="1"/>
  <c r="T94" i="2"/>
  <c r="AA94" i="11" s="1"/>
  <c r="X94" i="2"/>
  <c r="AE94" i="11" s="1"/>
  <c r="AB94" i="2"/>
  <c r="AI94" i="11" s="1"/>
  <c r="Y94" i="2"/>
  <c r="AF94" i="11" s="1"/>
  <c r="AC96" i="2"/>
  <c r="AJ96" i="11" s="1"/>
  <c r="V96" i="2"/>
  <c r="AC96" i="11" s="1"/>
  <c r="AD96" i="2"/>
  <c r="AK96" i="11" s="1"/>
  <c r="AA96" i="2"/>
  <c r="AH96" i="11" s="1"/>
  <c r="AE96" i="2"/>
  <c r="AL96" i="11" s="1"/>
  <c r="T96" i="2"/>
  <c r="AA96" i="11" s="1"/>
  <c r="X96" i="2"/>
  <c r="AE96" i="11" s="1"/>
  <c r="U96" i="2"/>
  <c r="AB96" i="11" s="1"/>
  <c r="W96" i="2"/>
  <c r="AD96" i="11" s="1"/>
  <c r="Y96" i="2"/>
  <c r="AF96" i="11" s="1"/>
  <c r="Z96" i="2"/>
  <c r="AG96" i="11" s="1"/>
  <c r="AB96" i="2"/>
  <c r="AI96" i="11" s="1"/>
  <c r="AC90" i="2"/>
  <c r="AJ90" i="11" s="1"/>
  <c r="V90" i="2"/>
  <c r="AC90" i="11" s="1"/>
  <c r="AD90" i="2"/>
  <c r="AK90" i="11" s="1"/>
  <c r="Z90" i="2"/>
  <c r="AG90" i="11" s="1"/>
  <c r="W90" i="2"/>
  <c r="AD90" i="11" s="1"/>
  <c r="AA90" i="2"/>
  <c r="AH90" i="11" s="1"/>
  <c r="AE90" i="2"/>
  <c r="AL90" i="11" s="1"/>
  <c r="T90" i="2"/>
  <c r="AA90" i="11" s="1"/>
  <c r="X90" i="2"/>
  <c r="AE90" i="11" s="1"/>
  <c r="U90" i="2"/>
  <c r="AB90" i="11" s="1"/>
  <c r="AB90" i="2"/>
  <c r="AI90" i="11" s="1"/>
  <c r="Y90" i="2"/>
  <c r="AF90" i="11" s="1"/>
  <c r="V84" i="2"/>
  <c r="AC84" i="11" s="1"/>
  <c r="AD84" i="2"/>
  <c r="AK84" i="11" s="1"/>
  <c r="Z84" i="2"/>
  <c r="AG84" i="11" s="1"/>
  <c r="W84" i="2"/>
  <c r="AD84" i="11" s="1"/>
  <c r="AA84" i="2"/>
  <c r="AH84" i="11" s="1"/>
  <c r="AE84" i="2"/>
  <c r="AL84" i="11" s="1"/>
  <c r="T84" i="2"/>
  <c r="AA84" i="11" s="1"/>
  <c r="X84" i="2"/>
  <c r="AE84" i="11" s="1"/>
  <c r="AB84" i="2"/>
  <c r="AI84" i="11" s="1"/>
  <c r="Y84" i="2"/>
  <c r="AF84" i="11" s="1"/>
  <c r="U84" i="2"/>
  <c r="AB84" i="11" s="1"/>
  <c r="AC84" i="2"/>
  <c r="AJ84" i="11" s="1"/>
  <c r="U102" i="2"/>
  <c r="AB102" i="11" s="1"/>
  <c r="AC102" i="2"/>
  <c r="AJ102" i="11" s="1"/>
  <c r="V102" i="2"/>
  <c r="AC102" i="11" s="1"/>
  <c r="AD102" i="2"/>
  <c r="AK102" i="11" s="1"/>
  <c r="Z102" i="2"/>
  <c r="AG102" i="11" s="1"/>
  <c r="W102" i="2"/>
  <c r="AD102" i="11" s="1"/>
  <c r="AA102" i="2"/>
  <c r="AH102" i="11" s="1"/>
  <c r="AE102" i="2"/>
  <c r="AL102" i="11" s="1"/>
  <c r="T102" i="2"/>
  <c r="AA102" i="11" s="1"/>
  <c r="X102" i="2"/>
  <c r="AE102" i="11" s="1"/>
  <c r="AB102" i="2"/>
  <c r="AI102" i="11" s="1"/>
  <c r="Y102" i="2"/>
  <c r="AF102" i="11" s="1"/>
  <c r="AC104" i="2"/>
  <c r="AJ104" i="11" s="1"/>
  <c r="V104" i="2"/>
  <c r="AC104" i="11" s="1"/>
  <c r="AD104" i="2"/>
  <c r="AK104" i="11" s="1"/>
  <c r="AA104" i="2"/>
  <c r="AH104" i="11" s="1"/>
  <c r="AE104" i="2"/>
  <c r="AL104" i="11" s="1"/>
  <c r="T104" i="2"/>
  <c r="AA104" i="11" s="1"/>
  <c r="X104" i="2"/>
  <c r="AE104" i="11" s="1"/>
  <c r="Y104" i="2"/>
  <c r="AF104" i="11" s="1"/>
  <c r="Z104" i="2"/>
  <c r="AG104" i="11" s="1"/>
  <c r="AB104" i="2"/>
  <c r="AI104" i="11" s="1"/>
  <c r="U104" i="2"/>
  <c r="AB104" i="11" s="1"/>
  <c r="W104" i="2"/>
  <c r="AD104" i="11" s="1"/>
  <c r="AC98" i="2"/>
  <c r="AJ98" i="11" s="1"/>
  <c r="V98" i="2"/>
  <c r="AC98" i="11" s="1"/>
  <c r="AD98" i="2"/>
  <c r="AK98" i="11" s="1"/>
  <c r="Z98" i="2"/>
  <c r="AG98" i="11" s="1"/>
  <c r="W98" i="2"/>
  <c r="AD98" i="11" s="1"/>
  <c r="AA98" i="2"/>
  <c r="AH98" i="11" s="1"/>
  <c r="AE98" i="2"/>
  <c r="AL98" i="11" s="1"/>
  <c r="T98" i="2"/>
  <c r="AA98" i="11" s="1"/>
  <c r="X98" i="2"/>
  <c r="AE98" i="11" s="1"/>
  <c r="U98" i="2"/>
  <c r="AB98" i="11" s="1"/>
  <c r="Y98" i="2"/>
  <c r="AF98" i="11" s="1"/>
  <c r="AB98" i="2"/>
  <c r="AI98" i="11" s="1"/>
  <c r="V92" i="2"/>
  <c r="AC92" i="11" s="1"/>
  <c r="AD92" i="2"/>
  <c r="AK92" i="11" s="1"/>
  <c r="Z92" i="2"/>
  <c r="AG92" i="11" s="1"/>
  <c r="W92" i="2"/>
  <c r="AD92" i="11" s="1"/>
  <c r="AA92" i="2"/>
  <c r="AH92" i="11" s="1"/>
  <c r="AE92" i="2"/>
  <c r="AL92" i="11" s="1"/>
  <c r="T92" i="2"/>
  <c r="AA92" i="11" s="1"/>
  <c r="X92" i="2"/>
  <c r="AE92" i="11" s="1"/>
  <c r="AB92" i="2"/>
  <c r="AI92" i="11" s="1"/>
  <c r="Y92" i="2"/>
  <c r="AF92" i="11" s="1"/>
  <c r="U92" i="2"/>
  <c r="AB92" i="11" s="1"/>
  <c r="AC92" i="2"/>
  <c r="AJ92" i="11" s="1"/>
  <c r="X63" i="2"/>
  <c r="AE63" i="11" s="1"/>
  <c r="Y63" i="2"/>
  <c r="AF63" i="11" s="1"/>
  <c r="Z63" i="2"/>
  <c r="AG63" i="11" s="1"/>
  <c r="AA63" i="2"/>
  <c r="AH63" i="11" s="1"/>
  <c r="V63" i="2"/>
  <c r="AC63" i="11" s="1"/>
  <c r="T63" i="2"/>
  <c r="AA63" i="11" s="1"/>
  <c r="AD63" i="2"/>
  <c r="AK63" i="11" s="1"/>
  <c r="AB63" i="2"/>
  <c r="AI63" i="11" s="1"/>
  <c r="W63" i="2"/>
  <c r="AD63" i="11" s="1"/>
  <c r="U63" i="2"/>
  <c r="AB63" i="11" s="1"/>
  <c r="AE63" i="2"/>
  <c r="AL63" i="11" s="1"/>
  <c r="AC63" i="2"/>
  <c r="AJ63" i="11" s="1"/>
  <c r="Y65" i="2"/>
  <c r="AF65" i="11" s="1"/>
  <c r="Z65" i="2"/>
  <c r="AG65" i="11" s="1"/>
  <c r="AA65" i="2"/>
  <c r="AH65" i="11" s="1"/>
  <c r="AD65" i="2"/>
  <c r="AK65" i="11" s="1"/>
  <c r="AB65" i="2"/>
  <c r="AI65" i="11" s="1"/>
  <c r="W65" i="2"/>
  <c r="AD65" i="11" s="1"/>
  <c r="U65" i="2"/>
  <c r="AB65" i="11" s="1"/>
  <c r="X65" i="2"/>
  <c r="AE65" i="11" s="1"/>
  <c r="V65" i="2"/>
  <c r="AC65" i="11" s="1"/>
  <c r="AE65" i="2"/>
  <c r="AL65" i="11" s="1"/>
  <c r="T65" i="2"/>
  <c r="AA65" i="11" s="1"/>
  <c r="AC65" i="2"/>
  <c r="AJ65" i="11" s="1"/>
  <c r="AC106" i="2"/>
  <c r="AJ106" i="11" s="1"/>
  <c r="V106" i="2"/>
  <c r="AC106" i="11" s="1"/>
  <c r="AD106" i="2"/>
  <c r="AK106" i="11" s="1"/>
  <c r="Z106" i="2"/>
  <c r="AG106" i="11" s="1"/>
  <c r="W106" i="2"/>
  <c r="AD106" i="11" s="1"/>
  <c r="AA106" i="2"/>
  <c r="AH106" i="11" s="1"/>
  <c r="AE106" i="2"/>
  <c r="AL106" i="11" s="1"/>
  <c r="T106" i="2"/>
  <c r="AA106" i="11" s="1"/>
  <c r="X106" i="2"/>
  <c r="AE106" i="11" s="1"/>
  <c r="U106" i="2"/>
  <c r="AB106" i="11" s="1"/>
  <c r="AB106" i="2"/>
  <c r="AI106" i="11" s="1"/>
  <c r="Y106" i="2"/>
  <c r="AF106" i="11" s="1"/>
  <c r="Z67" i="2"/>
  <c r="AG67" i="11" s="1"/>
  <c r="AA67" i="2"/>
  <c r="AH67" i="11" s="1"/>
  <c r="V67" i="2"/>
  <c r="AC67" i="11" s="1"/>
  <c r="T67" i="2"/>
  <c r="AA67" i="11" s="1"/>
  <c r="AD67" i="2"/>
  <c r="AK67" i="11" s="1"/>
  <c r="AB67" i="2"/>
  <c r="AI67" i="11" s="1"/>
  <c r="W67" i="2"/>
  <c r="AD67" i="11" s="1"/>
  <c r="U67" i="2"/>
  <c r="AB67" i="11" s="1"/>
  <c r="AE67" i="2"/>
  <c r="AL67" i="11" s="1"/>
  <c r="AC67" i="2"/>
  <c r="AJ67" i="11" s="1"/>
  <c r="X67" i="2"/>
  <c r="AE67" i="11" s="1"/>
  <c r="Y67" i="2"/>
  <c r="AF67" i="11" s="1"/>
  <c r="U100" i="2"/>
  <c r="AB100" i="11" s="1"/>
  <c r="Z100" i="2"/>
  <c r="AG100" i="11" s="1"/>
  <c r="W100" i="2"/>
  <c r="AD100" i="11" s="1"/>
  <c r="AA100" i="2"/>
  <c r="AH100" i="11" s="1"/>
  <c r="Y100" i="2"/>
  <c r="AF100" i="11" s="1"/>
  <c r="T100" i="2"/>
  <c r="AA100" i="11" s="1"/>
  <c r="AB100" i="2"/>
  <c r="AI100" i="11" s="1"/>
  <c r="AC100" i="2"/>
  <c r="AJ100" i="11" s="1"/>
  <c r="V100" i="2"/>
  <c r="AC100" i="11" s="1"/>
  <c r="AD100" i="2"/>
  <c r="AK100" i="11" s="1"/>
  <c r="AE100" i="2"/>
  <c r="AL100" i="11" s="1"/>
  <c r="X100" i="2"/>
  <c r="AE100" i="11" s="1"/>
  <c r="Y61" i="2"/>
  <c r="AF61" i="11" s="1"/>
  <c r="Z61" i="2"/>
  <c r="AG61" i="11" s="1"/>
  <c r="V61" i="2"/>
  <c r="AC61" i="11" s="1"/>
  <c r="T61" i="2"/>
  <c r="AA61" i="11" s="1"/>
  <c r="AD61" i="2"/>
  <c r="AK61" i="11" s="1"/>
  <c r="AB61" i="2"/>
  <c r="AI61" i="11" s="1"/>
  <c r="U61" i="2"/>
  <c r="AB61" i="11" s="1"/>
  <c r="AC61" i="2"/>
  <c r="AJ61" i="11" s="1"/>
  <c r="W61" i="2"/>
  <c r="AD61" i="11" s="1"/>
  <c r="AE61" i="2"/>
  <c r="AL61" i="11" s="1"/>
  <c r="X61" i="2"/>
  <c r="AE61" i="11" s="1"/>
  <c r="AA61" i="2"/>
  <c r="AH61" i="11" s="1"/>
  <c r="G99" i="2"/>
  <c r="X71" i="2"/>
  <c r="AE71" i="11" s="1"/>
  <c r="Y71" i="2"/>
  <c r="AF71" i="11" s="1"/>
  <c r="Z71" i="2"/>
  <c r="AG71" i="11" s="1"/>
  <c r="AA71" i="2"/>
  <c r="AH71" i="11" s="1"/>
  <c r="V71" i="2"/>
  <c r="AC71" i="11" s="1"/>
  <c r="T71" i="2"/>
  <c r="AA71" i="11" s="1"/>
  <c r="AD71" i="2"/>
  <c r="AK71" i="11" s="1"/>
  <c r="AB71" i="2"/>
  <c r="AI71" i="11" s="1"/>
  <c r="W71" i="2"/>
  <c r="AD71" i="11" s="1"/>
  <c r="U71" i="2"/>
  <c r="AB71" i="11" s="1"/>
  <c r="AE71" i="2"/>
  <c r="AL71" i="11" s="1"/>
  <c r="AC71" i="2"/>
  <c r="AJ71" i="11" s="1"/>
  <c r="Y53" i="2"/>
  <c r="AF53" i="11" s="1"/>
  <c r="Z53" i="2"/>
  <c r="AG53" i="11" s="1"/>
  <c r="V53" i="2"/>
  <c r="AC53" i="11" s="1"/>
  <c r="T53" i="2"/>
  <c r="AA53" i="11" s="1"/>
  <c r="AD53" i="2"/>
  <c r="AK53" i="11" s="1"/>
  <c r="AB53" i="2"/>
  <c r="AI53" i="11" s="1"/>
  <c r="U53" i="2"/>
  <c r="AB53" i="11" s="1"/>
  <c r="AC53" i="2"/>
  <c r="AJ53" i="11" s="1"/>
  <c r="W53" i="2"/>
  <c r="AD53" i="11" s="1"/>
  <c r="AE53" i="2"/>
  <c r="AL53" i="11" s="1"/>
  <c r="X53" i="2"/>
  <c r="AE53" i="11" s="1"/>
  <c r="AA53" i="2"/>
  <c r="AH53" i="11" s="1"/>
  <c r="Y73" i="2"/>
  <c r="AF73" i="11" s="1"/>
  <c r="Z73" i="2"/>
  <c r="AG73" i="11" s="1"/>
  <c r="AA73" i="2"/>
  <c r="AH73" i="11" s="1"/>
  <c r="AD73" i="2"/>
  <c r="AK73" i="11" s="1"/>
  <c r="AB73" i="2"/>
  <c r="AI73" i="11" s="1"/>
  <c r="W73" i="2"/>
  <c r="AD73" i="11" s="1"/>
  <c r="U73" i="2"/>
  <c r="AB73" i="11" s="1"/>
  <c r="X73" i="2"/>
  <c r="AE73" i="11" s="1"/>
  <c r="V73" i="2"/>
  <c r="AC73" i="11" s="1"/>
  <c r="AE73" i="2"/>
  <c r="AL73" i="11" s="1"/>
  <c r="T73" i="2"/>
  <c r="AA73" i="11" s="1"/>
  <c r="AC73" i="2"/>
  <c r="AJ73" i="11" s="1"/>
  <c r="Y55" i="2"/>
  <c r="AF55" i="11" s="1"/>
  <c r="Z55" i="2"/>
  <c r="AG55" i="11" s="1"/>
  <c r="AA55" i="2"/>
  <c r="AH55" i="11" s="1"/>
  <c r="V55" i="2"/>
  <c r="AC55" i="11" s="1"/>
  <c r="T55" i="2"/>
  <c r="AA55" i="11" s="1"/>
  <c r="AD55" i="2"/>
  <c r="AK55" i="11" s="1"/>
  <c r="AB55" i="2"/>
  <c r="AI55" i="11" s="1"/>
  <c r="W55" i="2"/>
  <c r="AD55" i="11" s="1"/>
  <c r="U55" i="2"/>
  <c r="AB55" i="11" s="1"/>
  <c r="X55" i="2"/>
  <c r="AE55" i="11" s="1"/>
  <c r="AE55" i="2"/>
  <c r="AL55" i="11" s="1"/>
  <c r="AC55" i="2"/>
  <c r="AJ55" i="11" s="1"/>
  <c r="Z75" i="2"/>
  <c r="AG75" i="11" s="1"/>
  <c r="AA75" i="2"/>
  <c r="AH75" i="11" s="1"/>
  <c r="V75" i="2"/>
  <c r="AC75" i="11" s="1"/>
  <c r="T75" i="2"/>
  <c r="AA75" i="11" s="1"/>
  <c r="AD75" i="2"/>
  <c r="AK75" i="11" s="1"/>
  <c r="AB75" i="2"/>
  <c r="AI75" i="11" s="1"/>
  <c r="W75" i="2"/>
  <c r="AD75" i="11" s="1"/>
  <c r="U75" i="2"/>
  <c r="AB75" i="11" s="1"/>
  <c r="AE75" i="2"/>
  <c r="AL75" i="11" s="1"/>
  <c r="AC75" i="2"/>
  <c r="AJ75" i="11" s="1"/>
  <c r="X75" i="2"/>
  <c r="AE75" i="11" s="1"/>
  <c r="Y75" i="2"/>
  <c r="AF75" i="11" s="1"/>
  <c r="Z57" i="2"/>
  <c r="AG57" i="11" s="1"/>
  <c r="AA57" i="2"/>
  <c r="AH57" i="11" s="1"/>
  <c r="V57" i="2"/>
  <c r="AC57" i="11" s="1"/>
  <c r="T57" i="2"/>
  <c r="AA57" i="11" s="1"/>
  <c r="AD57" i="2"/>
  <c r="AK57" i="11" s="1"/>
  <c r="AB57" i="2"/>
  <c r="AI57" i="11" s="1"/>
  <c r="W57" i="2"/>
  <c r="AD57" i="11" s="1"/>
  <c r="U57" i="2"/>
  <c r="AB57" i="11" s="1"/>
  <c r="AE57" i="2"/>
  <c r="AL57" i="11" s="1"/>
  <c r="AC57" i="2"/>
  <c r="AJ57" i="11" s="1"/>
  <c r="X57" i="2"/>
  <c r="AE57" i="11" s="1"/>
  <c r="Y57" i="2"/>
  <c r="AF57" i="11" s="1"/>
  <c r="U108" i="2"/>
  <c r="AB108" i="11" s="1"/>
  <c r="Z108" i="2"/>
  <c r="AG108" i="11" s="1"/>
  <c r="W108" i="2"/>
  <c r="AD108" i="11" s="1"/>
  <c r="AA108" i="2"/>
  <c r="AH108" i="11" s="1"/>
  <c r="AE108" i="2"/>
  <c r="AL108" i="11" s="1"/>
  <c r="X108" i="2"/>
  <c r="AE108" i="11" s="1"/>
  <c r="Y108" i="2"/>
  <c r="AF108" i="11" s="1"/>
  <c r="T108" i="2"/>
  <c r="AA108" i="11" s="1"/>
  <c r="AB108" i="2"/>
  <c r="AI108" i="11" s="1"/>
  <c r="AC108" i="2"/>
  <c r="AJ108" i="11" s="1"/>
  <c r="V108" i="2"/>
  <c r="AC108" i="11" s="1"/>
  <c r="AD108" i="2"/>
  <c r="AK108" i="11" s="1"/>
  <c r="X69" i="2"/>
  <c r="AE69" i="11" s="1"/>
  <c r="Z69" i="2"/>
  <c r="AG69" i="11" s="1"/>
  <c r="V69" i="2"/>
  <c r="AC69" i="11" s="1"/>
  <c r="T69" i="2"/>
  <c r="AA69" i="11" s="1"/>
  <c r="AD69" i="2"/>
  <c r="AK69" i="11" s="1"/>
  <c r="AB69" i="2"/>
  <c r="AI69" i="11" s="1"/>
  <c r="Y69" i="2"/>
  <c r="AF69" i="11" s="1"/>
  <c r="AA69" i="2"/>
  <c r="AH69" i="11" s="1"/>
  <c r="U69" i="2"/>
  <c r="AB69" i="11" s="1"/>
  <c r="AC69" i="2"/>
  <c r="AJ69" i="11" s="1"/>
  <c r="W69" i="2"/>
  <c r="AD69" i="11" s="1"/>
  <c r="AE69" i="2"/>
  <c r="AL69" i="11" s="1"/>
  <c r="U62" i="2"/>
  <c r="AB62" i="11" s="1"/>
  <c r="AC62" i="2"/>
  <c r="AJ62" i="11" s="1"/>
  <c r="V62" i="2"/>
  <c r="AC62" i="11" s="1"/>
  <c r="AD62" i="2"/>
  <c r="AK62" i="11" s="1"/>
  <c r="Z62" i="2"/>
  <c r="AG62" i="11" s="1"/>
  <c r="W62" i="2"/>
  <c r="AD62" i="11" s="1"/>
  <c r="AA62" i="2"/>
  <c r="AH62" i="11" s="1"/>
  <c r="AE62" i="2"/>
  <c r="AL62" i="11" s="1"/>
  <c r="T62" i="2"/>
  <c r="AA62" i="11" s="1"/>
  <c r="X62" i="2"/>
  <c r="AE62" i="11" s="1"/>
  <c r="AB62" i="2"/>
  <c r="AI62" i="11" s="1"/>
  <c r="Y62" i="2"/>
  <c r="AF62" i="11" s="1"/>
  <c r="X79" i="2"/>
  <c r="AE79" i="11" s="1"/>
  <c r="Y79" i="2"/>
  <c r="AF79" i="11" s="1"/>
  <c r="Z79" i="2"/>
  <c r="AG79" i="11" s="1"/>
  <c r="AA79" i="2"/>
  <c r="AH79" i="11" s="1"/>
  <c r="V79" i="2"/>
  <c r="AC79" i="11" s="1"/>
  <c r="T79" i="2"/>
  <c r="AA79" i="11" s="1"/>
  <c r="AD79" i="2"/>
  <c r="AK79" i="11" s="1"/>
  <c r="AB79" i="2"/>
  <c r="AI79" i="11" s="1"/>
  <c r="W79" i="2"/>
  <c r="AD79" i="11" s="1"/>
  <c r="U79" i="2"/>
  <c r="AB79" i="11" s="1"/>
  <c r="AE79" i="2"/>
  <c r="AL79" i="11" s="1"/>
  <c r="AC79" i="2"/>
  <c r="AJ79" i="11" s="1"/>
  <c r="AC64" i="2"/>
  <c r="AJ64" i="11" s="1"/>
  <c r="V64" i="2"/>
  <c r="AC64" i="11" s="1"/>
  <c r="AD64" i="2"/>
  <c r="AK64" i="11" s="1"/>
  <c r="AA64" i="2"/>
  <c r="AH64" i="11" s="1"/>
  <c r="AE64" i="2"/>
  <c r="AL64" i="11" s="1"/>
  <c r="T64" i="2"/>
  <c r="AA64" i="11" s="1"/>
  <c r="X64" i="2"/>
  <c r="AE64" i="11" s="1"/>
  <c r="U64" i="2"/>
  <c r="AB64" i="11" s="1"/>
  <c r="W64" i="2"/>
  <c r="AD64" i="11" s="1"/>
  <c r="Y64" i="2"/>
  <c r="AF64" i="11" s="1"/>
  <c r="Z64" i="2"/>
  <c r="AG64" i="11" s="1"/>
  <c r="AB64" i="2"/>
  <c r="AI64" i="11" s="1"/>
  <c r="AA81" i="2"/>
  <c r="AH81" i="11" s="1"/>
  <c r="T81" i="2"/>
  <c r="AA81" i="11" s="1"/>
  <c r="U81" i="2"/>
  <c r="AB81" i="11" s="1"/>
  <c r="W81" i="2"/>
  <c r="AD81" i="11" s="1"/>
  <c r="AC81" i="2"/>
  <c r="AJ81" i="11" s="1"/>
  <c r="X81" i="2"/>
  <c r="AE81" i="11" s="1"/>
  <c r="AD81" i="2"/>
  <c r="AK81" i="11" s="1"/>
  <c r="Z81" i="2"/>
  <c r="AG81" i="11" s="1"/>
  <c r="V81" i="2"/>
  <c r="AC81" i="11" s="1"/>
  <c r="Y81" i="2"/>
  <c r="AF81" i="11" s="1"/>
  <c r="AB81" i="2"/>
  <c r="AI81" i="11" s="1"/>
  <c r="AE81" i="2"/>
  <c r="AL81" i="11" s="1"/>
  <c r="Z83" i="2"/>
  <c r="AG83" i="11" s="1"/>
  <c r="AA83" i="2"/>
  <c r="AH83" i="11" s="1"/>
  <c r="V83" i="2"/>
  <c r="AC83" i="11" s="1"/>
  <c r="T83" i="2"/>
  <c r="AA83" i="11" s="1"/>
  <c r="AD83" i="2"/>
  <c r="AK83" i="11" s="1"/>
  <c r="AB83" i="2"/>
  <c r="AI83" i="11" s="1"/>
  <c r="W83" i="2"/>
  <c r="AD83" i="11" s="1"/>
  <c r="U83" i="2"/>
  <c r="AB83" i="11" s="1"/>
  <c r="AE83" i="2"/>
  <c r="AL83" i="11" s="1"/>
  <c r="AC83" i="2"/>
  <c r="AJ83" i="11" s="1"/>
  <c r="X83" i="2"/>
  <c r="AE83" i="11" s="1"/>
  <c r="Y83" i="2"/>
  <c r="AF83" i="11" s="1"/>
  <c r="W77" i="2"/>
  <c r="AD77" i="11" s="1"/>
  <c r="U77" i="2"/>
  <c r="AB77" i="11" s="1"/>
  <c r="X77" i="2"/>
  <c r="AE77" i="11" s="1"/>
  <c r="Z77" i="2"/>
  <c r="AG77" i="11" s="1"/>
  <c r="AA77" i="2"/>
  <c r="AH77" i="11" s="1"/>
  <c r="V77" i="2"/>
  <c r="AC77" i="11" s="1"/>
  <c r="T77" i="2"/>
  <c r="AA77" i="11" s="1"/>
  <c r="AD77" i="2"/>
  <c r="AK77" i="11" s="1"/>
  <c r="AB77" i="2"/>
  <c r="AI77" i="11" s="1"/>
  <c r="AE77" i="2"/>
  <c r="AL77" i="11" s="1"/>
  <c r="Y77" i="2"/>
  <c r="AF77" i="11" s="1"/>
  <c r="AC77" i="2"/>
  <c r="AJ77" i="11" s="1"/>
  <c r="X59" i="2"/>
  <c r="AE59" i="11" s="1"/>
  <c r="Y59" i="2"/>
  <c r="AF59" i="11" s="1"/>
  <c r="Z59" i="2"/>
  <c r="AG59" i="11" s="1"/>
  <c r="AA59" i="2"/>
  <c r="AH59" i="11" s="1"/>
  <c r="V59" i="2"/>
  <c r="AC59" i="11" s="1"/>
  <c r="T59" i="2"/>
  <c r="AA59" i="11" s="1"/>
  <c r="AD59" i="2"/>
  <c r="AK59" i="11" s="1"/>
  <c r="AB59" i="2"/>
  <c r="AI59" i="11" s="1"/>
  <c r="W59" i="2"/>
  <c r="AD59" i="11" s="1"/>
  <c r="U59" i="2"/>
  <c r="AB59" i="11" s="1"/>
  <c r="AE59" i="2"/>
  <c r="AL59" i="11" s="1"/>
  <c r="AC59" i="2"/>
  <c r="AJ59" i="11" s="1"/>
  <c r="U70" i="2"/>
  <c r="AB70" i="11" s="1"/>
  <c r="AC70" i="2"/>
  <c r="AJ70" i="11" s="1"/>
  <c r="V70" i="2"/>
  <c r="AC70" i="11" s="1"/>
  <c r="AD70" i="2"/>
  <c r="AK70" i="11" s="1"/>
  <c r="Z70" i="2"/>
  <c r="AG70" i="11" s="1"/>
  <c r="W70" i="2"/>
  <c r="AD70" i="11" s="1"/>
  <c r="AA70" i="2"/>
  <c r="AH70" i="11" s="1"/>
  <c r="AE70" i="2"/>
  <c r="AL70" i="11" s="1"/>
  <c r="T70" i="2"/>
  <c r="AA70" i="11" s="1"/>
  <c r="X70" i="2"/>
  <c r="AE70" i="11" s="1"/>
  <c r="AB70" i="2"/>
  <c r="AI70" i="11" s="1"/>
  <c r="Y70" i="2"/>
  <c r="AF70" i="11" s="1"/>
  <c r="U52" i="2"/>
  <c r="AB52" i="11" s="1"/>
  <c r="AC52" i="2"/>
  <c r="AJ52" i="11" s="1"/>
  <c r="V52" i="2"/>
  <c r="AC52" i="11" s="1"/>
  <c r="AD52" i="2"/>
  <c r="AK52" i="11" s="1"/>
  <c r="Z52" i="2"/>
  <c r="AG52" i="11" s="1"/>
  <c r="W52" i="2"/>
  <c r="AD52" i="11" s="1"/>
  <c r="AA52" i="2"/>
  <c r="AH52" i="11" s="1"/>
  <c r="AE52" i="2"/>
  <c r="AL52" i="11" s="1"/>
  <c r="T52" i="2"/>
  <c r="AA52" i="11" s="1"/>
  <c r="X52" i="2"/>
  <c r="AE52" i="11" s="1"/>
  <c r="AB52" i="2"/>
  <c r="AI52" i="11" s="1"/>
  <c r="Y52" i="2"/>
  <c r="AF52" i="11" s="1"/>
  <c r="X87" i="2"/>
  <c r="AE87" i="11" s="1"/>
  <c r="Y87" i="2"/>
  <c r="AF87" i="11" s="1"/>
  <c r="Z87" i="2"/>
  <c r="AG87" i="11" s="1"/>
  <c r="AA87" i="2"/>
  <c r="AH87" i="11" s="1"/>
  <c r="V87" i="2"/>
  <c r="AC87" i="11" s="1"/>
  <c r="T87" i="2"/>
  <c r="AA87" i="11" s="1"/>
  <c r="AD87" i="2"/>
  <c r="AK87" i="11" s="1"/>
  <c r="AB87" i="2"/>
  <c r="AI87" i="11" s="1"/>
  <c r="W87" i="2"/>
  <c r="AD87" i="11" s="1"/>
  <c r="U87" i="2"/>
  <c r="AB87" i="11" s="1"/>
  <c r="AE87" i="2"/>
  <c r="AL87" i="11" s="1"/>
  <c r="AC87" i="2"/>
  <c r="AJ87" i="11" s="1"/>
  <c r="AC72" i="2"/>
  <c r="AJ72" i="11" s="1"/>
  <c r="V72" i="2"/>
  <c r="AC72" i="11" s="1"/>
  <c r="AD72" i="2"/>
  <c r="AK72" i="11" s="1"/>
  <c r="AA72" i="2"/>
  <c r="AH72" i="11" s="1"/>
  <c r="AE72" i="2"/>
  <c r="AL72" i="11" s="1"/>
  <c r="T72" i="2"/>
  <c r="AA72" i="11" s="1"/>
  <c r="X72" i="2"/>
  <c r="AE72" i="11" s="1"/>
  <c r="Y72" i="2"/>
  <c r="AF72" i="11" s="1"/>
  <c r="Z72" i="2"/>
  <c r="AG72" i="11" s="1"/>
  <c r="AB72" i="2"/>
  <c r="AI72" i="11" s="1"/>
  <c r="U72" i="2"/>
  <c r="AB72" i="11" s="1"/>
  <c r="W72" i="2"/>
  <c r="AD72" i="11" s="1"/>
  <c r="AC54" i="2"/>
  <c r="AJ54" i="11" s="1"/>
  <c r="V54" i="2"/>
  <c r="AC54" i="11" s="1"/>
  <c r="AD54" i="2"/>
  <c r="AK54" i="11" s="1"/>
  <c r="AA54" i="2"/>
  <c r="AH54" i="11" s="1"/>
  <c r="AE54" i="2"/>
  <c r="AL54" i="11" s="1"/>
  <c r="T54" i="2"/>
  <c r="AA54" i="11" s="1"/>
  <c r="X54" i="2"/>
  <c r="AE54" i="11" s="1"/>
  <c r="Z54" i="2"/>
  <c r="AG54" i="11" s="1"/>
  <c r="AB54" i="2"/>
  <c r="AI54" i="11" s="1"/>
  <c r="U54" i="2"/>
  <c r="AB54" i="11" s="1"/>
  <c r="W54" i="2"/>
  <c r="AD54" i="11" s="1"/>
  <c r="Y54" i="2"/>
  <c r="AF54" i="11" s="1"/>
  <c r="Y89" i="2"/>
  <c r="AF89" i="11" s="1"/>
  <c r="Z89" i="2"/>
  <c r="AG89" i="11" s="1"/>
  <c r="AA89" i="2"/>
  <c r="AH89" i="11" s="1"/>
  <c r="AD89" i="2"/>
  <c r="AK89" i="11" s="1"/>
  <c r="AB89" i="2"/>
  <c r="AI89" i="11" s="1"/>
  <c r="W89" i="2"/>
  <c r="AD89" i="11" s="1"/>
  <c r="U89" i="2"/>
  <c r="AB89" i="11" s="1"/>
  <c r="X89" i="2"/>
  <c r="AE89" i="11" s="1"/>
  <c r="V89" i="2"/>
  <c r="AC89" i="11" s="1"/>
  <c r="AE89" i="2"/>
  <c r="AL89" i="11" s="1"/>
  <c r="T89" i="2"/>
  <c r="AA89" i="11" s="1"/>
  <c r="AC89" i="2"/>
  <c r="AJ89" i="11" s="1"/>
  <c r="AC66" i="2"/>
  <c r="AJ66" i="11" s="1"/>
  <c r="V66" i="2"/>
  <c r="AC66" i="11" s="1"/>
  <c r="AD66" i="2"/>
  <c r="AK66" i="11" s="1"/>
  <c r="Z66" i="2"/>
  <c r="AG66" i="11" s="1"/>
  <c r="W66" i="2"/>
  <c r="AD66" i="11" s="1"/>
  <c r="AA66" i="2"/>
  <c r="AH66" i="11" s="1"/>
  <c r="AE66" i="2"/>
  <c r="AL66" i="11" s="1"/>
  <c r="T66" i="2"/>
  <c r="AA66" i="11" s="1"/>
  <c r="X66" i="2"/>
  <c r="AE66" i="11" s="1"/>
  <c r="U66" i="2"/>
  <c r="AB66" i="11" s="1"/>
  <c r="Y66" i="2"/>
  <c r="AF66" i="11" s="1"/>
  <c r="AB66" i="2"/>
  <c r="AI66" i="11" s="1"/>
  <c r="Z91" i="2"/>
  <c r="AG91" i="11" s="1"/>
  <c r="AA91" i="2"/>
  <c r="AH91" i="11" s="1"/>
  <c r="V91" i="2"/>
  <c r="AC91" i="11" s="1"/>
  <c r="T91" i="2"/>
  <c r="AA91" i="11" s="1"/>
  <c r="AD91" i="2"/>
  <c r="AK91" i="11" s="1"/>
  <c r="AB91" i="2"/>
  <c r="AI91" i="11" s="1"/>
  <c r="W91" i="2"/>
  <c r="AD91" i="11" s="1"/>
  <c r="U91" i="2"/>
  <c r="AB91" i="11" s="1"/>
  <c r="AE91" i="2"/>
  <c r="AL91" i="11" s="1"/>
  <c r="AC91" i="2"/>
  <c r="AJ91" i="11" s="1"/>
  <c r="X91" i="2"/>
  <c r="AE91" i="11" s="1"/>
  <c r="Y91" i="2"/>
  <c r="AF91" i="11" s="1"/>
  <c r="W85" i="2"/>
  <c r="AD85" i="11" s="1"/>
  <c r="U85" i="2"/>
  <c r="AB85" i="11" s="1"/>
  <c r="X85" i="2"/>
  <c r="AE85" i="11" s="1"/>
  <c r="Z85" i="2"/>
  <c r="AG85" i="11" s="1"/>
  <c r="AA85" i="2"/>
  <c r="AH85" i="11" s="1"/>
  <c r="V85" i="2"/>
  <c r="AC85" i="11" s="1"/>
  <c r="T85" i="2"/>
  <c r="AA85" i="11" s="1"/>
  <c r="AD85" i="2"/>
  <c r="AK85" i="11" s="1"/>
  <c r="AB85" i="2"/>
  <c r="AI85" i="11" s="1"/>
  <c r="AE85" i="2"/>
  <c r="AL85" i="11" s="1"/>
  <c r="Y85" i="2"/>
  <c r="AF85" i="11" s="1"/>
  <c r="AC85" i="2"/>
  <c r="AJ85" i="11" s="1"/>
  <c r="U78" i="2"/>
  <c r="AB78" i="11" s="1"/>
  <c r="AC78" i="2"/>
  <c r="AJ78" i="11" s="1"/>
  <c r="V78" i="2"/>
  <c r="AC78" i="11" s="1"/>
  <c r="AD78" i="2"/>
  <c r="AK78" i="11" s="1"/>
  <c r="Z78" i="2"/>
  <c r="AG78" i="11" s="1"/>
  <c r="W78" i="2"/>
  <c r="AD78" i="11" s="1"/>
  <c r="AA78" i="2"/>
  <c r="AH78" i="11" s="1"/>
  <c r="AE78" i="2"/>
  <c r="AL78" i="11" s="1"/>
  <c r="T78" i="2"/>
  <c r="AA78" i="11" s="1"/>
  <c r="X78" i="2"/>
  <c r="AE78" i="11" s="1"/>
  <c r="AB78" i="2"/>
  <c r="AI78" i="11" s="1"/>
  <c r="Y78" i="2"/>
  <c r="AF78" i="11" s="1"/>
  <c r="U60" i="2"/>
  <c r="AB60" i="11" s="1"/>
  <c r="AC60" i="2"/>
  <c r="AJ60" i="11" s="1"/>
  <c r="V60" i="2"/>
  <c r="AC60" i="11" s="1"/>
  <c r="AD60" i="2"/>
  <c r="AK60" i="11" s="1"/>
  <c r="Z60" i="2"/>
  <c r="AG60" i="11" s="1"/>
  <c r="W60" i="2"/>
  <c r="AD60" i="11" s="1"/>
  <c r="AA60" i="2"/>
  <c r="AH60" i="11" s="1"/>
  <c r="AE60" i="2"/>
  <c r="AL60" i="11" s="1"/>
  <c r="T60" i="2"/>
  <c r="AA60" i="11" s="1"/>
  <c r="X60" i="2"/>
  <c r="AE60" i="11" s="1"/>
  <c r="AB60" i="2"/>
  <c r="AI60" i="11" s="1"/>
  <c r="Y60" i="2"/>
  <c r="AF60" i="11" s="1"/>
  <c r="X95" i="2"/>
  <c r="AE95" i="11" s="1"/>
  <c r="Y95" i="2"/>
  <c r="AF95" i="11" s="1"/>
  <c r="Z95" i="2"/>
  <c r="AG95" i="11" s="1"/>
  <c r="AA95" i="2"/>
  <c r="AH95" i="11" s="1"/>
  <c r="V95" i="2"/>
  <c r="AC95" i="11" s="1"/>
  <c r="T95" i="2"/>
  <c r="AA95" i="11" s="1"/>
  <c r="AD95" i="2"/>
  <c r="AK95" i="11" s="1"/>
  <c r="AB95" i="2"/>
  <c r="AI95" i="11" s="1"/>
  <c r="W95" i="2"/>
  <c r="AD95" i="11" s="1"/>
  <c r="U95" i="2"/>
  <c r="AB95" i="11" s="1"/>
  <c r="AE95" i="2"/>
  <c r="AL95" i="11" s="1"/>
  <c r="AC95" i="2"/>
  <c r="AJ95" i="11" s="1"/>
  <c r="AC80" i="2"/>
  <c r="AJ80" i="11" s="1"/>
  <c r="V80" i="2"/>
  <c r="AC80" i="11" s="1"/>
  <c r="AD80" i="2"/>
  <c r="AK80" i="11" s="1"/>
  <c r="AA80" i="2"/>
  <c r="AH80" i="11" s="1"/>
  <c r="AE80" i="2"/>
  <c r="AL80" i="11" s="1"/>
  <c r="T80" i="2"/>
  <c r="AA80" i="11" s="1"/>
  <c r="X80" i="2"/>
  <c r="AE80" i="11" s="1"/>
  <c r="Z80" i="2"/>
  <c r="AG80" i="11" s="1"/>
  <c r="AB80" i="2"/>
  <c r="AI80" i="11" s="1"/>
  <c r="U80" i="2"/>
  <c r="AB80" i="11" s="1"/>
  <c r="W80" i="2"/>
  <c r="AD80" i="11" s="1"/>
  <c r="Y80" i="2"/>
  <c r="AF80" i="11" s="1"/>
  <c r="Y97" i="2"/>
  <c r="AF97" i="11" s="1"/>
  <c r="Z97" i="2"/>
  <c r="AG97" i="11" s="1"/>
  <c r="AA97" i="2"/>
  <c r="AH97" i="11" s="1"/>
  <c r="V97" i="2"/>
  <c r="AC97" i="11" s="1"/>
  <c r="T97" i="2"/>
  <c r="AA97" i="11" s="1"/>
  <c r="AD97" i="2"/>
  <c r="AK97" i="11" s="1"/>
  <c r="AB97" i="2"/>
  <c r="AI97" i="11" s="1"/>
  <c r="W97" i="2"/>
  <c r="AD97" i="11" s="1"/>
  <c r="U97" i="2"/>
  <c r="AB97" i="11" s="1"/>
  <c r="X97" i="2"/>
  <c r="AE97" i="11" s="1"/>
  <c r="AE97" i="2"/>
  <c r="AL97" i="11" s="1"/>
  <c r="AC97" i="2"/>
  <c r="AJ97" i="11" s="1"/>
  <c r="AC74" i="2"/>
  <c r="AJ74" i="11" s="1"/>
  <c r="V74" i="2"/>
  <c r="AC74" i="11" s="1"/>
  <c r="AD74" i="2"/>
  <c r="AK74" i="11" s="1"/>
  <c r="Z74" i="2"/>
  <c r="AG74" i="11" s="1"/>
  <c r="W74" i="2"/>
  <c r="AD74" i="11" s="1"/>
  <c r="AA74" i="2"/>
  <c r="AH74" i="11" s="1"/>
  <c r="AE74" i="2"/>
  <c r="AL74" i="11" s="1"/>
  <c r="T74" i="2"/>
  <c r="AA74" i="11" s="1"/>
  <c r="X74" i="2"/>
  <c r="AE74" i="11" s="1"/>
  <c r="U74" i="2"/>
  <c r="AB74" i="11" s="1"/>
  <c r="AB74" i="2"/>
  <c r="AI74" i="11" s="1"/>
  <c r="Y74" i="2"/>
  <c r="AF74" i="11" s="1"/>
  <c r="AC56" i="2"/>
  <c r="AJ56" i="11" s="1"/>
  <c r="V56" i="2"/>
  <c r="AC56" i="11" s="1"/>
  <c r="AD56" i="2"/>
  <c r="AK56" i="11" s="1"/>
  <c r="Z56" i="2"/>
  <c r="AG56" i="11" s="1"/>
  <c r="W56" i="2"/>
  <c r="AD56" i="11" s="1"/>
  <c r="AA56" i="2"/>
  <c r="AH56" i="11" s="1"/>
  <c r="AE56" i="2"/>
  <c r="AL56" i="11" s="1"/>
  <c r="T56" i="2"/>
  <c r="AA56" i="11" s="1"/>
  <c r="X56" i="2"/>
  <c r="AE56" i="11" s="1"/>
  <c r="AB56" i="2"/>
  <c r="AI56" i="11" s="1"/>
  <c r="U56" i="2"/>
  <c r="AB56" i="11" s="1"/>
  <c r="Y56" i="2"/>
  <c r="AF56" i="11" s="1"/>
  <c r="Z99" i="2"/>
  <c r="AG99" i="11" s="1"/>
  <c r="AA99" i="2"/>
  <c r="AH99" i="11" s="1"/>
  <c r="V99" i="2"/>
  <c r="AC99" i="11" s="1"/>
  <c r="T99" i="2"/>
  <c r="AA99" i="11" s="1"/>
  <c r="AD99" i="2"/>
  <c r="AK99" i="11" s="1"/>
  <c r="AB99" i="2"/>
  <c r="AI99" i="11" s="1"/>
  <c r="W99" i="2"/>
  <c r="AD99" i="11" s="1"/>
  <c r="U99" i="2"/>
  <c r="AB99" i="11" s="1"/>
  <c r="AE99" i="2"/>
  <c r="AL99" i="11" s="1"/>
  <c r="AC99" i="2"/>
  <c r="AJ99" i="11" s="1"/>
  <c r="X99" i="2"/>
  <c r="AE99" i="11" s="1"/>
  <c r="Y99" i="2"/>
  <c r="AF99" i="11" s="1"/>
  <c r="V68" i="2"/>
  <c r="AC68" i="11" s="1"/>
  <c r="AD68" i="2"/>
  <c r="AK68" i="11" s="1"/>
  <c r="Z68" i="2"/>
  <c r="AG68" i="11" s="1"/>
  <c r="W68" i="2"/>
  <c r="AD68" i="11" s="1"/>
  <c r="AA68" i="2"/>
  <c r="AH68" i="11" s="1"/>
  <c r="AE68" i="2"/>
  <c r="AL68" i="11" s="1"/>
  <c r="T68" i="2"/>
  <c r="AA68" i="11" s="1"/>
  <c r="X68" i="2"/>
  <c r="AE68" i="11" s="1"/>
  <c r="AB68" i="2"/>
  <c r="AI68" i="11" s="1"/>
  <c r="Y68" i="2"/>
  <c r="AF68" i="11" s="1"/>
  <c r="U68" i="2"/>
  <c r="AB68" i="11" s="1"/>
  <c r="AC68" i="2"/>
  <c r="AJ68" i="11" s="1"/>
  <c r="W93" i="2"/>
  <c r="AD93" i="11" s="1"/>
  <c r="U93" i="2"/>
  <c r="AB93" i="11" s="1"/>
  <c r="AE93" i="2"/>
  <c r="AL93" i="11" s="1"/>
  <c r="AC93" i="2"/>
  <c r="AJ93" i="11" s="1"/>
  <c r="X93" i="2"/>
  <c r="AE93" i="11" s="1"/>
  <c r="Y93" i="2"/>
  <c r="AF93" i="11" s="1"/>
  <c r="Z93" i="2"/>
  <c r="AG93" i="11" s="1"/>
  <c r="AA93" i="2"/>
  <c r="AH93" i="11" s="1"/>
  <c r="V93" i="2"/>
  <c r="AC93" i="11" s="1"/>
  <c r="T93" i="2"/>
  <c r="AA93" i="11" s="1"/>
  <c r="AD93" i="2"/>
  <c r="AK93" i="11" s="1"/>
  <c r="AB93" i="2"/>
  <c r="AI93" i="11" s="1"/>
  <c r="AA51" i="2"/>
  <c r="AH51" i="11" s="1"/>
  <c r="Z51" i="2"/>
  <c r="AG51" i="11" s="1"/>
  <c r="Y51" i="2"/>
  <c r="AF51" i="11" s="1"/>
  <c r="X51" i="2"/>
  <c r="AE51" i="11" s="1"/>
  <c r="AC51" i="2"/>
  <c r="AJ51" i="11" s="1"/>
  <c r="AE51" i="2"/>
  <c r="AL51" i="11" s="1"/>
  <c r="U51" i="2"/>
  <c r="AB51" i="11" s="1"/>
  <c r="W51" i="2"/>
  <c r="AD51" i="11" s="1"/>
  <c r="AB51" i="2"/>
  <c r="AI51" i="11" s="1"/>
  <c r="F50" i="2"/>
  <c r="G50" i="2" s="1"/>
  <c r="U50" i="2"/>
  <c r="AB50" i="11" s="1"/>
  <c r="Y50" i="2"/>
  <c r="AF50" i="11" s="1"/>
  <c r="AB50" i="2"/>
  <c r="AI50" i="11" s="1"/>
  <c r="X50" i="2"/>
  <c r="AE50" i="11" s="1"/>
  <c r="T50" i="2"/>
  <c r="AA50" i="11" s="1"/>
  <c r="AE50" i="2"/>
  <c r="AL50" i="11" s="1"/>
  <c r="AA50" i="2"/>
  <c r="AH50" i="11" s="1"/>
  <c r="W50" i="2"/>
  <c r="AD50" i="11" s="1"/>
  <c r="Z50" i="2"/>
  <c r="AG50" i="11" s="1"/>
  <c r="AD50" i="2"/>
  <c r="AK50" i="11" s="1"/>
  <c r="V50" i="2"/>
  <c r="AC50" i="11" s="1"/>
  <c r="X10" i="2"/>
  <c r="AE10" i="11" s="1"/>
  <c r="Y10" i="2"/>
  <c r="AF10" i="11" s="1"/>
  <c r="Z10" i="2"/>
  <c r="AG10" i="11" s="1"/>
  <c r="AA10" i="2"/>
  <c r="AH10" i="11" s="1"/>
  <c r="T10" i="2"/>
  <c r="AA10" i="11" s="1"/>
  <c r="AB10" i="2"/>
  <c r="AI10" i="11" s="1"/>
  <c r="U10" i="2"/>
  <c r="AB10" i="11" s="1"/>
  <c r="AC10" i="2"/>
  <c r="AJ10" i="11" s="1"/>
  <c r="W10" i="2"/>
  <c r="AD10" i="11" s="1"/>
  <c r="AE10" i="2"/>
  <c r="AL10" i="11" s="1"/>
  <c r="AD10" i="2"/>
  <c r="AK10" i="11" s="1"/>
  <c r="V10" i="2"/>
  <c r="AC10" i="11" s="1"/>
  <c r="T23" i="2"/>
  <c r="AA23" i="11" s="1"/>
  <c r="AB23" i="2"/>
  <c r="AI23" i="11" s="1"/>
  <c r="U23" i="2"/>
  <c r="AB23" i="11" s="1"/>
  <c r="AC23" i="2"/>
  <c r="AJ23" i="11" s="1"/>
  <c r="V23" i="2"/>
  <c r="AC23" i="11" s="1"/>
  <c r="AD23" i="2"/>
  <c r="AK23" i="11" s="1"/>
  <c r="W23" i="2"/>
  <c r="AD23" i="11" s="1"/>
  <c r="AE23" i="2"/>
  <c r="AL23" i="11" s="1"/>
  <c r="X23" i="2"/>
  <c r="AE23" i="11" s="1"/>
  <c r="Y23" i="2"/>
  <c r="AF23" i="11" s="1"/>
  <c r="AA23" i="2"/>
  <c r="AH23" i="11" s="1"/>
  <c r="Z23" i="2"/>
  <c r="AG23" i="11" s="1"/>
  <c r="X16" i="2"/>
  <c r="AE16" i="11" s="1"/>
  <c r="Y16" i="2"/>
  <c r="AF16" i="11" s="1"/>
  <c r="Z16" i="2"/>
  <c r="AG16" i="11" s="1"/>
  <c r="AA16" i="2"/>
  <c r="AH16" i="11" s="1"/>
  <c r="T16" i="2"/>
  <c r="AA16" i="11" s="1"/>
  <c r="AB16" i="2"/>
  <c r="AI16" i="11" s="1"/>
  <c r="U16" i="2"/>
  <c r="AB16" i="11" s="1"/>
  <c r="AC16" i="2"/>
  <c r="AJ16" i="11" s="1"/>
  <c r="W16" i="2"/>
  <c r="AD16" i="11" s="1"/>
  <c r="AE16" i="2"/>
  <c r="AL16" i="11" s="1"/>
  <c r="V16" i="2"/>
  <c r="AC16" i="11" s="1"/>
  <c r="AD16" i="2"/>
  <c r="AK16" i="11" s="1"/>
  <c r="X18" i="2"/>
  <c r="AE18" i="11" s="1"/>
  <c r="Y18" i="2"/>
  <c r="AF18" i="11" s="1"/>
  <c r="Z18" i="2"/>
  <c r="AG18" i="11" s="1"/>
  <c r="AA18" i="2"/>
  <c r="AH18" i="11" s="1"/>
  <c r="T18" i="2"/>
  <c r="AA18" i="11" s="1"/>
  <c r="AB18" i="2"/>
  <c r="AI18" i="11" s="1"/>
  <c r="U18" i="2"/>
  <c r="AB18" i="11" s="1"/>
  <c r="AC18" i="2"/>
  <c r="AJ18" i="11" s="1"/>
  <c r="W18" i="2"/>
  <c r="AD18" i="11" s="1"/>
  <c r="AE18" i="2"/>
  <c r="AL18" i="11" s="1"/>
  <c r="V18" i="2"/>
  <c r="AC18" i="11" s="1"/>
  <c r="AD18" i="2"/>
  <c r="AK18" i="11" s="1"/>
  <c r="X12" i="2"/>
  <c r="AE12" i="11" s="1"/>
  <c r="Y12" i="2"/>
  <c r="AF12" i="11" s="1"/>
  <c r="Z12" i="2"/>
  <c r="AG12" i="11" s="1"/>
  <c r="AA12" i="2"/>
  <c r="AH12" i="11" s="1"/>
  <c r="T12" i="2"/>
  <c r="AA12" i="11" s="1"/>
  <c r="AB12" i="2"/>
  <c r="AI12" i="11" s="1"/>
  <c r="U12" i="2"/>
  <c r="AB12" i="11" s="1"/>
  <c r="AC12" i="2"/>
  <c r="AJ12" i="11" s="1"/>
  <c r="W12" i="2"/>
  <c r="AD12" i="11" s="1"/>
  <c r="AE12" i="2"/>
  <c r="AL12" i="11" s="1"/>
  <c r="V12" i="2"/>
  <c r="AC12" i="11" s="1"/>
  <c r="AD12" i="2"/>
  <c r="AK12" i="11" s="1"/>
  <c r="X24" i="2"/>
  <c r="AE24" i="11" s="1"/>
  <c r="Y24" i="2"/>
  <c r="AF24" i="11" s="1"/>
  <c r="Z24" i="2"/>
  <c r="AG24" i="11" s="1"/>
  <c r="AA24" i="2"/>
  <c r="AH24" i="11" s="1"/>
  <c r="T24" i="2"/>
  <c r="AA24" i="11" s="1"/>
  <c r="AB24" i="2"/>
  <c r="AI24" i="11" s="1"/>
  <c r="U24" i="2"/>
  <c r="AB24" i="11" s="1"/>
  <c r="AC24" i="2"/>
  <c r="AJ24" i="11" s="1"/>
  <c r="W24" i="2"/>
  <c r="AD24" i="11" s="1"/>
  <c r="AE24" i="2"/>
  <c r="AL24" i="11" s="1"/>
  <c r="AD24" i="2"/>
  <c r="AK24" i="11" s="1"/>
  <c r="V24" i="2"/>
  <c r="AC24" i="11" s="1"/>
  <c r="T29" i="2"/>
  <c r="AA29" i="11" s="1"/>
  <c r="AB29" i="2"/>
  <c r="AI29" i="11" s="1"/>
  <c r="U29" i="2"/>
  <c r="AB29" i="11" s="1"/>
  <c r="AC29" i="2"/>
  <c r="AJ29" i="11" s="1"/>
  <c r="V29" i="2"/>
  <c r="AC29" i="11" s="1"/>
  <c r="AD29" i="2"/>
  <c r="AK29" i="11" s="1"/>
  <c r="W29" i="2"/>
  <c r="AD29" i="11" s="1"/>
  <c r="AE29" i="2"/>
  <c r="AL29" i="11" s="1"/>
  <c r="X29" i="2"/>
  <c r="AE29" i="11" s="1"/>
  <c r="Y29" i="2"/>
  <c r="AF29" i="11" s="1"/>
  <c r="AA29" i="2"/>
  <c r="AH29" i="11" s="1"/>
  <c r="Z29" i="2"/>
  <c r="AG29" i="11" s="1"/>
  <c r="T31" i="2"/>
  <c r="AA31" i="11" s="1"/>
  <c r="U31" i="2"/>
  <c r="AB31" i="11" s="1"/>
  <c r="V31" i="2"/>
  <c r="AC31" i="11" s="1"/>
  <c r="W31" i="2"/>
  <c r="AD31" i="11" s="1"/>
  <c r="X31" i="2"/>
  <c r="AE31" i="11" s="1"/>
  <c r="Y31" i="2"/>
  <c r="AF31" i="11" s="1"/>
  <c r="AA31" i="2"/>
  <c r="AH31" i="11" s="1"/>
  <c r="AE31" i="2"/>
  <c r="AL31" i="11" s="1"/>
  <c r="Z31" i="2"/>
  <c r="AG31" i="11" s="1"/>
  <c r="AB31" i="2"/>
  <c r="AI31" i="11" s="1"/>
  <c r="AC31" i="2"/>
  <c r="AJ31" i="11" s="1"/>
  <c r="AD31" i="2"/>
  <c r="AK31" i="11" s="1"/>
  <c r="X20" i="2"/>
  <c r="AE20" i="11" s="1"/>
  <c r="Y20" i="2"/>
  <c r="AF20" i="11" s="1"/>
  <c r="Z20" i="2"/>
  <c r="AG20" i="11" s="1"/>
  <c r="AA20" i="2"/>
  <c r="AH20" i="11" s="1"/>
  <c r="T20" i="2"/>
  <c r="AA20" i="11" s="1"/>
  <c r="AB20" i="2"/>
  <c r="AI20" i="11" s="1"/>
  <c r="U20" i="2"/>
  <c r="AB20" i="11" s="1"/>
  <c r="AC20" i="2"/>
  <c r="AJ20" i="11" s="1"/>
  <c r="W20" i="2"/>
  <c r="AD20" i="11" s="1"/>
  <c r="AE20" i="2"/>
  <c r="AL20" i="11" s="1"/>
  <c r="V20" i="2"/>
  <c r="AC20" i="11" s="1"/>
  <c r="AD20" i="2"/>
  <c r="AK20" i="11" s="1"/>
  <c r="W33" i="2"/>
  <c r="AD33" i="11" s="1"/>
  <c r="AE33" i="2"/>
  <c r="AL33" i="11" s="1"/>
  <c r="X33" i="2"/>
  <c r="AE33" i="11" s="1"/>
  <c r="Y33" i="2"/>
  <c r="AF33" i="11" s="1"/>
  <c r="Z33" i="2"/>
  <c r="AG33" i="11" s="1"/>
  <c r="AA33" i="2"/>
  <c r="AH33" i="11" s="1"/>
  <c r="T33" i="2"/>
  <c r="AA33" i="11" s="1"/>
  <c r="AB33" i="2"/>
  <c r="AI33" i="11" s="1"/>
  <c r="U33" i="2"/>
  <c r="AB33" i="11" s="1"/>
  <c r="AC33" i="2"/>
  <c r="AJ33" i="11" s="1"/>
  <c r="V33" i="2"/>
  <c r="AC33" i="11" s="1"/>
  <c r="AD33" i="2"/>
  <c r="AK33" i="11" s="1"/>
  <c r="X14" i="2"/>
  <c r="AE14" i="11" s="1"/>
  <c r="Y14" i="2"/>
  <c r="AF14" i="11" s="1"/>
  <c r="Z14" i="2"/>
  <c r="AG14" i="11" s="1"/>
  <c r="AA14" i="2"/>
  <c r="AH14" i="11" s="1"/>
  <c r="T14" i="2"/>
  <c r="AA14" i="11" s="1"/>
  <c r="AB14" i="2"/>
  <c r="AI14" i="11" s="1"/>
  <c r="U14" i="2"/>
  <c r="AB14" i="11" s="1"/>
  <c r="AC14" i="2"/>
  <c r="AJ14" i="11" s="1"/>
  <c r="W14" i="2"/>
  <c r="AD14" i="11" s="1"/>
  <c r="AE14" i="2"/>
  <c r="AL14" i="11" s="1"/>
  <c r="V14" i="2"/>
  <c r="AC14" i="11" s="1"/>
  <c r="AD14" i="2"/>
  <c r="AK14" i="11" s="1"/>
  <c r="T25" i="2"/>
  <c r="AA25" i="11" s="1"/>
  <c r="AB25" i="2"/>
  <c r="AI25" i="11" s="1"/>
  <c r="U25" i="2"/>
  <c r="AB25" i="11" s="1"/>
  <c r="AC25" i="2"/>
  <c r="AJ25" i="11" s="1"/>
  <c r="V25" i="2"/>
  <c r="AC25" i="11" s="1"/>
  <c r="AD25" i="2"/>
  <c r="AK25" i="11" s="1"/>
  <c r="W25" i="2"/>
  <c r="AD25" i="11" s="1"/>
  <c r="AE25" i="2"/>
  <c r="AL25" i="11" s="1"/>
  <c r="X25" i="2"/>
  <c r="AE25" i="11" s="1"/>
  <c r="Y25" i="2"/>
  <c r="AF25" i="11" s="1"/>
  <c r="AA25" i="2"/>
  <c r="AH25" i="11" s="1"/>
  <c r="Z25" i="2"/>
  <c r="AG25" i="11" s="1"/>
  <c r="W37" i="2"/>
  <c r="AD37" i="11" s="1"/>
  <c r="AE37" i="2"/>
  <c r="AL37" i="11" s="1"/>
  <c r="X37" i="2"/>
  <c r="AE37" i="11" s="1"/>
  <c r="Y37" i="2"/>
  <c r="AF37" i="11" s="1"/>
  <c r="Z37" i="2"/>
  <c r="AG37" i="11" s="1"/>
  <c r="AA37" i="2"/>
  <c r="AH37" i="11" s="1"/>
  <c r="T37" i="2"/>
  <c r="AA37" i="11" s="1"/>
  <c r="AB37" i="2"/>
  <c r="AI37" i="11" s="1"/>
  <c r="U37" i="2"/>
  <c r="AB37" i="11" s="1"/>
  <c r="AC37" i="2"/>
  <c r="AJ37" i="11" s="1"/>
  <c r="V37" i="2"/>
  <c r="AC37" i="11" s="1"/>
  <c r="AD37" i="2"/>
  <c r="AK37" i="11" s="1"/>
  <c r="T11" i="2"/>
  <c r="AA11" i="11" s="1"/>
  <c r="AB11" i="2"/>
  <c r="AI11" i="11" s="1"/>
  <c r="U11" i="2"/>
  <c r="AB11" i="11" s="1"/>
  <c r="AC11" i="2"/>
  <c r="AJ11" i="11" s="1"/>
  <c r="V11" i="2"/>
  <c r="AC11" i="11" s="1"/>
  <c r="AD11" i="2"/>
  <c r="AK11" i="11" s="1"/>
  <c r="W11" i="2"/>
  <c r="AD11" i="11" s="1"/>
  <c r="AE11" i="2"/>
  <c r="AL11" i="11" s="1"/>
  <c r="X11" i="2"/>
  <c r="AE11" i="11" s="1"/>
  <c r="Y11" i="2"/>
  <c r="AF11" i="11" s="1"/>
  <c r="AA11" i="2"/>
  <c r="AH11" i="11" s="1"/>
  <c r="Z11" i="2"/>
  <c r="AG11" i="11" s="1"/>
  <c r="W39" i="2"/>
  <c r="AD39" i="11" s="1"/>
  <c r="AE39" i="2"/>
  <c r="AL39" i="11" s="1"/>
  <c r="X39" i="2"/>
  <c r="AE39" i="11" s="1"/>
  <c r="Y39" i="2"/>
  <c r="AF39" i="11" s="1"/>
  <c r="Z39" i="2"/>
  <c r="AG39" i="11" s="1"/>
  <c r="AA39" i="2"/>
  <c r="AH39" i="11" s="1"/>
  <c r="T39" i="2"/>
  <c r="AA39" i="11" s="1"/>
  <c r="AB39" i="2"/>
  <c r="AI39" i="11" s="1"/>
  <c r="U39" i="2"/>
  <c r="AB39" i="11" s="1"/>
  <c r="AC39" i="2"/>
  <c r="AJ39" i="11" s="1"/>
  <c r="V39" i="2"/>
  <c r="AC39" i="11" s="1"/>
  <c r="AD39" i="2"/>
  <c r="AK39" i="11" s="1"/>
  <c r="T27" i="2"/>
  <c r="AA27" i="11" s="1"/>
  <c r="AB27" i="2"/>
  <c r="AI27" i="11" s="1"/>
  <c r="U27" i="2"/>
  <c r="AB27" i="11" s="1"/>
  <c r="AC27" i="2"/>
  <c r="AJ27" i="11" s="1"/>
  <c r="V27" i="2"/>
  <c r="AC27" i="11" s="1"/>
  <c r="AD27" i="2"/>
  <c r="AK27" i="11" s="1"/>
  <c r="W27" i="2"/>
  <c r="AD27" i="11" s="1"/>
  <c r="AE27" i="2"/>
  <c r="AL27" i="11" s="1"/>
  <c r="X27" i="2"/>
  <c r="AE27" i="11" s="1"/>
  <c r="Y27" i="2"/>
  <c r="AF27" i="11" s="1"/>
  <c r="AA27" i="2"/>
  <c r="AH27" i="11" s="1"/>
  <c r="Z27" i="2"/>
  <c r="AG27" i="11" s="1"/>
  <c r="W41" i="2"/>
  <c r="AD41" i="11" s="1"/>
  <c r="AE41" i="2"/>
  <c r="AL41" i="11" s="1"/>
  <c r="X41" i="2"/>
  <c r="AE41" i="11" s="1"/>
  <c r="Y41" i="2"/>
  <c r="AF41" i="11" s="1"/>
  <c r="Z41" i="2"/>
  <c r="AG41" i="11" s="1"/>
  <c r="AA41" i="2"/>
  <c r="AH41" i="11" s="1"/>
  <c r="T41" i="2"/>
  <c r="AA41" i="11" s="1"/>
  <c r="AB41" i="2"/>
  <c r="AI41" i="11" s="1"/>
  <c r="U41" i="2"/>
  <c r="AB41" i="11" s="1"/>
  <c r="AC41" i="2"/>
  <c r="AJ41" i="11" s="1"/>
  <c r="V41" i="2"/>
  <c r="AC41" i="11" s="1"/>
  <c r="AD41" i="2"/>
  <c r="AK41" i="11" s="1"/>
  <c r="X22" i="2"/>
  <c r="AE22" i="11" s="1"/>
  <c r="Y22" i="2"/>
  <c r="AF22" i="11" s="1"/>
  <c r="Z22" i="2"/>
  <c r="AG22" i="11" s="1"/>
  <c r="AA22" i="2"/>
  <c r="AH22" i="11" s="1"/>
  <c r="T22" i="2"/>
  <c r="AA22" i="11" s="1"/>
  <c r="AB22" i="2"/>
  <c r="AI22" i="11" s="1"/>
  <c r="U22" i="2"/>
  <c r="AB22" i="11" s="1"/>
  <c r="AC22" i="2"/>
  <c r="AJ22" i="11" s="1"/>
  <c r="W22" i="2"/>
  <c r="AD22" i="11" s="1"/>
  <c r="AE22" i="2"/>
  <c r="AL22" i="11" s="1"/>
  <c r="V22" i="2"/>
  <c r="AC22" i="11" s="1"/>
  <c r="AD22" i="2"/>
  <c r="AK22" i="11" s="1"/>
  <c r="X28" i="2"/>
  <c r="AE28" i="11" s="1"/>
  <c r="Y28" i="2"/>
  <c r="AF28" i="11" s="1"/>
  <c r="Z28" i="2"/>
  <c r="AG28" i="11" s="1"/>
  <c r="AA28" i="2"/>
  <c r="AH28" i="11" s="1"/>
  <c r="T28" i="2"/>
  <c r="AA28" i="11" s="1"/>
  <c r="AB28" i="2"/>
  <c r="AI28" i="11" s="1"/>
  <c r="U28" i="2"/>
  <c r="AB28" i="11" s="1"/>
  <c r="AC28" i="2"/>
  <c r="AJ28" i="11" s="1"/>
  <c r="W28" i="2"/>
  <c r="AD28" i="11" s="1"/>
  <c r="AE28" i="2"/>
  <c r="AL28" i="11" s="1"/>
  <c r="AD28" i="2"/>
  <c r="AK28" i="11" s="1"/>
  <c r="V28" i="2"/>
  <c r="AC28" i="11" s="1"/>
  <c r="W45" i="2"/>
  <c r="AD45" i="11" s="1"/>
  <c r="AE45" i="2"/>
  <c r="AL45" i="11" s="1"/>
  <c r="X45" i="2"/>
  <c r="AE45" i="11" s="1"/>
  <c r="Y45" i="2"/>
  <c r="AF45" i="11" s="1"/>
  <c r="Z45" i="2"/>
  <c r="AG45" i="11" s="1"/>
  <c r="AA45" i="2"/>
  <c r="AH45" i="11" s="1"/>
  <c r="T45" i="2"/>
  <c r="AA45" i="11" s="1"/>
  <c r="AB45" i="2"/>
  <c r="AI45" i="11" s="1"/>
  <c r="U45" i="2"/>
  <c r="AB45" i="11" s="1"/>
  <c r="AC45" i="2"/>
  <c r="AJ45" i="11" s="1"/>
  <c r="V45" i="2"/>
  <c r="AC45" i="11" s="1"/>
  <c r="AD45" i="2"/>
  <c r="AK45" i="11" s="1"/>
  <c r="X30" i="2"/>
  <c r="AE30" i="11" s="1"/>
  <c r="Y30" i="2"/>
  <c r="AF30" i="11" s="1"/>
  <c r="Z30" i="2"/>
  <c r="AG30" i="11" s="1"/>
  <c r="AA30" i="2"/>
  <c r="AH30" i="11" s="1"/>
  <c r="T30" i="2"/>
  <c r="AA30" i="11" s="1"/>
  <c r="AB30" i="2"/>
  <c r="AI30" i="11" s="1"/>
  <c r="U30" i="2"/>
  <c r="AB30" i="11" s="1"/>
  <c r="AC30" i="2"/>
  <c r="AJ30" i="11" s="1"/>
  <c r="W30" i="2"/>
  <c r="AD30" i="11" s="1"/>
  <c r="AE30" i="2"/>
  <c r="AL30" i="11" s="1"/>
  <c r="V30" i="2"/>
  <c r="AC30" i="11" s="1"/>
  <c r="AD30" i="2"/>
  <c r="AK30" i="11" s="1"/>
  <c r="W47" i="2"/>
  <c r="AD47" i="11" s="1"/>
  <c r="AE47" i="2"/>
  <c r="AL47" i="11" s="1"/>
  <c r="X47" i="2"/>
  <c r="AE47" i="11" s="1"/>
  <c r="Y47" i="2"/>
  <c r="AF47" i="11" s="1"/>
  <c r="Z47" i="2"/>
  <c r="AG47" i="11" s="1"/>
  <c r="AA47" i="2"/>
  <c r="AH47" i="11" s="1"/>
  <c r="T47" i="2"/>
  <c r="AA47" i="11" s="1"/>
  <c r="AB47" i="2"/>
  <c r="AI47" i="11" s="1"/>
  <c r="U47" i="2"/>
  <c r="AB47" i="11" s="1"/>
  <c r="AC47" i="2"/>
  <c r="AJ47" i="11" s="1"/>
  <c r="V47" i="2"/>
  <c r="AC47" i="11" s="1"/>
  <c r="AD47" i="2"/>
  <c r="AK47" i="11" s="1"/>
  <c r="W49" i="2"/>
  <c r="AD49" i="11" s="1"/>
  <c r="AE49" i="2"/>
  <c r="AL49" i="11" s="1"/>
  <c r="X49" i="2"/>
  <c r="AE49" i="11" s="1"/>
  <c r="Y49" i="2"/>
  <c r="AF49" i="11" s="1"/>
  <c r="Z49" i="2"/>
  <c r="AG49" i="11" s="1"/>
  <c r="AA49" i="2"/>
  <c r="AH49" i="11" s="1"/>
  <c r="T49" i="2"/>
  <c r="AA49" i="11" s="1"/>
  <c r="AB49" i="2"/>
  <c r="AI49" i="11" s="1"/>
  <c r="U49" i="2"/>
  <c r="AB49" i="11" s="1"/>
  <c r="AC49" i="2"/>
  <c r="AJ49" i="11" s="1"/>
  <c r="V49" i="2"/>
  <c r="AC49" i="11" s="1"/>
  <c r="AD49" i="2"/>
  <c r="AK49" i="11" s="1"/>
  <c r="W43" i="2"/>
  <c r="AD43" i="11" s="1"/>
  <c r="AE43" i="2"/>
  <c r="AL43" i="11" s="1"/>
  <c r="X43" i="2"/>
  <c r="AE43" i="11" s="1"/>
  <c r="Y43" i="2"/>
  <c r="AF43" i="11" s="1"/>
  <c r="Z43" i="2"/>
  <c r="AG43" i="11" s="1"/>
  <c r="AA43" i="2"/>
  <c r="AH43" i="11" s="1"/>
  <c r="T43" i="2"/>
  <c r="AA43" i="11" s="1"/>
  <c r="AB43" i="2"/>
  <c r="AI43" i="11" s="1"/>
  <c r="U43" i="2"/>
  <c r="AB43" i="11" s="1"/>
  <c r="AC43" i="2"/>
  <c r="AJ43" i="11" s="1"/>
  <c r="V43" i="2"/>
  <c r="AC43" i="11" s="1"/>
  <c r="AD43" i="2"/>
  <c r="AK43" i="11" s="1"/>
  <c r="AB9" i="2"/>
  <c r="AI9" i="11" s="1"/>
  <c r="U9" i="2"/>
  <c r="AB9" i="11" s="1"/>
  <c r="AC9" i="2"/>
  <c r="AJ9" i="11" s="1"/>
  <c r="V9" i="2"/>
  <c r="AC9" i="11" s="1"/>
  <c r="AD9" i="2"/>
  <c r="AK9" i="11" s="1"/>
  <c r="W9" i="2"/>
  <c r="AD9" i="11" s="1"/>
  <c r="AE9" i="2"/>
  <c r="AL9" i="11" s="1"/>
  <c r="X9" i="2"/>
  <c r="AE9" i="11" s="1"/>
  <c r="Y9" i="2"/>
  <c r="AF9" i="11" s="1"/>
  <c r="Z9" i="2"/>
  <c r="AG9" i="11" s="1"/>
  <c r="AA9" i="2"/>
  <c r="AH9" i="11" s="1"/>
  <c r="AA36" i="2"/>
  <c r="AH36" i="11" s="1"/>
  <c r="T36" i="2"/>
  <c r="AA36" i="11" s="1"/>
  <c r="AB36" i="2"/>
  <c r="AI36" i="11" s="1"/>
  <c r="U36" i="2"/>
  <c r="AB36" i="11" s="1"/>
  <c r="AC36" i="2"/>
  <c r="AJ36" i="11" s="1"/>
  <c r="V36" i="2"/>
  <c r="AC36" i="11" s="1"/>
  <c r="AD36" i="2"/>
  <c r="AK36" i="11" s="1"/>
  <c r="W36" i="2"/>
  <c r="AD36" i="11" s="1"/>
  <c r="AE36" i="2"/>
  <c r="AL36" i="11" s="1"/>
  <c r="X36" i="2"/>
  <c r="AE36" i="11" s="1"/>
  <c r="Y36" i="2"/>
  <c r="AF36" i="11" s="1"/>
  <c r="Z36" i="2"/>
  <c r="AG36" i="11" s="1"/>
  <c r="AA38" i="2"/>
  <c r="AH38" i="11" s="1"/>
  <c r="T38" i="2"/>
  <c r="AA38" i="11" s="1"/>
  <c r="AB38" i="2"/>
  <c r="AI38" i="11" s="1"/>
  <c r="U38" i="2"/>
  <c r="AB38" i="11" s="1"/>
  <c r="AC38" i="2"/>
  <c r="AJ38" i="11" s="1"/>
  <c r="V38" i="2"/>
  <c r="AC38" i="11" s="1"/>
  <c r="AD38" i="2"/>
  <c r="AK38" i="11" s="1"/>
  <c r="W38" i="2"/>
  <c r="AD38" i="11" s="1"/>
  <c r="AE38" i="2"/>
  <c r="AL38" i="11" s="1"/>
  <c r="X38" i="2"/>
  <c r="AE38" i="11" s="1"/>
  <c r="Y38" i="2"/>
  <c r="AF38" i="11" s="1"/>
  <c r="Z38" i="2"/>
  <c r="AG38" i="11" s="1"/>
  <c r="AA32" i="2"/>
  <c r="AH32" i="11" s="1"/>
  <c r="T32" i="2"/>
  <c r="AA32" i="11" s="1"/>
  <c r="AB32" i="2"/>
  <c r="AI32" i="11" s="1"/>
  <c r="U32" i="2"/>
  <c r="AB32" i="11" s="1"/>
  <c r="AC32" i="2"/>
  <c r="AJ32" i="11" s="1"/>
  <c r="V32" i="2"/>
  <c r="AC32" i="11" s="1"/>
  <c r="AD32" i="2"/>
  <c r="AK32" i="11" s="1"/>
  <c r="W32" i="2"/>
  <c r="AD32" i="11" s="1"/>
  <c r="AE32" i="2"/>
  <c r="AL32" i="11" s="1"/>
  <c r="X32" i="2"/>
  <c r="AE32" i="11" s="1"/>
  <c r="Y32" i="2"/>
  <c r="AF32" i="11" s="1"/>
  <c r="Z32" i="2"/>
  <c r="AG32" i="11" s="1"/>
  <c r="AA46" i="2"/>
  <c r="AH46" i="11" s="1"/>
  <c r="T46" i="2"/>
  <c r="AA46" i="11" s="1"/>
  <c r="AB46" i="2"/>
  <c r="AI46" i="11" s="1"/>
  <c r="U46" i="2"/>
  <c r="AB46" i="11" s="1"/>
  <c r="AC46" i="2"/>
  <c r="AJ46" i="11" s="1"/>
  <c r="V46" i="2"/>
  <c r="AC46" i="11" s="1"/>
  <c r="AD46" i="2"/>
  <c r="AK46" i="11" s="1"/>
  <c r="W46" i="2"/>
  <c r="AD46" i="11" s="1"/>
  <c r="AE46" i="2"/>
  <c r="AL46" i="11" s="1"/>
  <c r="X46" i="2"/>
  <c r="AE46" i="11" s="1"/>
  <c r="Y46" i="2"/>
  <c r="AF46" i="11" s="1"/>
  <c r="Z46" i="2"/>
  <c r="AG46" i="11" s="1"/>
  <c r="T19" i="2"/>
  <c r="AA19" i="11" s="1"/>
  <c r="AB19" i="2"/>
  <c r="AI19" i="11" s="1"/>
  <c r="U19" i="2"/>
  <c r="AB19" i="11" s="1"/>
  <c r="AC19" i="2"/>
  <c r="AJ19" i="11" s="1"/>
  <c r="V19" i="2"/>
  <c r="AC19" i="11" s="1"/>
  <c r="AD19" i="2"/>
  <c r="AK19" i="11" s="1"/>
  <c r="W19" i="2"/>
  <c r="AD19" i="11" s="1"/>
  <c r="AE19" i="2"/>
  <c r="AL19" i="11" s="1"/>
  <c r="X19" i="2"/>
  <c r="AE19" i="11" s="1"/>
  <c r="Y19" i="2"/>
  <c r="AF19" i="11" s="1"/>
  <c r="AA19" i="2"/>
  <c r="AH19" i="11" s="1"/>
  <c r="Z19" i="2"/>
  <c r="AG19" i="11" s="1"/>
  <c r="AA40" i="2"/>
  <c r="AH40" i="11" s="1"/>
  <c r="T40" i="2"/>
  <c r="AA40" i="11" s="1"/>
  <c r="AB40" i="2"/>
  <c r="AI40" i="11" s="1"/>
  <c r="U40" i="2"/>
  <c r="AB40" i="11" s="1"/>
  <c r="AC40" i="2"/>
  <c r="AJ40" i="11" s="1"/>
  <c r="V40" i="2"/>
  <c r="AC40" i="11" s="1"/>
  <c r="AD40" i="2"/>
  <c r="AK40" i="11" s="1"/>
  <c r="W40" i="2"/>
  <c r="AD40" i="11" s="1"/>
  <c r="AE40" i="2"/>
  <c r="AL40" i="11" s="1"/>
  <c r="X40" i="2"/>
  <c r="AE40" i="11" s="1"/>
  <c r="Y40" i="2"/>
  <c r="AF40" i="11" s="1"/>
  <c r="Z40" i="2"/>
  <c r="AG40" i="11" s="1"/>
  <c r="T13" i="2"/>
  <c r="AA13" i="11" s="1"/>
  <c r="AB13" i="2"/>
  <c r="AI13" i="11" s="1"/>
  <c r="U13" i="2"/>
  <c r="AB13" i="11" s="1"/>
  <c r="AC13" i="2"/>
  <c r="AJ13" i="11" s="1"/>
  <c r="V13" i="2"/>
  <c r="AC13" i="11" s="1"/>
  <c r="AD13" i="2"/>
  <c r="AK13" i="11" s="1"/>
  <c r="W13" i="2"/>
  <c r="AD13" i="11" s="1"/>
  <c r="AE13" i="2"/>
  <c r="AL13" i="11" s="1"/>
  <c r="X13" i="2"/>
  <c r="AE13" i="11" s="1"/>
  <c r="Y13" i="2"/>
  <c r="AF13" i="11" s="1"/>
  <c r="AA13" i="2"/>
  <c r="AH13" i="11" s="1"/>
  <c r="Z13" i="2"/>
  <c r="AG13" i="11" s="1"/>
  <c r="AA34" i="2"/>
  <c r="AH34" i="11" s="1"/>
  <c r="T34" i="2"/>
  <c r="AA34" i="11" s="1"/>
  <c r="AB34" i="2"/>
  <c r="AI34" i="11" s="1"/>
  <c r="U34" i="2"/>
  <c r="AB34" i="11" s="1"/>
  <c r="AC34" i="2"/>
  <c r="AJ34" i="11" s="1"/>
  <c r="V34" i="2"/>
  <c r="AC34" i="11" s="1"/>
  <c r="AD34" i="2"/>
  <c r="AK34" i="11" s="1"/>
  <c r="W34" i="2"/>
  <c r="AD34" i="11" s="1"/>
  <c r="AE34" i="2"/>
  <c r="AL34" i="11" s="1"/>
  <c r="X34" i="2"/>
  <c r="AE34" i="11" s="1"/>
  <c r="Y34" i="2"/>
  <c r="AF34" i="11" s="1"/>
  <c r="Z34" i="2"/>
  <c r="AG34" i="11" s="1"/>
  <c r="AA48" i="2"/>
  <c r="AH48" i="11" s="1"/>
  <c r="T48" i="2"/>
  <c r="AA48" i="11" s="1"/>
  <c r="AB48" i="2"/>
  <c r="AI48" i="11" s="1"/>
  <c r="U48" i="2"/>
  <c r="AB48" i="11" s="1"/>
  <c r="AC48" i="2"/>
  <c r="AJ48" i="11" s="1"/>
  <c r="V48" i="2"/>
  <c r="AC48" i="11" s="1"/>
  <c r="AD48" i="2"/>
  <c r="AK48" i="11" s="1"/>
  <c r="W48" i="2"/>
  <c r="AD48" i="11" s="1"/>
  <c r="AE48" i="2"/>
  <c r="AL48" i="11" s="1"/>
  <c r="X48" i="2"/>
  <c r="AE48" i="11" s="1"/>
  <c r="Y48" i="2"/>
  <c r="AF48" i="11" s="1"/>
  <c r="Z48" i="2"/>
  <c r="AG48" i="11" s="1"/>
  <c r="T21" i="2"/>
  <c r="AA21" i="11" s="1"/>
  <c r="AB21" i="2"/>
  <c r="AI21" i="11" s="1"/>
  <c r="U21" i="2"/>
  <c r="AB21" i="11" s="1"/>
  <c r="AC21" i="2"/>
  <c r="AJ21" i="11" s="1"/>
  <c r="V21" i="2"/>
  <c r="AC21" i="11" s="1"/>
  <c r="AD21" i="2"/>
  <c r="AK21" i="11" s="1"/>
  <c r="W21" i="2"/>
  <c r="AD21" i="11" s="1"/>
  <c r="AE21" i="2"/>
  <c r="AL21" i="11" s="1"/>
  <c r="X21" i="2"/>
  <c r="AE21" i="11" s="1"/>
  <c r="Y21" i="2"/>
  <c r="AF21" i="11" s="1"/>
  <c r="AA21" i="2"/>
  <c r="AH21" i="11" s="1"/>
  <c r="Z21" i="2"/>
  <c r="AG21" i="11" s="1"/>
  <c r="AA42" i="2"/>
  <c r="AH42" i="11" s="1"/>
  <c r="T42" i="2"/>
  <c r="AA42" i="11" s="1"/>
  <c r="AB42" i="2"/>
  <c r="AI42" i="11" s="1"/>
  <c r="U42" i="2"/>
  <c r="AB42" i="11" s="1"/>
  <c r="AC42" i="2"/>
  <c r="AJ42" i="11" s="1"/>
  <c r="V42" i="2"/>
  <c r="AC42" i="11" s="1"/>
  <c r="AD42" i="2"/>
  <c r="AK42" i="11" s="1"/>
  <c r="W42" i="2"/>
  <c r="AD42" i="11" s="1"/>
  <c r="AE42" i="2"/>
  <c r="AL42" i="11" s="1"/>
  <c r="X42" i="2"/>
  <c r="AE42" i="11" s="1"/>
  <c r="Y42" i="2"/>
  <c r="AF42" i="11" s="1"/>
  <c r="Z42" i="2"/>
  <c r="AG42" i="11" s="1"/>
  <c r="T15" i="2"/>
  <c r="AA15" i="11" s="1"/>
  <c r="AB15" i="2"/>
  <c r="AI15" i="11" s="1"/>
  <c r="U15" i="2"/>
  <c r="AB15" i="11" s="1"/>
  <c r="AC15" i="2"/>
  <c r="AJ15" i="11" s="1"/>
  <c r="V15" i="2"/>
  <c r="AC15" i="11" s="1"/>
  <c r="AD15" i="2"/>
  <c r="AK15" i="11" s="1"/>
  <c r="W15" i="2"/>
  <c r="AD15" i="11" s="1"/>
  <c r="AE15" i="2"/>
  <c r="AL15" i="11" s="1"/>
  <c r="X15" i="2"/>
  <c r="AE15" i="11" s="1"/>
  <c r="Y15" i="2"/>
  <c r="AF15" i="11" s="1"/>
  <c r="AA15" i="2"/>
  <c r="AH15" i="11" s="1"/>
  <c r="Z15" i="2"/>
  <c r="AG15" i="11" s="1"/>
  <c r="F34" i="2"/>
  <c r="G34" i="2" s="1"/>
  <c r="F37" i="2"/>
  <c r="G37" i="2" s="1"/>
  <c r="F36" i="2"/>
  <c r="G36" i="2" s="1"/>
  <c r="F14" i="2"/>
  <c r="G14" i="2" s="1"/>
  <c r="F43" i="2"/>
  <c r="G43" i="2" s="1"/>
  <c r="F15" i="2"/>
  <c r="G15" i="2" s="1"/>
  <c r="F21" i="2"/>
  <c r="G21" i="2" s="1"/>
  <c r="F30" i="2"/>
  <c r="G30" i="2" s="1"/>
  <c r="F19" i="2"/>
  <c r="G19" i="2" s="1"/>
  <c r="F33" i="2"/>
  <c r="G33" i="2" s="1"/>
  <c r="F22" i="2"/>
  <c r="G22" i="2" s="1"/>
  <c r="F32" i="2"/>
  <c r="G32" i="2" s="1"/>
  <c r="F24" i="2"/>
  <c r="G24" i="2" s="1"/>
  <c r="F10" i="2"/>
  <c r="G10" i="2" s="1"/>
  <c r="F18" i="2"/>
  <c r="G18" i="2" s="1"/>
  <c r="F12" i="2"/>
  <c r="G12" i="2" s="1"/>
  <c r="F42" i="2"/>
  <c r="G42" i="2" s="1"/>
  <c r="F29" i="2"/>
  <c r="G29" i="2" s="1"/>
  <c r="F41" i="2"/>
  <c r="G41" i="2" s="1"/>
  <c r="F13" i="2"/>
  <c r="G13" i="2" s="1"/>
  <c r="F25" i="2"/>
  <c r="G25" i="2" s="1"/>
  <c r="F38" i="2"/>
  <c r="G38" i="2" s="1"/>
  <c r="F11" i="2"/>
  <c r="G11" i="2" s="1"/>
  <c r="F40" i="2"/>
  <c r="G40" i="2" s="1"/>
  <c r="F31" i="2"/>
  <c r="G31" i="2" s="1"/>
  <c r="F39" i="2"/>
  <c r="G39" i="2" s="1"/>
  <c r="F27" i="2"/>
  <c r="G27" i="2" s="1"/>
  <c r="F20" i="2"/>
  <c r="G20" i="2" s="1"/>
  <c r="F28" i="2"/>
  <c r="G28" i="2" s="1"/>
  <c r="F23" i="2"/>
  <c r="G23" i="2" s="1"/>
  <c r="F16" i="2"/>
  <c r="G16" i="2" s="1"/>
  <c r="F49" i="2"/>
  <c r="G49" i="2" s="1"/>
  <c r="F48" i="2"/>
  <c r="G48" i="2" s="1"/>
  <c r="F47" i="2"/>
  <c r="G47" i="2" s="1"/>
  <c r="F45" i="2"/>
  <c r="G45" i="2" s="1"/>
  <c r="F46" i="2"/>
  <c r="G46" i="2" s="1"/>
  <c r="E105" i="15"/>
  <c r="O105" i="15"/>
  <c r="O72" i="15"/>
  <c r="J72" i="15"/>
  <c r="N72" i="15"/>
  <c r="G72" i="15"/>
  <c r="O35" i="15"/>
  <c r="J35" i="15"/>
  <c r="F72" i="15"/>
  <c r="O96" i="15"/>
  <c r="L72" i="15"/>
  <c r="G96" i="15"/>
  <c r="I72" i="15"/>
  <c r="K35" i="15"/>
  <c r="H35" i="15"/>
  <c r="N35" i="15"/>
  <c r="D72" i="15"/>
  <c r="K72" i="15"/>
  <c r="H72" i="15"/>
  <c r="M72" i="15"/>
  <c r="E72" i="15"/>
  <c r="K105" i="15"/>
  <c r="M105" i="15"/>
  <c r="J105" i="15"/>
  <c r="N105" i="15"/>
  <c r="L105" i="15"/>
  <c r="G105" i="15"/>
  <c r="H105" i="15"/>
  <c r="D105" i="15"/>
  <c r="F35" i="15"/>
  <c r="L35" i="15"/>
  <c r="D96" i="15"/>
  <c r="G35" i="15"/>
  <c r="D35" i="15"/>
  <c r="M35" i="15"/>
  <c r="J96" i="15"/>
  <c r="I35" i="15"/>
  <c r="E35" i="15"/>
  <c r="O19" i="15"/>
  <c r="AA19" i="15" s="1"/>
  <c r="Z20" i="8" s="1"/>
  <c r="H19" i="15"/>
  <c r="T19" i="15" s="1"/>
  <c r="S20" i="8" s="1"/>
  <c r="N19" i="15"/>
  <c r="Z19" i="15" s="1"/>
  <c r="Y20" i="8" s="1"/>
  <c r="F19" i="15"/>
  <c r="R19" i="15" s="1"/>
  <c r="Q20" i="8" s="1"/>
  <c r="J19" i="15"/>
  <c r="V19" i="15" s="1"/>
  <c r="U20" i="8" s="1"/>
  <c r="G19" i="15"/>
  <c r="S19" i="15" s="1"/>
  <c r="R20" i="8" s="1"/>
  <c r="L19" i="15"/>
  <c r="X19" i="15" s="1"/>
  <c r="W20" i="8" s="1"/>
  <c r="D19" i="15"/>
  <c r="P19" i="15" s="1"/>
  <c r="O20" i="8" s="1"/>
  <c r="M19" i="15"/>
  <c r="Y19" i="15" s="1"/>
  <c r="X20" i="8" s="1"/>
  <c r="E19" i="15"/>
  <c r="Q19" i="15" s="1"/>
  <c r="P20" i="8" s="1"/>
  <c r="I19" i="15"/>
  <c r="U19" i="15" s="1"/>
  <c r="T20" i="8" s="1"/>
  <c r="N34" i="2" l="1"/>
  <c r="R34" i="2"/>
  <c r="O34" i="2"/>
  <c r="J34" i="2"/>
  <c r="I34" i="2"/>
  <c r="Q34" i="2"/>
  <c r="X34" i="11" s="1"/>
  <c r="H34" i="2"/>
  <c r="O34" i="11" s="1"/>
  <c r="S34" i="2"/>
  <c r="L34" i="2"/>
  <c r="S34" i="11" s="1"/>
  <c r="K34" i="2"/>
  <c r="M34" i="2"/>
  <c r="T34" i="11" s="1"/>
  <c r="P34" i="2"/>
  <c r="P9" i="2"/>
  <c r="L9" i="2"/>
  <c r="I9" i="2"/>
  <c r="M9" i="2"/>
  <c r="T9" i="11" s="1"/>
  <c r="Q9" i="2"/>
  <c r="J9" i="2"/>
  <c r="R9" i="2"/>
  <c r="N9" i="2"/>
  <c r="U9" i="11" s="1"/>
  <c r="H9" i="2"/>
  <c r="K9" i="2"/>
  <c r="O9" i="2"/>
  <c r="S9" i="2"/>
  <c r="R10" i="2"/>
  <c r="N10" i="2"/>
  <c r="J10" i="2"/>
  <c r="Q10" i="11" s="1"/>
  <c r="K10" i="2"/>
  <c r="R10" i="11" s="1"/>
  <c r="H10" i="2"/>
  <c r="I10" i="2"/>
  <c r="O10" i="2"/>
  <c r="L10" i="2"/>
  <c r="M10" i="2"/>
  <c r="S10" i="2"/>
  <c r="P10" i="2"/>
  <c r="Q10" i="2"/>
  <c r="E11" i="5"/>
  <c r="Q11" i="5" s="1"/>
  <c r="N82" i="8"/>
  <c r="J82" i="8"/>
  <c r="BP82" i="8"/>
  <c r="P72" i="23"/>
  <c r="AM73" i="8" s="1"/>
  <c r="N24" i="5"/>
  <c r="Z24" i="5" s="1"/>
  <c r="I87" i="5"/>
  <c r="U87" i="5" s="1"/>
  <c r="F82" i="8"/>
  <c r="I82" i="8"/>
  <c r="BV82" i="8"/>
  <c r="R81" i="23"/>
  <c r="AO82" i="8" s="1"/>
  <c r="M82" i="8"/>
  <c r="H82" i="8"/>
  <c r="BU82" i="8"/>
  <c r="T81" i="23"/>
  <c r="AQ82" i="8" s="1"/>
  <c r="L34" i="5"/>
  <c r="X34" i="5" s="1"/>
  <c r="E82" i="8"/>
  <c r="BO82" i="8"/>
  <c r="BS82" i="8"/>
  <c r="V81" i="23"/>
  <c r="AS82" i="8" s="1"/>
  <c r="I82" i="5"/>
  <c r="U82" i="5" s="1"/>
  <c r="L82" i="8"/>
  <c r="BQ82" i="8"/>
  <c r="BM82" i="8"/>
  <c r="G24" i="5"/>
  <c r="S24" i="5" s="1"/>
  <c r="J42" i="5"/>
  <c r="V42" i="5" s="1"/>
  <c r="J87" i="5"/>
  <c r="V87" i="5" s="1"/>
  <c r="H31" i="5"/>
  <c r="T31" i="5" s="1"/>
  <c r="C81" i="15"/>
  <c r="L80" i="22" s="1"/>
  <c r="D82" i="8"/>
  <c r="BL82" i="8"/>
  <c r="BR82" i="8"/>
  <c r="K82" i="8"/>
  <c r="BN82" i="8"/>
  <c r="BT82" i="8"/>
  <c r="P81" i="23"/>
  <c r="AM82" i="8" s="1"/>
  <c r="K82" i="5"/>
  <c r="W82" i="5" s="1"/>
  <c r="S81" i="23"/>
  <c r="AP82" i="8" s="1"/>
  <c r="Z81" i="23"/>
  <c r="AW82" i="8" s="1"/>
  <c r="J82" i="5"/>
  <c r="V82" i="5" s="1"/>
  <c r="BQ15" i="8"/>
  <c r="BK15" i="8"/>
  <c r="Y81" i="23"/>
  <c r="AV82" i="8" s="1"/>
  <c r="W81" i="23"/>
  <c r="AT82" i="8" s="1"/>
  <c r="M82" i="5"/>
  <c r="Y82" i="5" s="1"/>
  <c r="F92" i="5"/>
  <c r="R92" i="5" s="1"/>
  <c r="G92" i="5"/>
  <c r="S92" i="5" s="1"/>
  <c r="X91" i="23"/>
  <c r="AU92" i="8" s="1"/>
  <c r="U81" i="23"/>
  <c r="AR82" i="8" s="1"/>
  <c r="J11" i="5"/>
  <c r="V11" i="5" s="1"/>
  <c r="E15" i="5"/>
  <c r="Q15" i="5" s="1"/>
  <c r="L82" i="5"/>
  <c r="X82" i="5" s="1"/>
  <c r="H15" i="8"/>
  <c r="X81" i="23"/>
  <c r="AU82" i="8" s="1"/>
  <c r="I15" i="5"/>
  <c r="U15" i="5" s="1"/>
  <c r="K60" i="5"/>
  <c r="W60" i="5" s="1"/>
  <c r="S91" i="23"/>
  <c r="AP92" i="8" s="1"/>
  <c r="W91" i="23"/>
  <c r="AT92" i="8" s="1"/>
  <c r="C81" i="23"/>
  <c r="X14" i="23"/>
  <c r="AU15" i="8" s="1"/>
  <c r="J46" i="5"/>
  <c r="V46" i="5" s="1"/>
  <c r="N60" i="5"/>
  <c r="Z60" i="5" s="1"/>
  <c r="J48" i="8"/>
  <c r="E48" i="8"/>
  <c r="D20" i="8"/>
  <c r="E74" i="8"/>
  <c r="BU74" i="8"/>
  <c r="BT20" i="8"/>
  <c r="BR20" i="8"/>
  <c r="BK48" i="8"/>
  <c r="BO48" i="8"/>
  <c r="Y47" i="23"/>
  <c r="AV48" i="8" s="1"/>
  <c r="U73" i="23"/>
  <c r="AR74" i="8" s="1"/>
  <c r="Z73" i="23"/>
  <c r="AW74" i="8" s="1"/>
  <c r="AA19" i="23"/>
  <c r="AX20" i="8" s="1"/>
  <c r="U19" i="23"/>
  <c r="AR20" i="8" s="1"/>
  <c r="E40" i="5"/>
  <c r="Q40" i="5" s="1"/>
  <c r="D40" i="5"/>
  <c r="P40" i="5" s="1"/>
  <c r="I46" i="5"/>
  <c r="U46" i="5" s="1"/>
  <c r="D46" i="5"/>
  <c r="P46" i="5" s="1"/>
  <c r="C48" i="5"/>
  <c r="O48" i="5" s="1"/>
  <c r="D82" i="5"/>
  <c r="P82" i="5" s="1"/>
  <c r="C60" i="5"/>
  <c r="O60" i="5" s="1"/>
  <c r="I48" i="8"/>
  <c r="L48" i="8"/>
  <c r="L20" i="8"/>
  <c r="L74" i="8"/>
  <c r="BP74" i="8"/>
  <c r="BV20" i="8"/>
  <c r="BM20" i="8"/>
  <c r="BN48" i="8"/>
  <c r="BQ48" i="8"/>
  <c r="Q47" i="23"/>
  <c r="AN48" i="8" s="1"/>
  <c r="C73" i="23"/>
  <c r="K72" i="22" s="1"/>
  <c r="T73" i="23"/>
  <c r="AQ74" i="8" s="1"/>
  <c r="X19" i="23"/>
  <c r="AU20" i="8" s="1"/>
  <c r="Q19" i="23"/>
  <c r="AN20" i="8" s="1"/>
  <c r="H40" i="5"/>
  <c r="T40" i="5" s="1"/>
  <c r="J40" i="5"/>
  <c r="V40" i="5" s="1"/>
  <c r="E46" i="5"/>
  <c r="Q46" i="5" s="1"/>
  <c r="C46" i="5"/>
  <c r="O46" i="5" s="1"/>
  <c r="N48" i="5"/>
  <c r="Z48" i="5" s="1"/>
  <c r="G82" i="5"/>
  <c r="S82" i="5" s="1"/>
  <c r="J60" i="5"/>
  <c r="V60" i="5" s="1"/>
  <c r="T91" i="23"/>
  <c r="AQ92" i="8" s="1"/>
  <c r="C73" i="15"/>
  <c r="L72" i="22" s="1"/>
  <c r="C48" i="8"/>
  <c r="C47" i="15"/>
  <c r="L46" i="22" s="1"/>
  <c r="N20" i="8"/>
  <c r="K20" i="8"/>
  <c r="K74" i="8"/>
  <c r="BT74" i="8"/>
  <c r="BM74" i="8"/>
  <c r="BU20" i="8"/>
  <c r="BU48" i="8"/>
  <c r="BP48" i="8"/>
  <c r="W47" i="23"/>
  <c r="AT48" i="8" s="1"/>
  <c r="X47" i="23"/>
  <c r="AU48" i="8" s="1"/>
  <c r="Y73" i="23"/>
  <c r="AV74" i="8" s="1"/>
  <c r="W73" i="23"/>
  <c r="AT74" i="8" s="1"/>
  <c r="Q81" i="23"/>
  <c r="AN82" i="8" s="1"/>
  <c r="AA81" i="23"/>
  <c r="AX82" i="8" s="1"/>
  <c r="Y19" i="23"/>
  <c r="AV20" i="8" s="1"/>
  <c r="F40" i="5"/>
  <c r="R40" i="5" s="1"/>
  <c r="M46" i="5"/>
  <c r="Y46" i="5" s="1"/>
  <c r="K46" i="5"/>
  <c r="W46" i="5" s="1"/>
  <c r="K48" i="5"/>
  <c r="W48" i="5" s="1"/>
  <c r="K68" i="5"/>
  <c r="W68" i="5" s="1"/>
  <c r="F82" i="5"/>
  <c r="R82" i="5" s="1"/>
  <c r="V91" i="23"/>
  <c r="AS92" i="8" s="1"/>
  <c r="G48" i="8"/>
  <c r="G20" i="8"/>
  <c r="J20" i="8"/>
  <c r="N74" i="8"/>
  <c r="C74" i="8"/>
  <c r="BO74" i="8"/>
  <c r="BK74" i="8"/>
  <c r="BQ20" i="8"/>
  <c r="BS48" i="8"/>
  <c r="R47" i="23"/>
  <c r="AO48" i="8" s="1"/>
  <c r="U47" i="23"/>
  <c r="AR48" i="8" s="1"/>
  <c r="AA73" i="23"/>
  <c r="AX74" i="8" s="1"/>
  <c r="V65" i="23"/>
  <c r="AS66" i="8" s="1"/>
  <c r="P19" i="23"/>
  <c r="AM20" i="8" s="1"/>
  <c r="C40" i="5"/>
  <c r="O40" i="5" s="1"/>
  <c r="H46" i="5"/>
  <c r="T46" i="5" s="1"/>
  <c r="E48" i="5"/>
  <c r="Q48" i="5" s="1"/>
  <c r="J48" i="5"/>
  <c r="V48" i="5" s="1"/>
  <c r="C68" i="5"/>
  <c r="O68" i="5" s="1"/>
  <c r="C82" i="5"/>
  <c r="O82" i="5" s="1"/>
  <c r="N48" i="8"/>
  <c r="F20" i="8"/>
  <c r="H20" i="8"/>
  <c r="G74" i="8"/>
  <c r="J74" i="8"/>
  <c r="BN74" i="8"/>
  <c r="BL74" i="8"/>
  <c r="BS20" i="8"/>
  <c r="BT48" i="8"/>
  <c r="AA47" i="23"/>
  <c r="AX48" i="8" s="1"/>
  <c r="Z47" i="23"/>
  <c r="AW48" i="8" s="1"/>
  <c r="Q73" i="23"/>
  <c r="AN74" i="8" s="1"/>
  <c r="T65" i="23"/>
  <c r="AQ66" i="8" s="1"/>
  <c r="T19" i="23"/>
  <c r="AQ20" i="8" s="1"/>
  <c r="N40" i="5"/>
  <c r="Z40" i="5" s="1"/>
  <c r="H48" i="5"/>
  <c r="T48" i="5" s="1"/>
  <c r="I48" i="5"/>
  <c r="U48" i="5" s="1"/>
  <c r="J68" i="5"/>
  <c r="V68" i="5" s="1"/>
  <c r="K93" i="5"/>
  <c r="W93" i="5" s="1"/>
  <c r="F48" i="8"/>
  <c r="E20" i="8"/>
  <c r="I20" i="8"/>
  <c r="F74" i="8"/>
  <c r="I74" i="8"/>
  <c r="BV74" i="8"/>
  <c r="BR74" i="8"/>
  <c r="BP20" i="8"/>
  <c r="BR48" i="8"/>
  <c r="V47" i="23"/>
  <c r="AS48" i="8" s="1"/>
  <c r="P47" i="23"/>
  <c r="AM48" i="8" s="1"/>
  <c r="X73" i="23"/>
  <c r="AU74" i="8" s="1"/>
  <c r="S19" i="23"/>
  <c r="AP20" i="8" s="1"/>
  <c r="V19" i="23"/>
  <c r="AS20" i="8" s="1"/>
  <c r="M48" i="5"/>
  <c r="Y48" i="5" s="1"/>
  <c r="G68" i="5"/>
  <c r="S68" i="5" s="1"/>
  <c r="N15" i="8"/>
  <c r="G15" i="8"/>
  <c r="BU15" i="8"/>
  <c r="C14" i="23"/>
  <c r="K13" i="22" s="1"/>
  <c r="W14" i="23"/>
  <c r="AT15" i="8" s="1"/>
  <c r="J15" i="5"/>
  <c r="V15" i="5" s="1"/>
  <c r="F52" i="5"/>
  <c r="R52" i="5" s="1"/>
  <c r="M93" i="5"/>
  <c r="Y93" i="5" s="1"/>
  <c r="L15" i="8"/>
  <c r="F15" i="8"/>
  <c r="K51" i="8"/>
  <c r="BM15" i="8"/>
  <c r="Z14" i="23"/>
  <c r="AW15" i="8" s="1"/>
  <c r="Q14" i="23"/>
  <c r="AN15" i="8" s="1"/>
  <c r="H11" i="5"/>
  <c r="T11" i="5" s="1"/>
  <c r="D11" i="5"/>
  <c r="P11" i="5" s="1"/>
  <c r="D15" i="5"/>
  <c r="P15" i="5" s="1"/>
  <c r="H68" i="5"/>
  <c r="T68" i="5" s="1"/>
  <c r="J61" i="5"/>
  <c r="V61" i="5" s="1"/>
  <c r="I52" i="5"/>
  <c r="U52" i="5" s="1"/>
  <c r="E90" i="4"/>
  <c r="J93" i="5"/>
  <c r="V93" i="5" s="1"/>
  <c r="F65" i="8"/>
  <c r="K15" i="8"/>
  <c r="M15" i="8"/>
  <c r="BT15" i="8"/>
  <c r="BQ65" i="8"/>
  <c r="Y14" i="23"/>
  <c r="AV15" i="8" s="1"/>
  <c r="P14" i="23"/>
  <c r="AM15" i="8" s="1"/>
  <c r="K11" i="5"/>
  <c r="W11" i="5" s="1"/>
  <c r="C11" i="5"/>
  <c r="O11" i="5" s="1"/>
  <c r="C15" i="5"/>
  <c r="O15" i="5" s="1"/>
  <c r="AB15" i="5" s="1"/>
  <c r="BX15" i="5" s="1"/>
  <c r="C52" i="5"/>
  <c r="O52" i="5" s="1"/>
  <c r="R90" i="23"/>
  <c r="AO91" i="8" s="1"/>
  <c r="E93" i="5"/>
  <c r="Q93" i="5" s="1"/>
  <c r="D15" i="8"/>
  <c r="E15" i="8"/>
  <c r="BS51" i="8"/>
  <c r="BL15" i="8"/>
  <c r="S14" i="23"/>
  <c r="AP15" i="8" s="1"/>
  <c r="U14" i="23"/>
  <c r="AR15" i="8" s="1"/>
  <c r="L11" i="5"/>
  <c r="X11" i="5" s="1"/>
  <c r="N11" i="5"/>
  <c r="Z11" i="5" s="1"/>
  <c r="N15" i="5"/>
  <c r="Z15" i="5" s="1"/>
  <c r="N68" i="5"/>
  <c r="Z68" i="5" s="1"/>
  <c r="F68" i="5"/>
  <c r="R68" i="5" s="1"/>
  <c r="K52" i="5"/>
  <c r="W52" i="5" s="1"/>
  <c r="Q90" i="23"/>
  <c r="AN91" i="8" s="1"/>
  <c r="D93" i="5"/>
  <c r="P93" i="5" s="1"/>
  <c r="C15" i="8"/>
  <c r="C14" i="15"/>
  <c r="L13" i="22" s="1"/>
  <c r="BV15" i="8"/>
  <c r="BP15" i="8"/>
  <c r="V14" i="23"/>
  <c r="AS15" i="8" s="1"/>
  <c r="T14" i="23"/>
  <c r="AQ15" i="8" s="1"/>
  <c r="I11" i="5"/>
  <c r="U11" i="5" s="1"/>
  <c r="M11" i="5"/>
  <c r="Y11" i="5" s="1"/>
  <c r="F15" i="5"/>
  <c r="R15" i="5" s="1"/>
  <c r="M15" i="5"/>
  <c r="Y15" i="5" s="1"/>
  <c r="E68" i="5"/>
  <c r="Q68" i="5" s="1"/>
  <c r="J52" i="5"/>
  <c r="V52" i="5" s="1"/>
  <c r="H92" i="4"/>
  <c r="I93" i="5"/>
  <c r="U93" i="5" s="1"/>
  <c r="J15" i="8"/>
  <c r="BR15" i="8"/>
  <c r="BS15" i="8"/>
  <c r="BV28" i="8"/>
  <c r="AA14" i="23"/>
  <c r="AX15" i="8" s="1"/>
  <c r="F11" i="5"/>
  <c r="R11" i="5" s="1"/>
  <c r="G15" i="5"/>
  <c r="S15" i="5" s="1"/>
  <c r="H15" i="5"/>
  <c r="T15" i="5" s="1"/>
  <c r="G52" i="5"/>
  <c r="S52" i="5" s="1"/>
  <c r="F92" i="4"/>
  <c r="X92" i="23"/>
  <c r="AU93" i="8" s="1"/>
  <c r="I15" i="8"/>
  <c r="BN15" i="8"/>
  <c r="BO15" i="8"/>
  <c r="R14" i="23"/>
  <c r="AO15" i="8" s="1"/>
  <c r="K15" i="5"/>
  <c r="W15" i="5" s="1"/>
  <c r="E52" i="5"/>
  <c r="Q52" i="5" s="1"/>
  <c r="F93" i="5"/>
  <c r="R93" i="5" s="1"/>
  <c r="C55" i="15"/>
  <c r="H50" i="8"/>
  <c r="L56" i="8"/>
  <c r="D66" i="5"/>
  <c r="P66" i="5" s="1"/>
  <c r="H82" i="5"/>
  <c r="T82" i="5" s="1"/>
  <c r="H60" i="5"/>
  <c r="T60" i="5" s="1"/>
  <c r="AG60" i="5" s="1"/>
  <c r="F90" i="4"/>
  <c r="E92" i="4"/>
  <c r="C92" i="23"/>
  <c r="D95" i="4"/>
  <c r="L50" i="8"/>
  <c r="H66" i="8"/>
  <c r="BK66" i="8"/>
  <c r="I95" i="5"/>
  <c r="U95" i="5" s="1"/>
  <c r="AH95" i="5" s="1"/>
  <c r="DB95" i="5" s="1"/>
  <c r="CC95" i="8" s="1"/>
  <c r="I83" i="8"/>
  <c r="L66" i="8"/>
  <c r="BK50" i="8"/>
  <c r="K83" i="5"/>
  <c r="W83" i="5" s="1"/>
  <c r="C91" i="5"/>
  <c r="O91" i="5" s="1"/>
  <c r="R92" i="23"/>
  <c r="AO93" i="8" s="1"/>
  <c r="I56" i="8"/>
  <c r="BR28" i="8"/>
  <c r="D83" i="8"/>
  <c r="BS83" i="8"/>
  <c r="W82" i="23"/>
  <c r="AT83" i="8" s="1"/>
  <c r="N82" i="5"/>
  <c r="Z82" i="5" s="1"/>
  <c r="D91" i="5"/>
  <c r="P91" i="5" s="1"/>
  <c r="Y92" i="23"/>
  <c r="AV93" i="8" s="1"/>
  <c r="G28" i="8"/>
  <c r="F26" i="8"/>
  <c r="BK83" i="8"/>
  <c r="P82" i="23"/>
  <c r="AM83" i="8" s="1"/>
  <c r="T55" i="23"/>
  <c r="AQ56" i="8" s="1"/>
  <c r="K28" i="8"/>
  <c r="J26" i="8"/>
  <c r="BS26" i="8"/>
  <c r="H83" i="8"/>
  <c r="C66" i="8"/>
  <c r="D66" i="8"/>
  <c r="BT66" i="8"/>
  <c r="BO66" i="8"/>
  <c r="BP83" i="8"/>
  <c r="BL83" i="8"/>
  <c r="AA65" i="23"/>
  <c r="AX66" i="8" s="1"/>
  <c r="R65" i="23"/>
  <c r="AO66" i="8" s="1"/>
  <c r="Y82" i="23"/>
  <c r="AV83" i="8" s="1"/>
  <c r="S82" i="23"/>
  <c r="AP83" i="8" s="1"/>
  <c r="L83" i="5"/>
  <c r="X83" i="5" s="1"/>
  <c r="J34" i="5"/>
  <c r="V34" i="5" s="1"/>
  <c r="K66" i="5"/>
  <c r="W66" i="5" s="1"/>
  <c r="J12" i="5"/>
  <c r="V12" i="5" s="1"/>
  <c r="F89" i="4"/>
  <c r="G83" i="8"/>
  <c r="K66" i="8"/>
  <c r="BL66" i="8"/>
  <c r="BV66" i="8"/>
  <c r="BR83" i="8"/>
  <c r="BU83" i="8"/>
  <c r="U65" i="23"/>
  <c r="AR66" i="8" s="1"/>
  <c r="W65" i="23"/>
  <c r="AT66" i="8" s="1"/>
  <c r="V82" i="23"/>
  <c r="AS83" i="8" s="1"/>
  <c r="G48" i="5"/>
  <c r="S48" i="5" s="1"/>
  <c r="AF48" i="5" s="1"/>
  <c r="CZ48" i="5" s="1"/>
  <c r="CA48" i="8" s="1"/>
  <c r="E87" i="5"/>
  <c r="Q87" i="5" s="1"/>
  <c r="D61" i="5"/>
  <c r="P61" i="5" s="1"/>
  <c r="D52" i="5"/>
  <c r="P52" i="5" s="1"/>
  <c r="J83" i="5"/>
  <c r="V83" i="5" s="1"/>
  <c r="D34" i="5"/>
  <c r="P34" i="5" s="1"/>
  <c r="L44" i="5"/>
  <c r="X44" i="5" s="1"/>
  <c r="H12" i="5"/>
  <c r="T12" i="5" s="1"/>
  <c r="D60" i="5"/>
  <c r="P60" i="5" s="1"/>
  <c r="AC60" i="5" s="1"/>
  <c r="CW60" i="5" s="1"/>
  <c r="BX60" i="8" s="1"/>
  <c r="V89" i="23"/>
  <c r="AS90" i="8" s="1"/>
  <c r="L91" i="5"/>
  <c r="X91" i="5" s="1"/>
  <c r="C82" i="15"/>
  <c r="L81" i="22" s="1"/>
  <c r="E90" i="8"/>
  <c r="N83" i="8"/>
  <c r="G66" i="8"/>
  <c r="BP66" i="8"/>
  <c r="BU66" i="8"/>
  <c r="BO90" i="8"/>
  <c r="BO83" i="8"/>
  <c r="BQ83" i="8"/>
  <c r="S65" i="23"/>
  <c r="AP66" i="8" s="1"/>
  <c r="Z82" i="23"/>
  <c r="AW83" i="8" s="1"/>
  <c r="D83" i="5"/>
  <c r="P83" i="5" s="1"/>
  <c r="C34" i="5"/>
  <c r="O34" i="5" s="1"/>
  <c r="H34" i="5"/>
  <c r="T34" i="5" s="1"/>
  <c r="G44" i="5"/>
  <c r="S44" i="5" s="1"/>
  <c r="F12" i="5"/>
  <c r="R12" i="5" s="1"/>
  <c r="C65" i="15"/>
  <c r="L64" i="22" s="1"/>
  <c r="F83" i="8"/>
  <c r="N66" i="8"/>
  <c r="BM66" i="8"/>
  <c r="BQ66" i="8"/>
  <c r="BT90" i="8"/>
  <c r="BN83" i="8"/>
  <c r="Q65" i="23"/>
  <c r="AN66" i="8" s="1"/>
  <c r="U82" i="23"/>
  <c r="AR83" i="8" s="1"/>
  <c r="H83" i="5"/>
  <c r="T83" i="5" s="1"/>
  <c r="K34" i="5"/>
  <c r="W34" i="5" s="1"/>
  <c r="F34" i="5"/>
  <c r="R34" i="5" s="1"/>
  <c r="F44" i="5"/>
  <c r="R44" i="5" s="1"/>
  <c r="L12" i="5"/>
  <c r="X12" i="5" s="1"/>
  <c r="C83" i="8"/>
  <c r="M83" i="8"/>
  <c r="F66" i="8"/>
  <c r="BN66" i="8"/>
  <c r="BM83" i="8"/>
  <c r="X65" i="23"/>
  <c r="AU66" i="8" s="1"/>
  <c r="Q82" i="23"/>
  <c r="AN83" i="8" s="1"/>
  <c r="T82" i="23"/>
  <c r="AQ83" i="8" s="1"/>
  <c r="E83" i="5"/>
  <c r="Q83" i="5" s="1"/>
  <c r="N83" i="5"/>
  <c r="Z83" i="5" s="1"/>
  <c r="I34" i="5"/>
  <c r="U34" i="5" s="1"/>
  <c r="M34" i="5"/>
  <c r="Y34" i="5" s="1"/>
  <c r="I96" i="5"/>
  <c r="U96" i="5" s="1"/>
  <c r="X90" i="23"/>
  <c r="AU91" i="8" s="1"/>
  <c r="D92" i="4"/>
  <c r="G93" i="5"/>
  <c r="S93" i="5" s="1"/>
  <c r="V92" i="23"/>
  <c r="AS93" i="8" s="1"/>
  <c r="K83" i="8"/>
  <c r="E83" i="8"/>
  <c r="J66" i="8"/>
  <c r="M66" i="8"/>
  <c r="BS66" i="8"/>
  <c r="BV83" i="8"/>
  <c r="Y65" i="23"/>
  <c r="AV66" i="8" s="1"/>
  <c r="Z65" i="23"/>
  <c r="AW66" i="8" s="1"/>
  <c r="C82" i="23"/>
  <c r="K81" i="22" s="1"/>
  <c r="R82" i="23"/>
  <c r="AO83" i="8" s="1"/>
  <c r="G83" i="5"/>
  <c r="S83" i="5" s="1"/>
  <c r="F83" i="5"/>
  <c r="R83" i="5" s="1"/>
  <c r="G34" i="5"/>
  <c r="S34" i="5" s="1"/>
  <c r="N34" i="5"/>
  <c r="Z34" i="5" s="1"/>
  <c r="R95" i="23"/>
  <c r="AO96" i="8" s="1"/>
  <c r="Z90" i="23"/>
  <c r="AW91" i="8" s="1"/>
  <c r="H93" i="5"/>
  <c r="T93" i="5" s="1"/>
  <c r="L93" i="5"/>
  <c r="X93" i="5" s="1"/>
  <c r="Z92" i="23"/>
  <c r="AW93" i="8" s="1"/>
  <c r="J83" i="8"/>
  <c r="L83" i="8"/>
  <c r="I66" i="8"/>
  <c r="E66" i="8"/>
  <c r="BR66" i="8"/>
  <c r="BT83" i="8"/>
  <c r="C65" i="23"/>
  <c r="K64" i="22" s="1"/>
  <c r="P65" i="23"/>
  <c r="AM66" i="8" s="1"/>
  <c r="X82" i="23"/>
  <c r="AU83" i="8" s="1"/>
  <c r="AA82" i="23"/>
  <c r="AX83" i="8" s="1"/>
  <c r="N42" i="5"/>
  <c r="Z42" i="5" s="1"/>
  <c r="AM42" i="5" s="1"/>
  <c r="CI42" i="5" s="1"/>
  <c r="H87" i="5"/>
  <c r="T87" i="5" s="1"/>
  <c r="N52" i="5"/>
  <c r="Z52" i="5" s="1"/>
  <c r="M83" i="5"/>
  <c r="Y83" i="5" s="1"/>
  <c r="I66" i="5"/>
  <c r="U66" i="5" s="1"/>
  <c r="Z95" i="23"/>
  <c r="AW96" i="8" s="1"/>
  <c r="C90" i="23"/>
  <c r="K90" i="23" s="1"/>
  <c r="N93" i="5"/>
  <c r="Z93" i="5" s="1"/>
  <c r="C93" i="5"/>
  <c r="O93" i="5" s="1"/>
  <c r="T92" i="23"/>
  <c r="AQ93" i="8" s="1"/>
  <c r="F42" i="5"/>
  <c r="R42" i="5" s="1"/>
  <c r="AE42" i="5" s="1"/>
  <c r="CA42" i="5" s="1"/>
  <c r="H42" i="5"/>
  <c r="T42" i="5" s="1"/>
  <c r="C87" i="5"/>
  <c r="O87" i="5" s="1"/>
  <c r="K61" i="5"/>
  <c r="W61" i="5" s="1"/>
  <c r="N61" i="5"/>
  <c r="Z61" i="5" s="1"/>
  <c r="M52" i="5"/>
  <c r="Y52" i="5" s="1"/>
  <c r="F31" i="5"/>
  <c r="R31" i="5" s="1"/>
  <c r="H44" i="5"/>
  <c r="T44" i="5" s="1"/>
  <c r="E60" i="5"/>
  <c r="Q60" i="5" s="1"/>
  <c r="AD60" i="5" s="1"/>
  <c r="CX60" i="5" s="1"/>
  <c r="BY60" i="8" s="1"/>
  <c r="M42" i="5"/>
  <c r="Y42" i="5" s="1"/>
  <c r="G42" i="5"/>
  <c r="S42" i="5" s="1"/>
  <c r="M61" i="5"/>
  <c r="Y61" i="5" s="1"/>
  <c r="F61" i="5"/>
  <c r="R61" i="5" s="1"/>
  <c r="I31" i="5"/>
  <c r="U31" i="5" s="1"/>
  <c r="K42" i="5"/>
  <c r="W42" i="5" s="1"/>
  <c r="L61" i="5"/>
  <c r="X61" i="5" s="1"/>
  <c r="E31" i="5"/>
  <c r="Q31" i="5" s="1"/>
  <c r="M31" i="5"/>
  <c r="Y31" i="5" s="1"/>
  <c r="C44" i="5"/>
  <c r="O44" i="5" s="1"/>
  <c r="L42" i="5"/>
  <c r="X42" i="5" s="1"/>
  <c r="K87" i="5"/>
  <c r="W87" i="5" s="1"/>
  <c r="N87" i="5"/>
  <c r="Z87" i="5" s="1"/>
  <c r="I61" i="5"/>
  <c r="U61" i="5" s="1"/>
  <c r="K31" i="5"/>
  <c r="W31" i="5" s="1"/>
  <c r="J44" i="5"/>
  <c r="V44" i="5" s="1"/>
  <c r="M44" i="5"/>
  <c r="Y44" i="5" s="1"/>
  <c r="U92" i="23"/>
  <c r="AR93" i="8" s="1"/>
  <c r="C42" i="5"/>
  <c r="O42" i="5" s="1"/>
  <c r="D42" i="5"/>
  <c r="P42" i="5" s="1"/>
  <c r="C61" i="5"/>
  <c r="O61" i="5" s="1"/>
  <c r="AB61" i="5" s="1"/>
  <c r="H61" i="5"/>
  <c r="T61" i="5" s="1"/>
  <c r="C83" i="5"/>
  <c r="O83" i="5" s="1"/>
  <c r="J31" i="5"/>
  <c r="V31" i="5" s="1"/>
  <c r="I44" i="5"/>
  <c r="U44" i="5" s="1"/>
  <c r="L60" i="5"/>
  <c r="X60" i="5" s="1"/>
  <c r="I60" i="5"/>
  <c r="U60" i="5" s="1"/>
  <c r="D90" i="4"/>
  <c r="AA90" i="23"/>
  <c r="AX91" i="8" s="1"/>
  <c r="Q92" i="23"/>
  <c r="AN93" i="8" s="1"/>
  <c r="E42" i="5"/>
  <c r="Q42" i="5" s="1"/>
  <c r="E61" i="5"/>
  <c r="Q61" i="5" s="1"/>
  <c r="AD61" i="5" s="1"/>
  <c r="BZ61" i="5" s="1"/>
  <c r="L31" i="5"/>
  <c r="X31" i="5" s="1"/>
  <c r="E44" i="5"/>
  <c r="Q44" i="5" s="1"/>
  <c r="L68" i="5"/>
  <c r="X68" i="5" s="1"/>
  <c r="N31" i="5"/>
  <c r="Z31" i="5" s="1"/>
  <c r="H76" i="5"/>
  <c r="T76" i="5" s="1"/>
  <c r="N66" i="5"/>
  <c r="Z66" i="5" s="1"/>
  <c r="N20" i="5"/>
  <c r="Z20" i="5" s="1"/>
  <c r="AM20" i="5" s="1"/>
  <c r="CI20" i="5" s="1"/>
  <c r="G31" i="5"/>
  <c r="S31" i="5" s="1"/>
  <c r="K95" i="5"/>
  <c r="W95" i="5" s="1"/>
  <c r="M95" i="5"/>
  <c r="Y95" i="5" s="1"/>
  <c r="E95" i="5"/>
  <c r="Q95" i="5" s="1"/>
  <c r="H95" i="5"/>
  <c r="T95" i="5" s="1"/>
  <c r="F95" i="5"/>
  <c r="R95" i="5" s="1"/>
  <c r="Y94" i="23"/>
  <c r="AV95" i="8" s="1"/>
  <c r="V94" i="23"/>
  <c r="AS95" i="8" s="1"/>
  <c r="E93" i="4"/>
  <c r="N94" i="5"/>
  <c r="Z94" i="5" s="1"/>
  <c r="S93" i="23"/>
  <c r="AP94" i="8" s="1"/>
  <c r="T93" i="23"/>
  <c r="AQ94" i="8" s="1"/>
  <c r="U94" i="23"/>
  <c r="AR95" i="8" s="1"/>
  <c r="L90" i="8"/>
  <c r="BQ90" i="8"/>
  <c r="BS90" i="8"/>
  <c r="E89" i="4"/>
  <c r="H90" i="5"/>
  <c r="T90" i="5" s="1"/>
  <c r="Y89" i="23"/>
  <c r="AV90" i="8" s="1"/>
  <c r="AA89" i="23"/>
  <c r="AX90" i="8" s="1"/>
  <c r="D90" i="8"/>
  <c r="BN90" i="8"/>
  <c r="BR90" i="8"/>
  <c r="G90" i="5"/>
  <c r="S90" i="5" s="1"/>
  <c r="K90" i="5"/>
  <c r="W90" i="5" s="1"/>
  <c r="Q89" i="23"/>
  <c r="AN90" i="8" s="1"/>
  <c r="W89" i="23"/>
  <c r="AT90" i="8" s="1"/>
  <c r="K90" i="8"/>
  <c r="BP90" i="8"/>
  <c r="D90" i="5"/>
  <c r="P90" i="5" s="1"/>
  <c r="M90" i="5"/>
  <c r="Y90" i="5" s="1"/>
  <c r="AL90" i="5" s="1"/>
  <c r="DF90" i="5" s="1"/>
  <c r="CG90" i="8" s="1"/>
  <c r="C89" i="23"/>
  <c r="F89" i="23" s="1"/>
  <c r="N90" i="8"/>
  <c r="C90" i="8"/>
  <c r="BV90" i="8"/>
  <c r="F90" i="5"/>
  <c r="R90" i="5" s="1"/>
  <c r="AE90" i="5" s="1"/>
  <c r="E90" i="5"/>
  <c r="Q90" i="5" s="1"/>
  <c r="X89" i="23"/>
  <c r="AU90" i="8" s="1"/>
  <c r="N90" i="5"/>
  <c r="Z90" i="5" s="1"/>
  <c r="AM90" i="5" s="1"/>
  <c r="DG90" i="5" s="1"/>
  <c r="CH90" i="8" s="1"/>
  <c r="G90" i="8"/>
  <c r="J90" i="8"/>
  <c r="BU90" i="8"/>
  <c r="J90" i="5"/>
  <c r="V90" i="5" s="1"/>
  <c r="L90" i="5"/>
  <c r="X90" i="5" s="1"/>
  <c r="AK90" i="5" s="1"/>
  <c r="DE90" i="5" s="1"/>
  <c r="CF90" i="8" s="1"/>
  <c r="Z89" i="23"/>
  <c r="AW90" i="8" s="1"/>
  <c r="U89" i="23"/>
  <c r="AR90" i="8" s="1"/>
  <c r="C89" i="15"/>
  <c r="D89" i="15" s="1"/>
  <c r="P89" i="15" s="1"/>
  <c r="O90" i="8" s="1"/>
  <c r="F90" i="8"/>
  <c r="I90" i="8"/>
  <c r="BK90" i="8"/>
  <c r="D89" i="4"/>
  <c r="C90" i="5"/>
  <c r="O90" i="5" s="1"/>
  <c r="S89" i="23"/>
  <c r="AP90" i="8" s="1"/>
  <c r="T89" i="23"/>
  <c r="AQ90" i="8" s="1"/>
  <c r="M90" i="8"/>
  <c r="H90" i="8"/>
  <c r="BL90" i="8"/>
  <c r="BM90" i="8"/>
  <c r="H89" i="4"/>
  <c r="I90" i="5"/>
  <c r="U90" i="5" s="1"/>
  <c r="R89" i="23"/>
  <c r="AO90" i="8" s="1"/>
  <c r="W92" i="23"/>
  <c r="AT93" i="8" s="1"/>
  <c r="S92" i="23"/>
  <c r="AP93" i="8" s="1"/>
  <c r="F96" i="23"/>
  <c r="J96" i="23"/>
  <c r="N96" i="23"/>
  <c r="G96" i="23"/>
  <c r="K96" i="23"/>
  <c r="O96" i="23"/>
  <c r="D96" i="23"/>
  <c r="L96" i="23"/>
  <c r="H96" i="23"/>
  <c r="E96" i="23"/>
  <c r="M96" i="23"/>
  <c r="I96" i="23"/>
  <c r="K95" i="22"/>
  <c r="P92" i="23"/>
  <c r="AM93" i="8" s="1"/>
  <c r="V49" i="23"/>
  <c r="AS50" i="8" s="1"/>
  <c r="F60" i="5"/>
  <c r="R60" i="5" s="1"/>
  <c r="J95" i="5"/>
  <c r="V95" i="5" s="1"/>
  <c r="N95" i="5"/>
  <c r="Z95" i="5" s="1"/>
  <c r="C94" i="23"/>
  <c r="F94" i="23" s="1"/>
  <c r="H95" i="4"/>
  <c r="F96" i="5"/>
  <c r="R96" i="5" s="1"/>
  <c r="Y95" i="23"/>
  <c r="AV96" i="8" s="1"/>
  <c r="U95" i="23"/>
  <c r="AR96" i="8" s="1"/>
  <c r="P49" i="23"/>
  <c r="AM50" i="8" s="1"/>
  <c r="F95" i="4"/>
  <c r="H96" i="5"/>
  <c r="T96" i="5" s="1"/>
  <c r="Q95" i="23"/>
  <c r="AN96" i="8" s="1"/>
  <c r="AA95" i="23"/>
  <c r="AX96" i="8" s="1"/>
  <c r="J28" i="5"/>
  <c r="V28" i="5" s="1"/>
  <c r="AI28" i="5" s="1"/>
  <c r="E94" i="4"/>
  <c r="G95" i="5"/>
  <c r="S95" i="5" s="1"/>
  <c r="Z94" i="23"/>
  <c r="AW95" i="8" s="1"/>
  <c r="R94" i="23"/>
  <c r="AO95" i="8" s="1"/>
  <c r="N96" i="5"/>
  <c r="Z96" i="5" s="1"/>
  <c r="C96" i="5"/>
  <c r="O96" i="5" s="1"/>
  <c r="C95" i="23"/>
  <c r="D95" i="23" s="1"/>
  <c r="W95" i="23"/>
  <c r="AT96" i="8" s="1"/>
  <c r="D94" i="4"/>
  <c r="L95" i="5"/>
  <c r="X95" i="5" s="1"/>
  <c r="X94" i="23"/>
  <c r="AU95" i="8" s="1"/>
  <c r="T94" i="23"/>
  <c r="AQ95" i="8" s="1"/>
  <c r="D96" i="5"/>
  <c r="P96" i="5" s="1"/>
  <c r="M96" i="5"/>
  <c r="Y96" i="5" s="1"/>
  <c r="V95" i="23"/>
  <c r="AS96" i="8" s="1"/>
  <c r="G60" i="5"/>
  <c r="S60" i="5" s="1"/>
  <c r="AF60" i="5" s="1"/>
  <c r="CB60" i="5" s="1"/>
  <c r="H94" i="4"/>
  <c r="C95" i="5"/>
  <c r="O95" i="5" s="1"/>
  <c r="P94" i="23"/>
  <c r="AM95" i="8" s="1"/>
  <c r="AA94" i="23"/>
  <c r="AX95" i="8" s="1"/>
  <c r="K96" i="5"/>
  <c r="W96" i="5" s="1"/>
  <c r="E96" i="5"/>
  <c r="Q96" i="5" s="1"/>
  <c r="X95" i="23"/>
  <c r="AU96" i="8" s="1"/>
  <c r="BO84" i="8"/>
  <c r="F94" i="4"/>
  <c r="D95" i="5"/>
  <c r="P95" i="5" s="1"/>
  <c r="W94" i="23"/>
  <c r="AT95" i="8" s="1"/>
  <c r="Q94" i="23"/>
  <c r="AN95" i="8" s="1"/>
  <c r="J96" i="5"/>
  <c r="V96" i="5" s="1"/>
  <c r="L96" i="5"/>
  <c r="X96" i="5" s="1"/>
  <c r="T95" i="23"/>
  <c r="AQ96" i="8" s="1"/>
  <c r="E50" i="5"/>
  <c r="Q50" i="5" s="1"/>
  <c r="AD50" i="5" s="1"/>
  <c r="BZ50" i="5" s="1"/>
  <c r="C26" i="5"/>
  <c r="O26" i="5" s="1"/>
  <c r="AB26" i="5" s="1"/>
  <c r="BX26" i="5" s="1"/>
  <c r="E95" i="4"/>
  <c r="G96" i="5"/>
  <c r="S96" i="5" s="1"/>
  <c r="S95" i="23"/>
  <c r="AP96" i="8" s="1"/>
  <c r="M57" i="8"/>
  <c r="F28" i="8"/>
  <c r="I28" i="8"/>
  <c r="C50" i="8"/>
  <c r="D50" i="8"/>
  <c r="N26" i="8"/>
  <c r="I26" i="8"/>
  <c r="BT26" i="8"/>
  <c r="BR26" i="8"/>
  <c r="BO57" i="8"/>
  <c r="BK57" i="8"/>
  <c r="BT28" i="8"/>
  <c r="BN28" i="8"/>
  <c r="BV50" i="8"/>
  <c r="AA49" i="23"/>
  <c r="AX50" i="8" s="1"/>
  <c r="L50" i="5"/>
  <c r="X50" i="5" s="1"/>
  <c r="D26" i="5"/>
  <c r="P26" i="5" s="1"/>
  <c r="AC26" i="5" s="1"/>
  <c r="K44" i="5"/>
  <c r="W44" i="5" s="1"/>
  <c r="N44" i="5"/>
  <c r="Z44" i="5" s="1"/>
  <c r="J20" i="5"/>
  <c r="V20" i="5" s="1"/>
  <c r="AI20" i="5" s="1"/>
  <c r="DC20" i="5" s="1"/>
  <c r="CD20" i="8" s="1"/>
  <c r="D93" i="4"/>
  <c r="J94" i="5"/>
  <c r="V94" i="5" s="1"/>
  <c r="R93" i="23"/>
  <c r="AO94" i="8" s="1"/>
  <c r="P93" i="23"/>
  <c r="AM94" i="8" s="1"/>
  <c r="K91" i="5"/>
  <c r="W91" i="5" s="1"/>
  <c r="I91" i="5"/>
  <c r="U91" i="5" s="1"/>
  <c r="W90" i="23"/>
  <c r="AT91" i="8" s="1"/>
  <c r="S90" i="23"/>
  <c r="AP91" i="8" s="1"/>
  <c r="L57" i="8"/>
  <c r="N28" i="8"/>
  <c r="C27" i="15"/>
  <c r="L26" i="22" s="1"/>
  <c r="K50" i="8"/>
  <c r="C49" i="15"/>
  <c r="L48" i="22" s="1"/>
  <c r="E26" i="8"/>
  <c r="C25" i="15"/>
  <c r="L24" i="22" s="1"/>
  <c r="BN26" i="8"/>
  <c r="BP57" i="8"/>
  <c r="BL57" i="8"/>
  <c r="BL28" i="8"/>
  <c r="BQ28" i="8"/>
  <c r="BS50" i="8"/>
  <c r="Y49" i="23"/>
  <c r="AV50" i="8" s="1"/>
  <c r="K50" i="5"/>
  <c r="W50" i="5" s="1"/>
  <c r="AJ50" i="5" s="1"/>
  <c r="CF50" i="5" s="1"/>
  <c r="H93" i="4"/>
  <c r="K94" i="5"/>
  <c r="W94" i="5" s="1"/>
  <c r="V93" i="23"/>
  <c r="AS94" i="8" s="1"/>
  <c r="AA93" i="23"/>
  <c r="AX94" i="8" s="1"/>
  <c r="M91" i="5"/>
  <c r="Y91" i="5" s="1"/>
  <c r="H91" i="5"/>
  <c r="T91" i="5" s="1"/>
  <c r="Y90" i="23"/>
  <c r="AV91" i="8" s="1"/>
  <c r="C56" i="15"/>
  <c r="L55" i="22" s="1"/>
  <c r="G57" i="8"/>
  <c r="E28" i="8"/>
  <c r="G50" i="8"/>
  <c r="M26" i="8"/>
  <c r="BQ26" i="8"/>
  <c r="BR57" i="8"/>
  <c r="BP28" i="8"/>
  <c r="BT50" i="8"/>
  <c r="S49" i="23"/>
  <c r="AP50" i="8" s="1"/>
  <c r="C56" i="23"/>
  <c r="K55" i="22" s="1"/>
  <c r="X25" i="23"/>
  <c r="AU26" i="8" s="1"/>
  <c r="N50" i="5"/>
  <c r="Z50" i="5" s="1"/>
  <c r="D50" i="5"/>
  <c r="P50" i="5" s="1"/>
  <c r="M94" i="5"/>
  <c r="Y94" i="5" s="1"/>
  <c r="I94" i="5"/>
  <c r="U94" i="5" s="1"/>
  <c r="Y93" i="23"/>
  <c r="AV94" i="8" s="1"/>
  <c r="W93" i="23"/>
  <c r="AT94" i="8" s="1"/>
  <c r="J91" i="5"/>
  <c r="V91" i="5" s="1"/>
  <c r="AI91" i="5" s="1"/>
  <c r="CE91" i="5" s="1"/>
  <c r="N91" i="5"/>
  <c r="Z91" i="5" s="1"/>
  <c r="V90" i="23"/>
  <c r="AS91" i="8" s="1"/>
  <c r="K57" i="8"/>
  <c r="M28" i="8"/>
  <c r="N50" i="8"/>
  <c r="D26" i="8"/>
  <c r="BM26" i="8"/>
  <c r="BU57" i="8"/>
  <c r="BO28" i="8"/>
  <c r="BP84" i="8"/>
  <c r="BN50" i="8"/>
  <c r="BU50" i="8"/>
  <c r="C49" i="23"/>
  <c r="K48" i="22" s="1"/>
  <c r="Q49" i="23"/>
  <c r="AN50" i="8" s="1"/>
  <c r="R56" i="23"/>
  <c r="AO57" i="8" s="1"/>
  <c r="M50" i="5"/>
  <c r="Y50" i="5" s="1"/>
  <c r="AL50" i="5" s="1"/>
  <c r="J50" i="5"/>
  <c r="V50" i="5" s="1"/>
  <c r="G76" i="5"/>
  <c r="S76" i="5" s="1"/>
  <c r="E94" i="5"/>
  <c r="Q94" i="5" s="1"/>
  <c r="G94" i="5"/>
  <c r="S94" i="5" s="1"/>
  <c r="Q93" i="23"/>
  <c r="AN94" i="8" s="1"/>
  <c r="E91" i="5"/>
  <c r="Q91" i="5" s="1"/>
  <c r="F91" i="5"/>
  <c r="R91" i="5" s="1"/>
  <c r="AE91" i="5" s="1"/>
  <c r="CY91" i="5" s="1"/>
  <c r="BZ91" i="8" s="1"/>
  <c r="U90" i="23"/>
  <c r="AR91" i="8" s="1"/>
  <c r="F57" i="8"/>
  <c r="C57" i="8"/>
  <c r="D28" i="8"/>
  <c r="L84" i="8"/>
  <c r="F50" i="8"/>
  <c r="L26" i="8"/>
  <c r="BP26" i="8"/>
  <c r="BS57" i="8"/>
  <c r="BU28" i="8"/>
  <c r="BP50" i="8"/>
  <c r="BL50" i="8"/>
  <c r="R49" i="23"/>
  <c r="AO50" i="8" s="1"/>
  <c r="U49" i="23"/>
  <c r="AR50" i="8" s="1"/>
  <c r="V56" i="23"/>
  <c r="AS57" i="8" s="1"/>
  <c r="F50" i="5"/>
  <c r="R50" i="5" s="1"/>
  <c r="AE50" i="5" s="1"/>
  <c r="CY50" i="5" s="1"/>
  <c r="BZ50" i="8" s="1"/>
  <c r="I50" i="5"/>
  <c r="U50" i="5" s="1"/>
  <c r="AH50" i="5" s="1"/>
  <c r="DB50" i="5" s="1"/>
  <c r="CC50" i="8" s="1"/>
  <c r="L94" i="5"/>
  <c r="X94" i="5" s="1"/>
  <c r="H94" i="5"/>
  <c r="T94" i="5" s="1"/>
  <c r="U93" i="23"/>
  <c r="AR94" i="8" s="1"/>
  <c r="H90" i="4"/>
  <c r="G91" i="5"/>
  <c r="S91" i="5" s="1"/>
  <c r="P90" i="23"/>
  <c r="AM91" i="8" s="1"/>
  <c r="E57" i="8"/>
  <c r="J57" i="8"/>
  <c r="J28" i="8"/>
  <c r="L28" i="8"/>
  <c r="J50" i="8"/>
  <c r="M50" i="8"/>
  <c r="H26" i="8"/>
  <c r="C26" i="8"/>
  <c r="BO26" i="8"/>
  <c r="BK26" i="8"/>
  <c r="BM57" i="8"/>
  <c r="BM28" i="8"/>
  <c r="BM50" i="8"/>
  <c r="BR50" i="8"/>
  <c r="W49" i="23"/>
  <c r="AT50" i="8" s="1"/>
  <c r="X49" i="23"/>
  <c r="AU50" i="8" s="1"/>
  <c r="Y56" i="23"/>
  <c r="AV57" i="8" s="1"/>
  <c r="Z27" i="23"/>
  <c r="AW28" i="8" s="1"/>
  <c r="G50" i="5"/>
  <c r="S50" i="5" s="1"/>
  <c r="H50" i="5"/>
  <c r="T50" i="5" s="1"/>
  <c r="C94" i="5"/>
  <c r="O94" i="5" s="1"/>
  <c r="F94" i="5"/>
  <c r="R94" i="5" s="1"/>
  <c r="X93" i="23"/>
  <c r="AU94" i="8" s="1"/>
  <c r="D57" i="8"/>
  <c r="I57" i="8"/>
  <c r="H28" i="8"/>
  <c r="C28" i="8"/>
  <c r="I50" i="8"/>
  <c r="E50" i="8"/>
  <c r="G26" i="8"/>
  <c r="K26" i="8"/>
  <c r="BL26" i="8"/>
  <c r="BV57" i="8"/>
  <c r="BK28" i="8"/>
  <c r="BO50" i="8"/>
  <c r="BQ50" i="8"/>
  <c r="T49" i="23"/>
  <c r="AQ50" i="8" s="1"/>
  <c r="Z49" i="23"/>
  <c r="AW50" i="8" s="1"/>
  <c r="F93" i="4"/>
  <c r="D94" i="5"/>
  <c r="P94" i="5" s="1"/>
  <c r="C93" i="23"/>
  <c r="O93" i="23" s="1"/>
  <c r="I91" i="4"/>
  <c r="I88" i="4"/>
  <c r="R89" i="11"/>
  <c r="W89" i="11"/>
  <c r="X89" i="11"/>
  <c r="O89" i="11"/>
  <c r="S89" i="11"/>
  <c r="P89" i="11"/>
  <c r="Y89" i="11"/>
  <c r="Z89" i="11"/>
  <c r="T89" i="11"/>
  <c r="U89" i="11"/>
  <c r="V89" i="11"/>
  <c r="Z90" i="11"/>
  <c r="W90" i="11"/>
  <c r="T90" i="11"/>
  <c r="X90" i="11"/>
  <c r="O90" i="11"/>
  <c r="U90" i="11"/>
  <c r="V90" i="11"/>
  <c r="P90" i="11"/>
  <c r="S90" i="11"/>
  <c r="Q90" i="11"/>
  <c r="Y90" i="11"/>
  <c r="R90" i="11"/>
  <c r="J90" i="23"/>
  <c r="N90" i="23"/>
  <c r="M90" i="23"/>
  <c r="H90" i="23"/>
  <c r="Z88" i="11"/>
  <c r="W88" i="11"/>
  <c r="T88" i="11"/>
  <c r="P88" i="11"/>
  <c r="U88" i="11"/>
  <c r="Q88" i="11"/>
  <c r="V88" i="11"/>
  <c r="O88" i="11"/>
  <c r="R88" i="11"/>
  <c r="Y88" i="11"/>
  <c r="R94" i="11"/>
  <c r="V94" i="11"/>
  <c r="W94" i="11"/>
  <c r="Q94" i="11"/>
  <c r="X94" i="11"/>
  <c r="P94" i="11"/>
  <c r="Y94" i="11"/>
  <c r="O94" i="11"/>
  <c r="T94" i="11"/>
  <c r="Z94" i="11"/>
  <c r="W91" i="11"/>
  <c r="Q91" i="11"/>
  <c r="X91" i="11"/>
  <c r="T91" i="11"/>
  <c r="S91" i="11"/>
  <c r="U91" i="11"/>
  <c r="Y91" i="11"/>
  <c r="V91" i="11"/>
  <c r="F88" i="23"/>
  <c r="J88" i="23"/>
  <c r="N88" i="23"/>
  <c r="G88" i="23"/>
  <c r="I88" i="23"/>
  <c r="K88" i="23"/>
  <c r="O88" i="23"/>
  <c r="D88" i="23"/>
  <c r="L88" i="23"/>
  <c r="H88" i="23"/>
  <c r="E88" i="23"/>
  <c r="M88" i="23"/>
  <c r="K87" i="22"/>
  <c r="J92" i="23"/>
  <c r="E92" i="23"/>
  <c r="K92" i="23"/>
  <c r="F92" i="23"/>
  <c r="N92" i="23"/>
  <c r="D92" i="23"/>
  <c r="L92" i="23"/>
  <c r="G92" i="23"/>
  <c r="O92" i="23"/>
  <c r="H92" i="23"/>
  <c r="M92" i="23"/>
  <c r="I92" i="23"/>
  <c r="K91" i="22"/>
  <c r="P92" i="11"/>
  <c r="Z92" i="11"/>
  <c r="O92" i="11"/>
  <c r="X92" i="11"/>
  <c r="S92" i="11"/>
  <c r="Q92" i="11"/>
  <c r="R92" i="11"/>
  <c r="U92" i="11"/>
  <c r="Y92" i="11"/>
  <c r="W92" i="11"/>
  <c r="T93" i="11"/>
  <c r="W93" i="11"/>
  <c r="X93" i="11"/>
  <c r="Y93" i="11"/>
  <c r="O93" i="11"/>
  <c r="U93" i="11"/>
  <c r="S93" i="11"/>
  <c r="Z93" i="11"/>
  <c r="Q93" i="11"/>
  <c r="R93" i="11"/>
  <c r="H91" i="23"/>
  <c r="M91" i="23"/>
  <c r="I91" i="23"/>
  <c r="J91" i="23"/>
  <c r="F91" i="23"/>
  <c r="K91" i="23"/>
  <c r="N91" i="23"/>
  <c r="D91" i="23"/>
  <c r="L91" i="23"/>
  <c r="G91" i="23"/>
  <c r="O91" i="23"/>
  <c r="E91" i="23"/>
  <c r="K90" i="22"/>
  <c r="I93" i="23"/>
  <c r="X95" i="11"/>
  <c r="Z95" i="11"/>
  <c r="V95" i="11"/>
  <c r="O95" i="11"/>
  <c r="Q95" i="11"/>
  <c r="T95" i="11"/>
  <c r="R95" i="11"/>
  <c r="S95" i="11"/>
  <c r="I87" i="4"/>
  <c r="X87" i="11"/>
  <c r="O87" i="11"/>
  <c r="S87" i="11"/>
  <c r="U87" i="11"/>
  <c r="Z87" i="11"/>
  <c r="V87" i="11"/>
  <c r="T87" i="11"/>
  <c r="Y87" i="11"/>
  <c r="W87" i="11"/>
  <c r="Q87" i="11"/>
  <c r="R87" i="11"/>
  <c r="J87" i="23"/>
  <c r="F87" i="23"/>
  <c r="N87" i="23"/>
  <c r="K87" i="23"/>
  <c r="L87" i="23"/>
  <c r="G87" i="23"/>
  <c r="D87" i="23"/>
  <c r="O87" i="23"/>
  <c r="H87" i="23"/>
  <c r="E87" i="23"/>
  <c r="I87" i="23"/>
  <c r="M87" i="23"/>
  <c r="K86" i="22"/>
  <c r="K84" i="5"/>
  <c r="W84" i="5" s="1"/>
  <c r="D61" i="4"/>
  <c r="E61" i="4"/>
  <c r="F61" i="4"/>
  <c r="H61" i="4"/>
  <c r="H29" i="4"/>
  <c r="D29" i="4"/>
  <c r="E29" i="4"/>
  <c r="F29" i="4"/>
  <c r="D68" i="4"/>
  <c r="E68" i="4"/>
  <c r="F68" i="4"/>
  <c r="H68" i="4"/>
  <c r="E85" i="4"/>
  <c r="F85" i="4"/>
  <c r="H85" i="4"/>
  <c r="D85" i="4"/>
  <c r="H24" i="4"/>
  <c r="D24" i="4"/>
  <c r="E24" i="4"/>
  <c r="F24" i="4"/>
  <c r="D48" i="4"/>
  <c r="E48" i="4"/>
  <c r="F48" i="4"/>
  <c r="H48" i="4"/>
  <c r="D47" i="4"/>
  <c r="E47" i="4"/>
  <c r="F47" i="4"/>
  <c r="H47" i="4"/>
  <c r="D43" i="4"/>
  <c r="E43" i="4"/>
  <c r="F43" i="4"/>
  <c r="H43" i="4"/>
  <c r="D86" i="4"/>
  <c r="E86" i="4"/>
  <c r="F86" i="4"/>
  <c r="H86" i="4"/>
  <c r="D51" i="4"/>
  <c r="E51" i="4"/>
  <c r="F51" i="4"/>
  <c r="H51" i="4"/>
  <c r="H84" i="4"/>
  <c r="D84" i="4"/>
  <c r="E84" i="4"/>
  <c r="F84" i="4"/>
  <c r="F52" i="4"/>
  <c r="H52" i="4"/>
  <c r="D52" i="4"/>
  <c r="E52" i="4"/>
  <c r="H69" i="4"/>
  <c r="D69" i="4"/>
  <c r="E69" i="4"/>
  <c r="F69" i="4"/>
  <c r="D58" i="4"/>
  <c r="E58" i="4"/>
  <c r="F58" i="4"/>
  <c r="H58" i="4"/>
  <c r="D46" i="4"/>
  <c r="E46" i="4"/>
  <c r="F46" i="4"/>
  <c r="H46" i="4"/>
  <c r="F20" i="4"/>
  <c r="H20" i="4"/>
  <c r="D20" i="4"/>
  <c r="E20" i="4"/>
  <c r="K58" i="5"/>
  <c r="W58" i="5" s="1"/>
  <c r="AJ58" i="5" s="1"/>
  <c r="DD58" i="5" s="1"/>
  <c r="CE58" i="8" s="1"/>
  <c r="E57" i="4"/>
  <c r="F57" i="4"/>
  <c r="H57" i="4"/>
  <c r="D57" i="4"/>
  <c r="I74" i="5"/>
  <c r="U74" i="5" s="1"/>
  <c r="D73" i="4"/>
  <c r="E73" i="4"/>
  <c r="F73" i="4"/>
  <c r="H73" i="4"/>
  <c r="D41" i="4"/>
  <c r="E41" i="4"/>
  <c r="F41" i="4"/>
  <c r="H41" i="4"/>
  <c r="H30" i="4"/>
  <c r="D30" i="4"/>
  <c r="E30" i="4"/>
  <c r="F30" i="4"/>
  <c r="E60" i="4"/>
  <c r="F60" i="4"/>
  <c r="H60" i="4"/>
  <c r="D60" i="4"/>
  <c r="D16" i="4"/>
  <c r="E16" i="4"/>
  <c r="F16" i="4"/>
  <c r="H16" i="4"/>
  <c r="E28" i="4"/>
  <c r="F28" i="4"/>
  <c r="H28" i="4"/>
  <c r="D28" i="4"/>
  <c r="H12" i="4"/>
  <c r="D12" i="4"/>
  <c r="E12" i="4"/>
  <c r="F12" i="4"/>
  <c r="H84" i="5"/>
  <c r="T84" i="5" s="1"/>
  <c r="D83" i="4"/>
  <c r="E83" i="4"/>
  <c r="F83" i="4"/>
  <c r="H83" i="4"/>
  <c r="J26" i="5"/>
  <c r="V26" i="5" s="1"/>
  <c r="H25" i="4"/>
  <c r="D25" i="4"/>
  <c r="E25" i="4"/>
  <c r="F25" i="4"/>
  <c r="C28" i="5"/>
  <c r="O28" i="5" s="1"/>
  <c r="AB28" i="5" s="1"/>
  <c r="F27" i="4"/>
  <c r="H27" i="4"/>
  <c r="D27" i="4"/>
  <c r="E27" i="4"/>
  <c r="H49" i="4"/>
  <c r="D49" i="4"/>
  <c r="E49" i="4"/>
  <c r="F49" i="4"/>
  <c r="H66" i="4"/>
  <c r="D66" i="4"/>
  <c r="E66" i="4"/>
  <c r="F66" i="4"/>
  <c r="F74" i="4"/>
  <c r="H74" i="4"/>
  <c r="D74" i="4"/>
  <c r="E74" i="4"/>
  <c r="D40" i="4"/>
  <c r="E40" i="4"/>
  <c r="F40" i="4"/>
  <c r="H40" i="4"/>
  <c r="E72" i="4"/>
  <c r="F72" i="4"/>
  <c r="H72" i="4"/>
  <c r="D72" i="4"/>
  <c r="D82" i="4"/>
  <c r="E82" i="4"/>
  <c r="F82" i="4"/>
  <c r="H82" i="4"/>
  <c r="F66" i="5"/>
  <c r="R66" i="5" s="1"/>
  <c r="D65" i="4"/>
  <c r="E65" i="4"/>
  <c r="F65" i="4"/>
  <c r="H65" i="4"/>
  <c r="D12" i="5"/>
  <c r="P12" i="5" s="1"/>
  <c r="D11" i="4"/>
  <c r="E11" i="4"/>
  <c r="F11" i="4"/>
  <c r="H11" i="4"/>
  <c r="E33" i="4"/>
  <c r="F33" i="4"/>
  <c r="H33" i="4"/>
  <c r="D33" i="4"/>
  <c r="R50" i="23"/>
  <c r="AO51" i="8" s="1"/>
  <c r="F50" i="4"/>
  <c r="H50" i="4"/>
  <c r="D50" i="4"/>
  <c r="E50" i="4"/>
  <c r="H15" i="4"/>
  <c r="D15" i="4"/>
  <c r="E15" i="4"/>
  <c r="F15" i="4"/>
  <c r="H42" i="4"/>
  <c r="D42" i="4"/>
  <c r="E42" i="4"/>
  <c r="F42" i="4"/>
  <c r="F13" i="4"/>
  <c r="H13" i="4"/>
  <c r="D13" i="4"/>
  <c r="E13" i="4"/>
  <c r="P55" i="23"/>
  <c r="AM56" i="8" s="1"/>
  <c r="H55" i="4"/>
  <c r="D55" i="4"/>
  <c r="E55" i="4"/>
  <c r="F55" i="4"/>
  <c r="L65" i="5"/>
  <c r="X65" i="5" s="1"/>
  <c r="H64" i="4"/>
  <c r="D64" i="4"/>
  <c r="E64" i="4"/>
  <c r="F64" i="4"/>
  <c r="E32" i="4"/>
  <c r="F32" i="4"/>
  <c r="H32" i="4"/>
  <c r="D32" i="4"/>
  <c r="D78" i="4"/>
  <c r="E78" i="4"/>
  <c r="F78" i="4"/>
  <c r="H78" i="4"/>
  <c r="D34" i="4"/>
  <c r="E34" i="4"/>
  <c r="F34" i="4"/>
  <c r="H34" i="4"/>
  <c r="F63" i="4"/>
  <c r="H63" i="4"/>
  <c r="D63" i="4"/>
  <c r="E63" i="4"/>
  <c r="F37" i="4"/>
  <c r="H37" i="4"/>
  <c r="D37" i="4"/>
  <c r="E37" i="4"/>
  <c r="E10" i="4"/>
  <c r="F10" i="4"/>
  <c r="H10" i="4"/>
  <c r="D10" i="4"/>
  <c r="D81" i="4"/>
  <c r="E81" i="4"/>
  <c r="F81" i="4"/>
  <c r="H81" i="4"/>
  <c r="E45" i="4"/>
  <c r="F45" i="4"/>
  <c r="H45" i="4"/>
  <c r="D45" i="4"/>
  <c r="D31" i="4"/>
  <c r="E31" i="4"/>
  <c r="F31" i="4"/>
  <c r="H31" i="4"/>
  <c r="E70" i="4"/>
  <c r="F70" i="4"/>
  <c r="H70" i="4"/>
  <c r="D70" i="4"/>
  <c r="F38" i="4"/>
  <c r="H38" i="4"/>
  <c r="D38" i="4"/>
  <c r="E38" i="4"/>
  <c r="D18" i="4"/>
  <c r="E18" i="4"/>
  <c r="F18" i="4"/>
  <c r="H18" i="4"/>
  <c r="H76" i="4"/>
  <c r="D76" i="4"/>
  <c r="E76" i="4"/>
  <c r="F76" i="4"/>
  <c r="D36" i="4"/>
  <c r="E36" i="4"/>
  <c r="F36" i="4"/>
  <c r="H36" i="4"/>
  <c r="D22" i="4"/>
  <c r="E22" i="4"/>
  <c r="F22" i="4"/>
  <c r="H22" i="4"/>
  <c r="D14" i="4"/>
  <c r="E14" i="4"/>
  <c r="F14" i="4"/>
  <c r="H14" i="4"/>
  <c r="D39" i="4"/>
  <c r="E39" i="4"/>
  <c r="F39" i="4"/>
  <c r="H39" i="4"/>
  <c r="H59" i="4"/>
  <c r="D59" i="4"/>
  <c r="E59" i="4"/>
  <c r="F59" i="4"/>
  <c r="H54" i="4"/>
  <c r="D54" i="4"/>
  <c r="E54" i="4"/>
  <c r="F54" i="4"/>
  <c r="F77" i="4"/>
  <c r="H77" i="4"/>
  <c r="D77" i="4"/>
  <c r="E77" i="4"/>
  <c r="AA56" i="23"/>
  <c r="AX57" i="8" s="1"/>
  <c r="H56" i="4"/>
  <c r="D56" i="4"/>
  <c r="E56" i="4"/>
  <c r="F56" i="4"/>
  <c r="D79" i="4"/>
  <c r="E79" i="4"/>
  <c r="F79" i="4"/>
  <c r="H79" i="4"/>
  <c r="D21" i="4"/>
  <c r="E21" i="4"/>
  <c r="F21" i="4"/>
  <c r="H21" i="4"/>
  <c r="L76" i="5"/>
  <c r="X76" i="5" s="1"/>
  <c r="E75" i="4"/>
  <c r="F75" i="4"/>
  <c r="H75" i="4"/>
  <c r="D75" i="4"/>
  <c r="F23" i="4"/>
  <c r="H23" i="4"/>
  <c r="D23" i="4"/>
  <c r="E23" i="4"/>
  <c r="H20" i="5"/>
  <c r="T20" i="5" s="1"/>
  <c r="AG20" i="5" s="1"/>
  <c r="H19" i="4"/>
  <c r="D19" i="4"/>
  <c r="E19" i="4"/>
  <c r="F19" i="4"/>
  <c r="H67" i="4"/>
  <c r="D67" i="4"/>
  <c r="E67" i="4"/>
  <c r="F67" i="4"/>
  <c r="J55" i="15"/>
  <c r="D65" i="8"/>
  <c r="I65" i="8"/>
  <c r="H56" i="8"/>
  <c r="D56" i="8"/>
  <c r="N51" i="8"/>
  <c r="C51" i="8"/>
  <c r="BM51" i="8"/>
  <c r="BT65" i="8"/>
  <c r="BK56" i="8"/>
  <c r="BM56" i="8"/>
  <c r="X50" i="23"/>
  <c r="AU51" i="8" s="1"/>
  <c r="Z50" i="23"/>
  <c r="AW51" i="8" s="1"/>
  <c r="AA55" i="23"/>
  <c r="AX56" i="8" s="1"/>
  <c r="R55" i="23"/>
  <c r="AO56" i="8" s="1"/>
  <c r="M74" i="5"/>
  <c r="Y74" i="5" s="1"/>
  <c r="AL74" i="5" s="1"/>
  <c r="DF74" i="5" s="1"/>
  <c r="CG74" i="8" s="1"/>
  <c r="N55" i="15"/>
  <c r="Z55" i="15" s="1"/>
  <c r="Y56" i="8" s="1"/>
  <c r="N65" i="8"/>
  <c r="H65" i="8"/>
  <c r="C56" i="8"/>
  <c r="M51" i="8"/>
  <c r="J51" i="8"/>
  <c r="BR51" i="8"/>
  <c r="BN65" i="8"/>
  <c r="BT56" i="8"/>
  <c r="BU56" i="8"/>
  <c r="P50" i="23"/>
  <c r="AM51" i="8" s="1"/>
  <c r="Q50" i="23"/>
  <c r="AN51" i="8" s="1"/>
  <c r="U55" i="23"/>
  <c r="AR56" i="8" s="1"/>
  <c r="W55" i="23"/>
  <c r="AT56" i="8" s="1"/>
  <c r="H74" i="5"/>
  <c r="T74" i="5" s="1"/>
  <c r="M65" i="8"/>
  <c r="G56" i="8"/>
  <c r="L51" i="8"/>
  <c r="I51" i="8"/>
  <c r="BT51" i="8"/>
  <c r="BL65" i="8"/>
  <c r="BV56" i="8"/>
  <c r="BO56" i="8"/>
  <c r="C50" i="23"/>
  <c r="K49" i="22" s="1"/>
  <c r="Y50" i="23"/>
  <c r="AV51" i="8" s="1"/>
  <c r="S55" i="23"/>
  <c r="AP56" i="8" s="1"/>
  <c r="E74" i="5"/>
  <c r="Q74" i="5" s="1"/>
  <c r="H55" i="15"/>
  <c r="T55" i="15" s="1"/>
  <c r="S56" i="8" s="1"/>
  <c r="L65" i="8"/>
  <c r="N56" i="8"/>
  <c r="G51" i="8"/>
  <c r="H51" i="8"/>
  <c r="BK51" i="8"/>
  <c r="BO51" i="8"/>
  <c r="BS65" i="8"/>
  <c r="BK65" i="8"/>
  <c r="BL56" i="8"/>
  <c r="BN56" i="8"/>
  <c r="V50" i="23"/>
  <c r="AS51" i="8" s="1"/>
  <c r="W50" i="23"/>
  <c r="AT51" i="8" s="1"/>
  <c r="Q55" i="23"/>
  <c r="AN56" i="8" s="1"/>
  <c r="T64" i="23"/>
  <c r="AQ65" i="8" s="1"/>
  <c r="F58" i="5"/>
  <c r="R58" i="5" s="1"/>
  <c r="AE58" i="5" s="1"/>
  <c r="CY58" i="5" s="1"/>
  <c r="BZ58" i="8" s="1"/>
  <c r="K74" i="5"/>
  <c r="W74" i="5" s="1"/>
  <c r="AJ74" i="5" s="1"/>
  <c r="DD74" i="5" s="1"/>
  <c r="CE74" i="8" s="1"/>
  <c r="D55" i="15"/>
  <c r="O55" i="15"/>
  <c r="I55" i="15"/>
  <c r="G65" i="8"/>
  <c r="F56" i="8"/>
  <c r="F51" i="8"/>
  <c r="C50" i="15"/>
  <c r="L49" i="22" s="1"/>
  <c r="BP51" i="8"/>
  <c r="BL51" i="8"/>
  <c r="BU65" i="8"/>
  <c r="BO65" i="8"/>
  <c r="BS56" i="8"/>
  <c r="AA50" i="23"/>
  <c r="AX51" i="8" s="1"/>
  <c r="T50" i="23"/>
  <c r="AQ51" i="8" s="1"/>
  <c r="X55" i="23"/>
  <c r="AU56" i="8" s="1"/>
  <c r="W64" i="23"/>
  <c r="AT65" i="8" s="1"/>
  <c r="M65" i="5"/>
  <c r="Y65" i="5" s="1"/>
  <c r="F55" i="15"/>
  <c r="M55" i="15"/>
  <c r="L55" i="15"/>
  <c r="X55" i="15" s="1"/>
  <c r="W56" i="8" s="1"/>
  <c r="K55" i="15"/>
  <c r="W55" i="15" s="1"/>
  <c r="V56" i="8" s="1"/>
  <c r="C64" i="15"/>
  <c r="L63" i="22" s="1"/>
  <c r="K65" i="8"/>
  <c r="K56" i="8"/>
  <c r="M56" i="8"/>
  <c r="E51" i="8"/>
  <c r="BV51" i="8"/>
  <c r="BN51" i="8"/>
  <c r="BR65" i="8"/>
  <c r="BV65" i="8"/>
  <c r="BQ56" i="8"/>
  <c r="S50" i="23"/>
  <c r="AP51" i="8" s="1"/>
  <c r="Y55" i="23"/>
  <c r="AV56" i="8" s="1"/>
  <c r="Z55" i="23"/>
  <c r="AW56" i="8" s="1"/>
  <c r="F65" i="5"/>
  <c r="R65" i="5" s="1"/>
  <c r="M58" i="5"/>
  <c r="Y58" i="5" s="1"/>
  <c r="AL58" i="5" s="1"/>
  <c r="CH58" i="5" s="1"/>
  <c r="N74" i="5"/>
  <c r="Z74" i="5" s="1"/>
  <c r="AM74" i="5" s="1"/>
  <c r="DG74" i="5" s="1"/>
  <c r="CH74" i="8" s="1"/>
  <c r="G55" i="15"/>
  <c r="E65" i="8"/>
  <c r="C65" i="8"/>
  <c r="J56" i="8"/>
  <c r="E56" i="8"/>
  <c r="D51" i="8"/>
  <c r="BU51" i="8"/>
  <c r="BQ51" i="8"/>
  <c r="BM65" i="8"/>
  <c r="BP65" i="8"/>
  <c r="BR56" i="8"/>
  <c r="C55" i="23"/>
  <c r="K54" i="22" s="1"/>
  <c r="J74" i="5"/>
  <c r="V74" i="5" s="1"/>
  <c r="H58" i="5"/>
  <c r="T58" i="5" s="1"/>
  <c r="L74" i="5"/>
  <c r="X74" i="5" s="1"/>
  <c r="AK74" i="5" s="1"/>
  <c r="CG74" i="5" s="1"/>
  <c r="N58" i="5"/>
  <c r="Z58" i="5" s="1"/>
  <c r="AM58" i="5" s="1"/>
  <c r="CI58" i="5" s="1"/>
  <c r="E58" i="5"/>
  <c r="Q58" i="5" s="1"/>
  <c r="C66" i="5"/>
  <c r="O66" i="5" s="1"/>
  <c r="G74" i="5"/>
  <c r="S74" i="5" s="1"/>
  <c r="AF74" i="5" s="1"/>
  <c r="CZ74" i="5" s="1"/>
  <c r="CA74" i="8" s="1"/>
  <c r="D74" i="5"/>
  <c r="P74" i="5" s="1"/>
  <c r="E12" i="5"/>
  <c r="Q12" i="5" s="1"/>
  <c r="J58" i="5"/>
  <c r="V58" i="5" s="1"/>
  <c r="L58" i="5"/>
  <c r="X58" i="5" s="1"/>
  <c r="AK58" i="5" s="1"/>
  <c r="CG58" i="5" s="1"/>
  <c r="G58" i="5"/>
  <c r="S58" i="5" s="1"/>
  <c r="AF58" i="5" s="1"/>
  <c r="CB58" i="5" s="1"/>
  <c r="D58" i="5"/>
  <c r="P58" i="5" s="1"/>
  <c r="M66" i="5"/>
  <c r="Y66" i="5" s="1"/>
  <c r="AL66" i="5" s="1"/>
  <c r="DF66" i="5" s="1"/>
  <c r="CG66" i="8" s="1"/>
  <c r="F74" i="5"/>
  <c r="R74" i="5" s="1"/>
  <c r="AE74" i="5" s="1"/>
  <c r="CY74" i="5" s="1"/>
  <c r="BZ74" i="8" s="1"/>
  <c r="C58" i="5"/>
  <c r="O58" i="5" s="1"/>
  <c r="E66" i="5"/>
  <c r="Q66" i="5" s="1"/>
  <c r="C12" i="5"/>
  <c r="O12" i="5" s="1"/>
  <c r="C64" i="23"/>
  <c r="K63" i="22" s="1"/>
  <c r="AA64" i="23"/>
  <c r="AX65" i="8" s="1"/>
  <c r="I65" i="5"/>
  <c r="U65" i="5" s="1"/>
  <c r="U64" i="23"/>
  <c r="AR65" i="8" s="1"/>
  <c r="Y64" i="23"/>
  <c r="AV65" i="8" s="1"/>
  <c r="D65" i="5"/>
  <c r="P65" i="5" s="1"/>
  <c r="C76" i="5"/>
  <c r="O76" i="5" s="1"/>
  <c r="K76" i="5"/>
  <c r="W76" i="5" s="1"/>
  <c r="H66" i="5"/>
  <c r="T66" i="5" s="1"/>
  <c r="G12" i="5"/>
  <c r="S12" i="5" s="1"/>
  <c r="G20" i="5"/>
  <c r="S20" i="5" s="1"/>
  <c r="P64" i="23"/>
  <c r="AM65" i="8" s="1"/>
  <c r="S64" i="23"/>
  <c r="AP65" i="8" s="1"/>
  <c r="K65" i="5"/>
  <c r="W65" i="5" s="1"/>
  <c r="H65" i="5"/>
  <c r="T65" i="5" s="1"/>
  <c r="F76" i="5"/>
  <c r="R76" i="5" s="1"/>
  <c r="F20" i="5"/>
  <c r="R20" i="5" s="1"/>
  <c r="Q64" i="23"/>
  <c r="AN65" i="8" s="1"/>
  <c r="E65" i="5"/>
  <c r="Q65" i="5" s="1"/>
  <c r="G65" i="5"/>
  <c r="S65" i="5" s="1"/>
  <c r="I76" i="5"/>
  <c r="U76" i="5" s="1"/>
  <c r="J66" i="5"/>
  <c r="V66" i="5" s="1"/>
  <c r="AI66" i="5" s="1"/>
  <c r="CE66" i="5" s="1"/>
  <c r="L66" i="5"/>
  <c r="X66" i="5" s="1"/>
  <c r="I12" i="5"/>
  <c r="U12" i="5" s="1"/>
  <c r="M12" i="5"/>
  <c r="Y12" i="5" s="1"/>
  <c r="C20" i="5"/>
  <c r="O20" i="5" s="1"/>
  <c r="M20" i="5"/>
  <c r="Y20" i="5" s="1"/>
  <c r="C65" i="5"/>
  <c r="O65" i="5" s="1"/>
  <c r="AB65" i="5" s="1"/>
  <c r="BX65" i="5" s="1"/>
  <c r="N65" i="5"/>
  <c r="Z65" i="5" s="1"/>
  <c r="AM65" i="5" s="1"/>
  <c r="M76" i="5"/>
  <c r="Y76" i="5" s="1"/>
  <c r="I20" i="5"/>
  <c r="U20" i="5" s="1"/>
  <c r="E20" i="5"/>
  <c r="Q20" i="5" s="1"/>
  <c r="R64" i="23"/>
  <c r="AO65" i="8" s="1"/>
  <c r="Z64" i="23"/>
  <c r="AW65" i="8" s="1"/>
  <c r="J65" i="5"/>
  <c r="V65" i="5" s="1"/>
  <c r="N76" i="5"/>
  <c r="Z76" i="5" s="1"/>
  <c r="E76" i="5"/>
  <c r="Q76" i="5" s="1"/>
  <c r="K12" i="5"/>
  <c r="W12" i="5" s="1"/>
  <c r="K20" i="5"/>
  <c r="W20" i="5" s="1"/>
  <c r="D20" i="5"/>
  <c r="P20" i="5" s="1"/>
  <c r="X64" i="23"/>
  <c r="AU65" i="8" s="1"/>
  <c r="V64" i="23"/>
  <c r="AS65" i="8" s="1"/>
  <c r="J76" i="5"/>
  <c r="V76" i="5" s="1"/>
  <c r="P56" i="23"/>
  <c r="AM57" i="8" s="1"/>
  <c r="S56" i="23"/>
  <c r="AP57" i="8" s="1"/>
  <c r="T27" i="23"/>
  <c r="AQ28" i="8" s="1"/>
  <c r="V25" i="23"/>
  <c r="AS26" i="8" s="1"/>
  <c r="J84" i="5"/>
  <c r="V84" i="5" s="1"/>
  <c r="M84" i="5"/>
  <c r="Y84" i="5" s="1"/>
  <c r="E26" i="5"/>
  <c r="Q26" i="5" s="1"/>
  <c r="I26" i="5"/>
  <c r="U26" i="5" s="1"/>
  <c r="L28" i="5"/>
  <c r="X28" i="5" s="1"/>
  <c r="Q56" i="23"/>
  <c r="AN57" i="8" s="1"/>
  <c r="C27" i="23"/>
  <c r="K27" i="23" s="1"/>
  <c r="W27" i="23"/>
  <c r="AT28" i="8" s="1"/>
  <c r="Z25" i="23"/>
  <c r="AW26" i="8" s="1"/>
  <c r="N84" i="5"/>
  <c r="Z84" i="5" s="1"/>
  <c r="E84" i="5"/>
  <c r="Q84" i="5" s="1"/>
  <c r="F26" i="5"/>
  <c r="R26" i="5" s="1"/>
  <c r="H26" i="5"/>
  <c r="T26" i="5" s="1"/>
  <c r="AG26" i="5" s="1"/>
  <c r="I28" i="5"/>
  <c r="U28" i="5" s="1"/>
  <c r="T56" i="23"/>
  <c r="AQ57" i="8" s="1"/>
  <c r="V27" i="23"/>
  <c r="AS28" i="8" s="1"/>
  <c r="Y27" i="23"/>
  <c r="AV28" i="8" s="1"/>
  <c r="C25" i="23"/>
  <c r="K24" i="22" s="1"/>
  <c r="P25" i="23"/>
  <c r="AM26" i="8" s="1"/>
  <c r="D84" i="5"/>
  <c r="P84" i="5" s="1"/>
  <c r="L84" i="5"/>
  <c r="X84" i="5" s="1"/>
  <c r="AK84" i="5" s="1"/>
  <c r="CG84" i="5" s="1"/>
  <c r="M26" i="5"/>
  <c r="Y26" i="5" s="1"/>
  <c r="AL26" i="5" s="1"/>
  <c r="CH26" i="5" s="1"/>
  <c r="G26" i="5"/>
  <c r="S26" i="5" s="1"/>
  <c r="D28" i="5"/>
  <c r="P28" i="5" s="1"/>
  <c r="W56" i="23"/>
  <c r="AT57" i="8" s="1"/>
  <c r="R27" i="23"/>
  <c r="AO28" i="8" s="1"/>
  <c r="S27" i="23"/>
  <c r="AP28" i="8" s="1"/>
  <c r="Q25" i="23"/>
  <c r="AN26" i="8" s="1"/>
  <c r="AA25" i="23"/>
  <c r="AX26" i="8" s="1"/>
  <c r="G84" i="5"/>
  <c r="S84" i="5" s="1"/>
  <c r="AF84" i="5" s="1"/>
  <c r="N26" i="5"/>
  <c r="Z26" i="5" s="1"/>
  <c r="K28" i="5"/>
  <c r="W28" i="5" s="1"/>
  <c r="H28" i="5"/>
  <c r="T28" i="5" s="1"/>
  <c r="X56" i="23"/>
  <c r="AU57" i="8" s="1"/>
  <c r="Z56" i="23"/>
  <c r="AW57" i="8" s="1"/>
  <c r="Q27" i="23"/>
  <c r="AN28" i="8" s="1"/>
  <c r="X27" i="23"/>
  <c r="AU28" i="8" s="1"/>
  <c r="Y25" i="23"/>
  <c r="AV26" i="8" s="1"/>
  <c r="S25" i="23"/>
  <c r="AP26" i="8" s="1"/>
  <c r="I84" i="5"/>
  <c r="U84" i="5" s="1"/>
  <c r="K26" i="5"/>
  <c r="W26" i="5" s="1"/>
  <c r="E28" i="5"/>
  <c r="Q28" i="5" s="1"/>
  <c r="AD28" i="5" s="1"/>
  <c r="G28" i="5"/>
  <c r="S28" i="5" s="1"/>
  <c r="AF28" i="5" s="1"/>
  <c r="AA27" i="23"/>
  <c r="AX28" i="8" s="1"/>
  <c r="P27" i="23"/>
  <c r="AM28" i="8" s="1"/>
  <c r="T25" i="23"/>
  <c r="AQ26" i="8" s="1"/>
  <c r="U25" i="23"/>
  <c r="AR26" i="8" s="1"/>
  <c r="F84" i="5"/>
  <c r="R84" i="5" s="1"/>
  <c r="L26" i="5"/>
  <c r="X26" i="5" s="1"/>
  <c r="N28" i="5"/>
  <c r="Z28" i="5" s="1"/>
  <c r="F28" i="5"/>
  <c r="R28" i="5" s="1"/>
  <c r="U56" i="23"/>
  <c r="AR57" i="8" s="1"/>
  <c r="U27" i="23"/>
  <c r="AR28" i="8" s="1"/>
  <c r="W25" i="23"/>
  <c r="AT26" i="8" s="1"/>
  <c r="R25" i="23"/>
  <c r="AO26" i="8" s="1"/>
  <c r="M28" i="5"/>
  <c r="Y28" i="5" s="1"/>
  <c r="M67" i="5"/>
  <c r="Y67" i="5" s="1"/>
  <c r="K67" i="5"/>
  <c r="W67" i="5" s="1"/>
  <c r="C67" i="5"/>
  <c r="O67" i="5" s="1"/>
  <c r="F67" i="5"/>
  <c r="R67" i="5" s="1"/>
  <c r="N67" i="5"/>
  <c r="Z67" i="5" s="1"/>
  <c r="G67" i="5"/>
  <c r="S67" i="5" s="1"/>
  <c r="H67" i="5"/>
  <c r="T67" i="5" s="1"/>
  <c r="E67" i="5"/>
  <c r="Q67" i="5" s="1"/>
  <c r="D67" i="5"/>
  <c r="P67" i="5" s="1"/>
  <c r="I67" i="5"/>
  <c r="U67" i="5" s="1"/>
  <c r="L67" i="5"/>
  <c r="X67" i="5" s="1"/>
  <c r="J67" i="5"/>
  <c r="V67" i="5" s="1"/>
  <c r="F75" i="5"/>
  <c r="R75" i="5" s="1"/>
  <c r="AE75" i="5" s="1"/>
  <c r="CY75" i="5" s="1"/>
  <c r="BZ75" i="8" s="1"/>
  <c r="N75" i="5"/>
  <c r="Z75" i="5" s="1"/>
  <c r="AM75" i="5" s="1"/>
  <c r="G75" i="5"/>
  <c r="S75" i="5" s="1"/>
  <c r="AF75" i="5" s="1"/>
  <c r="CZ75" i="5" s="1"/>
  <c r="CA75" i="8" s="1"/>
  <c r="H75" i="5"/>
  <c r="T75" i="5" s="1"/>
  <c r="D75" i="5"/>
  <c r="P75" i="5" s="1"/>
  <c r="I75" i="5"/>
  <c r="U75" i="5" s="1"/>
  <c r="AH75" i="5" s="1"/>
  <c r="CD75" i="5" s="1"/>
  <c r="L75" i="5"/>
  <c r="X75" i="5" s="1"/>
  <c r="J75" i="5"/>
  <c r="V75" i="5" s="1"/>
  <c r="M75" i="5"/>
  <c r="Y75" i="5" s="1"/>
  <c r="AL75" i="5" s="1"/>
  <c r="K75" i="5"/>
  <c r="W75" i="5" s="1"/>
  <c r="C75" i="5"/>
  <c r="O75" i="5" s="1"/>
  <c r="AB75" i="5" s="1"/>
  <c r="E75" i="5"/>
  <c r="Q75" i="5" s="1"/>
  <c r="K41" i="5"/>
  <c r="W41" i="5" s="1"/>
  <c r="L41" i="5"/>
  <c r="X41" i="5" s="1"/>
  <c r="C41" i="5"/>
  <c r="O41" i="5" s="1"/>
  <c r="H41" i="5"/>
  <c r="T41" i="5" s="1"/>
  <c r="M41" i="5"/>
  <c r="Y41" i="5" s="1"/>
  <c r="D41" i="5"/>
  <c r="P41" i="5" s="1"/>
  <c r="I41" i="5"/>
  <c r="U41" i="5" s="1"/>
  <c r="N41" i="5"/>
  <c r="Z41" i="5" s="1"/>
  <c r="J41" i="5"/>
  <c r="V41" i="5" s="1"/>
  <c r="F41" i="5"/>
  <c r="R41" i="5" s="1"/>
  <c r="G41" i="5"/>
  <c r="S41" i="5" s="1"/>
  <c r="E41" i="5"/>
  <c r="Q41" i="5" s="1"/>
  <c r="F73" i="5"/>
  <c r="R73" i="5" s="1"/>
  <c r="N73" i="5"/>
  <c r="Z73" i="5" s="1"/>
  <c r="AM73" i="5" s="1"/>
  <c r="G73" i="5"/>
  <c r="S73" i="5" s="1"/>
  <c r="AF73" i="5" s="1"/>
  <c r="H73" i="5"/>
  <c r="T73" i="5" s="1"/>
  <c r="D73" i="5"/>
  <c r="P73" i="5" s="1"/>
  <c r="I73" i="5"/>
  <c r="U73" i="5" s="1"/>
  <c r="AH73" i="5" s="1"/>
  <c r="L73" i="5"/>
  <c r="X73" i="5" s="1"/>
  <c r="AK73" i="5" s="1"/>
  <c r="J73" i="5"/>
  <c r="V73" i="5" s="1"/>
  <c r="M73" i="5"/>
  <c r="Y73" i="5" s="1"/>
  <c r="AL73" i="5" s="1"/>
  <c r="K73" i="5"/>
  <c r="W73" i="5" s="1"/>
  <c r="AJ73" i="5" s="1"/>
  <c r="E73" i="5"/>
  <c r="Q73" i="5" s="1"/>
  <c r="C73" i="5"/>
  <c r="O73" i="5" s="1"/>
  <c r="Q72" i="23"/>
  <c r="AN73" i="8" s="1"/>
  <c r="K62" i="5"/>
  <c r="W62" i="5" s="1"/>
  <c r="D62" i="5"/>
  <c r="P62" i="5" s="1"/>
  <c r="AC62" i="5" s="1"/>
  <c r="CW62" i="5" s="1"/>
  <c r="BX62" i="8" s="1"/>
  <c r="L62" i="5"/>
  <c r="X62" i="5" s="1"/>
  <c r="E62" i="5"/>
  <c r="Q62" i="5" s="1"/>
  <c r="AD62" i="5" s="1"/>
  <c r="H62" i="5"/>
  <c r="T62" i="5" s="1"/>
  <c r="M62" i="5"/>
  <c r="Y62" i="5" s="1"/>
  <c r="AL62" i="5" s="1"/>
  <c r="DF62" i="5" s="1"/>
  <c r="CG62" i="8" s="1"/>
  <c r="I62" i="5"/>
  <c r="U62" i="5" s="1"/>
  <c r="F62" i="5"/>
  <c r="R62" i="5" s="1"/>
  <c r="C62" i="5"/>
  <c r="O62" i="5" s="1"/>
  <c r="G62" i="5"/>
  <c r="S62" i="5" s="1"/>
  <c r="J62" i="5"/>
  <c r="V62" i="5" s="1"/>
  <c r="N62" i="5"/>
  <c r="Z62" i="5" s="1"/>
  <c r="M51" i="5"/>
  <c r="Y51" i="5" s="1"/>
  <c r="AL51" i="5" s="1"/>
  <c r="DF51" i="5" s="1"/>
  <c r="CG51" i="8" s="1"/>
  <c r="K51" i="5"/>
  <c r="W51" i="5" s="1"/>
  <c r="AJ51" i="5" s="1"/>
  <c r="CF51" i="5" s="1"/>
  <c r="E51" i="5"/>
  <c r="Q51" i="5" s="1"/>
  <c r="F51" i="5"/>
  <c r="R51" i="5" s="1"/>
  <c r="N51" i="5"/>
  <c r="Z51" i="5" s="1"/>
  <c r="G51" i="5"/>
  <c r="S51" i="5" s="1"/>
  <c r="AF51" i="5" s="1"/>
  <c r="CB51" i="5" s="1"/>
  <c r="H51" i="5"/>
  <c r="T51" i="5" s="1"/>
  <c r="C51" i="5"/>
  <c r="O51" i="5" s="1"/>
  <c r="AB51" i="5" s="1"/>
  <c r="BX51" i="5" s="1"/>
  <c r="D51" i="5"/>
  <c r="P51" i="5" s="1"/>
  <c r="I51" i="5"/>
  <c r="U51" i="5" s="1"/>
  <c r="L51" i="5"/>
  <c r="X51" i="5" s="1"/>
  <c r="J51" i="5"/>
  <c r="V51" i="5" s="1"/>
  <c r="K16" i="5"/>
  <c r="W16" i="5" s="1"/>
  <c r="J16" i="5"/>
  <c r="V16" i="5" s="1"/>
  <c r="D16" i="5"/>
  <c r="P16" i="5" s="1"/>
  <c r="L16" i="5"/>
  <c r="X16" i="5" s="1"/>
  <c r="E16" i="5"/>
  <c r="Q16" i="5" s="1"/>
  <c r="M16" i="5"/>
  <c r="Y16" i="5" s="1"/>
  <c r="F16" i="5"/>
  <c r="R16" i="5" s="1"/>
  <c r="G16" i="5"/>
  <c r="S16" i="5" s="1"/>
  <c r="I16" i="5"/>
  <c r="U16" i="5" s="1"/>
  <c r="N16" i="5"/>
  <c r="Z16" i="5" s="1"/>
  <c r="H16" i="5"/>
  <c r="T16" i="5" s="1"/>
  <c r="C16" i="5"/>
  <c r="O16" i="5" s="1"/>
  <c r="F43" i="5"/>
  <c r="R43" i="5" s="1"/>
  <c r="N43" i="5"/>
  <c r="Z43" i="5" s="1"/>
  <c r="G43" i="5"/>
  <c r="S43" i="5" s="1"/>
  <c r="D43" i="5"/>
  <c r="P43" i="5" s="1"/>
  <c r="J43" i="5"/>
  <c r="V43" i="5" s="1"/>
  <c r="K43" i="5"/>
  <c r="W43" i="5" s="1"/>
  <c r="H43" i="5"/>
  <c r="T43" i="5" s="1"/>
  <c r="L43" i="5"/>
  <c r="X43" i="5" s="1"/>
  <c r="C43" i="5"/>
  <c r="O43" i="5" s="1"/>
  <c r="E43" i="5"/>
  <c r="Q43" i="5" s="1"/>
  <c r="I43" i="5"/>
  <c r="U43" i="5" s="1"/>
  <c r="M43" i="5"/>
  <c r="Y43" i="5" s="1"/>
  <c r="D14" i="5"/>
  <c r="P14" i="5" s="1"/>
  <c r="L14" i="5"/>
  <c r="X14" i="5" s="1"/>
  <c r="E14" i="5"/>
  <c r="Q14" i="5" s="1"/>
  <c r="M14" i="5"/>
  <c r="Y14" i="5" s="1"/>
  <c r="F14" i="5"/>
  <c r="R14" i="5" s="1"/>
  <c r="I14" i="5"/>
  <c r="U14" i="5" s="1"/>
  <c r="N14" i="5"/>
  <c r="Z14" i="5" s="1"/>
  <c r="J14" i="5"/>
  <c r="V14" i="5" s="1"/>
  <c r="K14" i="5"/>
  <c r="W14" i="5" s="1"/>
  <c r="H14" i="5"/>
  <c r="T14" i="5" s="1"/>
  <c r="C14" i="5"/>
  <c r="O14" i="5" s="1"/>
  <c r="G14" i="5"/>
  <c r="S14" i="5" s="1"/>
  <c r="K56" i="5"/>
  <c r="W56" i="5" s="1"/>
  <c r="AJ56" i="5" s="1"/>
  <c r="DD56" i="5" s="1"/>
  <c r="CE56" i="8" s="1"/>
  <c r="D56" i="5"/>
  <c r="P56" i="5" s="1"/>
  <c r="AC56" i="5" s="1"/>
  <c r="CW56" i="5" s="1"/>
  <c r="BX56" i="8" s="1"/>
  <c r="L56" i="5"/>
  <c r="X56" i="5" s="1"/>
  <c r="E56" i="5"/>
  <c r="Q56" i="5" s="1"/>
  <c r="H56" i="5"/>
  <c r="T56" i="5" s="1"/>
  <c r="M56" i="5"/>
  <c r="Y56" i="5" s="1"/>
  <c r="I56" i="5"/>
  <c r="U56" i="5" s="1"/>
  <c r="F56" i="5"/>
  <c r="R56" i="5" s="1"/>
  <c r="AE56" i="5" s="1"/>
  <c r="CY56" i="5" s="1"/>
  <c r="BZ56" i="8" s="1"/>
  <c r="C56" i="5"/>
  <c r="O56" i="5" s="1"/>
  <c r="G56" i="5"/>
  <c r="S56" i="5" s="1"/>
  <c r="AF56" i="5" s="1"/>
  <c r="CZ56" i="5" s="1"/>
  <c r="CA56" i="8" s="1"/>
  <c r="J56" i="5"/>
  <c r="V56" i="5" s="1"/>
  <c r="N56" i="5"/>
  <c r="Z56" i="5" s="1"/>
  <c r="T72" i="23"/>
  <c r="AQ73" i="8" s="1"/>
  <c r="M85" i="5"/>
  <c r="Y85" i="5" s="1"/>
  <c r="C85" i="5"/>
  <c r="O85" i="5" s="1"/>
  <c r="E85" i="5"/>
  <c r="Q85" i="5" s="1"/>
  <c r="AD85" i="5" s="1"/>
  <c r="BZ85" i="5" s="1"/>
  <c r="F85" i="5"/>
  <c r="R85" i="5" s="1"/>
  <c r="N85" i="5"/>
  <c r="Z85" i="5" s="1"/>
  <c r="H85" i="5"/>
  <c r="T85" i="5" s="1"/>
  <c r="I85" i="5"/>
  <c r="U85" i="5" s="1"/>
  <c r="D85" i="5"/>
  <c r="P85" i="5" s="1"/>
  <c r="G85" i="5"/>
  <c r="S85" i="5" s="1"/>
  <c r="L85" i="5"/>
  <c r="X85" i="5" s="1"/>
  <c r="J85" i="5"/>
  <c r="V85" i="5" s="1"/>
  <c r="K85" i="5"/>
  <c r="W85" i="5" s="1"/>
  <c r="I33" i="5"/>
  <c r="U33" i="5" s="1"/>
  <c r="N33" i="5"/>
  <c r="Z33" i="5" s="1"/>
  <c r="J33" i="5"/>
  <c r="V33" i="5" s="1"/>
  <c r="F33" i="5"/>
  <c r="R33" i="5" s="1"/>
  <c r="L33" i="5"/>
  <c r="X33" i="5" s="1"/>
  <c r="M33" i="5"/>
  <c r="Y33" i="5" s="1"/>
  <c r="C33" i="5"/>
  <c r="O33" i="5" s="1"/>
  <c r="D33" i="5"/>
  <c r="P33" i="5" s="1"/>
  <c r="E33" i="5"/>
  <c r="Q33" i="5" s="1"/>
  <c r="H33" i="5"/>
  <c r="T33" i="5" s="1"/>
  <c r="G33" i="5"/>
  <c r="S33" i="5" s="1"/>
  <c r="K33" i="5"/>
  <c r="W33" i="5" s="1"/>
  <c r="F79" i="5"/>
  <c r="R79" i="5" s="1"/>
  <c r="N79" i="5"/>
  <c r="Z79" i="5" s="1"/>
  <c r="H79" i="5"/>
  <c r="T79" i="5" s="1"/>
  <c r="AG79" i="5" s="1"/>
  <c r="I79" i="5"/>
  <c r="U79" i="5" s="1"/>
  <c r="L79" i="5"/>
  <c r="X79" i="5" s="1"/>
  <c r="G79" i="5"/>
  <c r="S79" i="5" s="1"/>
  <c r="M79" i="5"/>
  <c r="Y79" i="5" s="1"/>
  <c r="K79" i="5"/>
  <c r="W79" i="5" s="1"/>
  <c r="D79" i="5"/>
  <c r="P79" i="5" s="1"/>
  <c r="E79" i="5"/>
  <c r="Q79" i="5" s="1"/>
  <c r="C79" i="5"/>
  <c r="O79" i="5" s="1"/>
  <c r="AB79" i="5" s="1"/>
  <c r="BX79" i="5" s="1"/>
  <c r="J79" i="5"/>
  <c r="V79" i="5" s="1"/>
  <c r="AI79" i="5" s="1"/>
  <c r="DC79" i="5" s="1"/>
  <c r="CD79" i="8" s="1"/>
  <c r="G35" i="5"/>
  <c r="S35" i="5" s="1"/>
  <c r="J35" i="5"/>
  <c r="V35" i="5" s="1"/>
  <c r="K35" i="5"/>
  <c r="W35" i="5" s="1"/>
  <c r="H35" i="5"/>
  <c r="T35" i="5" s="1"/>
  <c r="L35" i="5"/>
  <c r="X35" i="5" s="1"/>
  <c r="C35" i="5"/>
  <c r="O35" i="5" s="1"/>
  <c r="I35" i="5"/>
  <c r="U35" i="5" s="1"/>
  <c r="M35" i="5"/>
  <c r="Y35" i="5" s="1"/>
  <c r="F35" i="5"/>
  <c r="R35" i="5" s="1"/>
  <c r="N35" i="5"/>
  <c r="Z35" i="5" s="1"/>
  <c r="E35" i="5"/>
  <c r="Q35" i="5" s="1"/>
  <c r="D35" i="5"/>
  <c r="P35" i="5" s="1"/>
  <c r="K64" i="5"/>
  <c r="W64" i="5" s="1"/>
  <c r="D64" i="5"/>
  <c r="P64" i="5" s="1"/>
  <c r="L64" i="5"/>
  <c r="X64" i="5" s="1"/>
  <c r="E64" i="5"/>
  <c r="Q64" i="5" s="1"/>
  <c r="H64" i="5"/>
  <c r="T64" i="5" s="1"/>
  <c r="AG64" i="5" s="1"/>
  <c r="M64" i="5"/>
  <c r="Y64" i="5" s="1"/>
  <c r="I64" i="5"/>
  <c r="U64" i="5" s="1"/>
  <c r="F64" i="5"/>
  <c r="R64" i="5" s="1"/>
  <c r="C64" i="5"/>
  <c r="O64" i="5" s="1"/>
  <c r="G64" i="5"/>
  <c r="S64" i="5" s="1"/>
  <c r="J64" i="5"/>
  <c r="V64" i="5" s="1"/>
  <c r="N64" i="5"/>
  <c r="Z64" i="5" s="1"/>
  <c r="K38" i="5"/>
  <c r="W38" i="5" s="1"/>
  <c r="N38" i="5"/>
  <c r="Z38" i="5" s="1"/>
  <c r="C38" i="5"/>
  <c r="O38" i="5" s="1"/>
  <c r="D38" i="5"/>
  <c r="P38" i="5" s="1"/>
  <c r="F38" i="5"/>
  <c r="R38" i="5" s="1"/>
  <c r="L38" i="5"/>
  <c r="X38" i="5" s="1"/>
  <c r="G38" i="5"/>
  <c r="S38" i="5" s="1"/>
  <c r="H38" i="5"/>
  <c r="T38" i="5" s="1"/>
  <c r="M38" i="5"/>
  <c r="Y38" i="5" s="1"/>
  <c r="J38" i="5"/>
  <c r="V38" i="5" s="1"/>
  <c r="I38" i="5"/>
  <c r="U38" i="5" s="1"/>
  <c r="E38" i="5"/>
  <c r="Q38" i="5" s="1"/>
  <c r="W72" i="23"/>
  <c r="AT73" i="8" s="1"/>
  <c r="G17" i="5"/>
  <c r="S17" i="5" s="1"/>
  <c r="N17" i="5"/>
  <c r="Z17" i="5" s="1"/>
  <c r="F17" i="5"/>
  <c r="R17" i="5" s="1"/>
  <c r="I17" i="5"/>
  <c r="U17" i="5" s="1"/>
  <c r="E17" i="5"/>
  <c r="Q17" i="5" s="1"/>
  <c r="K17" i="5"/>
  <c r="W17" i="5" s="1"/>
  <c r="L17" i="5"/>
  <c r="X17" i="5" s="1"/>
  <c r="M17" i="5"/>
  <c r="Y17" i="5" s="1"/>
  <c r="C17" i="5"/>
  <c r="O17" i="5" s="1"/>
  <c r="J17" i="5"/>
  <c r="V17" i="5" s="1"/>
  <c r="D17" i="5"/>
  <c r="P17" i="5" s="1"/>
  <c r="H17" i="5"/>
  <c r="T17" i="5" s="1"/>
  <c r="M32" i="5"/>
  <c r="Y32" i="5" s="1"/>
  <c r="H32" i="5"/>
  <c r="T32" i="5" s="1"/>
  <c r="E32" i="5"/>
  <c r="Q32" i="5" s="1"/>
  <c r="I32" i="5"/>
  <c r="U32" i="5" s="1"/>
  <c r="J32" i="5"/>
  <c r="V32" i="5" s="1"/>
  <c r="K32" i="5"/>
  <c r="W32" i="5" s="1"/>
  <c r="D32" i="5"/>
  <c r="P32" i="5" s="1"/>
  <c r="N32" i="5"/>
  <c r="Z32" i="5" s="1"/>
  <c r="L32" i="5"/>
  <c r="X32" i="5" s="1"/>
  <c r="C32" i="5"/>
  <c r="O32" i="5" s="1"/>
  <c r="G32" i="5"/>
  <c r="S32" i="5" s="1"/>
  <c r="F32" i="5"/>
  <c r="R32" i="5" s="1"/>
  <c r="F71" i="5"/>
  <c r="R71" i="5" s="1"/>
  <c r="N71" i="5"/>
  <c r="Z71" i="5" s="1"/>
  <c r="G71" i="5"/>
  <c r="S71" i="5" s="1"/>
  <c r="AF71" i="5" s="1"/>
  <c r="H71" i="5"/>
  <c r="T71" i="5" s="1"/>
  <c r="L71" i="5"/>
  <c r="X71" i="5" s="1"/>
  <c r="J71" i="5"/>
  <c r="V71" i="5" s="1"/>
  <c r="M71" i="5"/>
  <c r="Y71" i="5" s="1"/>
  <c r="K71" i="5"/>
  <c r="W71" i="5" s="1"/>
  <c r="E71" i="5"/>
  <c r="Q71" i="5" s="1"/>
  <c r="I71" i="5"/>
  <c r="U71" i="5" s="1"/>
  <c r="C71" i="5"/>
  <c r="O71" i="5" s="1"/>
  <c r="D71" i="5"/>
  <c r="P71" i="5" s="1"/>
  <c r="C39" i="5"/>
  <c r="O39" i="5" s="1"/>
  <c r="M39" i="5"/>
  <c r="Y39" i="5" s="1"/>
  <c r="D39" i="5"/>
  <c r="P39" i="5" s="1"/>
  <c r="H39" i="5"/>
  <c r="T39" i="5" s="1"/>
  <c r="N39" i="5"/>
  <c r="Z39" i="5" s="1"/>
  <c r="E39" i="5"/>
  <c r="Q39" i="5" s="1"/>
  <c r="I39" i="5"/>
  <c r="U39" i="5" s="1"/>
  <c r="F39" i="5"/>
  <c r="R39" i="5" s="1"/>
  <c r="L39" i="5"/>
  <c r="X39" i="5" s="1"/>
  <c r="J39" i="5"/>
  <c r="V39" i="5" s="1"/>
  <c r="G39" i="5"/>
  <c r="S39" i="5" s="1"/>
  <c r="K39" i="5"/>
  <c r="W39" i="5" s="1"/>
  <c r="M19" i="5"/>
  <c r="Y19" i="5" s="1"/>
  <c r="N19" i="5"/>
  <c r="Z19" i="5" s="1"/>
  <c r="C19" i="5"/>
  <c r="O19" i="5" s="1"/>
  <c r="D19" i="5"/>
  <c r="P19" i="5" s="1"/>
  <c r="J19" i="5"/>
  <c r="V19" i="5" s="1"/>
  <c r="E19" i="5"/>
  <c r="Q19" i="5" s="1"/>
  <c r="G19" i="5"/>
  <c r="S19" i="5" s="1"/>
  <c r="F19" i="5"/>
  <c r="R19" i="5" s="1"/>
  <c r="I19" i="5"/>
  <c r="U19" i="5" s="1"/>
  <c r="L19" i="5"/>
  <c r="X19" i="5" s="1"/>
  <c r="H19" i="5"/>
  <c r="T19" i="5" s="1"/>
  <c r="K19" i="5"/>
  <c r="W19" i="5" s="1"/>
  <c r="M77" i="5"/>
  <c r="Y77" i="5" s="1"/>
  <c r="K77" i="5"/>
  <c r="W77" i="5" s="1"/>
  <c r="F77" i="5"/>
  <c r="R77" i="5" s="1"/>
  <c r="N77" i="5"/>
  <c r="Z77" i="5" s="1"/>
  <c r="G77" i="5"/>
  <c r="S77" i="5" s="1"/>
  <c r="H77" i="5"/>
  <c r="T77" i="5" s="1"/>
  <c r="C77" i="5"/>
  <c r="O77" i="5" s="1"/>
  <c r="D77" i="5"/>
  <c r="P77" i="5" s="1"/>
  <c r="I77" i="5"/>
  <c r="U77" i="5" s="1"/>
  <c r="E77" i="5"/>
  <c r="Q77" i="5" s="1"/>
  <c r="L77" i="5"/>
  <c r="X77" i="5" s="1"/>
  <c r="J77" i="5"/>
  <c r="V77" i="5" s="1"/>
  <c r="D37" i="5"/>
  <c r="P37" i="5" s="1"/>
  <c r="N37" i="5"/>
  <c r="Z37" i="5" s="1"/>
  <c r="E37" i="5"/>
  <c r="Q37" i="5" s="1"/>
  <c r="F37" i="5"/>
  <c r="R37" i="5" s="1"/>
  <c r="H37" i="5"/>
  <c r="T37" i="5" s="1"/>
  <c r="G37" i="5"/>
  <c r="S37" i="5" s="1"/>
  <c r="I37" i="5"/>
  <c r="U37" i="5" s="1"/>
  <c r="J37" i="5"/>
  <c r="V37" i="5" s="1"/>
  <c r="M37" i="5"/>
  <c r="Y37" i="5" s="1"/>
  <c r="L37" i="5"/>
  <c r="X37" i="5" s="1"/>
  <c r="C37" i="5"/>
  <c r="O37" i="5" s="1"/>
  <c r="K37" i="5"/>
  <c r="W37" i="5" s="1"/>
  <c r="M23" i="5"/>
  <c r="Y23" i="5" s="1"/>
  <c r="N23" i="5"/>
  <c r="Z23" i="5" s="1"/>
  <c r="J23" i="5"/>
  <c r="V23" i="5" s="1"/>
  <c r="C23" i="5"/>
  <c r="O23" i="5" s="1"/>
  <c r="D23" i="5"/>
  <c r="P23" i="5" s="1"/>
  <c r="E23" i="5"/>
  <c r="Q23" i="5" s="1"/>
  <c r="G23" i="5"/>
  <c r="S23" i="5" s="1"/>
  <c r="F23" i="5"/>
  <c r="R23" i="5" s="1"/>
  <c r="I23" i="5"/>
  <c r="U23" i="5" s="1"/>
  <c r="L23" i="5"/>
  <c r="X23" i="5" s="1"/>
  <c r="H23" i="5"/>
  <c r="T23" i="5" s="1"/>
  <c r="K23" i="5"/>
  <c r="W23" i="5" s="1"/>
  <c r="C72" i="23"/>
  <c r="K71" i="22" s="1"/>
  <c r="Z72" i="23"/>
  <c r="AW73" i="8" s="1"/>
  <c r="F55" i="5"/>
  <c r="R55" i="5" s="1"/>
  <c r="N55" i="5"/>
  <c r="Z55" i="5" s="1"/>
  <c r="G55" i="5"/>
  <c r="S55" i="5" s="1"/>
  <c r="H55" i="5"/>
  <c r="T55" i="5" s="1"/>
  <c r="D55" i="5"/>
  <c r="P55" i="5" s="1"/>
  <c r="I55" i="5"/>
  <c r="U55" i="5" s="1"/>
  <c r="L55" i="5"/>
  <c r="X55" i="5" s="1"/>
  <c r="J55" i="5"/>
  <c r="V55" i="5" s="1"/>
  <c r="M55" i="5"/>
  <c r="Y55" i="5" s="1"/>
  <c r="K55" i="5"/>
  <c r="W55" i="5" s="1"/>
  <c r="E55" i="5"/>
  <c r="Q55" i="5" s="1"/>
  <c r="C55" i="5"/>
  <c r="O55" i="5" s="1"/>
  <c r="C78" i="5"/>
  <c r="O78" i="5" s="1"/>
  <c r="G78" i="5"/>
  <c r="S78" i="5" s="1"/>
  <c r="K78" i="5"/>
  <c r="W78" i="5" s="1"/>
  <c r="D78" i="5"/>
  <c r="P78" i="5" s="1"/>
  <c r="L78" i="5"/>
  <c r="X78" i="5" s="1"/>
  <c r="E78" i="5"/>
  <c r="Q78" i="5" s="1"/>
  <c r="N78" i="5"/>
  <c r="Z78" i="5" s="1"/>
  <c r="H78" i="5"/>
  <c r="T78" i="5" s="1"/>
  <c r="M78" i="5"/>
  <c r="Y78" i="5" s="1"/>
  <c r="I78" i="5"/>
  <c r="U78" i="5" s="1"/>
  <c r="F78" i="5"/>
  <c r="R78" i="5" s="1"/>
  <c r="J78" i="5"/>
  <c r="V78" i="5" s="1"/>
  <c r="F57" i="5"/>
  <c r="R57" i="5" s="1"/>
  <c r="N57" i="5"/>
  <c r="Z57" i="5" s="1"/>
  <c r="AM57" i="5" s="1"/>
  <c r="CI57" i="5" s="1"/>
  <c r="G57" i="5"/>
  <c r="S57" i="5" s="1"/>
  <c r="H57" i="5"/>
  <c r="T57" i="5" s="1"/>
  <c r="D57" i="5"/>
  <c r="P57" i="5" s="1"/>
  <c r="I57" i="5"/>
  <c r="U57" i="5" s="1"/>
  <c r="AH57" i="5" s="1"/>
  <c r="DB57" i="5" s="1"/>
  <c r="CC57" i="8" s="1"/>
  <c r="L57" i="5"/>
  <c r="X57" i="5" s="1"/>
  <c r="J57" i="5"/>
  <c r="V57" i="5" s="1"/>
  <c r="AI57" i="5" s="1"/>
  <c r="DC57" i="5" s="1"/>
  <c r="CD57" i="8" s="1"/>
  <c r="M57" i="5"/>
  <c r="Y57" i="5" s="1"/>
  <c r="AL57" i="5" s="1"/>
  <c r="DF57" i="5" s="1"/>
  <c r="CG57" i="8" s="1"/>
  <c r="K57" i="5"/>
  <c r="W57" i="5" s="1"/>
  <c r="AJ57" i="5" s="1"/>
  <c r="DD57" i="5" s="1"/>
  <c r="CE57" i="8" s="1"/>
  <c r="E57" i="5"/>
  <c r="Q57" i="5" s="1"/>
  <c r="C57" i="5"/>
  <c r="O57" i="5" s="1"/>
  <c r="L80" i="5"/>
  <c r="X80" i="5" s="1"/>
  <c r="E80" i="5"/>
  <c r="Q80" i="5" s="1"/>
  <c r="M80" i="5"/>
  <c r="Y80" i="5" s="1"/>
  <c r="C80" i="5"/>
  <c r="O80" i="5" s="1"/>
  <c r="AB80" i="5" s="1"/>
  <c r="BX80" i="5" s="1"/>
  <c r="H80" i="5"/>
  <c r="T80" i="5" s="1"/>
  <c r="AG80" i="5" s="1"/>
  <c r="DA80" i="5" s="1"/>
  <c r="CB80" i="8" s="1"/>
  <c r="F80" i="5"/>
  <c r="R80" i="5" s="1"/>
  <c r="AE80" i="5" s="1"/>
  <c r="CA80" i="5" s="1"/>
  <c r="I80" i="5"/>
  <c r="U80" i="5" s="1"/>
  <c r="G80" i="5"/>
  <c r="S80" i="5" s="1"/>
  <c r="D80" i="5"/>
  <c r="P80" i="5" s="1"/>
  <c r="N80" i="5"/>
  <c r="Z80" i="5" s="1"/>
  <c r="J80" i="5"/>
  <c r="V80" i="5" s="1"/>
  <c r="K80" i="5"/>
  <c r="W80" i="5" s="1"/>
  <c r="AJ80" i="5" s="1"/>
  <c r="CF80" i="5" s="1"/>
  <c r="D22" i="5"/>
  <c r="P22" i="5" s="1"/>
  <c r="F22" i="5"/>
  <c r="R22" i="5" s="1"/>
  <c r="L22" i="5"/>
  <c r="X22" i="5" s="1"/>
  <c r="N22" i="5"/>
  <c r="Z22" i="5" s="1"/>
  <c r="E22" i="5"/>
  <c r="Q22" i="5" s="1"/>
  <c r="M22" i="5"/>
  <c r="Y22" i="5" s="1"/>
  <c r="I22" i="5"/>
  <c r="U22" i="5" s="1"/>
  <c r="J22" i="5"/>
  <c r="V22" i="5" s="1"/>
  <c r="K22" i="5"/>
  <c r="W22" i="5" s="1"/>
  <c r="H22" i="5"/>
  <c r="T22" i="5" s="1"/>
  <c r="C22" i="5"/>
  <c r="O22" i="5" s="1"/>
  <c r="G22" i="5"/>
  <c r="S22" i="5" s="1"/>
  <c r="R72" i="23"/>
  <c r="AO73" i="8" s="1"/>
  <c r="V72" i="23"/>
  <c r="AS73" i="8" s="1"/>
  <c r="K30" i="5"/>
  <c r="W30" i="5" s="1"/>
  <c r="N30" i="5"/>
  <c r="Z30" i="5" s="1"/>
  <c r="C30" i="5"/>
  <c r="O30" i="5" s="1"/>
  <c r="F30" i="5"/>
  <c r="R30" i="5" s="1"/>
  <c r="D30" i="5"/>
  <c r="P30" i="5" s="1"/>
  <c r="G30" i="5"/>
  <c r="S30" i="5" s="1"/>
  <c r="L30" i="5"/>
  <c r="X30" i="5" s="1"/>
  <c r="H30" i="5"/>
  <c r="T30" i="5" s="1"/>
  <c r="M30" i="5"/>
  <c r="Y30" i="5" s="1"/>
  <c r="J30" i="5"/>
  <c r="V30" i="5" s="1"/>
  <c r="I30" i="5"/>
  <c r="U30" i="5" s="1"/>
  <c r="E30" i="5"/>
  <c r="Q30" i="5" s="1"/>
  <c r="F69" i="5"/>
  <c r="R69" i="5" s="1"/>
  <c r="N69" i="5"/>
  <c r="Z69" i="5" s="1"/>
  <c r="G69" i="5"/>
  <c r="S69" i="5" s="1"/>
  <c r="H69" i="5"/>
  <c r="T69" i="5" s="1"/>
  <c r="D69" i="5"/>
  <c r="P69" i="5" s="1"/>
  <c r="I69" i="5"/>
  <c r="U69" i="5" s="1"/>
  <c r="L69" i="5"/>
  <c r="X69" i="5" s="1"/>
  <c r="J69" i="5"/>
  <c r="V69" i="5" s="1"/>
  <c r="M69" i="5"/>
  <c r="Y69" i="5" s="1"/>
  <c r="K69" i="5"/>
  <c r="W69" i="5" s="1"/>
  <c r="E69" i="5"/>
  <c r="Q69" i="5" s="1"/>
  <c r="C69" i="5"/>
  <c r="O69" i="5" s="1"/>
  <c r="D86" i="5"/>
  <c r="P86" i="5" s="1"/>
  <c r="N86" i="5"/>
  <c r="Z86" i="5" s="1"/>
  <c r="J86" i="5"/>
  <c r="V86" i="5" s="1"/>
  <c r="L86" i="5"/>
  <c r="X86" i="5" s="1"/>
  <c r="E86" i="5"/>
  <c r="Q86" i="5" s="1"/>
  <c r="M86" i="5"/>
  <c r="Y86" i="5" s="1"/>
  <c r="C86" i="5"/>
  <c r="O86" i="5" s="1"/>
  <c r="H86" i="5"/>
  <c r="T86" i="5" s="1"/>
  <c r="F86" i="5"/>
  <c r="R86" i="5" s="1"/>
  <c r="K86" i="5"/>
  <c r="W86" i="5" s="1"/>
  <c r="I86" i="5"/>
  <c r="U86" i="5" s="1"/>
  <c r="G86" i="5"/>
  <c r="S86" i="5" s="1"/>
  <c r="G25" i="5"/>
  <c r="S25" i="5" s="1"/>
  <c r="N25" i="5"/>
  <c r="Z25" i="5" s="1"/>
  <c r="I25" i="5"/>
  <c r="U25" i="5" s="1"/>
  <c r="D25" i="5"/>
  <c r="P25" i="5" s="1"/>
  <c r="F25" i="5"/>
  <c r="R25" i="5" s="1"/>
  <c r="L25" i="5"/>
  <c r="X25" i="5" s="1"/>
  <c r="J25" i="5"/>
  <c r="V25" i="5" s="1"/>
  <c r="H25" i="5"/>
  <c r="T25" i="5" s="1"/>
  <c r="E25" i="5"/>
  <c r="Q25" i="5" s="1"/>
  <c r="K25" i="5"/>
  <c r="W25" i="5" s="1"/>
  <c r="M25" i="5"/>
  <c r="Y25" i="5" s="1"/>
  <c r="C25" i="5"/>
  <c r="O25" i="5" s="1"/>
  <c r="K49" i="5"/>
  <c r="W49" i="5" s="1"/>
  <c r="L49" i="5"/>
  <c r="X49" i="5" s="1"/>
  <c r="C49" i="5"/>
  <c r="O49" i="5" s="1"/>
  <c r="H49" i="5"/>
  <c r="T49" i="5" s="1"/>
  <c r="M49" i="5"/>
  <c r="Y49" i="5" s="1"/>
  <c r="D49" i="5"/>
  <c r="P49" i="5" s="1"/>
  <c r="I49" i="5"/>
  <c r="U49" i="5" s="1"/>
  <c r="N49" i="5"/>
  <c r="Z49" i="5" s="1"/>
  <c r="J49" i="5"/>
  <c r="V49" i="5" s="1"/>
  <c r="F49" i="5"/>
  <c r="R49" i="5" s="1"/>
  <c r="G49" i="5"/>
  <c r="S49" i="5" s="1"/>
  <c r="E49" i="5"/>
  <c r="Q49" i="5" s="1"/>
  <c r="X72" i="23"/>
  <c r="AU73" i="8" s="1"/>
  <c r="AA72" i="23"/>
  <c r="AX73" i="8" s="1"/>
  <c r="F53" i="5"/>
  <c r="R53" i="5" s="1"/>
  <c r="N53" i="5"/>
  <c r="Z53" i="5" s="1"/>
  <c r="G53" i="5"/>
  <c r="S53" i="5" s="1"/>
  <c r="H53" i="5"/>
  <c r="T53" i="5" s="1"/>
  <c r="D53" i="5"/>
  <c r="P53" i="5" s="1"/>
  <c r="I53" i="5"/>
  <c r="U53" i="5" s="1"/>
  <c r="L53" i="5"/>
  <c r="X53" i="5" s="1"/>
  <c r="J53" i="5"/>
  <c r="V53" i="5" s="1"/>
  <c r="M53" i="5"/>
  <c r="Y53" i="5" s="1"/>
  <c r="K53" i="5"/>
  <c r="W53" i="5" s="1"/>
  <c r="C53" i="5"/>
  <c r="O53" i="5" s="1"/>
  <c r="E53" i="5"/>
  <c r="Q53" i="5" s="1"/>
  <c r="C70" i="5"/>
  <c r="O70" i="5" s="1"/>
  <c r="AB70" i="5" s="1"/>
  <c r="G70" i="5"/>
  <c r="S70" i="5" s="1"/>
  <c r="AF70" i="5" s="1"/>
  <c r="K70" i="5"/>
  <c r="W70" i="5" s="1"/>
  <c r="D70" i="5"/>
  <c r="P70" i="5" s="1"/>
  <c r="J70" i="5"/>
  <c r="V70" i="5" s="1"/>
  <c r="L70" i="5"/>
  <c r="X70" i="5" s="1"/>
  <c r="E70" i="5"/>
  <c r="Q70" i="5" s="1"/>
  <c r="H70" i="5"/>
  <c r="T70" i="5" s="1"/>
  <c r="AG70" i="5" s="1"/>
  <c r="DA70" i="5" s="1"/>
  <c r="CB70" i="8" s="1"/>
  <c r="M70" i="5"/>
  <c r="Y70" i="5" s="1"/>
  <c r="AL70" i="5" s="1"/>
  <c r="I70" i="5"/>
  <c r="U70" i="5" s="1"/>
  <c r="F70" i="5"/>
  <c r="R70" i="5" s="1"/>
  <c r="N70" i="5"/>
  <c r="Z70" i="5" s="1"/>
  <c r="M59" i="5"/>
  <c r="Y59" i="5" s="1"/>
  <c r="AL59" i="5" s="1"/>
  <c r="K59" i="5"/>
  <c r="W59" i="5" s="1"/>
  <c r="F59" i="5"/>
  <c r="R59" i="5" s="1"/>
  <c r="E59" i="5"/>
  <c r="Q59" i="5" s="1"/>
  <c r="AD59" i="5" s="1"/>
  <c r="CX59" i="5" s="1"/>
  <c r="BY59" i="8" s="1"/>
  <c r="N59" i="5"/>
  <c r="Z59" i="5" s="1"/>
  <c r="G59" i="5"/>
  <c r="S59" i="5" s="1"/>
  <c r="AF59" i="5" s="1"/>
  <c r="H59" i="5"/>
  <c r="T59" i="5" s="1"/>
  <c r="D59" i="5"/>
  <c r="P59" i="5" s="1"/>
  <c r="I59" i="5"/>
  <c r="U59" i="5" s="1"/>
  <c r="L59" i="5"/>
  <c r="X59" i="5" s="1"/>
  <c r="J59" i="5"/>
  <c r="V59" i="5" s="1"/>
  <c r="C59" i="5"/>
  <c r="O59" i="5" s="1"/>
  <c r="AB59" i="5" s="1"/>
  <c r="C47" i="5"/>
  <c r="O47" i="5" s="1"/>
  <c r="M47" i="5"/>
  <c r="Y47" i="5" s="1"/>
  <c r="D47" i="5"/>
  <c r="P47" i="5" s="1"/>
  <c r="H47" i="5"/>
  <c r="T47" i="5" s="1"/>
  <c r="N47" i="5"/>
  <c r="Z47" i="5" s="1"/>
  <c r="E47" i="5"/>
  <c r="Q47" i="5" s="1"/>
  <c r="I47" i="5"/>
  <c r="U47" i="5" s="1"/>
  <c r="F47" i="5"/>
  <c r="R47" i="5" s="1"/>
  <c r="L47" i="5"/>
  <c r="X47" i="5" s="1"/>
  <c r="J47" i="5"/>
  <c r="V47" i="5" s="1"/>
  <c r="K47" i="5"/>
  <c r="W47" i="5" s="1"/>
  <c r="G47" i="5"/>
  <c r="S47" i="5" s="1"/>
  <c r="E21" i="5"/>
  <c r="Q21" i="5" s="1"/>
  <c r="F21" i="5"/>
  <c r="R21" i="5" s="1"/>
  <c r="K21" i="5"/>
  <c r="W21" i="5" s="1"/>
  <c r="L21" i="5"/>
  <c r="X21" i="5" s="1"/>
  <c r="J21" i="5"/>
  <c r="V21" i="5" s="1"/>
  <c r="M21" i="5"/>
  <c r="Y21" i="5" s="1"/>
  <c r="G21" i="5"/>
  <c r="S21" i="5" s="1"/>
  <c r="N21" i="5"/>
  <c r="Z21" i="5" s="1"/>
  <c r="I21" i="5"/>
  <c r="U21" i="5" s="1"/>
  <c r="D21" i="5"/>
  <c r="P21" i="5" s="1"/>
  <c r="H21" i="5"/>
  <c r="T21" i="5" s="1"/>
  <c r="C21" i="5"/>
  <c r="O21" i="5" s="1"/>
  <c r="U72" i="23"/>
  <c r="AR73" i="8" s="1"/>
  <c r="Y72" i="23"/>
  <c r="AV73" i="8" s="1"/>
  <c r="D29" i="5"/>
  <c r="P29" i="5" s="1"/>
  <c r="N29" i="5"/>
  <c r="Z29" i="5" s="1"/>
  <c r="E29" i="5"/>
  <c r="Q29" i="5" s="1"/>
  <c r="H29" i="5"/>
  <c r="T29" i="5" s="1"/>
  <c r="F29" i="5"/>
  <c r="R29" i="5" s="1"/>
  <c r="G29" i="5"/>
  <c r="S29" i="5" s="1"/>
  <c r="I29" i="5"/>
  <c r="U29" i="5" s="1"/>
  <c r="J29" i="5"/>
  <c r="V29" i="5" s="1"/>
  <c r="M29" i="5"/>
  <c r="Y29" i="5" s="1"/>
  <c r="L29" i="5"/>
  <c r="X29" i="5" s="1"/>
  <c r="C29" i="5"/>
  <c r="O29" i="5" s="1"/>
  <c r="K29" i="5"/>
  <c r="W29" i="5" s="1"/>
  <c r="E13" i="5"/>
  <c r="Q13" i="5" s="1"/>
  <c r="F13" i="5"/>
  <c r="R13" i="5" s="1"/>
  <c r="K13" i="5"/>
  <c r="W13" i="5" s="1"/>
  <c r="L13" i="5"/>
  <c r="X13" i="5" s="1"/>
  <c r="J13" i="5"/>
  <c r="V13" i="5" s="1"/>
  <c r="M13" i="5"/>
  <c r="Y13" i="5" s="1"/>
  <c r="G13" i="5"/>
  <c r="S13" i="5" s="1"/>
  <c r="N13" i="5"/>
  <c r="Z13" i="5" s="1"/>
  <c r="I13" i="5"/>
  <c r="U13" i="5" s="1"/>
  <c r="D13" i="5"/>
  <c r="P13" i="5" s="1"/>
  <c r="H13" i="5"/>
  <c r="T13" i="5" s="1"/>
  <c r="C13" i="5"/>
  <c r="BM84" i="8"/>
  <c r="H81" i="15"/>
  <c r="C83" i="15"/>
  <c r="L82" i="22" s="1"/>
  <c r="E84" i="8"/>
  <c r="BV84" i="8"/>
  <c r="BN84" i="8"/>
  <c r="D84" i="8"/>
  <c r="BS84" i="8"/>
  <c r="K84" i="8"/>
  <c r="BT84" i="8"/>
  <c r="N84" i="8"/>
  <c r="C84" i="8"/>
  <c r="BR84" i="8"/>
  <c r="G84" i="8"/>
  <c r="J84" i="8"/>
  <c r="BL84" i="8"/>
  <c r="F84" i="8"/>
  <c r="I84" i="8"/>
  <c r="BK84" i="8"/>
  <c r="BQ84" i="8"/>
  <c r="M84" i="8"/>
  <c r="H84" i="8"/>
  <c r="BU84" i="8"/>
  <c r="M82" i="15"/>
  <c r="Y82" i="15" s="1"/>
  <c r="X83" i="8" s="1"/>
  <c r="K82" i="15"/>
  <c r="D82" i="15"/>
  <c r="N82" i="15"/>
  <c r="Z82" i="15" s="1"/>
  <c r="Y83" i="8" s="1"/>
  <c r="H82" i="15"/>
  <c r="T82" i="15" s="1"/>
  <c r="S83" i="8" s="1"/>
  <c r="I82" i="15"/>
  <c r="J82" i="15"/>
  <c r="V82" i="15" s="1"/>
  <c r="U83" i="8" s="1"/>
  <c r="G82" i="15"/>
  <c r="S82" i="15" s="1"/>
  <c r="R83" i="8" s="1"/>
  <c r="L82" i="15"/>
  <c r="E82" i="15"/>
  <c r="F82" i="15"/>
  <c r="O82" i="15"/>
  <c r="AA82" i="15" s="1"/>
  <c r="Z83" i="8" s="1"/>
  <c r="L14" i="15"/>
  <c r="X14" i="15" s="1"/>
  <c r="W15" i="8" s="1"/>
  <c r="N57" i="15"/>
  <c r="L56" i="22"/>
  <c r="J57" i="15"/>
  <c r="V57" i="15" s="1"/>
  <c r="U58" i="8" s="1"/>
  <c r="K46" i="22"/>
  <c r="K80" i="22"/>
  <c r="E57" i="15"/>
  <c r="Q57" i="15" s="1"/>
  <c r="P58" i="8" s="1"/>
  <c r="G57" i="15"/>
  <c r="S57" i="15" s="1"/>
  <c r="R58" i="8" s="1"/>
  <c r="P37" i="23"/>
  <c r="AM38" i="8" s="1"/>
  <c r="T37" i="23"/>
  <c r="AQ38" i="8" s="1"/>
  <c r="Y37" i="23"/>
  <c r="AV38" i="8" s="1"/>
  <c r="X37" i="23"/>
  <c r="AU38" i="8" s="1"/>
  <c r="Z37" i="23"/>
  <c r="AW38" i="8" s="1"/>
  <c r="V37" i="23"/>
  <c r="AS38" i="8" s="1"/>
  <c r="Q37" i="23"/>
  <c r="AN38" i="8" s="1"/>
  <c r="AA37" i="23"/>
  <c r="AX38" i="8" s="1"/>
  <c r="W37" i="23"/>
  <c r="AT38" i="8" s="1"/>
  <c r="R37" i="23"/>
  <c r="AO38" i="8" s="1"/>
  <c r="U37" i="23"/>
  <c r="AR38" i="8" s="1"/>
  <c r="S37" i="23"/>
  <c r="AP38" i="8" s="1"/>
  <c r="C37" i="23"/>
  <c r="K36" i="22" s="1"/>
  <c r="Q39" i="11"/>
  <c r="Y39" i="11"/>
  <c r="O39" i="11"/>
  <c r="R39" i="11"/>
  <c r="V39" i="11"/>
  <c r="P39" i="11"/>
  <c r="S39" i="11"/>
  <c r="X39" i="11"/>
  <c r="T39" i="11"/>
  <c r="Z39" i="11"/>
  <c r="W39" i="11"/>
  <c r="O29" i="11"/>
  <c r="S29" i="11"/>
  <c r="U29" i="11"/>
  <c r="Z29" i="11"/>
  <c r="P29" i="11"/>
  <c r="T29" i="11"/>
  <c r="W29" i="11"/>
  <c r="X29" i="11"/>
  <c r="R29" i="11"/>
  <c r="T33" i="11"/>
  <c r="R33" i="11"/>
  <c r="U33" i="11"/>
  <c r="Y33" i="11"/>
  <c r="V33" i="11"/>
  <c r="O33" i="11"/>
  <c r="S33" i="11"/>
  <c r="W33" i="11"/>
  <c r="Q33" i="11"/>
  <c r="P33" i="11"/>
  <c r="Z33" i="11"/>
  <c r="X33" i="11"/>
  <c r="P37" i="11"/>
  <c r="Q37" i="11"/>
  <c r="X37" i="11"/>
  <c r="Z37" i="11"/>
  <c r="Y37" i="11"/>
  <c r="V37" i="11"/>
  <c r="S37" i="11"/>
  <c r="L27" i="23"/>
  <c r="G27" i="23"/>
  <c r="N27" i="23"/>
  <c r="F27" i="23"/>
  <c r="P11" i="23"/>
  <c r="AM12" i="8" s="1"/>
  <c r="R11" i="23"/>
  <c r="AO12" i="8" s="1"/>
  <c r="X11" i="23"/>
  <c r="AU12" i="8" s="1"/>
  <c r="AA11" i="23"/>
  <c r="AX12" i="8" s="1"/>
  <c r="S11" i="23"/>
  <c r="AP12" i="8" s="1"/>
  <c r="W11" i="23"/>
  <c r="AT12" i="8" s="1"/>
  <c r="T11" i="23"/>
  <c r="AQ12" i="8" s="1"/>
  <c r="V11" i="23"/>
  <c r="AS12" i="8" s="1"/>
  <c r="U11" i="23"/>
  <c r="AR12" i="8" s="1"/>
  <c r="Y11" i="23"/>
  <c r="AV12" i="8" s="1"/>
  <c r="Q11" i="23"/>
  <c r="AN12" i="8" s="1"/>
  <c r="Z11" i="23"/>
  <c r="AW12" i="8" s="1"/>
  <c r="C11" i="23"/>
  <c r="K10" i="22" s="1"/>
  <c r="T10" i="23"/>
  <c r="AQ11" i="8" s="1"/>
  <c r="Y10" i="23"/>
  <c r="AV11" i="8" s="1"/>
  <c r="U10" i="23"/>
  <c r="AR11" i="8" s="1"/>
  <c r="Q10" i="23"/>
  <c r="AN11" i="8" s="1"/>
  <c r="S10" i="23"/>
  <c r="AP11" i="8" s="1"/>
  <c r="Z10" i="23"/>
  <c r="AW11" i="8" s="1"/>
  <c r="V10" i="23"/>
  <c r="AS11" i="8" s="1"/>
  <c r="X10" i="23"/>
  <c r="AU11" i="8" s="1"/>
  <c r="P10" i="23"/>
  <c r="AM11" i="8" s="1"/>
  <c r="W10" i="23"/>
  <c r="AT11" i="8" s="1"/>
  <c r="AA10" i="23"/>
  <c r="AX11" i="8" s="1"/>
  <c r="R10" i="23"/>
  <c r="AO11" i="8" s="1"/>
  <c r="C10" i="23"/>
  <c r="K9" i="22" s="1"/>
  <c r="T20" i="23"/>
  <c r="AQ21" i="8" s="1"/>
  <c r="AA20" i="23"/>
  <c r="AX21" i="8" s="1"/>
  <c r="Q20" i="23"/>
  <c r="AN21" i="8" s="1"/>
  <c r="P20" i="23"/>
  <c r="AM21" i="8" s="1"/>
  <c r="R20" i="23"/>
  <c r="AO21" i="8" s="1"/>
  <c r="U20" i="23"/>
  <c r="AR21" i="8" s="1"/>
  <c r="Y20" i="23"/>
  <c r="AV21" i="8" s="1"/>
  <c r="S20" i="23"/>
  <c r="AP21" i="8" s="1"/>
  <c r="V20" i="23"/>
  <c r="AS21" i="8" s="1"/>
  <c r="W20" i="23"/>
  <c r="AT21" i="8" s="1"/>
  <c r="X20" i="23"/>
  <c r="AU21" i="8" s="1"/>
  <c r="Z20" i="23"/>
  <c r="AW21" i="8" s="1"/>
  <c r="C20" i="23"/>
  <c r="K19" i="22" s="1"/>
  <c r="BL55" i="5"/>
  <c r="P43" i="23"/>
  <c r="AM44" i="8" s="1"/>
  <c r="T43" i="23"/>
  <c r="AQ44" i="8" s="1"/>
  <c r="X43" i="23"/>
  <c r="AU44" i="8" s="1"/>
  <c r="Z43" i="23"/>
  <c r="AW44" i="8" s="1"/>
  <c r="W43" i="23"/>
  <c r="AT44" i="8" s="1"/>
  <c r="Q43" i="23"/>
  <c r="AN44" i="8" s="1"/>
  <c r="AA43" i="23"/>
  <c r="AX44" i="8" s="1"/>
  <c r="U43" i="23"/>
  <c r="AR44" i="8" s="1"/>
  <c r="Y43" i="23"/>
  <c r="AV44" i="8" s="1"/>
  <c r="R43" i="23"/>
  <c r="AO44" i="8" s="1"/>
  <c r="S43" i="23"/>
  <c r="AP44" i="8" s="1"/>
  <c r="V43" i="23"/>
  <c r="AS44" i="8" s="1"/>
  <c r="C43" i="23"/>
  <c r="K42" i="22" s="1"/>
  <c r="W31" i="11"/>
  <c r="U31" i="11"/>
  <c r="R31" i="11"/>
  <c r="S31" i="11"/>
  <c r="O31" i="11"/>
  <c r="T31" i="11"/>
  <c r="V31" i="11"/>
  <c r="Y31" i="11"/>
  <c r="P31" i="11"/>
  <c r="Z31" i="11"/>
  <c r="Q31" i="11"/>
  <c r="P42" i="11"/>
  <c r="R42" i="11"/>
  <c r="X42" i="11"/>
  <c r="U42" i="11"/>
  <c r="Q42" i="11"/>
  <c r="V42" i="11"/>
  <c r="Y42" i="11"/>
  <c r="S42" i="11"/>
  <c r="O42" i="11"/>
  <c r="W42" i="11"/>
  <c r="R19" i="11"/>
  <c r="O19" i="11"/>
  <c r="X19" i="11"/>
  <c r="Q19" i="11"/>
  <c r="S19" i="11"/>
  <c r="U19" i="11"/>
  <c r="W34" i="11"/>
  <c r="U34" i="11"/>
  <c r="N25" i="23"/>
  <c r="G25" i="23"/>
  <c r="P23" i="23"/>
  <c r="AM24" i="8" s="1"/>
  <c r="X23" i="23"/>
  <c r="AU24" i="8" s="1"/>
  <c r="Y23" i="23"/>
  <c r="AV24" i="8" s="1"/>
  <c r="Q23" i="23"/>
  <c r="AN24" i="8" s="1"/>
  <c r="AA23" i="23"/>
  <c r="AX24" i="8" s="1"/>
  <c r="Z23" i="23"/>
  <c r="AW24" i="8" s="1"/>
  <c r="T23" i="23"/>
  <c r="AQ24" i="8" s="1"/>
  <c r="R23" i="23"/>
  <c r="AO24" i="8" s="1"/>
  <c r="W23" i="23"/>
  <c r="AT24" i="8" s="1"/>
  <c r="V23" i="23"/>
  <c r="AS24" i="8" s="1"/>
  <c r="U23" i="23"/>
  <c r="AR24" i="8" s="1"/>
  <c r="S23" i="23"/>
  <c r="AP24" i="8" s="1"/>
  <c r="C23" i="23"/>
  <c r="K22" i="22" s="1"/>
  <c r="T40" i="23"/>
  <c r="AQ41" i="8" s="1"/>
  <c r="U40" i="23"/>
  <c r="AR41" i="8" s="1"/>
  <c r="X40" i="23"/>
  <c r="AU41" i="8" s="1"/>
  <c r="Y40" i="23"/>
  <c r="AV41" i="8" s="1"/>
  <c r="W40" i="23"/>
  <c r="AT41" i="8" s="1"/>
  <c r="P40" i="23"/>
  <c r="AM41" i="8" s="1"/>
  <c r="Z40" i="23"/>
  <c r="AW41" i="8" s="1"/>
  <c r="R40" i="23"/>
  <c r="AO41" i="8" s="1"/>
  <c r="Q40" i="23"/>
  <c r="AN41" i="8" s="1"/>
  <c r="V40" i="23"/>
  <c r="AS41" i="8" s="1"/>
  <c r="AA40" i="23"/>
  <c r="AX41" i="8" s="1"/>
  <c r="S40" i="23"/>
  <c r="AP41" i="8" s="1"/>
  <c r="C40" i="23"/>
  <c r="K39" i="22" s="1"/>
  <c r="P39" i="23"/>
  <c r="AM40" i="8" s="1"/>
  <c r="S39" i="23"/>
  <c r="AP40" i="8" s="1"/>
  <c r="X39" i="23"/>
  <c r="AU40" i="8" s="1"/>
  <c r="U39" i="23"/>
  <c r="AR40" i="8" s="1"/>
  <c r="V39" i="23"/>
  <c r="AS40" i="8" s="1"/>
  <c r="Q39" i="23"/>
  <c r="AN40" i="8" s="1"/>
  <c r="AA39" i="23"/>
  <c r="AX40" i="8" s="1"/>
  <c r="W39" i="23"/>
  <c r="AT40" i="8" s="1"/>
  <c r="Z39" i="23"/>
  <c r="AW40" i="8" s="1"/>
  <c r="T39" i="23"/>
  <c r="AQ40" i="8" s="1"/>
  <c r="Y39" i="23"/>
  <c r="AV40" i="8" s="1"/>
  <c r="R39" i="23"/>
  <c r="AO40" i="8" s="1"/>
  <c r="C39" i="23"/>
  <c r="K38" i="22" s="1"/>
  <c r="V40" i="11"/>
  <c r="O40" i="11"/>
  <c r="W40" i="11"/>
  <c r="T40" i="11"/>
  <c r="P40" i="11"/>
  <c r="R40" i="11"/>
  <c r="X40" i="11"/>
  <c r="Q40" i="11"/>
  <c r="U40" i="11"/>
  <c r="Y40" i="11"/>
  <c r="Z30" i="11"/>
  <c r="O30" i="11"/>
  <c r="Q30" i="11"/>
  <c r="W30" i="11"/>
  <c r="S30" i="11"/>
  <c r="Y30" i="11"/>
  <c r="P30" i="11"/>
  <c r="T30" i="11"/>
  <c r="X30" i="11"/>
  <c r="U30" i="11"/>
  <c r="R30" i="11"/>
  <c r="V30" i="11"/>
  <c r="AA32" i="23"/>
  <c r="AX33" i="8" s="1"/>
  <c r="P32" i="23"/>
  <c r="AM33" i="8" s="1"/>
  <c r="Z32" i="23"/>
  <c r="AW33" i="8" s="1"/>
  <c r="U32" i="23"/>
  <c r="AR33" i="8" s="1"/>
  <c r="Q32" i="23"/>
  <c r="AN33" i="8" s="1"/>
  <c r="W32" i="23"/>
  <c r="AT33" i="8" s="1"/>
  <c r="T32" i="23"/>
  <c r="AQ33" i="8" s="1"/>
  <c r="S32" i="23"/>
  <c r="AP33" i="8" s="1"/>
  <c r="X32" i="23"/>
  <c r="AU33" i="8" s="1"/>
  <c r="V32" i="23"/>
  <c r="AS33" i="8" s="1"/>
  <c r="R32" i="23"/>
  <c r="AO33" i="8" s="1"/>
  <c r="Y32" i="23"/>
  <c r="AV33" i="8" s="1"/>
  <c r="C32" i="23"/>
  <c r="K31" i="22" s="1"/>
  <c r="T16" i="23"/>
  <c r="AQ17" i="8" s="1"/>
  <c r="X16" i="23"/>
  <c r="AU17" i="8" s="1"/>
  <c r="Z16" i="23"/>
  <c r="AW17" i="8" s="1"/>
  <c r="R16" i="23"/>
  <c r="AO17" i="8" s="1"/>
  <c r="Q16" i="23"/>
  <c r="AN17" i="8" s="1"/>
  <c r="U16" i="23"/>
  <c r="AR17" i="8" s="1"/>
  <c r="AA16" i="23"/>
  <c r="AX17" i="8" s="1"/>
  <c r="S16" i="23"/>
  <c r="AP17" i="8" s="1"/>
  <c r="V16" i="23"/>
  <c r="AS17" i="8" s="1"/>
  <c r="P16" i="23"/>
  <c r="AM17" i="8" s="1"/>
  <c r="Y16" i="23"/>
  <c r="AV17" i="8" s="1"/>
  <c r="W16" i="23"/>
  <c r="AT17" i="8" s="1"/>
  <c r="C16" i="23"/>
  <c r="K15" i="22" s="1"/>
  <c r="R33" i="23"/>
  <c r="AO34" i="8" s="1"/>
  <c r="Z33" i="23"/>
  <c r="AW34" i="8" s="1"/>
  <c r="T33" i="23"/>
  <c r="AQ34" i="8" s="1"/>
  <c r="P33" i="23"/>
  <c r="AM34" i="8" s="1"/>
  <c r="U33" i="23"/>
  <c r="AR34" i="8" s="1"/>
  <c r="X33" i="23"/>
  <c r="AU34" i="8" s="1"/>
  <c r="Y33" i="23"/>
  <c r="AV34" i="8" s="1"/>
  <c r="S33" i="23"/>
  <c r="AP34" i="8" s="1"/>
  <c r="Q33" i="23"/>
  <c r="AN34" i="8" s="1"/>
  <c r="C33" i="23"/>
  <c r="K32" i="22" s="1"/>
  <c r="W33" i="23"/>
  <c r="AT34" i="8" s="1"/>
  <c r="V33" i="23"/>
  <c r="AS34" i="8" s="1"/>
  <c r="AA33" i="23"/>
  <c r="AX34" i="8" s="1"/>
  <c r="T24" i="23"/>
  <c r="AQ25" i="8" s="1"/>
  <c r="Y24" i="23"/>
  <c r="AV25" i="8" s="1"/>
  <c r="R24" i="23"/>
  <c r="AO25" i="8" s="1"/>
  <c r="Z24" i="23"/>
  <c r="AW25" i="8" s="1"/>
  <c r="W24" i="23"/>
  <c r="AT25" i="8" s="1"/>
  <c r="S24" i="23"/>
  <c r="AP25" i="8" s="1"/>
  <c r="U24" i="23"/>
  <c r="AR25" i="8" s="1"/>
  <c r="V24" i="23"/>
  <c r="AS25" i="8" s="1"/>
  <c r="P24" i="23"/>
  <c r="AM25" i="8" s="1"/>
  <c r="X24" i="23"/>
  <c r="AU25" i="8" s="1"/>
  <c r="AA24" i="23"/>
  <c r="AX25" i="8" s="1"/>
  <c r="Q24" i="23"/>
  <c r="AN25" i="8" s="1"/>
  <c r="C24" i="23"/>
  <c r="K23" i="22" s="1"/>
  <c r="P15" i="23"/>
  <c r="AM16" i="8" s="1"/>
  <c r="Z15" i="23"/>
  <c r="AW16" i="8" s="1"/>
  <c r="V15" i="23"/>
  <c r="AS16" i="8" s="1"/>
  <c r="X15" i="23"/>
  <c r="AU16" i="8" s="1"/>
  <c r="AA15" i="23"/>
  <c r="AX16" i="8" s="1"/>
  <c r="W15" i="23"/>
  <c r="AT16" i="8" s="1"/>
  <c r="U15" i="23"/>
  <c r="AR16" i="8" s="1"/>
  <c r="R15" i="23"/>
  <c r="AO16" i="8" s="1"/>
  <c r="S15" i="23"/>
  <c r="AP16" i="8" s="1"/>
  <c r="T15" i="23"/>
  <c r="AQ16" i="8" s="1"/>
  <c r="Q15" i="23"/>
  <c r="AN16" i="8" s="1"/>
  <c r="Y15" i="23"/>
  <c r="AV16" i="8" s="1"/>
  <c r="C15" i="23"/>
  <c r="K14" i="22" s="1"/>
  <c r="BS55" i="5"/>
  <c r="X18" i="11"/>
  <c r="R18" i="11"/>
  <c r="O18" i="11"/>
  <c r="Y18" i="11"/>
  <c r="V18" i="11"/>
  <c r="Z18" i="11"/>
  <c r="P18" i="11"/>
  <c r="S18" i="11"/>
  <c r="W18" i="11"/>
  <c r="U18" i="11"/>
  <c r="T18" i="11"/>
  <c r="AH21" i="2"/>
  <c r="AT21" i="2" s="1"/>
  <c r="E21" i="19" s="1"/>
  <c r="Q21" i="19" s="1"/>
  <c r="X21" i="11"/>
  <c r="R21" i="11"/>
  <c r="Y21" i="11"/>
  <c r="P21" i="11"/>
  <c r="W21" i="11"/>
  <c r="Z21" i="11"/>
  <c r="T21" i="11"/>
  <c r="M41" i="23"/>
  <c r="G41" i="23"/>
  <c r="D41" i="23"/>
  <c r="O41" i="23"/>
  <c r="H41" i="23"/>
  <c r="F41" i="23"/>
  <c r="I41" i="23"/>
  <c r="J41" i="23"/>
  <c r="L41" i="23"/>
  <c r="K41" i="23"/>
  <c r="E41" i="23"/>
  <c r="N41" i="23"/>
  <c r="P21" i="23"/>
  <c r="AM22" i="8" s="1"/>
  <c r="X21" i="23"/>
  <c r="AU22" i="8" s="1"/>
  <c r="U21" i="23"/>
  <c r="AR22" i="8" s="1"/>
  <c r="V21" i="23"/>
  <c r="AS22" i="8" s="1"/>
  <c r="W21" i="23"/>
  <c r="AT22" i="8" s="1"/>
  <c r="Q21" i="23"/>
  <c r="AN22" i="8" s="1"/>
  <c r="T21" i="23"/>
  <c r="AQ22" i="8" s="1"/>
  <c r="Y21" i="23"/>
  <c r="AV22" i="8" s="1"/>
  <c r="AA21" i="23"/>
  <c r="AX22" i="8" s="1"/>
  <c r="R21" i="23"/>
  <c r="AO22" i="8" s="1"/>
  <c r="S21" i="23"/>
  <c r="AP22" i="8" s="1"/>
  <c r="Z21" i="23"/>
  <c r="AW22" i="8" s="1"/>
  <c r="C21" i="23"/>
  <c r="K20" i="22" s="1"/>
  <c r="P29" i="23"/>
  <c r="AM30" i="8" s="1"/>
  <c r="V29" i="23"/>
  <c r="AS30" i="8" s="1"/>
  <c r="X29" i="23"/>
  <c r="AU30" i="8" s="1"/>
  <c r="T29" i="23"/>
  <c r="AQ30" i="8" s="1"/>
  <c r="W29" i="23"/>
  <c r="AT30" i="8" s="1"/>
  <c r="R29" i="23"/>
  <c r="AO30" i="8" s="1"/>
  <c r="U29" i="23"/>
  <c r="AR30" i="8" s="1"/>
  <c r="AA29" i="23"/>
  <c r="AX30" i="8" s="1"/>
  <c r="Z29" i="23"/>
  <c r="AW30" i="8" s="1"/>
  <c r="Y29" i="23"/>
  <c r="AV30" i="8" s="1"/>
  <c r="Q29" i="23"/>
  <c r="AN30" i="8" s="1"/>
  <c r="S29" i="23"/>
  <c r="AP30" i="8" s="1"/>
  <c r="C29" i="23"/>
  <c r="K28" i="22" s="1"/>
  <c r="T28" i="23"/>
  <c r="AQ29" i="8" s="1"/>
  <c r="R28" i="23"/>
  <c r="AO29" i="8" s="1"/>
  <c r="AA28" i="23"/>
  <c r="AX29" i="8" s="1"/>
  <c r="S28" i="23"/>
  <c r="AP29" i="8" s="1"/>
  <c r="Q28" i="23"/>
  <c r="AN29" i="8" s="1"/>
  <c r="U28" i="23"/>
  <c r="AR29" i="8" s="1"/>
  <c r="V28" i="23"/>
  <c r="AS29" i="8" s="1"/>
  <c r="W28" i="23"/>
  <c r="AT29" i="8" s="1"/>
  <c r="P28" i="23"/>
  <c r="AM29" i="8" s="1"/>
  <c r="Y28" i="23"/>
  <c r="AV29" i="8" s="1"/>
  <c r="X28" i="23"/>
  <c r="AU29" i="8" s="1"/>
  <c r="Z28" i="23"/>
  <c r="AW29" i="8" s="1"/>
  <c r="C28" i="23"/>
  <c r="K27" i="22" s="1"/>
  <c r="P13" i="23"/>
  <c r="AM14" i="8" s="1"/>
  <c r="Z13" i="23"/>
  <c r="AW14" i="8" s="1"/>
  <c r="X13" i="23"/>
  <c r="AU14" i="8" s="1"/>
  <c r="S13" i="23"/>
  <c r="AP14" i="8" s="1"/>
  <c r="Q13" i="23"/>
  <c r="AN14" i="8" s="1"/>
  <c r="R13" i="23"/>
  <c r="AO14" i="8" s="1"/>
  <c r="T13" i="23"/>
  <c r="AQ14" i="8" s="1"/>
  <c r="AA13" i="23"/>
  <c r="AX14" i="8" s="1"/>
  <c r="V13" i="23"/>
  <c r="AS14" i="8" s="1"/>
  <c r="Y13" i="23"/>
  <c r="AV14" i="8" s="1"/>
  <c r="U13" i="23"/>
  <c r="AR14" i="8" s="1"/>
  <c r="W13" i="23"/>
  <c r="AT14" i="8" s="1"/>
  <c r="C13" i="23"/>
  <c r="K12" i="22" s="1"/>
  <c r="BR55" i="5"/>
  <c r="BN55" i="5"/>
  <c r="P31" i="23"/>
  <c r="AM32" i="8" s="1"/>
  <c r="S31" i="23"/>
  <c r="AP32" i="8" s="1"/>
  <c r="X31" i="23"/>
  <c r="AU32" i="8" s="1"/>
  <c r="Q31" i="23"/>
  <c r="AN32" i="8" s="1"/>
  <c r="T31" i="23"/>
  <c r="AQ32" i="8" s="1"/>
  <c r="U31" i="23"/>
  <c r="AR32" i="8" s="1"/>
  <c r="W31" i="23"/>
  <c r="AT32" i="8" s="1"/>
  <c r="AA31" i="23"/>
  <c r="AX32" i="8" s="1"/>
  <c r="Y31" i="23"/>
  <c r="AV32" i="8" s="1"/>
  <c r="V31" i="23"/>
  <c r="AS32" i="8" s="1"/>
  <c r="R31" i="23"/>
  <c r="AO32" i="8" s="1"/>
  <c r="Z31" i="23"/>
  <c r="AW32" i="8" s="1"/>
  <c r="C31" i="23"/>
  <c r="K30" i="22" s="1"/>
  <c r="T23" i="11"/>
  <c r="R23" i="11"/>
  <c r="X23" i="11"/>
  <c r="O23" i="11"/>
  <c r="Y23" i="11"/>
  <c r="S23" i="11"/>
  <c r="P23" i="11"/>
  <c r="O38" i="11"/>
  <c r="X38" i="11"/>
  <c r="P38" i="11"/>
  <c r="S38" i="11"/>
  <c r="V38" i="11"/>
  <c r="T38" i="11"/>
  <c r="Z38" i="11"/>
  <c r="Y38" i="11"/>
  <c r="Q38" i="11"/>
  <c r="W38" i="11"/>
  <c r="U38" i="11"/>
  <c r="R38" i="11"/>
  <c r="I14" i="23"/>
  <c r="E14" i="23"/>
  <c r="T18" i="23"/>
  <c r="AQ19" i="8" s="1"/>
  <c r="W18" i="23"/>
  <c r="AT19" i="8" s="1"/>
  <c r="P18" i="23"/>
  <c r="AM19" i="8" s="1"/>
  <c r="Q18" i="23"/>
  <c r="AN19" i="8" s="1"/>
  <c r="V18" i="23"/>
  <c r="AS19" i="8" s="1"/>
  <c r="X18" i="23"/>
  <c r="AU19" i="8" s="1"/>
  <c r="R18" i="23"/>
  <c r="AO19" i="8" s="1"/>
  <c r="U18" i="23"/>
  <c r="AR19" i="8" s="1"/>
  <c r="S18" i="23"/>
  <c r="AP19" i="8" s="1"/>
  <c r="AA18" i="23"/>
  <c r="AX19" i="8" s="1"/>
  <c r="Y18" i="23"/>
  <c r="AV19" i="8" s="1"/>
  <c r="Z18" i="23"/>
  <c r="AW19" i="8" s="1"/>
  <c r="C18" i="23"/>
  <c r="K17" i="22" s="1"/>
  <c r="T22" i="23"/>
  <c r="AQ23" i="8" s="1"/>
  <c r="AA22" i="23"/>
  <c r="AX23" i="8" s="1"/>
  <c r="R22" i="23"/>
  <c r="AO23" i="8" s="1"/>
  <c r="V22" i="23"/>
  <c r="AS23" i="8" s="1"/>
  <c r="U22" i="23"/>
  <c r="AR23" i="8" s="1"/>
  <c r="S22" i="23"/>
  <c r="AP23" i="8" s="1"/>
  <c r="W22" i="23"/>
  <c r="AT23" i="8" s="1"/>
  <c r="Y22" i="23"/>
  <c r="AV23" i="8" s="1"/>
  <c r="X22" i="23"/>
  <c r="AU23" i="8" s="1"/>
  <c r="Q22" i="23"/>
  <c r="AN23" i="8" s="1"/>
  <c r="Z22" i="23"/>
  <c r="AW23" i="8" s="1"/>
  <c r="P22" i="23"/>
  <c r="AM23" i="8" s="1"/>
  <c r="C22" i="23"/>
  <c r="K21" i="22" s="1"/>
  <c r="T34" i="23"/>
  <c r="AQ35" i="8" s="1"/>
  <c r="S34" i="23"/>
  <c r="AP35" i="8" s="1"/>
  <c r="W34" i="23"/>
  <c r="AT35" i="8" s="1"/>
  <c r="U34" i="23"/>
  <c r="AR35" i="8" s="1"/>
  <c r="X34" i="23"/>
  <c r="AU35" i="8" s="1"/>
  <c r="V34" i="23"/>
  <c r="AS35" i="8" s="1"/>
  <c r="Y34" i="23"/>
  <c r="AV35" i="8" s="1"/>
  <c r="Q34" i="23"/>
  <c r="AN35" i="8" s="1"/>
  <c r="AA34" i="23"/>
  <c r="AX35" i="8" s="1"/>
  <c r="P34" i="23"/>
  <c r="AM35" i="8" s="1"/>
  <c r="Z34" i="23"/>
  <c r="AW35" i="8" s="1"/>
  <c r="R34" i="23"/>
  <c r="AO35" i="8" s="1"/>
  <c r="C34" i="23"/>
  <c r="K33" i="22" s="1"/>
  <c r="T30" i="23"/>
  <c r="AQ31" i="8" s="1"/>
  <c r="AA30" i="23"/>
  <c r="AX31" i="8" s="1"/>
  <c r="U30" i="23"/>
  <c r="AR31" i="8" s="1"/>
  <c r="X30" i="23"/>
  <c r="AU31" i="8" s="1"/>
  <c r="V30" i="23"/>
  <c r="AS31" i="8" s="1"/>
  <c r="Y30" i="23"/>
  <c r="AV31" i="8" s="1"/>
  <c r="P30" i="23"/>
  <c r="AM31" i="8" s="1"/>
  <c r="W30" i="23"/>
  <c r="AT31" i="8" s="1"/>
  <c r="R30" i="23"/>
  <c r="AO31" i="8" s="1"/>
  <c r="Z30" i="23"/>
  <c r="AW31" i="8" s="1"/>
  <c r="Q30" i="23"/>
  <c r="AN31" i="8" s="1"/>
  <c r="S30" i="23"/>
  <c r="AP31" i="8" s="1"/>
  <c r="C30" i="23"/>
  <c r="K29" i="22" s="1"/>
  <c r="T12" i="23"/>
  <c r="AQ13" i="8" s="1"/>
  <c r="X12" i="23"/>
  <c r="AU13" i="8" s="1"/>
  <c r="Y12" i="23"/>
  <c r="AV13" i="8" s="1"/>
  <c r="U12" i="23"/>
  <c r="AR13" i="8" s="1"/>
  <c r="P12" i="23"/>
  <c r="AM13" i="8" s="1"/>
  <c r="S12" i="23"/>
  <c r="AP13" i="8" s="1"/>
  <c r="Q12" i="23"/>
  <c r="AN13" i="8" s="1"/>
  <c r="V12" i="23"/>
  <c r="AS13" i="8" s="1"/>
  <c r="R12" i="23"/>
  <c r="AO13" i="8" s="1"/>
  <c r="AA12" i="23"/>
  <c r="AX13" i="8" s="1"/>
  <c r="Z12" i="23"/>
  <c r="AW13" i="8" s="1"/>
  <c r="W12" i="23"/>
  <c r="AT13" i="8" s="1"/>
  <c r="C12" i="23"/>
  <c r="K11" i="22" s="1"/>
  <c r="BQ55" i="5"/>
  <c r="T38" i="23"/>
  <c r="AQ39" i="8" s="1"/>
  <c r="R38" i="23"/>
  <c r="AO39" i="8" s="1"/>
  <c r="U38" i="23"/>
  <c r="AR39" i="8" s="1"/>
  <c r="Z38" i="23"/>
  <c r="AW39" i="8" s="1"/>
  <c r="S38" i="23"/>
  <c r="AP39" i="8" s="1"/>
  <c r="W38" i="23"/>
  <c r="AT39" i="8" s="1"/>
  <c r="AA38" i="23"/>
  <c r="AX39" i="8" s="1"/>
  <c r="X38" i="23"/>
  <c r="AU39" i="8" s="1"/>
  <c r="V38" i="23"/>
  <c r="AS39" i="8" s="1"/>
  <c r="P38" i="23"/>
  <c r="AM39" i="8" s="1"/>
  <c r="Q38" i="23"/>
  <c r="AN39" i="8" s="1"/>
  <c r="Y38" i="23"/>
  <c r="AV39" i="8" s="1"/>
  <c r="C38" i="23"/>
  <c r="K37" i="22" s="1"/>
  <c r="T28" i="11"/>
  <c r="W28" i="11"/>
  <c r="R28" i="11"/>
  <c r="V28" i="11"/>
  <c r="Y28" i="11"/>
  <c r="O28" i="11"/>
  <c r="Z28" i="11"/>
  <c r="W25" i="11"/>
  <c r="P25" i="11"/>
  <c r="R25" i="11"/>
  <c r="X25" i="11"/>
  <c r="U25" i="11"/>
  <c r="Q25" i="11"/>
  <c r="V25" i="11"/>
  <c r="Y25" i="11"/>
  <c r="S25" i="11"/>
  <c r="O25" i="11"/>
  <c r="R24" i="11"/>
  <c r="Y24" i="11"/>
  <c r="Z24" i="11"/>
  <c r="V24" i="11"/>
  <c r="T24" i="11"/>
  <c r="P24" i="11"/>
  <c r="Q43" i="11"/>
  <c r="V43" i="11"/>
  <c r="Z43" i="11"/>
  <c r="P43" i="11"/>
  <c r="D19" i="23"/>
  <c r="O19" i="23"/>
  <c r="J19" i="23"/>
  <c r="M19" i="23"/>
  <c r="F19" i="23"/>
  <c r="L19" i="23"/>
  <c r="G19" i="23"/>
  <c r="K19" i="23"/>
  <c r="N19" i="23"/>
  <c r="H19" i="23"/>
  <c r="E19" i="23"/>
  <c r="I19" i="23"/>
  <c r="Y20" i="11"/>
  <c r="O20" i="11"/>
  <c r="P20" i="11"/>
  <c r="W20" i="11"/>
  <c r="X20" i="11"/>
  <c r="R20" i="11"/>
  <c r="O32" i="11"/>
  <c r="W32" i="11"/>
  <c r="X32" i="11"/>
  <c r="T32" i="11"/>
  <c r="U32" i="11"/>
  <c r="Q9" i="23"/>
  <c r="AN10" i="8" s="1"/>
  <c r="T9" i="23"/>
  <c r="AQ10" i="8" s="1"/>
  <c r="Y9" i="23"/>
  <c r="AV10" i="8" s="1"/>
  <c r="U9" i="23"/>
  <c r="AR10" i="8" s="1"/>
  <c r="X9" i="23"/>
  <c r="AU10" i="8" s="1"/>
  <c r="S9" i="23"/>
  <c r="AP10" i="8" s="1"/>
  <c r="P9" i="23"/>
  <c r="AM10" i="8" s="1"/>
  <c r="Z9" i="23"/>
  <c r="AW10" i="8" s="1"/>
  <c r="V9" i="23"/>
  <c r="AS10" i="8" s="1"/>
  <c r="W9" i="23"/>
  <c r="AT10" i="8" s="1"/>
  <c r="AA9" i="23"/>
  <c r="AX10" i="8" s="1"/>
  <c r="R9" i="23"/>
  <c r="AO10" i="8" s="1"/>
  <c r="C9" i="23"/>
  <c r="K8" i="22" s="1"/>
  <c r="BM55" i="5"/>
  <c r="T42" i="23"/>
  <c r="AQ43" i="8" s="1"/>
  <c r="Q42" i="23"/>
  <c r="AN43" i="8" s="1"/>
  <c r="W42" i="23"/>
  <c r="AT43" i="8" s="1"/>
  <c r="Z42" i="23"/>
  <c r="AW43" i="8" s="1"/>
  <c r="X42" i="23"/>
  <c r="AU43" i="8" s="1"/>
  <c r="Y42" i="23"/>
  <c r="AV43" i="8" s="1"/>
  <c r="R42" i="23"/>
  <c r="AO43" i="8" s="1"/>
  <c r="P42" i="23"/>
  <c r="AM43" i="8" s="1"/>
  <c r="AA42" i="23"/>
  <c r="AX43" i="8" s="1"/>
  <c r="S42" i="23"/>
  <c r="AP43" i="8" s="1"/>
  <c r="U42" i="23"/>
  <c r="AR43" i="8" s="1"/>
  <c r="V42" i="23"/>
  <c r="AS43" i="8" s="1"/>
  <c r="C42" i="23"/>
  <c r="K41" i="22" s="1"/>
  <c r="T36" i="23"/>
  <c r="AQ37" i="8" s="1"/>
  <c r="S36" i="23"/>
  <c r="AP37" i="8" s="1"/>
  <c r="U36" i="23"/>
  <c r="AR37" i="8" s="1"/>
  <c r="Q36" i="23"/>
  <c r="AN37" i="8" s="1"/>
  <c r="P36" i="23"/>
  <c r="AM37" i="8" s="1"/>
  <c r="Z36" i="23"/>
  <c r="AW37" i="8" s="1"/>
  <c r="Y36" i="23"/>
  <c r="AV37" i="8" s="1"/>
  <c r="V36" i="23"/>
  <c r="AS37" i="8" s="1"/>
  <c r="AA36" i="23"/>
  <c r="AX37" i="8" s="1"/>
  <c r="X36" i="23"/>
  <c r="AU37" i="8" s="1"/>
  <c r="W36" i="23"/>
  <c r="AT37" i="8" s="1"/>
  <c r="R36" i="23"/>
  <c r="AO37" i="8" s="1"/>
  <c r="C36" i="23"/>
  <c r="K35" i="22" s="1"/>
  <c r="W27" i="11"/>
  <c r="V27" i="11"/>
  <c r="P27" i="11"/>
  <c r="S27" i="11"/>
  <c r="Q27" i="11"/>
  <c r="T27" i="11"/>
  <c r="O27" i="11"/>
  <c r="S41" i="11"/>
  <c r="P41" i="11"/>
  <c r="T41" i="11"/>
  <c r="X41" i="11"/>
  <c r="U41" i="11"/>
  <c r="Y41" i="11"/>
  <c r="O41" i="11"/>
  <c r="W41" i="11"/>
  <c r="Q41" i="11"/>
  <c r="V41" i="11"/>
  <c r="R41" i="11"/>
  <c r="U22" i="11"/>
  <c r="S22" i="11"/>
  <c r="P22" i="11"/>
  <c r="T22" i="11"/>
  <c r="X22" i="11"/>
  <c r="Z22" i="11"/>
  <c r="O36" i="11"/>
  <c r="R36" i="11"/>
  <c r="P36" i="11"/>
  <c r="Q36" i="11"/>
  <c r="W36" i="11"/>
  <c r="X36" i="11"/>
  <c r="U36" i="11"/>
  <c r="V36" i="11"/>
  <c r="H73" i="15"/>
  <c r="T73" i="15" s="1"/>
  <c r="S74" i="8" s="1"/>
  <c r="J50" i="15"/>
  <c r="V50" i="15" s="1"/>
  <c r="U51" i="8" s="1"/>
  <c r="O73" i="15"/>
  <c r="AA73" i="15" s="1"/>
  <c r="Z74" i="8" s="1"/>
  <c r="J73" i="15"/>
  <c r="L57" i="15"/>
  <c r="X57" i="15" s="1"/>
  <c r="W58" i="8" s="1"/>
  <c r="M57" i="15"/>
  <c r="Y57" i="15" s="1"/>
  <c r="X58" i="8" s="1"/>
  <c r="I65" i="15"/>
  <c r="U65" i="15" s="1"/>
  <c r="T66" i="8" s="1"/>
  <c r="H57" i="15"/>
  <c r="O57" i="15"/>
  <c r="K57" i="15"/>
  <c r="W57" i="15" s="1"/>
  <c r="V58" i="8" s="1"/>
  <c r="I57" i="15"/>
  <c r="U57" i="15" s="1"/>
  <c r="T58" i="8" s="1"/>
  <c r="F57" i="15"/>
  <c r="R57" i="15" s="1"/>
  <c r="Q58" i="8" s="1"/>
  <c r="Y84" i="11"/>
  <c r="Z84" i="11"/>
  <c r="T84" i="11"/>
  <c r="O84" i="11"/>
  <c r="AH84" i="2"/>
  <c r="P84" i="11"/>
  <c r="AI84" i="2"/>
  <c r="U84" i="11"/>
  <c r="V84" i="11"/>
  <c r="S84" i="11"/>
  <c r="W84" i="11"/>
  <c r="W81" i="11"/>
  <c r="Y81" i="11"/>
  <c r="Z81" i="11"/>
  <c r="Q81" i="11"/>
  <c r="T81" i="11"/>
  <c r="R81" i="11"/>
  <c r="U81" i="11"/>
  <c r="S81" i="11"/>
  <c r="O81" i="11"/>
  <c r="X81" i="11"/>
  <c r="V81" i="11"/>
  <c r="P81" i="11"/>
  <c r="U85" i="11"/>
  <c r="Q85" i="11"/>
  <c r="R85" i="11"/>
  <c r="V85" i="11"/>
  <c r="Y85" i="11"/>
  <c r="W85" i="11"/>
  <c r="S85" i="11"/>
  <c r="P85" i="11"/>
  <c r="Z85" i="11"/>
  <c r="X85" i="11"/>
  <c r="T85" i="11"/>
  <c r="O85" i="11"/>
  <c r="I81" i="23"/>
  <c r="F81" i="23"/>
  <c r="J81" i="23"/>
  <c r="N81" i="23"/>
  <c r="K81" i="23"/>
  <c r="G81" i="23"/>
  <c r="D81" i="23"/>
  <c r="E81" i="23"/>
  <c r="O81" i="23"/>
  <c r="L81" i="23"/>
  <c r="H81" i="23"/>
  <c r="M81" i="23"/>
  <c r="W86" i="11"/>
  <c r="P86" i="11"/>
  <c r="Z86" i="11"/>
  <c r="T86" i="11"/>
  <c r="X86" i="11"/>
  <c r="U86" i="11"/>
  <c r="Q86" i="11"/>
  <c r="O86" i="11"/>
  <c r="V86" i="11"/>
  <c r="S86" i="11"/>
  <c r="W85" i="23"/>
  <c r="AT86" i="8" s="1"/>
  <c r="AA85" i="23"/>
  <c r="AX86" i="8" s="1"/>
  <c r="P85" i="23"/>
  <c r="AM86" i="8" s="1"/>
  <c r="T85" i="23"/>
  <c r="AQ86" i="8" s="1"/>
  <c r="X85" i="23"/>
  <c r="AU86" i="8" s="1"/>
  <c r="U85" i="23"/>
  <c r="AR86" i="8" s="1"/>
  <c r="Z85" i="23"/>
  <c r="AW86" i="8" s="1"/>
  <c r="Q85" i="23"/>
  <c r="AN86" i="8" s="1"/>
  <c r="C85" i="23"/>
  <c r="K84" i="22" s="1"/>
  <c r="Y85" i="23"/>
  <c r="AV86" i="8" s="1"/>
  <c r="R85" i="23"/>
  <c r="AO86" i="8" s="1"/>
  <c r="V85" i="23"/>
  <c r="AS86" i="8" s="1"/>
  <c r="S85" i="23"/>
  <c r="AP86" i="8" s="1"/>
  <c r="U82" i="11"/>
  <c r="Y82" i="11"/>
  <c r="V82" i="11"/>
  <c r="AQ82" i="2"/>
  <c r="P82" i="11"/>
  <c r="AN82" i="2"/>
  <c r="Q82" i="11"/>
  <c r="S82" i="11"/>
  <c r="T82" i="11"/>
  <c r="X82" i="11"/>
  <c r="R82" i="11"/>
  <c r="Q83" i="11"/>
  <c r="AO83" i="2"/>
  <c r="AI83" i="2"/>
  <c r="AP83" i="2"/>
  <c r="O83" i="11"/>
  <c r="S83" i="11"/>
  <c r="V83" i="11"/>
  <c r="AQ83" i="2"/>
  <c r="P83" i="11"/>
  <c r="T83" i="11"/>
  <c r="W83" i="11"/>
  <c r="U83" i="11"/>
  <c r="S86" i="23"/>
  <c r="AP87" i="8" s="1"/>
  <c r="Q86" i="23"/>
  <c r="AN87" i="8" s="1"/>
  <c r="AA86" i="23"/>
  <c r="AX87" i="8" s="1"/>
  <c r="T86" i="23"/>
  <c r="AQ87" i="8" s="1"/>
  <c r="R86" i="23"/>
  <c r="AO87" i="8" s="1"/>
  <c r="U86" i="23"/>
  <c r="AR87" i="8" s="1"/>
  <c r="P86" i="23"/>
  <c r="AM87" i="8" s="1"/>
  <c r="V86" i="23"/>
  <c r="AS87" i="8" s="1"/>
  <c r="Y86" i="23"/>
  <c r="AV87" i="8" s="1"/>
  <c r="W86" i="23"/>
  <c r="AT87" i="8" s="1"/>
  <c r="C86" i="23"/>
  <c r="K85" i="22" s="1"/>
  <c r="X86" i="23"/>
  <c r="AU87" i="8" s="1"/>
  <c r="Z86" i="23"/>
  <c r="AW87" i="8" s="1"/>
  <c r="W83" i="23"/>
  <c r="AT84" i="8" s="1"/>
  <c r="AA83" i="23"/>
  <c r="AX84" i="8" s="1"/>
  <c r="P83" i="23"/>
  <c r="AM84" i="8" s="1"/>
  <c r="T83" i="23"/>
  <c r="AQ84" i="8" s="1"/>
  <c r="X83" i="23"/>
  <c r="AU84" i="8" s="1"/>
  <c r="U83" i="23"/>
  <c r="AR84" i="8" s="1"/>
  <c r="Q83" i="23"/>
  <c r="AN84" i="8" s="1"/>
  <c r="Y83" i="23"/>
  <c r="AV84" i="8" s="1"/>
  <c r="C83" i="23"/>
  <c r="K82" i="22" s="1"/>
  <c r="R83" i="23"/>
  <c r="AO84" i="8" s="1"/>
  <c r="V83" i="23"/>
  <c r="AS84" i="8" s="1"/>
  <c r="Z83" i="23"/>
  <c r="AW84" i="8" s="1"/>
  <c r="S83" i="23"/>
  <c r="AP84" i="8" s="1"/>
  <c r="S84" i="23"/>
  <c r="AP85" i="8" s="1"/>
  <c r="Y84" i="23"/>
  <c r="AV85" i="8" s="1"/>
  <c r="AA84" i="23"/>
  <c r="AX85" i="8" s="1"/>
  <c r="C84" i="23"/>
  <c r="K83" i="22" s="1"/>
  <c r="T84" i="23"/>
  <c r="AQ85" i="8" s="1"/>
  <c r="Q84" i="23"/>
  <c r="AN85" i="8" s="1"/>
  <c r="U84" i="23"/>
  <c r="AR85" i="8" s="1"/>
  <c r="Z84" i="23"/>
  <c r="AW85" i="8" s="1"/>
  <c r="V84" i="23"/>
  <c r="AS85" i="8" s="1"/>
  <c r="W84" i="23"/>
  <c r="AT85" i="8" s="1"/>
  <c r="R84" i="23"/>
  <c r="AO85" i="8" s="1"/>
  <c r="X84" i="23"/>
  <c r="AU85" i="8" s="1"/>
  <c r="P84" i="23"/>
  <c r="AM85" i="8" s="1"/>
  <c r="G64" i="23"/>
  <c r="N64" i="15"/>
  <c r="E65" i="15"/>
  <c r="S68" i="23"/>
  <c r="AP69" i="8" s="1"/>
  <c r="AA68" i="23"/>
  <c r="AX69" i="8" s="1"/>
  <c r="V68" i="23"/>
  <c r="AS69" i="8" s="1"/>
  <c r="Q68" i="23"/>
  <c r="AN69" i="8" s="1"/>
  <c r="W68" i="23"/>
  <c r="AT69" i="8" s="1"/>
  <c r="R68" i="23"/>
  <c r="AO69" i="8" s="1"/>
  <c r="P68" i="23"/>
  <c r="AM69" i="8" s="1"/>
  <c r="Y68" i="23"/>
  <c r="AV69" i="8" s="1"/>
  <c r="U68" i="23"/>
  <c r="AR69" i="8" s="1"/>
  <c r="X68" i="23"/>
  <c r="AU69" i="8" s="1"/>
  <c r="C68" i="23"/>
  <c r="K67" i="22" s="1"/>
  <c r="T68" i="23"/>
  <c r="AQ69" i="8" s="1"/>
  <c r="Z68" i="23"/>
  <c r="AW69" i="8" s="1"/>
  <c r="S74" i="23"/>
  <c r="AP75" i="8" s="1"/>
  <c r="X74" i="23"/>
  <c r="AU75" i="8" s="1"/>
  <c r="AA74" i="23"/>
  <c r="AX75" i="8" s="1"/>
  <c r="R74" i="23"/>
  <c r="AO75" i="8" s="1"/>
  <c r="T74" i="23"/>
  <c r="AQ75" i="8" s="1"/>
  <c r="U74" i="23"/>
  <c r="AR75" i="8" s="1"/>
  <c r="Y74" i="23"/>
  <c r="AV75" i="8" s="1"/>
  <c r="V74" i="23"/>
  <c r="AS75" i="8" s="1"/>
  <c r="W74" i="23"/>
  <c r="AT75" i="8" s="1"/>
  <c r="P74" i="23"/>
  <c r="AM75" i="8" s="1"/>
  <c r="Q74" i="23"/>
  <c r="AN75" i="8" s="1"/>
  <c r="Z74" i="23"/>
  <c r="AW75" i="8" s="1"/>
  <c r="C74" i="23"/>
  <c r="K73" i="22" s="1"/>
  <c r="T45" i="11"/>
  <c r="W45" i="11"/>
  <c r="P45" i="11"/>
  <c r="S45" i="11"/>
  <c r="U45" i="11"/>
  <c r="Q45" i="11"/>
  <c r="V45" i="11"/>
  <c r="Z45" i="11"/>
  <c r="Y45" i="11"/>
  <c r="S64" i="11"/>
  <c r="R64" i="11"/>
  <c r="Y64" i="11"/>
  <c r="W64" i="11"/>
  <c r="Z64" i="11"/>
  <c r="P64" i="11"/>
  <c r="X64" i="11"/>
  <c r="U64" i="11"/>
  <c r="V64" i="11"/>
  <c r="Q64" i="11"/>
  <c r="O64" i="11"/>
  <c r="P51" i="11"/>
  <c r="X51" i="11"/>
  <c r="Q51" i="11"/>
  <c r="U51" i="11"/>
  <c r="R51" i="11"/>
  <c r="W51" i="11"/>
  <c r="Z51" i="11"/>
  <c r="V51" i="11"/>
  <c r="O51" i="11"/>
  <c r="T51" i="11"/>
  <c r="E47" i="23"/>
  <c r="K47" i="23"/>
  <c r="M47" i="23"/>
  <c r="G47" i="23"/>
  <c r="H47" i="23"/>
  <c r="O47" i="23"/>
  <c r="D47" i="23"/>
  <c r="I47" i="23"/>
  <c r="L47" i="23"/>
  <c r="F47" i="23"/>
  <c r="N47" i="23"/>
  <c r="J47" i="23"/>
  <c r="H72" i="23"/>
  <c r="M72" i="23"/>
  <c r="F72" i="23"/>
  <c r="I72" i="23"/>
  <c r="N72" i="23"/>
  <c r="D72" i="23"/>
  <c r="J72" i="23"/>
  <c r="G72" i="23"/>
  <c r="E72" i="23"/>
  <c r="O72" i="23"/>
  <c r="K72" i="23"/>
  <c r="L72" i="23"/>
  <c r="T46" i="23"/>
  <c r="AQ47" i="8" s="1"/>
  <c r="W46" i="23"/>
  <c r="AT47" i="8" s="1"/>
  <c r="Q46" i="23"/>
  <c r="AN47" i="8" s="1"/>
  <c r="Z46" i="23"/>
  <c r="AW47" i="8" s="1"/>
  <c r="U46" i="23"/>
  <c r="AR47" i="8" s="1"/>
  <c r="R46" i="23"/>
  <c r="AO47" i="8" s="1"/>
  <c r="S46" i="23"/>
  <c r="AP47" i="8" s="1"/>
  <c r="Y46" i="23"/>
  <c r="AV47" i="8" s="1"/>
  <c r="AA46" i="23"/>
  <c r="AX47" i="8" s="1"/>
  <c r="P46" i="23"/>
  <c r="AM47" i="8" s="1"/>
  <c r="X46" i="23"/>
  <c r="AU47" i="8" s="1"/>
  <c r="V46" i="23"/>
  <c r="AS47" i="8" s="1"/>
  <c r="C46" i="23"/>
  <c r="K45" i="22" s="1"/>
  <c r="H65" i="15"/>
  <c r="T65" i="15" s="1"/>
  <c r="S66" i="8" s="1"/>
  <c r="W63" i="23"/>
  <c r="AT64" i="8" s="1"/>
  <c r="R63" i="23"/>
  <c r="AO64" i="8" s="1"/>
  <c r="T63" i="23"/>
  <c r="AQ64" i="8" s="1"/>
  <c r="P63" i="23"/>
  <c r="AM64" i="8" s="1"/>
  <c r="Z63" i="23"/>
  <c r="AW64" i="8" s="1"/>
  <c r="X63" i="23"/>
  <c r="AU64" i="8" s="1"/>
  <c r="Q63" i="23"/>
  <c r="AN64" i="8" s="1"/>
  <c r="S63" i="23"/>
  <c r="AP64" i="8" s="1"/>
  <c r="U63" i="23"/>
  <c r="AR64" i="8" s="1"/>
  <c r="V63" i="23"/>
  <c r="AS64" i="8" s="1"/>
  <c r="C63" i="23"/>
  <c r="K62" i="22" s="1"/>
  <c r="Y63" i="23"/>
  <c r="AV64" i="8" s="1"/>
  <c r="AA63" i="23"/>
  <c r="AX64" i="8" s="1"/>
  <c r="S52" i="23"/>
  <c r="AP53" i="8" s="1"/>
  <c r="AA52" i="23"/>
  <c r="AX53" i="8" s="1"/>
  <c r="V52" i="23"/>
  <c r="AS53" i="8" s="1"/>
  <c r="Q52" i="23"/>
  <c r="AN53" i="8" s="1"/>
  <c r="W52" i="23"/>
  <c r="AT53" i="8" s="1"/>
  <c r="R52" i="23"/>
  <c r="AO53" i="8" s="1"/>
  <c r="T52" i="23"/>
  <c r="AQ53" i="8" s="1"/>
  <c r="P52" i="23"/>
  <c r="AM53" i="8" s="1"/>
  <c r="Y52" i="23"/>
  <c r="AV53" i="8" s="1"/>
  <c r="U52" i="23"/>
  <c r="AR53" i="8" s="1"/>
  <c r="X52" i="23"/>
  <c r="AU53" i="8" s="1"/>
  <c r="Z52" i="23"/>
  <c r="AW53" i="8" s="1"/>
  <c r="C52" i="23"/>
  <c r="K51" i="22" s="1"/>
  <c r="Y47" i="11"/>
  <c r="R47" i="11"/>
  <c r="Z47" i="11"/>
  <c r="O47" i="11"/>
  <c r="P47" i="11"/>
  <c r="S47" i="11"/>
  <c r="Q47" i="11"/>
  <c r="W47" i="11"/>
  <c r="T47" i="11"/>
  <c r="U47" i="11"/>
  <c r="X47" i="11"/>
  <c r="R73" i="11"/>
  <c r="S73" i="11"/>
  <c r="T73" i="11"/>
  <c r="X73" i="11"/>
  <c r="U73" i="11"/>
  <c r="Q73" i="11"/>
  <c r="AM73" i="2"/>
  <c r="Z73" i="11"/>
  <c r="P73" i="11"/>
  <c r="Y73" i="11"/>
  <c r="O73" i="11"/>
  <c r="W73" i="11"/>
  <c r="Q60" i="11"/>
  <c r="O60" i="11"/>
  <c r="Y60" i="11"/>
  <c r="P60" i="11"/>
  <c r="V60" i="11"/>
  <c r="Z60" i="11"/>
  <c r="W60" i="11"/>
  <c r="S60" i="11"/>
  <c r="X60" i="11"/>
  <c r="T60" i="11"/>
  <c r="U60" i="11"/>
  <c r="S78" i="23"/>
  <c r="AP79" i="8" s="1"/>
  <c r="Q78" i="23"/>
  <c r="AN79" i="8" s="1"/>
  <c r="AA78" i="23"/>
  <c r="AX79" i="8" s="1"/>
  <c r="T78" i="23"/>
  <c r="AQ79" i="8" s="1"/>
  <c r="R78" i="23"/>
  <c r="AO79" i="8" s="1"/>
  <c r="U78" i="23"/>
  <c r="AR79" i="8" s="1"/>
  <c r="V78" i="23"/>
  <c r="AS79" i="8" s="1"/>
  <c r="Y78" i="23"/>
  <c r="AV79" i="8" s="1"/>
  <c r="W78" i="23"/>
  <c r="AT79" i="8" s="1"/>
  <c r="P78" i="23"/>
  <c r="AM79" i="8" s="1"/>
  <c r="X78" i="23"/>
  <c r="AU79" i="8" s="1"/>
  <c r="Z78" i="23"/>
  <c r="AW79" i="8" s="1"/>
  <c r="C78" i="23"/>
  <c r="K77" i="22" s="1"/>
  <c r="AK66" i="2"/>
  <c r="AP66" i="2"/>
  <c r="O66" i="11"/>
  <c r="Z66" i="11"/>
  <c r="AL66" i="2"/>
  <c r="R66" i="11"/>
  <c r="V66" i="11"/>
  <c r="S66" i="11"/>
  <c r="W66" i="11"/>
  <c r="Q66" i="11"/>
  <c r="P66" i="11"/>
  <c r="X66" i="11"/>
  <c r="E50" i="23"/>
  <c r="H50" i="23"/>
  <c r="F56" i="23"/>
  <c r="O56" i="23"/>
  <c r="T46" i="11"/>
  <c r="Y46" i="11"/>
  <c r="U46" i="11"/>
  <c r="R46" i="11"/>
  <c r="V46" i="11"/>
  <c r="Z46" i="11"/>
  <c r="P46" i="11"/>
  <c r="X46" i="11"/>
  <c r="Q46" i="11"/>
  <c r="O46" i="11"/>
  <c r="W46" i="11"/>
  <c r="W77" i="23"/>
  <c r="AT78" i="8" s="1"/>
  <c r="AA77" i="23"/>
  <c r="AX78" i="8" s="1"/>
  <c r="P77" i="23"/>
  <c r="AM78" i="8" s="1"/>
  <c r="T77" i="23"/>
  <c r="AQ78" i="8" s="1"/>
  <c r="X77" i="23"/>
  <c r="AU78" i="8" s="1"/>
  <c r="U77" i="23"/>
  <c r="AR78" i="8" s="1"/>
  <c r="Q77" i="23"/>
  <c r="AN78" i="8" s="1"/>
  <c r="Y77" i="23"/>
  <c r="AV78" i="8" s="1"/>
  <c r="R77" i="23"/>
  <c r="AO78" i="8" s="1"/>
  <c r="Z77" i="23"/>
  <c r="AW78" i="8" s="1"/>
  <c r="S77" i="23"/>
  <c r="AP78" i="8" s="1"/>
  <c r="V77" i="23"/>
  <c r="AS78" i="8" s="1"/>
  <c r="C77" i="23"/>
  <c r="K76" i="22" s="1"/>
  <c r="O64" i="15"/>
  <c r="AA64" i="15" s="1"/>
  <c r="Z65" i="8" s="1"/>
  <c r="K64" i="15"/>
  <c r="W64" i="15" s="1"/>
  <c r="V65" i="8" s="1"/>
  <c r="N65" i="15"/>
  <c r="G65" i="15"/>
  <c r="S65" i="15" s="1"/>
  <c r="R66" i="8" s="1"/>
  <c r="F64" i="15"/>
  <c r="R64" i="15" s="1"/>
  <c r="Q65" i="8" s="1"/>
  <c r="AC59" i="5"/>
  <c r="CW59" i="5" s="1"/>
  <c r="BX59" i="8" s="1"/>
  <c r="S58" i="23"/>
  <c r="AP59" i="8" s="1"/>
  <c r="AA58" i="23"/>
  <c r="AX59" i="8" s="1"/>
  <c r="V58" i="23"/>
  <c r="AS59" i="8" s="1"/>
  <c r="Q58" i="23"/>
  <c r="AN59" i="8" s="1"/>
  <c r="W58" i="23"/>
  <c r="AT59" i="8" s="1"/>
  <c r="R58" i="23"/>
  <c r="AO59" i="8" s="1"/>
  <c r="T58" i="23"/>
  <c r="AQ59" i="8" s="1"/>
  <c r="P58" i="23"/>
  <c r="AM59" i="8" s="1"/>
  <c r="Y58" i="23"/>
  <c r="AV59" i="8" s="1"/>
  <c r="Z58" i="23"/>
  <c r="AW59" i="8" s="1"/>
  <c r="C58" i="23"/>
  <c r="K57" i="22" s="1"/>
  <c r="U58" i="23"/>
  <c r="AR59" i="8" s="1"/>
  <c r="X58" i="23"/>
  <c r="AU59" i="8" s="1"/>
  <c r="V48" i="11"/>
  <c r="R48" i="11"/>
  <c r="P48" i="11"/>
  <c r="Z48" i="11"/>
  <c r="S48" i="11"/>
  <c r="O48" i="11"/>
  <c r="U48" i="11"/>
  <c r="Y48" i="11"/>
  <c r="T48" i="11"/>
  <c r="W48" i="11"/>
  <c r="Q48" i="11"/>
  <c r="Z55" i="11"/>
  <c r="V55" i="11"/>
  <c r="T55" i="11"/>
  <c r="O55" i="11"/>
  <c r="S55" i="11"/>
  <c r="W55" i="11"/>
  <c r="R55" i="11"/>
  <c r="Q55" i="11"/>
  <c r="P55" i="11"/>
  <c r="Y55" i="11"/>
  <c r="U59" i="11"/>
  <c r="AM59" i="2"/>
  <c r="R59" i="11"/>
  <c r="O59" i="11"/>
  <c r="T59" i="11"/>
  <c r="W59" i="11"/>
  <c r="Z59" i="11"/>
  <c r="P59" i="11"/>
  <c r="X59" i="11"/>
  <c r="Q59" i="11"/>
  <c r="E49" i="23"/>
  <c r="O49" i="23"/>
  <c r="N49" i="23"/>
  <c r="J49" i="23"/>
  <c r="S54" i="23"/>
  <c r="AP55" i="8" s="1"/>
  <c r="Q54" i="23"/>
  <c r="AN55" i="8" s="1"/>
  <c r="AA54" i="23"/>
  <c r="AX55" i="8" s="1"/>
  <c r="V54" i="23"/>
  <c r="AS55" i="8" s="1"/>
  <c r="R54" i="23"/>
  <c r="AO55" i="8" s="1"/>
  <c r="W54" i="23"/>
  <c r="AT55" i="8" s="1"/>
  <c r="T54" i="23"/>
  <c r="AQ55" i="8" s="1"/>
  <c r="Y54" i="23"/>
  <c r="AV55" i="8" s="1"/>
  <c r="P54" i="23"/>
  <c r="AM55" i="8" s="1"/>
  <c r="U54" i="23"/>
  <c r="AR55" i="8" s="1"/>
  <c r="X54" i="23"/>
  <c r="AU55" i="8" s="1"/>
  <c r="Z54" i="23"/>
  <c r="AW55" i="8" s="1"/>
  <c r="C54" i="23"/>
  <c r="K53" i="22" s="1"/>
  <c r="T48" i="23"/>
  <c r="AQ49" i="8" s="1"/>
  <c r="Q48" i="23"/>
  <c r="AN49" i="8" s="1"/>
  <c r="X48" i="23"/>
  <c r="AU49" i="8" s="1"/>
  <c r="W48" i="23"/>
  <c r="AT49" i="8" s="1"/>
  <c r="Z48" i="23"/>
  <c r="AW49" i="8" s="1"/>
  <c r="Y48" i="23"/>
  <c r="AV49" i="8" s="1"/>
  <c r="U48" i="23"/>
  <c r="AR49" i="8" s="1"/>
  <c r="S48" i="23"/>
  <c r="AP49" i="8" s="1"/>
  <c r="R48" i="23"/>
  <c r="AO49" i="8" s="1"/>
  <c r="AA48" i="23"/>
  <c r="AX49" i="8" s="1"/>
  <c r="V48" i="23"/>
  <c r="AS49" i="8" s="1"/>
  <c r="P48" i="23"/>
  <c r="AM49" i="8" s="1"/>
  <c r="C48" i="23"/>
  <c r="K47" i="22" s="1"/>
  <c r="M65" i="15"/>
  <c r="Y65" i="15" s="1"/>
  <c r="X66" i="8" s="1"/>
  <c r="L65" i="15"/>
  <c r="X65" i="15" s="1"/>
  <c r="W66" i="8" s="1"/>
  <c r="J64" i="15"/>
  <c r="S70" i="23"/>
  <c r="AP71" i="8" s="1"/>
  <c r="Q70" i="23"/>
  <c r="AN71" i="8" s="1"/>
  <c r="AA70" i="23"/>
  <c r="AX71" i="8" s="1"/>
  <c r="V70" i="23"/>
  <c r="AS71" i="8" s="1"/>
  <c r="R70" i="23"/>
  <c r="AO71" i="8" s="1"/>
  <c r="W70" i="23"/>
  <c r="AT71" i="8" s="1"/>
  <c r="T70" i="23"/>
  <c r="AQ71" i="8" s="1"/>
  <c r="Y70" i="23"/>
  <c r="AV71" i="8" s="1"/>
  <c r="P70" i="23"/>
  <c r="AM71" i="8" s="1"/>
  <c r="X70" i="23"/>
  <c r="AU71" i="8" s="1"/>
  <c r="Z70" i="23"/>
  <c r="AW71" i="8" s="1"/>
  <c r="U70" i="23"/>
  <c r="AR71" i="8" s="1"/>
  <c r="C70" i="23"/>
  <c r="K69" i="22" s="1"/>
  <c r="R49" i="11"/>
  <c r="Z49" i="11"/>
  <c r="T49" i="11"/>
  <c r="W49" i="11"/>
  <c r="P49" i="11"/>
  <c r="S49" i="11"/>
  <c r="Y49" i="11"/>
  <c r="O49" i="11"/>
  <c r="X49" i="11"/>
  <c r="Q49" i="11"/>
  <c r="U49" i="11"/>
  <c r="V49" i="11"/>
  <c r="O65" i="11"/>
  <c r="R65" i="11"/>
  <c r="U65" i="11"/>
  <c r="S65" i="11"/>
  <c r="V65" i="11"/>
  <c r="X65" i="11"/>
  <c r="AQ65" i="2"/>
  <c r="Y65" i="11"/>
  <c r="T65" i="11"/>
  <c r="W65" i="11"/>
  <c r="Q65" i="11"/>
  <c r="U69" i="11"/>
  <c r="V69" i="11"/>
  <c r="P69" i="11"/>
  <c r="AH69" i="2"/>
  <c r="S69" i="11"/>
  <c r="X69" i="11"/>
  <c r="O69" i="11"/>
  <c r="AP69" i="2"/>
  <c r="Z69" i="11"/>
  <c r="AI69" i="2"/>
  <c r="W69" i="11"/>
  <c r="T69" i="11"/>
  <c r="P70" i="11"/>
  <c r="X70" i="11"/>
  <c r="R70" i="11"/>
  <c r="U70" i="11"/>
  <c r="S70" i="11"/>
  <c r="W70" i="11"/>
  <c r="Z70" i="11"/>
  <c r="T70" i="11"/>
  <c r="O70" i="11"/>
  <c r="V70" i="11"/>
  <c r="W79" i="23"/>
  <c r="AT80" i="8" s="1"/>
  <c r="AA79" i="23"/>
  <c r="AX80" i="8" s="1"/>
  <c r="U79" i="23"/>
  <c r="AR80" i="8" s="1"/>
  <c r="P79" i="23"/>
  <c r="AM80" i="8" s="1"/>
  <c r="T79" i="23"/>
  <c r="AQ80" i="8" s="1"/>
  <c r="X79" i="23"/>
  <c r="AU80" i="8" s="1"/>
  <c r="V79" i="23"/>
  <c r="AS80" i="8" s="1"/>
  <c r="Q79" i="23"/>
  <c r="AN80" i="8" s="1"/>
  <c r="Y79" i="23"/>
  <c r="AV80" i="8" s="1"/>
  <c r="R79" i="23"/>
  <c r="AO80" i="8" s="1"/>
  <c r="Z79" i="23"/>
  <c r="AW80" i="8" s="1"/>
  <c r="C79" i="23"/>
  <c r="K78" i="22" s="1"/>
  <c r="S79" i="23"/>
  <c r="AP80" i="8" s="1"/>
  <c r="AI80" i="5"/>
  <c r="CE80" i="5" s="1"/>
  <c r="AM80" i="5"/>
  <c r="CI80" i="5" s="1"/>
  <c r="L64" i="15"/>
  <c r="X64" i="15" s="1"/>
  <c r="W65" i="8" s="1"/>
  <c r="K65" i="15"/>
  <c r="W65" i="15" s="1"/>
  <c r="V66" i="8" s="1"/>
  <c r="D65" i="15"/>
  <c r="P65" i="15" s="1"/>
  <c r="O66" i="8" s="1"/>
  <c r="D64" i="15"/>
  <c r="P64" i="15" s="1"/>
  <c r="O65" i="8" s="1"/>
  <c r="S66" i="23"/>
  <c r="AP67" i="8" s="1"/>
  <c r="AA66" i="23"/>
  <c r="AX67" i="8" s="1"/>
  <c r="V66" i="23"/>
  <c r="AS67" i="8" s="1"/>
  <c r="Q66" i="23"/>
  <c r="AN67" i="8" s="1"/>
  <c r="W66" i="23"/>
  <c r="AT67" i="8" s="1"/>
  <c r="R66" i="23"/>
  <c r="AO67" i="8" s="1"/>
  <c r="T66" i="23"/>
  <c r="AQ67" i="8" s="1"/>
  <c r="P66" i="23"/>
  <c r="AM67" i="8" s="1"/>
  <c r="Y66" i="23"/>
  <c r="AV67" i="8" s="1"/>
  <c r="C66" i="23"/>
  <c r="K65" i="22" s="1"/>
  <c r="U66" i="23"/>
  <c r="AR67" i="8" s="1"/>
  <c r="X66" i="23"/>
  <c r="AU67" i="8" s="1"/>
  <c r="Z66" i="23"/>
  <c r="AW67" i="8" s="1"/>
  <c r="Y75" i="23"/>
  <c r="AV76" i="8" s="1"/>
  <c r="R75" i="23"/>
  <c r="AO76" i="8" s="1"/>
  <c r="V75" i="23"/>
  <c r="AS76" i="8" s="1"/>
  <c r="Z75" i="23"/>
  <c r="AW76" i="8" s="1"/>
  <c r="S75" i="23"/>
  <c r="AP76" i="8" s="1"/>
  <c r="W75" i="23"/>
  <c r="AT76" i="8" s="1"/>
  <c r="AA75" i="23"/>
  <c r="AX76" i="8" s="1"/>
  <c r="P75" i="23"/>
  <c r="AM76" i="8" s="1"/>
  <c r="T75" i="23"/>
  <c r="AQ76" i="8" s="1"/>
  <c r="C75" i="23"/>
  <c r="K74" i="22" s="1"/>
  <c r="X75" i="23"/>
  <c r="AU76" i="8" s="1"/>
  <c r="U75" i="23"/>
  <c r="AR76" i="8" s="1"/>
  <c r="Q75" i="23"/>
  <c r="AN76" i="8" s="1"/>
  <c r="V50" i="11"/>
  <c r="Z50" i="11"/>
  <c r="P50" i="11"/>
  <c r="S50" i="11"/>
  <c r="X50" i="11"/>
  <c r="O50" i="11"/>
  <c r="W50" i="11"/>
  <c r="U50" i="11"/>
  <c r="R50" i="11"/>
  <c r="Q50" i="11"/>
  <c r="Y50" i="11"/>
  <c r="T50" i="11"/>
  <c r="Q75" i="11"/>
  <c r="U75" i="11"/>
  <c r="X75" i="11"/>
  <c r="V75" i="11"/>
  <c r="R75" i="11"/>
  <c r="Y75" i="11"/>
  <c r="Z75" i="11"/>
  <c r="P75" i="11"/>
  <c r="O75" i="11"/>
  <c r="S75" i="11"/>
  <c r="W75" i="11"/>
  <c r="T75" i="11"/>
  <c r="S52" i="11"/>
  <c r="T52" i="11"/>
  <c r="U52" i="11"/>
  <c r="P52" i="11"/>
  <c r="Q52" i="11"/>
  <c r="V52" i="11"/>
  <c r="Z52" i="11"/>
  <c r="X52" i="11"/>
  <c r="O52" i="11"/>
  <c r="Y52" i="11"/>
  <c r="R52" i="11"/>
  <c r="W52" i="11"/>
  <c r="P63" i="11"/>
  <c r="V63" i="11"/>
  <c r="O63" i="11"/>
  <c r="Q63" i="11"/>
  <c r="Y63" i="11"/>
  <c r="R63" i="11"/>
  <c r="T63" i="11"/>
  <c r="S63" i="11"/>
  <c r="Z63" i="11"/>
  <c r="W63" i="11"/>
  <c r="X63" i="11"/>
  <c r="U63" i="11"/>
  <c r="W74" i="11"/>
  <c r="Q74" i="11"/>
  <c r="R74" i="11"/>
  <c r="X74" i="11"/>
  <c r="U74" i="11"/>
  <c r="Z74" i="11"/>
  <c r="V74" i="11"/>
  <c r="S74" i="11"/>
  <c r="O74" i="11"/>
  <c r="P74" i="11"/>
  <c r="Y74" i="11"/>
  <c r="T74" i="11"/>
  <c r="R68" i="11"/>
  <c r="W68" i="11"/>
  <c r="X68" i="11"/>
  <c r="Q68" i="11"/>
  <c r="S68" i="11"/>
  <c r="V68" i="11"/>
  <c r="Y68" i="11"/>
  <c r="P68" i="11"/>
  <c r="Z68" i="11"/>
  <c r="U68" i="11"/>
  <c r="T68" i="11"/>
  <c r="O68" i="11"/>
  <c r="U67" i="23"/>
  <c r="AR68" i="8" s="1"/>
  <c r="Q67" i="23"/>
  <c r="AN68" i="8" s="1"/>
  <c r="S67" i="23"/>
  <c r="AP68" i="8" s="1"/>
  <c r="Y67" i="23"/>
  <c r="AV68" i="8" s="1"/>
  <c r="AA67" i="23"/>
  <c r="AX68" i="8" s="1"/>
  <c r="V67" i="23"/>
  <c r="AS68" i="8" s="1"/>
  <c r="W67" i="23"/>
  <c r="AT68" i="8" s="1"/>
  <c r="R67" i="23"/>
  <c r="AO68" i="8" s="1"/>
  <c r="T67" i="23"/>
  <c r="AQ68" i="8" s="1"/>
  <c r="Z67" i="23"/>
  <c r="AW68" i="8" s="1"/>
  <c r="C67" i="23"/>
  <c r="K66" i="22" s="1"/>
  <c r="X67" i="23"/>
  <c r="AU68" i="8" s="1"/>
  <c r="P67" i="23"/>
  <c r="AM68" i="8" s="1"/>
  <c r="AH80" i="5"/>
  <c r="G64" i="15"/>
  <c r="S64" i="15" s="1"/>
  <c r="R65" i="8" s="1"/>
  <c r="M64" i="15"/>
  <c r="Y64" i="15" s="1"/>
  <c r="X65" i="8" s="1"/>
  <c r="O65" i="15"/>
  <c r="W51" i="23"/>
  <c r="AT52" i="8" s="1"/>
  <c r="P51" i="23"/>
  <c r="AM52" i="8" s="1"/>
  <c r="X51" i="23"/>
  <c r="AU52" i="8" s="1"/>
  <c r="Q51" i="23"/>
  <c r="AN52" i="8" s="1"/>
  <c r="U51" i="23"/>
  <c r="AR52" i="8" s="1"/>
  <c r="S51" i="23"/>
  <c r="AP52" i="8" s="1"/>
  <c r="C51" i="23"/>
  <c r="K50" i="22" s="1"/>
  <c r="Y51" i="23"/>
  <c r="AV52" i="8" s="1"/>
  <c r="AA51" i="23"/>
  <c r="AX52" i="8" s="1"/>
  <c r="V51" i="23"/>
  <c r="AS52" i="8" s="1"/>
  <c r="R51" i="23"/>
  <c r="AO52" i="8" s="1"/>
  <c r="T51" i="23"/>
  <c r="AQ52" i="8" s="1"/>
  <c r="Z51" i="23"/>
  <c r="AW52" i="8" s="1"/>
  <c r="S76" i="23"/>
  <c r="AP77" i="8" s="1"/>
  <c r="Y76" i="23"/>
  <c r="AV77" i="8" s="1"/>
  <c r="AA76" i="23"/>
  <c r="AX77" i="8" s="1"/>
  <c r="T76" i="23"/>
  <c r="AQ77" i="8" s="1"/>
  <c r="Q76" i="23"/>
  <c r="AN77" i="8" s="1"/>
  <c r="U76" i="23"/>
  <c r="AR77" i="8" s="1"/>
  <c r="Z76" i="23"/>
  <c r="AW77" i="8" s="1"/>
  <c r="V76" i="23"/>
  <c r="AS77" i="8" s="1"/>
  <c r="W76" i="23"/>
  <c r="AT77" i="8" s="1"/>
  <c r="R76" i="23"/>
  <c r="AO77" i="8" s="1"/>
  <c r="P76" i="23"/>
  <c r="AM77" i="8" s="1"/>
  <c r="X76" i="23"/>
  <c r="AU77" i="8" s="1"/>
  <c r="C76" i="23"/>
  <c r="K75" i="22" s="1"/>
  <c r="W61" i="23"/>
  <c r="AT62" i="8" s="1"/>
  <c r="R61" i="23"/>
  <c r="AO62" i="8" s="1"/>
  <c r="T61" i="23"/>
  <c r="AQ62" i="8" s="1"/>
  <c r="P61" i="23"/>
  <c r="AM62" i="8" s="1"/>
  <c r="Z61" i="23"/>
  <c r="AW62" i="8" s="1"/>
  <c r="X61" i="23"/>
  <c r="AU62" i="8" s="1"/>
  <c r="Q61" i="23"/>
  <c r="AN62" i="8" s="1"/>
  <c r="S61" i="23"/>
  <c r="AP62" i="8" s="1"/>
  <c r="U61" i="23"/>
  <c r="AR62" i="8" s="1"/>
  <c r="AA61" i="23"/>
  <c r="AX62" i="8" s="1"/>
  <c r="V61" i="23"/>
  <c r="AS62" i="8" s="1"/>
  <c r="Y61" i="23"/>
  <c r="AV62" i="8" s="1"/>
  <c r="C61" i="23"/>
  <c r="K60" i="22" s="1"/>
  <c r="S72" i="11"/>
  <c r="Z72" i="11"/>
  <c r="T72" i="11"/>
  <c r="U72" i="11"/>
  <c r="X72" i="11"/>
  <c r="P72" i="11"/>
  <c r="R72" i="11"/>
  <c r="V72" i="11"/>
  <c r="Q72" i="11"/>
  <c r="Y72" i="11"/>
  <c r="O72" i="11"/>
  <c r="W72" i="11"/>
  <c r="U58" i="11"/>
  <c r="X58" i="11"/>
  <c r="Q58" i="11"/>
  <c r="O58" i="11"/>
  <c r="Y58" i="11"/>
  <c r="P58" i="11"/>
  <c r="Z58" i="11"/>
  <c r="W58" i="11"/>
  <c r="S58" i="11"/>
  <c r="T58" i="11"/>
  <c r="V58" i="11"/>
  <c r="R58" i="11"/>
  <c r="U57" i="11"/>
  <c r="V57" i="11"/>
  <c r="O57" i="11"/>
  <c r="P57" i="11"/>
  <c r="X57" i="11"/>
  <c r="Q57" i="11"/>
  <c r="Y57" i="11"/>
  <c r="R57" i="11"/>
  <c r="Z57" i="11"/>
  <c r="W57" i="11"/>
  <c r="T57" i="11"/>
  <c r="S57" i="11"/>
  <c r="S54" i="11"/>
  <c r="U54" i="11"/>
  <c r="O54" i="11"/>
  <c r="Y54" i="11"/>
  <c r="R54" i="11"/>
  <c r="X54" i="11"/>
  <c r="Z54" i="11"/>
  <c r="T54" i="11"/>
  <c r="P54" i="11"/>
  <c r="V54" i="11"/>
  <c r="Q54" i="11"/>
  <c r="W54" i="11"/>
  <c r="S79" i="11"/>
  <c r="Y79" i="11"/>
  <c r="X79" i="11"/>
  <c r="Z79" i="11"/>
  <c r="R79" i="11"/>
  <c r="P79" i="11"/>
  <c r="T79" i="11"/>
  <c r="W79" i="11"/>
  <c r="U79" i="11"/>
  <c r="Q79" i="11"/>
  <c r="O79" i="11"/>
  <c r="V79" i="11"/>
  <c r="L55" i="23"/>
  <c r="N55" i="23"/>
  <c r="J55" i="23"/>
  <c r="G55" i="23"/>
  <c r="E55" i="23"/>
  <c r="O55" i="23"/>
  <c r="K55" i="23"/>
  <c r="M55" i="23"/>
  <c r="H55" i="23"/>
  <c r="F55" i="23"/>
  <c r="I55" i="23"/>
  <c r="D55" i="23"/>
  <c r="L57" i="23"/>
  <c r="N57" i="23"/>
  <c r="J57" i="23"/>
  <c r="G57" i="23"/>
  <c r="E57" i="23"/>
  <c r="O57" i="23"/>
  <c r="D57" i="23"/>
  <c r="M57" i="23"/>
  <c r="F57" i="23"/>
  <c r="H57" i="23"/>
  <c r="I57" i="23"/>
  <c r="K57" i="23"/>
  <c r="J73" i="23"/>
  <c r="O73" i="23"/>
  <c r="H73" i="23"/>
  <c r="I73" i="23"/>
  <c r="L73" i="23"/>
  <c r="N73" i="23"/>
  <c r="L65" i="23"/>
  <c r="N65" i="23"/>
  <c r="J65" i="23"/>
  <c r="G65" i="23"/>
  <c r="E65" i="23"/>
  <c r="O65" i="23"/>
  <c r="K65" i="23"/>
  <c r="M65" i="23"/>
  <c r="H65" i="23"/>
  <c r="F65" i="23"/>
  <c r="I65" i="23"/>
  <c r="D65" i="23"/>
  <c r="T76" i="11"/>
  <c r="U76" i="11"/>
  <c r="O76" i="11"/>
  <c r="V76" i="11"/>
  <c r="R76" i="11"/>
  <c r="Q76" i="11"/>
  <c r="Z76" i="11"/>
  <c r="P76" i="11"/>
  <c r="Y76" i="11"/>
  <c r="S76" i="11"/>
  <c r="X76" i="11"/>
  <c r="W76" i="11"/>
  <c r="E64" i="15"/>
  <c r="Q64" i="15" s="1"/>
  <c r="P65" i="8" s="1"/>
  <c r="AL80" i="5"/>
  <c r="CH80" i="5" s="1"/>
  <c r="I64" i="15"/>
  <c r="U64" i="15" s="1"/>
  <c r="T65" i="8" s="1"/>
  <c r="H64" i="15"/>
  <c r="T64" i="15" s="1"/>
  <c r="S65" i="8" s="1"/>
  <c r="J65" i="15"/>
  <c r="V65" i="15" s="1"/>
  <c r="U66" i="8" s="1"/>
  <c r="U59" i="23"/>
  <c r="AR60" i="8" s="1"/>
  <c r="Q59" i="23"/>
  <c r="AN60" i="8" s="1"/>
  <c r="S59" i="23"/>
  <c r="AP60" i="8" s="1"/>
  <c r="Y59" i="23"/>
  <c r="AV60" i="8" s="1"/>
  <c r="AA59" i="23"/>
  <c r="AX60" i="8" s="1"/>
  <c r="V59" i="23"/>
  <c r="AS60" i="8" s="1"/>
  <c r="W59" i="23"/>
  <c r="AT60" i="8" s="1"/>
  <c r="R59" i="23"/>
  <c r="AO60" i="8" s="1"/>
  <c r="T59" i="23"/>
  <c r="AQ60" i="8" s="1"/>
  <c r="P59" i="23"/>
  <c r="AM60" i="8" s="1"/>
  <c r="X59" i="23"/>
  <c r="AU60" i="8" s="1"/>
  <c r="Z59" i="23"/>
  <c r="AW60" i="8" s="1"/>
  <c r="C59" i="23"/>
  <c r="K58" i="22" s="1"/>
  <c r="AI70" i="5"/>
  <c r="DC70" i="5" s="1"/>
  <c r="CD70" i="8" s="1"/>
  <c r="W69" i="23"/>
  <c r="AT70" i="8" s="1"/>
  <c r="R69" i="23"/>
  <c r="AO70" i="8" s="1"/>
  <c r="T69" i="23"/>
  <c r="AQ70" i="8" s="1"/>
  <c r="P69" i="23"/>
  <c r="AM70" i="8" s="1"/>
  <c r="Z69" i="23"/>
  <c r="AW70" i="8" s="1"/>
  <c r="X69" i="23"/>
  <c r="AU70" i="8" s="1"/>
  <c r="Q69" i="23"/>
  <c r="AN70" i="8" s="1"/>
  <c r="S69" i="23"/>
  <c r="AP70" i="8" s="1"/>
  <c r="U69" i="23"/>
  <c r="AR70" i="8" s="1"/>
  <c r="Y69" i="23"/>
  <c r="AV70" i="8" s="1"/>
  <c r="AA69" i="23"/>
  <c r="AX70" i="8" s="1"/>
  <c r="V69" i="23"/>
  <c r="AS70" i="8" s="1"/>
  <c r="C69" i="23"/>
  <c r="K68" i="22" s="1"/>
  <c r="S60" i="23"/>
  <c r="AP61" i="8" s="1"/>
  <c r="AA60" i="23"/>
  <c r="AX61" i="8" s="1"/>
  <c r="V60" i="23"/>
  <c r="AS61" i="8" s="1"/>
  <c r="Q60" i="23"/>
  <c r="AN61" i="8" s="1"/>
  <c r="W60" i="23"/>
  <c r="AT61" i="8" s="1"/>
  <c r="R60" i="23"/>
  <c r="AO61" i="8" s="1"/>
  <c r="T60" i="23"/>
  <c r="AQ61" i="8" s="1"/>
  <c r="P60" i="23"/>
  <c r="AM61" i="8" s="1"/>
  <c r="Y60" i="23"/>
  <c r="AV61" i="8" s="1"/>
  <c r="Z60" i="23"/>
  <c r="AW61" i="8" s="1"/>
  <c r="U60" i="23"/>
  <c r="AR61" i="8" s="1"/>
  <c r="X60" i="23"/>
  <c r="AU61" i="8" s="1"/>
  <c r="C60" i="23"/>
  <c r="K59" i="22" s="1"/>
  <c r="P45" i="23"/>
  <c r="AM46" i="8" s="1"/>
  <c r="Z45" i="23"/>
  <c r="AW46" i="8" s="1"/>
  <c r="X45" i="23"/>
  <c r="AU46" i="8" s="1"/>
  <c r="T45" i="23"/>
  <c r="AQ46" i="8" s="1"/>
  <c r="Q45" i="23"/>
  <c r="AN46" i="8" s="1"/>
  <c r="S45" i="23"/>
  <c r="AP46" i="8" s="1"/>
  <c r="Y45" i="23"/>
  <c r="AV46" i="8" s="1"/>
  <c r="AA45" i="23"/>
  <c r="AX46" i="8" s="1"/>
  <c r="V45" i="23"/>
  <c r="AS46" i="8" s="1"/>
  <c r="R45" i="23"/>
  <c r="AO46" i="8" s="1"/>
  <c r="U45" i="23"/>
  <c r="AR46" i="8" s="1"/>
  <c r="C45" i="23"/>
  <c r="K44" i="22" s="1"/>
  <c r="W45" i="23"/>
  <c r="AT46" i="8" s="1"/>
  <c r="U56" i="11"/>
  <c r="O56" i="11"/>
  <c r="Q56" i="11"/>
  <c r="P56" i="11"/>
  <c r="Y56" i="11"/>
  <c r="V56" i="11"/>
  <c r="Z56" i="11"/>
  <c r="X56" i="11"/>
  <c r="S56" i="11"/>
  <c r="T56" i="11"/>
  <c r="W56" i="11"/>
  <c r="R56" i="11"/>
  <c r="T77" i="11"/>
  <c r="AJ77" i="2"/>
  <c r="O77" i="11"/>
  <c r="X77" i="11"/>
  <c r="U77" i="11"/>
  <c r="Q77" i="11"/>
  <c r="V77" i="11"/>
  <c r="AI77" i="2"/>
  <c r="P77" i="11"/>
  <c r="Z77" i="11"/>
  <c r="W77" i="11"/>
  <c r="Y77" i="11"/>
  <c r="Q78" i="11"/>
  <c r="X78" i="11"/>
  <c r="R78" i="11"/>
  <c r="Y78" i="11"/>
  <c r="O78" i="11"/>
  <c r="S78" i="11"/>
  <c r="P78" i="11"/>
  <c r="Z78" i="11"/>
  <c r="T78" i="11"/>
  <c r="U78" i="11"/>
  <c r="V78" i="11"/>
  <c r="W78" i="11"/>
  <c r="Q67" i="11"/>
  <c r="U67" i="11"/>
  <c r="X67" i="11"/>
  <c r="V67" i="11"/>
  <c r="R67" i="11"/>
  <c r="Y67" i="11"/>
  <c r="Z67" i="11"/>
  <c r="P67" i="11"/>
  <c r="O67" i="11"/>
  <c r="W67" i="11"/>
  <c r="S67" i="11"/>
  <c r="T67" i="11"/>
  <c r="P61" i="11"/>
  <c r="X61" i="11"/>
  <c r="Q61" i="11"/>
  <c r="Y61" i="11"/>
  <c r="U61" i="11"/>
  <c r="R61" i="11"/>
  <c r="W61" i="11"/>
  <c r="Z61" i="11"/>
  <c r="S61" i="11"/>
  <c r="T61" i="11"/>
  <c r="V61" i="11"/>
  <c r="O61" i="11"/>
  <c r="S100" i="23"/>
  <c r="AP101" i="8" s="1"/>
  <c r="Y100" i="23"/>
  <c r="AV101" i="8" s="1"/>
  <c r="AA100" i="23"/>
  <c r="AX101" i="8" s="1"/>
  <c r="T100" i="23"/>
  <c r="AQ101" i="8" s="1"/>
  <c r="Q100" i="23"/>
  <c r="AN101" i="8" s="1"/>
  <c r="C100" i="23"/>
  <c r="P100" i="23"/>
  <c r="AM101" i="8" s="1"/>
  <c r="U100" i="23"/>
  <c r="AR101" i="8" s="1"/>
  <c r="Z100" i="23"/>
  <c r="AW101" i="8" s="1"/>
  <c r="V100" i="23"/>
  <c r="AS101" i="8" s="1"/>
  <c r="W100" i="23"/>
  <c r="AT101" i="8" s="1"/>
  <c r="R100" i="23"/>
  <c r="AO101" i="8" s="1"/>
  <c r="X100" i="23"/>
  <c r="AU101" i="8" s="1"/>
  <c r="BV103" i="8"/>
  <c r="S102" i="23"/>
  <c r="AP103" i="8" s="1"/>
  <c r="Q102" i="23"/>
  <c r="AN103" i="8" s="1"/>
  <c r="AA102" i="23"/>
  <c r="AX103" i="8" s="1"/>
  <c r="T102" i="23"/>
  <c r="AQ103" i="8" s="1"/>
  <c r="R102" i="23"/>
  <c r="AO103" i="8" s="1"/>
  <c r="C102" i="23"/>
  <c r="U102" i="23"/>
  <c r="AR103" i="8" s="1"/>
  <c r="V102" i="23"/>
  <c r="AS103" i="8" s="1"/>
  <c r="Y102" i="23"/>
  <c r="AV103" i="8" s="1"/>
  <c r="X102" i="23"/>
  <c r="AU103" i="8" s="1"/>
  <c r="W102" i="23"/>
  <c r="AT103" i="8" s="1"/>
  <c r="P102" i="23"/>
  <c r="AM103" i="8" s="1"/>
  <c r="Z102" i="23"/>
  <c r="AW103" i="8" s="1"/>
  <c r="S98" i="23"/>
  <c r="AP99" i="8" s="1"/>
  <c r="P98" i="23"/>
  <c r="AM99" i="8" s="1"/>
  <c r="X98" i="23"/>
  <c r="AU99" i="8" s="1"/>
  <c r="AA98" i="23"/>
  <c r="AX99" i="8" s="1"/>
  <c r="R98" i="23"/>
  <c r="AO99" i="8" s="1"/>
  <c r="T98" i="23"/>
  <c r="AQ99" i="8" s="1"/>
  <c r="U98" i="23"/>
  <c r="AR99" i="8" s="1"/>
  <c r="V98" i="23"/>
  <c r="AS99" i="8" s="1"/>
  <c r="Y98" i="23"/>
  <c r="AV99" i="8" s="1"/>
  <c r="C98" i="23"/>
  <c r="Q98" i="23"/>
  <c r="AN99" i="8" s="1"/>
  <c r="W98" i="23"/>
  <c r="AT99" i="8" s="1"/>
  <c r="Z98" i="23"/>
  <c r="AW99" i="8" s="1"/>
  <c r="E103" i="8"/>
  <c r="W101" i="23"/>
  <c r="AT102" i="8" s="1"/>
  <c r="AA101" i="23"/>
  <c r="AX102" i="8" s="1"/>
  <c r="V101" i="23"/>
  <c r="AS102" i="8" s="1"/>
  <c r="P101" i="23"/>
  <c r="AM102" i="8" s="1"/>
  <c r="T101" i="23"/>
  <c r="AQ102" i="8" s="1"/>
  <c r="X101" i="23"/>
  <c r="AU102" i="8" s="1"/>
  <c r="U101" i="23"/>
  <c r="AR102" i="8" s="1"/>
  <c r="Q101" i="23"/>
  <c r="AN102" i="8" s="1"/>
  <c r="Y101" i="23"/>
  <c r="AV102" i="8" s="1"/>
  <c r="Z101" i="23"/>
  <c r="AW102" i="8" s="1"/>
  <c r="R101" i="23"/>
  <c r="AO102" i="8" s="1"/>
  <c r="C101" i="23"/>
  <c r="S101" i="23"/>
  <c r="AP102" i="8" s="1"/>
  <c r="W99" i="23"/>
  <c r="AT100" i="8" s="1"/>
  <c r="AA99" i="23"/>
  <c r="AX100" i="8" s="1"/>
  <c r="P99" i="23"/>
  <c r="AM100" i="8" s="1"/>
  <c r="T99" i="23"/>
  <c r="AQ100" i="8" s="1"/>
  <c r="X99" i="23"/>
  <c r="AU100" i="8" s="1"/>
  <c r="U99" i="23"/>
  <c r="AR100" i="8" s="1"/>
  <c r="Z99" i="23"/>
  <c r="AW100" i="8" s="1"/>
  <c r="Q99" i="23"/>
  <c r="AN100" i="8" s="1"/>
  <c r="C99" i="23"/>
  <c r="Y99" i="23"/>
  <c r="AV100" i="8" s="1"/>
  <c r="R99" i="23"/>
  <c r="AO100" i="8" s="1"/>
  <c r="V99" i="23"/>
  <c r="AS100" i="8" s="1"/>
  <c r="S99" i="23"/>
  <c r="AP100" i="8" s="1"/>
  <c r="I97" i="23"/>
  <c r="M97" i="23"/>
  <c r="F97" i="23"/>
  <c r="J97" i="23"/>
  <c r="E97" i="23"/>
  <c r="H97" i="23"/>
  <c r="N97" i="23"/>
  <c r="K97" i="23"/>
  <c r="G97" i="23"/>
  <c r="D97" i="23"/>
  <c r="O97" i="23"/>
  <c r="L97" i="23"/>
  <c r="U102" i="11"/>
  <c r="V10" i="11"/>
  <c r="Y10" i="11"/>
  <c r="U15" i="11"/>
  <c r="V15" i="11"/>
  <c r="P15" i="11"/>
  <c r="Z15" i="11"/>
  <c r="T15" i="11"/>
  <c r="W15" i="11"/>
  <c r="R15" i="11"/>
  <c r="X15" i="11"/>
  <c r="S15" i="11"/>
  <c r="O13" i="11"/>
  <c r="W13" i="11"/>
  <c r="P13" i="11"/>
  <c r="X13" i="11"/>
  <c r="Y13" i="11"/>
  <c r="Z13" i="11"/>
  <c r="T13" i="11"/>
  <c r="R14" i="11"/>
  <c r="Z14" i="11"/>
  <c r="X14" i="11"/>
  <c r="S14" i="11"/>
  <c r="Q14" i="11"/>
  <c r="V14" i="11"/>
  <c r="P14" i="11"/>
  <c r="O14" i="11"/>
  <c r="W14" i="11"/>
  <c r="U12" i="11"/>
  <c r="V12" i="11"/>
  <c r="T12" i="11"/>
  <c r="P12" i="11"/>
  <c r="W12" i="11"/>
  <c r="S12" i="11"/>
  <c r="Q12" i="11"/>
  <c r="X12" i="11"/>
  <c r="Y12" i="11"/>
  <c r="P16" i="11"/>
  <c r="Q16" i="11"/>
  <c r="X16" i="11"/>
  <c r="V16" i="11"/>
  <c r="R16" i="11"/>
  <c r="S16" i="11"/>
  <c r="Z16" i="11"/>
  <c r="T16" i="11"/>
  <c r="O16" i="11"/>
  <c r="U16" i="11"/>
  <c r="Q11" i="11"/>
  <c r="Y11" i="11"/>
  <c r="Z11" i="11"/>
  <c r="S11" i="11"/>
  <c r="W11" i="11"/>
  <c r="T11" i="11"/>
  <c r="U11" i="11"/>
  <c r="O11" i="11"/>
  <c r="P11" i="11"/>
  <c r="X11" i="11"/>
  <c r="V9" i="11"/>
  <c r="P9" i="11"/>
  <c r="W9" i="11"/>
  <c r="Q9" i="11"/>
  <c r="R9" i="11"/>
  <c r="X9" i="11"/>
  <c r="S9" i="11"/>
  <c r="Y9" i="11"/>
  <c r="Z9" i="11"/>
  <c r="AF9" i="2"/>
  <c r="AR9" i="2" s="1"/>
  <c r="Q105" i="4"/>
  <c r="AD105" i="4" s="1"/>
  <c r="AH106" i="8" s="1"/>
  <c r="J105" i="4"/>
  <c r="R105" i="4"/>
  <c r="AE105" i="4" s="1"/>
  <c r="AI106" i="8" s="1"/>
  <c r="K105" i="4"/>
  <c r="X105" i="4" s="1"/>
  <c r="AB106" i="8" s="1"/>
  <c r="S105" i="4"/>
  <c r="AF105" i="4" s="1"/>
  <c r="AJ106" i="8" s="1"/>
  <c r="L105" i="4"/>
  <c r="Y105" i="4" s="1"/>
  <c r="AC106" i="8" s="1"/>
  <c r="T105" i="4"/>
  <c r="AG105" i="4" s="1"/>
  <c r="AK106" i="8" s="1"/>
  <c r="M105" i="4"/>
  <c r="Z105" i="4" s="1"/>
  <c r="AD106" i="8" s="1"/>
  <c r="U105" i="4"/>
  <c r="AH105" i="4" s="1"/>
  <c r="AL106" i="8" s="1"/>
  <c r="N105" i="4"/>
  <c r="AA105" i="4" s="1"/>
  <c r="AE106" i="8" s="1"/>
  <c r="O105" i="4"/>
  <c r="AB105" i="4" s="1"/>
  <c r="AF106" i="8" s="1"/>
  <c r="P105" i="4"/>
  <c r="AC105" i="4" s="1"/>
  <c r="AG106" i="8" s="1"/>
  <c r="Q99" i="4"/>
  <c r="AD99" i="4" s="1"/>
  <c r="AH100" i="8" s="1"/>
  <c r="J99" i="4"/>
  <c r="R99" i="4"/>
  <c r="AE99" i="4" s="1"/>
  <c r="AI100" i="8" s="1"/>
  <c r="K99" i="4"/>
  <c r="X99" i="4" s="1"/>
  <c r="AB100" i="8" s="1"/>
  <c r="S99" i="4"/>
  <c r="AF99" i="4" s="1"/>
  <c r="AJ100" i="8" s="1"/>
  <c r="L99" i="4"/>
  <c r="Y99" i="4" s="1"/>
  <c r="AC100" i="8" s="1"/>
  <c r="T99" i="4"/>
  <c r="AG99" i="4" s="1"/>
  <c r="AK100" i="8" s="1"/>
  <c r="M99" i="4"/>
  <c r="Z99" i="4" s="1"/>
  <c r="AD100" i="8" s="1"/>
  <c r="U99" i="4"/>
  <c r="AH99" i="4" s="1"/>
  <c r="AL100" i="8" s="1"/>
  <c r="N99" i="4"/>
  <c r="AA99" i="4" s="1"/>
  <c r="AE100" i="8" s="1"/>
  <c r="O99" i="4"/>
  <c r="AB99" i="4" s="1"/>
  <c r="AF100" i="8" s="1"/>
  <c r="P99" i="4"/>
  <c r="AC99" i="4" s="1"/>
  <c r="AG100" i="8" s="1"/>
  <c r="M80" i="4"/>
  <c r="Z80" i="4" s="1"/>
  <c r="AD81" i="8" s="1"/>
  <c r="U80" i="4"/>
  <c r="AH80" i="4" s="1"/>
  <c r="AL81" i="8" s="1"/>
  <c r="N80" i="4"/>
  <c r="AA80" i="4" s="1"/>
  <c r="AE81" i="8" s="1"/>
  <c r="O80" i="4"/>
  <c r="AB80" i="4" s="1"/>
  <c r="AF81" i="8" s="1"/>
  <c r="P80" i="4"/>
  <c r="AC80" i="4" s="1"/>
  <c r="AG81" i="8" s="1"/>
  <c r="Q80" i="4"/>
  <c r="AD80" i="4" s="1"/>
  <c r="AH81" i="8" s="1"/>
  <c r="J80" i="4"/>
  <c r="R80" i="4"/>
  <c r="AE80" i="4" s="1"/>
  <c r="AI81" i="8" s="1"/>
  <c r="K80" i="4"/>
  <c r="X80" i="4" s="1"/>
  <c r="AB81" i="8" s="1"/>
  <c r="S80" i="4"/>
  <c r="AF80" i="4" s="1"/>
  <c r="AJ81" i="8" s="1"/>
  <c r="L80" i="4"/>
  <c r="Y80" i="4" s="1"/>
  <c r="AC81" i="8" s="1"/>
  <c r="T80" i="4"/>
  <c r="AG80" i="4" s="1"/>
  <c r="AK81" i="8" s="1"/>
  <c r="Q103" i="4"/>
  <c r="AD103" i="4" s="1"/>
  <c r="AH104" i="8" s="1"/>
  <c r="J103" i="4"/>
  <c r="W103" i="4" s="1"/>
  <c r="AA104" i="8" s="1"/>
  <c r="R103" i="4"/>
  <c r="AE103" i="4" s="1"/>
  <c r="AI104" i="8" s="1"/>
  <c r="K103" i="4"/>
  <c r="X103" i="4" s="1"/>
  <c r="AB104" i="8" s="1"/>
  <c r="S103" i="4"/>
  <c r="AF103" i="4" s="1"/>
  <c r="AJ104" i="8" s="1"/>
  <c r="L103" i="4"/>
  <c r="Y103" i="4" s="1"/>
  <c r="AC104" i="8" s="1"/>
  <c r="T103" i="4"/>
  <c r="AG103" i="4" s="1"/>
  <c r="AK104" i="8" s="1"/>
  <c r="M103" i="4"/>
  <c r="U103" i="4"/>
  <c r="AH103" i="4" s="1"/>
  <c r="AL104" i="8" s="1"/>
  <c r="N103" i="4"/>
  <c r="AA103" i="4" s="1"/>
  <c r="AE104" i="8" s="1"/>
  <c r="O103" i="4"/>
  <c r="AB103" i="4" s="1"/>
  <c r="AF104" i="8" s="1"/>
  <c r="P103" i="4"/>
  <c r="AC103" i="4" s="1"/>
  <c r="AG104" i="8" s="1"/>
  <c r="Q97" i="4"/>
  <c r="AD97" i="4" s="1"/>
  <c r="AH98" i="8" s="1"/>
  <c r="J97" i="4"/>
  <c r="R97" i="4"/>
  <c r="AE97" i="4" s="1"/>
  <c r="AI98" i="8" s="1"/>
  <c r="K97" i="4"/>
  <c r="X97" i="4" s="1"/>
  <c r="AB98" i="8" s="1"/>
  <c r="S97" i="4"/>
  <c r="AF97" i="4" s="1"/>
  <c r="AJ98" i="8" s="1"/>
  <c r="L97" i="4"/>
  <c r="Y97" i="4" s="1"/>
  <c r="AC98" i="8" s="1"/>
  <c r="T97" i="4"/>
  <c r="AG97" i="4" s="1"/>
  <c r="AK98" i="8" s="1"/>
  <c r="M97" i="4"/>
  <c r="Z97" i="4" s="1"/>
  <c r="AD98" i="8" s="1"/>
  <c r="U97" i="4"/>
  <c r="AH97" i="4" s="1"/>
  <c r="AL98" i="8" s="1"/>
  <c r="N97" i="4"/>
  <c r="AA97" i="4" s="1"/>
  <c r="AE98" i="8" s="1"/>
  <c r="O97" i="4"/>
  <c r="AB97" i="4" s="1"/>
  <c r="AF98" i="8" s="1"/>
  <c r="P97" i="4"/>
  <c r="AC97" i="4" s="1"/>
  <c r="AG98" i="8" s="1"/>
  <c r="M96" i="4"/>
  <c r="Z96" i="4" s="1"/>
  <c r="AD97" i="8" s="1"/>
  <c r="U96" i="4"/>
  <c r="AH96" i="4" s="1"/>
  <c r="AL97" i="8" s="1"/>
  <c r="N96" i="4"/>
  <c r="AA96" i="4" s="1"/>
  <c r="AE97" i="8" s="1"/>
  <c r="O96" i="4"/>
  <c r="AB96" i="4" s="1"/>
  <c r="AF97" i="8" s="1"/>
  <c r="P96" i="4"/>
  <c r="AC96" i="4" s="1"/>
  <c r="AG97" i="8" s="1"/>
  <c r="Q96" i="4"/>
  <c r="AD96" i="4" s="1"/>
  <c r="AH97" i="8" s="1"/>
  <c r="J96" i="4"/>
  <c r="R96" i="4"/>
  <c r="AE96" i="4" s="1"/>
  <c r="AI97" i="8" s="1"/>
  <c r="K96" i="4"/>
  <c r="X96" i="4" s="1"/>
  <c r="AB97" i="8" s="1"/>
  <c r="S96" i="4"/>
  <c r="AF96" i="4" s="1"/>
  <c r="AJ97" i="8" s="1"/>
  <c r="L96" i="4"/>
  <c r="Y96" i="4" s="1"/>
  <c r="AC97" i="8" s="1"/>
  <c r="T96" i="4"/>
  <c r="AG96" i="4" s="1"/>
  <c r="AK97" i="8" s="1"/>
  <c r="M104" i="4"/>
  <c r="Z104" i="4" s="1"/>
  <c r="AD105" i="8" s="1"/>
  <c r="U104" i="4"/>
  <c r="AH104" i="4" s="1"/>
  <c r="AL105" i="8" s="1"/>
  <c r="N104" i="4"/>
  <c r="AA104" i="4" s="1"/>
  <c r="AE105" i="8" s="1"/>
  <c r="O104" i="4"/>
  <c r="AB104" i="4" s="1"/>
  <c r="AF105" i="8" s="1"/>
  <c r="P104" i="4"/>
  <c r="AC104" i="4" s="1"/>
  <c r="AG105" i="8" s="1"/>
  <c r="Q104" i="4"/>
  <c r="AD104" i="4" s="1"/>
  <c r="AH105" i="8" s="1"/>
  <c r="J104" i="4"/>
  <c r="R104" i="4"/>
  <c r="AE104" i="4" s="1"/>
  <c r="AI105" i="8" s="1"/>
  <c r="K104" i="4"/>
  <c r="X104" i="4" s="1"/>
  <c r="AB105" i="8" s="1"/>
  <c r="S104" i="4"/>
  <c r="AF104" i="4" s="1"/>
  <c r="AJ105" i="8" s="1"/>
  <c r="L104" i="4"/>
  <c r="Y104" i="4" s="1"/>
  <c r="AC105" i="8" s="1"/>
  <c r="T104" i="4"/>
  <c r="AG104" i="4" s="1"/>
  <c r="AK105" i="8" s="1"/>
  <c r="D103" i="8"/>
  <c r="C78" i="15"/>
  <c r="L77" i="22" s="1"/>
  <c r="J103" i="8"/>
  <c r="BS103" i="8"/>
  <c r="H103" i="8"/>
  <c r="BU103" i="8"/>
  <c r="BR103" i="8"/>
  <c r="M80" i="15"/>
  <c r="L81" i="15"/>
  <c r="X81" i="15" s="1"/>
  <c r="W82" i="8" s="1"/>
  <c r="I81" i="15"/>
  <c r="U81" i="15" s="1"/>
  <c r="T82" i="8" s="1"/>
  <c r="F81" i="15"/>
  <c r="R81" i="15" s="1"/>
  <c r="Q82" i="8" s="1"/>
  <c r="M81" i="15"/>
  <c r="Y81" i="15" s="1"/>
  <c r="X82" i="8" s="1"/>
  <c r="K81" i="15"/>
  <c r="W81" i="15" s="1"/>
  <c r="V82" i="8" s="1"/>
  <c r="O81" i="15"/>
  <c r="AA81" i="15" s="1"/>
  <c r="Z82" i="8" s="1"/>
  <c r="J81" i="15"/>
  <c r="V81" i="15" s="1"/>
  <c r="U82" i="8" s="1"/>
  <c r="G81" i="15"/>
  <c r="S81" i="15" s="1"/>
  <c r="R82" i="8" s="1"/>
  <c r="D81" i="15"/>
  <c r="P81" i="15" s="1"/>
  <c r="O82" i="8" s="1"/>
  <c r="N81" i="15"/>
  <c r="Z81" i="15" s="1"/>
  <c r="Y82" i="8" s="1"/>
  <c r="E81" i="15"/>
  <c r="Q81" i="15" s="1"/>
  <c r="P82" i="8" s="1"/>
  <c r="M97" i="15"/>
  <c r="D50" i="15"/>
  <c r="P50" i="15" s="1"/>
  <c r="O51" i="8" s="1"/>
  <c r="C103" i="8"/>
  <c r="BL103" i="8"/>
  <c r="BO103" i="8"/>
  <c r="E73" i="15"/>
  <c r="Q73" i="15" s="1"/>
  <c r="P74" i="8" s="1"/>
  <c r="I73" i="15"/>
  <c r="U73" i="15" s="1"/>
  <c r="T74" i="8" s="1"/>
  <c r="C102" i="15"/>
  <c r="K102" i="15" s="1"/>
  <c r="W102" i="15" s="1"/>
  <c r="V103" i="8" s="1"/>
  <c r="I103" i="8"/>
  <c r="L103" i="8"/>
  <c r="BQ103" i="8"/>
  <c r="L73" i="15"/>
  <c r="X73" i="15" s="1"/>
  <c r="W74" i="8" s="1"/>
  <c r="G103" i="8"/>
  <c r="BP103" i="8"/>
  <c r="G73" i="15"/>
  <c r="S73" i="15" s="1"/>
  <c r="R74" i="8" s="1"/>
  <c r="N73" i="15"/>
  <c r="Z73" i="15" s="1"/>
  <c r="Y74" i="8" s="1"/>
  <c r="D73" i="15"/>
  <c r="P73" i="15" s="1"/>
  <c r="O74" i="8" s="1"/>
  <c r="N103" i="8"/>
  <c r="BK103" i="8"/>
  <c r="G50" i="15"/>
  <c r="S50" i="15" s="1"/>
  <c r="R51" i="8" s="1"/>
  <c r="M73" i="15"/>
  <c r="Y73" i="15" s="1"/>
  <c r="X74" i="8" s="1"/>
  <c r="K103" i="15"/>
  <c r="F103" i="8"/>
  <c r="BN103" i="8"/>
  <c r="BM103" i="8"/>
  <c r="AJ103" i="5"/>
  <c r="F73" i="15"/>
  <c r="R73" i="15" s="1"/>
  <c r="Q74" i="8" s="1"/>
  <c r="K73" i="15"/>
  <c r="W73" i="15" s="1"/>
  <c r="V74" i="8" s="1"/>
  <c r="K103" i="8"/>
  <c r="M103" i="8"/>
  <c r="BT103" i="8"/>
  <c r="H80" i="15"/>
  <c r="T80" i="15" s="1"/>
  <c r="S81" i="8" s="1"/>
  <c r="H88" i="15"/>
  <c r="T88" i="15" s="1"/>
  <c r="S89" i="8" s="1"/>
  <c r="O80" i="15"/>
  <c r="D88" i="15"/>
  <c r="P88" i="15" s="1"/>
  <c r="O89" i="8" s="1"/>
  <c r="K88" i="15"/>
  <c r="W88" i="15" s="1"/>
  <c r="V89" i="8" s="1"/>
  <c r="M88" i="15"/>
  <c r="Y88" i="15" s="1"/>
  <c r="X89" i="8" s="1"/>
  <c r="N88" i="15"/>
  <c r="Z88" i="15" s="1"/>
  <c r="Y89" i="8" s="1"/>
  <c r="G88" i="15"/>
  <c r="F88" i="15"/>
  <c r="L88" i="15"/>
  <c r="X88" i="15" s="1"/>
  <c r="W89" i="8" s="1"/>
  <c r="L80" i="15"/>
  <c r="X80" i="15" s="1"/>
  <c r="W81" i="8" s="1"/>
  <c r="I88" i="15"/>
  <c r="U88" i="15" s="1"/>
  <c r="T89" i="8" s="1"/>
  <c r="D80" i="15"/>
  <c r="P80" i="15" s="1"/>
  <c r="O81" i="8" s="1"/>
  <c r="J88" i="15"/>
  <c r="V88" i="15" s="1"/>
  <c r="U89" i="8" s="1"/>
  <c r="O88" i="15"/>
  <c r="AA88" i="15" s="1"/>
  <c r="Z89" i="8" s="1"/>
  <c r="N80" i="15"/>
  <c r="J80" i="15"/>
  <c r="F80" i="15"/>
  <c r="R80" i="15" s="1"/>
  <c r="Q81" i="8" s="1"/>
  <c r="H103" i="15"/>
  <c r="T103" i="15" s="1"/>
  <c r="S104" i="8" s="1"/>
  <c r="H83" i="15"/>
  <c r="T83" i="15" s="1"/>
  <c r="S84" i="8" s="1"/>
  <c r="AE70" i="5"/>
  <c r="CY70" i="5" s="1"/>
  <c r="BZ70" i="8" s="1"/>
  <c r="G83" i="15"/>
  <c r="S83" i="15" s="1"/>
  <c r="R84" i="8" s="1"/>
  <c r="F83" i="15"/>
  <c r="R83" i="15" s="1"/>
  <c r="Q84" i="8" s="1"/>
  <c r="AK62" i="5"/>
  <c r="D103" i="15"/>
  <c r="N83" i="15"/>
  <c r="Z83" i="15" s="1"/>
  <c r="Y84" i="8" s="1"/>
  <c r="D83" i="15"/>
  <c r="P83" i="15" s="1"/>
  <c r="O84" i="8" s="1"/>
  <c r="H97" i="15"/>
  <c r="T97" i="15" s="1"/>
  <c r="S98" i="8" s="1"/>
  <c r="G103" i="15"/>
  <c r="S103" i="15" s="1"/>
  <c r="R104" i="8" s="1"/>
  <c r="J103" i="15"/>
  <c r="V103" i="15" s="1"/>
  <c r="U104" i="8" s="1"/>
  <c r="G97" i="15"/>
  <c r="I103" i="15"/>
  <c r="C79" i="15"/>
  <c r="L78" i="22" s="1"/>
  <c r="C90" i="15"/>
  <c r="L89" i="22" s="1"/>
  <c r="E103" i="15"/>
  <c r="M103" i="15"/>
  <c r="E97" i="15"/>
  <c r="L97" i="15"/>
  <c r="X97" i="15" s="1"/>
  <c r="W98" i="8" s="1"/>
  <c r="J97" i="15"/>
  <c r="V97" i="15" s="1"/>
  <c r="U98" i="8" s="1"/>
  <c r="K19" i="15"/>
  <c r="W19" i="15" s="1"/>
  <c r="V20" i="8" s="1"/>
  <c r="F103" i="15"/>
  <c r="R103" i="15" s="1"/>
  <c r="Q104" i="8" s="1"/>
  <c r="O103" i="15"/>
  <c r="I80" i="15"/>
  <c r="K80" i="15"/>
  <c r="F97" i="15"/>
  <c r="R97" i="15" s="1"/>
  <c r="Q98" i="8" s="1"/>
  <c r="N97" i="15"/>
  <c r="Z97" i="15" s="1"/>
  <c r="Y98" i="8" s="1"/>
  <c r="O97" i="15"/>
  <c r="AA97" i="15" s="1"/>
  <c r="Z98" i="8" s="1"/>
  <c r="G80" i="15"/>
  <c r="E80" i="15"/>
  <c r="Q80" i="15" s="1"/>
  <c r="P81" i="8" s="1"/>
  <c r="D97" i="15"/>
  <c r="I97" i="15"/>
  <c r="U97" i="15" s="1"/>
  <c r="T98" i="8" s="1"/>
  <c r="N103" i="15"/>
  <c r="Z103" i="15" s="1"/>
  <c r="Y104" i="8" s="1"/>
  <c r="L103" i="15"/>
  <c r="X103" i="15" s="1"/>
  <c r="W104" i="8" s="1"/>
  <c r="K97" i="15"/>
  <c r="W97" i="15" s="1"/>
  <c r="V98" i="8" s="1"/>
  <c r="G56" i="15"/>
  <c r="S56" i="15" s="1"/>
  <c r="R57" i="8" s="1"/>
  <c r="F105" i="15"/>
  <c r="X106" i="11"/>
  <c r="S106" i="11"/>
  <c r="P106" i="11"/>
  <c r="R106" i="11"/>
  <c r="Q106" i="11"/>
  <c r="W106" i="11"/>
  <c r="U106" i="11"/>
  <c r="O106" i="11"/>
  <c r="Y106" i="11"/>
  <c r="V93" i="11"/>
  <c r="P93" i="11"/>
  <c r="H79" i="8"/>
  <c r="C99" i="15"/>
  <c r="G99" i="15" s="1"/>
  <c r="C79" i="8"/>
  <c r="AD69" i="5"/>
  <c r="L79" i="8"/>
  <c r="Q107" i="11"/>
  <c r="U107" i="11"/>
  <c r="S107" i="11"/>
  <c r="Y107" i="11"/>
  <c r="T107" i="11"/>
  <c r="R107" i="11"/>
  <c r="W107" i="11"/>
  <c r="V107" i="11"/>
  <c r="P107" i="11"/>
  <c r="Z107" i="11"/>
  <c r="X107" i="11"/>
  <c r="O107" i="11"/>
  <c r="AB87" i="5"/>
  <c r="AE69" i="5"/>
  <c r="AC69" i="5"/>
  <c r="CW69" i="5" s="1"/>
  <c r="BX69" i="8" s="1"/>
  <c r="AF69" i="5"/>
  <c r="AB69" i="5"/>
  <c r="I79" i="8"/>
  <c r="F79" i="8"/>
  <c r="D79" i="8"/>
  <c r="L104" i="8"/>
  <c r="G79" i="8"/>
  <c r="D104" i="8"/>
  <c r="N79" i="8"/>
  <c r="H104" i="8"/>
  <c r="K79" i="8"/>
  <c r="M79" i="8"/>
  <c r="J79" i="8"/>
  <c r="E79" i="8"/>
  <c r="M104" i="8"/>
  <c r="P91" i="11"/>
  <c r="Z91" i="11"/>
  <c r="O91" i="11"/>
  <c r="R91" i="11"/>
  <c r="C104" i="8"/>
  <c r="N104" i="8"/>
  <c r="BQ34" i="8"/>
  <c r="BR34" i="8"/>
  <c r="BL34" i="8"/>
  <c r="BS34" i="8"/>
  <c r="BT34" i="8"/>
  <c r="BU34" i="8"/>
  <c r="BV34" i="8"/>
  <c r="BK34" i="8"/>
  <c r="BM34" i="8"/>
  <c r="BP34" i="8"/>
  <c r="BN34" i="8"/>
  <c r="BO34" i="8"/>
  <c r="BM10" i="8"/>
  <c r="BR10" i="8"/>
  <c r="BP10" i="8"/>
  <c r="BS10" i="8"/>
  <c r="BV10" i="8"/>
  <c r="BQ10" i="8"/>
  <c r="BN10" i="8"/>
  <c r="BL10" i="8"/>
  <c r="BU10" i="8"/>
  <c r="BT10" i="8"/>
  <c r="BK10" i="8"/>
  <c r="BO10" i="8"/>
  <c r="BM43" i="8"/>
  <c r="BS43" i="8"/>
  <c r="BU43" i="8"/>
  <c r="BV43" i="8"/>
  <c r="BQ43" i="8"/>
  <c r="BR43" i="8"/>
  <c r="BK43" i="8"/>
  <c r="BL43" i="8"/>
  <c r="BN43" i="8"/>
  <c r="BT43" i="8"/>
  <c r="BO43" i="8"/>
  <c r="BP43" i="8"/>
  <c r="BQ60" i="8"/>
  <c r="BO60" i="8"/>
  <c r="BL60" i="8"/>
  <c r="BU60" i="8"/>
  <c r="BT60" i="8"/>
  <c r="BV60" i="8"/>
  <c r="BR60" i="8"/>
  <c r="BS60" i="8"/>
  <c r="BK60" i="8"/>
  <c r="BM60" i="8"/>
  <c r="BP60" i="8"/>
  <c r="BN60" i="8"/>
  <c r="BN69" i="8"/>
  <c r="BR69" i="8"/>
  <c r="BS69" i="8"/>
  <c r="BP69" i="8"/>
  <c r="BK69" i="8"/>
  <c r="BQ69" i="8"/>
  <c r="BL69" i="8"/>
  <c r="BT69" i="8"/>
  <c r="BO69" i="8"/>
  <c r="BU69" i="8"/>
  <c r="BV69" i="8"/>
  <c r="BM69" i="8"/>
  <c r="BM104" i="8"/>
  <c r="BO104" i="8"/>
  <c r="BQ104" i="8"/>
  <c r="BP104" i="8"/>
  <c r="BN104" i="8"/>
  <c r="BK104" i="8"/>
  <c r="BR104" i="8"/>
  <c r="BS104" i="8"/>
  <c r="BU104" i="8"/>
  <c r="BT104" i="8"/>
  <c r="BV104" i="8"/>
  <c r="BL104" i="8"/>
  <c r="BV25" i="8"/>
  <c r="BK25" i="8"/>
  <c r="BL25" i="8"/>
  <c r="BR25" i="8"/>
  <c r="BT25" i="8"/>
  <c r="BS25" i="8"/>
  <c r="BM25" i="8"/>
  <c r="BN25" i="8"/>
  <c r="BU25" i="8"/>
  <c r="BP25" i="8"/>
  <c r="BO25" i="8"/>
  <c r="BQ25" i="8"/>
  <c r="BR29" i="8"/>
  <c r="BS29" i="8"/>
  <c r="BK29" i="8"/>
  <c r="BL29" i="8"/>
  <c r="BN29" i="8"/>
  <c r="BT29" i="8"/>
  <c r="BO29" i="8"/>
  <c r="BM29" i="8"/>
  <c r="BQ29" i="8"/>
  <c r="BU29" i="8"/>
  <c r="BV29" i="8"/>
  <c r="BP29" i="8"/>
  <c r="BN23" i="8"/>
  <c r="BO23" i="8"/>
  <c r="BS23" i="8"/>
  <c r="BL23" i="8"/>
  <c r="BV23" i="8"/>
  <c r="BT23" i="8"/>
  <c r="BK23" i="8"/>
  <c r="BQ23" i="8"/>
  <c r="BM23" i="8"/>
  <c r="BR23" i="8"/>
  <c r="BU23" i="8"/>
  <c r="BP23" i="8"/>
  <c r="BK22" i="8"/>
  <c r="BP22" i="8"/>
  <c r="BO22" i="8"/>
  <c r="BQ22" i="8"/>
  <c r="BR22" i="8"/>
  <c r="BL22" i="8"/>
  <c r="BU22" i="8"/>
  <c r="BT22" i="8"/>
  <c r="BV22" i="8"/>
  <c r="BM22" i="8"/>
  <c r="BN22" i="8"/>
  <c r="BS22" i="8"/>
  <c r="BT31" i="8"/>
  <c r="BO31" i="8"/>
  <c r="BM31" i="8"/>
  <c r="BQ31" i="8"/>
  <c r="BU31" i="8"/>
  <c r="BR31" i="8"/>
  <c r="BP31" i="8"/>
  <c r="BS31" i="8"/>
  <c r="BV31" i="8"/>
  <c r="BN31" i="8"/>
  <c r="BL31" i="8"/>
  <c r="BK31" i="8"/>
  <c r="BT21" i="8"/>
  <c r="BQ21" i="8"/>
  <c r="BM21" i="8"/>
  <c r="BV21" i="8"/>
  <c r="BU21" i="8"/>
  <c r="BP21" i="8"/>
  <c r="BK21" i="8"/>
  <c r="BR21" i="8"/>
  <c r="BL21" i="8"/>
  <c r="BO21" i="8"/>
  <c r="BN21" i="8"/>
  <c r="BS21" i="8"/>
  <c r="BN55" i="8"/>
  <c r="BO55" i="8"/>
  <c r="BS55" i="8"/>
  <c r="BL55" i="8"/>
  <c r="BK55" i="8"/>
  <c r="BT55" i="8"/>
  <c r="BQ55" i="8"/>
  <c r="BM55" i="8"/>
  <c r="BR55" i="8"/>
  <c r="BU55" i="8"/>
  <c r="BV55" i="8"/>
  <c r="BP55" i="8"/>
  <c r="AI63" i="5"/>
  <c r="BK53" i="8"/>
  <c r="BN53" i="8"/>
  <c r="BR53" i="8"/>
  <c r="BL53" i="8"/>
  <c r="BO53" i="8"/>
  <c r="BT53" i="8"/>
  <c r="BQ53" i="8"/>
  <c r="BM53" i="8"/>
  <c r="BS53" i="8"/>
  <c r="BU53" i="8"/>
  <c r="BV53" i="8"/>
  <c r="BP53" i="8"/>
  <c r="BQ44" i="8"/>
  <c r="BU44" i="8"/>
  <c r="BL44" i="8"/>
  <c r="BV44" i="8"/>
  <c r="BT44" i="8"/>
  <c r="BM44" i="8"/>
  <c r="BR44" i="8"/>
  <c r="BS44" i="8"/>
  <c r="BK44" i="8"/>
  <c r="BN44" i="8"/>
  <c r="BP44" i="8"/>
  <c r="BO44" i="8"/>
  <c r="BU75" i="8"/>
  <c r="BV75" i="8"/>
  <c r="BK75" i="8"/>
  <c r="BT75" i="8"/>
  <c r="BO75" i="8"/>
  <c r="BS75" i="8"/>
  <c r="BN75" i="8"/>
  <c r="BR75" i="8"/>
  <c r="BP75" i="8"/>
  <c r="BQ75" i="8"/>
  <c r="BL75" i="8"/>
  <c r="BM75" i="8"/>
  <c r="BT47" i="8"/>
  <c r="BK47" i="8"/>
  <c r="BM47" i="8"/>
  <c r="BQ47" i="8"/>
  <c r="BU47" i="8"/>
  <c r="BO47" i="8"/>
  <c r="BP47" i="8"/>
  <c r="BS47" i="8"/>
  <c r="BV47" i="8"/>
  <c r="BN47" i="8"/>
  <c r="BL47" i="8"/>
  <c r="BR47" i="8"/>
  <c r="BP79" i="8"/>
  <c r="BO79" i="8"/>
  <c r="BL79" i="8"/>
  <c r="BU79" i="8"/>
  <c r="BT79" i="8"/>
  <c r="BS79" i="8"/>
  <c r="BV79" i="8"/>
  <c r="BM79" i="8"/>
  <c r="BN79" i="8"/>
  <c r="BQ79" i="8"/>
  <c r="BK79" i="8"/>
  <c r="BR79" i="8"/>
  <c r="BU17" i="8"/>
  <c r="BP17" i="8"/>
  <c r="BV17" i="8"/>
  <c r="BS17" i="8"/>
  <c r="BO17" i="8"/>
  <c r="BK17" i="8"/>
  <c r="BL17" i="8"/>
  <c r="BN17" i="8"/>
  <c r="BT17" i="8"/>
  <c r="BQ17" i="8"/>
  <c r="BM17" i="8"/>
  <c r="BR17" i="8"/>
  <c r="BT30" i="8"/>
  <c r="BN30" i="8"/>
  <c r="BS30" i="8"/>
  <c r="BU30" i="8"/>
  <c r="BM30" i="8"/>
  <c r="BR30" i="8"/>
  <c r="BP30" i="8"/>
  <c r="BV30" i="8"/>
  <c r="BQ30" i="8"/>
  <c r="BK30" i="8"/>
  <c r="BL30" i="8"/>
  <c r="BO30" i="8"/>
  <c r="BO33" i="8"/>
  <c r="BK33" i="8"/>
  <c r="BN33" i="8"/>
  <c r="BL33" i="8"/>
  <c r="BQ33" i="8"/>
  <c r="BT33" i="8"/>
  <c r="BS33" i="8"/>
  <c r="BM33" i="8"/>
  <c r="BR33" i="8"/>
  <c r="BU33" i="8"/>
  <c r="BP33" i="8"/>
  <c r="BV33" i="8"/>
  <c r="AL54" i="5"/>
  <c r="DF54" i="5" s="1"/>
  <c r="CG54" i="8" s="1"/>
  <c r="BS99" i="8"/>
  <c r="BM99" i="8"/>
  <c r="BL99" i="8"/>
  <c r="BN99" i="8"/>
  <c r="BT99" i="8"/>
  <c r="BQ99" i="8"/>
  <c r="BO99" i="8"/>
  <c r="BP99" i="8"/>
  <c r="BR99" i="8"/>
  <c r="BU99" i="8"/>
  <c r="BK99" i="8"/>
  <c r="BV99" i="8"/>
  <c r="BT62" i="8"/>
  <c r="BR62" i="8"/>
  <c r="BS62" i="8"/>
  <c r="BU62" i="8"/>
  <c r="BM62" i="8"/>
  <c r="BK62" i="8"/>
  <c r="BP62" i="8"/>
  <c r="BN62" i="8"/>
  <c r="BQ62" i="8"/>
  <c r="BO62" i="8"/>
  <c r="BL62" i="8"/>
  <c r="BV62" i="8"/>
  <c r="AK87" i="5"/>
  <c r="BO87" i="8"/>
  <c r="BS87" i="8"/>
  <c r="BU87" i="8"/>
  <c r="BP87" i="8"/>
  <c r="BV87" i="8"/>
  <c r="BQ87" i="8"/>
  <c r="BK87" i="8"/>
  <c r="BL87" i="8"/>
  <c r="BN87" i="8"/>
  <c r="BT87" i="8"/>
  <c r="BM87" i="8"/>
  <c r="BR87" i="8"/>
  <c r="BL71" i="8"/>
  <c r="BN71" i="8"/>
  <c r="BT71" i="8"/>
  <c r="BM71" i="8"/>
  <c r="BO71" i="8"/>
  <c r="BR71" i="8"/>
  <c r="BS71" i="8"/>
  <c r="BU71" i="8"/>
  <c r="BV71" i="8"/>
  <c r="BK71" i="8"/>
  <c r="BP71" i="8"/>
  <c r="BQ71" i="8"/>
  <c r="BK80" i="8"/>
  <c r="BT80" i="8"/>
  <c r="BR80" i="8"/>
  <c r="BL80" i="8"/>
  <c r="BS80" i="8"/>
  <c r="BM80" i="8"/>
  <c r="BU80" i="8"/>
  <c r="BP80" i="8"/>
  <c r="BN80" i="8"/>
  <c r="BO80" i="8"/>
  <c r="BQ80" i="8"/>
  <c r="BV80" i="8"/>
  <c r="BO16" i="8"/>
  <c r="BM16" i="8"/>
  <c r="BP16" i="8"/>
  <c r="BQ16" i="8"/>
  <c r="BK16" i="8"/>
  <c r="BR16" i="8"/>
  <c r="BL16" i="8"/>
  <c r="BT16" i="8"/>
  <c r="BU16" i="8"/>
  <c r="BN16" i="8"/>
  <c r="BV16" i="8"/>
  <c r="BS16" i="8"/>
  <c r="BP78" i="8"/>
  <c r="BN78" i="8"/>
  <c r="BK78" i="8"/>
  <c r="BO78" i="8"/>
  <c r="BQ78" i="8"/>
  <c r="BL78" i="8"/>
  <c r="BS78" i="8"/>
  <c r="BT78" i="8"/>
  <c r="BR78" i="8"/>
  <c r="BM78" i="8"/>
  <c r="BU78" i="8"/>
  <c r="BV78" i="8"/>
  <c r="BV107" i="8"/>
  <c r="BM107" i="8"/>
  <c r="BN107" i="8"/>
  <c r="BK107" i="8"/>
  <c r="BP107" i="8"/>
  <c r="BS107" i="8"/>
  <c r="BR107" i="8"/>
  <c r="BL107" i="8"/>
  <c r="BQ107" i="8"/>
  <c r="BT107" i="8"/>
  <c r="BU107" i="8"/>
  <c r="BO107" i="8"/>
  <c r="AE59" i="5"/>
  <c r="BM59" i="8"/>
  <c r="BO59" i="8"/>
  <c r="BU59" i="8"/>
  <c r="BN59" i="8"/>
  <c r="BP59" i="8"/>
  <c r="BQ59" i="8"/>
  <c r="BR59" i="8"/>
  <c r="BS59" i="8"/>
  <c r="BL59" i="8"/>
  <c r="BV59" i="8"/>
  <c r="BT59" i="8"/>
  <c r="BK59" i="8"/>
  <c r="BO101" i="8"/>
  <c r="BQ101" i="8"/>
  <c r="BU101" i="8"/>
  <c r="BV101" i="8"/>
  <c r="BK101" i="8"/>
  <c r="BN101" i="8"/>
  <c r="BS101" i="8"/>
  <c r="BM101" i="8"/>
  <c r="BL101" i="8"/>
  <c r="BP101" i="8"/>
  <c r="BT101" i="8"/>
  <c r="BR101" i="8"/>
  <c r="BM108" i="8"/>
  <c r="BN108" i="8"/>
  <c r="BQ108" i="8"/>
  <c r="BO108" i="8"/>
  <c r="BT108" i="8"/>
  <c r="BP108" i="8"/>
  <c r="BL108" i="8"/>
  <c r="BK108" i="8"/>
  <c r="BR108" i="8"/>
  <c r="BS108" i="8"/>
  <c r="BU108" i="8"/>
  <c r="BV108" i="8"/>
  <c r="BN67" i="8"/>
  <c r="BL67" i="8"/>
  <c r="BO67" i="8"/>
  <c r="BQ67" i="8"/>
  <c r="BR67" i="8"/>
  <c r="BU67" i="8"/>
  <c r="BT67" i="8"/>
  <c r="BS67" i="8"/>
  <c r="BM67" i="8"/>
  <c r="BP67" i="8"/>
  <c r="BV67" i="8"/>
  <c r="BK67" i="8"/>
  <c r="BP32" i="8"/>
  <c r="BR32" i="8"/>
  <c r="BQ32" i="8"/>
  <c r="BS32" i="8"/>
  <c r="BL32" i="8"/>
  <c r="BM32" i="8"/>
  <c r="BT32" i="8"/>
  <c r="BK32" i="8"/>
  <c r="BU32" i="8"/>
  <c r="BV32" i="8"/>
  <c r="BN32" i="8"/>
  <c r="BO32" i="8"/>
  <c r="BP91" i="8"/>
  <c r="BR91" i="8"/>
  <c r="BS91" i="8"/>
  <c r="BQ91" i="8"/>
  <c r="BU91" i="8"/>
  <c r="BL91" i="8"/>
  <c r="BM91" i="8"/>
  <c r="BT91" i="8"/>
  <c r="BK91" i="8"/>
  <c r="BN91" i="8"/>
  <c r="BV91" i="8"/>
  <c r="BO91" i="8"/>
  <c r="BT94" i="8"/>
  <c r="BK94" i="8"/>
  <c r="BU94" i="8"/>
  <c r="BR94" i="8"/>
  <c r="BN94" i="8"/>
  <c r="BV94" i="8"/>
  <c r="BP94" i="8"/>
  <c r="BL94" i="8"/>
  <c r="BQ94" i="8"/>
  <c r="BO94" i="8"/>
  <c r="BS94" i="8"/>
  <c r="BM94" i="8"/>
  <c r="BQ35" i="8"/>
  <c r="BS35" i="8"/>
  <c r="BT35" i="8"/>
  <c r="BN35" i="8"/>
  <c r="BM35" i="8"/>
  <c r="BR35" i="8"/>
  <c r="BU35" i="8"/>
  <c r="BO35" i="8"/>
  <c r="BP35" i="8"/>
  <c r="BK35" i="8"/>
  <c r="BL35" i="8"/>
  <c r="BV35" i="8"/>
  <c r="BP14" i="8"/>
  <c r="BU14" i="8"/>
  <c r="BQ14" i="8"/>
  <c r="BR14" i="8"/>
  <c r="BK14" i="8"/>
  <c r="BS14" i="8"/>
  <c r="BN14" i="8"/>
  <c r="BL14" i="8"/>
  <c r="BV14" i="8"/>
  <c r="BT14" i="8"/>
  <c r="BO14" i="8"/>
  <c r="BM14" i="8"/>
  <c r="BN39" i="8"/>
  <c r="BO39" i="8"/>
  <c r="BS39" i="8"/>
  <c r="BL39" i="8"/>
  <c r="BK39" i="8"/>
  <c r="BT39" i="8"/>
  <c r="BQ39" i="8"/>
  <c r="BM39" i="8"/>
  <c r="BR39" i="8"/>
  <c r="BU39" i="8"/>
  <c r="BV39" i="8"/>
  <c r="BP39" i="8"/>
  <c r="AE86" i="5"/>
  <c r="CY86" i="5" s="1"/>
  <c r="BZ86" i="8" s="1"/>
  <c r="BR86" i="8"/>
  <c r="BL86" i="8"/>
  <c r="BS86" i="8"/>
  <c r="BU86" i="8"/>
  <c r="BK86" i="8"/>
  <c r="BP86" i="8"/>
  <c r="BV86" i="8"/>
  <c r="BN86" i="8"/>
  <c r="BT86" i="8"/>
  <c r="BM86" i="8"/>
  <c r="BO86" i="8"/>
  <c r="BQ86" i="8"/>
  <c r="BP96" i="8"/>
  <c r="BN96" i="8"/>
  <c r="BQ96" i="8"/>
  <c r="BK96" i="8"/>
  <c r="BS96" i="8"/>
  <c r="BR96" i="8"/>
  <c r="BL96" i="8"/>
  <c r="BV96" i="8"/>
  <c r="BT96" i="8"/>
  <c r="BM96" i="8"/>
  <c r="BO96" i="8"/>
  <c r="BU96" i="8"/>
  <c r="BT61" i="8"/>
  <c r="BQ61" i="8"/>
  <c r="BM61" i="8"/>
  <c r="BV61" i="8"/>
  <c r="BU61" i="8"/>
  <c r="BN61" i="8"/>
  <c r="BP61" i="8"/>
  <c r="BR61" i="8"/>
  <c r="BS61" i="8"/>
  <c r="BK61" i="8"/>
  <c r="BL61" i="8"/>
  <c r="BO61" i="8"/>
  <c r="BL88" i="8"/>
  <c r="BV88" i="8"/>
  <c r="BT88" i="8"/>
  <c r="BK88" i="8"/>
  <c r="BU88" i="8"/>
  <c r="BN88" i="8"/>
  <c r="BP88" i="8"/>
  <c r="BQ88" i="8"/>
  <c r="BR88" i="8"/>
  <c r="BM88" i="8"/>
  <c r="BS88" i="8"/>
  <c r="BO88" i="8"/>
  <c r="BP72" i="8"/>
  <c r="BQ72" i="8"/>
  <c r="BR72" i="8"/>
  <c r="BS72" i="8"/>
  <c r="BL72" i="8"/>
  <c r="BV72" i="8"/>
  <c r="BT72" i="8"/>
  <c r="BK72" i="8"/>
  <c r="BM72" i="8"/>
  <c r="BO72" i="8"/>
  <c r="BU72" i="8"/>
  <c r="BN72" i="8"/>
  <c r="BN85" i="8"/>
  <c r="BO85" i="8"/>
  <c r="BR85" i="8"/>
  <c r="BS85" i="8"/>
  <c r="BP85" i="8"/>
  <c r="BU85" i="8"/>
  <c r="BQ85" i="8"/>
  <c r="BV85" i="8"/>
  <c r="BL85" i="8"/>
  <c r="BM85" i="8"/>
  <c r="BT85" i="8"/>
  <c r="BK85" i="8"/>
  <c r="BR54" i="8"/>
  <c r="BP54" i="8"/>
  <c r="BU54" i="8"/>
  <c r="BQ54" i="8"/>
  <c r="BV54" i="8"/>
  <c r="BL54" i="8"/>
  <c r="BO54" i="8"/>
  <c r="BT54" i="8"/>
  <c r="BK54" i="8"/>
  <c r="BM54" i="8"/>
  <c r="BN54" i="8"/>
  <c r="BS54" i="8"/>
  <c r="BT63" i="8"/>
  <c r="BO63" i="8"/>
  <c r="BM63" i="8"/>
  <c r="BQ63" i="8"/>
  <c r="BU63" i="8"/>
  <c r="BR63" i="8"/>
  <c r="BP63" i="8"/>
  <c r="BS63" i="8"/>
  <c r="BV63" i="8"/>
  <c r="BN63" i="8"/>
  <c r="BL63" i="8"/>
  <c r="BK63" i="8"/>
  <c r="BM41" i="8"/>
  <c r="BR41" i="8"/>
  <c r="BU41" i="8"/>
  <c r="BS41" i="8"/>
  <c r="BQ41" i="8"/>
  <c r="BV41" i="8"/>
  <c r="BL41" i="8"/>
  <c r="BT41" i="8"/>
  <c r="BP41" i="8"/>
  <c r="BO41" i="8"/>
  <c r="BK41" i="8"/>
  <c r="BN41" i="8"/>
  <c r="BV100" i="8"/>
  <c r="BO100" i="8"/>
  <c r="BM100" i="8"/>
  <c r="BP100" i="8"/>
  <c r="BR100" i="8"/>
  <c r="BK100" i="8"/>
  <c r="BL100" i="8"/>
  <c r="BS100" i="8"/>
  <c r="BN100" i="8"/>
  <c r="BQ100" i="8"/>
  <c r="BT100" i="8"/>
  <c r="BU100" i="8"/>
  <c r="BN11" i="8"/>
  <c r="BK11" i="8"/>
  <c r="BO11" i="8"/>
  <c r="BT11" i="8"/>
  <c r="BM11" i="8"/>
  <c r="BL11" i="8"/>
  <c r="BU11" i="8"/>
  <c r="BV11" i="8"/>
  <c r="BP11" i="8"/>
  <c r="BQ11" i="8"/>
  <c r="BS11" i="8"/>
  <c r="BR11" i="8"/>
  <c r="BN13" i="8"/>
  <c r="BR13" i="8"/>
  <c r="BV13" i="8"/>
  <c r="BL13" i="8"/>
  <c r="BQ13" i="8"/>
  <c r="BT13" i="8"/>
  <c r="BK13" i="8"/>
  <c r="BS13" i="8"/>
  <c r="BM13" i="8"/>
  <c r="BU13" i="8"/>
  <c r="BO13" i="8"/>
  <c r="BP13" i="8"/>
  <c r="BK68" i="8"/>
  <c r="BV68" i="8"/>
  <c r="BO68" i="8"/>
  <c r="BP68" i="8"/>
  <c r="BQ68" i="8"/>
  <c r="BL68" i="8"/>
  <c r="BR68" i="8"/>
  <c r="BT68" i="8"/>
  <c r="BU68" i="8"/>
  <c r="BM68" i="8"/>
  <c r="BN68" i="8"/>
  <c r="BS68" i="8"/>
  <c r="BP49" i="8"/>
  <c r="BV49" i="8"/>
  <c r="BO49" i="8"/>
  <c r="BQ49" i="8"/>
  <c r="BL49" i="8"/>
  <c r="BR49" i="8"/>
  <c r="BT49" i="8"/>
  <c r="BS49" i="8"/>
  <c r="BM49" i="8"/>
  <c r="BN49" i="8"/>
  <c r="BU49" i="8"/>
  <c r="BK49" i="8"/>
  <c r="AF85" i="5"/>
  <c r="AD77" i="5"/>
  <c r="CX77" i="5" s="1"/>
  <c r="BY77" i="8" s="1"/>
  <c r="BP77" i="8"/>
  <c r="BN77" i="8"/>
  <c r="BL77" i="8"/>
  <c r="BS77" i="8"/>
  <c r="BT77" i="8"/>
  <c r="BR77" i="8"/>
  <c r="BU77" i="8"/>
  <c r="BM77" i="8"/>
  <c r="BQ77" i="8"/>
  <c r="BV77" i="8"/>
  <c r="BK77" i="8"/>
  <c r="BO77" i="8"/>
  <c r="BK109" i="8"/>
  <c r="BU109" i="8"/>
  <c r="BS109" i="8"/>
  <c r="BM109" i="8"/>
  <c r="BL109" i="8"/>
  <c r="BR109" i="8"/>
  <c r="BT109" i="8"/>
  <c r="BV109" i="8"/>
  <c r="BO109" i="8"/>
  <c r="BN109" i="8"/>
  <c r="BP109" i="8"/>
  <c r="BQ109" i="8"/>
  <c r="BP64" i="8"/>
  <c r="BK64" i="8"/>
  <c r="BQ64" i="8"/>
  <c r="BM64" i="8"/>
  <c r="BL64" i="8"/>
  <c r="BR64" i="8"/>
  <c r="BT64" i="8"/>
  <c r="BO64" i="8"/>
  <c r="BU64" i="8"/>
  <c r="BV64" i="8"/>
  <c r="BN64" i="8"/>
  <c r="BS64" i="8"/>
  <c r="BL70" i="8"/>
  <c r="BS70" i="8"/>
  <c r="BV70" i="8"/>
  <c r="BT70" i="8"/>
  <c r="BN70" i="8"/>
  <c r="BM70" i="8"/>
  <c r="BK70" i="8"/>
  <c r="BU70" i="8"/>
  <c r="BP70" i="8"/>
  <c r="BO70" i="8"/>
  <c r="BQ70" i="8"/>
  <c r="BR70" i="8"/>
  <c r="BU102" i="8"/>
  <c r="BL102" i="8"/>
  <c r="BO102" i="8"/>
  <c r="BN102" i="8"/>
  <c r="BP102" i="8"/>
  <c r="BM102" i="8"/>
  <c r="BK102" i="8"/>
  <c r="BQ102" i="8"/>
  <c r="BS102" i="8"/>
  <c r="BT102" i="8"/>
  <c r="BR102" i="8"/>
  <c r="BV102" i="8"/>
  <c r="BT46" i="8"/>
  <c r="BV46" i="8"/>
  <c r="BS46" i="8"/>
  <c r="BU46" i="8"/>
  <c r="BM46" i="8"/>
  <c r="BK46" i="8"/>
  <c r="BP46" i="8"/>
  <c r="BN46" i="8"/>
  <c r="BQ46" i="8"/>
  <c r="BO46" i="8"/>
  <c r="BL46" i="8"/>
  <c r="BR46" i="8"/>
  <c r="BP95" i="8"/>
  <c r="BN95" i="8"/>
  <c r="BK95" i="8"/>
  <c r="BQ95" i="8"/>
  <c r="BS95" i="8"/>
  <c r="BR95" i="8"/>
  <c r="BL95" i="8"/>
  <c r="BV95" i="8"/>
  <c r="BT95" i="8"/>
  <c r="BM95" i="8"/>
  <c r="BU95" i="8"/>
  <c r="BO95" i="8"/>
  <c r="BL76" i="8"/>
  <c r="BN76" i="8"/>
  <c r="BT76" i="8"/>
  <c r="BO76" i="8"/>
  <c r="BM76" i="8"/>
  <c r="BR76" i="8"/>
  <c r="BU76" i="8"/>
  <c r="BQ76" i="8"/>
  <c r="BP76" i="8"/>
  <c r="BS76" i="8"/>
  <c r="BV76" i="8"/>
  <c r="BK76" i="8"/>
  <c r="BN40" i="8"/>
  <c r="BO40" i="8"/>
  <c r="BU40" i="8"/>
  <c r="BV40" i="8"/>
  <c r="BP40" i="8"/>
  <c r="BK40" i="8"/>
  <c r="BQ40" i="8"/>
  <c r="BM40" i="8"/>
  <c r="BL40" i="8"/>
  <c r="BS40" i="8"/>
  <c r="BT40" i="8"/>
  <c r="BR40" i="8"/>
  <c r="BM19" i="8"/>
  <c r="BS19" i="8"/>
  <c r="BU19" i="8"/>
  <c r="BV19" i="8"/>
  <c r="BK19" i="8"/>
  <c r="BQ19" i="8"/>
  <c r="BN19" i="8"/>
  <c r="BL19" i="8"/>
  <c r="BO19" i="8"/>
  <c r="BT19" i="8"/>
  <c r="BR19" i="8"/>
  <c r="BP19" i="8"/>
  <c r="BN12" i="8"/>
  <c r="BL12" i="8"/>
  <c r="BV12" i="8"/>
  <c r="BT12" i="8"/>
  <c r="BO12" i="8"/>
  <c r="BM12" i="8"/>
  <c r="BP12" i="8"/>
  <c r="BU12" i="8"/>
  <c r="BQ12" i="8"/>
  <c r="BR12" i="8"/>
  <c r="BK12" i="8"/>
  <c r="BS12" i="8"/>
  <c r="BN24" i="8"/>
  <c r="BO24" i="8"/>
  <c r="BU24" i="8"/>
  <c r="BK24" i="8"/>
  <c r="BP24" i="8"/>
  <c r="BM24" i="8"/>
  <c r="BQ24" i="8"/>
  <c r="BR24" i="8"/>
  <c r="BL24" i="8"/>
  <c r="BS24" i="8"/>
  <c r="BT24" i="8"/>
  <c r="BV24" i="8"/>
  <c r="BT52" i="8"/>
  <c r="BO52" i="8"/>
  <c r="BK52" i="8"/>
  <c r="BM52" i="8"/>
  <c r="BR52" i="8"/>
  <c r="BU52" i="8"/>
  <c r="BP52" i="8"/>
  <c r="BV52" i="8"/>
  <c r="BQ52" i="8"/>
  <c r="BN52" i="8"/>
  <c r="BL52" i="8"/>
  <c r="BS52" i="8"/>
  <c r="BL92" i="8"/>
  <c r="BQ92" i="8"/>
  <c r="BN92" i="8"/>
  <c r="BV92" i="8"/>
  <c r="BO92" i="8"/>
  <c r="BP92" i="8"/>
  <c r="BK92" i="8"/>
  <c r="BT92" i="8"/>
  <c r="BS92" i="8"/>
  <c r="BM92" i="8"/>
  <c r="BR92" i="8"/>
  <c r="BU92" i="8"/>
  <c r="BP93" i="8"/>
  <c r="BU93" i="8"/>
  <c r="BQ93" i="8"/>
  <c r="BO93" i="8"/>
  <c r="BR93" i="8"/>
  <c r="BV93" i="8"/>
  <c r="BK93" i="8"/>
  <c r="BN93" i="8"/>
  <c r="BS93" i="8"/>
  <c r="BL93" i="8"/>
  <c r="BT93" i="8"/>
  <c r="BM93" i="8"/>
  <c r="BK38" i="8"/>
  <c r="BP38" i="8"/>
  <c r="BO38" i="8"/>
  <c r="BQ38" i="8"/>
  <c r="BR38" i="8"/>
  <c r="BL38" i="8"/>
  <c r="BV38" i="8"/>
  <c r="BT38" i="8"/>
  <c r="BU38" i="8"/>
  <c r="BM38" i="8"/>
  <c r="BN38" i="8"/>
  <c r="BS38" i="8"/>
  <c r="BT37" i="8"/>
  <c r="BS37" i="8"/>
  <c r="BM37" i="8"/>
  <c r="BV37" i="8"/>
  <c r="BU37" i="8"/>
  <c r="BO37" i="8"/>
  <c r="BP37" i="8"/>
  <c r="BK37" i="8"/>
  <c r="BN37" i="8"/>
  <c r="BR37" i="8"/>
  <c r="BL37" i="8"/>
  <c r="BQ37" i="8"/>
  <c r="G104" i="8"/>
  <c r="K104" i="8"/>
  <c r="I104" i="8"/>
  <c r="AI87" i="5"/>
  <c r="AM61" i="5"/>
  <c r="DG61" i="5" s="1"/>
  <c r="CH61" i="8" s="1"/>
  <c r="AF62" i="5"/>
  <c r="AJ87" i="5"/>
  <c r="DD87" i="5" s="1"/>
  <c r="CE87" i="8" s="1"/>
  <c r="AF87" i="5"/>
  <c r="AB62" i="5"/>
  <c r="AE87" i="5"/>
  <c r="CY87" i="5" s="1"/>
  <c r="BZ87" i="8" s="1"/>
  <c r="F104" i="8"/>
  <c r="E104" i="8"/>
  <c r="J104" i="8"/>
  <c r="AJ62" i="5"/>
  <c r="DD62" i="5" s="1"/>
  <c r="CE62" i="8" s="1"/>
  <c r="AK59" i="5"/>
  <c r="DE59" i="5" s="1"/>
  <c r="CF59" i="8" s="1"/>
  <c r="AM70" i="5"/>
  <c r="DG70" i="5" s="1"/>
  <c r="CH70" i="8" s="1"/>
  <c r="O82" i="11"/>
  <c r="D75" i="8"/>
  <c r="L75" i="8"/>
  <c r="E75" i="8"/>
  <c r="M75" i="8"/>
  <c r="F75" i="8"/>
  <c r="N75" i="8"/>
  <c r="G75" i="8"/>
  <c r="H75" i="8"/>
  <c r="I75" i="8"/>
  <c r="J75" i="8"/>
  <c r="K75" i="8"/>
  <c r="C75" i="8"/>
  <c r="C43" i="15"/>
  <c r="L42" i="22" s="1"/>
  <c r="I44" i="8"/>
  <c r="J44" i="8"/>
  <c r="K44" i="8"/>
  <c r="C44" i="8"/>
  <c r="L44" i="8"/>
  <c r="D44" i="8"/>
  <c r="M44" i="8"/>
  <c r="E44" i="8"/>
  <c r="N44" i="8"/>
  <c r="H44" i="8"/>
  <c r="F44" i="8"/>
  <c r="G44" i="8"/>
  <c r="C15" i="15"/>
  <c r="L14" i="22" s="1"/>
  <c r="I16" i="8"/>
  <c r="C16" i="8"/>
  <c r="L16" i="8"/>
  <c r="D16" i="8"/>
  <c r="M16" i="8"/>
  <c r="E16" i="8"/>
  <c r="N16" i="8"/>
  <c r="F16" i="8"/>
  <c r="G16" i="8"/>
  <c r="H16" i="8"/>
  <c r="J16" i="8"/>
  <c r="K16" i="8"/>
  <c r="AI60" i="5"/>
  <c r="C38" i="15"/>
  <c r="L37" i="22" s="1"/>
  <c r="E39" i="8"/>
  <c r="M39" i="8"/>
  <c r="F39" i="8"/>
  <c r="G39" i="8"/>
  <c r="H39" i="8"/>
  <c r="I39" i="8"/>
  <c r="J39" i="8"/>
  <c r="C39" i="8"/>
  <c r="D39" i="8"/>
  <c r="K39" i="8"/>
  <c r="L39" i="8"/>
  <c r="N39" i="8"/>
  <c r="AB99" i="5"/>
  <c r="D52" i="8"/>
  <c r="L52" i="8"/>
  <c r="E52" i="8"/>
  <c r="M52" i="8"/>
  <c r="F52" i="8"/>
  <c r="N52" i="8"/>
  <c r="G52" i="8"/>
  <c r="C52" i="8"/>
  <c r="H52" i="8"/>
  <c r="I52" i="8"/>
  <c r="J52" i="8"/>
  <c r="K52" i="8"/>
  <c r="H92" i="8"/>
  <c r="I92" i="8"/>
  <c r="J92" i="8"/>
  <c r="C92" i="8"/>
  <c r="K92" i="8"/>
  <c r="D92" i="8"/>
  <c r="L92" i="8"/>
  <c r="E92" i="8"/>
  <c r="M92" i="8"/>
  <c r="F92" i="8"/>
  <c r="G92" i="8"/>
  <c r="N92" i="8"/>
  <c r="D62" i="8"/>
  <c r="L62" i="8"/>
  <c r="E62" i="8"/>
  <c r="M62" i="8"/>
  <c r="F62" i="8"/>
  <c r="N62" i="8"/>
  <c r="G62" i="8"/>
  <c r="K62" i="8"/>
  <c r="C62" i="8"/>
  <c r="H62" i="8"/>
  <c r="I62" i="8"/>
  <c r="J62" i="8"/>
  <c r="D87" i="8"/>
  <c r="L87" i="8"/>
  <c r="E87" i="8"/>
  <c r="M87" i="8"/>
  <c r="F87" i="8"/>
  <c r="N87" i="8"/>
  <c r="G87" i="8"/>
  <c r="H87" i="8"/>
  <c r="I87" i="8"/>
  <c r="C87" i="8"/>
  <c r="J87" i="8"/>
  <c r="K87" i="8"/>
  <c r="C71" i="8"/>
  <c r="D71" i="8"/>
  <c r="L71" i="8"/>
  <c r="E71" i="8"/>
  <c r="M71" i="8"/>
  <c r="F71" i="8"/>
  <c r="N71" i="8"/>
  <c r="G71" i="8"/>
  <c r="H71" i="8"/>
  <c r="I71" i="8"/>
  <c r="J71" i="8"/>
  <c r="K71" i="8"/>
  <c r="H80" i="8"/>
  <c r="I80" i="8"/>
  <c r="J80" i="8"/>
  <c r="C80" i="8"/>
  <c r="K80" i="8"/>
  <c r="D80" i="8"/>
  <c r="L80" i="8"/>
  <c r="E80" i="8"/>
  <c r="M80" i="8"/>
  <c r="N80" i="8"/>
  <c r="G80" i="8"/>
  <c r="F80" i="8"/>
  <c r="C52" i="15"/>
  <c r="L51" i="22" s="1"/>
  <c r="H53" i="8"/>
  <c r="I53" i="8"/>
  <c r="J53" i="8"/>
  <c r="C53" i="8"/>
  <c r="K53" i="8"/>
  <c r="G53" i="8"/>
  <c r="L53" i="8"/>
  <c r="M53" i="8"/>
  <c r="N53" i="8"/>
  <c r="D53" i="8"/>
  <c r="E53" i="8"/>
  <c r="F53" i="8"/>
  <c r="C24" i="15"/>
  <c r="L23" i="22" s="1"/>
  <c r="E25" i="8"/>
  <c r="M25" i="8"/>
  <c r="C25" i="8"/>
  <c r="L25" i="8"/>
  <c r="D25" i="8"/>
  <c r="N25" i="8"/>
  <c r="F25" i="8"/>
  <c r="G25" i="8"/>
  <c r="H25" i="8"/>
  <c r="J25" i="8"/>
  <c r="K25" i="8"/>
  <c r="I25" i="8"/>
  <c r="J67" i="8"/>
  <c r="C67" i="8"/>
  <c r="K67" i="8"/>
  <c r="M67" i="8"/>
  <c r="D67" i="8"/>
  <c r="N67" i="8"/>
  <c r="E67" i="8"/>
  <c r="F67" i="8"/>
  <c r="G67" i="8"/>
  <c r="H67" i="8"/>
  <c r="I67" i="8"/>
  <c r="L67" i="8"/>
  <c r="D91" i="8"/>
  <c r="L91" i="8"/>
  <c r="E91" i="8"/>
  <c r="M91" i="8"/>
  <c r="F91" i="8"/>
  <c r="N91" i="8"/>
  <c r="G91" i="8"/>
  <c r="H91" i="8"/>
  <c r="I91" i="8"/>
  <c r="J91" i="8"/>
  <c r="K91" i="8"/>
  <c r="C91" i="8"/>
  <c r="C29" i="15"/>
  <c r="L28" i="22" s="1"/>
  <c r="I30" i="8"/>
  <c r="E30" i="8"/>
  <c r="N30" i="8"/>
  <c r="F30" i="8"/>
  <c r="G30" i="8"/>
  <c r="H30" i="8"/>
  <c r="J30" i="8"/>
  <c r="C30" i="8"/>
  <c r="D30" i="8"/>
  <c r="K30" i="8"/>
  <c r="L30" i="8"/>
  <c r="M30" i="8"/>
  <c r="H78" i="8"/>
  <c r="I78" i="8"/>
  <c r="J78" i="8"/>
  <c r="C78" i="8"/>
  <c r="K78" i="8"/>
  <c r="D78" i="8"/>
  <c r="L78" i="8"/>
  <c r="E78" i="8"/>
  <c r="M78" i="8"/>
  <c r="F78" i="8"/>
  <c r="G78" i="8"/>
  <c r="N78" i="8"/>
  <c r="C46" i="15"/>
  <c r="L45" i="22" s="1"/>
  <c r="E47" i="8"/>
  <c r="H47" i="8"/>
  <c r="I47" i="8"/>
  <c r="J47" i="8"/>
  <c r="K47" i="8"/>
  <c r="C47" i="8"/>
  <c r="D47" i="8"/>
  <c r="F47" i="8"/>
  <c r="G47" i="8"/>
  <c r="L47" i="8"/>
  <c r="M47" i="8"/>
  <c r="N47" i="8"/>
  <c r="C42" i="15"/>
  <c r="L41" i="22" s="1"/>
  <c r="E43" i="8"/>
  <c r="M43" i="8"/>
  <c r="C43" i="8"/>
  <c r="L43" i="8"/>
  <c r="D43" i="8"/>
  <c r="N43" i="8"/>
  <c r="F43" i="8"/>
  <c r="G43" i="8"/>
  <c r="H43" i="8"/>
  <c r="I43" i="8"/>
  <c r="J43" i="8"/>
  <c r="K43" i="8"/>
  <c r="AD101" i="5"/>
  <c r="CX101" i="5" s="1"/>
  <c r="BY101" i="8" s="1"/>
  <c r="D101" i="8"/>
  <c r="L101" i="8"/>
  <c r="E101" i="8"/>
  <c r="M101" i="8"/>
  <c r="F101" i="8"/>
  <c r="N101" i="8"/>
  <c r="G101" i="8"/>
  <c r="H101" i="8"/>
  <c r="I101" i="8"/>
  <c r="K101" i="8"/>
  <c r="C101" i="8"/>
  <c r="J101" i="8"/>
  <c r="F68" i="8"/>
  <c r="N68" i="8"/>
  <c r="G68" i="8"/>
  <c r="K68" i="8"/>
  <c r="L68" i="8"/>
  <c r="C68" i="8"/>
  <c r="M68" i="8"/>
  <c r="D68" i="8"/>
  <c r="E68" i="8"/>
  <c r="H68" i="8"/>
  <c r="I68" i="8"/>
  <c r="J68" i="8"/>
  <c r="H59" i="8"/>
  <c r="I59" i="8"/>
  <c r="J59" i="8"/>
  <c r="C59" i="8"/>
  <c r="K59" i="8"/>
  <c r="D59" i="8"/>
  <c r="E59" i="8"/>
  <c r="F59" i="8"/>
  <c r="G59" i="8"/>
  <c r="L59" i="8"/>
  <c r="N59" i="8"/>
  <c r="M59" i="8"/>
  <c r="H96" i="8"/>
  <c r="I96" i="8"/>
  <c r="J96" i="8"/>
  <c r="C96" i="8"/>
  <c r="K96" i="8"/>
  <c r="D96" i="8"/>
  <c r="L96" i="8"/>
  <c r="E96" i="8"/>
  <c r="M96" i="8"/>
  <c r="N96" i="8"/>
  <c r="G96" i="8"/>
  <c r="F96" i="8"/>
  <c r="H61" i="8"/>
  <c r="I61" i="8"/>
  <c r="J61" i="8"/>
  <c r="C61" i="8"/>
  <c r="K61" i="8"/>
  <c r="G61" i="8"/>
  <c r="L61" i="8"/>
  <c r="M61" i="8"/>
  <c r="N61" i="8"/>
  <c r="D61" i="8"/>
  <c r="E61" i="8"/>
  <c r="F61" i="8"/>
  <c r="H88" i="8"/>
  <c r="I88" i="8"/>
  <c r="J88" i="8"/>
  <c r="C88" i="8"/>
  <c r="K88" i="8"/>
  <c r="D88" i="8"/>
  <c r="L88" i="8"/>
  <c r="E88" i="8"/>
  <c r="M88" i="8"/>
  <c r="N88" i="8"/>
  <c r="G88" i="8"/>
  <c r="F88" i="8"/>
  <c r="C93" i="15"/>
  <c r="L92" i="22" s="1"/>
  <c r="H94" i="8"/>
  <c r="I94" i="8"/>
  <c r="J94" i="8"/>
  <c r="C94" i="8"/>
  <c r="K94" i="8"/>
  <c r="D94" i="8"/>
  <c r="L94" i="8"/>
  <c r="E94" i="8"/>
  <c r="M94" i="8"/>
  <c r="F94" i="8"/>
  <c r="G94" i="8"/>
  <c r="N94" i="8"/>
  <c r="C31" i="15"/>
  <c r="L30" i="22" s="1"/>
  <c r="I32" i="8"/>
  <c r="H32" i="8"/>
  <c r="J32" i="8"/>
  <c r="K32" i="8"/>
  <c r="C32" i="8"/>
  <c r="L32" i="8"/>
  <c r="D32" i="8"/>
  <c r="M32" i="8"/>
  <c r="E32" i="8"/>
  <c r="F32" i="8"/>
  <c r="G32" i="8"/>
  <c r="N32" i="8"/>
  <c r="AM60" i="5"/>
  <c r="DG60" i="5" s="1"/>
  <c r="CH60" i="8" s="1"/>
  <c r="D99" i="8"/>
  <c r="L99" i="8"/>
  <c r="E99" i="8"/>
  <c r="M99" i="8"/>
  <c r="F99" i="8"/>
  <c r="N99" i="8"/>
  <c r="G99" i="8"/>
  <c r="H99" i="8"/>
  <c r="I99" i="8"/>
  <c r="J99" i="8"/>
  <c r="K99" i="8"/>
  <c r="C99" i="8"/>
  <c r="H86" i="8"/>
  <c r="I86" i="8"/>
  <c r="J86" i="8"/>
  <c r="C86" i="8"/>
  <c r="K86" i="8"/>
  <c r="D86" i="8"/>
  <c r="L86" i="8"/>
  <c r="E86" i="8"/>
  <c r="M86" i="8"/>
  <c r="F86" i="8"/>
  <c r="G86" i="8"/>
  <c r="N86" i="8"/>
  <c r="H72" i="8"/>
  <c r="I72" i="8"/>
  <c r="J72" i="8"/>
  <c r="C72" i="8"/>
  <c r="K72" i="8"/>
  <c r="D72" i="8"/>
  <c r="L72" i="8"/>
  <c r="E72" i="8"/>
  <c r="M72" i="8"/>
  <c r="N72" i="8"/>
  <c r="G72" i="8"/>
  <c r="F72" i="8"/>
  <c r="D85" i="8"/>
  <c r="L85" i="8"/>
  <c r="E85" i="8"/>
  <c r="M85" i="8"/>
  <c r="F85" i="8"/>
  <c r="N85" i="8"/>
  <c r="G85" i="8"/>
  <c r="H85" i="8"/>
  <c r="I85" i="8"/>
  <c r="K85" i="8"/>
  <c r="C85" i="8"/>
  <c r="J85" i="8"/>
  <c r="C53" i="15"/>
  <c r="D54" i="8"/>
  <c r="L54" i="8"/>
  <c r="E54" i="8"/>
  <c r="M54" i="8"/>
  <c r="F54" i="8"/>
  <c r="N54" i="8"/>
  <c r="G54" i="8"/>
  <c r="K54" i="8"/>
  <c r="C54" i="8"/>
  <c r="H54" i="8"/>
  <c r="J54" i="8"/>
  <c r="I54" i="8"/>
  <c r="H63" i="8"/>
  <c r="I63" i="8"/>
  <c r="J63" i="8"/>
  <c r="C63" i="8"/>
  <c r="K63" i="8"/>
  <c r="D63" i="8"/>
  <c r="E63" i="8"/>
  <c r="F63" i="8"/>
  <c r="G63" i="8"/>
  <c r="L63" i="8"/>
  <c r="M63" i="8"/>
  <c r="N63" i="8"/>
  <c r="C40" i="15"/>
  <c r="L39" i="22" s="1"/>
  <c r="E41" i="8"/>
  <c r="M41" i="8"/>
  <c r="I41" i="8"/>
  <c r="J41" i="8"/>
  <c r="K41" i="8"/>
  <c r="C41" i="8"/>
  <c r="L41" i="8"/>
  <c r="D41" i="8"/>
  <c r="N41" i="8"/>
  <c r="F41" i="8"/>
  <c r="G41" i="8"/>
  <c r="H41" i="8"/>
  <c r="H100" i="8"/>
  <c r="I100" i="8"/>
  <c r="J100" i="8"/>
  <c r="C100" i="8"/>
  <c r="K100" i="8"/>
  <c r="D100" i="8"/>
  <c r="L100" i="8"/>
  <c r="E100" i="8"/>
  <c r="M100" i="8"/>
  <c r="F100" i="8"/>
  <c r="G100" i="8"/>
  <c r="N100" i="8"/>
  <c r="D77" i="8"/>
  <c r="L77" i="8"/>
  <c r="E77" i="8"/>
  <c r="M77" i="8"/>
  <c r="F77" i="8"/>
  <c r="N77" i="8"/>
  <c r="G77" i="8"/>
  <c r="H77" i="8"/>
  <c r="I77" i="8"/>
  <c r="K77" i="8"/>
  <c r="C77" i="8"/>
  <c r="J77" i="8"/>
  <c r="D60" i="8"/>
  <c r="L60" i="8"/>
  <c r="E60" i="8"/>
  <c r="M60" i="8"/>
  <c r="F60" i="8"/>
  <c r="N60" i="8"/>
  <c r="G60" i="8"/>
  <c r="C60" i="8"/>
  <c r="H60" i="8"/>
  <c r="I60" i="8"/>
  <c r="J60" i="8"/>
  <c r="K60" i="8"/>
  <c r="C13" i="15"/>
  <c r="L12" i="22" s="1"/>
  <c r="I14" i="8"/>
  <c r="H14" i="8"/>
  <c r="J14" i="8"/>
  <c r="K14" i="8"/>
  <c r="C14" i="8"/>
  <c r="L14" i="8"/>
  <c r="D14" i="8"/>
  <c r="M14" i="8"/>
  <c r="E14" i="8"/>
  <c r="F14" i="8"/>
  <c r="G14" i="8"/>
  <c r="N14" i="8"/>
  <c r="C18" i="15"/>
  <c r="L17" i="22" s="1"/>
  <c r="E19" i="8"/>
  <c r="M19" i="8"/>
  <c r="K19" i="8"/>
  <c r="C19" i="8"/>
  <c r="L19" i="8"/>
  <c r="D19" i="8"/>
  <c r="N19" i="8"/>
  <c r="F19" i="8"/>
  <c r="G19" i="8"/>
  <c r="I19" i="8"/>
  <c r="J19" i="8"/>
  <c r="H19" i="8"/>
  <c r="C11" i="15"/>
  <c r="L10" i="22" s="1"/>
  <c r="I12" i="8"/>
  <c r="E12" i="8"/>
  <c r="N12" i="8"/>
  <c r="F12" i="8"/>
  <c r="G12" i="8"/>
  <c r="H12" i="8"/>
  <c r="J12" i="8"/>
  <c r="M12" i="8"/>
  <c r="C12" i="8"/>
  <c r="D12" i="8"/>
  <c r="L12" i="8"/>
  <c r="K12" i="8"/>
  <c r="AL60" i="5"/>
  <c r="C16" i="15"/>
  <c r="L15" i="22" s="1"/>
  <c r="E17" i="8"/>
  <c r="M17" i="8"/>
  <c r="I17" i="8"/>
  <c r="J17" i="8"/>
  <c r="K17" i="8"/>
  <c r="C17" i="8"/>
  <c r="L17" i="8"/>
  <c r="D17" i="8"/>
  <c r="N17" i="8"/>
  <c r="F17" i="8"/>
  <c r="G17" i="8"/>
  <c r="H17" i="8"/>
  <c r="C33" i="15"/>
  <c r="L32" i="22" s="1"/>
  <c r="I34" i="8"/>
  <c r="C34" i="8"/>
  <c r="L34" i="8"/>
  <c r="D34" i="8"/>
  <c r="M34" i="8"/>
  <c r="E34" i="8"/>
  <c r="N34" i="8"/>
  <c r="F34" i="8"/>
  <c r="G34" i="8"/>
  <c r="H34" i="8"/>
  <c r="J34" i="8"/>
  <c r="K34" i="8"/>
  <c r="C23" i="15"/>
  <c r="L22" i="22" s="1"/>
  <c r="I24" i="8"/>
  <c r="F24" i="8"/>
  <c r="G24" i="8"/>
  <c r="H24" i="8"/>
  <c r="J24" i="8"/>
  <c r="K24" i="8"/>
  <c r="C24" i="8"/>
  <c r="D24" i="8"/>
  <c r="E24" i="8"/>
  <c r="L24" i="8"/>
  <c r="M24" i="8"/>
  <c r="N24" i="8"/>
  <c r="C12" i="15"/>
  <c r="L11" i="22" s="1"/>
  <c r="E13" i="8"/>
  <c r="M13" i="8"/>
  <c r="K13" i="8"/>
  <c r="C13" i="8"/>
  <c r="L13" i="8"/>
  <c r="D13" i="8"/>
  <c r="N13" i="8"/>
  <c r="F13" i="8"/>
  <c r="G13" i="8"/>
  <c r="H13" i="8"/>
  <c r="I13" i="8"/>
  <c r="J13" i="8"/>
  <c r="AE60" i="5"/>
  <c r="D107" i="8"/>
  <c r="L107" i="8"/>
  <c r="E107" i="8"/>
  <c r="M107" i="8"/>
  <c r="F107" i="8"/>
  <c r="N107" i="8"/>
  <c r="G107" i="8"/>
  <c r="H107" i="8"/>
  <c r="I107" i="8"/>
  <c r="J107" i="8"/>
  <c r="K107" i="8"/>
  <c r="C107" i="8"/>
  <c r="G70" i="8"/>
  <c r="F70" i="8"/>
  <c r="H70" i="8"/>
  <c r="I70" i="8"/>
  <c r="J70" i="8"/>
  <c r="K70" i="8"/>
  <c r="C70" i="8"/>
  <c r="L70" i="8"/>
  <c r="D70" i="8"/>
  <c r="E70" i="8"/>
  <c r="M70" i="8"/>
  <c r="N70" i="8"/>
  <c r="H102" i="8"/>
  <c r="I102" i="8"/>
  <c r="J102" i="8"/>
  <c r="C102" i="8"/>
  <c r="K102" i="8"/>
  <c r="D102" i="8"/>
  <c r="L102" i="8"/>
  <c r="E102" i="8"/>
  <c r="M102" i="8"/>
  <c r="F102" i="8"/>
  <c r="G102" i="8"/>
  <c r="N102" i="8"/>
  <c r="C45" i="15"/>
  <c r="L44" i="22" s="1"/>
  <c r="I46" i="8"/>
  <c r="K46" i="8"/>
  <c r="C46" i="8"/>
  <c r="L46" i="8"/>
  <c r="D46" i="8"/>
  <c r="M46" i="8"/>
  <c r="E46" i="8"/>
  <c r="N46" i="8"/>
  <c r="J46" i="8"/>
  <c r="F46" i="8"/>
  <c r="G46" i="8"/>
  <c r="H46" i="8"/>
  <c r="D95" i="8"/>
  <c r="L95" i="8"/>
  <c r="E95" i="8"/>
  <c r="M95" i="8"/>
  <c r="F95" i="8"/>
  <c r="N95" i="8"/>
  <c r="G95" i="8"/>
  <c r="H95" i="8"/>
  <c r="I95" i="8"/>
  <c r="C95" i="8"/>
  <c r="J95" i="8"/>
  <c r="K95" i="8"/>
  <c r="H76" i="8"/>
  <c r="I76" i="8"/>
  <c r="J76" i="8"/>
  <c r="C76" i="8"/>
  <c r="K76" i="8"/>
  <c r="D76" i="8"/>
  <c r="L76" i="8"/>
  <c r="E76" i="8"/>
  <c r="M76" i="8"/>
  <c r="F76" i="8"/>
  <c r="G76" i="8"/>
  <c r="N76" i="8"/>
  <c r="C39" i="15"/>
  <c r="I40" i="8"/>
  <c r="C40" i="8"/>
  <c r="L40" i="8"/>
  <c r="D40" i="8"/>
  <c r="M40" i="8"/>
  <c r="E40" i="8"/>
  <c r="N40" i="8"/>
  <c r="F40" i="8"/>
  <c r="G40" i="8"/>
  <c r="J40" i="8"/>
  <c r="K40" i="8"/>
  <c r="H40" i="8"/>
  <c r="C34" i="15"/>
  <c r="L33" i="22" s="1"/>
  <c r="E35" i="8"/>
  <c r="M35" i="8"/>
  <c r="I35" i="8"/>
  <c r="J35" i="8"/>
  <c r="K35" i="8"/>
  <c r="C35" i="8"/>
  <c r="L35" i="8"/>
  <c r="D35" i="8"/>
  <c r="N35" i="8"/>
  <c r="F35" i="8"/>
  <c r="G35" i="8"/>
  <c r="H35" i="8"/>
  <c r="C32" i="15"/>
  <c r="L31" i="22" s="1"/>
  <c r="E33" i="8"/>
  <c r="M33" i="8"/>
  <c r="F33" i="8"/>
  <c r="G33" i="8"/>
  <c r="H33" i="8"/>
  <c r="I33" i="8"/>
  <c r="J33" i="8"/>
  <c r="N33" i="8"/>
  <c r="C33" i="8"/>
  <c r="D33" i="8"/>
  <c r="L33" i="8"/>
  <c r="K33" i="8"/>
  <c r="H108" i="8"/>
  <c r="I108" i="8"/>
  <c r="J108" i="8"/>
  <c r="C108" i="8"/>
  <c r="K108" i="8"/>
  <c r="D108" i="8"/>
  <c r="L108" i="8"/>
  <c r="E108" i="8"/>
  <c r="M108" i="8"/>
  <c r="F108" i="8"/>
  <c r="G108" i="8"/>
  <c r="N108" i="8"/>
  <c r="C10" i="15"/>
  <c r="L9" i="22" s="1"/>
  <c r="E11" i="8"/>
  <c r="M11" i="8"/>
  <c r="I11" i="8"/>
  <c r="G11" i="8"/>
  <c r="H11" i="8"/>
  <c r="J11" i="8"/>
  <c r="K11" i="8"/>
  <c r="L11" i="8"/>
  <c r="C11" i="8"/>
  <c r="D11" i="8"/>
  <c r="F11" i="8"/>
  <c r="N11" i="8"/>
  <c r="C22" i="15"/>
  <c r="L21" i="22" s="1"/>
  <c r="E23" i="8"/>
  <c r="M23" i="8"/>
  <c r="I23" i="8"/>
  <c r="J23" i="8"/>
  <c r="K23" i="8"/>
  <c r="C23" i="8"/>
  <c r="L23" i="8"/>
  <c r="D23" i="8"/>
  <c r="N23" i="8"/>
  <c r="H23" i="8"/>
  <c r="F23" i="8"/>
  <c r="G23" i="8"/>
  <c r="C28" i="15"/>
  <c r="L27" i="22" s="1"/>
  <c r="E29" i="8"/>
  <c r="M29" i="8"/>
  <c r="H29" i="8"/>
  <c r="I29" i="8"/>
  <c r="J29" i="8"/>
  <c r="K29" i="8"/>
  <c r="C29" i="8"/>
  <c r="L29" i="8"/>
  <c r="D29" i="8"/>
  <c r="F29" i="8"/>
  <c r="G29" i="8"/>
  <c r="N29" i="8"/>
  <c r="AH60" i="5"/>
  <c r="H55" i="8"/>
  <c r="I55" i="8"/>
  <c r="J55" i="8"/>
  <c r="C55" i="8"/>
  <c r="K55" i="8"/>
  <c r="D55" i="8"/>
  <c r="E55" i="8"/>
  <c r="F55" i="8"/>
  <c r="G55" i="8"/>
  <c r="L55" i="8"/>
  <c r="M55" i="8"/>
  <c r="N55" i="8"/>
  <c r="AC75" i="5"/>
  <c r="CW75" i="5" s="1"/>
  <c r="BX75" i="8" s="1"/>
  <c r="J104" i="15"/>
  <c r="V104" i="15" s="1"/>
  <c r="U105" i="8" s="1"/>
  <c r="D64" i="8"/>
  <c r="L64" i="8"/>
  <c r="E64" i="8"/>
  <c r="M64" i="8"/>
  <c r="F64" i="8"/>
  <c r="N64" i="8"/>
  <c r="G64" i="8"/>
  <c r="C64" i="8"/>
  <c r="H64" i="8"/>
  <c r="I64" i="8"/>
  <c r="J64" i="8"/>
  <c r="K64" i="8"/>
  <c r="D93" i="8"/>
  <c r="L93" i="8"/>
  <c r="E93" i="8"/>
  <c r="M93" i="8"/>
  <c r="F93" i="8"/>
  <c r="N93" i="8"/>
  <c r="G93" i="8"/>
  <c r="H93" i="8"/>
  <c r="I93" i="8"/>
  <c r="K93" i="8"/>
  <c r="J93" i="8"/>
  <c r="C93" i="8"/>
  <c r="C37" i="15"/>
  <c r="L36" i="22" s="1"/>
  <c r="I38" i="8"/>
  <c r="H38" i="8"/>
  <c r="J38" i="8"/>
  <c r="K38" i="8"/>
  <c r="C38" i="8"/>
  <c r="L38" i="8"/>
  <c r="D38" i="8"/>
  <c r="M38" i="8"/>
  <c r="G38" i="8"/>
  <c r="N38" i="8"/>
  <c r="F38" i="8"/>
  <c r="E38" i="8"/>
  <c r="C36" i="15"/>
  <c r="L35" i="22" s="1"/>
  <c r="E37" i="8"/>
  <c r="M37" i="8"/>
  <c r="K37" i="8"/>
  <c r="C37" i="8"/>
  <c r="L37" i="8"/>
  <c r="D37" i="8"/>
  <c r="N37" i="8"/>
  <c r="F37" i="8"/>
  <c r="G37" i="8"/>
  <c r="H37" i="8"/>
  <c r="I37" i="8"/>
  <c r="J37" i="8"/>
  <c r="D109" i="8"/>
  <c r="L109" i="8"/>
  <c r="E109" i="8"/>
  <c r="M109" i="8"/>
  <c r="F109" i="8"/>
  <c r="N109" i="8"/>
  <c r="G109" i="8"/>
  <c r="H109" i="8"/>
  <c r="I109" i="8"/>
  <c r="K109" i="8"/>
  <c r="C109" i="8"/>
  <c r="J109" i="8"/>
  <c r="C48" i="15"/>
  <c r="L47" i="22" s="1"/>
  <c r="H49" i="8"/>
  <c r="I49" i="8"/>
  <c r="J49" i="8"/>
  <c r="C49" i="8"/>
  <c r="K49" i="8"/>
  <c r="G49" i="8"/>
  <c r="L49" i="8"/>
  <c r="M49" i="8"/>
  <c r="N49" i="8"/>
  <c r="D49" i="8"/>
  <c r="F49" i="8"/>
  <c r="E49" i="8"/>
  <c r="C21" i="15"/>
  <c r="L20" i="22" s="1"/>
  <c r="I22" i="8"/>
  <c r="C22" i="8"/>
  <c r="L22" i="8"/>
  <c r="D22" i="8"/>
  <c r="M22" i="8"/>
  <c r="E22" i="8"/>
  <c r="N22" i="8"/>
  <c r="F22" i="8"/>
  <c r="G22" i="8"/>
  <c r="H22" i="8"/>
  <c r="J22" i="8"/>
  <c r="K22" i="8"/>
  <c r="C30" i="15"/>
  <c r="L29" i="22" s="1"/>
  <c r="E31" i="8"/>
  <c r="M31" i="8"/>
  <c r="K31" i="8"/>
  <c r="C31" i="8"/>
  <c r="L31" i="8"/>
  <c r="D31" i="8"/>
  <c r="N31" i="8"/>
  <c r="F31" i="8"/>
  <c r="G31" i="8"/>
  <c r="H31" i="8"/>
  <c r="I31" i="8"/>
  <c r="J31" i="8"/>
  <c r="C20" i="15"/>
  <c r="L19" i="22" s="1"/>
  <c r="E21" i="8"/>
  <c r="M21" i="8"/>
  <c r="F21" i="8"/>
  <c r="G21" i="8"/>
  <c r="H21" i="8"/>
  <c r="I21" i="8"/>
  <c r="J21" i="8"/>
  <c r="K21" i="8"/>
  <c r="L21" i="8"/>
  <c r="N21" i="8"/>
  <c r="C21" i="8"/>
  <c r="D21" i="8"/>
  <c r="C9" i="15"/>
  <c r="L8" i="22" s="1"/>
  <c r="C10" i="8"/>
  <c r="I10" i="8"/>
  <c r="J10" i="8"/>
  <c r="K10" i="8"/>
  <c r="D10" i="8"/>
  <c r="L10" i="8"/>
  <c r="E10" i="8"/>
  <c r="M10" i="8"/>
  <c r="F10" i="8"/>
  <c r="N10" i="8"/>
  <c r="G10" i="8"/>
  <c r="H10" i="8"/>
  <c r="AC99" i="5"/>
  <c r="C69" i="8"/>
  <c r="K69" i="8"/>
  <c r="I69" i="8"/>
  <c r="J69" i="8"/>
  <c r="L69" i="8"/>
  <c r="D69" i="8"/>
  <c r="M69" i="8"/>
  <c r="E69" i="8"/>
  <c r="N69" i="8"/>
  <c r="F69" i="8"/>
  <c r="H69" i="8"/>
  <c r="G69" i="8"/>
  <c r="AI71" i="5"/>
  <c r="AC71" i="5"/>
  <c r="CW71" i="5" s="1"/>
  <c r="BX71" i="8" s="1"/>
  <c r="AD71" i="5"/>
  <c r="CX71" i="5" s="1"/>
  <c r="BY71" i="8" s="1"/>
  <c r="X84" i="11"/>
  <c r="V96" i="15"/>
  <c r="U97" i="8" s="1"/>
  <c r="Y105" i="15"/>
  <c r="X106" i="8" s="1"/>
  <c r="Z80" i="15"/>
  <c r="Y81" i="8" s="1"/>
  <c r="C98" i="15"/>
  <c r="Q105" i="15"/>
  <c r="P106" i="8" s="1"/>
  <c r="C60" i="15"/>
  <c r="L59" i="22" s="1"/>
  <c r="C70" i="15"/>
  <c r="L69" i="22" s="1"/>
  <c r="AG106" i="2"/>
  <c r="AO107" i="2"/>
  <c r="AM107" i="2"/>
  <c r="R108" i="11"/>
  <c r="S108" i="11"/>
  <c r="T108" i="11"/>
  <c r="U108" i="11"/>
  <c r="O108" i="11"/>
  <c r="Q108" i="11"/>
  <c r="W108" i="11"/>
  <c r="V108" i="11"/>
  <c r="P108" i="11"/>
  <c r="Y108" i="11"/>
  <c r="X108" i="11"/>
  <c r="Z108" i="11"/>
  <c r="Y59" i="11"/>
  <c r="S59" i="11"/>
  <c r="AA80" i="15"/>
  <c r="Z81" i="8" s="1"/>
  <c r="C54" i="15"/>
  <c r="L53" i="22" s="1"/>
  <c r="W105" i="15"/>
  <c r="V106" i="8" s="1"/>
  <c r="P72" i="15"/>
  <c r="O73" i="8" s="1"/>
  <c r="Q65" i="15"/>
  <c r="P66" i="8" s="1"/>
  <c r="V80" i="15"/>
  <c r="U81" i="8" s="1"/>
  <c r="C106" i="15"/>
  <c r="Z57" i="15"/>
  <c r="Y58" i="8" s="1"/>
  <c r="V64" i="15"/>
  <c r="U65" i="8" s="1"/>
  <c r="T57" i="15"/>
  <c r="S58" i="8" s="1"/>
  <c r="R82" i="15"/>
  <c r="Q83" i="8" s="1"/>
  <c r="S99" i="11"/>
  <c r="Y99" i="11"/>
  <c r="T99" i="11"/>
  <c r="R99" i="11"/>
  <c r="V99" i="11"/>
  <c r="U99" i="11"/>
  <c r="O99" i="11"/>
  <c r="Z99" i="11"/>
  <c r="W99" i="11"/>
  <c r="P99" i="11"/>
  <c r="X99" i="11"/>
  <c r="Q99" i="11"/>
  <c r="AO106" i="2"/>
  <c r="AQ107" i="2"/>
  <c r="X88" i="11"/>
  <c r="S88" i="11"/>
  <c r="O98" i="11"/>
  <c r="U98" i="11"/>
  <c r="W98" i="11"/>
  <c r="Q98" i="11"/>
  <c r="P98" i="11"/>
  <c r="V98" i="11"/>
  <c r="X98" i="11"/>
  <c r="Y98" i="11"/>
  <c r="R98" i="11"/>
  <c r="Z98" i="11"/>
  <c r="S98" i="11"/>
  <c r="T98" i="11"/>
  <c r="U55" i="11"/>
  <c r="X55" i="11"/>
  <c r="O100" i="11"/>
  <c r="U100" i="11"/>
  <c r="W100" i="11"/>
  <c r="Q100" i="11"/>
  <c r="P100" i="11"/>
  <c r="Y100" i="11"/>
  <c r="X100" i="11"/>
  <c r="V100" i="11"/>
  <c r="R100" i="11"/>
  <c r="Z100" i="11"/>
  <c r="S100" i="11"/>
  <c r="T100" i="11"/>
  <c r="C67" i="15"/>
  <c r="L66" i="22" s="1"/>
  <c r="C77" i="15"/>
  <c r="L76" i="22" s="1"/>
  <c r="P105" i="15"/>
  <c r="O106" i="8" s="1"/>
  <c r="P103" i="15"/>
  <c r="O104" i="8" s="1"/>
  <c r="R88" i="15"/>
  <c r="Q89" i="8" s="1"/>
  <c r="Z64" i="15"/>
  <c r="Y65" i="8" s="1"/>
  <c r="U72" i="15"/>
  <c r="T73" i="8" s="1"/>
  <c r="AA96" i="15"/>
  <c r="Z97" i="8" s="1"/>
  <c r="C59" i="15"/>
  <c r="L58" i="22" s="1"/>
  <c r="C95" i="15"/>
  <c r="L94" i="22" s="1"/>
  <c r="C92" i="15"/>
  <c r="C101" i="15"/>
  <c r="C61" i="15"/>
  <c r="L60" i="22" s="1"/>
  <c r="C74" i="15"/>
  <c r="L73" i="22" s="1"/>
  <c r="AF106" i="2"/>
  <c r="AG107" i="2"/>
  <c r="T92" i="11"/>
  <c r="V92" i="11"/>
  <c r="W95" i="11"/>
  <c r="P95" i="11"/>
  <c r="Y95" i="11"/>
  <c r="U95" i="11"/>
  <c r="T64" i="11"/>
  <c r="P65" i="11"/>
  <c r="S105" i="11"/>
  <c r="Y105" i="11"/>
  <c r="T105" i="11"/>
  <c r="U105" i="11"/>
  <c r="V105" i="11"/>
  <c r="Z105" i="11"/>
  <c r="O105" i="11"/>
  <c r="R105" i="11"/>
  <c r="W105" i="11"/>
  <c r="P105" i="11"/>
  <c r="X105" i="11"/>
  <c r="Q105" i="11"/>
  <c r="D57" i="15"/>
  <c r="P96" i="15"/>
  <c r="O97" i="8" s="1"/>
  <c r="T105" i="15"/>
  <c r="S106" i="8" s="1"/>
  <c r="AA103" i="15"/>
  <c r="Z104" i="8" s="1"/>
  <c r="Z65" i="15"/>
  <c r="Y66" i="8" s="1"/>
  <c r="S96" i="15"/>
  <c r="R97" i="8" s="1"/>
  <c r="V55" i="15"/>
  <c r="U56" i="8" s="1"/>
  <c r="S72" i="15"/>
  <c r="R73" i="8" s="1"/>
  <c r="C71" i="15"/>
  <c r="T81" i="15"/>
  <c r="S82" i="8" s="1"/>
  <c r="AQ106" i="2"/>
  <c r="W97" i="11"/>
  <c r="P97" i="11"/>
  <c r="X97" i="11"/>
  <c r="Q97" i="11"/>
  <c r="S97" i="11"/>
  <c r="Y97" i="11"/>
  <c r="T97" i="11"/>
  <c r="U97" i="11"/>
  <c r="V97" i="11"/>
  <c r="Z97" i="11"/>
  <c r="O97" i="11"/>
  <c r="R97" i="11"/>
  <c r="S103" i="11"/>
  <c r="Y103" i="11"/>
  <c r="T103" i="11"/>
  <c r="R103" i="11"/>
  <c r="V103" i="11"/>
  <c r="U103" i="11"/>
  <c r="O103" i="11"/>
  <c r="Z103" i="11"/>
  <c r="W103" i="11"/>
  <c r="P103" i="11"/>
  <c r="X103" i="11"/>
  <c r="Q103" i="11"/>
  <c r="R96" i="11"/>
  <c r="Z96" i="11"/>
  <c r="S96" i="11"/>
  <c r="T96" i="11"/>
  <c r="O96" i="11"/>
  <c r="U96" i="11"/>
  <c r="W96" i="11"/>
  <c r="V96" i="11"/>
  <c r="P96" i="11"/>
  <c r="Y96" i="11"/>
  <c r="X96" i="11"/>
  <c r="Q96" i="11"/>
  <c r="O104" i="11"/>
  <c r="U104" i="11"/>
  <c r="W104" i="11"/>
  <c r="Y104" i="11"/>
  <c r="P104" i="11"/>
  <c r="Q104" i="11"/>
  <c r="X104" i="11"/>
  <c r="V104" i="11"/>
  <c r="R104" i="11"/>
  <c r="Z104" i="11"/>
  <c r="S104" i="11"/>
  <c r="T104" i="11"/>
  <c r="Q89" i="11"/>
  <c r="C63" i="15"/>
  <c r="L62" i="22" s="1"/>
  <c r="S105" i="15"/>
  <c r="R106" i="8" s="1"/>
  <c r="Q72" i="15"/>
  <c r="P73" i="8" s="1"/>
  <c r="S55" i="15"/>
  <c r="R56" i="8" s="1"/>
  <c r="Y72" i="15"/>
  <c r="X73" i="8" s="1"/>
  <c r="Y80" i="15"/>
  <c r="X81" i="8" s="1"/>
  <c r="C91" i="15"/>
  <c r="L90" i="22" s="1"/>
  <c r="C76" i="15"/>
  <c r="L75" i="22" s="1"/>
  <c r="Q103" i="15"/>
  <c r="P104" i="8" s="1"/>
  <c r="Y103" i="15"/>
  <c r="X104" i="8" s="1"/>
  <c r="X72" i="15"/>
  <c r="W73" i="8" s="1"/>
  <c r="R72" i="15"/>
  <c r="Q73" i="8" s="1"/>
  <c r="S97" i="15"/>
  <c r="R98" i="8" s="1"/>
  <c r="Z72" i="15"/>
  <c r="Y73" i="8" s="1"/>
  <c r="AA105" i="15"/>
  <c r="Z106" i="8" s="1"/>
  <c r="R105" i="15"/>
  <c r="Q106" i="8" s="1"/>
  <c r="U82" i="15"/>
  <c r="T83" i="8" s="1"/>
  <c r="AQ99" i="2"/>
  <c r="AF100" i="2"/>
  <c r="AM106" i="2"/>
  <c r="R62" i="11"/>
  <c r="X62" i="11"/>
  <c r="S62" i="11"/>
  <c r="U62" i="11"/>
  <c r="T62" i="11"/>
  <c r="Y62" i="11"/>
  <c r="V62" i="11"/>
  <c r="O62" i="11"/>
  <c r="W62" i="11"/>
  <c r="P62" i="11"/>
  <c r="Z62" i="11"/>
  <c r="Q62" i="11"/>
  <c r="R86" i="11"/>
  <c r="Y86" i="11"/>
  <c r="Y55" i="15"/>
  <c r="X56" i="8" s="1"/>
  <c r="AH64" i="5"/>
  <c r="X105" i="15"/>
  <c r="W106" i="8" s="1"/>
  <c r="T72" i="15"/>
  <c r="S73" i="8" s="1"/>
  <c r="AA55" i="15"/>
  <c r="Z56" i="8" s="1"/>
  <c r="U80" i="15"/>
  <c r="T81" i="8" s="1"/>
  <c r="W80" i="15"/>
  <c r="V81" i="8" s="1"/>
  <c r="C108" i="15"/>
  <c r="Y97" i="15"/>
  <c r="X98" i="8" s="1"/>
  <c r="C58" i="15"/>
  <c r="L57" i="22" s="1"/>
  <c r="U103" i="15"/>
  <c r="T104" i="8" s="1"/>
  <c r="V72" i="15"/>
  <c r="U73" i="8" s="1"/>
  <c r="W82" i="15"/>
  <c r="V83" i="8" s="1"/>
  <c r="C84" i="15"/>
  <c r="L83" i="22" s="1"/>
  <c r="P82" i="15"/>
  <c r="O83" i="8" s="1"/>
  <c r="S88" i="15"/>
  <c r="R89" i="8" s="1"/>
  <c r="C87" i="15"/>
  <c r="L86" i="22" s="1"/>
  <c r="AI106" i="2"/>
  <c r="AP107" i="2"/>
  <c r="S71" i="11"/>
  <c r="Y71" i="11"/>
  <c r="V71" i="11"/>
  <c r="U71" i="11"/>
  <c r="O71" i="11"/>
  <c r="Z71" i="11"/>
  <c r="W71" i="11"/>
  <c r="P71" i="11"/>
  <c r="X71" i="11"/>
  <c r="Q71" i="11"/>
  <c r="T71" i="11"/>
  <c r="R71" i="11"/>
  <c r="R80" i="11"/>
  <c r="Z80" i="11"/>
  <c r="S80" i="11"/>
  <c r="T80" i="11"/>
  <c r="O80" i="11"/>
  <c r="U80" i="11"/>
  <c r="W80" i="11"/>
  <c r="V80" i="11"/>
  <c r="P80" i="11"/>
  <c r="Y80" i="11"/>
  <c r="X80" i="11"/>
  <c r="Q80" i="11"/>
  <c r="V105" i="15"/>
  <c r="U106" i="8" s="1"/>
  <c r="AA57" i="15"/>
  <c r="Z58" i="8" s="1"/>
  <c r="P97" i="15"/>
  <c r="O98" i="8" s="1"/>
  <c r="P55" i="15"/>
  <c r="O56" i="8" s="1"/>
  <c r="Z105" i="15"/>
  <c r="Y106" i="8" s="1"/>
  <c r="W72" i="15"/>
  <c r="V73" i="8" s="1"/>
  <c r="U55" i="15"/>
  <c r="T56" i="8" s="1"/>
  <c r="AA65" i="15"/>
  <c r="Z66" i="8" s="1"/>
  <c r="S80" i="15"/>
  <c r="R81" i="8" s="1"/>
  <c r="Q82" i="15"/>
  <c r="P83" i="8" s="1"/>
  <c r="Q97" i="15"/>
  <c r="P98" i="8" s="1"/>
  <c r="R55" i="15"/>
  <c r="Q56" i="8" s="1"/>
  <c r="C85" i="15"/>
  <c r="L84" i="22" s="1"/>
  <c r="W103" i="15"/>
  <c r="V104" i="8" s="1"/>
  <c r="AA72" i="15"/>
  <c r="Z73" i="8" s="1"/>
  <c r="C68" i="15"/>
  <c r="L67" i="22" s="1"/>
  <c r="C69" i="15"/>
  <c r="L68" i="22" s="1"/>
  <c r="X82" i="15"/>
  <c r="W83" i="8" s="1"/>
  <c r="C86" i="15"/>
  <c r="L85" i="22" s="1"/>
  <c r="C62" i="15"/>
  <c r="O62" i="15" s="1"/>
  <c r="AH108" i="2"/>
  <c r="AJ100" i="2"/>
  <c r="AK106" i="2"/>
  <c r="R60" i="11"/>
  <c r="P87" i="11"/>
  <c r="R102" i="11"/>
  <c r="S102" i="11"/>
  <c r="T102" i="11"/>
  <c r="O102" i="11"/>
  <c r="W102" i="11"/>
  <c r="Q102" i="11"/>
  <c r="P102" i="11"/>
  <c r="Y102" i="11"/>
  <c r="X102" i="11"/>
  <c r="V102" i="11"/>
  <c r="Z102" i="11"/>
  <c r="V73" i="15"/>
  <c r="U74" i="8" s="1"/>
  <c r="C100" i="15"/>
  <c r="C107" i="15"/>
  <c r="C66" i="15"/>
  <c r="L65" i="22" s="1"/>
  <c r="C94" i="15"/>
  <c r="L93" i="22" s="1"/>
  <c r="C75" i="15"/>
  <c r="L74" i="22" s="1"/>
  <c r="AM91" i="2"/>
  <c r="AI100" i="2"/>
  <c r="AN106" i="2"/>
  <c r="AP106" i="2"/>
  <c r="AJ107" i="2"/>
  <c r="AH107" i="2"/>
  <c r="W101" i="11"/>
  <c r="P101" i="11"/>
  <c r="X101" i="11"/>
  <c r="Q101" i="11"/>
  <c r="S101" i="11"/>
  <c r="Y101" i="11"/>
  <c r="T101" i="11"/>
  <c r="Z101" i="11"/>
  <c r="V101" i="11"/>
  <c r="U101" i="11"/>
  <c r="O101" i="11"/>
  <c r="R101" i="11"/>
  <c r="R53" i="11"/>
  <c r="Z53" i="11"/>
  <c r="T53" i="11"/>
  <c r="U53" i="11"/>
  <c r="P53" i="11"/>
  <c r="V53" i="11"/>
  <c r="X53" i="11"/>
  <c r="O53" i="11"/>
  <c r="Q53" i="11"/>
  <c r="W53" i="11"/>
  <c r="Y53" i="11"/>
  <c r="S53" i="11"/>
  <c r="Q70" i="11"/>
  <c r="Y70" i="11"/>
  <c r="U94" i="11"/>
  <c r="S94" i="11"/>
  <c r="C51" i="15"/>
  <c r="L50" i="22" s="1"/>
  <c r="S51" i="11"/>
  <c r="Y51" i="11"/>
  <c r="BU37" i="5"/>
  <c r="BN37" i="5"/>
  <c r="AD47" i="5"/>
  <c r="N41" i="15"/>
  <c r="S46" i="11"/>
  <c r="U20" i="11"/>
  <c r="V20" i="11"/>
  <c r="T20" i="11"/>
  <c r="U13" i="11"/>
  <c r="S13" i="11"/>
  <c r="Y32" i="11"/>
  <c r="U14" i="11"/>
  <c r="X45" i="11"/>
  <c r="R27" i="11"/>
  <c r="U27" i="11"/>
  <c r="Z41" i="11"/>
  <c r="O22" i="11"/>
  <c r="R22" i="11"/>
  <c r="U39" i="11"/>
  <c r="X48" i="11"/>
  <c r="X31" i="11"/>
  <c r="Z42" i="11"/>
  <c r="T42" i="11"/>
  <c r="P19" i="11"/>
  <c r="Z40" i="11"/>
  <c r="S40" i="11"/>
  <c r="R12" i="11"/>
  <c r="Z12" i="11"/>
  <c r="Y16" i="11"/>
  <c r="V11" i="11"/>
  <c r="R11" i="11"/>
  <c r="Q18" i="11"/>
  <c r="Z10" i="11"/>
  <c r="U10" i="11"/>
  <c r="Q15" i="11"/>
  <c r="X28" i="11"/>
  <c r="T25" i="11"/>
  <c r="Z25" i="11"/>
  <c r="S24" i="11"/>
  <c r="R43" i="11"/>
  <c r="S43" i="11"/>
  <c r="U43" i="11"/>
  <c r="T43" i="11"/>
  <c r="BS37" i="5"/>
  <c r="BQ37" i="5"/>
  <c r="M47" i="15"/>
  <c r="D47" i="15"/>
  <c r="BW37" i="5"/>
  <c r="BR37" i="5"/>
  <c r="F47" i="15"/>
  <c r="BV37" i="5"/>
  <c r="O41" i="15"/>
  <c r="I41" i="15"/>
  <c r="M41" i="15"/>
  <c r="D41" i="15"/>
  <c r="K41" i="15"/>
  <c r="H41" i="15"/>
  <c r="L41" i="15"/>
  <c r="F41" i="15"/>
  <c r="J41" i="15"/>
  <c r="G41" i="15"/>
  <c r="E41" i="15"/>
  <c r="H47" i="15"/>
  <c r="K47" i="15"/>
  <c r="I47" i="15"/>
  <c r="J47" i="15"/>
  <c r="L47" i="15"/>
  <c r="E47" i="15"/>
  <c r="O47" i="15"/>
  <c r="G47" i="15"/>
  <c r="N47" i="15"/>
  <c r="N104" i="15"/>
  <c r="E88" i="15"/>
  <c r="G25" i="15"/>
  <c r="S25" i="15" s="1"/>
  <c r="R26" i="8" s="1"/>
  <c r="H27" i="15"/>
  <c r="T27" i="15" s="1"/>
  <c r="S28" i="8" s="1"/>
  <c r="H96" i="15"/>
  <c r="I105" i="15"/>
  <c r="F65" i="15"/>
  <c r="O104" i="15"/>
  <c r="K104" i="15"/>
  <c r="D104" i="15"/>
  <c r="G104" i="15"/>
  <c r="I104" i="15"/>
  <c r="M104" i="15"/>
  <c r="F104" i="15"/>
  <c r="E104" i="15"/>
  <c r="H104" i="15"/>
  <c r="L104" i="15"/>
  <c r="M96" i="15"/>
  <c r="L96" i="15"/>
  <c r="I96" i="15"/>
  <c r="K96" i="15"/>
  <c r="N96" i="15"/>
  <c r="N49" i="15"/>
  <c r="E49" i="15"/>
  <c r="AJ18" i="5"/>
  <c r="DD18" i="5" s="1"/>
  <c r="O49" i="15"/>
  <c r="J49" i="15"/>
  <c r="M49" i="15"/>
  <c r="F96" i="15"/>
  <c r="E96" i="15"/>
  <c r="AH18" i="5"/>
  <c r="CP18" i="5" s="1"/>
  <c r="AE18" i="5"/>
  <c r="CM18" i="5" s="1"/>
  <c r="AF100" i="5"/>
  <c r="CZ100" i="5" s="1"/>
  <c r="CA100" i="8" s="1"/>
  <c r="AH100" i="5"/>
  <c r="AJ89" i="5"/>
  <c r="DD89" i="5" s="1"/>
  <c r="CE89" i="8" s="1"/>
  <c r="AF89" i="5"/>
  <c r="CZ89" i="5" s="1"/>
  <c r="CA89" i="8" s="1"/>
  <c r="AK36" i="5"/>
  <c r="DE36" i="5" s="1"/>
  <c r="AB58" i="5"/>
  <c r="BX58" i="5" s="1"/>
  <c r="AC84" i="5"/>
  <c r="CW84" i="5" s="1"/>
  <c r="BX84" i="8" s="1"/>
  <c r="AC105" i="5"/>
  <c r="CW105" i="5" s="1"/>
  <c r="BX105" i="8" s="1"/>
  <c r="AB44" i="5"/>
  <c r="BX44" i="5" s="1"/>
  <c r="AA81" i="5"/>
  <c r="AB81" i="5"/>
  <c r="BX81" i="5" s="1"/>
  <c r="AI82" i="5"/>
  <c r="DC82" i="5" s="1"/>
  <c r="CD82" i="8" s="1"/>
  <c r="AC98" i="5"/>
  <c r="AG50" i="5"/>
  <c r="DA50" i="5" s="1"/>
  <c r="CB50" i="8" s="1"/>
  <c r="AI42" i="5"/>
  <c r="DC42" i="5" s="1"/>
  <c r="CD42" i="8" s="1"/>
  <c r="AH74" i="5"/>
  <c r="AD90" i="5"/>
  <c r="CX90" i="5" s="1"/>
  <c r="BY90" i="8" s="1"/>
  <c r="AH45" i="5"/>
  <c r="DB45" i="5" s="1"/>
  <c r="AG45" i="5"/>
  <c r="DA45" i="5" s="1"/>
  <c r="AD106" i="5"/>
  <c r="CX106" i="5" s="1"/>
  <c r="BY106" i="8" s="1"/>
  <c r="AI54" i="5"/>
  <c r="DC54" i="5" s="1"/>
  <c r="CD54" i="8" s="1"/>
  <c r="AG103" i="5"/>
  <c r="AM102" i="5"/>
  <c r="AF102" i="5"/>
  <c r="CZ102" i="5" s="1"/>
  <c r="CA102" i="8" s="1"/>
  <c r="AM94" i="5"/>
  <c r="DG94" i="5" s="1"/>
  <c r="CH94" i="8" s="1"/>
  <c r="AK72" i="5"/>
  <c r="DE72" i="5" s="1"/>
  <c r="CF72" i="8" s="1"/>
  <c r="AL104" i="5"/>
  <c r="CH104" i="5" s="1"/>
  <c r="AK80" i="5"/>
  <c r="AE93" i="5"/>
  <c r="AK48" i="5"/>
  <c r="DE48" i="5" s="1"/>
  <c r="CF48" i="8" s="1"/>
  <c r="AD48" i="5"/>
  <c r="AM56" i="5"/>
  <c r="DG56" i="5" s="1"/>
  <c r="CH56" i="8" s="1"/>
  <c r="AH83" i="5"/>
  <c r="DB83" i="5" s="1"/>
  <c r="CC83" i="8" s="1"/>
  <c r="AM83" i="5"/>
  <c r="CI83" i="5" s="1"/>
  <c r="AL97" i="5"/>
  <c r="DF97" i="5" s="1"/>
  <c r="CG97" i="8" s="1"/>
  <c r="AH97" i="5"/>
  <c r="DB97" i="5" s="1"/>
  <c r="CC97" i="8" s="1"/>
  <c r="AI18" i="5"/>
  <c r="CQ18" i="5" s="1"/>
  <c r="AI100" i="5"/>
  <c r="CE100" i="5" s="1"/>
  <c r="AM100" i="5"/>
  <c r="DG100" i="5" s="1"/>
  <c r="CH100" i="8" s="1"/>
  <c r="AE73" i="5"/>
  <c r="AE89" i="5"/>
  <c r="CY89" i="5" s="1"/>
  <c r="BZ89" i="8" s="1"/>
  <c r="AD89" i="5"/>
  <c r="BZ89" i="5" s="1"/>
  <c r="AJ65" i="5"/>
  <c r="CF65" i="5" s="1"/>
  <c r="AK65" i="5"/>
  <c r="DE65" i="5" s="1"/>
  <c r="CF65" i="8" s="1"/>
  <c r="AE36" i="5"/>
  <c r="CY36" i="5" s="1"/>
  <c r="AI36" i="5"/>
  <c r="DC36" i="5" s="1"/>
  <c r="AD84" i="5"/>
  <c r="AD105" i="5"/>
  <c r="AI81" i="5"/>
  <c r="CE81" i="5" s="1"/>
  <c r="AJ81" i="5"/>
  <c r="DD81" i="5" s="1"/>
  <c r="CE81" i="8" s="1"/>
  <c r="AB82" i="5"/>
  <c r="BX82" i="5" s="1"/>
  <c r="AA82" i="5"/>
  <c r="AF66" i="5"/>
  <c r="AL98" i="5"/>
  <c r="CH98" i="5" s="1"/>
  <c r="AM50" i="5"/>
  <c r="DG50" i="5" s="1"/>
  <c r="CH50" i="8" s="1"/>
  <c r="AF42" i="5"/>
  <c r="CZ42" i="5" s="1"/>
  <c r="CA42" i="8" s="1"/>
  <c r="AL42" i="5"/>
  <c r="DF42" i="5" s="1"/>
  <c r="CG42" i="8" s="1"/>
  <c r="AI74" i="5"/>
  <c r="DC74" i="5" s="1"/>
  <c r="CD74" i="8" s="1"/>
  <c r="BM46" i="5"/>
  <c r="BW46" i="5"/>
  <c r="BN46" i="5"/>
  <c r="BS46" i="5"/>
  <c r="BV46" i="5"/>
  <c r="BT46" i="5"/>
  <c r="AJ90" i="5"/>
  <c r="AF90" i="5"/>
  <c r="AG87" i="5"/>
  <c r="DA87" i="5" s="1"/>
  <c r="CB87" i="8" s="1"/>
  <c r="AH85" i="5"/>
  <c r="DB85" i="5" s="1"/>
  <c r="CC85" i="8" s="1"/>
  <c r="AI69" i="5"/>
  <c r="DC69" i="5" s="1"/>
  <c r="CD69" i="8" s="1"/>
  <c r="AD45" i="5"/>
  <c r="CX45" i="5" s="1"/>
  <c r="AL45" i="5"/>
  <c r="CT45" i="5" s="1"/>
  <c r="AC106" i="5"/>
  <c r="BY106" i="5" s="1"/>
  <c r="AF54" i="5"/>
  <c r="CZ54" i="5" s="1"/>
  <c r="CA54" i="8" s="1"/>
  <c r="AK51" i="5"/>
  <c r="CG51" i="5" s="1"/>
  <c r="AG102" i="5"/>
  <c r="CC102" i="5" s="1"/>
  <c r="AL94" i="5"/>
  <c r="AB94" i="5"/>
  <c r="AD104" i="5"/>
  <c r="CX104" i="5" s="1"/>
  <c r="BY104" i="8" s="1"/>
  <c r="AE96" i="5"/>
  <c r="CY96" i="5" s="1"/>
  <c r="BZ96" i="8" s="1"/>
  <c r="AE88" i="5"/>
  <c r="AF93" i="5"/>
  <c r="AH93" i="5"/>
  <c r="DB93" i="5" s="1"/>
  <c r="CC93" i="8" s="1"/>
  <c r="AE109" i="5"/>
  <c r="AC48" i="5"/>
  <c r="AF91" i="5"/>
  <c r="CZ91" i="5" s="1"/>
  <c r="CA91" i="8" s="1"/>
  <c r="AI56" i="5"/>
  <c r="DC56" i="5" s="1"/>
  <c r="CD56" i="8" s="1"/>
  <c r="AI83" i="5"/>
  <c r="AK83" i="5"/>
  <c r="CG83" i="5" s="1"/>
  <c r="AM97" i="5"/>
  <c r="DG97" i="5" s="1"/>
  <c r="CH97" i="8" s="1"/>
  <c r="AD97" i="5"/>
  <c r="BZ97" i="5" s="1"/>
  <c r="AL100" i="5"/>
  <c r="DF100" i="5" s="1"/>
  <c r="CG100" i="8" s="1"/>
  <c r="AE100" i="5"/>
  <c r="CY100" i="5" s="1"/>
  <c r="BZ100" i="8" s="1"/>
  <c r="AG73" i="5"/>
  <c r="AB73" i="5"/>
  <c r="AB89" i="5"/>
  <c r="BX89" i="5" s="1"/>
  <c r="AA89" i="5"/>
  <c r="AM89" i="5"/>
  <c r="DG89" i="5" s="1"/>
  <c r="CH89" i="8" s="1"/>
  <c r="AC65" i="5"/>
  <c r="AJ36" i="5"/>
  <c r="CR36" i="5" s="1"/>
  <c r="AG36" i="5"/>
  <c r="AI58" i="5"/>
  <c r="AE84" i="5"/>
  <c r="CY84" i="5" s="1"/>
  <c r="BZ84" i="8" s="1"/>
  <c r="AG84" i="5"/>
  <c r="AJ105" i="5"/>
  <c r="DD105" i="5" s="1"/>
  <c r="CE105" i="8" s="1"/>
  <c r="AM105" i="5"/>
  <c r="CI105" i="5" s="1"/>
  <c r="AM81" i="5"/>
  <c r="DG81" i="5" s="1"/>
  <c r="CH81" i="8" s="1"/>
  <c r="AC81" i="5"/>
  <c r="CW81" i="5" s="1"/>
  <c r="BX81" i="8" s="1"/>
  <c r="AJ82" i="5"/>
  <c r="CF82" i="5" s="1"/>
  <c r="AG82" i="5"/>
  <c r="DA82" i="5" s="1"/>
  <c r="CB82" i="8" s="1"/>
  <c r="AC66" i="5"/>
  <c r="CW66" i="5" s="1"/>
  <c r="BX66" i="8" s="1"/>
  <c r="AB98" i="5"/>
  <c r="BX98" i="5" s="1"/>
  <c r="AA98" i="5"/>
  <c r="AJ42" i="5"/>
  <c r="DD42" i="5" s="1"/>
  <c r="CE42" i="8" s="1"/>
  <c r="AC42" i="5"/>
  <c r="CW42" i="5" s="1"/>
  <c r="BX42" i="8" s="1"/>
  <c r="AI45" i="5"/>
  <c r="CQ45" i="5" s="1"/>
  <c r="AA106" i="5"/>
  <c r="AB106" i="5"/>
  <c r="BX106" i="5" s="1"/>
  <c r="AG106" i="5"/>
  <c r="DA106" i="5" s="1"/>
  <c r="CB106" i="8" s="1"/>
  <c r="AG54" i="5"/>
  <c r="DA54" i="5" s="1"/>
  <c r="CB54" i="8" s="1"/>
  <c r="AM51" i="5"/>
  <c r="DG51" i="5" s="1"/>
  <c r="CH51" i="8" s="1"/>
  <c r="AF103" i="5"/>
  <c r="CB103" i="5" s="1"/>
  <c r="AF72" i="5"/>
  <c r="AL72" i="5"/>
  <c r="DF72" i="5" s="1"/>
  <c r="CG72" i="8" s="1"/>
  <c r="AI104" i="5"/>
  <c r="CE104" i="5" s="1"/>
  <c r="AA104" i="5"/>
  <c r="AB104" i="5"/>
  <c r="BX104" i="5" s="1"/>
  <c r="AG93" i="5"/>
  <c r="AJ71" i="5"/>
  <c r="AL107" i="5"/>
  <c r="AK109" i="5"/>
  <c r="DE109" i="5" s="1"/>
  <c r="CF109" i="8" s="1"/>
  <c r="AM48" i="5"/>
  <c r="AC91" i="5"/>
  <c r="CW91" i="5" s="1"/>
  <c r="BX91" i="8" s="1"/>
  <c r="AL56" i="5"/>
  <c r="AC83" i="5"/>
  <c r="BY83" i="5" s="1"/>
  <c r="AJ83" i="5"/>
  <c r="CF83" i="5" s="1"/>
  <c r="AJ79" i="5"/>
  <c r="DD79" i="5" s="1"/>
  <c r="CE79" i="8" s="1"/>
  <c r="AD63" i="5"/>
  <c r="CX63" i="5" s="1"/>
  <c r="BY63" i="8" s="1"/>
  <c r="AC100" i="5"/>
  <c r="CW100" i="5" s="1"/>
  <c r="BX100" i="8" s="1"/>
  <c r="AA100" i="5"/>
  <c r="AB100" i="5"/>
  <c r="BX100" i="5" s="1"/>
  <c r="AK89" i="5"/>
  <c r="DE89" i="5" s="1"/>
  <c r="CF89" i="8" s="1"/>
  <c r="AH65" i="5"/>
  <c r="DB65" i="5" s="1"/>
  <c r="CC65" i="8" s="1"/>
  <c r="AF36" i="5"/>
  <c r="CZ36" i="5" s="1"/>
  <c r="AC36" i="5"/>
  <c r="CK36" i="5" s="1"/>
  <c r="AH58" i="5"/>
  <c r="DB58" i="5" s="1"/>
  <c r="CC58" i="8" s="1"/>
  <c r="AD58" i="5"/>
  <c r="CX58" i="5" s="1"/>
  <c r="BY58" i="8" s="1"/>
  <c r="AM84" i="5"/>
  <c r="DG84" i="5" s="1"/>
  <c r="CH84" i="8" s="1"/>
  <c r="AI84" i="5"/>
  <c r="CE84" i="5" s="1"/>
  <c r="AI105" i="5"/>
  <c r="DC105" i="5" s="1"/>
  <c r="CD105" i="8" s="1"/>
  <c r="AH105" i="5"/>
  <c r="CD105" i="5" s="1"/>
  <c r="AF81" i="5"/>
  <c r="AH81" i="5"/>
  <c r="DB81" i="5" s="1"/>
  <c r="CC81" i="8" s="1"/>
  <c r="AF82" i="5"/>
  <c r="CB82" i="5" s="1"/>
  <c r="AK82" i="5"/>
  <c r="CG82" i="5" s="1"/>
  <c r="AB66" i="5"/>
  <c r="BX66" i="5" s="1"/>
  <c r="AJ98" i="5"/>
  <c r="DD98" i="5" s="1"/>
  <c r="CE98" i="8" s="1"/>
  <c r="AF50" i="5"/>
  <c r="CB50" i="5" s="1"/>
  <c r="AF57" i="5"/>
  <c r="CZ57" i="5" s="1"/>
  <c r="CA57" i="8" s="1"/>
  <c r="AD42" i="5"/>
  <c r="BZ42" i="5" s="1"/>
  <c r="AL92" i="5"/>
  <c r="AC74" i="5"/>
  <c r="CW74" i="5" s="1"/>
  <c r="BX74" i="8" s="1"/>
  <c r="AG90" i="5"/>
  <c r="CC90" i="5" s="1"/>
  <c r="AF45" i="5"/>
  <c r="CZ45" i="5" s="1"/>
  <c r="AF106" i="5"/>
  <c r="AI106" i="5"/>
  <c r="CE106" i="5" s="1"/>
  <c r="AM54" i="5"/>
  <c r="AG94" i="5"/>
  <c r="AB72" i="5"/>
  <c r="BX72" i="5" s="1"/>
  <c r="AK104" i="5"/>
  <c r="DE104" i="5" s="1"/>
  <c r="CF104" i="8" s="1"/>
  <c r="AM104" i="5"/>
  <c r="CI104" i="5" s="1"/>
  <c r="AG96" i="5"/>
  <c r="DA96" i="5" s="1"/>
  <c r="CB96" i="8" s="1"/>
  <c r="AI88" i="5"/>
  <c r="AF80" i="5"/>
  <c r="CZ80" i="5" s="1"/>
  <c r="CA80" i="8" s="1"/>
  <c r="AD93" i="5"/>
  <c r="CX93" i="5" s="1"/>
  <c r="BY93" i="8" s="1"/>
  <c r="AH109" i="5"/>
  <c r="AG48" i="5"/>
  <c r="CC48" i="5" s="1"/>
  <c r="AG56" i="5"/>
  <c r="AG83" i="5"/>
  <c r="DA83" i="5" s="1"/>
  <c r="CB83" i="8" s="1"/>
  <c r="AB83" i="5"/>
  <c r="BX83" i="5" s="1"/>
  <c r="AG97" i="5"/>
  <c r="CC97" i="5" s="1"/>
  <c r="AG100" i="5"/>
  <c r="CC100" i="5" s="1"/>
  <c r="AC73" i="5"/>
  <c r="AL89" i="5"/>
  <c r="CH89" i="5" s="1"/>
  <c r="AI65" i="5"/>
  <c r="AH36" i="5"/>
  <c r="DB36" i="5" s="1"/>
  <c r="AL36" i="5"/>
  <c r="DF36" i="5" s="1"/>
  <c r="AG58" i="5"/>
  <c r="DA58" i="5" s="1"/>
  <c r="CB58" i="8" s="1"/>
  <c r="AB84" i="5"/>
  <c r="BX84" i="5" s="1"/>
  <c r="AK105" i="5"/>
  <c r="DE105" i="5" s="1"/>
  <c r="CF105" i="8" s="1"/>
  <c r="AA105" i="5"/>
  <c r="AB105" i="5"/>
  <c r="BX105" i="5" s="1"/>
  <c r="AK108" i="5"/>
  <c r="AG81" i="5"/>
  <c r="DA81" i="5" s="1"/>
  <c r="CB81" i="8" s="1"/>
  <c r="AE81" i="5"/>
  <c r="CY81" i="5" s="1"/>
  <c r="BZ81" i="8" s="1"/>
  <c r="AC82" i="5"/>
  <c r="CW82" i="5" s="1"/>
  <c r="BX82" i="8" s="1"/>
  <c r="AD82" i="5"/>
  <c r="CX82" i="5" s="1"/>
  <c r="BY82" i="8" s="1"/>
  <c r="AG66" i="5"/>
  <c r="AF98" i="5"/>
  <c r="CB98" i="5" s="1"/>
  <c r="AE98" i="5"/>
  <c r="CY98" i="5" s="1"/>
  <c r="BZ98" i="8" s="1"/>
  <c r="AB50" i="5"/>
  <c r="BX50" i="5" s="1"/>
  <c r="AB57" i="5"/>
  <c r="BX57" i="5" s="1"/>
  <c r="AB42" i="5"/>
  <c r="BX42" i="5" s="1"/>
  <c r="AH42" i="5"/>
  <c r="DB42" i="5" s="1"/>
  <c r="CC42" i="8" s="1"/>
  <c r="AB74" i="5"/>
  <c r="BX74" i="5" s="1"/>
  <c r="AK45" i="5"/>
  <c r="DE45" i="5" s="1"/>
  <c r="AK106" i="5"/>
  <c r="AJ106" i="5"/>
  <c r="CF106" i="5" s="1"/>
  <c r="AK54" i="5"/>
  <c r="DE54" i="5" s="1"/>
  <c r="CF54" i="8" s="1"/>
  <c r="AG51" i="5"/>
  <c r="DA51" i="5" s="1"/>
  <c r="CB51" i="8" s="1"/>
  <c r="AL103" i="5"/>
  <c r="AL102" i="5"/>
  <c r="AK94" i="5"/>
  <c r="AG72" i="5"/>
  <c r="AH104" i="5"/>
  <c r="DB104" i="5" s="1"/>
  <c r="CC104" i="8" s="1"/>
  <c r="AC104" i="5"/>
  <c r="BY104" i="5" s="1"/>
  <c r="AC88" i="5"/>
  <c r="CW88" i="5" s="1"/>
  <c r="BX88" i="8" s="1"/>
  <c r="AK93" i="5"/>
  <c r="AK71" i="5"/>
  <c r="DE71" i="5" s="1"/>
  <c r="CF71" i="8" s="1"/>
  <c r="AI107" i="5"/>
  <c r="DC107" i="5" s="1"/>
  <c r="CD107" i="8" s="1"/>
  <c r="AM107" i="5"/>
  <c r="CI107" i="5" s="1"/>
  <c r="AL109" i="5"/>
  <c r="AJ109" i="5"/>
  <c r="AL48" i="5"/>
  <c r="CH48" i="5" s="1"/>
  <c r="AD91" i="5"/>
  <c r="AH56" i="5"/>
  <c r="DB56" i="5" s="1"/>
  <c r="CC56" i="8" s="1"/>
  <c r="AE83" i="5"/>
  <c r="CY83" i="5" s="1"/>
  <c r="BZ83" i="8" s="1"/>
  <c r="AB97" i="5"/>
  <c r="BX97" i="5" s="1"/>
  <c r="AA97" i="5"/>
  <c r="AK79" i="5"/>
  <c r="DE79" i="5" s="1"/>
  <c r="CF79" i="8" s="1"/>
  <c r="AK100" i="5"/>
  <c r="DE100" i="5" s="1"/>
  <c r="CF100" i="8" s="1"/>
  <c r="AI73" i="5"/>
  <c r="AG89" i="5"/>
  <c r="AF65" i="5"/>
  <c r="CZ65" i="5" s="1"/>
  <c r="CA65" i="8" s="1"/>
  <c r="AD36" i="5"/>
  <c r="CL36" i="5" s="1"/>
  <c r="AJ84" i="5"/>
  <c r="DD84" i="5" s="1"/>
  <c r="CE84" i="8" s="1"/>
  <c r="AF105" i="5"/>
  <c r="CZ105" i="5" s="1"/>
  <c r="CA105" i="8" s="1"/>
  <c r="AL105" i="5"/>
  <c r="DF105" i="5" s="1"/>
  <c r="CG105" i="8" s="1"/>
  <c r="AE108" i="5"/>
  <c r="CY108" i="5" s="1"/>
  <c r="BZ108" i="8" s="1"/>
  <c r="AL81" i="5"/>
  <c r="CH81" i="5" s="1"/>
  <c r="AH82" i="5"/>
  <c r="DB82" i="5" s="1"/>
  <c r="CC82" i="8" s="1"/>
  <c r="AM82" i="5"/>
  <c r="CI82" i="5" s="1"/>
  <c r="AD66" i="5"/>
  <c r="BZ66" i="5" s="1"/>
  <c r="AK66" i="5"/>
  <c r="DE66" i="5" s="1"/>
  <c r="CF66" i="8" s="1"/>
  <c r="AM98" i="5"/>
  <c r="CI98" i="5" s="1"/>
  <c r="AG98" i="5"/>
  <c r="DA98" i="5" s="1"/>
  <c r="CB98" i="8" s="1"/>
  <c r="AG57" i="5"/>
  <c r="DA57" i="5" s="1"/>
  <c r="CB57" i="8" s="1"/>
  <c r="AG42" i="5"/>
  <c r="DA42" i="5" s="1"/>
  <c r="CB42" i="8" s="1"/>
  <c r="AD92" i="5"/>
  <c r="CX92" i="5" s="1"/>
  <c r="BY92" i="8" s="1"/>
  <c r="AG74" i="5"/>
  <c r="CC74" i="5" s="1"/>
  <c r="AH90" i="5"/>
  <c r="AJ45" i="5"/>
  <c r="DD45" i="5" s="1"/>
  <c r="AL106" i="5"/>
  <c r="DF106" i="5" s="1"/>
  <c r="CG106" i="8" s="1"/>
  <c r="AH106" i="5"/>
  <c r="CD106" i="5" s="1"/>
  <c r="AB54" i="5"/>
  <c r="BX54" i="5" s="1"/>
  <c r="AM103" i="5"/>
  <c r="DG103" i="5" s="1"/>
  <c r="CH103" i="8" s="1"/>
  <c r="AI102" i="5"/>
  <c r="DC102" i="5" s="1"/>
  <c r="CD102" i="8" s="1"/>
  <c r="AE72" i="5"/>
  <c r="AG104" i="5"/>
  <c r="AJ104" i="5"/>
  <c r="DD104" i="5" s="1"/>
  <c r="CE104" i="8" s="1"/>
  <c r="AH48" i="5"/>
  <c r="CD48" i="5" s="1"/>
  <c r="AJ48" i="5"/>
  <c r="CF48" i="5" s="1"/>
  <c r="AD95" i="5"/>
  <c r="CX95" i="5" s="1"/>
  <c r="BY95" i="8" s="1"/>
  <c r="AM91" i="5"/>
  <c r="DG91" i="5" s="1"/>
  <c r="CH91" i="8" s="1"/>
  <c r="AI97" i="5"/>
  <c r="DC97" i="5" s="1"/>
  <c r="CD97" i="8" s="1"/>
  <c r="AH99" i="5"/>
  <c r="AM79" i="5"/>
  <c r="DG79" i="5" s="1"/>
  <c r="CH79" i="8" s="1"/>
  <c r="AC63" i="5"/>
  <c r="CW63" i="5" s="1"/>
  <c r="BX63" i="8" s="1"/>
  <c r="AD18" i="5"/>
  <c r="CX18" i="5" s="1"/>
  <c r="AJ100" i="5"/>
  <c r="DD100" i="5" s="1"/>
  <c r="CE100" i="8" s="1"/>
  <c r="AI89" i="5"/>
  <c r="DC89" i="5" s="1"/>
  <c r="CD89" i="8" s="1"/>
  <c r="AE65" i="5"/>
  <c r="CA65" i="5" s="1"/>
  <c r="AB36" i="5"/>
  <c r="CV36" i="5" s="1"/>
  <c r="AA36" i="5"/>
  <c r="AC58" i="5"/>
  <c r="BY58" i="5" s="1"/>
  <c r="AL84" i="5"/>
  <c r="CH84" i="5" s="1"/>
  <c r="AG105" i="5"/>
  <c r="DA105" i="5" s="1"/>
  <c r="CB105" i="8" s="1"/>
  <c r="AD108" i="5"/>
  <c r="AK81" i="5"/>
  <c r="AL82" i="5"/>
  <c r="CH82" i="5" s="1"/>
  <c r="AM66" i="5"/>
  <c r="CI66" i="5" s="1"/>
  <c r="AJ66" i="5"/>
  <c r="CF66" i="5" s="1"/>
  <c r="AK98" i="5"/>
  <c r="DE98" i="5" s="1"/>
  <c r="CF98" i="8" s="1"/>
  <c r="AH98" i="5"/>
  <c r="DB98" i="5" s="1"/>
  <c r="CC98" i="8" s="1"/>
  <c r="AK50" i="5"/>
  <c r="DE50" i="5" s="1"/>
  <c r="CF50" i="8" s="1"/>
  <c r="AI50" i="5"/>
  <c r="AD57" i="5"/>
  <c r="CX57" i="5" s="1"/>
  <c r="BY57" i="8" s="1"/>
  <c r="AI90" i="5"/>
  <c r="DC90" i="5" s="1"/>
  <c r="CD90" i="8" s="1"/>
  <c r="AL87" i="5"/>
  <c r="AE45" i="5"/>
  <c r="CY45" i="5" s="1"/>
  <c r="AB45" i="5"/>
  <c r="AA45" i="5"/>
  <c r="AM106" i="5"/>
  <c r="AJ54" i="5"/>
  <c r="DD54" i="5" s="1"/>
  <c r="CE54" i="8" s="1"/>
  <c r="AE51" i="5"/>
  <c r="CY51" i="5" s="1"/>
  <c r="BZ51" i="8" s="1"/>
  <c r="AI51" i="5"/>
  <c r="CE51" i="5" s="1"/>
  <c r="AI103" i="5"/>
  <c r="DC103" i="5" s="1"/>
  <c r="CD103" i="8" s="1"/>
  <c r="AI94" i="5"/>
  <c r="AH72" i="5"/>
  <c r="DB72" i="5" s="1"/>
  <c r="CC72" i="8" s="1"/>
  <c r="AE104" i="5"/>
  <c r="CY104" i="5" s="1"/>
  <c r="BZ104" i="8" s="1"/>
  <c r="AD96" i="5"/>
  <c r="CX96" i="5" s="1"/>
  <c r="BY96" i="8" s="1"/>
  <c r="AF88" i="5"/>
  <c r="AD80" i="5"/>
  <c r="CX80" i="5" s="1"/>
  <c r="BY80" i="8" s="1"/>
  <c r="AI93" i="5"/>
  <c r="AC93" i="5"/>
  <c r="AF109" i="5"/>
  <c r="CZ109" i="5" s="1"/>
  <c r="CA109" i="8" s="1"/>
  <c r="AI109" i="5"/>
  <c r="DC109" i="5" s="1"/>
  <c r="CD109" i="8" s="1"/>
  <c r="AI48" i="5"/>
  <c r="DC48" i="5" s="1"/>
  <c r="CD48" i="8" s="1"/>
  <c r="AJ91" i="5"/>
  <c r="AD56" i="5"/>
  <c r="BZ56" i="5" s="1"/>
  <c r="AL83" i="5"/>
  <c r="DF83" i="5" s="1"/>
  <c r="CG83" i="8" s="1"/>
  <c r="AD100" i="5"/>
  <c r="BZ100" i="5" s="1"/>
  <c r="AH89" i="5"/>
  <c r="AC89" i="5"/>
  <c r="BY89" i="5" s="1"/>
  <c r="AD65" i="5"/>
  <c r="AL65" i="5"/>
  <c r="CH65" i="5" s="1"/>
  <c r="AM36" i="5"/>
  <c r="CU36" i="5" s="1"/>
  <c r="AE105" i="5"/>
  <c r="CY105" i="5" s="1"/>
  <c r="BZ105" i="8" s="1"/>
  <c r="AF108" i="5"/>
  <c r="CZ108" i="5" s="1"/>
  <c r="CA108" i="8" s="1"/>
  <c r="AD81" i="5"/>
  <c r="AE82" i="5"/>
  <c r="CY82" i="5" s="1"/>
  <c r="BZ82" i="8" s="1"/>
  <c r="AE66" i="5"/>
  <c r="CA66" i="5" s="1"/>
  <c r="AH66" i="5"/>
  <c r="DB66" i="5" s="1"/>
  <c r="CC66" i="8" s="1"/>
  <c r="AD98" i="5"/>
  <c r="BZ98" i="5" s="1"/>
  <c r="AI98" i="5"/>
  <c r="CE98" i="5" s="1"/>
  <c r="AC57" i="5"/>
  <c r="BY57" i="5" s="1"/>
  <c r="AK57" i="5"/>
  <c r="AK42" i="5"/>
  <c r="AD74" i="5"/>
  <c r="CX74" i="5" s="1"/>
  <c r="BY74" i="8" s="1"/>
  <c r="AC90" i="5"/>
  <c r="AH101" i="5"/>
  <c r="DB101" i="5" s="1"/>
  <c r="CC101" i="8" s="1"/>
  <c r="AC45" i="5"/>
  <c r="AM45" i="5"/>
  <c r="CU45" i="5" s="1"/>
  <c r="AE106" i="5"/>
  <c r="CY106" i="5" s="1"/>
  <c r="BZ106" i="8" s="1"/>
  <c r="AE54" i="5"/>
  <c r="AH51" i="5"/>
  <c r="DB51" i="5" s="1"/>
  <c r="CC51" i="8" s="1"/>
  <c r="AD51" i="5"/>
  <c r="BZ51" i="5" s="1"/>
  <c r="AB102" i="5"/>
  <c r="AF94" i="5"/>
  <c r="AC72" i="5"/>
  <c r="CW72" i="5" s="1"/>
  <c r="BX72" i="8" s="1"/>
  <c r="AF104" i="5"/>
  <c r="CZ104" i="5" s="1"/>
  <c r="CA104" i="8" s="1"/>
  <c r="AD88" i="5"/>
  <c r="AC80" i="5"/>
  <c r="AJ93" i="5"/>
  <c r="AB93" i="5"/>
  <c r="AE48" i="5"/>
  <c r="CA48" i="5" s="1"/>
  <c r="AB48" i="5"/>
  <c r="BX48" i="5" s="1"/>
  <c r="AI95" i="5"/>
  <c r="DC95" i="5" s="1"/>
  <c r="CD95" i="8" s="1"/>
  <c r="AL91" i="5"/>
  <c r="DF91" i="5" s="1"/>
  <c r="CG91" i="8" s="1"/>
  <c r="AK56" i="5"/>
  <c r="DE56" i="5" s="1"/>
  <c r="CF56" i="8" s="1"/>
  <c r="AF83" i="5"/>
  <c r="CZ83" i="5" s="1"/>
  <c r="CA83" i="8" s="1"/>
  <c r="AK97" i="5"/>
  <c r="AE97" i="5"/>
  <c r="AE53" i="5"/>
  <c r="CY53" i="5" s="1"/>
  <c r="BZ53" i="8" s="1"/>
  <c r="AE99" i="5"/>
  <c r="AF63" i="5"/>
  <c r="CZ63" i="5" s="1"/>
  <c r="CA63" i="8" s="1"/>
  <c r="AJ99" i="5"/>
  <c r="AE79" i="5"/>
  <c r="CY79" i="5" s="1"/>
  <c r="BZ79" i="8" s="1"/>
  <c r="AL79" i="5"/>
  <c r="CH79" i="5" s="1"/>
  <c r="AC97" i="5"/>
  <c r="BY97" i="5" s="1"/>
  <c r="AD79" i="5"/>
  <c r="CX79" i="5" s="1"/>
  <c r="BY79" i="8" s="1"/>
  <c r="AL63" i="5"/>
  <c r="DF63" i="5" s="1"/>
  <c r="CG63" i="8" s="1"/>
  <c r="AC79" i="5"/>
  <c r="BY79" i="5" s="1"/>
  <c r="AB63" i="5"/>
  <c r="AF97" i="5"/>
  <c r="CZ97" i="5" s="1"/>
  <c r="CA97" i="8" s="1"/>
  <c r="AJ97" i="5"/>
  <c r="DD97" i="5" s="1"/>
  <c r="CE97" i="8" s="1"/>
  <c r="AL99" i="5"/>
  <c r="DF99" i="5" s="1"/>
  <c r="CG99" i="8" s="1"/>
  <c r="AF79" i="5"/>
  <c r="CZ79" i="5" s="1"/>
  <c r="CA79" i="8" s="1"/>
  <c r="AK18" i="5"/>
  <c r="DE18" i="5" s="1"/>
  <c r="AG18" i="5"/>
  <c r="CO18" i="5" s="1"/>
  <c r="AF18" i="5"/>
  <c r="CZ18" i="5" s="1"/>
  <c r="AC18" i="5"/>
  <c r="CK18" i="5" s="1"/>
  <c r="AB18" i="5"/>
  <c r="CV18" i="5" s="1"/>
  <c r="AM18" i="5"/>
  <c r="DG18" i="5" s="1"/>
  <c r="D17" i="15"/>
  <c r="F17" i="15"/>
  <c r="O17" i="15"/>
  <c r="AC28" i="5"/>
  <c r="AE28" i="5"/>
  <c r="AF26" i="5"/>
  <c r="CZ26" i="5" s="1"/>
  <c r="CA26" i="8" s="1"/>
  <c r="AJ20" i="5"/>
  <c r="AC15" i="5"/>
  <c r="BY15" i="5" s="1"/>
  <c r="AL20" i="5"/>
  <c r="DF20" i="5" s="1"/>
  <c r="CG20" i="8" s="1"/>
  <c r="AG28" i="5"/>
  <c r="AG15" i="5"/>
  <c r="DA15" i="5" s="1"/>
  <c r="CB15" i="8" s="1"/>
  <c r="BW28" i="5"/>
  <c r="BQ28" i="5"/>
  <c r="BM28" i="5"/>
  <c r="BL28" i="5"/>
  <c r="BU28" i="5"/>
  <c r="BR28" i="5"/>
  <c r="BV28" i="5"/>
  <c r="AB20" i="5"/>
  <c r="BX20" i="5" s="1"/>
  <c r="AJ28" i="5"/>
  <c r="AE26" i="5"/>
  <c r="CA26" i="5" s="1"/>
  <c r="AK20" i="5"/>
  <c r="CG20" i="5" s="1"/>
  <c r="AI26" i="5"/>
  <c r="CE26" i="5" s="1"/>
  <c r="AH15" i="5"/>
  <c r="DB15" i="5" s="1"/>
  <c r="CC15" i="8" s="1"/>
  <c r="AM15" i="5"/>
  <c r="CI15" i="5" s="1"/>
  <c r="AE20" i="5"/>
  <c r="CY20" i="5" s="1"/>
  <c r="BZ20" i="8" s="1"/>
  <c r="AD26" i="5"/>
  <c r="AD15" i="5"/>
  <c r="BZ15" i="5" s="1"/>
  <c r="AJ15" i="5"/>
  <c r="DD15" i="5" s="1"/>
  <c r="CE15" i="8" s="1"/>
  <c r="AM28" i="5"/>
  <c r="F12" i="15"/>
  <c r="R12" i="15" s="1"/>
  <c r="Q13" i="8" s="1"/>
  <c r="BU10" i="5"/>
  <c r="BP10" i="5"/>
  <c r="BN10" i="5"/>
  <c r="BV10" i="5"/>
  <c r="BR10" i="5"/>
  <c r="BS10" i="5"/>
  <c r="BW10" i="5"/>
  <c r="AK26" i="5"/>
  <c r="DE26" i="5" s="1"/>
  <c r="CF26" i="8" s="1"/>
  <c r="AL28" i="5"/>
  <c r="AF20" i="5"/>
  <c r="AK28" i="5"/>
  <c r="AI15" i="5"/>
  <c r="DC15" i="5" s="1"/>
  <c r="CD15" i="8" s="1"/>
  <c r="BL19" i="5"/>
  <c r="BP19" i="5"/>
  <c r="BU19" i="5"/>
  <c r="BV19" i="5"/>
  <c r="BQ19" i="5"/>
  <c r="BW19" i="5"/>
  <c r="BR19" i="5"/>
  <c r="AC20" i="5"/>
  <c r="BY20" i="5" s="1"/>
  <c r="AD20" i="5"/>
  <c r="CX20" i="5" s="1"/>
  <c r="BY20" i="8" s="1"/>
  <c r="AH26" i="5"/>
  <c r="CD26" i="5" s="1"/>
  <c r="AE15" i="5"/>
  <c r="CY15" i="5" s="1"/>
  <c r="BZ15" i="8" s="1"/>
  <c r="AF15" i="5"/>
  <c r="CZ15" i="5" s="1"/>
  <c r="CA15" i="8" s="1"/>
  <c r="AJ26" i="5"/>
  <c r="AH20" i="5"/>
  <c r="DB20" i="5" s="1"/>
  <c r="CC20" i="8" s="1"/>
  <c r="AM26" i="5"/>
  <c r="DG26" i="5" s="1"/>
  <c r="CH26" i="8" s="1"/>
  <c r="AK15" i="5"/>
  <c r="DE15" i="5" s="1"/>
  <c r="CF15" i="8" s="1"/>
  <c r="AL15" i="5"/>
  <c r="DF15" i="5" s="1"/>
  <c r="CG15" i="8" s="1"/>
  <c r="E27" i="15"/>
  <c r="Q27" i="15" s="1"/>
  <c r="P28" i="8" s="1"/>
  <c r="N25" i="15"/>
  <c r="Z25" i="15" s="1"/>
  <c r="Y26" i="8" s="1"/>
  <c r="O27" i="15"/>
  <c r="AA27" i="15" s="1"/>
  <c r="Z28" i="8" s="1"/>
  <c r="G27" i="15"/>
  <c r="S27" i="15" s="1"/>
  <c r="R28" i="8" s="1"/>
  <c r="F27" i="15"/>
  <c r="R27" i="15" s="1"/>
  <c r="Q28" i="8" s="1"/>
  <c r="M27" i="15"/>
  <c r="Y27" i="15" s="1"/>
  <c r="X28" i="8" s="1"/>
  <c r="J14" i="15"/>
  <c r="V14" i="15" s="1"/>
  <c r="U15" i="8" s="1"/>
  <c r="G14" i="15"/>
  <c r="S14" i="15" s="1"/>
  <c r="R15" i="8" s="1"/>
  <c r="D14" i="15"/>
  <c r="P14" i="15" s="1"/>
  <c r="O15" i="8" s="1"/>
  <c r="M14" i="15"/>
  <c r="Y14" i="15" s="1"/>
  <c r="X15" i="8" s="1"/>
  <c r="N14" i="15"/>
  <c r="Z14" i="15" s="1"/>
  <c r="Y15" i="8" s="1"/>
  <c r="E14" i="15"/>
  <c r="Q14" i="15" s="1"/>
  <c r="P15" i="8" s="1"/>
  <c r="L25" i="15"/>
  <c r="X25" i="15" s="1"/>
  <c r="W26" i="8" s="1"/>
  <c r="M25" i="15"/>
  <c r="Y25" i="15" s="1"/>
  <c r="X26" i="8" s="1"/>
  <c r="E25" i="15"/>
  <c r="Q25" i="15" s="1"/>
  <c r="P26" i="8" s="1"/>
  <c r="D25" i="15"/>
  <c r="P25" i="15" s="1"/>
  <c r="O26" i="8" s="1"/>
  <c r="I25" i="15"/>
  <c r="U25" i="15" s="1"/>
  <c r="T26" i="8" s="1"/>
  <c r="J25" i="15"/>
  <c r="V25" i="15" s="1"/>
  <c r="U26" i="8" s="1"/>
  <c r="O14" i="15"/>
  <c r="AA14" i="15" s="1"/>
  <c r="Z15" i="8" s="1"/>
  <c r="F14" i="15"/>
  <c r="R14" i="15" s="1"/>
  <c r="Q15" i="8" s="1"/>
  <c r="K14" i="15"/>
  <c r="W14" i="15" s="1"/>
  <c r="V15" i="8" s="1"/>
  <c r="I14" i="15"/>
  <c r="U14" i="15" s="1"/>
  <c r="T15" i="8" s="1"/>
  <c r="L27" i="15"/>
  <c r="X27" i="15" s="1"/>
  <c r="W28" i="8" s="1"/>
  <c r="N27" i="15"/>
  <c r="Z27" i="15" s="1"/>
  <c r="Y28" i="8" s="1"/>
  <c r="D27" i="15"/>
  <c r="P27" i="15" s="1"/>
  <c r="O28" i="8" s="1"/>
  <c r="J27" i="15"/>
  <c r="V27" i="15" s="1"/>
  <c r="U28" i="8" s="1"/>
  <c r="K27" i="15"/>
  <c r="W27" i="15" s="1"/>
  <c r="V28" i="8" s="1"/>
  <c r="I27" i="15"/>
  <c r="U27" i="15" s="1"/>
  <c r="T28" i="8" s="1"/>
  <c r="H14" i="15"/>
  <c r="T14" i="15" s="1"/>
  <c r="S15" i="8" s="1"/>
  <c r="C9" i="19" l="1"/>
  <c r="AM9" i="19" s="1"/>
  <c r="H9" i="15"/>
  <c r="T9" i="15" s="1"/>
  <c r="AI88" i="2"/>
  <c r="Z83" i="11"/>
  <c r="I89" i="15"/>
  <c r="U89" i="15" s="1"/>
  <c r="T90" i="8" s="1"/>
  <c r="J25" i="23"/>
  <c r="H93" i="23"/>
  <c r="M93" i="23"/>
  <c r="L93" i="23"/>
  <c r="E64" i="23"/>
  <c r="G93" i="23"/>
  <c r="F93" i="23"/>
  <c r="J93" i="23"/>
  <c r="N50" i="15"/>
  <c r="Z50" i="15" s="1"/>
  <c r="Y51" i="8" s="1"/>
  <c r="H49" i="23"/>
  <c r="K50" i="15"/>
  <c r="W50" i="15" s="1"/>
  <c r="V51" i="8" s="1"/>
  <c r="BS19" i="5"/>
  <c r="F25" i="15"/>
  <c r="R25" i="15" s="1"/>
  <c r="Q26" i="8" s="1"/>
  <c r="BO46" i="5"/>
  <c r="D56" i="15"/>
  <c r="P56" i="15" s="1"/>
  <c r="O57" i="8" s="1"/>
  <c r="M50" i="15"/>
  <c r="Y50" i="15" s="1"/>
  <c r="X51" i="8" s="1"/>
  <c r="K56" i="15"/>
  <c r="W56" i="15" s="1"/>
  <c r="V57" i="8" s="1"/>
  <c r="M49" i="23"/>
  <c r="AA48" i="5"/>
  <c r="F56" i="15"/>
  <c r="R56" i="15" s="1"/>
  <c r="Q57" i="8" s="1"/>
  <c r="O50" i="15"/>
  <c r="AA50" i="15" s="1"/>
  <c r="Z51" i="8" s="1"/>
  <c r="M56" i="15"/>
  <c r="Y56" i="15" s="1"/>
  <c r="X57" i="8" s="1"/>
  <c r="L49" i="23"/>
  <c r="K49" i="23"/>
  <c r="H25" i="15"/>
  <c r="T25" i="15" s="1"/>
  <c r="S26" i="8" s="1"/>
  <c r="O56" i="15"/>
  <c r="AA56" i="15" s="1"/>
  <c r="Z57" i="8" s="1"/>
  <c r="H56" i="15"/>
  <c r="T56" i="15" s="1"/>
  <c r="S57" i="8" s="1"/>
  <c r="I49" i="23"/>
  <c r="G49" i="23"/>
  <c r="K25" i="15"/>
  <c r="W25" i="15" s="1"/>
  <c r="V26" i="8" s="1"/>
  <c r="O25" i="15"/>
  <c r="AA25" i="15" s="1"/>
  <c r="Z26" i="8" s="1"/>
  <c r="BM10" i="5"/>
  <c r="BT28" i="5"/>
  <c r="BO28" i="5"/>
  <c r="CA28" i="5" s="1"/>
  <c r="BU46" i="5"/>
  <c r="N56" i="15"/>
  <c r="Z56" i="15" s="1"/>
  <c r="Y57" i="8" s="1"/>
  <c r="H50" i="15"/>
  <c r="T50" i="15" s="1"/>
  <c r="S51" i="8" s="1"/>
  <c r="F50" i="15"/>
  <c r="R50" i="15" s="1"/>
  <c r="Q51" i="8" s="1"/>
  <c r="L56" i="15"/>
  <c r="X56" i="15" s="1"/>
  <c r="W57" i="8" s="1"/>
  <c r="L50" i="15"/>
  <c r="X50" i="15" s="1"/>
  <c r="W51" i="8" s="1"/>
  <c r="F49" i="23"/>
  <c r="BO55" i="5"/>
  <c r="BO10" i="5"/>
  <c r="E56" i="15"/>
  <c r="Q56" i="15" s="1"/>
  <c r="P57" i="8" s="1"/>
  <c r="J56" i="15"/>
  <c r="V56" i="15" s="1"/>
  <c r="U57" i="8" s="1"/>
  <c r="I50" i="15"/>
  <c r="U50" i="15" s="1"/>
  <c r="T51" i="8" s="1"/>
  <c r="E50" i="15"/>
  <c r="Q50" i="15" s="1"/>
  <c r="P51" i="8" s="1"/>
  <c r="I56" i="15"/>
  <c r="U56" i="15" s="1"/>
  <c r="T57" i="8" s="1"/>
  <c r="D49" i="23"/>
  <c r="L89" i="23"/>
  <c r="O89" i="15"/>
  <c r="AA89" i="15" s="1"/>
  <c r="Z90" i="8" s="1"/>
  <c r="BN19" i="5"/>
  <c r="AH93" i="2"/>
  <c r="AT93" i="2" s="1"/>
  <c r="AN93" i="2"/>
  <c r="J83" i="15"/>
  <c r="V83" i="15" s="1"/>
  <c r="U84" i="8" s="1"/>
  <c r="K83" i="15"/>
  <c r="W83" i="15" s="1"/>
  <c r="V84" i="8" s="1"/>
  <c r="M73" i="23"/>
  <c r="H64" i="23"/>
  <c r="L14" i="23"/>
  <c r="E25" i="23"/>
  <c r="E90" i="23"/>
  <c r="H14" i="23"/>
  <c r="D14" i="23"/>
  <c r="F25" i="23"/>
  <c r="O90" i="23"/>
  <c r="J74" i="15"/>
  <c r="M83" i="15"/>
  <c r="Y83" i="15" s="1"/>
  <c r="X84" i="8" s="1"/>
  <c r="E83" i="15"/>
  <c r="Q83" i="15" s="1"/>
  <c r="P84" i="8" s="1"/>
  <c r="F73" i="23"/>
  <c r="E73" i="23"/>
  <c r="N14" i="23"/>
  <c r="O14" i="23"/>
  <c r="O25" i="23"/>
  <c r="L90" i="23"/>
  <c r="I92" i="4"/>
  <c r="R92" i="4" s="1"/>
  <c r="AE92" i="4" s="1"/>
  <c r="AI93" i="8" s="1"/>
  <c r="I83" i="15"/>
  <c r="U83" i="15" s="1"/>
  <c r="T84" i="8" s="1"/>
  <c r="D73" i="23"/>
  <c r="G73" i="23"/>
  <c r="F14" i="23"/>
  <c r="K14" i="23"/>
  <c r="K25" i="23"/>
  <c r="AA79" i="5"/>
  <c r="AA56" i="5"/>
  <c r="AA51" i="5"/>
  <c r="AA28" i="5"/>
  <c r="K89" i="22"/>
  <c r="G90" i="23"/>
  <c r="AA83" i="5"/>
  <c r="AA93" i="5"/>
  <c r="E74" i="15"/>
  <c r="J14" i="23"/>
  <c r="G14" i="23"/>
  <c r="M25" i="23"/>
  <c r="I90" i="23"/>
  <c r="D90" i="23"/>
  <c r="BR46" i="5"/>
  <c r="DB46" i="5" s="1"/>
  <c r="CC46" i="8" s="1"/>
  <c r="AM67" i="2"/>
  <c r="L83" i="15"/>
  <c r="X83" i="15" s="1"/>
  <c r="W84" i="8" s="1"/>
  <c r="O83" i="15"/>
  <c r="AA83" i="15" s="1"/>
  <c r="Z84" i="8" s="1"/>
  <c r="K73" i="23"/>
  <c r="M14" i="23"/>
  <c r="I25" i="23"/>
  <c r="D25" i="23"/>
  <c r="F90" i="23"/>
  <c r="AL93" i="5"/>
  <c r="DF93" i="5" s="1"/>
  <c r="CG93" i="8" s="1"/>
  <c r="L56" i="23"/>
  <c r="M56" i="23"/>
  <c r="AG83" i="2"/>
  <c r="AS83" i="2" s="1"/>
  <c r="E56" i="23"/>
  <c r="H56" i="23"/>
  <c r="G56" i="23"/>
  <c r="J56" i="23"/>
  <c r="AA15" i="5"/>
  <c r="D56" i="23"/>
  <c r="N56" i="23"/>
  <c r="K56" i="23"/>
  <c r="I56" i="23"/>
  <c r="AD83" i="5"/>
  <c r="CX83" i="5" s="1"/>
  <c r="BY83" i="8" s="1"/>
  <c r="AA73" i="5"/>
  <c r="AA65" i="5"/>
  <c r="AA66" i="5"/>
  <c r="AA57" i="5"/>
  <c r="AA20" i="5"/>
  <c r="AE57" i="5"/>
  <c r="CA57" i="5" s="1"/>
  <c r="AA50" i="5"/>
  <c r="K92" i="22"/>
  <c r="D93" i="23"/>
  <c r="E93" i="23"/>
  <c r="N93" i="23"/>
  <c r="K93" i="23"/>
  <c r="I90" i="4"/>
  <c r="M90" i="4" s="1"/>
  <c r="Z90" i="4" s="1"/>
  <c r="AD91" i="8" s="1"/>
  <c r="G89" i="15"/>
  <c r="S89" i="15" s="1"/>
  <c r="R90" i="8" s="1"/>
  <c r="J89" i="15"/>
  <c r="V89" i="15" s="1"/>
  <c r="U90" i="8" s="1"/>
  <c r="AB56" i="5"/>
  <c r="BX56" i="5" s="1"/>
  <c r="AC51" i="5"/>
  <c r="BY51" i="5" s="1"/>
  <c r="AG65" i="5"/>
  <c r="DA65" i="5" s="1"/>
  <c r="CB65" i="8" s="1"/>
  <c r="H49" i="15"/>
  <c r="F49" i="15"/>
  <c r="L50" i="23"/>
  <c r="J64" i="23"/>
  <c r="J27" i="23"/>
  <c r="F89" i="15"/>
  <c r="R89" i="15" s="1"/>
  <c r="Q90" i="8" s="1"/>
  <c r="K89" i="15"/>
  <c r="W89" i="15" s="1"/>
  <c r="V90" i="8" s="1"/>
  <c r="L89" i="15"/>
  <c r="X89" i="15" s="1"/>
  <c r="W90" i="8" s="1"/>
  <c r="BM19" i="5"/>
  <c r="BP28" i="5"/>
  <c r="AH79" i="5"/>
  <c r="DB79" i="5" s="1"/>
  <c r="CC79" i="8" s="1"/>
  <c r="AC50" i="5"/>
  <c r="BY50" i="5" s="1"/>
  <c r="G49" i="15"/>
  <c r="I50" i="23"/>
  <c r="O50" i="23"/>
  <c r="D64" i="23"/>
  <c r="D27" i="23"/>
  <c r="H89" i="15"/>
  <c r="T89" i="15" s="1"/>
  <c r="S90" i="8" s="1"/>
  <c r="AA26" i="5"/>
  <c r="BT19" i="5"/>
  <c r="BS28" i="5"/>
  <c r="CE28" i="5" s="1"/>
  <c r="CQ28" i="5" s="1"/>
  <c r="AA74" i="5"/>
  <c r="BQ46" i="5"/>
  <c r="L49" i="15"/>
  <c r="X49" i="15" s="1"/>
  <c r="W50" i="8" s="1"/>
  <c r="K49" i="15"/>
  <c r="W49" i="15" s="1"/>
  <c r="V50" i="8" s="1"/>
  <c r="N50" i="23"/>
  <c r="J50" i="23"/>
  <c r="N64" i="23"/>
  <c r="H27" i="23"/>
  <c r="AH28" i="5"/>
  <c r="BN28" i="5"/>
  <c r="BL46" i="5"/>
  <c r="AD73" i="5"/>
  <c r="F50" i="23"/>
  <c r="G50" i="23"/>
  <c r="L64" i="23"/>
  <c r="I64" i="23"/>
  <c r="O82" i="23"/>
  <c r="BT55" i="5"/>
  <c r="I27" i="23"/>
  <c r="I94" i="23"/>
  <c r="BQ10" i="5"/>
  <c r="D49" i="15"/>
  <c r="P49" i="15" s="1"/>
  <c r="O50" i="8" s="1"/>
  <c r="M50" i="23"/>
  <c r="K50" i="23"/>
  <c r="K64" i="23"/>
  <c r="F64" i="23"/>
  <c r="BW55" i="5"/>
  <c r="E27" i="23"/>
  <c r="M27" i="23"/>
  <c r="BO19" i="5"/>
  <c r="BT10" i="5"/>
  <c r="AA42" i="5"/>
  <c r="BP46" i="5"/>
  <c r="I49" i="15"/>
  <c r="D50" i="23"/>
  <c r="O64" i="23"/>
  <c r="M64" i="23"/>
  <c r="BP55" i="5"/>
  <c r="O27" i="23"/>
  <c r="N89" i="15"/>
  <c r="Z89" i="15" s="1"/>
  <c r="Y90" i="8" s="1"/>
  <c r="L54" i="22"/>
  <c r="E55" i="15"/>
  <c r="Q55" i="15" s="1"/>
  <c r="P56" i="8" s="1"/>
  <c r="L74" i="15"/>
  <c r="X74" i="15" s="1"/>
  <c r="W75" i="8" s="1"/>
  <c r="E82" i="23"/>
  <c r="H89" i="23"/>
  <c r="J89" i="23"/>
  <c r="K93" i="22"/>
  <c r="K94" i="23"/>
  <c r="L82" i="23"/>
  <c r="O89" i="23"/>
  <c r="I89" i="23"/>
  <c r="H94" i="23"/>
  <c r="M94" i="23"/>
  <c r="G82" i="23"/>
  <c r="D89" i="23"/>
  <c r="L94" i="23"/>
  <c r="J94" i="23"/>
  <c r="I82" i="23"/>
  <c r="D82" i="23"/>
  <c r="G89" i="23"/>
  <c r="O94" i="23"/>
  <c r="E94" i="23"/>
  <c r="F82" i="23"/>
  <c r="K82" i="23"/>
  <c r="E89" i="23"/>
  <c r="D94" i="23"/>
  <c r="K74" i="15"/>
  <c r="W74" i="15" s="1"/>
  <c r="V75" i="8" s="1"/>
  <c r="H82" i="23"/>
  <c r="N82" i="23"/>
  <c r="K88" i="22"/>
  <c r="K89" i="23"/>
  <c r="G94" i="23"/>
  <c r="M82" i="23"/>
  <c r="J82" i="23"/>
  <c r="M89" i="23"/>
  <c r="N89" i="23"/>
  <c r="N94" i="23"/>
  <c r="I95" i="4"/>
  <c r="L95" i="4" s="1"/>
  <c r="Y95" i="4" s="1"/>
  <c r="AC96" i="8" s="1"/>
  <c r="I89" i="4"/>
  <c r="L89" i="4" s="1"/>
  <c r="Y89" i="4" s="1"/>
  <c r="AC90" i="8" s="1"/>
  <c r="I93" i="4"/>
  <c r="BV55" i="5"/>
  <c r="BU55" i="5"/>
  <c r="I94" i="4"/>
  <c r="U94" i="4" s="1"/>
  <c r="AH94" i="4" s="1"/>
  <c r="AL95" i="8" s="1"/>
  <c r="AH91" i="2"/>
  <c r="AT91" i="2" s="1"/>
  <c r="AH77" i="2"/>
  <c r="AT77" i="2" s="1"/>
  <c r="AI93" i="2"/>
  <c r="AO93" i="2"/>
  <c r="BA93" i="2" s="1"/>
  <c r="R84" i="11"/>
  <c r="Q21" i="11"/>
  <c r="AM82" i="2"/>
  <c r="AQ85" i="2"/>
  <c r="BC85" i="2" s="1"/>
  <c r="AB90" i="5"/>
  <c r="BX90" i="5" s="1"/>
  <c r="AA90" i="5"/>
  <c r="L88" i="22"/>
  <c r="M89" i="15"/>
  <c r="Y89" i="15" s="1"/>
  <c r="X90" i="8" s="1"/>
  <c r="E89" i="15"/>
  <c r="Q89" i="15" s="1"/>
  <c r="P90" i="8" s="1"/>
  <c r="G95" i="23"/>
  <c r="K94" i="22"/>
  <c r="E95" i="23"/>
  <c r="M95" i="23"/>
  <c r="K95" i="23"/>
  <c r="I95" i="23"/>
  <c r="N95" i="23"/>
  <c r="H95" i="23"/>
  <c r="F95" i="23"/>
  <c r="L95" i="23"/>
  <c r="J95" i="23"/>
  <c r="O95" i="23"/>
  <c r="AJ91" i="2"/>
  <c r="AV91" i="2" s="1"/>
  <c r="I32" i="4"/>
  <c r="I28" i="4"/>
  <c r="K28" i="4" s="1"/>
  <c r="X28" i="4" s="1"/>
  <c r="AB29" i="8" s="1"/>
  <c r="I60" i="4"/>
  <c r="I69" i="4"/>
  <c r="J88" i="4"/>
  <c r="Q88" i="4"/>
  <c r="AD88" i="4" s="1"/>
  <c r="AH89" i="8" s="1"/>
  <c r="CP89" i="8" s="1"/>
  <c r="P88" i="4"/>
  <c r="AC88" i="4" s="1"/>
  <c r="AG89" i="8" s="1"/>
  <c r="AP91" i="2"/>
  <c r="BB91" i="2" s="1"/>
  <c r="T88" i="4"/>
  <c r="AG88" i="4" s="1"/>
  <c r="AK89" i="8" s="1"/>
  <c r="O88" i="4"/>
  <c r="AB88" i="4" s="1"/>
  <c r="AF89" i="8" s="1"/>
  <c r="AK93" i="2"/>
  <c r="AW93" i="2" s="1"/>
  <c r="L88" i="4"/>
  <c r="Y88" i="4" s="1"/>
  <c r="AC89" i="8" s="1"/>
  <c r="N88" i="4"/>
  <c r="AA88" i="4" s="1"/>
  <c r="AE89" i="8" s="1"/>
  <c r="S88" i="4"/>
  <c r="AF88" i="4" s="1"/>
  <c r="AJ89" i="8" s="1"/>
  <c r="CR89" i="8" s="1"/>
  <c r="U88" i="4"/>
  <c r="AH88" i="4" s="1"/>
  <c r="AL89" i="8" s="1"/>
  <c r="K88" i="4"/>
  <c r="X88" i="4" s="1"/>
  <c r="AB89" i="8" s="1"/>
  <c r="M88" i="4"/>
  <c r="Z88" i="4" s="1"/>
  <c r="AD89" i="8" s="1"/>
  <c r="CL89" i="8" s="1"/>
  <c r="R88" i="4"/>
  <c r="AE88" i="4" s="1"/>
  <c r="AI89" i="8" s="1"/>
  <c r="O92" i="15"/>
  <c r="AA92" i="15" s="1"/>
  <c r="Z93" i="8" s="1"/>
  <c r="L91" i="22"/>
  <c r="I67" i="4"/>
  <c r="I23" i="4"/>
  <c r="J23" i="4" s="1"/>
  <c r="W23" i="4" s="1"/>
  <c r="AA24" i="8" s="1"/>
  <c r="I14" i="4"/>
  <c r="I36" i="4"/>
  <c r="K36" i="4" s="1"/>
  <c r="X36" i="4" s="1"/>
  <c r="AB37" i="8" s="1"/>
  <c r="I78" i="4"/>
  <c r="I13" i="4"/>
  <c r="O13" i="4" s="1"/>
  <c r="AB13" i="4" s="1"/>
  <c r="AF14" i="8" s="1"/>
  <c r="I33" i="4"/>
  <c r="I16" i="4"/>
  <c r="I73" i="4"/>
  <c r="I20" i="4"/>
  <c r="Q20" i="4" s="1"/>
  <c r="AD20" i="4" s="1"/>
  <c r="AH21" i="8" s="1"/>
  <c r="I52" i="4"/>
  <c r="S52" i="4" s="1"/>
  <c r="AF52" i="4" s="1"/>
  <c r="AJ53" i="8" s="1"/>
  <c r="I19" i="4"/>
  <c r="I55" i="4"/>
  <c r="I50" i="4"/>
  <c r="I82" i="4"/>
  <c r="I40" i="4"/>
  <c r="I39" i="4"/>
  <c r="I65" i="4"/>
  <c r="I49" i="4"/>
  <c r="I70" i="4"/>
  <c r="T70" i="4" s="1"/>
  <c r="AG70" i="4" s="1"/>
  <c r="AK71" i="8" s="1"/>
  <c r="I45" i="4"/>
  <c r="I79" i="4"/>
  <c r="T79" i="4" s="1"/>
  <c r="AG79" i="4" s="1"/>
  <c r="AK80" i="8" s="1"/>
  <c r="I59" i="4"/>
  <c r="I64" i="4"/>
  <c r="I11" i="4"/>
  <c r="I27" i="4"/>
  <c r="I12" i="4"/>
  <c r="Q12" i="4" s="1"/>
  <c r="AD12" i="4" s="1"/>
  <c r="AH13" i="8" s="1"/>
  <c r="I30" i="4"/>
  <c r="S30" i="4" s="1"/>
  <c r="AF30" i="4" s="1"/>
  <c r="AJ31" i="8" s="1"/>
  <c r="I85" i="4"/>
  <c r="I18" i="4"/>
  <c r="S18" i="4" s="1"/>
  <c r="AF18" i="4" s="1"/>
  <c r="AJ19" i="8" s="1"/>
  <c r="I66" i="4"/>
  <c r="I15" i="4"/>
  <c r="I29" i="4"/>
  <c r="I56" i="4"/>
  <c r="I38" i="4"/>
  <c r="Q38" i="4" s="1"/>
  <c r="AD38" i="4" s="1"/>
  <c r="AH39" i="8" s="1"/>
  <c r="I37" i="4"/>
  <c r="U37" i="4" s="1"/>
  <c r="AH37" i="4" s="1"/>
  <c r="AL38" i="8" s="1"/>
  <c r="I72" i="4"/>
  <c r="I57" i="4"/>
  <c r="I58" i="4"/>
  <c r="I51" i="4"/>
  <c r="I43" i="4"/>
  <c r="I48" i="4"/>
  <c r="O48" i="4" s="1"/>
  <c r="AB48" i="4" s="1"/>
  <c r="AF49" i="8" s="1"/>
  <c r="I75" i="4"/>
  <c r="K75" i="4" s="1"/>
  <c r="X75" i="4" s="1"/>
  <c r="AB76" i="8" s="1"/>
  <c r="I21" i="4"/>
  <c r="Q21" i="4" s="1"/>
  <c r="AD21" i="4" s="1"/>
  <c r="AH22" i="8" s="1"/>
  <c r="I54" i="4"/>
  <c r="I76" i="4"/>
  <c r="U76" i="4" s="1"/>
  <c r="AH76" i="4" s="1"/>
  <c r="AL77" i="8" s="1"/>
  <c r="I74" i="4"/>
  <c r="I83" i="4"/>
  <c r="I22" i="4"/>
  <c r="I31" i="4"/>
  <c r="N31" i="4" s="1"/>
  <c r="AA31" i="4" s="1"/>
  <c r="AE32" i="8" s="1"/>
  <c r="I81" i="4"/>
  <c r="I34" i="4"/>
  <c r="J34" i="4" s="1"/>
  <c r="W34" i="4" s="1"/>
  <c r="AA35" i="8" s="1"/>
  <c r="I41" i="4"/>
  <c r="I10" i="4"/>
  <c r="L10" i="4" s="1"/>
  <c r="Y10" i="4" s="1"/>
  <c r="AC11" i="8" s="1"/>
  <c r="I42" i="4"/>
  <c r="I25" i="4"/>
  <c r="I84" i="4"/>
  <c r="I24" i="4"/>
  <c r="T24" i="4" s="1"/>
  <c r="AG24" i="4" s="1"/>
  <c r="AK25" i="8" s="1"/>
  <c r="I77" i="4"/>
  <c r="I63" i="4"/>
  <c r="J63" i="4" s="1"/>
  <c r="W63" i="4" s="1"/>
  <c r="AA64" i="8" s="1"/>
  <c r="I46" i="4"/>
  <c r="I86" i="4"/>
  <c r="Q86" i="4" s="1"/>
  <c r="AD86" i="4" s="1"/>
  <c r="AH87" i="8" s="1"/>
  <c r="I47" i="4"/>
  <c r="I68" i="4"/>
  <c r="I61" i="4"/>
  <c r="AA84" i="5"/>
  <c r="CD28" i="5"/>
  <c r="K26" i="22"/>
  <c r="H25" i="23"/>
  <c r="L25" i="23"/>
  <c r="BL10" i="5"/>
  <c r="O13" i="5"/>
  <c r="AA58" i="5"/>
  <c r="AH84" i="5"/>
  <c r="CD84" i="5" s="1"/>
  <c r="CP84" i="5" s="1"/>
  <c r="E13" i="15"/>
  <c r="Q13" i="15" s="1"/>
  <c r="P14" i="8" s="1"/>
  <c r="Q84" i="11"/>
  <c r="AF66" i="2"/>
  <c r="X83" i="11"/>
  <c r="D74" i="15"/>
  <c r="O74" i="15"/>
  <c r="AA80" i="5"/>
  <c r="H74" i="15"/>
  <c r="T74" i="15" s="1"/>
  <c r="S75" i="8" s="1"/>
  <c r="I74" i="15"/>
  <c r="N74" i="15"/>
  <c r="Z74" i="15" s="1"/>
  <c r="Y75" i="8" s="1"/>
  <c r="G74" i="15"/>
  <c r="Q69" i="11"/>
  <c r="F74" i="15"/>
  <c r="R74" i="15" s="1"/>
  <c r="Q75" i="8" s="1"/>
  <c r="M74" i="15"/>
  <c r="K86" i="15"/>
  <c r="AI55" i="2"/>
  <c r="AU55" i="2" s="1"/>
  <c r="K78" i="15"/>
  <c r="W78" i="15" s="1"/>
  <c r="V79" i="8" s="1"/>
  <c r="F78" i="15"/>
  <c r="R78" i="15" s="1"/>
  <c r="Q79" i="8" s="1"/>
  <c r="M78" i="15"/>
  <c r="Y78" i="15" s="1"/>
  <c r="X79" i="8" s="1"/>
  <c r="AO12" i="2"/>
  <c r="BA12" i="2" s="1"/>
  <c r="L12" i="19" s="1"/>
  <c r="X12" i="19" s="1"/>
  <c r="L78" i="15"/>
  <c r="X78" i="15" s="1"/>
  <c r="W79" i="8" s="1"/>
  <c r="G78" i="15"/>
  <c r="S78" i="15" s="1"/>
  <c r="R79" i="8" s="1"/>
  <c r="AF77" i="2"/>
  <c r="AK69" i="2"/>
  <c r="AW69" i="2" s="1"/>
  <c r="AQ73" i="2"/>
  <c r="AL69" i="2"/>
  <c r="AX69" i="2" s="1"/>
  <c r="AJ81" i="2"/>
  <c r="AV81" i="2" s="1"/>
  <c r="AK83" i="2"/>
  <c r="AQ69" i="2"/>
  <c r="BC69" i="2" s="1"/>
  <c r="W82" i="11"/>
  <c r="AM85" i="2"/>
  <c r="AY85" i="2" s="1"/>
  <c r="CI28" i="5"/>
  <c r="CU28" i="5" s="1"/>
  <c r="AJ57" i="2"/>
  <c r="O78" i="15"/>
  <c r="AA78" i="15" s="1"/>
  <c r="Z79" i="8" s="1"/>
  <c r="E78" i="15"/>
  <c r="Q78" i="15" s="1"/>
  <c r="P79" i="8" s="1"/>
  <c r="S77" i="11"/>
  <c r="Y66" i="11"/>
  <c r="I78" i="15"/>
  <c r="U78" i="15" s="1"/>
  <c r="T79" i="8" s="1"/>
  <c r="H78" i="15"/>
  <c r="T78" i="15" s="1"/>
  <c r="S79" i="8" s="1"/>
  <c r="D78" i="15"/>
  <c r="P78" i="15" s="1"/>
  <c r="O79" i="8" s="1"/>
  <c r="N78" i="15"/>
  <c r="Z78" i="15" s="1"/>
  <c r="Y79" i="8" s="1"/>
  <c r="AM69" i="2"/>
  <c r="AY69" i="2" s="1"/>
  <c r="R69" i="11"/>
  <c r="AK84" i="2"/>
  <c r="AW84" i="2" s="1"/>
  <c r="R83" i="11"/>
  <c r="AP85" i="2"/>
  <c r="BB85" i="2" s="1"/>
  <c r="AL83" i="2"/>
  <c r="AX83" i="2" s="1"/>
  <c r="T66" i="11"/>
  <c r="AF84" i="2"/>
  <c r="AR84" i="2" s="1"/>
  <c r="C84" i="19" s="1"/>
  <c r="O84" i="19" s="1"/>
  <c r="V73" i="11"/>
  <c r="Y83" i="11"/>
  <c r="BX28" i="5"/>
  <c r="AH83" i="2"/>
  <c r="AT83" i="2" s="1"/>
  <c r="Z65" i="11"/>
  <c r="Y69" i="11"/>
  <c r="V59" i="11"/>
  <c r="Z82" i="11"/>
  <c r="U66" i="11"/>
  <c r="M39" i="15"/>
  <c r="L38" i="22"/>
  <c r="AD67" i="5"/>
  <c r="BN64" i="5"/>
  <c r="AM76" i="5"/>
  <c r="DG76" i="5" s="1"/>
  <c r="CH76" i="8" s="1"/>
  <c r="BW73" i="5"/>
  <c r="CI73" i="5" s="1"/>
  <c r="CU73" i="5" s="1"/>
  <c r="J42" i="23"/>
  <c r="K42" i="23"/>
  <c r="E42" i="23"/>
  <c r="O42" i="23"/>
  <c r="L42" i="23"/>
  <c r="I42" i="23"/>
  <c r="F42" i="23"/>
  <c r="G42" i="23"/>
  <c r="M42" i="23"/>
  <c r="H42" i="23"/>
  <c r="D42" i="23"/>
  <c r="N42" i="23"/>
  <c r="H29" i="23"/>
  <c r="E29" i="23"/>
  <c r="K29" i="23"/>
  <c r="I29" i="23"/>
  <c r="F29" i="23"/>
  <c r="J29" i="23"/>
  <c r="L29" i="23"/>
  <c r="O29" i="23"/>
  <c r="G29" i="23"/>
  <c r="M29" i="23"/>
  <c r="D29" i="23"/>
  <c r="N29" i="23"/>
  <c r="F20" i="23"/>
  <c r="G20" i="23"/>
  <c r="H20" i="23"/>
  <c r="O20" i="23"/>
  <c r="L20" i="23"/>
  <c r="I20" i="23"/>
  <c r="M20" i="23"/>
  <c r="K20" i="23"/>
  <c r="J20" i="23"/>
  <c r="D20" i="23"/>
  <c r="N20" i="23"/>
  <c r="E20" i="23"/>
  <c r="E11" i="23"/>
  <c r="N11" i="23"/>
  <c r="K11" i="23"/>
  <c r="D11" i="23"/>
  <c r="O11" i="23"/>
  <c r="H11" i="23"/>
  <c r="F11" i="23"/>
  <c r="G11" i="23"/>
  <c r="I11" i="23"/>
  <c r="J11" i="23"/>
  <c r="M11" i="23"/>
  <c r="L11" i="23"/>
  <c r="BL73" i="5"/>
  <c r="J78" i="15"/>
  <c r="V78" i="15" s="1"/>
  <c r="U79" i="8" s="1"/>
  <c r="D9" i="23"/>
  <c r="J9" i="23"/>
  <c r="K9" i="23"/>
  <c r="G9" i="23"/>
  <c r="L9" i="23"/>
  <c r="F9" i="23"/>
  <c r="M9" i="23"/>
  <c r="N9" i="23"/>
  <c r="O9" i="23"/>
  <c r="H9" i="23"/>
  <c r="E9" i="23"/>
  <c r="I9" i="23"/>
  <c r="I37" i="23"/>
  <c r="M37" i="23"/>
  <c r="K37" i="23"/>
  <c r="F37" i="23"/>
  <c r="H37" i="23"/>
  <c r="N37" i="23"/>
  <c r="G37" i="23"/>
  <c r="J37" i="23"/>
  <c r="D37" i="23"/>
  <c r="O37" i="23"/>
  <c r="L37" i="23"/>
  <c r="E37" i="23"/>
  <c r="BU73" i="5"/>
  <c r="CG73" i="5" s="1"/>
  <c r="CS73" i="5" s="1"/>
  <c r="G22" i="23"/>
  <c r="E22" i="23"/>
  <c r="O22" i="23"/>
  <c r="I22" i="23"/>
  <c r="F22" i="23"/>
  <c r="D22" i="23"/>
  <c r="J22" i="23"/>
  <c r="M22" i="23"/>
  <c r="H22" i="23"/>
  <c r="K22" i="23"/>
  <c r="L22" i="23"/>
  <c r="N22" i="23"/>
  <c r="F43" i="23"/>
  <c r="G43" i="23"/>
  <c r="H43" i="23"/>
  <c r="E43" i="23"/>
  <c r="N43" i="23"/>
  <c r="M43" i="23"/>
  <c r="I43" i="23"/>
  <c r="D43" i="23"/>
  <c r="J43" i="23"/>
  <c r="O43" i="23"/>
  <c r="K43" i="23"/>
  <c r="L43" i="23"/>
  <c r="AH67" i="5"/>
  <c r="DB67" i="5" s="1"/>
  <c r="CC67" i="8" s="1"/>
  <c r="BR64" i="5"/>
  <c r="DB64" i="5" s="1"/>
  <c r="CC64" i="8" s="1"/>
  <c r="AH76" i="5"/>
  <c r="DB76" i="5" s="1"/>
  <c r="CC76" i="8" s="1"/>
  <c r="BR73" i="5"/>
  <c r="DB73" i="5" s="1"/>
  <c r="CC73" i="8" s="1"/>
  <c r="G28" i="23"/>
  <c r="J28" i="23"/>
  <c r="M28" i="23"/>
  <c r="O28" i="23"/>
  <c r="K28" i="23"/>
  <c r="D28" i="23"/>
  <c r="E28" i="23"/>
  <c r="N28" i="23"/>
  <c r="L28" i="23"/>
  <c r="F28" i="23"/>
  <c r="I28" i="23"/>
  <c r="H28" i="23"/>
  <c r="H32" i="23"/>
  <c r="M32" i="23"/>
  <c r="L32" i="23"/>
  <c r="I32" i="23"/>
  <c r="N32" i="23"/>
  <c r="D32" i="23"/>
  <c r="J32" i="23"/>
  <c r="G32" i="23"/>
  <c r="E32" i="23"/>
  <c r="O32" i="23"/>
  <c r="K32" i="23"/>
  <c r="F32" i="23"/>
  <c r="G40" i="23"/>
  <c r="D40" i="23"/>
  <c r="K40" i="23"/>
  <c r="O40" i="23"/>
  <c r="N40" i="23"/>
  <c r="F40" i="23"/>
  <c r="L40" i="23"/>
  <c r="H40" i="23"/>
  <c r="I40" i="23"/>
  <c r="M40" i="23"/>
  <c r="J40" i="23"/>
  <c r="E40" i="23"/>
  <c r="H10" i="23"/>
  <c r="G10" i="23"/>
  <c r="F10" i="23"/>
  <c r="I10" i="23"/>
  <c r="O10" i="23"/>
  <c r="J10" i="23"/>
  <c r="L10" i="23"/>
  <c r="D10" i="23"/>
  <c r="M10" i="23"/>
  <c r="K10" i="23"/>
  <c r="N10" i="23"/>
  <c r="E10" i="23"/>
  <c r="BO73" i="5"/>
  <c r="CY73" i="5" s="1"/>
  <c r="BZ73" i="8" s="1"/>
  <c r="AF76" i="5"/>
  <c r="CZ76" i="5" s="1"/>
  <c r="CA76" i="8" s="1"/>
  <c r="BP73" i="5"/>
  <c r="CB73" i="5" s="1"/>
  <c r="CN73" i="5" s="1"/>
  <c r="AG76" i="5"/>
  <c r="BQ73" i="5"/>
  <c r="DA73" i="5" s="1"/>
  <c r="CB73" i="8" s="1"/>
  <c r="BM73" i="5"/>
  <c r="CW73" i="5" s="1"/>
  <c r="BX73" i="8" s="1"/>
  <c r="H30" i="23"/>
  <c r="G30" i="23"/>
  <c r="F30" i="23"/>
  <c r="O30" i="23"/>
  <c r="J30" i="23"/>
  <c r="K30" i="23"/>
  <c r="L30" i="23"/>
  <c r="I30" i="23"/>
  <c r="D30" i="23"/>
  <c r="M30" i="23"/>
  <c r="E30" i="23"/>
  <c r="N30" i="23"/>
  <c r="L24" i="23"/>
  <c r="G24" i="23"/>
  <c r="E24" i="23"/>
  <c r="O24" i="23"/>
  <c r="M24" i="23"/>
  <c r="F24" i="23"/>
  <c r="H24" i="23"/>
  <c r="I24" i="23"/>
  <c r="N24" i="23"/>
  <c r="J24" i="23"/>
  <c r="K24" i="23"/>
  <c r="D24" i="23"/>
  <c r="H33" i="23"/>
  <c r="K33" i="23"/>
  <c r="I33" i="23"/>
  <c r="G33" i="23"/>
  <c r="E33" i="23"/>
  <c r="O33" i="23"/>
  <c r="D33" i="23"/>
  <c r="F33" i="23"/>
  <c r="J33" i="23"/>
  <c r="L33" i="23"/>
  <c r="M33" i="23"/>
  <c r="N33" i="23"/>
  <c r="G23" i="23"/>
  <c r="E23" i="23"/>
  <c r="F23" i="23"/>
  <c r="K23" i="23"/>
  <c r="H23" i="23"/>
  <c r="L23" i="23"/>
  <c r="M23" i="23"/>
  <c r="I23" i="23"/>
  <c r="N23" i="23"/>
  <c r="J23" i="23"/>
  <c r="D23" i="23"/>
  <c r="O23" i="23"/>
  <c r="CC28" i="5"/>
  <c r="CO28" i="5" s="1"/>
  <c r="AJ67" i="5"/>
  <c r="DD67" i="5" s="1"/>
  <c r="CE67" i="8" s="1"/>
  <c r="BT64" i="5"/>
  <c r="BL64" i="5"/>
  <c r="BQ64" i="5"/>
  <c r="CC64" i="5" s="1"/>
  <c r="CO64" i="5" s="1"/>
  <c r="AI76" i="5"/>
  <c r="DC76" i="5" s="1"/>
  <c r="CD76" i="8" s="1"/>
  <c r="BS73" i="5"/>
  <c r="CE73" i="5" s="1"/>
  <c r="CQ73" i="5" s="1"/>
  <c r="AJ76" i="5"/>
  <c r="BT73" i="5"/>
  <c r="CF73" i="5" s="1"/>
  <c r="CR73" i="5" s="1"/>
  <c r="AI67" i="5"/>
  <c r="DC67" i="5" s="1"/>
  <c r="CD67" i="8" s="1"/>
  <c r="BS64" i="5"/>
  <c r="AD76" i="5"/>
  <c r="CX76" i="5" s="1"/>
  <c r="BY76" i="8" s="1"/>
  <c r="BN73" i="5"/>
  <c r="BZ73" i="5" s="1"/>
  <c r="CL73" i="5" s="1"/>
  <c r="AF67" i="5"/>
  <c r="CZ67" i="5" s="1"/>
  <c r="CA67" i="8" s="1"/>
  <c r="BP64" i="5"/>
  <c r="AL76" i="5"/>
  <c r="DF76" i="5" s="1"/>
  <c r="CG76" i="8" s="1"/>
  <c r="BV73" i="5"/>
  <c r="CH73" i="5" s="1"/>
  <c r="CT73" i="5" s="1"/>
  <c r="L36" i="23"/>
  <c r="G36" i="23"/>
  <c r="M36" i="23"/>
  <c r="O36" i="23"/>
  <c r="K36" i="23"/>
  <c r="N36" i="23"/>
  <c r="F36" i="23"/>
  <c r="J36" i="23"/>
  <c r="D36" i="23"/>
  <c r="H36" i="23"/>
  <c r="I36" i="23"/>
  <c r="E36" i="23"/>
  <c r="J31" i="23"/>
  <c r="G31" i="23"/>
  <c r="K31" i="23"/>
  <c r="L31" i="23"/>
  <c r="H31" i="23"/>
  <c r="F31" i="23"/>
  <c r="M31" i="23"/>
  <c r="O31" i="23"/>
  <c r="D31" i="23"/>
  <c r="E31" i="23"/>
  <c r="N31" i="23"/>
  <c r="I31" i="23"/>
  <c r="J21" i="23"/>
  <c r="N21" i="23"/>
  <c r="O21" i="23"/>
  <c r="K21" i="23"/>
  <c r="L21" i="23"/>
  <c r="D21" i="23"/>
  <c r="E21" i="23"/>
  <c r="G21" i="23"/>
  <c r="M21" i="23"/>
  <c r="F21" i="23"/>
  <c r="I21" i="23"/>
  <c r="H21" i="23"/>
  <c r="BV64" i="5"/>
  <c r="BO64" i="5"/>
  <c r="BU64" i="5"/>
  <c r="BW64" i="5"/>
  <c r="J38" i="23"/>
  <c r="G38" i="23"/>
  <c r="O38" i="23"/>
  <c r="H38" i="23"/>
  <c r="K38" i="23"/>
  <c r="D38" i="23"/>
  <c r="F38" i="23"/>
  <c r="L38" i="23"/>
  <c r="M38" i="23"/>
  <c r="N38" i="23"/>
  <c r="I38" i="23"/>
  <c r="E38" i="23"/>
  <c r="O13" i="23"/>
  <c r="G13" i="23"/>
  <c r="K13" i="23"/>
  <c r="M13" i="23"/>
  <c r="H13" i="23"/>
  <c r="D13" i="23"/>
  <c r="L13" i="23"/>
  <c r="N13" i="23"/>
  <c r="I13" i="23"/>
  <c r="J13" i="23"/>
  <c r="E13" i="23"/>
  <c r="F13" i="23"/>
  <c r="E16" i="23"/>
  <c r="G16" i="23"/>
  <c r="F16" i="23"/>
  <c r="O16" i="23"/>
  <c r="H16" i="23"/>
  <c r="K16" i="23"/>
  <c r="I16" i="23"/>
  <c r="M16" i="23"/>
  <c r="L16" i="23"/>
  <c r="J16" i="23"/>
  <c r="N16" i="23"/>
  <c r="D16" i="23"/>
  <c r="M39" i="23"/>
  <c r="K39" i="23"/>
  <c r="F39" i="23"/>
  <c r="N39" i="23"/>
  <c r="G39" i="23"/>
  <c r="D39" i="23"/>
  <c r="J39" i="23"/>
  <c r="H39" i="23"/>
  <c r="O39" i="23"/>
  <c r="I39" i="23"/>
  <c r="L39" i="23"/>
  <c r="E39" i="23"/>
  <c r="AC67" i="5"/>
  <c r="BY67" i="5" s="1"/>
  <c r="CK67" i="5" s="1"/>
  <c r="BM64" i="5"/>
  <c r="J9" i="4"/>
  <c r="R9" i="4"/>
  <c r="AE9" i="4" s="1"/>
  <c r="AI10" i="8" s="1"/>
  <c r="P9" i="4"/>
  <c r="AC9" i="4" s="1"/>
  <c r="AG10" i="8" s="1"/>
  <c r="T9" i="4"/>
  <c r="AG9" i="4" s="1"/>
  <c r="AK10" i="8" s="1"/>
  <c r="N9" i="4"/>
  <c r="AA9" i="4" s="1"/>
  <c r="AE10" i="8" s="1"/>
  <c r="L9" i="4"/>
  <c r="Y9" i="4" s="1"/>
  <c r="AC10" i="8" s="1"/>
  <c r="U9" i="4"/>
  <c r="AH9" i="4" s="1"/>
  <c r="AL10" i="8" s="1"/>
  <c r="M9" i="4"/>
  <c r="Z9" i="4" s="1"/>
  <c r="AD10" i="8" s="1"/>
  <c r="S9" i="4"/>
  <c r="AF9" i="4" s="1"/>
  <c r="AJ10" i="8" s="1"/>
  <c r="O9" i="4"/>
  <c r="AB9" i="4" s="1"/>
  <c r="AF10" i="8" s="1"/>
  <c r="Q9" i="4"/>
  <c r="AD9" i="4" s="1"/>
  <c r="AH10" i="8" s="1"/>
  <c r="K9" i="4"/>
  <c r="X9" i="4" s="1"/>
  <c r="AB10" i="8" s="1"/>
  <c r="H12" i="23"/>
  <c r="G12" i="23"/>
  <c r="I12" i="23"/>
  <c r="O12" i="23"/>
  <c r="M12" i="23"/>
  <c r="J12" i="23"/>
  <c r="E12" i="23"/>
  <c r="D12" i="23"/>
  <c r="K12" i="23"/>
  <c r="N12" i="23"/>
  <c r="F12" i="23"/>
  <c r="L12" i="23"/>
  <c r="G34" i="23"/>
  <c r="L34" i="23"/>
  <c r="O34" i="23"/>
  <c r="M34" i="23"/>
  <c r="H34" i="23"/>
  <c r="N34" i="23"/>
  <c r="F34" i="23"/>
  <c r="I34" i="23"/>
  <c r="J34" i="23"/>
  <c r="D34" i="23"/>
  <c r="K34" i="23"/>
  <c r="E34" i="23"/>
  <c r="M18" i="23"/>
  <c r="G18" i="23"/>
  <c r="D18" i="23"/>
  <c r="O18" i="23"/>
  <c r="N18" i="23"/>
  <c r="F18" i="23"/>
  <c r="E18" i="23"/>
  <c r="I18" i="23"/>
  <c r="H18" i="23"/>
  <c r="J18" i="23"/>
  <c r="L18" i="23"/>
  <c r="K18" i="23"/>
  <c r="K15" i="23"/>
  <c r="I15" i="23"/>
  <c r="E15" i="23"/>
  <c r="J15" i="23"/>
  <c r="G15" i="23"/>
  <c r="F15" i="23"/>
  <c r="L15" i="23"/>
  <c r="H15" i="23"/>
  <c r="O15" i="23"/>
  <c r="M15" i="23"/>
  <c r="D15" i="23"/>
  <c r="N15" i="23"/>
  <c r="AN57" i="2"/>
  <c r="AQ57" i="2"/>
  <c r="AN69" i="2"/>
  <c r="AZ69" i="2" s="1"/>
  <c r="AG69" i="2"/>
  <c r="AS69" i="2" s="1"/>
  <c r="H52" i="15"/>
  <c r="G52" i="15"/>
  <c r="S52" i="15" s="1"/>
  <c r="R53" i="8" s="1"/>
  <c r="E52" i="15"/>
  <c r="D52" i="15"/>
  <c r="M52" i="15"/>
  <c r="Y52" i="15" s="1"/>
  <c r="X53" i="8" s="1"/>
  <c r="O52" i="15"/>
  <c r="AA52" i="15" s="1"/>
  <c r="Z53" i="8" s="1"/>
  <c r="R77" i="11"/>
  <c r="I52" i="15"/>
  <c r="U52" i="15" s="1"/>
  <c r="T53" i="8" s="1"/>
  <c r="F52" i="15"/>
  <c r="L52" i="15"/>
  <c r="X52" i="15" s="1"/>
  <c r="W53" i="8" s="1"/>
  <c r="AF69" i="2"/>
  <c r="AR69" i="2" s="1"/>
  <c r="C69" i="19" s="1"/>
  <c r="O69" i="19" s="1"/>
  <c r="J52" i="15"/>
  <c r="K52" i="15"/>
  <c r="E86" i="23"/>
  <c r="L86" i="23"/>
  <c r="J86" i="23"/>
  <c r="M86" i="23"/>
  <c r="F86" i="23"/>
  <c r="K86" i="23"/>
  <c r="N86" i="23"/>
  <c r="G86" i="23"/>
  <c r="D86" i="23"/>
  <c r="O86" i="23"/>
  <c r="I86" i="23"/>
  <c r="H86" i="23"/>
  <c r="J84" i="23"/>
  <c r="K84" i="23"/>
  <c r="F84" i="23"/>
  <c r="N84" i="23"/>
  <c r="D84" i="23"/>
  <c r="E84" i="23"/>
  <c r="L84" i="23"/>
  <c r="G84" i="23"/>
  <c r="O84" i="23"/>
  <c r="H84" i="23"/>
  <c r="M84" i="23"/>
  <c r="I84" i="23"/>
  <c r="H83" i="23"/>
  <c r="G83" i="23"/>
  <c r="I83" i="23"/>
  <c r="J83" i="23"/>
  <c r="F83" i="23"/>
  <c r="K83" i="23"/>
  <c r="E83" i="23"/>
  <c r="N83" i="23"/>
  <c r="D83" i="23"/>
  <c r="L83" i="23"/>
  <c r="O83" i="23"/>
  <c r="M83" i="23"/>
  <c r="J85" i="23"/>
  <c r="K85" i="23"/>
  <c r="F85" i="23"/>
  <c r="N85" i="23"/>
  <c r="D85" i="23"/>
  <c r="H85" i="23"/>
  <c r="G85" i="23"/>
  <c r="L85" i="23"/>
  <c r="E85" i="23"/>
  <c r="O85" i="23"/>
  <c r="I85" i="23"/>
  <c r="M85" i="23"/>
  <c r="I46" i="23"/>
  <c r="K46" i="23"/>
  <c r="G46" i="23"/>
  <c r="O46" i="23"/>
  <c r="J46" i="23"/>
  <c r="D46" i="23"/>
  <c r="E46" i="23"/>
  <c r="H46" i="23"/>
  <c r="M46" i="23"/>
  <c r="F46" i="23"/>
  <c r="N46" i="23"/>
  <c r="L46" i="23"/>
  <c r="L69" i="23"/>
  <c r="N69" i="23"/>
  <c r="J69" i="23"/>
  <c r="G69" i="23"/>
  <c r="E69" i="23"/>
  <c r="O69" i="23"/>
  <c r="K69" i="23"/>
  <c r="M69" i="23"/>
  <c r="H69" i="23"/>
  <c r="D69" i="23"/>
  <c r="F69" i="23"/>
  <c r="I69" i="23"/>
  <c r="E78" i="23"/>
  <c r="J78" i="23"/>
  <c r="M78" i="23"/>
  <c r="F78" i="23"/>
  <c r="K78" i="23"/>
  <c r="N78" i="23"/>
  <c r="G78" i="23"/>
  <c r="D78" i="23"/>
  <c r="O78" i="23"/>
  <c r="H78" i="23"/>
  <c r="I78" i="23"/>
  <c r="L78" i="23"/>
  <c r="H52" i="23"/>
  <c r="D52" i="23"/>
  <c r="F52" i="23"/>
  <c r="I52" i="23"/>
  <c r="E52" i="23"/>
  <c r="N52" i="23"/>
  <c r="J52" i="23"/>
  <c r="L52" i="23"/>
  <c r="G52" i="23"/>
  <c r="O52" i="23"/>
  <c r="K52" i="23"/>
  <c r="M52" i="23"/>
  <c r="L61" i="23"/>
  <c r="N61" i="23"/>
  <c r="J61" i="23"/>
  <c r="G61" i="23"/>
  <c r="E61" i="23"/>
  <c r="O61" i="23"/>
  <c r="K61" i="23"/>
  <c r="M61" i="23"/>
  <c r="H61" i="23"/>
  <c r="F61" i="23"/>
  <c r="I61" i="23"/>
  <c r="D61" i="23"/>
  <c r="H54" i="23"/>
  <c r="E54" i="23"/>
  <c r="F54" i="23"/>
  <c r="I54" i="23"/>
  <c r="N54" i="23"/>
  <c r="L54" i="23"/>
  <c r="J54" i="23"/>
  <c r="G54" i="23"/>
  <c r="M54" i="23"/>
  <c r="O54" i="23"/>
  <c r="K54" i="23"/>
  <c r="D54" i="23"/>
  <c r="J77" i="23"/>
  <c r="K77" i="23"/>
  <c r="F77" i="23"/>
  <c r="N77" i="23"/>
  <c r="D77" i="23"/>
  <c r="G77" i="23"/>
  <c r="L77" i="23"/>
  <c r="O77" i="23"/>
  <c r="M77" i="23"/>
  <c r="H77" i="23"/>
  <c r="I77" i="23"/>
  <c r="E77" i="23"/>
  <c r="H68" i="23"/>
  <c r="D68" i="23"/>
  <c r="F68" i="23"/>
  <c r="I68" i="23"/>
  <c r="E68" i="23"/>
  <c r="N68" i="23"/>
  <c r="G68" i="23"/>
  <c r="J68" i="23"/>
  <c r="K68" i="23"/>
  <c r="L68" i="23"/>
  <c r="M68" i="23"/>
  <c r="O68" i="23"/>
  <c r="H60" i="23"/>
  <c r="D60" i="23"/>
  <c r="F60" i="23"/>
  <c r="I60" i="23"/>
  <c r="E60" i="23"/>
  <c r="N60" i="23"/>
  <c r="J60" i="23"/>
  <c r="L60" i="23"/>
  <c r="G60" i="23"/>
  <c r="M60" i="23"/>
  <c r="O60" i="23"/>
  <c r="K60" i="23"/>
  <c r="J79" i="23"/>
  <c r="F79" i="23"/>
  <c r="N79" i="23"/>
  <c r="K79" i="23"/>
  <c r="G79" i="23"/>
  <c r="D79" i="23"/>
  <c r="O79" i="23"/>
  <c r="L79" i="23"/>
  <c r="H79" i="23"/>
  <c r="I79" i="23"/>
  <c r="E79" i="23"/>
  <c r="M79" i="23"/>
  <c r="J76" i="23"/>
  <c r="K76" i="23"/>
  <c r="F76" i="23"/>
  <c r="N76" i="23"/>
  <c r="D76" i="23"/>
  <c r="L76" i="23"/>
  <c r="G76" i="23"/>
  <c r="O76" i="23"/>
  <c r="E76" i="23"/>
  <c r="M76" i="23"/>
  <c r="H76" i="23"/>
  <c r="I76" i="23"/>
  <c r="H66" i="23"/>
  <c r="D66" i="23"/>
  <c r="F66" i="23"/>
  <c r="I66" i="23"/>
  <c r="E66" i="23"/>
  <c r="N66" i="23"/>
  <c r="J66" i="23"/>
  <c r="L66" i="23"/>
  <c r="G66" i="23"/>
  <c r="O66" i="23"/>
  <c r="K66" i="23"/>
  <c r="M66" i="23"/>
  <c r="N74" i="23"/>
  <c r="K74" i="23"/>
  <c r="F74" i="23"/>
  <c r="I74" i="23"/>
  <c r="E74" i="23"/>
  <c r="J74" i="23"/>
  <c r="O74" i="23"/>
  <c r="L74" i="23"/>
  <c r="M74" i="23"/>
  <c r="G74" i="23"/>
  <c r="D74" i="23"/>
  <c r="H74" i="23"/>
  <c r="K59" i="23"/>
  <c r="M59" i="23"/>
  <c r="I59" i="23"/>
  <c r="D59" i="23"/>
  <c r="F59" i="23"/>
  <c r="H59" i="23"/>
  <c r="L59" i="23"/>
  <c r="N59" i="23"/>
  <c r="J59" i="23"/>
  <c r="E59" i="23"/>
  <c r="G59" i="23"/>
  <c r="O59" i="23"/>
  <c r="K67" i="23"/>
  <c r="M67" i="23"/>
  <c r="I67" i="23"/>
  <c r="D67" i="23"/>
  <c r="F67" i="23"/>
  <c r="H67" i="23"/>
  <c r="L67" i="23"/>
  <c r="N67" i="23"/>
  <c r="J67" i="23"/>
  <c r="E67" i="23"/>
  <c r="G67" i="23"/>
  <c r="O67" i="23"/>
  <c r="G48" i="23"/>
  <c r="K48" i="23"/>
  <c r="O48" i="23"/>
  <c r="J48" i="23"/>
  <c r="D48" i="23"/>
  <c r="M48" i="23"/>
  <c r="L48" i="23"/>
  <c r="H48" i="23"/>
  <c r="I48" i="23"/>
  <c r="E48" i="23"/>
  <c r="F48" i="23"/>
  <c r="N48" i="23"/>
  <c r="N75" i="23"/>
  <c r="D75" i="23"/>
  <c r="L75" i="23"/>
  <c r="G75" i="23"/>
  <c r="E75" i="23"/>
  <c r="O75" i="23"/>
  <c r="M75" i="23"/>
  <c r="H75" i="23"/>
  <c r="I75" i="23"/>
  <c r="J75" i="23"/>
  <c r="F75" i="23"/>
  <c r="K75" i="23"/>
  <c r="H70" i="23"/>
  <c r="E70" i="23"/>
  <c r="F70" i="23"/>
  <c r="I70" i="23"/>
  <c r="N70" i="23"/>
  <c r="L70" i="23"/>
  <c r="J70" i="23"/>
  <c r="G70" i="23"/>
  <c r="M70" i="23"/>
  <c r="K70" i="23"/>
  <c r="D70" i="23"/>
  <c r="O70" i="23"/>
  <c r="H58" i="23"/>
  <c r="D58" i="23"/>
  <c r="F58" i="23"/>
  <c r="I58" i="23"/>
  <c r="E58" i="23"/>
  <c r="N58" i="23"/>
  <c r="J58" i="23"/>
  <c r="L58" i="23"/>
  <c r="G58" i="23"/>
  <c r="M58" i="23"/>
  <c r="O58" i="23"/>
  <c r="K58" i="23"/>
  <c r="L63" i="23"/>
  <c r="N63" i="23"/>
  <c r="J63" i="23"/>
  <c r="G63" i="23"/>
  <c r="E63" i="23"/>
  <c r="O63" i="23"/>
  <c r="K63" i="23"/>
  <c r="M63" i="23"/>
  <c r="H63" i="23"/>
  <c r="I63" i="23"/>
  <c r="D63" i="23"/>
  <c r="F63" i="23"/>
  <c r="I45" i="23"/>
  <c r="E45" i="23"/>
  <c r="K45" i="23"/>
  <c r="M45" i="23"/>
  <c r="G45" i="23"/>
  <c r="O45" i="23"/>
  <c r="H45" i="23"/>
  <c r="D45" i="23"/>
  <c r="F45" i="23"/>
  <c r="L45" i="23"/>
  <c r="N45" i="23"/>
  <c r="J45" i="23"/>
  <c r="J51" i="23"/>
  <c r="M51" i="23"/>
  <c r="K51" i="23"/>
  <c r="I51" i="23"/>
  <c r="D51" i="23"/>
  <c r="F51" i="23"/>
  <c r="H51" i="23"/>
  <c r="L51" i="23"/>
  <c r="N51" i="23"/>
  <c r="E51" i="23"/>
  <c r="G51" i="23"/>
  <c r="O51" i="23"/>
  <c r="J98" i="23"/>
  <c r="N98" i="23"/>
  <c r="K98" i="23"/>
  <c r="D98" i="23"/>
  <c r="G98" i="23"/>
  <c r="F98" i="23"/>
  <c r="L98" i="23"/>
  <c r="O98" i="23"/>
  <c r="I98" i="23"/>
  <c r="E98" i="23"/>
  <c r="M98" i="23"/>
  <c r="H98" i="23"/>
  <c r="J100" i="23"/>
  <c r="H100" i="23"/>
  <c r="K100" i="23"/>
  <c r="F100" i="23"/>
  <c r="N100" i="23"/>
  <c r="I100" i="23"/>
  <c r="D100" i="23"/>
  <c r="L100" i="23"/>
  <c r="G100" i="23"/>
  <c r="E100" i="23"/>
  <c r="M100" i="23"/>
  <c r="O100" i="23"/>
  <c r="E102" i="23"/>
  <c r="I102" i="23"/>
  <c r="J102" i="23"/>
  <c r="M102" i="23"/>
  <c r="F102" i="23"/>
  <c r="L102" i="23"/>
  <c r="K102" i="23"/>
  <c r="N102" i="23"/>
  <c r="G102" i="23"/>
  <c r="H102" i="23"/>
  <c r="D102" i="23"/>
  <c r="O102" i="23"/>
  <c r="H99" i="23"/>
  <c r="O99" i="23"/>
  <c r="I99" i="23"/>
  <c r="J99" i="23"/>
  <c r="M99" i="23"/>
  <c r="F99" i="23"/>
  <c r="K99" i="23"/>
  <c r="N99" i="23"/>
  <c r="D99" i="23"/>
  <c r="G99" i="23"/>
  <c r="E99" i="23"/>
  <c r="L99" i="23"/>
  <c r="J101" i="23"/>
  <c r="H101" i="23"/>
  <c r="K101" i="23"/>
  <c r="F101" i="23"/>
  <c r="N101" i="23"/>
  <c r="L101" i="23"/>
  <c r="G101" i="23"/>
  <c r="D101" i="23"/>
  <c r="I101" i="23"/>
  <c r="O101" i="23"/>
  <c r="M101" i="23"/>
  <c r="E101" i="23"/>
  <c r="CB28" i="5"/>
  <c r="CG28" i="5"/>
  <c r="CS28" i="5" s="1"/>
  <c r="CH28" i="5"/>
  <c r="BZ28" i="5"/>
  <c r="CG15" i="5"/>
  <c r="CS15" i="5" s="1"/>
  <c r="CF28" i="5"/>
  <c r="CR28" i="5" s="1"/>
  <c r="CA105" i="5"/>
  <c r="CB89" i="5"/>
  <c r="BY59" i="5"/>
  <c r="CE20" i="5"/>
  <c r="CQ20" i="5" s="1"/>
  <c r="CI97" i="5"/>
  <c r="CF84" i="5"/>
  <c r="CR84" i="5" s="1"/>
  <c r="BZ79" i="5"/>
  <c r="CL79" i="5" s="1"/>
  <c r="CD42" i="5"/>
  <c r="CP42" i="5" s="1"/>
  <c r="CA104" i="5"/>
  <c r="CI79" i="5"/>
  <c r="CU79" i="5" s="1"/>
  <c r="CC42" i="5"/>
  <c r="CO42" i="5" s="1"/>
  <c r="CB104" i="5"/>
  <c r="CB42" i="5"/>
  <c r="CE90" i="5"/>
  <c r="CQ90" i="5" s="1"/>
  <c r="BY28" i="5"/>
  <c r="CD82" i="5"/>
  <c r="CP82" i="5" s="1"/>
  <c r="CA81" i="5"/>
  <c r="CD58" i="5"/>
  <c r="CP58" i="5" s="1"/>
  <c r="CG104" i="5"/>
  <c r="AL86" i="5"/>
  <c r="DF86" i="5" s="1"/>
  <c r="CG86" i="8" s="1"/>
  <c r="AK92" i="5"/>
  <c r="DE92" i="5" s="1"/>
  <c r="CF92" i="8" s="1"/>
  <c r="AG107" i="5"/>
  <c r="CC107" i="5" s="1"/>
  <c r="AH47" i="5"/>
  <c r="DB47" i="5" s="1"/>
  <c r="CC47" i="8" s="1"/>
  <c r="AM95" i="5"/>
  <c r="DG95" i="5" s="1"/>
  <c r="CH95" i="8" s="1"/>
  <c r="AG71" i="5"/>
  <c r="DA71" i="5" s="1"/>
  <c r="CB71" i="8" s="1"/>
  <c r="BY88" i="5"/>
  <c r="AB95" i="5"/>
  <c r="BX95" i="5" s="1"/>
  <c r="CJ95" i="5" s="1"/>
  <c r="AH107" i="5"/>
  <c r="CU15" i="5"/>
  <c r="CT79" i="5"/>
  <c r="CM66" i="5"/>
  <c r="CT104" i="5"/>
  <c r="AE85" i="5"/>
  <c r="CA85" i="5" s="1"/>
  <c r="AK85" i="5"/>
  <c r="CG85" i="5" s="1"/>
  <c r="AL85" i="5"/>
  <c r="CH85" i="5" s="1"/>
  <c r="AB52" i="5"/>
  <c r="BX52" i="5" s="1"/>
  <c r="CJ52" i="5" s="1"/>
  <c r="AI77" i="5"/>
  <c r="DC77" i="5" s="1"/>
  <c r="CD77" i="8" s="1"/>
  <c r="AD52" i="5"/>
  <c r="CX52" i="5" s="1"/>
  <c r="BY52" i="8" s="1"/>
  <c r="AM86" i="5"/>
  <c r="DG86" i="5" s="1"/>
  <c r="CH86" i="8" s="1"/>
  <c r="AF92" i="5"/>
  <c r="CB92" i="5" s="1"/>
  <c r="AL38" i="5"/>
  <c r="CH38" i="5" s="1"/>
  <c r="AG38" i="5"/>
  <c r="CC38" i="5" s="1"/>
  <c r="CO38" i="5" s="1"/>
  <c r="AF52" i="5"/>
  <c r="CZ52" i="5" s="1"/>
  <c r="CA52" i="8" s="1"/>
  <c r="AC43" i="5"/>
  <c r="CW43" i="5" s="1"/>
  <c r="BX43" i="8" s="1"/>
  <c r="AH43" i="5"/>
  <c r="DB43" i="5" s="1"/>
  <c r="CC43" i="8" s="1"/>
  <c r="AG37" i="5"/>
  <c r="CC37" i="5" s="1"/>
  <c r="CO37" i="5" s="1"/>
  <c r="AI37" i="5"/>
  <c r="CE37" i="5" s="1"/>
  <c r="CQ37" i="5" s="1"/>
  <c r="AD43" i="5"/>
  <c r="CX43" i="5" s="1"/>
  <c r="BY43" i="8" s="1"/>
  <c r="AL43" i="5"/>
  <c r="CH43" i="5" s="1"/>
  <c r="AG41" i="5"/>
  <c r="DA41" i="5" s="1"/>
  <c r="CB41" i="8" s="1"/>
  <c r="AL44" i="5"/>
  <c r="DF44" i="5" s="1"/>
  <c r="CG44" i="8" s="1"/>
  <c r="AC52" i="5"/>
  <c r="BY52" i="5" s="1"/>
  <c r="AF46" i="5"/>
  <c r="CB46" i="5" s="1"/>
  <c r="CN46" i="5" s="1"/>
  <c r="AG32" i="5"/>
  <c r="CC32" i="5" s="1"/>
  <c r="AD32" i="5"/>
  <c r="BZ32" i="5" s="1"/>
  <c r="AM47" i="5"/>
  <c r="CI47" i="5" s="1"/>
  <c r="CU47" i="5" s="1"/>
  <c r="AL64" i="5"/>
  <c r="AF77" i="5"/>
  <c r="CB77" i="5" s="1"/>
  <c r="AM101" i="5"/>
  <c r="DG101" i="5" s="1"/>
  <c r="CH101" i="8" s="1"/>
  <c r="AK101" i="5"/>
  <c r="CG101" i="5" s="1"/>
  <c r="AI101" i="5"/>
  <c r="DC101" i="5" s="1"/>
  <c r="CD101" i="8" s="1"/>
  <c r="AH53" i="5"/>
  <c r="DB53" i="5" s="1"/>
  <c r="CC53" i="8" s="1"/>
  <c r="AE71" i="5"/>
  <c r="CA71" i="5" s="1"/>
  <c r="CM71" i="5" s="1"/>
  <c r="AH71" i="5"/>
  <c r="DB71" i="5" s="1"/>
  <c r="CC71" i="8" s="1"/>
  <c r="BX93" i="5"/>
  <c r="CE71" i="5"/>
  <c r="AK61" i="5"/>
  <c r="DE61" i="5" s="1"/>
  <c r="CF61" i="8" s="1"/>
  <c r="CD60" i="5"/>
  <c r="CP60" i="5" s="1"/>
  <c r="CC60" i="5"/>
  <c r="CO60" i="5" s="1"/>
  <c r="CH75" i="5"/>
  <c r="CT75" i="5" s="1"/>
  <c r="AJ72" i="5"/>
  <c r="DD72" i="5" s="1"/>
  <c r="CE72" i="8" s="1"/>
  <c r="CH60" i="5"/>
  <c r="CT60" i="5" s="1"/>
  <c r="CE88" i="5"/>
  <c r="CI75" i="5"/>
  <c r="CU75" i="5" s="1"/>
  <c r="BX61" i="5"/>
  <c r="CE102" i="5"/>
  <c r="BX62" i="5"/>
  <c r="CJ62" i="5" s="1"/>
  <c r="CA109" i="5"/>
  <c r="CF87" i="5"/>
  <c r="BZ62" i="5"/>
  <c r="CL62" i="5" s="1"/>
  <c r="AM63" i="5"/>
  <c r="DG63" i="5" s="1"/>
  <c r="CH63" i="8" s="1"/>
  <c r="BZ77" i="5"/>
  <c r="CL77" i="5" s="1"/>
  <c r="AF101" i="5"/>
  <c r="CB101" i="5" s="1"/>
  <c r="CG87" i="5"/>
  <c r="CS87" i="5" s="1"/>
  <c r="CI54" i="5"/>
  <c r="AL69" i="5"/>
  <c r="DF69" i="5" s="1"/>
  <c r="CG69" i="8" s="1"/>
  <c r="BX69" i="5"/>
  <c r="CC70" i="5"/>
  <c r="CO70" i="5" s="1"/>
  <c r="CC103" i="5"/>
  <c r="CI91" i="5"/>
  <c r="CU91" i="5" s="1"/>
  <c r="CE97" i="5"/>
  <c r="CI84" i="5"/>
  <c r="CF79" i="5"/>
  <c r="CB57" i="5"/>
  <c r="CA79" i="5"/>
  <c r="CM79" i="5" s="1"/>
  <c r="CF89" i="5"/>
  <c r="CR89" i="5" s="1"/>
  <c r="CF97" i="5"/>
  <c r="BY42" i="5"/>
  <c r="CC82" i="5"/>
  <c r="CO82" i="5" s="1"/>
  <c r="BY65" i="5"/>
  <c r="CK65" i="5" s="1"/>
  <c r="CI26" i="5"/>
  <c r="CE15" i="5"/>
  <c r="CH57" i="5"/>
  <c r="CT57" i="5" s="1"/>
  <c r="CC81" i="5"/>
  <c r="CE89" i="5"/>
  <c r="CQ89" i="5" s="1"/>
  <c r="BZ80" i="5"/>
  <c r="CD51" i="5"/>
  <c r="CP51" i="5" s="1"/>
  <c r="CE105" i="5"/>
  <c r="CH20" i="5"/>
  <c r="CA97" i="5"/>
  <c r="CM97" i="5" s="1"/>
  <c r="CD80" i="5"/>
  <c r="CP80" i="5" s="1"/>
  <c r="CH74" i="5"/>
  <c r="CT74" i="5" s="1"/>
  <c r="CA82" i="5"/>
  <c r="CM82" i="5" s="1"/>
  <c r="CD15" i="5"/>
  <c r="CP15" i="5" s="1"/>
  <c r="AK64" i="5"/>
  <c r="AC46" i="5"/>
  <c r="BY46" i="5" s="1"/>
  <c r="AL95" i="5"/>
  <c r="DF95" i="5" s="1"/>
  <c r="CG95" i="8" s="1"/>
  <c r="AH69" i="5"/>
  <c r="CD69" i="5" s="1"/>
  <c r="AH87" i="5"/>
  <c r="CD87" i="5" s="1"/>
  <c r="CS82" i="5"/>
  <c r="CR83" i="5"/>
  <c r="CQ104" i="5"/>
  <c r="AM85" i="5"/>
  <c r="DG85" i="5" s="1"/>
  <c r="CH85" i="8" s="1"/>
  <c r="AE92" i="5"/>
  <c r="CA92" i="5" s="1"/>
  <c r="AD38" i="5"/>
  <c r="CX38" i="5" s="1"/>
  <c r="BY38" i="8" s="1"/>
  <c r="AJ64" i="5"/>
  <c r="AE77" i="5"/>
  <c r="AM77" i="5"/>
  <c r="DG77" i="5" s="1"/>
  <c r="CH77" i="8" s="1"/>
  <c r="AI52" i="5"/>
  <c r="DC52" i="5" s="1"/>
  <c r="CD52" i="8" s="1"/>
  <c r="AD64" i="5"/>
  <c r="AJ43" i="5"/>
  <c r="DD43" i="5" s="1"/>
  <c r="CE43" i="8" s="1"/>
  <c r="AM43" i="5"/>
  <c r="DG43" i="5" s="1"/>
  <c r="CH43" i="8" s="1"/>
  <c r="AL37" i="5"/>
  <c r="CH37" i="5" s="1"/>
  <c r="CT37" i="5" s="1"/>
  <c r="AM37" i="5"/>
  <c r="CI37" i="5" s="1"/>
  <c r="CU37" i="5" s="1"/>
  <c r="AL41" i="5"/>
  <c r="CH41" i="5" s="1"/>
  <c r="AD41" i="5"/>
  <c r="BZ41" i="5" s="1"/>
  <c r="AM44" i="5"/>
  <c r="CI44" i="5" s="1"/>
  <c r="CU44" i="5" s="1"/>
  <c r="AK46" i="5"/>
  <c r="CG46" i="5" s="1"/>
  <c r="AG52" i="5"/>
  <c r="CC52" i="5" s="1"/>
  <c r="CO52" i="5" s="1"/>
  <c r="AI32" i="5"/>
  <c r="CE32" i="5" s="1"/>
  <c r="AL32" i="5"/>
  <c r="CH32" i="5" s="1"/>
  <c r="AK47" i="5"/>
  <c r="DE47" i="5" s="1"/>
  <c r="CF47" i="8" s="1"/>
  <c r="AF47" i="5"/>
  <c r="CB47" i="5" s="1"/>
  <c r="AJ108" i="5"/>
  <c r="DD108" i="5" s="1"/>
  <c r="CE108" i="8" s="1"/>
  <c r="AI53" i="5"/>
  <c r="DC53" i="5" s="1"/>
  <c r="CD53" i="8" s="1"/>
  <c r="AE101" i="5"/>
  <c r="CY101" i="5" s="1"/>
  <c r="BZ101" i="8" s="1"/>
  <c r="AE76" i="5"/>
  <c r="CY76" i="5" s="1"/>
  <c r="BZ76" i="8" s="1"/>
  <c r="AG95" i="5"/>
  <c r="DA95" i="5" s="1"/>
  <c r="CB95" i="8" s="1"/>
  <c r="AL101" i="5"/>
  <c r="DF101" i="5" s="1"/>
  <c r="CG101" i="8" s="1"/>
  <c r="AI108" i="5"/>
  <c r="DC108" i="5" s="1"/>
  <c r="CD108" i="8" s="1"/>
  <c r="CD101" i="5"/>
  <c r="AJ101" i="5"/>
  <c r="DD101" i="5" s="1"/>
  <c r="CE101" i="8" s="1"/>
  <c r="BZ71" i="5"/>
  <c r="CL71" i="5" s="1"/>
  <c r="BY71" i="5"/>
  <c r="CK71" i="5" s="1"/>
  <c r="CD93" i="5"/>
  <c r="CB71" i="5"/>
  <c r="CN71" i="5" s="1"/>
  <c r="CF93" i="5"/>
  <c r="CR93" i="5" s="1"/>
  <c r="BY93" i="5"/>
  <c r="CK93" i="5" s="1"/>
  <c r="AI75" i="5"/>
  <c r="DC75" i="5" s="1"/>
  <c r="CD75" i="8" s="1"/>
  <c r="AC108" i="5"/>
  <c r="CW108" i="5" s="1"/>
  <c r="BX108" i="8" s="1"/>
  <c r="AI59" i="5"/>
  <c r="CE59" i="5" s="1"/>
  <c r="AC96" i="5"/>
  <c r="BY96" i="5" s="1"/>
  <c r="CK96" i="5" s="1"/>
  <c r="CH59" i="5"/>
  <c r="CT59" i="5" s="1"/>
  <c r="AK96" i="5"/>
  <c r="DE96" i="5" s="1"/>
  <c r="CF96" i="8" s="1"/>
  <c r="AC53" i="5"/>
  <c r="BY53" i="5" s="1"/>
  <c r="CA75" i="5"/>
  <c r="AJ88" i="5"/>
  <c r="CF88" i="5" s="1"/>
  <c r="CA88" i="5"/>
  <c r="CM88" i="5" s="1"/>
  <c r="CF62" i="5"/>
  <c r="CR62" i="5" s="1"/>
  <c r="CC87" i="5"/>
  <c r="CO87" i="5" s="1"/>
  <c r="AG99" i="5"/>
  <c r="DA99" i="5" s="1"/>
  <c r="CB99" i="8" s="1"/>
  <c r="AK70" i="5"/>
  <c r="CG70" i="5" s="1"/>
  <c r="CB102" i="5"/>
  <c r="AE63" i="5"/>
  <c r="CY63" i="5" s="1"/>
  <c r="BZ63" i="8" s="1"/>
  <c r="CA72" i="5"/>
  <c r="CM72" i="5" s="1"/>
  <c r="AH54" i="5"/>
  <c r="DB54" i="5" s="1"/>
  <c r="CC54" i="8" s="1"/>
  <c r="CB54" i="5"/>
  <c r="BZ63" i="5"/>
  <c r="AG69" i="5"/>
  <c r="CC69" i="5" s="1"/>
  <c r="CB69" i="5"/>
  <c r="CN69" i="5" s="1"/>
  <c r="AK69" i="5"/>
  <c r="CG69" i="5" s="1"/>
  <c r="CS69" i="5" s="1"/>
  <c r="BY62" i="5"/>
  <c r="CK62" i="5" s="1"/>
  <c r="CH91" i="5"/>
  <c r="AH70" i="5"/>
  <c r="CD70" i="5" s="1"/>
  <c r="CE94" i="5"/>
  <c r="CQ94" i="5" s="1"/>
  <c r="CH94" i="5"/>
  <c r="CT94" i="5" s="1"/>
  <c r="CA91" i="5"/>
  <c r="CM91" i="5" s="1"/>
  <c r="CH83" i="5"/>
  <c r="CT83" i="5" s="1"/>
  <c r="CC51" i="5"/>
  <c r="BY105" i="5"/>
  <c r="CF100" i="5"/>
  <c r="CA74" i="5"/>
  <c r="CM74" i="5" s="1"/>
  <c r="CE65" i="5"/>
  <c r="CQ65" i="5" s="1"/>
  <c r="CG56" i="5"/>
  <c r="CS56" i="5" s="1"/>
  <c r="CG26" i="5"/>
  <c r="CS26" i="5" s="1"/>
  <c r="CI51" i="5"/>
  <c r="CF57" i="5"/>
  <c r="CR57" i="5" s="1"/>
  <c r="CG81" i="5"/>
  <c r="CS81" i="5" s="1"/>
  <c r="CG71" i="5"/>
  <c r="CS71" i="5" s="1"/>
  <c r="CB97" i="5"/>
  <c r="CF42" i="5"/>
  <c r="CR42" i="5" s="1"/>
  <c r="CD20" i="5"/>
  <c r="CP20" i="5" s="1"/>
  <c r="CH62" i="5"/>
  <c r="CT62" i="5" s="1"/>
  <c r="CD97" i="5"/>
  <c r="BZ106" i="5"/>
  <c r="CI100" i="5"/>
  <c r="CG79" i="5"/>
  <c r="CS79" i="5" s="1"/>
  <c r="CG97" i="5"/>
  <c r="CS97" i="5" s="1"/>
  <c r="CG42" i="5"/>
  <c r="CS42" i="5" s="1"/>
  <c r="BY81" i="5"/>
  <c r="BZ65" i="5"/>
  <c r="CL65" i="5" s="1"/>
  <c r="CE74" i="5"/>
  <c r="CQ74" i="5" s="1"/>
  <c r="AG77" i="5"/>
  <c r="DA77" i="5" s="1"/>
  <c r="CB77" i="8" s="1"/>
  <c r="AI38" i="5"/>
  <c r="CE38" i="5" s="1"/>
  <c r="CK20" i="5"/>
  <c r="CQ26" i="5"/>
  <c r="CL51" i="5"/>
  <c r="CK57" i="5"/>
  <c r="AB91" i="5"/>
  <c r="BX91" i="5" s="1"/>
  <c r="CJ91" i="5" s="1"/>
  <c r="AJ102" i="5"/>
  <c r="DD102" i="5" s="1"/>
  <c r="CE102" i="8" s="1"/>
  <c r="CK83" i="5"/>
  <c r="AI85" i="5"/>
  <c r="CE85" i="5" s="1"/>
  <c r="CQ85" i="5" s="1"/>
  <c r="AJ52" i="5"/>
  <c r="DD52" i="5" s="1"/>
  <c r="CE52" i="8" s="1"/>
  <c r="AE64" i="5"/>
  <c r="AH38" i="5"/>
  <c r="CD38" i="5" s="1"/>
  <c r="AB77" i="5"/>
  <c r="BX77" i="5" s="1"/>
  <c r="CJ77" i="5" s="1"/>
  <c r="AD86" i="5"/>
  <c r="CX86" i="5" s="1"/>
  <c r="BY86" i="8" s="1"/>
  <c r="AK37" i="5"/>
  <c r="CG37" i="5" s="1"/>
  <c r="CS37" i="5" s="1"/>
  <c r="AI41" i="5"/>
  <c r="DC41" i="5" s="1"/>
  <c r="CD41" i="8" s="1"/>
  <c r="AM41" i="5"/>
  <c r="CI41" i="5" s="1"/>
  <c r="AG44" i="5"/>
  <c r="DA44" i="5" s="1"/>
  <c r="CB44" i="8" s="1"/>
  <c r="AG46" i="5"/>
  <c r="CC46" i="5" s="1"/>
  <c r="AE32" i="5"/>
  <c r="CA32" i="5" s="1"/>
  <c r="AI47" i="5"/>
  <c r="CE47" i="5" s="1"/>
  <c r="AM38" i="5"/>
  <c r="CI38" i="5" s="1"/>
  <c r="AD53" i="5"/>
  <c r="BZ53" i="5" s="1"/>
  <c r="CL53" i="5" s="1"/>
  <c r="AB53" i="5"/>
  <c r="BX53" i="5" s="1"/>
  <c r="CJ53" i="5" s="1"/>
  <c r="AL108" i="5"/>
  <c r="CH108" i="5" s="1"/>
  <c r="CT108" i="5" s="1"/>
  <c r="CF71" i="5"/>
  <c r="CR71" i="5" s="1"/>
  <c r="CC93" i="5"/>
  <c r="CO93" i="5" s="1"/>
  <c r="CB93" i="5"/>
  <c r="CN93" i="5" s="1"/>
  <c r="CH93" i="5"/>
  <c r="CT93" i="5" s="1"/>
  <c r="CC96" i="5"/>
  <c r="CE93" i="5"/>
  <c r="CQ93" i="5" s="1"/>
  <c r="AG75" i="5"/>
  <c r="CC75" i="5" s="1"/>
  <c r="AB109" i="5"/>
  <c r="BX109" i="5" s="1"/>
  <c r="CJ109" i="5" s="1"/>
  <c r="AJ60" i="5"/>
  <c r="DD60" i="5" s="1"/>
  <c r="CE60" i="8" s="1"/>
  <c r="CG93" i="5"/>
  <c r="CS93" i="5" s="1"/>
  <c r="BY75" i="5"/>
  <c r="AH59" i="5"/>
  <c r="DB59" i="5" s="1"/>
  <c r="CC59" i="8" s="1"/>
  <c r="BX59" i="5"/>
  <c r="CJ59" i="5" s="1"/>
  <c r="CF109" i="5"/>
  <c r="AD75" i="5"/>
  <c r="BZ75" i="5" s="1"/>
  <c r="CF99" i="5"/>
  <c r="CR99" i="5" s="1"/>
  <c r="CI102" i="5"/>
  <c r="CG59" i="5"/>
  <c r="CS59" i="5" s="1"/>
  <c r="CH70" i="5"/>
  <c r="CT70" i="5" s="1"/>
  <c r="AH61" i="5"/>
  <c r="CD61" i="5" s="1"/>
  <c r="AF61" i="5"/>
  <c r="CB61" i="5" s="1"/>
  <c r="AC87" i="5"/>
  <c r="CW87" i="5" s="1"/>
  <c r="BX87" i="8" s="1"/>
  <c r="AK63" i="5"/>
  <c r="DE63" i="5" s="1"/>
  <c r="CF63" i="8" s="1"/>
  <c r="CH72" i="5"/>
  <c r="CA69" i="5"/>
  <c r="AG85" i="5"/>
  <c r="DA85" i="5" s="1"/>
  <c r="CB85" i="8" s="1"/>
  <c r="AD103" i="5"/>
  <c r="BZ103" i="5" s="1"/>
  <c r="CL103" i="5" s="1"/>
  <c r="CE103" i="5"/>
  <c r="BX94" i="5"/>
  <c r="CI56" i="5"/>
  <c r="CU56" i="5" s="1"/>
  <c r="CC50" i="5"/>
  <c r="CO50" i="5" s="1"/>
  <c r="CB15" i="5"/>
  <c r="CN15" i="5" s="1"/>
  <c r="BZ83" i="5"/>
  <c r="CA89" i="5"/>
  <c r="CM89" i="5" s="1"/>
  <c r="CA83" i="5"/>
  <c r="CE50" i="5"/>
  <c r="CQ50" i="5" s="1"/>
  <c r="CC105" i="5"/>
  <c r="CC106" i="5"/>
  <c r="CD57" i="5"/>
  <c r="CP57" i="5" s="1"/>
  <c r="CD89" i="5"/>
  <c r="CP89" i="5" s="1"/>
  <c r="CD56" i="5"/>
  <c r="CG105" i="5"/>
  <c r="CE70" i="5"/>
  <c r="CQ70" i="5" s="1"/>
  <c r="CH97" i="5"/>
  <c r="BY90" i="5"/>
  <c r="CK90" i="5" s="1"/>
  <c r="CG66" i="5"/>
  <c r="CS66" i="5" s="1"/>
  <c r="CC58" i="5"/>
  <c r="CO58" i="5" s="1"/>
  <c r="BY56" i="5"/>
  <c r="CD104" i="5"/>
  <c r="BZ57" i="5"/>
  <c r="CL57" i="5" s="1"/>
  <c r="CI81" i="5"/>
  <c r="CQ100" i="5"/>
  <c r="AH77" i="5"/>
  <c r="DB77" i="5" s="1"/>
  <c r="CC77" i="8" s="1"/>
  <c r="AF43" i="5"/>
  <c r="CZ43" i="5" s="1"/>
  <c r="CA43" i="8" s="1"/>
  <c r="AJ37" i="5"/>
  <c r="AL96" i="5"/>
  <c r="CH96" i="5" s="1"/>
  <c r="AM72" i="5"/>
  <c r="CI72" i="5" s="1"/>
  <c r="CU72" i="5" s="1"/>
  <c r="AK75" i="5"/>
  <c r="DE75" i="5" s="1"/>
  <c r="CF75" i="8" s="1"/>
  <c r="AL61" i="5"/>
  <c r="DF61" i="5" s="1"/>
  <c r="CG61" i="8" s="1"/>
  <c r="AH62" i="5"/>
  <c r="CD62" i="5" s="1"/>
  <c r="BX102" i="5"/>
  <c r="CK97" i="5"/>
  <c r="CT80" i="5"/>
  <c r="CL61" i="5"/>
  <c r="CT81" i="5"/>
  <c r="CR106" i="5"/>
  <c r="CL50" i="5"/>
  <c r="CM42" i="5"/>
  <c r="CR82" i="5"/>
  <c r="CS58" i="5"/>
  <c r="CQ81" i="5"/>
  <c r="CR65" i="5"/>
  <c r="CU83" i="5"/>
  <c r="CO103" i="5"/>
  <c r="AC92" i="5"/>
  <c r="CW92" i="5" s="1"/>
  <c r="BX92" i="8" s="1"/>
  <c r="AC77" i="5"/>
  <c r="CW77" i="5" s="1"/>
  <c r="BX77" i="8" s="1"/>
  <c r="AG92" i="5"/>
  <c r="DA92" i="5" s="1"/>
  <c r="CB92" i="8" s="1"/>
  <c r="AE43" i="5"/>
  <c r="CY43" i="5" s="1"/>
  <c r="BZ43" i="8" s="1"/>
  <c r="AK43" i="5"/>
  <c r="CG43" i="5" s="1"/>
  <c r="AC37" i="5"/>
  <c r="AI43" i="5"/>
  <c r="CE43" i="5" s="1"/>
  <c r="AF41" i="5"/>
  <c r="CZ41" i="5" s="1"/>
  <c r="CA41" i="8" s="1"/>
  <c r="AJ46" i="5"/>
  <c r="CF46" i="5" s="1"/>
  <c r="AM32" i="5"/>
  <c r="CI32" i="5" s="1"/>
  <c r="AJ44" i="5"/>
  <c r="CF44" i="5" s="1"/>
  <c r="AG47" i="5"/>
  <c r="DA47" i="5" s="1"/>
  <c r="CB47" i="8" s="1"/>
  <c r="AC47" i="5"/>
  <c r="CW47" i="5" s="1"/>
  <c r="BX47" i="8" s="1"/>
  <c r="AE46" i="5"/>
  <c r="CA46" i="5" s="1"/>
  <c r="CM46" i="5" s="1"/>
  <c r="AB85" i="5"/>
  <c r="BX85" i="5" s="1"/>
  <c r="CJ85" i="5" s="1"/>
  <c r="AE67" i="5"/>
  <c r="CY67" i="5" s="1"/>
  <c r="BZ67" i="8" s="1"/>
  <c r="AB108" i="5"/>
  <c r="BX108" i="5" s="1"/>
  <c r="CJ108" i="5" s="1"/>
  <c r="CH92" i="5"/>
  <c r="CT92" i="5" s="1"/>
  <c r="AM108" i="5"/>
  <c r="CI108" i="5" s="1"/>
  <c r="AM53" i="5"/>
  <c r="DG53" i="5" s="1"/>
  <c r="CH53" i="8" s="1"/>
  <c r="AK95" i="5"/>
  <c r="CG95" i="5" s="1"/>
  <c r="CB108" i="5"/>
  <c r="BZ93" i="5"/>
  <c r="CL93" i="5" s="1"/>
  <c r="BZ96" i="5"/>
  <c r="CL96" i="5" s="1"/>
  <c r="CA93" i="5"/>
  <c r="CM93" i="5" s="1"/>
  <c r="AJ96" i="5"/>
  <c r="DD96" i="5" s="1"/>
  <c r="CE96" i="8" s="1"/>
  <c r="AG59" i="5"/>
  <c r="CC59" i="5" s="1"/>
  <c r="CB75" i="5"/>
  <c r="CN75" i="5" s="1"/>
  <c r="AH88" i="5"/>
  <c r="DB88" i="5" s="1"/>
  <c r="CC88" i="8" s="1"/>
  <c r="BZ95" i="5"/>
  <c r="CL95" i="5" s="1"/>
  <c r="CE109" i="5"/>
  <c r="AG61" i="5"/>
  <c r="CC61" i="5" s="1"/>
  <c r="CH109" i="5"/>
  <c r="CT109" i="5" s="1"/>
  <c r="CA53" i="5"/>
  <c r="AI61" i="5"/>
  <c r="CE61" i="5" s="1"/>
  <c r="CQ61" i="5" s="1"/>
  <c r="AI99" i="5"/>
  <c r="CE99" i="5" s="1"/>
  <c r="CB87" i="5"/>
  <c r="CN87" i="5" s="1"/>
  <c r="CB62" i="5"/>
  <c r="CN62" i="5" s="1"/>
  <c r="CE87" i="5"/>
  <c r="CQ87" i="5" s="1"/>
  <c r="AD72" i="5"/>
  <c r="CX72" i="5" s="1"/>
  <c r="BY72" i="8" s="1"/>
  <c r="AD109" i="5"/>
  <c r="CX109" i="5" s="1"/>
  <c r="BY109" i="8" s="1"/>
  <c r="CD72" i="5"/>
  <c r="BZ108" i="5"/>
  <c r="CL108" i="5" s="1"/>
  <c r="CB72" i="5"/>
  <c r="CN72" i="5" s="1"/>
  <c r="CA99" i="5"/>
  <c r="CM99" i="5" s="1"/>
  <c r="BY72" i="5"/>
  <c r="CE107" i="5"/>
  <c r="BZ69" i="5"/>
  <c r="CL69" i="5" s="1"/>
  <c r="AC102" i="5"/>
  <c r="BY102" i="5" s="1"/>
  <c r="CK102" i="5" s="1"/>
  <c r="AH103" i="5"/>
  <c r="DB103" i="5" s="1"/>
  <c r="CC103" i="8" s="1"/>
  <c r="BZ91" i="5"/>
  <c r="CL91" i="5" s="1"/>
  <c r="CA56" i="5"/>
  <c r="CM56" i="5" s="1"/>
  <c r="CH106" i="5"/>
  <c r="CD98" i="5"/>
  <c r="BY26" i="5"/>
  <c r="CK26" i="5" s="1"/>
  <c r="CF56" i="5"/>
  <c r="CR56" i="5" s="1"/>
  <c r="CD50" i="5"/>
  <c r="CP50" i="5" s="1"/>
  <c r="CG100" i="5"/>
  <c r="BZ82" i="5"/>
  <c r="CC20" i="5"/>
  <c r="CO20" i="5" s="1"/>
  <c r="CB56" i="5"/>
  <c r="CN56" i="5" s="1"/>
  <c r="CB106" i="5"/>
  <c r="CN106" i="5" s="1"/>
  <c r="CG50" i="5"/>
  <c r="CC84" i="5"/>
  <c r="CO84" i="5" s="1"/>
  <c r="CE56" i="5"/>
  <c r="CQ56" i="5" s="1"/>
  <c r="CB91" i="5"/>
  <c r="CC83" i="5"/>
  <c r="CA50" i="5"/>
  <c r="CM50" i="5" s="1"/>
  <c r="CH105" i="5"/>
  <c r="CB20" i="5"/>
  <c r="CN20" i="5" s="1"/>
  <c r="CH90" i="5"/>
  <c r="CT90" i="5" s="1"/>
  <c r="BY84" i="5"/>
  <c r="CK84" i="5" s="1"/>
  <c r="CA100" i="5"/>
  <c r="CA96" i="5"/>
  <c r="CG90" i="5"/>
  <c r="CF15" i="5"/>
  <c r="CR15" i="5" s="1"/>
  <c r="CD83" i="5"/>
  <c r="CF81" i="5"/>
  <c r="CP26" i="5"/>
  <c r="CT65" i="5"/>
  <c r="CU105" i="5"/>
  <c r="CS83" i="5"/>
  <c r="AD107" i="5"/>
  <c r="BZ107" i="5" s="1"/>
  <c r="CL107" i="5" s="1"/>
  <c r="AK32" i="5"/>
  <c r="DE32" i="5" s="1"/>
  <c r="CF32" i="8" s="1"/>
  <c r="AM71" i="5"/>
  <c r="DG71" i="5" s="1"/>
  <c r="CH71" i="8" s="1"/>
  <c r="AK99" i="5"/>
  <c r="DE99" i="5" s="1"/>
  <c r="CF99" i="8" s="1"/>
  <c r="AB71" i="5"/>
  <c r="BX71" i="5" s="1"/>
  <c r="CJ71" i="5" s="1"/>
  <c r="CI61" i="5"/>
  <c r="CU61" i="5" s="1"/>
  <c r="AK103" i="5"/>
  <c r="DE103" i="5" s="1"/>
  <c r="CF103" i="8" s="1"/>
  <c r="CC79" i="5"/>
  <c r="CO79" i="5" s="1"/>
  <c r="CU20" i="5"/>
  <c r="CL100" i="5"/>
  <c r="CR80" i="5"/>
  <c r="CN103" i="5"/>
  <c r="CL89" i="5"/>
  <c r="CU102" i="5"/>
  <c r="CR51" i="5"/>
  <c r="AE52" i="5"/>
  <c r="CY52" i="5" s="1"/>
  <c r="BZ52" i="8" s="1"/>
  <c r="AI86" i="5"/>
  <c r="DC86" i="5" s="1"/>
  <c r="CD86" i="8" s="1"/>
  <c r="AF64" i="5"/>
  <c r="AF38" i="5"/>
  <c r="CB38" i="5" s="1"/>
  <c r="AJ77" i="5"/>
  <c r="DD77" i="5" s="1"/>
  <c r="CE77" i="8" s="1"/>
  <c r="AH52" i="5"/>
  <c r="DB52" i="5" s="1"/>
  <c r="CC52" i="8" s="1"/>
  <c r="AB92" i="5"/>
  <c r="BX92" i="5" s="1"/>
  <c r="CJ92" i="5" s="1"/>
  <c r="AJ107" i="5"/>
  <c r="CF107" i="5" s="1"/>
  <c r="AD37" i="5"/>
  <c r="BZ37" i="5" s="1"/>
  <c r="CL37" i="5" s="1"/>
  <c r="AF37" i="5"/>
  <c r="AC44" i="5"/>
  <c r="CW44" i="5" s="1"/>
  <c r="BX44" i="8" s="1"/>
  <c r="AD46" i="5"/>
  <c r="BZ46" i="5" s="1"/>
  <c r="AM46" i="5"/>
  <c r="CI46" i="5" s="1"/>
  <c r="AF32" i="5"/>
  <c r="CB32" i="5" s="1"/>
  <c r="AH44" i="5"/>
  <c r="CD44" i="5" s="1"/>
  <c r="CP44" i="5" s="1"/>
  <c r="BZ47" i="5"/>
  <c r="CL47" i="5" s="1"/>
  <c r="AL47" i="5"/>
  <c r="CH47" i="5" s="1"/>
  <c r="AJ32" i="5"/>
  <c r="DD32" i="5" s="1"/>
  <c r="CE32" i="8" s="1"/>
  <c r="AL53" i="5"/>
  <c r="DF53" i="5" s="1"/>
  <c r="CG53" i="8" s="1"/>
  <c r="AB76" i="5"/>
  <c r="BX76" i="5" s="1"/>
  <c r="CJ76" i="5" s="1"/>
  <c r="CD64" i="5"/>
  <c r="CP64" i="5" s="1"/>
  <c r="CG108" i="5"/>
  <c r="AF53" i="5"/>
  <c r="CZ53" i="5" s="1"/>
  <c r="CA53" i="8" s="1"/>
  <c r="AC101" i="5"/>
  <c r="CW101" i="5" s="1"/>
  <c r="BX101" i="8" s="1"/>
  <c r="AK53" i="5"/>
  <c r="DE53" i="5" s="1"/>
  <c r="CF53" i="8" s="1"/>
  <c r="AB107" i="5"/>
  <c r="BX107" i="5" s="1"/>
  <c r="CJ107" i="5" s="1"/>
  <c r="CE95" i="5"/>
  <c r="CQ95" i="5" s="1"/>
  <c r="AL71" i="5"/>
  <c r="DF71" i="5" s="1"/>
  <c r="CG71" i="8" s="1"/>
  <c r="AI96" i="5"/>
  <c r="AM96" i="5"/>
  <c r="CI96" i="5" s="1"/>
  <c r="CU96" i="5" s="1"/>
  <c r="AH96" i="5"/>
  <c r="CD96" i="5" s="1"/>
  <c r="CB59" i="5"/>
  <c r="CN59" i="5" s="1"/>
  <c r="BZ59" i="5"/>
  <c r="AB96" i="5"/>
  <c r="BX96" i="5" s="1"/>
  <c r="CJ96" i="5" s="1"/>
  <c r="AH63" i="5"/>
  <c r="CD63" i="5" s="1"/>
  <c r="CB109" i="5"/>
  <c r="CA60" i="5"/>
  <c r="CM60" i="5" s="1"/>
  <c r="CD109" i="5"/>
  <c r="CP109" i="5" s="1"/>
  <c r="AB88" i="5"/>
  <c r="BX88" i="5" s="1"/>
  <c r="CJ88" i="5" s="1"/>
  <c r="AE62" i="5"/>
  <c r="CA62" i="5" s="1"/>
  <c r="AD87" i="5"/>
  <c r="BZ87" i="5" s="1"/>
  <c r="AG62" i="5"/>
  <c r="DA62" i="5" s="1"/>
  <c r="CB62" i="8" s="1"/>
  <c r="AM99" i="5"/>
  <c r="DG99" i="5" s="1"/>
  <c r="CH99" i="8" s="1"/>
  <c r="AF99" i="5"/>
  <c r="CZ99" i="5" s="1"/>
  <c r="CA99" i="8" s="1"/>
  <c r="CB99" i="5"/>
  <c r="AM93" i="5"/>
  <c r="DG93" i="5" s="1"/>
  <c r="CH93" i="8" s="1"/>
  <c r="CE54" i="5"/>
  <c r="CA54" i="5"/>
  <c r="AC61" i="5"/>
  <c r="BY61" i="5" s="1"/>
  <c r="CK61" i="5" s="1"/>
  <c r="CH107" i="5"/>
  <c r="CT107" i="5" s="1"/>
  <c r="CG54" i="5"/>
  <c r="CB63" i="5"/>
  <c r="CC54" i="5"/>
  <c r="CH99" i="5"/>
  <c r="BY69" i="5"/>
  <c r="CK69" i="5" s="1"/>
  <c r="AK91" i="5"/>
  <c r="DE91" i="5" s="1"/>
  <c r="CF91" i="8" s="1"/>
  <c r="AH91" i="5"/>
  <c r="CD91" i="5" s="1"/>
  <c r="CB70" i="5"/>
  <c r="CN70" i="5" s="1"/>
  <c r="CG62" i="5"/>
  <c r="AJ94" i="5"/>
  <c r="DD94" i="5" s="1"/>
  <c r="CE94" i="8" s="1"/>
  <c r="CC94" i="5"/>
  <c r="CO94" i="5" s="1"/>
  <c r="CF54" i="5"/>
  <c r="CB48" i="5"/>
  <c r="CN48" i="5" s="1"/>
  <c r="CG98" i="5"/>
  <c r="CB26" i="5"/>
  <c r="CC98" i="5"/>
  <c r="CC15" i="5"/>
  <c r="CH51" i="5"/>
  <c r="CT51" i="5" s="1"/>
  <c r="BZ81" i="5"/>
  <c r="CL81" i="5" s="1"/>
  <c r="CI94" i="5"/>
  <c r="CU94" i="5" s="1"/>
  <c r="CI90" i="5"/>
  <c r="CU90" i="5" s="1"/>
  <c r="CA98" i="5"/>
  <c r="CA84" i="5"/>
  <c r="CC26" i="5"/>
  <c r="CO26" i="5" s="1"/>
  <c r="BZ88" i="5"/>
  <c r="CL88" i="5" s="1"/>
  <c r="CB90" i="5"/>
  <c r="CN90" i="5" s="1"/>
  <c r="CH50" i="5"/>
  <c r="CT50" i="5" s="1"/>
  <c r="CB105" i="5"/>
  <c r="CI106" i="5"/>
  <c r="CU106" i="5" s="1"/>
  <c r="CI48" i="5"/>
  <c r="CU48" i="5" s="1"/>
  <c r="BZ90" i="5"/>
  <c r="CF58" i="5"/>
  <c r="CR58" i="5" s="1"/>
  <c r="CH100" i="5"/>
  <c r="CD90" i="5"/>
  <c r="CP90" i="5" s="1"/>
  <c r="CE83" i="5"/>
  <c r="CQ83" i="5" s="1"/>
  <c r="BY74" i="5"/>
  <c r="CK74" i="5" s="1"/>
  <c r="CE82" i="5"/>
  <c r="CQ82" i="5" s="1"/>
  <c r="CI65" i="5"/>
  <c r="CU65" i="5" s="1"/>
  <c r="CH56" i="5"/>
  <c r="CT56" i="5" s="1"/>
  <c r="CA51" i="5"/>
  <c r="CM51" i="5" s="1"/>
  <c r="CF105" i="5"/>
  <c r="CF20" i="5"/>
  <c r="CR20" i="5" s="1"/>
  <c r="CE58" i="5"/>
  <c r="CQ58" i="5" s="1"/>
  <c r="AK52" i="5"/>
  <c r="DE52" i="5" s="1"/>
  <c r="CF52" i="8" s="1"/>
  <c r="AK41" i="5"/>
  <c r="DE41" i="5" s="1"/>
  <c r="CF41" i="8" s="1"/>
  <c r="AJ47" i="5"/>
  <c r="DD47" i="5" s="1"/>
  <c r="CE47" i="8" s="1"/>
  <c r="AJ75" i="5"/>
  <c r="AH102" i="5"/>
  <c r="CD102" i="5" s="1"/>
  <c r="CD95" i="5"/>
  <c r="CP95" i="5" s="1"/>
  <c r="CA59" i="5"/>
  <c r="CM59" i="5" s="1"/>
  <c r="CE63" i="5"/>
  <c r="CQ63" i="5" s="1"/>
  <c r="BZ92" i="5"/>
  <c r="CL92" i="5" s="1"/>
  <c r="CM26" i="5"/>
  <c r="CQ98" i="5"/>
  <c r="CK58" i="5"/>
  <c r="CU80" i="5"/>
  <c r="CN58" i="5"/>
  <c r="CU104" i="5"/>
  <c r="CN50" i="5"/>
  <c r="CM109" i="5"/>
  <c r="AC85" i="5"/>
  <c r="CW85" i="5" s="1"/>
  <c r="BX85" i="8" s="1"/>
  <c r="AF86" i="5"/>
  <c r="CZ86" i="5" s="1"/>
  <c r="CA86" i="8" s="1"/>
  <c r="AC86" i="5"/>
  <c r="CW86" i="5" s="1"/>
  <c r="BX86" i="8" s="1"/>
  <c r="AK86" i="5"/>
  <c r="CG86" i="5" s="1"/>
  <c r="CS86" i="5" s="1"/>
  <c r="AJ92" i="5"/>
  <c r="DD92" i="5" s="1"/>
  <c r="CE92" i="8" s="1"/>
  <c r="AC64" i="5"/>
  <c r="AM64" i="5"/>
  <c r="AC38" i="5"/>
  <c r="CW38" i="5" s="1"/>
  <c r="BX38" i="8" s="1"/>
  <c r="AG86" i="5"/>
  <c r="DA86" i="5" s="1"/>
  <c r="CB86" i="8" s="1"/>
  <c r="AH92" i="5"/>
  <c r="CD92" i="5" s="1"/>
  <c r="AE37" i="5"/>
  <c r="AB38" i="5"/>
  <c r="BX38" i="5" s="1"/>
  <c r="CJ38" i="5" s="1"/>
  <c r="AE41" i="5"/>
  <c r="CY41" i="5" s="1"/>
  <c r="BZ41" i="8" s="1"/>
  <c r="AJ41" i="5"/>
  <c r="DD41" i="5" s="1"/>
  <c r="CE41" i="8" s="1"/>
  <c r="AH46" i="5"/>
  <c r="AI46" i="5"/>
  <c r="CE46" i="5" s="1"/>
  <c r="AB32" i="5"/>
  <c r="BX32" i="5" s="1"/>
  <c r="CJ32" i="5" s="1"/>
  <c r="AF44" i="5"/>
  <c r="CZ44" i="5" s="1"/>
  <c r="CA44" i="8" s="1"/>
  <c r="AE47" i="5"/>
  <c r="CY47" i="5" s="1"/>
  <c r="BZ47" i="8" s="1"/>
  <c r="AC41" i="5"/>
  <c r="BY41" i="5" s="1"/>
  <c r="CK41" i="5" s="1"/>
  <c r="AJ53" i="5"/>
  <c r="CF53" i="5" s="1"/>
  <c r="CR53" i="5" s="1"/>
  <c r="AG53" i="5"/>
  <c r="CC53" i="5" s="1"/>
  <c r="AG108" i="5"/>
  <c r="CC108" i="5" s="1"/>
  <c r="AJ95" i="5"/>
  <c r="DD95" i="5" s="1"/>
  <c r="CE95" i="8" s="1"/>
  <c r="AB101" i="5"/>
  <c r="BX101" i="5" s="1"/>
  <c r="CJ101" i="5" s="1"/>
  <c r="AG67" i="5"/>
  <c r="CC67" i="5" s="1"/>
  <c r="CO67" i="5" s="1"/>
  <c r="AH108" i="5"/>
  <c r="DB108" i="5" s="1"/>
  <c r="CC108" i="8" s="1"/>
  <c r="AF96" i="5"/>
  <c r="CZ96" i="5" s="1"/>
  <c r="CA96" i="8" s="1"/>
  <c r="BY99" i="5"/>
  <c r="CB88" i="5"/>
  <c r="CN88" i="5" s="1"/>
  <c r="AJ59" i="5"/>
  <c r="DD59" i="5" s="1"/>
  <c r="CE59" i="8" s="1"/>
  <c r="CA108" i="5"/>
  <c r="BY63" i="5"/>
  <c r="AK60" i="5"/>
  <c r="DE60" i="5" s="1"/>
  <c r="CF60" i="8" s="1"/>
  <c r="AC109" i="5"/>
  <c r="CW109" i="5" s="1"/>
  <c r="BX109" i="8" s="1"/>
  <c r="BZ60" i="5"/>
  <c r="AG109" i="5"/>
  <c r="CC109" i="5" s="1"/>
  <c r="CO109" i="5" s="1"/>
  <c r="BZ101" i="5"/>
  <c r="AB60" i="5"/>
  <c r="BX60" i="5" s="1"/>
  <c r="CJ60" i="5" s="1"/>
  <c r="BX99" i="5"/>
  <c r="CI70" i="5"/>
  <c r="CU70" i="5" s="1"/>
  <c r="AJ70" i="5"/>
  <c r="DD70" i="5" s="1"/>
  <c r="CE70" i="8" s="1"/>
  <c r="AK102" i="5"/>
  <c r="CG102" i="5"/>
  <c r="CD85" i="5"/>
  <c r="CB85" i="5"/>
  <c r="CN85" i="5" s="1"/>
  <c r="AJ63" i="5"/>
  <c r="DD63" i="5" s="1"/>
  <c r="CE63" i="8" s="1"/>
  <c r="AI62" i="5"/>
  <c r="DC62" i="5" s="1"/>
  <c r="CD62" i="8" s="1"/>
  <c r="BX63" i="5"/>
  <c r="AM69" i="5"/>
  <c r="CI69" i="5" s="1"/>
  <c r="AD54" i="5"/>
  <c r="BZ54" i="5" s="1"/>
  <c r="CL54" i="5" s="1"/>
  <c r="AM62" i="5"/>
  <c r="DG62" i="5" s="1"/>
  <c r="CH62" i="8" s="1"/>
  <c r="BX75" i="5"/>
  <c r="CF91" i="5"/>
  <c r="CR91" i="5" s="1"/>
  <c r="CA70" i="5"/>
  <c r="CM70" i="5" s="1"/>
  <c r="CF103" i="5"/>
  <c r="CR103" i="5" s="1"/>
  <c r="AE94" i="5"/>
  <c r="CA94" i="5" s="1"/>
  <c r="AC94" i="5"/>
  <c r="BY94" i="5" s="1"/>
  <c r="CK94" i="5" s="1"/>
  <c r="BY91" i="5"/>
  <c r="CK91" i="5" s="1"/>
  <c r="CH102" i="5"/>
  <c r="CH63" i="5"/>
  <c r="CE48" i="5"/>
  <c r="CQ48" i="5" s="1"/>
  <c r="CD74" i="5"/>
  <c r="CP74" i="5" s="1"/>
  <c r="BY66" i="5"/>
  <c r="CK66" i="5" s="1"/>
  <c r="CB65" i="5"/>
  <c r="CN65" i="5" s="1"/>
  <c r="BZ104" i="5"/>
  <c r="CB66" i="5"/>
  <c r="CN66" i="5" s="1"/>
  <c r="CG106" i="5"/>
  <c r="CS106" i="5" s="1"/>
  <c r="CE69" i="5"/>
  <c r="CQ69" i="5" s="1"/>
  <c r="CF90" i="5"/>
  <c r="CR90" i="5" s="1"/>
  <c r="CF98" i="5"/>
  <c r="CB84" i="5"/>
  <c r="CN84" i="5" s="1"/>
  <c r="BY100" i="5"/>
  <c r="CI50" i="5"/>
  <c r="CB79" i="5"/>
  <c r="CC80" i="5"/>
  <c r="CA58" i="5"/>
  <c r="CM58" i="5" s="1"/>
  <c r="CA15" i="5"/>
  <c r="CM15" i="5" s="1"/>
  <c r="CE57" i="5"/>
  <c r="CQ57" i="5" s="1"/>
  <c r="CD99" i="5"/>
  <c r="CP99" i="5" s="1"/>
  <c r="CC56" i="5"/>
  <c r="CO56" i="5" s="1"/>
  <c r="CF104" i="5"/>
  <c r="CE42" i="5"/>
  <c r="CD81" i="5"/>
  <c r="BZ26" i="5"/>
  <c r="CL26" i="5" s="1"/>
  <c r="CC57" i="5"/>
  <c r="CO57" i="5" s="1"/>
  <c r="CH87" i="5"/>
  <c r="CT87" i="5" s="1"/>
  <c r="BZ48" i="5"/>
  <c r="CL48" i="5" s="1"/>
  <c r="CA106" i="5"/>
  <c r="BY98" i="5"/>
  <c r="CK98" i="5" s="1"/>
  <c r="CD100" i="5"/>
  <c r="CP100" i="5" s="1"/>
  <c r="CB83" i="5"/>
  <c r="CN83" i="5" s="1"/>
  <c r="CG89" i="5"/>
  <c r="CS89" i="5" s="1"/>
  <c r="CK99" i="5"/>
  <c r="CM80" i="5"/>
  <c r="CU58" i="5"/>
  <c r="AL52" i="5"/>
  <c r="CH52" i="5" s="1"/>
  <c r="AH37" i="5"/>
  <c r="CD37" i="5" s="1"/>
  <c r="CP37" i="5" s="1"/>
  <c r="CE60" i="5"/>
  <c r="CQ60" i="5" s="1"/>
  <c r="AM87" i="5"/>
  <c r="DG87" i="5" s="1"/>
  <c r="CH87" i="8" s="1"/>
  <c r="AD70" i="5"/>
  <c r="BZ70" i="5" s="1"/>
  <c r="CL70" i="5" s="1"/>
  <c r="CH54" i="5"/>
  <c r="AM59" i="5"/>
  <c r="CI59" i="5" s="1"/>
  <c r="CL15" i="5"/>
  <c r="CS20" i="5"/>
  <c r="CK15" i="5"/>
  <c r="CT26" i="5"/>
  <c r="CK79" i="5"/>
  <c r="CP75" i="5"/>
  <c r="CU66" i="5"/>
  <c r="CO74" i="5"/>
  <c r="AE103" i="5"/>
  <c r="CY103" i="5" s="1"/>
  <c r="BZ103" i="8" s="1"/>
  <c r="CP105" i="5"/>
  <c r="CS51" i="5"/>
  <c r="AJ85" i="5"/>
  <c r="CF85" i="5" s="1"/>
  <c r="AL77" i="5"/>
  <c r="AI92" i="5"/>
  <c r="CE92" i="5" s="1"/>
  <c r="CQ92" i="5" s="1"/>
  <c r="AM92" i="5"/>
  <c r="CI92" i="5" s="1"/>
  <c r="AE38" i="5"/>
  <c r="CA38" i="5" s="1"/>
  <c r="AB64" i="5"/>
  <c r="AK77" i="5"/>
  <c r="DE77" i="5" s="1"/>
  <c r="CF77" i="8" s="1"/>
  <c r="AM52" i="5"/>
  <c r="DG52" i="5" s="1"/>
  <c r="CH52" i="8" s="1"/>
  <c r="AG43" i="5"/>
  <c r="CC43" i="5" s="1"/>
  <c r="AL67" i="5"/>
  <c r="AC107" i="5"/>
  <c r="BY107" i="5" s="1"/>
  <c r="AK107" i="5"/>
  <c r="DE107" i="5" s="1"/>
  <c r="CF107" i="8" s="1"/>
  <c r="AE107" i="5"/>
  <c r="CA107" i="5" s="1"/>
  <c r="AB37" i="5"/>
  <c r="AH41" i="5"/>
  <c r="DB41" i="5" s="1"/>
  <c r="CC41" i="8" s="1"/>
  <c r="AK44" i="5"/>
  <c r="DE44" i="5" s="1"/>
  <c r="CF44" i="8" s="1"/>
  <c r="AD44" i="5"/>
  <c r="CX44" i="5" s="1"/>
  <c r="BY44" i="8" s="1"/>
  <c r="AL46" i="5"/>
  <c r="CH46" i="5" s="1"/>
  <c r="CT46" i="5" s="1"/>
  <c r="AC32" i="5"/>
  <c r="BY32" i="5" s="1"/>
  <c r="AH32" i="5"/>
  <c r="CD32" i="5" s="1"/>
  <c r="AK38" i="5"/>
  <c r="CG38" i="5" s="1"/>
  <c r="CS38" i="5" s="1"/>
  <c r="AI44" i="5"/>
  <c r="CE44" i="5" s="1"/>
  <c r="CQ44" i="5" s="1"/>
  <c r="AJ86" i="5"/>
  <c r="AF95" i="5"/>
  <c r="CB95" i="5" s="1"/>
  <c r="CN95" i="5" s="1"/>
  <c r="AE95" i="5"/>
  <c r="AC95" i="5"/>
  <c r="BY95" i="5" s="1"/>
  <c r="AG101" i="5"/>
  <c r="DA101" i="5" s="1"/>
  <c r="CB101" i="8" s="1"/>
  <c r="AK76" i="5"/>
  <c r="CG76" i="5" s="1"/>
  <c r="AM109" i="5"/>
  <c r="CI109" i="5" s="1"/>
  <c r="CU109" i="5" s="1"/>
  <c r="CI60" i="5"/>
  <c r="CG109" i="5"/>
  <c r="AJ61" i="5"/>
  <c r="DD61" i="5" s="1"/>
  <c r="CE61" i="8" s="1"/>
  <c r="AM88" i="5"/>
  <c r="DG88" i="5" s="1"/>
  <c r="CH88" i="8" s="1"/>
  <c r="AD102" i="5"/>
  <c r="BZ102" i="5" s="1"/>
  <c r="CL102" i="5" s="1"/>
  <c r="CA87" i="5"/>
  <c r="CM87" i="5" s="1"/>
  <c r="AG88" i="5"/>
  <c r="CC88" i="5" s="1"/>
  <c r="AL88" i="5"/>
  <c r="CH88" i="5" s="1"/>
  <c r="CA86" i="5"/>
  <c r="CG72" i="5"/>
  <c r="BY60" i="5"/>
  <c r="CK60" i="5" s="1"/>
  <c r="AG63" i="5"/>
  <c r="CC63" i="5" s="1"/>
  <c r="CO63" i="5" s="1"/>
  <c r="BX87" i="5"/>
  <c r="CJ87" i="5" s="1"/>
  <c r="CC72" i="5"/>
  <c r="CO72" i="5" s="1"/>
  <c r="AC103" i="5"/>
  <c r="CW103" i="5" s="1"/>
  <c r="BX103" i="8" s="1"/>
  <c r="CB94" i="5"/>
  <c r="CN94" i="5" s="1"/>
  <c r="CH103" i="5"/>
  <c r="AH94" i="5"/>
  <c r="CD94" i="5" s="1"/>
  <c r="CG94" i="5"/>
  <c r="CS94" i="5" s="1"/>
  <c r="BX70" i="5"/>
  <c r="CJ70" i="5" s="1"/>
  <c r="CB80" i="5"/>
  <c r="CN80" i="5" s="1"/>
  <c r="CB74" i="5"/>
  <c r="CN74" i="5" s="1"/>
  <c r="CI89" i="5"/>
  <c r="CU89" i="5" s="1"/>
  <c r="BZ20" i="5"/>
  <c r="CL20" i="5" s="1"/>
  <c r="CI103" i="5"/>
  <c r="BY82" i="5"/>
  <c r="CA20" i="5"/>
  <c r="BZ74" i="5"/>
  <c r="CL74" i="5" s="1"/>
  <c r="CF74" i="5"/>
  <c r="CR74" i="5" s="1"/>
  <c r="CH66" i="5"/>
  <c r="CT66" i="5" s="1"/>
  <c r="CD65" i="5"/>
  <c r="CP65" i="5" s="1"/>
  <c r="CE79" i="5"/>
  <c r="CQ79" i="5" s="1"/>
  <c r="CG80" i="5"/>
  <c r="CS80" i="5" s="1"/>
  <c r="CI74" i="5"/>
  <c r="CU74" i="5" s="1"/>
  <c r="CD66" i="5"/>
  <c r="CP66" i="5" s="1"/>
  <c r="BZ84" i="5"/>
  <c r="CL84" i="5" s="1"/>
  <c r="CH15" i="5"/>
  <c r="CT15" i="5" s="1"/>
  <c r="BZ105" i="5"/>
  <c r="CL105" i="5" s="1"/>
  <c r="BY80" i="5"/>
  <c r="CK80" i="5" s="1"/>
  <c r="CH42" i="5"/>
  <c r="CT42" i="5" s="1"/>
  <c r="CG65" i="5"/>
  <c r="BY48" i="5"/>
  <c r="CK48" i="5" s="1"/>
  <c r="CC104" i="5"/>
  <c r="CO104" i="5" s="1"/>
  <c r="CG57" i="5"/>
  <c r="CS57" i="5" s="1"/>
  <c r="CB81" i="5"/>
  <c r="CN81" i="5" s="1"/>
  <c r="CC89" i="5"/>
  <c r="CO89" i="5" s="1"/>
  <c r="CG48" i="5"/>
  <c r="CS48" i="5" s="1"/>
  <c r="CA90" i="5"/>
  <c r="CM90" i="5" s="1"/>
  <c r="CC66" i="5"/>
  <c r="CO66" i="5" s="1"/>
  <c r="BZ58" i="5"/>
  <c r="CL58" i="5" s="1"/>
  <c r="CB100" i="5"/>
  <c r="CF26" i="5"/>
  <c r="CR26" i="5" s="1"/>
  <c r="O9" i="11"/>
  <c r="Q22" i="4"/>
  <c r="AD22" i="4" s="1"/>
  <c r="AH23" i="8" s="1"/>
  <c r="J22" i="4"/>
  <c r="W22" i="4" s="1"/>
  <c r="AA23" i="8" s="1"/>
  <c r="R22" i="4"/>
  <c r="AE22" i="4" s="1"/>
  <c r="AI23" i="8" s="1"/>
  <c r="K22" i="4"/>
  <c r="X22" i="4" s="1"/>
  <c r="AB23" i="8" s="1"/>
  <c r="S22" i="4"/>
  <c r="AF22" i="4" s="1"/>
  <c r="AJ23" i="8" s="1"/>
  <c r="L22" i="4"/>
  <c r="Y22" i="4" s="1"/>
  <c r="AC23" i="8" s="1"/>
  <c r="T22" i="4"/>
  <c r="AG22" i="4" s="1"/>
  <c r="AK23" i="8" s="1"/>
  <c r="M22" i="4"/>
  <c r="Z22" i="4" s="1"/>
  <c r="AD23" i="8" s="1"/>
  <c r="U22" i="4"/>
  <c r="AH22" i="4" s="1"/>
  <c r="AL23" i="8" s="1"/>
  <c r="N22" i="4"/>
  <c r="O22" i="4"/>
  <c r="AB22" i="4" s="1"/>
  <c r="AF23" i="8" s="1"/>
  <c r="P22" i="4"/>
  <c r="AC22" i="4" s="1"/>
  <c r="AG23" i="8" s="1"/>
  <c r="M33" i="4"/>
  <c r="Z33" i="4" s="1"/>
  <c r="AD34" i="8" s="1"/>
  <c r="U33" i="4"/>
  <c r="AH33" i="4" s="1"/>
  <c r="AL34" i="8" s="1"/>
  <c r="N33" i="4"/>
  <c r="AA33" i="4" s="1"/>
  <c r="AE34" i="8" s="1"/>
  <c r="O33" i="4"/>
  <c r="AB33" i="4" s="1"/>
  <c r="AF34" i="8" s="1"/>
  <c r="P33" i="4"/>
  <c r="AC33" i="4" s="1"/>
  <c r="AG34" i="8" s="1"/>
  <c r="Q33" i="4"/>
  <c r="AD33" i="4" s="1"/>
  <c r="AH34" i="8" s="1"/>
  <c r="J33" i="4"/>
  <c r="R33" i="4"/>
  <c r="AE33" i="4" s="1"/>
  <c r="AI34" i="8" s="1"/>
  <c r="K33" i="4"/>
  <c r="X33" i="4" s="1"/>
  <c r="AB34" i="8" s="1"/>
  <c r="S33" i="4"/>
  <c r="AF33" i="4" s="1"/>
  <c r="AJ34" i="8" s="1"/>
  <c r="T33" i="4"/>
  <c r="AG33" i="4" s="1"/>
  <c r="AK34" i="8" s="1"/>
  <c r="L33" i="4"/>
  <c r="Y33" i="4" s="1"/>
  <c r="AC34" i="8" s="1"/>
  <c r="M29" i="4"/>
  <c r="U29" i="4"/>
  <c r="AH29" i="4" s="1"/>
  <c r="AL30" i="8" s="1"/>
  <c r="N29" i="4"/>
  <c r="AA29" i="4" s="1"/>
  <c r="AE30" i="8" s="1"/>
  <c r="O29" i="4"/>
  <c r="AB29" i="4" s="1"/>
  <c r="AF30" i="8" s="1"/>
  <c r="P29" i="4"/>
  <c r="AC29" i="4" s="1"/>
  <c r="AG30" i="8" s="1"/>
  <c r="Q29" i="4"/>
  <c r="AD29" i="4" s="1"/>
  <c r="AH30" i="8" s="1"/>
  <c r="J29" i="4"/>
  <c r="W29" i="4" s="1"/>
  <c r="AA30" i="8" s="1"/>
  <c r="R29" i="4"/>
  <c r="AE29" i="4" s="1"/>
  <c r="AI30" i="8" s="1"/>
  <c r="K29" i="4"/>
  <c r="X29" i="4" s="1"/>
  <c r="AB30" i="8" s="1"/>
  <c r="S29" i="4"/>
  <c r="AF29" i="4" s="1"/>
  <c r="AJ30" i="8" s="1"/>
  <c r="L29" i="4"/>
  <c r="Y29" i="4" s="1"/>
  <c r="AC30" i="8" s="1"/>
  <c r="T29" i="4"/>
  <c r="AG29" i="4" s="1"/>
  <c r="AK30" i="8" s="1"/>
  <c r="M45" i="4"/>
  <c r="U45" i="4"/>
  <c r="AH45" i="4" s="1"/>
  <c r="AL46" i="8" s="1"/>
  <c r="O45" i="4"/>
  <c r="AB45" i="4" s="1"/>
  <c r="AF46" i="8" s="1"/>
  <c r="Q45" i="4"/>
  <c r="AD45" i="4" s="1"/>
  <c r="AH46" i="8" s="1"/>
  <c r="J45" i="4"/>
  <c r="W45" i="4" s="1"/>
  <c r="AA46" i="8" s="1"/>
  <c r="R45" i="4"/>
  <c r="AE45" i="4" s="1"/>
  <c r="AI46" i="8" s="1"/>
  <c r="K45" i="4"/>
  <c r="X45" i="4" s="1"/>
  <c r="AB46" i="8" s="1"/>
  <c r="S45" i="4"/>
  <c r="AF45" i="4" s="1"/>
  <c r="AJ46" i="8" s="1"/>
  <c r="L45" i="4"/>
  <c r="Y45" i="4" s="1"/>
  <c r="AC46" i="8" s="1"/>
  <c r="N45" i="4"/>
  <c r="AA45" i="4" s="1"/>
  <c r="AE46" i="8" s="1"/>
  <c r="P45" i="4"/>
  <c r="AC45" i="4" s="1"/>
  <c r="AG46" i="8" s="1"/>
  <c r="T45" i="4"/>
  <c r="AG45" i="4" s="1"/>
  <c r="AK46" i="8" s="1"/>
  <c r="Q58" i="4"/>
  <c r="AD58" i="4" s="1"/>
  <c r="AH59" i="8" s="1"/>
  <c r="K58" i="4"/>
  <c r="X58" i="4" s="1"/>
  <c r="AB59" i="8" s="1"/>
  <c r="S58" i="4"/>
  <c r="AF58" i="4" s="1"/>
  <c r="AJ59" i="8" s="1"/>
  <c r="M58" i="4"/>
  <c r="Z58" i="4" s="1"/>
  <c r="AD59" i="8" s="1"/>
  <c r="U58" i="4"/>
  <c r="AH58" i="4" s="1"/>
  <c r="AL59" i="8" s="1"/>
  <c r="N58" i="4"/>
  <c r="O58" i="4"/>
  <c r="AB58" i="4" s="1"/>
  <c r="AF59" i="8" s="1"/>
  <c r="J58" i="4"/>
  <c r="W58" i="4" s="1"/>
  <c r="AA59" i="8" s="1"/>
  <c r="L58" i="4"/>
  <c r="Y58" i="4" s="1"/>
  <c r="AC59" i="8" s="1"/>
  <c r="P58" i="4"/>
  <c r="AC58" i="4" s="1"/>
  <c r="AG59" i="8" s="1"/>
  <c r="R58" i="4"/>
  <c r="AE58" i="4" s="1"/>
  <c r="AI59" i="8" s="1"/>
  <c r="T58" i="4"/>
  <c r="AG58" i="4" s="1"/>
  <c r="AK59" i="8" s="1"/>
  <c r="M108" i="4"/>
  <c r="Z108" i="4" s="1"/>
  <c r="AD109" i="8" s="1"/>
  <c r="U108" i="4"/>
  <c r="AH108" i="4" s="1"/>
  <c r="AL109" i="8" s="1"/>
  <c r="N108" i="4"/>
  <c r="O108" i="4"/>
  <c r="AB108" i="4" s="1"/>
  <c r="AF109" i="8" s="1"/>
  <c r="P108" i="4"/>
  <c r="AC108" i="4" s="1"/>
  <c r="AG109" i="8" s="1"/>
  <c r="Q108" i="4"/>
  <c r="AD108" i="4" s="1"/>
  <c r="AH109" i="8" s="1"/>
  <c r="J108" i="4"/>
  <c r="W108" i="4" s="1"/>
  <c r="AA109" i="8" s="1"/>
  <c r="R108" i="4"/>
  <c r="AE108" i="4" s="1"/>
  <c r="AI109" i="8" s="1"/>
  <c r="K108" i="4"/>
  <c r="X108" i="4" s="1"/>
  <c r="AB109" i="8" s="1"/>
  <c r="S108" i="4"/>
  <c r="AF108" i="4" s="1"/>
  <c r="AJ109" i="8" s="1"/>
  <c r="L108" i="4"/>
  <c r="Y108" i="4" s="1"/>
  <c r="AC109" i="8" s="1"/>
  <c r="T108" i="4"/>
  <c r="AG108" i="4" s="1"/>
  <c r="AK109" i="8" s="1"/>
  <c r="R76" i="4"/>
  <c r="AE76" i="4" s="1"/>
  <c r="AI77" i="8" s="1"/>
  <c r="K74" i="4"/>
  <c r="X74" i="4" s="1"/>
  <c r="AB75" i="8" s="1"/>
  <c r="S74" i="4"/>
  <c r="AF74" i="4" s="1"/>
  <c r="AJ75" i="8" s="1"/>
  <c r="L74" i="4"/>
  <c r="Y74" i="4" s="1"/>
  <c r="AC75" i="8" s="1"/>
  <c r="U74" i="4"/>
  <c r="AH74" i="4" s="1"/>
  <c r="AL75" i="8" s="1"/>
  <c r="M74" i="4"/>
  <c r="Z74" i="4" s="1"/>
  <c r="AD75" i="8" s="1"/>
  <c r="N74" i="4"/>
  <c r="O74" i="4"/>
  <c r="AB74" i="4" s="1"/>
  <c r="AF75" i="8" s="1"/>
  <c r="P74" i="4"/>
  <c r="AC74" i="4" s="1"/>
  <c r="AG75" i="8" s="1"/>
  <c r="Q74" i="4"/>
  <c r="AD74" i="4" s="1"/>
  <c r="AH75" i="8" s="1"/>
  <c r="R74" i="4"/>
  <c r="AE74" i="4" s="1"/>
  <c r="AI75" i="8" s="1"/>
  <c r="J74" i="4"/>
  <c r="W74" i="4" s="1"/>
  <c r="AA75" i="8" s="1"/>
  <c r="T74" i="4"/>
  <c r="AG74" i="4" s="1"/>
  <c r="AK75" i="8" s="1"/>
  <c r="S95" i="4"/>
  <c r="AF95" i="4" s="1"/>
  <c r="AJ96" i="8" s="1"/>
  <c r="Q42" i="4"/>
  <c r="AD42" i="4" s="1"/>
  <c r="AH43" i="8" s="1"/>
  <c r="K42" i="4"/>
  <c r="X42" i="4" s="1"/>
  <c r="AB43" i="8" s="1"/>
  <c r="S42" i="4"/>
  <c r="AF42" i="4" s="1"/>
  <c r="AJ43" i="8" s="1"/>
  <c r="M42" i="4"/>
  <c r="Z42" i="4" s="1"/>
  <c r="AD43" i="8" s="1"/>
  <c r="U42" i="4"/>
  <c r="AH42" i="4" s="1"/>
  <c r="AL43" i="8" s="1"/>
  <c r="N42" i="4"/>
  <c r="O42" i="4"/>
  <c r="AB42" i="4" s="1"/>
  <c r="AF43" i="8" s="1"/>
  <c r="T42" i="4"/>
  <c r="AG42" i="4" s="1"/>
  <c r="AK43" i="8" s="1"/>
  <c r="J42" i="4"/>
  <c r="W42" i="4" s="1"/>
  <c r="AA43" i="8" s="1"/>
  <c r="L42" i="4"/>
  <c r="Y42" i="4" s="1"/>
  <c r="AC43" i="8" s="1"/>
  <c r="P42" i="4"/>
  <c r="AC42" i="4" s="1"/>
  <c r="AG43" i="8" s="1"/>
  <c r="R42" i="4"/>
  <c r="AE42" i="4" s="1"/>
  <c r="AI43" i="8" s="1"/>
  <c r="M11" i="4"/>
  <c r="Z11" i="4" s="1"/>
  <c r="AD12" i="8" s="1"/>
  <c r="U11" i="4"/>
  <c r="AH11" i="4" s="1"/>
  <c r="AL12" i="8" s="1"/>
  <c r="N11" i="4"/>
  <c r="AA11" i="4" s="1"/>
  <c r="AE12" i="8" s="1"/>
  <c r="O11" i="4"/>
  <c r="AB11" i="4" s="1"/>
  <c r="AF12" i="8" s="1"/>
  <c r="P11" i="4"/>
  <c r="AC11" i="4" s="1"/>
  <c r="AG12" i="8" s="1"/>
  <c r="Q11" i="4"/>
  <c r="AD11" i="4" s="1"/>
  <c r="AH12" i="8" s="1"/>
  <c r="J11" i="4"/>
  <c r="R11" i="4"/>
  <c r="AE11" i="4" s="1"/>
  <c r="AI12" i="8" s="1"/>
  <c r="K11" i="4"/>
  <c r="X11" i="4" s="1"/>
  <c r="AB12" i="8" s="1"/>
  <c r="S11" i="4"/>
  <c r="AF11" i="4" s="1"/>
  <c r="AJ12" i="8" s="1"/>
  <c r="L11" i="4"/>
  <c r="Y11" i="4" s="1"/>
  <c r="AC12" i="8" s="1"/>
  <c r="T11" i="4"/>
  <c r="AG11" i="4" s="1"/>
  <c r="AK12" i="8" s="1"/>
  <c r="Q34" i="4"/>
  <c r="AD34" i="4" s="1"/>
  <c r="AH35" i="8" s="1"/>
  <c r="M51" i="4"/>
  <c r="Z51" i="4" s="1"/>
  <c r="AD52" i="8" s="1"/>
  <c r="U51" i="4"/>
  <c r="AH51" i="4" s="1"/>
  <c r="AL52" i="8" s="1"/>
  <c r="O51" i="4"/>
  <c r="AB51" i="4" s="1"/>
  <c r="AF52" i="8" s="1"/>
  <c r="Q51" i="4"/>
  <c r="AD51" i="4" s="1"/>
  <c r="AH52" i="8" s="1"/>
  <c r="J51" i="4"/>
  <c r="R51" i="4"/>
  <c r="AE51" i="4" s="1"/>
  <c r="AI52" i="8" s="1"/>
  <c r="K51" i="4"/>
  <c r="X51" i="4" s="1"/>
  <c r="AB52" i="8" s="1"/>
  <c r="S51" i="4"/>
  <c r="AF51" i="4" s="1"/>
  <c r="AJ52" i="8" s="1"/>
  <c r="L51" i="4"/>
  <c r="Y51" i="4" s="1"/>
  <c r="AC52" i="8" s="1"/>
  <c r="N51" i="4"/>
  <c r="AA51" i="4" s="1"/>
  <c r="AE52" i="8" s="1"/>
  <c r="P51" i="4"/>
  <c r="AC51" i="4" s="1"/>
  <c r="AG52" i="8" s="1"/>
  <c r="T51" i="4"/>
  <c r="AG51" i="4" s="1"/>
  <c r="AK52" i="8" s="1"/>
  <c r="Q46" i="4"/>
  <c r="AD46" i="4" s="1"/>
  <c r="AH47" i="8" s="1"/>
  <c r="K46" i="4"/>
  <c r="X46" i="4" s="1"/>
  <c r="AB47" i="8" s="1"/>
  <c r="S46" i="4"/>
  <c r="AF46" i="4" s="1"/>
  <c r="AJ47" i="8" s="1"/>
  <c r="M46" i="4"/>
  <c r="Z46" i="4" s="1"/>
  <c r="AD47" i="8" s="1"/>
  <c r="U46" i="4"/>
  <c r="AH46" i="4" s="1"/>
  <c r="AL47" i="8" s="1"/>
  <c r="N46" i="4"/>
  <c r="O46" i="4"/>
  <c r="AB46" i="4" s="1"/>
  <c r="AF47" i="8" s="1"/>
  <c r="R46" i="4"/>
  <c r="AE46" i="4" s="1"/>
  <c r="AI47" i="8" s="1"/>
  <c r="T46" i="4"/>
  <c r="AG46" i="4" s="1"/>
  <c r="AK47" i="8" s="1"/>
  <c r="J46" i="4"/>
  <c r="W46" i="4" s="1"/>
  <c r="AA47" i="8" s="1"/>
  <c r="L46" i="4"/>
  <c r="Y46" i="4" s="1"/>
  <c r="AC47" i="8" s="1"/>
  <c r="P46" i="4"/>
  <c r="AC46" i="4" s="1"/>
  <c r="AG47" i="8" s="1"/>
  <c r="M39" i="4"/>
  <c r="U39" i="4"/>
  <c r="AH39" i="4" s="1"/>
  <c r="AL40" i="8" s="1"/>
  <c r="N39" i="4"/>
  <c r="AA39" i="4" s="1"/>
  <c r="AE40" i="8" s="1"/>
  <c r="O39" i="4"/>
  <c r="AB39" i="4" s="1"/>
  <c r="AF40" i="8" s="1"/>
  <c r="Q39" i="4"/>
  <c r="AD39" i="4" s="1"/>
  <c r="AH40" i="8" s="1"/>
  <c r="J39" i="4"/>
  <c r="W39" i="4" s="1"/>
  <c r="AA40" i="8" s="1"/>
  <c r="R39" i="4"/>
  <c r="AE39" i="4" s="1"/>
  <c r="AI40" i="8" s="1"/>
  <c r="K39" i="4"/>
  <c r="X39" i="4" s="1"/>
  <c r="AB40" i="8" s="1"/>
  <c r="S39" i="4"/>
  <c r="AF39" i="4" s="1"/>
  <c r="AJ40" i="8" s="1"/>
  <c r="L39" i="4"/>
  <c r="Y39" i="4" s="1"/>
  <c r="AC40" i="8" s="1"/>
  <c r="P39" i="4"/>
  <c r="AC39" i="4" s="1"/>
  <c r="AG40" i="8" s="1"/>
  <c r="T39" i="4"/>
  <c r="AG39" i="4" s="1"/>
  <c r="AK40" i="8" s="1"/>
  <c r="K68" i="4"/>
  <c r="X68" i="4" s="1"/>
  <c r="AB69" i="8" s="1"/>
  <c r="S68" i="4"/>
  <c r="AF68" i="4" s="1"/>
  <c r="AJ69" i="8" s="1"/>
  <c r="O68" i="4"/>
  <c r="AB68" i="4" s="1"/>
  <c r="AF69" i="8" s="1"/>
  <c r="T68" i="4"/>
  <c r="AG68" i="4" s="1"/>
  <c r="AK69" i="8" s="1"/>
  <c r="J68" i="4"/>
  <c r="W68" i="4" s="1"/>
  <c r="AA69" i="8" s="1"/>
  <c r="U68" i="4"/>
  <c r="AH68" i="4" s="1"/>
  <c r="AL69" i="8" s="1"/>
  <c r="L68" i="4"/>
  <c r="Y68" i="4" s="1"/>
  <c r="AC69" i="8" s="1"/>
  <c r="M68" i="4"/>
  <c r="Z68" i="4" s="1"/>
  <c r="AD69" i="8" s="1"/>
  <c r="N68" i="4"/>
  <c r="P68" i="4"/>
  <c r="AC68" i="4" s="1"/>
  <c r="AG69" i="8" s="1"/>
  <c r="Q68" i="4"/>
  <c r="AD68" i="4" s="1"/>
  <c r="AH69" i="8" s="1"/>
  <c r="R68" i="4"/>
  <c r="AE68" i="4" s="1"/>
  <c r="AI69" i="8" s="1"/>
  <c r="Q87" i="4"/>
  <c r="AD87" i="4" s="1"/>
  <c r="AH88" i="8" s="1"/>
  <c r="J87" i="4"/>
  <c r="W87" i="4" s="1"/>
  <c r="AA88" i="8" s="1"/>
  <c r="R87" i="4"/>
  <c r="AE87" i="4" s="1"/>
  <c r="AI88" i="8" s="1"/>
  <c r="K87" i="4"/>
  <c r="X87" i="4" s="1"/>
  <c r="AB88" i="8" s="1"/>
  <c r="S87" i="4"/>
  <c r="AF87" i="4" s="1"/>
  <c r="AJ88" i="8" s="1"/>
  <c r="L87" i="4"/>
  <c r="Y87" i="4" s="1"/>
  <c r="AC88" i="8" s="1"/>
  <c r="T87" i="4"/>
  <c r="AG87" i="4" s="1"/>
  <c r="AK88" i="8" s="1"/>
  <c r="M87" i="4"/>
  <c r="U87" i="4"/>
  <c r="AH87" i="4" s="1"/>
  <c r="AL88" i="8" s="1"/>
  <c r="N87" i="4"/>
  <c r="AA87" i="4" s="1"/>
  <c r="AE88" i="8" s="1"/>
  <c r="O87" i="4"/>
  <c r="AB87" i="4" s="1"/>
  <c r="AF88" i="8" s="1"/>
  <c r="P87" i="4"/>
  <c r="AC87" i="4" s="1"/>
  <c r="AG88" i="8" s="1"/>
  <c r="M59" i="4"/>
  <c r="Z59" i="4" s="1"/>
  <c r="AD60" i="8" s="1"/>
  <c r="U59" i="4"/>
  <c r="AH59" i="4" s="1"/>
  <c r="AL60" i="8" s="1"/>
  <c r="O59" i="4"/>
  <c r="AB59" i="4" s="1"/>
  <c r="AF60" i="8" s="1"/>
  <c r="Q59" i="4"/>
  <c r="AD59" i="4" s="1"/>
  <c r="AH60" i="8" s="1"/>
  <c r="J59" i="4"/>
  <c r="R59" i="4"/>
  <c r="AE59" i="4" s="1"/>
  <c r="AI60" i="8" s="1"/>
  <c r="K59" i="4"/>
  <c r="X59" i="4" s="1"/>
  <c r="AB60" i="8" s="1"/>
  <c r="S59" i="4"/>
  <c r="AF59" i="4" s="1"/>
  <c r="AJ60" i="8" s="1"/>
  <c r="L59" i="4"/>
  <c r="Y59" i="4" s="1"/>
  <c r="AC60" i="8" s="1"/>
  <c r="N59" i="4"/>
  <c r="AA59" i="4" s="1"/>
  <c r="AE60" i="8" s="1"/>
  <c r="P59" i="4"/>
  <c r="AC59" i="4" s="1"/>
  <c r="AG60" i="8" s="1"/>
  <c r="T59" i="4"/>
  <c r="AG59" i="4" s="1"/>
  <c r="AK60" i="8" s="1"/>
  <c r="R70" i="4"/>
  <c r="AE70" i="4" s="1"/>
  <c r="AI71" i="8" s="1"/>
  <c r="V99" i="4"/>
  <c r="W99" i="4"/>
  <c r="AA100" i="8" s="1"/>
  <c r="L24" i="4"/>
  <c r="Y24" i="4" s="1"/>
  <c r="AC25" i="8" s="1"/>
  <c r="J28" i="4"/>
  <c r="W28" i="4" s="1"/>
  <c r="AA29" i="8" s="1"/>
  <c r="N28" i="4"/>
  <c r="T63" i="4"/>
  <c r="AG63" i="4" s="1"/>
  <c r="AK64" i="8" s="1"/>
  <c r="O71" i="4"/>
  <c r="AB71" i="4" s="1"/>
  <c r="AF72" i="8" s="1"/>
  <c r="K71" i="4"/>
  <c r="X71" i="4" s="1"/>
  <c r="AB72" i="8" s="1"/>
  <c r="S71" i="4"/>
  <c r="AF71" i="4" s="1"/>
  <c r="AJ72" i="8" s="1"/>
  <c r="P71" i="4"/>
  <c r="AC71" i="4" s="1"/>
  <c r="AG72" i="8" s="1"/>
  <c r="Q71" i="4"/>
  <c r="AD71" i="4" s="1"/>
  <c r="AH72" i="8" s="1"/>
  <c r="R71" i="4"/>
  <c r="AE71" i="4" s="1"/>
  <c r="AI72" i="8" s="1"/>
  <c r="T71" i="4"/>
  <c r="AG71" i="4" s="1"/>
  <c r="AK72" i="8" s="1"/>
  <c r="J71" i="4"/>
  <c r="W71" i="4" s="1"/>
  <c r="AA72" i="8" s="1"/>
  <c r="U71" i="4"/>
  <c r="AH71" i="4" s="1"/>
  <c r="AL72" i="8" s="1"/>
  <c r="L71" i="4"/>
  <c r="Y71" i="4" s="1"/>
  <c r="AC72" i="8" s="1"/>
  <c r="M71" i="4"/>
  <c r="N71" i="4"/>
  <c r="AA71" i="4" s="1"/>
  <c r="AE72" i="8" s="1"/>
  <c r="J92" i="4"/>
  <c r="W92" i="4" s="1"/>
  <c r="AA93" i="8" s="1"/>
  <c r="V97" i="4"/>
  <c r="J96" i="22" s="1"/>
  <c r="W97" i="4"/>
  <c r="AA98" i="8" s="1"/>
  <c r="M20" i="4"/>
  <c r="Z20" i="4" s="1"/>
  <c r="AD21" i="8" s="1"/>
  <c r="K66" i="4"/>
  <c r="X66" i="4" s="1"/>
  <c r="AB67" i="8" s="1"/>
  <c r="S66" i="4"/>
  <c r="AF66" i="4" s="1"/>
  <c r="AJ67" i="8" s="1"/>
  <c r="O66" i="4"/>
  <c r="AB66" i="4" s="1"/>
  <c r="AF67" i="8" s="1"/>
  <c r="L66" i="4"/>
  <c r="Y66" i="4" s="1"/>
  <c r="AC67" i="8" s="1"/>
  <c r="M66" i="4"/>
  <c r="Z66" i="4" s="1"/>
  <c r="AD67" i="8" s="1"/>
  <c r="N66" i="4"/>
  <c r="P66" i="4"/>
  <c r="AC66" i="4" s="1"/>
  <c r="AG67" i="8" s="1"/>
  <c r="Q66" i="4"/>
  <c r="AD66" i="4" s="1"/>
  <c r="AH67" i="8" s="1"/>
  <c r="R66" i="4"/>
  <c r="AE66" i="4" s="1"/>
  <c r="AI67" i="8" s="1"/>
  <c r="T66" i="4"/>
  <c r="AG66" i="4" s="1"/>
  <c r="AK67" i="8" s="1"/>
  <c r="J66" i="4"/>
  <c r="W66" i="4" s="1"/>
  <c r="AA67" i="8" s="1"/>
  <c r="U66" i="4"/>
  <c r="AH66" i="4" s="1"/>
  <c r="AL67" i="8" s="1"/>
  <c r="O69" i="4"/>
  <c r="AB69" i="4" s="1"/>
  <c r="AF70" i="8" s="1"/>
  <c r="K69" i="4"/>
  <c r="X69" i="4" s="1"/>
  <c r="AB70" i="8" s="1"/>
  <c r="S69" i="4"/>
  <c r="AF69" i="4" s="1"/>
  <c r="AJ70" i="8" s="1"/>
  <c r="R69" i="4"/>
  <c r="AE69" i="4" s="1"/>
  <c r="AI70" i="8" s="1"/>
  <c r="T69" i="4"/>
  <c r="AG69" i="4" s="1"/>
  <c r="AK70" i="8" s="1"/>
  <c r="J69" i="4"/>
  <c r="W69" i="4" s="1"/>
  <c r="AA70" i="8" s="1"/>
  <c r="U69" i="4"/>
  <c r="AH69" i="4" s="1"/>
  <c r="AL70" i="8" s="1"/>
  <c r="L69" i="4"/>
  <c r="M69" i="4"/>
  <c r="Z69" i="4" s="1"/>
  <c r="AD70" i="8" s="1"/>
  <c r="N69" i="4"/>
  <c r="AA69" i="4" s="1"/>
  <c r="AE70" i="8" s="1"/>
  <c r="P69" i="4"/>
  <c r="AC69" i="4" s="1"/>
  <c r="AG70" i="8" s="1"/>
  <c r="Q69" i="4"/>
  <c r="AD69" i="4" s="1"/>
  <c r="AH70" i="8" s="1"/>
  <c r="M84" i="4"/>
  <c r="Z84" i="4" s="1"/>
  <c r="AD85" i="8" s="1"/>
  <c r="U84" i="4"/>
  <c r="AH84" i="4" s="1"/>
  <c r="AL85" i="8" s="1"/>
  <c r="N84" i="4"/>
  <c r="O84" i="4"/>
  <c r="AB84" i="4" s="1"/>
  <c r="AF85" i="8" s="1"/>
  <c r="P84" i="4"/>
  <c r="AC84" i="4" s="1"/>
  <c r="AG85" i="8" s="1"/>
  <c r="Q84" i="4"/>
  <c r="AD84" i="4" s="1"/>
  <c r="AH85" i="8" s="1"/>
  <c r="J84" i="4"/>
  <c r="W84" i="4" s="1"/>
  <c r="AA85" i="8" s="1"/>
  <c r="R84" i="4"/>
  <c r="AE84" i="4" s="1"/>
  <c r="AI85" i="8" s="1"/>
  <c r="K84" i="4"/>
  <c r="X84" i="4" s="1"/>
  <c r="AB85" i="8" s="1"/>
  <c r="S84" i="4"/>
  <c r="AF84" i="4" s="1"/>
  <c r="AJ85" i="8" s="1"/>
  <c r="L84" i="4"/>
  <c r="Y84" i="4" s="1"/>
  <c r="AC85" i="8" s="1"/>
  <c r="T84" i="4"/>
  <c r="AG84" i="4" s="1"/>
  <c r="AK85" i="8" s="1"/>
  <c r="Q91" i="4"/>
  <c r="AD91" i="4" s="1"/>
  <c r="AH92" i="8" s="1"/>
  <c r="J91" i="4"/>
  <c r="R91" i="4"/>
  <c r="AE91" i="4" s="1"/>
  <c r="AI92" i="8" s="1"/>
  <c r="K91" i="4"/>
  <c r="X91" i="4" s="1"/>
  <c r="AB92" i="8" s="1"/>
  <c r="S91" i="4"/>
  <c r="AF91" i="4" s="1"/>
  <c r="AJ92" i="8" s="1"/>
  <c r="L91" i="4"/>
  <c r="Y91" i="4" s="1"/>
  <c r="AC92" i="8" s="1"/>
  <c r="T91" i="4"/>
  <c r="AG91" i="4" s="1"/>
  <c r="AK92" i="8" s="1"/>
  <c r="M91" i="4"/>
  <c r="Z91" i="4" s="1"/>
  <c r="AD92" i="8" s="1"/>
  <c r="U91" i="4"/>
  <c r="AH91" i="4" s="1"/>
  <c r="AL92" i="8" s="1"/>
  <c r="N91" i="4"/>
  <c r="AA91" i="4" s="1"/>
  <c r="AE92" i="8" s="1"/>
  <c r="O91" i="4"/>
  <c r="AB91" i="4" s="1"/>
  <c r="AF92" i="8" s="1"/>
  <c r="P91" i="4"/>
  <c r="AC91" i="4" s="1"/>
  <c r="AG92" i="8" s="1"/>
  <c r="M61" i="4"/>
  <c r="Z61" i="4" s="1"/>
  <c r="AD62" i="8" s="1"/>
  <c r="U61" i="4"/>
  <c r="AH61" i="4" s="1"/>
  <c r="AL62" i="8" s="1"/>
  <c r="O61" i="4"/>
  <c r="AB61" i="4" s="1"/>
  <c r="AF62" i="8" s="1"/>
  <c r="Q61" i="4"/>
  <c r="AD61" i="4" s="1"/>
  <c r="AH62" i="8" s="1"/>
  <c r="J61" i="4"/>
  <c r="W61" i="4" s="1"/>
  <c r="AA62" i="8" s="1"/>
  <c r="R61" i="4"/>
  <c r="AE61" i="4" s="1"/>
  <c r="AI62" i="8" s="1"/>
  <c r="K61" i="4"/>
  <c r="X61" i="4" s="1"/>
  <c r="AB62" i="8" s="1"/>
  <c r="S61" i="4"/>
  <c r="AF61" i="4" s="1"/>
  <c r="AJ62" i="8" s="1"/>
  <c r="L61" i="4"/>
  <c r="N61" i="4"/>
  <c r="AA61" i="4" s="1"/>
  <c r="AE62" i="8" s="1"/>
  <c r="P61" i="4"/>
  <c r="AC61" i="4" s="1"/>
  <c r="AG62" i="8" s="1"/>
  <c r="T61" i="4"/>
  <c r="AG61" i="4" s="1"/>
  <c r="AK62" i="8" s="1"/>
  <c r="M102" i="4"/>
  <c r="Z102" i="4" s="1"/>
  <c r="AD103" i="8" s="1"/>
  <c r="U102" i="4"/>
  <c r="AH102" i="4" s="1"/>
  <c r="AL103" i="8" s="1"/>
  <c r="N102" i="4"/>
  <c r="O102" i="4"/>
  <c r="AB102" i="4" s="1"/>
  <c r="AF103" i="8" s="1"/>
  <c r="P102" i="4"/>
  <c r="AC102" i="4" s="1"/>
  <c r="AG103" i="8" s="1"/>
  <c r="Q102" i="4"/>
  <c r="AD102" i="4" s="1"/>
  <c r="AH103" i="8" s="1"/>
  <c r="J102" i="4"/>
  <c r="W102" i="4" s="1"/>
  <c r="AA103" i="8" s="1"/>
  <c r="R102" i="4"/>
  <c r="AE102" i="4" s="1"/>
  <c r="AI103" i="8" s="1"/>
  <c r="K102" i="4"/>
  <c r="X102" i="4" s="1"/>
  <c r="AB103" i="8" s="1"/>
  <c r="S102" i="4"/>
  <c r="AF102" i="4" s="1"/>
  <c r="AJ103" i="8" s="1"/>
  <c r="L102" i="4"/>
  <c r="Y102" i="4" s="1"/>
  <c r="AC103" i="8" s="1"/>
  <c r="T102" i="4"/>
  <c r="AG102" i="4" s="1"/>
  <c r="AK103" i="8" s="1"/>
  <c r="W96" i="4"/>
  <c r="AA97" i="8" s="1"/>
  <c r="V96" i="4"/>
  <c r="J95" i="22" s="1"/>
  <c r="W80" i="4"/>
  <c r="AA81" i="8" s="1"/>
  <c r="V80" i="4"/>
  <c r="Q23" i="4"/>
  <c r="AD23" i="4" s="1"/>
  <c r="AH24" i="8" s="1"/>
  <c r="Q16" i="4"/>
  <c r="AD16" i="4" s="1"/>
  <c r="AH17" i="8" s="1"/>
  <c r="J16" i="4"/>
  <c r="R16" i="4"/>
  <c r="AE16" i="4" s="1"/>
  <c r="AI17" i="8" s="1"/>
  <c r="K16" i="4"/>
  <c r="X16" i="4" s="1"/>
  <c r="AB17" i="8" s="1"/>
  <c r="S16" i="4"/>
  <c r="AF16" i="4" s="1"/>
  <c r="AJ17" i="8" s="1"/>
  <c r="L16" i="4"/>
  <c r="Y16" i="4" s="1"/>
  <c r="AC17" i="8" s="1"/>
  <c r="T16" i="4"/>
  <c r="AG16" i="4" s="1"/>
  <c r="AK17" i="8" s="1"/>
  <c r="M16" i="4"/>
  <c r="Z16" i="4" s="1"/>
  <c r="AD17" i="8" s="1"/>
  <c r="U16" i="4"/>
  <c r="AH16" i="4" s="1"/>
  <c r="AL17" i="8" s="1"/>
  <c r="N16" i="4"/>
  <c r="AA16" i="4" s="1"/>
  <c r="AE17" i="8" s="1"/>
  <c r="O16" i="4"/>
  <c r="AB16" i="4" s="1"/>
  <c r="AF17" i="8" s="1"/>
  <c r="P16" i="4"/>
  <c r="AC16" i="4" s="1"/>
  <c r="AG17" i="8" s="1"/>
  <c r="N48" i="4"/>
  <c r="AA48" i="4" s="1"/>
  <c r="AE49" i="8" s="1"/>
  <c r="J75" i="4"/>
  <c r="R75" i="4"/>
  <c r="AE75" i="4" s="1"/>
  <c r="AI76" i="8" s="1"/>
  <c r="S75" i="4"/>
  <c r="AF75" i="4" s="1"/>
  <c r="AJ76" i="8" s="1"/>
  <c r="L75" i="4"/>
  <c r="Y75" i="4" s="1"/>
  <c r="AC76" i="8" s="1"/>
  <c r="N75" i="4"/>
  <c r="AA75" i="4" s="1"/>
  <c r="AE76" i="8" s="1"/>
  <c r="O75" i="4"/>
  <c r="AB75" i="4" s="1"/>
  <c r="AF76" i="8" s="1"/>
  <c r="O86" i="4"/>
  <c r="AB86" i="4" s="1"/>
  <c r="AF87" i="8" s="1"/>
  <c r="T86" i="4"/>
  <c r="AG86" i="4" s="1"/>
  <c r="AK87" i="8" s="1"/>
  <c r="O67" i="4"/>
  <c r="AB67" i="4" s="1"/>
  <c r="AF68" i="8" s="1"/>
  <c r="K67" i="4"/>
  <c r="X67" i="4" s="1"/>
  <c r="AB68" i="8" s="1"/>
  <c r="S67" i="4"/>
  <c r="AF67" i="4" s="1"/>
  <c r="AJ68" i="8" s="1"/>
  <c r="J67" i="4"/>
  <c r="U67" i="4"/>
  <c r="AH67" i="4" s="1"/>
  <c r="AL68" i="8" s="1"/>
  <c r="L67" i="4"/>
  <c r="Y67" i="4" s="1"/>
  <c r="AC68" i="8" s="1"/>
  <c r="M67" i="4"/>
  <c r="Z67" i="4" s="1"/>
  <c r="AD68" i="8" s="1"/>
  <c r="N67" i="4"/>
  <c r="AA67" i="4" s="1"/>
  <c r="AE68" i="8" s="1"/>
  <c r="P67" i="4"/>
  <c r="AC67" i="4" s="1"/>
  <c r="AG68" i="8" s="1"/>
  <c r="Q67" i="4"/>
  <c r="AD67" i="4" s="1"/>
  <c r="AH68" i="8" s="1"/>
  <c r="R67" i="4"/>
  <c r="AE67" i="4" s="1"/>
  <c r="AI68" i="8" s="1"/>
  <c r="T67" i="4"/>
  <c r="AG67" i="4" s="1"/>
  <c r="AK68" i="8" s="1"/>
  <c r="M106" i="4"/>
  <c r="Z106" i="4" s="1"/>
  <c r="AD107" i="8" s="1"/>
  <c r="U106" i="4"/>
  <c r="AH106" i="4" s="1"/>
  <c r="AL107" i="8" s="1"/>
  <c r="N106" i="4"/>
  <c r="O106" i="4"/>
  <c r="AB106" i="4" s="1"/>
  <c r="AF107" i="8" s="1"/>
  <c r="P106" i="4"/>
  <c r="AC106" i="4" s="1"/>
  <c r="AG107" i="8" s="1"/>
  <c r="Q106" i="4"/>
  <c r="AD106" i="4" s="1"/>
  <c r="AH107" i="8" s="1"/>
  <c r="J106" i="4"/>
  <c r="W106" i="4" s="1"/>
  <c r="AA107" i="8" s="1"/>
  <c r="R106" i="4"/>
  <c r="AE106" i="4" s="1"/>
  <c r="AI107" i="8" s="1"/>
  <c r="K106" i="4"/>
  <c r="X106" i="4" s="1"/>
  <c r="AB107" i="8" s="1"/>
  <c r="S106" i="4"/>
  <c r="AF106" i="4" s="1"/>
  <c r="AJ107" i="8" s="1"/>
  <c r="L106" i="4"/>
  <c r="Y106" i="4" s="1"/>
  <c r="AC107" i="8" s="1"/>
  <c r="T106" i="4"/>
  <c r="AG106" i="4" s="1"/>
  <c r="AK107" i="8" s="1"/>
  <c r="Q54" i="4"/>
  <c r="AD54" i="4" s="1"/>
  <c r="AH55" i="8" s="1"/>
  <c r="K54" i="4"/>
  <c r="X54" i="4" s="1"/>
  <c r="AB55" i="8" s="1"/>
  <c r="S54" i="4"/>
  <c r="AF54" i="4" s="1"/>
  <c r="AJ55" i="8" s="1"/>
  <c r="M54" i="4"/>
  <c r="Z54" i="4" s="1"/>
  <c r="AD55" i="8" s="1"/>
  <c r="U54" i="4"/>
  <c r="AH54" i="4" s="1"/>
  <c r="AL55" i="8" s="1"/>
  <c r="N54" i="4"/>
  <c r="O54" i="4"/>
  <c r="AB54" i="4" s="1"/>
  <c r="AF55" i="8" s="1"/>
  <c r="J54" i="4"/>
  <c r="W54" i="4" s="1"/>
  <c r="AA55" i="8" s="1"/>
  <c r="L54" i="4"/>
  <c r="Y54" i="4" s="1"/>
  <c r="AC55" i="8" s="1"/>
  <c r="P54" i="4"/>
  <c r="AC54" i="4" s="1"/>
  <c r="AG55" i="8" s="1"/>
  <c r="R54" i="4"/>
  <c r="AE54" i="4" s="1"/>
  <c r="AI55" i="8" s="1"/>
  <c r="T54" i="4"/>
  <c r="AG54" i="4" s="1"/>
  <c r="AK55" i="8" s="1"/>
  <c r="Q60" i="4"/>
  <c r="AD60" i="4" s="1"/>
  <c r="AH61" i="8" s="1"/>
  <c r="K60" i="4"/>
  <c r="X60" i="4" s="1"/>
  <c r="AB61" i="8" s="1"/>
  <c r="S60" i="4"/>
  <c r="AF60" i="4" s="1"/>
  <c r="AJ61" i="8" s="1"/>
  <c r="M60" i="4"/>
  <c r="Z60" i="4" s="1"/>
  <c r="AD61" i="8" s="1"/>
  <c r="U60" i="4"/>
  <c r="AH60" i="4" s="1"/>
  <c r="AL61" i="8" s="1"/>
  <c r="N60" i="4"/>
  <c r="O60" i="4"/>
  <c r="AB60" i="4" s="1"/>
  <c r="AF61" i="8" s="1"/>
  <c r="T60" i="4"/>
  <c r="AG60" i="4" s="1"/>
  <c r="AK61" i="8" s="1"/>
  <c r="J60" i="4"/>
  <c r="W60" i="4" s="1"/>
  <c r="AA61" i="8" s="1"/>
  <c r="L60" i="4"/>
  <c r="Y60" i="4" s="1"/>
  <c r="AC61" i="8" s="1"/>
  <c r="P60" i="4"/>
  <c r="AC60" i="4" s="1"/>
  <c r="AG61" i="8" s="1"/>
  <c r="R60" i="4"/>
  <c r="AE60" i="4" s="1"/>
  <c r="AI61" i="8" s="1"/>
  <c r="W104" i="4"/>
  <c r="AA105" i="8" s="1"/>
  <c r="V104" i="4"/>
  <c r="R36" i="4"/>
  <c r="AE36" i="4" s="1"/>
  <c r="AI37" i="8" s="1"/>
  <c r="O36" i="4"/>
  <c r="AB36" i="4" s="1"/>
  <c r="AF37" i="8" s="1"/>
  <c r="Q40" i="4"/>
  <c r="AD40" i="4" s="1"/>
  <c r="AH41" i="8" s="1"/>
  <c r="J40" i="4"/>
  <c r="R40" i="4"/>
  <c r="AE40" i="4" s="1"/>
  <c r="AI41" i="8" s="1"/>
  <c r="K40" i="4"/>
  <c r="X40" i="4" s="1"/>
  <c r="AB41" i="8" s="1"/>
  <c r="S40" i="4"/>
  <c r="AF40" i="4" s="1"/>
  <c r="AJ41" i="8" s="1"/>
  <c r="M40" i="4"/>
  <c r="Z40" i="4" s="1"/>
  <c r="AD41" i="8" s="1"/>
  <c r="U40" i="4"/>
  <c r="AH40" i="4" s="1"/>
  <c r="AL41" i="8" s="1"/>
  <c r="N40" i="4"/>
  <c r="AA40" i="4" s="1"/>
  <c r="AE41" i="8" s="1"/>
  <c r="O40" i="4"/>
  <c r="AB40" i="4" s="1"/>
  <c r="AF41" i="8" s="1"/>
  <c r="T40" i="4"/>
  <c r="AG40" i="4" s="1"/>
  <c r="AK41" i="8" s="1"/>
  <c r="L40" i="4"/>
  <c r="Y40" i="4" s="1"/>
  <c r="AC41" i="8" s="1"/>
  <c r="P40" i="4"/>
  <c r="AC40" i="4" s="1"/>
  <c r="AG41" i="8" s="1"/>
  <c r="U31" i="4"/>
  <c r="AH31" i="4" s="1"/>
  <c r="AL32" i="8" s="1"/>
  <c r="S31" i="4"/>
  <c r="AF31" i="4" s="1"/>
  <c r="AJ32" i="8" s="1"/>
  <c r="Q52" i="4"/>
  <c r="AD52" i="4" s="1"/>
  <c r="AH53" i="8" s="1"/>
  <c r="K52" i="4"/>
  <c r="X52" i="4" s="1"/>
  <c r="AB53" i="8" s="1"/>
  <c r="N52" i="4"/>
  <c r="O52" i="4"/>
  <c r="AB52" i="4" s="1"/>
  <c r="AF53" i="8" s="1"/>
  <c r="J52" i="4"/>
  <c r="W52" i="4" s="1"/>
  <c r="AA53" i="8" s="1"/>
  <c r="L52" i="4"/>
  <c r="Y52" i="4" s="1"/>
  <c r="AC53" i="8" s="1"/>
  <c r="P52" i="4"/>
  <c r="AC52" i="4" s="1"/>
  <c r="AG53" i="8" s="1"/>
  <c r="M53" i="4"/>
  <c r="U53" i="4"/>
  <c r="AH53" i="4" s="1"/>
  <c r="AL54" i="8" s="1"/>
  <c r="O53" i="4"/>
  <c r="AB53" i="4" s="1"/>
  <c r="AF54" i="8" s="1"/>
  <c r="Q53" i="4"/>
  <c r="AD53" i="4" s="1"/>
  <c r="AH54" i="8" s="1"/>
  <c r="J53" i="4"/>
  <c r="W53" i="4" s="1"/>
  <c r="AA54" i="8" s="1"/>
  <c r="R53" i="4"/>
  <c r="AE53" i="4" s="1"/>
  <c r="AI54" i="8" s="1"/>
  <c r="K53" i="4"/>
  <c r="X53" i="4" s="1"/>
  <c r="AB54" i="8" s="1"/>
  <c r="S53" i="4"/>
  <c r="AF53" i="4" s="1"/>
  <c r="AJ54" i="8" s="1"/>
  <c r="T53" i="4"/>
  <c r="AG53" i="4" s="1"/>
  <c r="AK54" i="8" s="1"/>
  <c r="L53" i="4"/>
  <c r="Y53" i="4" s="1"/>
  <c r="AC54" i="8" s="1"/>
  <c r="N53" i="4"/>
  <c r="AA53" i="4" s="1"/>
  <c r="AE54" i="8" s="1"/>
  <c r="P53" i="4"/>
  <c r="AC53" i="4" s="1"/>
  <c r="AG54" i="8" s="1"/>
  <c r="Q107" i="4"/>
  <c r="AD107" i="4" s="1"/>
  <c r="AH108" i="8" s="1"/>
  <c r="J107" i="4"/>
  <c r="R107" i="4"/>
  <c r="AE107" i="4" s="1"/>
  <c r="AI108" i="8" s="1"/>
  <c r="K107" i="4"/>
  <c r="X107" i="4" s="1"/>
  <c r="AB108" i="8" s="1"/>
  <c r="S107" i="4"/>
  <c r="AF107" i="4" s="1"/>
  <c r="AJ108" i="8" s="1"/>
  <c r="L107" i="4"/>
  <c r="Y107" i="4" s="1"/>
  <c r="AC108" i="8" s="1"/>
  <c r="T107" i="4"/>
  <c r="AG107" i="4" s="1"/>
  <c r="AK108" i="8" s="1"/>
  <c r="M107" i="4"/>
  <c r="Z107" i="4" s="1"/>
  <c r="AD108" i="8" s="1"/>
  <c r="U107" i="4"/>
  <c r="AH107" i="4" s="1"/>
  <c r="AL108" i="8" s="1"/>
  <c r="N107" i="4"/>
  <c r="AA107" i="4" s="1"/>
  <c r="AE108" i="8" s="1"/>
  <c r="O107" i="4"/>
  <c r="AB107" i="4" s="1"/>
  <c r="AF108" i="8" s="1"/>
  <c r="P107" i="4"/>
  <c r="AC107" i="4" s="1"/>
  <c r="AG108" i="8" s="1"/>
  <c r="K62" i="4"/>
  <c r="X62" i="4" s="1"/>
  <c r="AB63" i="8" s="1"/>
  <c r="S62" i="4"/>
  <c r="AF62" i="4" s="1"/>
  <c r="AJ63" i="8" s="1"/>
  <c r="M62" i="4"/>
  <c r="Z62" i="4" s="1"/>
  <c r="AD63" i="8" s="1"/>
  <c r="U62" i="4"/>
  <c r="AH62" i="4" s="1"/>
  <c r="AL63" i="8" s="1"/>
  <c r="O62" i="4"/>
  <c r="AB62" i="4" s="1"/>
  <c r="AF63" i="8" s="1"/>
  <c r="P62" i="4"/>
  <c r="AC62" i="4" s="1"/>
  <c r="AG63" i="8" s="1"/>
  <c r="Q62" i="4"/>
  <c r="AD62" i="4" s="1"/>
  <c r="AH63" i="8" s="1"/>
  <c r="R62" i="4"/>
  <c r="AE62" i="4" s="1"/>
  <c r="AI63" i="8" s="1"/>
  <c r="T62" i="4"/>
  <c r="AG62" i="4" s="1"/>
  <c r="AK63" i="8" s="1"/>
  <c r="J62" i="4"/>
  <c r="W62" i="4" s="1"/>
  <c r="AA63" i="8" s="1"/>
  <c r="L62" i="4"/>
  <c r="Y62" i="4" s="1"/>
  <c r="AC63" i="8" s="1"/>
  <c r="N62" i="4"/>
  <c r="M98" i="4"/>
  <c r="Z98" i="4" s="1"/>
  <c r="AD99" i="8" s="1"/>
  <c r="U98" i="4"/>
  <c r="AH98" i="4" s="1"/>
  <c r="AL99" i="8" s="1"/>
  <c r="N98" i="4"/>
  <c r="O98" i="4"/>
  <c r="AB98" i="4" s="1"/>
  <c r="AF99" i="8" s="1"/>
  <c r="P98" i="4"/>
  <c r="AC98" i="4" s="1"/>
  <c r="AG99" i="8" s="1"/>
  <c r="Q98" i="4"/>
  <c r="AD98" i="4" s="1"/>
  <c r="AH99" i="8" s="1"/>
  <c r="J98" i="4"/>
  <c r="W98" i="4" s="1"/>
  <c r="AA99" i="8" s="1"/>
  <c r="R98" i="4"/>
  <c r="AE98" i="4" s="1"/>
  <c r="AI99" i="8" s="1"/>
  <c r="K98" i="4"/>
  <c r="X98" i="4" s="1"/>
  <c r="AB99" i="8" s="1"/>
  <c r="S98" i="4"/>
  <c r="AF98" i="4" s="1"/>
  <c r="AJ99" i="8" s="1"/>
  <c r="L98" i="4"/>
  <c r="Y98" i="4" s="1"/>
  <c r="AC99" i="8" s="1"/>
  <c r="T98" i="4"/>
  <c r="AG98" i="4" s="1"/>
  <c r="AK99" i="8" s="1"/>
  <c r="Q93" i="4"/>
  <c r="AD93" i="4" s="1"/>
  <c r="AH94" i="8" s="1"/>
  <c r="J93" i="4"/>
  <c r="W93" i="4" s="1"/>
  <c r="AA94" i="8" s="1"/>
  <c r="R93" i="4"/>
  <c r="AE93" i="4" s="1"/>
  <c r="AI94" i="8" s="1"/>
  <c r="K93" i="4"/>
  <c r="X93" i="4" s="1"/>
  <c r="AB94" i="8" s="1"/>
  <c r="S93" i="4"/>
  <c r="AF93" i="4" s="1"/>
  <c r="AJ94" i="8" s="1"/>
  <c r="L93" i="4"/>
  <c r="T93" i="4"/>
  <c r="AG93" i="4" s="1"/>
  <c r="AK94" i="8" s="1"/>
  <c r="M93" i="4"/>
  <c r="Z93" i="4" s="1"/>
  <c r="AD94" i="8" s="1"/>
  <c r="U93" i="4"/>
  <c r="AH93" i="4" s="1"/>
  <c r="AL94" i="8" s="1"/>
  <c r="N93" i="4"/>
  <c r="AA93" i="4" s="1"/>
  <c r="AE94" i="8" s="1"/>
  <c r="O93" i="4"/>
  <c r="AB93" i="4" s="1"/>
  <c r="AF94" i="8" s="1"/>
  <c r="P93" i="4"/>
  <c r="AC93" i="4" s="1"/>
  <c r="AG94" i="8" s="1"/>
  <c r="V103" i="4"/>
  <c r="Z103" i="4"/>
  <c r="AD104" i="8" s="1"/>
  <c r="P21" i="4"/>
  <c r="AC21" i="4" s="1"/>
  <c r="AG22" i="8" s="1"/>
  <c r="M43" i="4"/>
  <c r="Z43" i="4" s="1"/>
  <c r="AD44" i="8" s="1"/>
  <c r="U43" i="4"/>
  <c r="AH43" i="4" s="1"/>
  <c r="AL44" i="8" s="1"/>
  <c r="O43" i="4"/>
  <c r="AB43" i="4" s="1"/>
  <c r="AF44" i="8" s="1"/>
  <c r="Q43" i="4"/>
  <c r="AD43" i="4" s="1"/>
  <c r="AH44" i="8" s="1"/>
  <c r="J43" i="4"/>
  <c r="R43" i="4"/>
  <c r="AE43" i="4" s="1"/>
  <c r="AI44" i="8" s="1"/>
  <c r="K43" i="4"/>
  <c r="X43" i="4" s="1"/>
  <c r="AB44" i="8" s="1"/>
  <c r="S43" i="4"/>
  <c r="AF43" i="4" s="1"/>
  <c r="AJ44" i="8" s="1"/>
  <c r="L43" i="4"/>
  <c r="Y43" i="4" s="1"/>
  <c r="AC44" i="8" s="1"/>
  <c r="N43" i="4"/>
  <c r="AA43" i="4" s="1"/>
  <c r="AE44" i="8" s="1"/>
  <c r="P43" i="4"/>
  <c r="AC43" i="4" s="1"/>
  <c r="AG44" i="8" s="1"/>
  <c r="T43" i="4"/>
  <c r="AG43" i="4" s="1"/>
  <c r="AK44" i="8" s="1"/>
  <c r="K38" i="4"/>
  <c r="X38" i="4" s="1"/>
  <c r="AB39" i="8" s="1"/>
  <c r="S38" i="4"/>
  <c r="AF38" i="4" s="1"/>
  <c r="AJ39" i="8" s="1"/>
  <c r="L38" i="4"/>
  <c r="Y38" i="4" s="1"/>
  <c r="AC39" i="8" s="1"/>
  <c r="M38" i="4"/>
  <c r="Z38" i="4" s="1"/>
  <c r="AD39" i="8" s="1"/>
  <c r="U38" i="4"/>
  <c r="AH38" i="4" s="1"/>
  <c r="AL39" i="8" s="1"/>
  <c r="T38" i="4"/>
  <c r="AG38" i="4" s="1"/>
  <c r="AK39" i="8" s="1"/>
  <c r="M37" i="4"/>
  <c r="K37" i="4"/>
  <c r="X37" i="4" s="1"/>
  <c r="AB38" i="8" s="1"/>
  <c r="Q32" i="4"/>
  <c r="AD32" i="4" s="1"/>
  <c r="AH33" i="8" s="1"/>
  <c r="J32" i="4"/>
  <c r="R32" i="4"/>
  <c r="AE32" i="4" s="1"/>
  <c r="AI33" i="8" s="1"/>
  <c r="K32" i="4"/>
  <c r="X32" i="4" s="1"/>
  <c r="AB33" i="8" s="1"/>
  <c r="S32" i="4"/>
  <c r="AF32" i="4" s="1"/>
  <c r="AJ33" i="8" s="1"/>
  <c r="L32" i="4"/>
  <c r="Y32" i="4" s="1"/>
  <c r="AC33" i="8" s="1"/>
  <c r="T32" i="4"/>
  <c r="AG32" i="4" s="1"/>
  <c r="AK33" i="8" s="1"/>
  <c r="M32" i="4"/>
  <c r="Z32" i="4" s="1"/>
  <c r="AD33" i="8" s="1"/>
  <c r="U32" i="4"/>
  <c r="AH32" i="4" s="1"/>
  <c r="AL33" i="8" s="1"/>
  <c r="N32" i="4"/>
  <c r="AA32" i="4" s="1"/>
  <c r="AE33" i="8" s="1"/>
  <c r="O32" i="4"/>
  <c r="AB32" i="4" s="1"/>
  <c r="AF33" i="8" s="1"/>
  <c r="P32" i="4"/>
  <c r="AC32" i="4" s="1"/>
  <c r="AG33" i="8" s="1"/>
  <c r="Q85" i="4"/>
  <c r="AD85" i="4" s="1"/>
  <c r="AH86" i="8" s="1"/>
  <c r="J85" i="4"/>
  <c r="W85" i="4" s="1"/>
  <c r="AA86" i="8" s="1"/>
  <c r="R85" i="4"/>
  <c r="AE85" i="4" s="1"/>
  <c r="AI86" i="8" s="1"/>
  <c r="K85" i="4"/>
  <c r="X85" i="4" s="1"/>
  <c r="AB86" i="8" s="1"/>
  <c r="S85" i="4"/>
  <c r="AF85" i="4" s="1"/>
  <c r="AJ86" i="8" s="1"/>
  <c r="L85" i="4"/>
  <c r="T85" i="4"/>
  <c r="AG85" i="4" s="1"/>
  <c r="AK86" i="8" s="1"/>
  <c r="M85" i="4"/>
  <c r="Z85" i="4" s="1"/>
  <c r="AD86" i="8" s="1"/>
  <c r="U85" i="4"/>
  <c r="AH85" i="4" s="1"/>
  <c r="AL86" i="8" s="1"/>
  <c r="N85" i="4"/>
  <c r="AA85" i="4" s="1"/>
  <c r="AE86" i="8" s="1"/>
  <c r="O85" i="4"/>
  <c r="AB85" i="4" s="1"/>
  <c r="AF86" i="8" s="1"/>
  <c r="P85" i="4"/>
  <c r="AC85" i="4" s="1"/>
  <c r="AG86" i="8" s="1"/>
  <c r="W88" i="4"/>
  <c r="AA89" i="8" s="1"/>
  <c r="V105" i="4"/>
  <c r="W105" i="4"/>
  <c r="AA106" i="8" s="1"/>
  <c r="R18" i="4"/>
  <c r="AE18" i="4" s="1"/>
  <c r="AI19" i="8" s="1"/>
  <c r="O18" i="4"/>
  <c r="AB18" i="4" s="1"/>
  <c r="AF19" i="8" s="1"/>
  <c r="M15" i="4"/>
  <c r="U15" i="4"/>
  <c r="AH15" i="4" s="1"/>
  <c r="AL16" i="8" s="1"/>
  <c r="N15" i="4"/>
  <c r="AA15" i="4" s="1"/>
  <c r="AE16" i="8" s="1"/>
  <c r="O15" i="4"/>
  <c r="AB15" i="4" s="1"/>
  <c r="AF16" i="8" s="1"/>
  <c r="P15" i="4"/>
  <c r="AC15" i="4" s="1"/>
  <c r="AG16" i="8" s="1"/>
  <c r="Q15" i="4"/>
  <c r="AD15" i="4" s="1"/>
  <c r="AH16" i="8" s="1"/>
  <c r="J15" i="4"/>
  <c r="W15" i="4" s="1"/>
  <c r="AA16" i="8" s="1"/>
  <c r="R15" i="4"/>
  <c r="AE15" i="4" s="1"/>
  <c r="AI16" i="8" s="1"/>
  <c r="K15" i="4"/>
  <c r="X15" i="4" s="1"/>
  <c r="AB16" i="8" s="1"/>
  <c r="S15" i="4"/>
  <c r="AF15" i="4" s="1"/>
  <c r="AJ16" i="8" s="1"/>
  <c r="T15" i="4"/>
  <c r="AG15" i="4" s="1"/>
  <c r="AK16" i="8" s="1"/>
  <c r="L15" i="4"/>
  <c r="Y15" i="4" s="1"/>
  <c r="AC16" i="8" s="1"/>
  <c r="K30" i="4"/>
  <c r="X30" i="4" s="1"/>
  <c r="AB31" i="8" s="1"/>
  <c r="P30" i="4"/>
  <c r="AC30" i="4" s="1"/>
  <c r="AG31" i="8" s="1"/>
  <c r="M94" i="4"/>
  <c r="Z94" i="4" s="1"/>
  <c r="AD95" i="8" s="1"/>
  <c r="K94" i="4"/>
  <c r="X94" i="4" s="1"/>
  <c r="AB95" i="8" s="1"/>
  <c r="M100" i="4"/>
  <c r="Z100" i="4" s="1"/>
  <c r="AD101" i="8" s="1"/>
  <c r="U100" i="4"/>
  <c r="AH100" i="4" s="1"/>
  <c r="AL101" i="8" s="1"/>
  <c r="N100" i="4"/>
  <c r="O100" i="4"/>
  <c r="AB100" i="4" s="1"/>
  <c r="AF101" i="8" s="1"/>
  <c r="P100" i="4"/>
  <c r="AC100" i="4" s="1"/>
  <c r="AG101" i="8" s="1"/>
  <c r="Q100" i="4"/>
  <c r="AD100" i="4" s="1"/>
  <c r="AH101" i="8" s="1"/>
  <c r="J100" i="4"/>
  <c r="W100" i="4" s="1"/>
  <c r="AA101" i="8" s="1"/>
  <c r="R100" i="4"/>
  <c r="AE100" i="4" s="1"/>
  <c r="AI101" i="8" s="1"/>
  <c r="K100" i="4"/>
  <c r="X100" i="4" s="1"/>
  <c r="AB101" i="8" s="1"/>
  <c r="S100" i="4"/>
  <c r="AF100" i="4" s="1"/>
  <c r="AJ101" i="8" s="1"/>
  <c r="L100" i="4"/>
  <c r="Y100" i="4" s="1"/>
  <c r="AC101" i="8" s="1"/>
  <c r="T100" i="4"/>
  <c r="AG100" i="4" s="1"/>
  <c r="AK101" i="8" s="1"/>
  <c r="Q101" i="4"/>
  <c r="AD101" i="4" s="1"/>
  <c r="AH102" i="8" s="1"/>
  <c r="J101" i="4"/>
  <c r="W101" i="4" s="1"/>
  <c r="AA102" i="8" s="1"/>
  <c r="R101" i="4"/>
  <c r="AE101" i="4" s="1"/>
  <c r="AI102" i="8" s="1"/>
  <c r="K101" i="4"/>
  <c r="X101" i="4" s="1"/>
  <c r="AB102" i="8" s="1"/>
  <c r="S101" i="4"/>
  <c r="AF101" i="4" s="1"/>
  <c r="AJ102" i="8" s="1"/>
  <c r="L101" i="4"/>
  <c r="T101" i="4"/>
  <c r="AG101" i="4" s="1"/>
  <c r="AK102" i="8" s="1"/>
  <c r="M101" i="4"/>
  <c r="Z101" i="4" s="1"/>
  <c r="AD102" i="8" s="1"/>
  <c r="U101" i="4"/>
  <c r="AH101" i="4" s="1"/>
  <c r="AL102" i="8" s="1"/>
  <c r="N101" i="4"/>
  <c r="AA101" i="4" s="1"/>
  <c r="AE102" i="8" s="1"/>
  <c r="O101" i="4"/>
  <c r="AB101" i="4" s="1"/>
  <c r="AF102" i="8" s="1"/>
  <c r="P101" i="4"/>
  <c r="AC101" i="4" s="1"/>
  <c r="AG102" i="8" s="1"/>
  <c r="Q77" i="4"/>
  <c r="AD77" i="4" s="1"/>
  <c r="AH78" i="8" s="1"/>
  <c r="J77" i="4"/>
  <c r="W77" i="4" s="1"/>
  <c r="AA78" i="8" s="1"/>
  <c r="R77" i="4"/>
  <c r="AE77" i="4" s="1"/>
  <c r="AI78" i="8" s="1"/>
  <c r="K77" i="4"/>
  <c r="X77" i="4" s="1"/>
  <c r="AB78" i="8" s="1"/>
  <c r="S77" i="4"/>
  <c r="AF77" i="4" s="1"/>
  <c r="AJ78" i="8" s="1"/>
  <c r="L77" i="4"/>
  <c r="T77" i="4"/>
  <c r="AG77" i="4" s="1"/>
  <c r="AK78" i="8" s="1"/>
  <c r="M77" i="4"/>
  <c r="Z77" i="4" s="1"/>
  <c r="AD78" i="8" s="1"/>
  <c r="U77" i="4"/>
  <c r="AH77" i="4" s="1"/>
  <c r="AL78" i="8" s="1"/>
  <c r="N77" i="4"/>
  <c r="AA77" i="4" s="1"/>
  <c r="AE78" i="8" s="1"/>
  <c r="O77" i="4"/>
  <c r="AB77" i="4" s="1"/>
  <c r="AF78" i="8" s="1"/>
  <c r="P77" i="4"/>
  <c r="AC77" i="4" s="1"/>
  <c r="AG78" i="8" s="1"/>
  <c r="R90" i="4"/>
  <c r="AE90" i="4" s="1"/>
  <c r="AI91" i="8" s="1"/>
  <c r="AR77" i="2"/>
  <c r="C77" i="19" s="1"/>
  <c r="O77" i="19" s="1"/>
  <c r="BB106" i="2"/>
  <c r="AU106" i="2"/>
  <c r="AF93" i="2"/>
  <c r="AS107" i="2"/>
  <c r="BB66" i="2"/>
  <c r="AZ93" i="2"/>
  <c r="BB69" i="2"/>
  <c r="AZ82" i="2"/>
  <c r="BB83" i="2"/>
  <c r="AU84" i="2"/>
  <c r="AW66" i="2"/>
  <c r="AU100" i="2"/>
  <c r="AU77" i="2"/>
  <c r="AR106" i="2"/>
  <c r="AF57" i="2"/>
  <c r="BC83" i="2"/>
  <c r="AA91" i="5"/>
  <c r="AQ50" i="2"/>
  <c r="BC73" i="2"/>
  <c r="AW106" i="2"/>
  <c r="AW83" i="2"/>
  <c r="BC65" i="2"/>
  <c r="AU88" i="2"/>
  <c r="AV57" i="2"/>
  <c r="K68" i="15"/>
  <c r="W68" i="15" s="1"/>
  <c r="V69" i="8" s="1"/>
  <c r="AJ50" i="2"/>
  <c r="AV50" i="2" s="1"/>
  <c r="BC82" i="2"/>
  <c r="AZ57" i="2"/>
  <c r="AV100" i="2"/>
  <c r="AY59" i="2"/>
  <c r="AY106" i="2"/>
  <c r="BC99" i="2"/>
  <c r="AY82" i="2"/>
  <c r="AT69" i="2"/>
  <c r="BC107" i="2"/>
  <c r="AT107" i="2"/>
  <c r="AY73" i="2"/>
  <c r="AR66" i="2"/>
  <c r="C66" i="19" s="1"/>
  <c r="O66" i="19" s="1"/>
  <c r="AY67" i="2"/>
  <c r="AU93" i="2"/>
  <c r="BC106" i="2"/>
  <c r="AU69" i="2"/>
  <c r="BA106" i="2"/>
  <c r="AY107" i="2"/>
  <c r="AZ106" i="2"/>
  <c r="AV107" i="2"/>
  <c r="AT108" i="2"/>
  <c r="BB107" i="2"/>
  <c r="AR100" i="2"/>
  <c r="AU83" i="2"/>
  <c r="AX66" i="2"/>
  <c r="BA107" i="2"/>
  <c r="AY91" i="2"/>
  <c r="BA83" i="2"/>
  <c r="AT84" i="2"/>
  <c r="BC57" i="2"/>
  <c r="AV77" i="2"/>
  <c r="AS106" i="2"/>
  <c r="L86" i="15"/>
  <c r="X86" i="15" s="1"/>
  <c r="W87" i="8" s="1"/>
  <c r="N86" i="15"/>
  <c r="Z86" i="15" s="1"/>
  <c r="Y87" i="8" s="1"/>
  <c r="AG91" i="5"/>
  <c r="DA91" i="5" s="1"/>
  <c r="CB91" i="8" s="1"/>
  <c r="AA94" i="5"/>
  <c r="E100" i="15"/>
  <c r="AD94" i="5"/>
  <c r="BZ94" i="5" s="1"/>
  <c r="J100" i="15"/>
  <c r="V100" i="15" s="1"/>
  <c r="U101" i="8" s="1"/>
  <c r="H100" i="15"/>
  <c r="O100" i="15"/>
  <c r="AA100" i="15" s="1"/>
  <c r="Z101" i="8" s="1"/>
  <c r="K100" i="15"/>
  <c r="F100" i="15"/>
  <c r="N100" i="15"/>
  <c r="O102" i="15"/>
  <c r="AA102" i="15" s="1"/>
  <c r="Z103" i="8" s="1"/>
  <c r="L102" i="15"/>
  <c r="X102" i="15" s="1"/>
  <c r="W103" i="8" s="1"/>
  <c r="D102" i="15"/>
  <c r="P102" i="15" s="1"/>
  <c r="O103" i="8" s="1"/>
  <c r="E102" i="15"/>
  <c r="Q102" i="15" s="1"/>
  <c r="P103" i="8" s="1"/>
  <c r="G102" i="15"/>
  <c r="S102" i="15" s="1"/>
  <c r="R103" i="8" s="1"/>
  <c r="N102" i="15"/>
  <c r="Z102" i="15" s="1"/>
  <c r="Y103" i="8" s="1"/>
  <c r="AA103" i="5"/>
  <c r="N92" i="15"/>
  <c r="Z92" i="15" s="1"/>
  <c r="Y93" i="8" s="1"/>
  <c r="F102" i="15"/>
  <c r="R102" i="15" s="1"/>
  <c r="Q103" i="8" s="1"/>
  <c r="J102" i="15"/>
  <c r="V102" i="15" s="1"/>
  <c r="U103" i="8" s="1"/>
  <c r="I102" i="15"/>
  <c r="U102" i="15" s="1"/>
  <c r="T103" i="8" s="1"/>
  <c r="M102" i="15"/>
  <c r="Y102" i="15" s="1"/>
  <c r="X103" i="8" s="1"/>
  <c r="AB103" i="5"/>
  <c r="BX103" i="5" s="1"/>
  <c r="CJ103" i="5" s="1"/>
  <c r="I92" i="15"/>
  <c r="U92" i="15" s="1"/>
  <c r="T93" i="8" s="1"/>
  <c r="J92" i="15"/>
  <c r="V92" i="15" s="1"/>
  <c r="U93" i="8" s="1"/>
  <c r="G92" i="15"/>
  <c r="D92" i="15"/>
  <c r="H102" i="15"/>
  <c r="T102" i="15" s="1"/>
  <c r="S103" i="8" s="1"/>
  <c r="L99" i="15"/>
  <c r="X99" i="15" s="1"/>
  <c r="W100" i="8" s="1"/>
  <c r="H92" i="15"/>
  <c r="T92" i="15" s="1"/>
  <c r="S93" i="8" s="1"/>
  <c r="M92" i="15"/>
  <c r="AA69" i="5"/>
  <c r="AJ69" i="5"/>
  <c r="DD69" i="5" s="1"/>
  <c r="CE69" i="8" s="1"/>
  <c r="L68" i="15"/>
  <c r="X68" i="15" s="1"/>
  <c r="W69" i="8" s="1"/>
  <c r="AA54" i="5"/>
  <c r="O68" i="15"/>
  <c r="M68" i="15"/>
  <c r="Y68" i="15" s="1"/>
  <c r="X69" i="8" s="1"/>
  <c r="G68" i="15"/>
  <c r="S68" i="15" s="1"/>
  <c r="R69" i="8" s="1"/>
  <c r="F68" i="15"/>
  <c r="R68" i="15" s="1"/>
  <c r="Q69" i="8" s="1"/>
  <c r="E68" i="15"/>
  <c r="Q68" i="15" s="1"/>
  <c r="P69" i="8" s="1"/>
  <c r="I68" i="15"/>
  <c r="U68" i="15" s="1"/>
  <c r="T69" i="8" s="1"/>
  <c r="AA99" i="5"/>
  <c r="AA72" i="5"/>
  <c r="H68" i="15"/>
  <c r="T68" i="15" s="1"/>
  <c r="S69" i="8" s="1"/>
  <c r="D68" i="15"/>
  <c r="P68" i="15" s="1"/>
  <c r="O69" i="8" s="1"/>
  <c r="O31" i="15"/>
  <c r="AA31" i="15" s="1"/>
  <c r="Z32" i="8" s="1"/>
  <c r="AA62" i="5"/>
  <c r="AA96" i="5"/>
  <c r="AI72" i="5"/>
  <c r="DC72" i="5" s="1"/>
  <c r="CD72" i="8" s="1"/>
  <c r="J68" i="15"/>
  <c r="V68" i="15" s="1"/>
  <c r="U69" i="8" s="1"/>
  <c r="N68" i="15"/>
  <c r="Z68" i="15" s="1"/>
  <c r="Y69" i="8" s="1"/>
  <c r="O101" i="15"/>
  <c r="AA101" i="15" s="1"/>
  <c r="Z102" i="8" s="1"/>
  <c r="E101" i="15"/>
  <c r="Q101" i="15" s="1"/>
  <c r="P102" i="8" s="1"/>
  <c r="L101" i="15"/>
  <c r="X101" i="15" s="1"/>
  <c r="W102" i="8" s="1"/>
  <c r="AD99" i="5"/>
  <c r="CX99" i="5" s="1"/>
  <c r="BY99" i="8" s="1"/>
  <c r="F101" i="15"/>
  <c r="AC54" i="5"/>
  <c r="CW54" i="5" s="1"/>
  <c r="BX54" i="8" s="1"/>
  <c r="K101" i="15"/>
  <c r="W101" i="15" s="1"/>
  <c r="V102" i="8" s="1"/>
  <c r="M90" i="15"/>
  <c r="Y90" i="15" s="1"/>
  <c r="X91" i="8" s="1"/>
  <c r="K90" i="15"/>
  <c r="W90" i="15" s="1"/>
  <c r="V91" i="8" s="1"/>
  <c r="J90" i="15"/>
  <c r="V90" i="15" s="1"/>
  <c r="U91" i="8" s="1"/>
  <c r="F90" i="15"/>
  <c r="R90" i="15" s="1"/>
  <c r="Q91" i="8" s="1"/>
  <c r="N90" i="15"/>
  <c r="Z90" i="15" s="1"/>
  <c r="Y91" i="8" s="1"/>
  <c r="I90" i="15"/>
  <c r="U90" i="15" s="1"/>
  <c r="T91" i="8" s="1"/>
  <c r="O90" i="15"/>
  <c r="AA90" i="15" s="1"/>
  <c r="Z91" i="8" s="1"/>
  <c r="G90" i="15"/>
  <c r="S90" i="15" s="1"/>
  <c r="R91" i="8" s="1"/>
  <c r="D90" i="15"/>
  <c r="P90" i="15" s="1"/>
  <c r="O91" i="8" s="1"/>
  <c r="L90" i="15"/>
  <c r="X90" i="15" s="1"/>
  <c r="W91" i="8" s="1"/>
  <c r="H90" i="15"/>
  <c r="T90" i="15" s="1"/>
  <c r="S91" i="8" s="1"/>
  <c r="E90" i="15"/>
  <c r="Q90" i="15" s="1"/>
  <c r="P91" i="8" s="1"/>
  <c r="AA63" i="5"/>
  <c r="D101" i="15"/>
  <c r="G79" i="15"/>
  <c r="S79" i="15" s="1"/>
  <c r="R80" i="8" s="1"/>
  <c r="H79" i="15"/>
  <c r="T79" i="15" s="1"/>
  <c r="S80" i="8" s="1"/>
  <c r="O79" i="15"/>
  <c r="AA79" i="15" s="1"/>
  <c r="Z80" i="8" s="1"/>
  <c r="K79" i="15"/>
  <c r="W79" i="15" s="1"/>
  <c r="V80" i="8" s="1"/>
  <c r="I79" i="15"/>
  <c r="U79" i="15" s="1"/>
  <c r="T80" i="8" s="1"/>
  <c r="E79" i="15"/>
  <c r="Q79" i="15" s="1"/>
  <c r="P80" i="8" s="1"/>
  <c r="D79" i="15"/>
  <c r="P79" i="15" s="1"/>
  <c r="O80" i="8" s="1"/>
  <c r="N79" i="15"/>
  <c r="Z79" i="15" s="1"/>
  <c r="Y80" i="8" s="1"/>
  <c r="M79" i="15"/>
  <c r="Y79" i="15" s="1"/>
  <c r="X80" i="8" s="1"/>
  <c r="F79" i="15"/>
  <c r="R79" i="15" s="1"/>
  <c r="Q80" i="8" s="1"/>
  <c r="L79" i="15"/>
  <c r="X79" i="15" s="1"/>
  <c r="W80" i="8" s="1"/>
  <c r="J79" i="15"/>
  <c r="V79" i="15" s="1"/>
  <c r="U80" i="8" s="1"/>
  <c r="J101" i="15"/>
  <c r="V101" i="15" s="1"/>
  <c r="U102" i="8" s="1"/>
  <c r="AL99" i="2"/>
  <c r="AO59" i="2"/>
  <c r="AG66" i="2"/>
  <c r="AF54" i="2"/>
  <c r="AI99" i="2"/>
  <c r="AP68" i="2"/>
  <c r="AH75" i="2"/>
  <c r="AN77" i="2"/>
  <c r="AL93" i="2"/>
  <c r="AH92" i="2"/>
  <c r="AK91" i="2"/>
  <c r="AO66" i="2"/>
  <c r="AH99" i="2"/>
  <c r="AH106" i="2"/>
  <c r="AL73" i="2"/>
  <c r="AF107" i="2"/>
  <c r="AM93" i="2"/>
  <c r="AN73" i="2"/>
  <c r="AH85" i="2"/>
  <c r="AL106" i="2"/>
  <c r="AG84" i="2"/>
  <c r="AJ106" i="2"/>
  <c r="AQ66" i="2"/>
  <c r="AK68" i="2"/>
  <c r="AO82" i="2"/>
  <c r="AG91" i="2"/>
  <c r="AN19" i="2"/>
  <c r="AZ19" i="2" s="1"/>
  <c r="W19" i="11"/>
  <c r="AJ10" i="2"/>
  <c r="AV10" i="2" s="1"/>
  <c r="G10" i="19" s="1"/>
  <c r="S10" i="11"/>
  <c r="AI45" i="2"/>
  <c r="AU45" i="2" s="1"/>
  <c r="R45" i="11"/>
  <c r="AG34" i="2"/>
  <c r="AS34" i="2" s="1"/>
  <c r="D34" i="19" s="1"/>
  <c r="P34" i="11"/>
  <c r="AI34" i="2"/>
  <c r="AU34" i="2" s="1"/>
  <c r="F34" i="19" s="1"/>
  <c r="R34" i="11"/>
  <c r="AI32" i="2"/>
  <c r="R32" i="11"/>
  <c r="AF10" i="2"/>
  <c r="AR10" i="2" s="1"/>
  <c r="O10" i="11"/>
  <c r="AH23" i="2"/>
  <c r="AT23" i="2" s="1"/>
  <c r="E23" i="19" s="1"/>
  <c r="Q23" i="19" s="1"/>
  <c r="Q23" i="11"/>
  <c r="AN16" i="2"/>
  <c r="AZ16" i="2" s="1"/>
  <c r="W16" i="11"/>
  <c r="AK19" i="2"/>
  <c r="T19" i="11"/>
  <c r="AK37" i="2"/>
  <c r="AW37" i="2" s="1"/>
  <c r="T37" i="11"/>
  <c r="AQ36" i="2"/>
  <c r="BC36" i="2" s="1"/>
  <c r="N36" i="19" s="1"/>
  <c r="Z36" i="19" s="1"/>
  <c r="Z36" i="11"/>
  <c r="AN22" i="2"/>
  <c r="AZ22" i="2" s="1"/>
  <c r="W22" i="11"/>
  <c r="AP14" i="2"/>
  <c r="Y14" i="11"/>
  <c r="AJ32" i="2"/>
  <c r="S32" i="11"/>
  <c r="AJ20" i="2"/>
  <c r="AV20" i="2" s="1"/>
  <c r="G20" i="19" s="1"/>
  <c r="S20" i="19" s="1"/>
  <c r="S20" i="11"/>
  <c r="AI72" i="2"/>
  <c r="AQ93" i="2"/>
  <c r="AJ36" i="2"/>
  <c r="S36" i="11"/>
  <c r="AN24" i="2"/>
  <c r="AZ24" i="2" s="1"/>
  <c r="K24" i="19" s="1"/>
  <c r="W24" i="19" s="1"/>
  <c r="W24" i="11"/>
  <c r="AJ28" i="2"/>
  <c r="AV28" i="2" s="1"/>
  <c r="G28" i="19" s="1"/>
  <c r="S28" i="19" s="1"/>
  <c r="S28" i="11"/>
  <c r="AK10" i="2"/>
  <c r="AW10" i="2" s="1"/>
  <c r="T10" i="11"/>
  <c r="AO10" i="2"/>
  <c r="X10" i="11"/>
  <c r="AP34" i="2"/>
  <c r="Y34" i="11"/>
  <c r="AP19" i="2"/>
  <c r="BB19" i="2" s="1"/>
  <c r="M19" i="19" s="1"/>
  <c r="Y19" i="19" s="1"/>
  <c r="Y19" i="11"/>
  <c r="AP29" i="2"/>
  <c r="BB29" i="2" s="1"/>
  <c r="Y29" i="11"/>
  <c r="AF45" i="2"/>
  <c r="O45" i="11"/>
  <c r="AQ32" i="2"/>
  <c r="Z32" i="11"/>
  <c r="AJ78" i="2"/>
  <c r="AL71" i="2"/>
  <c r="AK75" i="2"/>
  <c r="AN107" i="2"/>
  <c r="AF43" i="2"/>
  <c r="O43" i="11"/>
  <c r="AI37" i="2"/>
  <c r="AU37" i="2" s="1"/>
  <c r="F37" i="19" s="1"/>
  <c r="R37" i="19" s="1"/>
  <c r="R37" i="11"/>
  <c r="AL37" i="2"/>
  <c r="U37" i="11"/>
  <c r="AO43" i="2"/>
  <c r="X43" i="11"/>
  <c r="AL24" i="2"/>
  <c r="AX24" i="2" s="1"/>
  <c r="I24" i="19" s="1"/>
  <c r="U24" i="19" s="1"/>
  <c r="U24" i="11"/>
  <c r="AL28" i="2"/>
  <c r="AX28" i="2" s="1"/>
  <c r="I28" i="19" s="1"/>
  <c r="U28" i="19" s="1"/>
  <c r="U28" i="11"/>
  <c r="AQ23" i="2"/>
  <c r="BC23" i="2" s="1"/>
  <c r="N23" i="19" s="1"/>
  <c r="Z23" i="19" s="1"/>
  <c r="Z23" i="11"/>
  <c r="AH34" i="2"/>
  <c r="AT34" i="2" s="1"/>
  <c r="E34" i="19" s="1"/>
  <c r="Q34" i="11"/>
  <c r="AG32" i="2"/>
  <c r="P32" i="11"/>
  <c r="AH32" i="2"/>
  <c r="AT32" i="2" s="1"/>
  <c r="E32" i="19" s="1"/>
  <c r="Q32" i="19" s="1"/>
  <c r="Q32" i="11"/>
  <c r="AM13" i="2"/>
  <c r="AY13" i="2" s="1"/>
  <c r="V13" i="11"/>
  <c r="AH20" i="2"/>
  <c r="Q20" i="11"/>
  <c r="AK95" i="2"/>
  <c r="AF91" i="2"/>
  <c r="AQ64" i="2"/>
  <c r="AL21" i="2"/>
  <c r="AX21" i="2" s="1"/>
  <c r="I21" i="19" s="1"/>
  <c r="U21" i="19" s="1"/>
  <c r="U21" i="11"/>
  <c r="AG53" i="2"/>
  <c r="AS53" i="2" s="1"/>
  <c r="AH24" i="2"/>
  <c r="AT24" i="2" s="1"/>
  <c r="E24" i="19" s="1"/>
  <c r="Q24" i="19" s="1"/>
  <c r="Q24" i="11"/>
  <c r="AF24" i="2"/>
  <c r="AR24" i="2" s="1"/>
  <c r="C24" i="19" s="1"/>
  <c r="O24" i="19" s="1"/>
  <c r="O24" i="11"/>
  <c r="AH28" i="2"/>
  <c r="AT28" i="2" s="1"/>
  <c r="E28" i="19" s="1"/>
  <c r="Q28" i="19" s="1"/>
  <c r="Q28" i="11"/>
  <c r="AG10" i="2"/>
  <c r="AS10" i="2" s="1"/>
  <c r="P10" i="11"/>
  <c r="AL23" i="2"/>
  <c r="U23" i="11"/>
  <c r="AN23" i="2"/>
  <c r="AZ23" i="2" s="1"/>
  <c r="K23" i="19" s="1"/>
  <c r="W23" i="19" s="1"/>
  <c r="W23" i="11"/>
  <c r="AJ21" i="2"/>
  <c r="AV21" i="2" s="1"/>
  <c r="G21" i="19" s="1"/>
  <c r="S21" i="19" s="1"/>
  <c r="S21" i="11"/>
  <c r="AQ34" i="2"/>
  <c r="BC34" i="2" s="1"/>
  <c r="N34" i="19" s="1"/>
  <c r="Z34" i="11"/>
  <c r="AQ19" i="2"/>
  <c r="Z19" i="11"/>
  <c r="AH29" i="2"/>
  <c r="Q29" i="11"/>
  <c r="AP36" i="2"/>
  <c r="BB36" i="2" s="1"/>
  <c r="M36" i="19" s="1"/>
  <c r="Y36" i="19" s="1"/>
  <c r="Y36" i="11"/>
  <c r="AM32" i="2"/>
  <c r="AY32" i="2" s="1"/>
  <c r="V32" i="11"/>
  <c r="AI13" i="2"/>
  <c r="R13" i="11"/>
  <c r="AM83" i="2"/>
  <c r="AJ97" i="2"/>
  <c r="AM103" i="2"/>
  <c r="AK62" i="2"/>
  <c r="AP43" i="2"/>
  <c r="BB43" i="2" s="1"/>
  <c r="Y43" i="11"/>
  <c r="AF15" i="2"/>
  <c r="O15" i="11"/>
  <c r="AN10" i="2"/>
  <c r="W10" i="11"/>
  <c r="AM23" i="2"/>
  <c r="AY23" i="2" s="1"/>
  <c r="J23" i="19" s="1"/>
  <c r="V23" i="19" s="1"/>
  <c r="V23" i="11"/>
  <c r="AN37" i="2"/>
  <c r="AZ37" i="2" s="1"/>
  <c r="W37" i="11"/>
  <c r="AM47" i="2"/>
  <c r="V47" i="11"/>
  <c r="AO27" i="2"/>
  <c r="BA27" i="2" s="1"/>
  <c r="L27" i="19" s="1"/>
  <c r="X27" i="19" s="1"/>
  <c r="X27" i="11"/>
  <c r="AK14" i="2"/>
  <c r="AW14" i="2" s="1"/>
  <c r="H14" i="19" s="1"/>
  <c r="T14" i="19" s="1"/>
  <c r="T14" i="11"/>
  <c r="AN99" i="2"/>
  <c r="AI96" i="2"/>
  <c r="AF83" i="2"/>
  <c r="AH66" i="2"/>
  <c r="AM21" i="2"/>
  <c r="AY21" i="2" s="1"/>
  <c r="J21" i="19" s="1"/>
  <c r="V21" i="19" s="1"/>
  <c r="V21" i="11"/>
  <c r="AH22" i="2"/>
  <c r="AT22" i="2" s="1"/>
  <c r="Q22" i="11"/>
  <c r="AG28" i="2"/>
  <c r="AS28" i="2" s="1"/>
  <c r="D28" i="19" s="1"/>
  <c r="P28" i="19" s="1"/>
  <c r="P28" i="11"/>
  <c r="AQ27" i="2"/>
  <c r="BC27" i="2" s="1"/>
  <c r="N27" i="19" s="1"/>
  <c r="Z27" i="19" s="1"/>
  <c r="Z27" i="11"/>
  <c r="AJ83" i="2"/>
  <c r="AN43" i="2"/>
  <c r="AZ43" i="2" s="1"/>
  <c r="K43" i="19" s="1"/>
  <c r="W43" i="19" s="1"/>
  <c r="W43" i="11"/>
  <c r="AO24" i="2"/>
  <c r="BA24" i="2" s="1"/>
  <c r="L24" i="19" s="1"/>
  <c r="X24" i="19" s="1"/>
  <c r="X24" i="11"/>
  <c r="AP15" i="2"/>
  <c r="BB15" i="2" s="1"/>
  <c r="Y15" i="11"/>
  <c r="AF21" i="2"/>
  <c r="O21" i="11"/>
  <c r="AF12" i="2"/>
  <c r="AR12" i="2" s="1"/>
  <c r="C12" i="19" s="1"/>
  <c r="O12" i="19" s="1"/>
  <c r="O12" i="11"/>
  <c r="AM34" i="2"/>
  <c r="AY34" i="2" s="1"/>
  <c r="J34" i="19" s="1"/>
  <c r="V34" i="11"/>
  <c r="AM19" i="2"/>
  <c r="V19" i="11"/>
  <c r="AF37" i="2"/>
  <c r="AR37" i="2" s="1"/>
  <c r="O37" i="11"/>
  <c r="AM29" i="2"/>
  <c r="AY29" i="2" s="1"/>
  <c r="J29" i="19" s="1"/>
  <c r="V29" i="19" s="1"/>
  <c r="V29" i="11"/>
  <c r="AK36" i="2"/>
  <c r="AW36" i="2" s="1"/>
  <c r="T36" i="11"/>
  <c r="AM22" i="2"/>
  <c r="V22" i="11"/>
  <c r="AP22" i="2"/>
  <c r="Y22" i="11"/>
  <c r="AP27" i="2"/>
  <c r="BB27" i="2" s="1"/>
  <c r="M27" i="19" s="1"/>
  <c r="Y27" i="19" s="1"/>
  <c r="Y27" i="11"/>
  <c r="AH13" i="2"/>
  <c r="AT13" i="2" s="1"/>
  <c r="Q13" i="11"/>
  <c r="AQ20" i="2"/>
  <c r="Z20" i="11"/>
  <c r="AG96" i="2"/>
  <c r="AL56" i="2"/>
  <c r="AN72" i="2"/>
  <c r="AN78" i="2"/>
  <c r="AO96" i="2"/>
  <c r="AK65" i="2"/>
  <c r="AP92" i="2"/>
  <c r="AQ95" i="2"/>
  <c r="AH95" i="2"/>
  <c r="AM84" i="2"/>
  <c r="AM50" i="2"/>
  <c r="AY50" i="2" s="1"/>
  <c r="J50" i="19" s="1"/>
  <c r="V50" i="19" s="1"/>
  <c r="AJ96" i="2"/>
  <c r="AJ62" i="2"/>
  <c r="AF87" i="2"/>
  <c r="AI108" i="2"/>
  <c r="AK92" i="2"/>
  <c r="AI85" i="2"/>
  <c r="AO69" i="2"/>
  <c r="AN83" i="2"/>
  <c r="AJ69" i="2"/>
  <c r="AL58" i="2"/>
  <c r="AN85" i="2"/>
  <c r="AG93" i="2"/>
  <c r="AN89" i="2"/>
  <c r="AN91" i="2"/>
  <c r="AJ93" i="2"/>
  <c r="AM77" i="2"/>
  <c r="AG82" i="2"/>
  <c r="AL107" i="2"/>
  <c r="AI66" i="2"/>
  <c r="AM95" i="2"/>
  <c r="AP93" i="2"/>
  <c r="AL77" i="2"/>
  <c r="AK58" i="2"/>
  <c r="AG67" i="2"/>
  <c r="AP88" i="2"/>
  <c r="AQ98" i="2"/>
  <c r="AG57" i="2"/>
  <c r="AF74" i="2"/>
  <c r="AF95" i="2"/>
  <c r="AM55" i="2"/>
  <c r="AG61" i="2"/>
  <c r="AL54" i="2"/>
  <c r="AO75" i="2"/>
  <c r="AL98" i="2"/>
  <c r="AO108" i="2"/>
  <c r="AJ74" i="2"/>
  <c r="AL82" i="2"/>
  <c r="AO57" i="2"/>
  <c r="AF92" i="2"/>
  <c r="AN59" i="2"/>
  <c r="AP77" i="2"/>
  <c r="AI91" i="2"/>
  <c r="AQ91" i="2"/>
  <c r="AO53" i="2"/>
  <c r="AQ53" i="2"/>
  <c r="AK107" i="2"/>
  <c r="AK104" i="2"/>
  <c r="AO74" i="2"/>
  <c r="AH72" i="2"/>
  <c r="AK108" i="2"/>
  <c r="AN66" i="2"/>
  <c r="AL64" i="2"/>
  <c r="AG99" i="2"/>
  <c r="AP105" i="2"/>
  <c r="AJ66" i="2"/>
  <c r="AI107" i="2"/>
  <c r="AO91" i="2"/>
  <c r="AN88" i="2"/>
  <c r="AK81" i="2"/>
  <c r="AQ89" i="2"/>
  <c r="AQ97" i="2"/>
  <c r="AK55" i="2"/>
  <c r="AJ88" i="2"/>
  <c r="AM63" i="2"/>
  <c r="AQ71" i="2"/>
  <c r="AP55" i="2"/>
  <c r="AM66" i="2"/>
  <c r="AP72" i="2"/>
  <c r="AG77" i="2"/>
  <c r="AF108" i="2"/>
  <c r="AH102" i="2"/>
  <c r="K107" i="15"/>
  <c r="E107" i="15"/>
  <c r="Q107" i="15" s="1"/>
  <c r="P108" i="8" s="1"/>
  <c r="L107" i="15"/>
  <c r="X107" i="15" s="1"/>
  <c r="W108" i="8" s="1"/>
  <c r="AH73" i="2"/>
  <c r="AO63" i="2"/>
  <c r="M107" i="15"/>
  <c r="Y107" i="15" s="1"/>
  <c r="X108" i="8" s="1"/>
  <c r="H107" i="15"/>
  <c r="T107" i="15" s="1"/>
  <c r="S108" i="8" s="1"/>
  <c r="I107" i="15"/>
  <c r="U107" i="15" s="1"/>
  <c r="T108" i="8" s="1"/>
  <c r="O107" i="15"/>
  <c r="AA107" i="15" s="1"/>
  <c r="Z108" i="8" s="1"/>
  <c r="G107" i="15"/>
  <c r="AH105" i="2"/>
  <c r="AL95" i="2"/>
  <c r="AI56" i="2"/>
  <c r="AA60" i="5"/>
  <c r="D107" i="15"/>
  <c r="N107" i="15"/>
  <c r="Z107" i="15" s="1"/>
  <c r="Y108" i="8" s="1"/>
  <c r="J107" i="15"/>
  <c r="V107" i="15" s="1"/>
  <c r="U108" i="8" s="1"/>
  <c r="N99" i="15"/>
  <c r="Z99" i="15" s="1"/>
  <c r="Y100" i="8" s="1"/>
  <c r="H99" i="15"/>
  <c r="T99" i="15" s="1"/>
  <c r="S100" i="8" s="1"/>
  <c r="D99" i="15"/>
  <c r="P99" i="15" s="1"/>
  <c r="O100" i="8" s="1"/>
  <c r="E99" i="15"/>
  <c r="Q99" i="15" s="1"/>
  <c r="P100" i="8" s="1"/>
  <c r="I99" i="15"/>
  <c r="U99" i="15" s="1"/>
  <c r="T100" i="8" s="1"/>
  <c r="M99" i="15"/>
  <c r="Y99" i="15" s="1"/>
  <c r="X100" i="8" s="1"/>
  <c r="O99" i="15"/>
  <c r="AA99" i="15" s="1"/>
  <c r="Z100" i="8" s="1"/>
  <c r="J99" i="15"/>
  <c r="V99" i="15" s="1"/>
  <c r="U100" i="8" s="1"/>
  <c r="K99" i="15"/>
  <c r="W99" i="15" s="1"/>
  <c r="V100" i="8" s="1"/>
  <c r="F99" i="15"/>
  <c r="R99" i="15" s="1"/>
  <c r="Q100" i="8" s="1"/>
  <c r="F107" i="15"/>
  <c r="R107" i="15" s="1"/>
  <c r="Q108" i="8" s="1"/>
  <c r="AF76" i="2"/>
  <c r="AL104" i="2"/>
  <c r="AQ59" i="2"/>
  <c r="AQ67" i="2"/>
  <c r="AO95" i="2"/>
  <c r="AM89" i="2"/>
  <c r="AO73" i="2"/>
  <c r="AL57" i="2"/>
  <c r="AO99" i="2"/>
  <c r="AK57" i="2"/>
  <c r="AA101" i="5"/>
  <c r="AG56" i="2"/>
  <c r="AG86" i="2"/>
  <c r="AF105" i="2"/>
  <c r="AH76" i="2"/>
  <c r="AK100" i="2"/>
  <c r="AL55" i="2"/>
  <c r="AP98" i="2"/>
  <c r="AM108" i="2"/>
  <c r="AQ86" i="2"/>
  <c r="AP64" i="2"/>
  <c r="AM97" i="2"/>
  <c r="AF86" i="2"/>
  <c r="AP82" i="2"/>
  <c r="AN100" i="2"/>
  <c r="AH74" i="2"/>
  <c r="AF67" i="2"/>
  <c r="AK71" i="2"/>
  <c r="AO78" i="2"/>
  <c r="AF75" i="2"/>
  <c r="AM88" i="2"/>
  <c r="AK59" i="2"/>
  <c r="AJ92" i="2"/>
  <c r="AG72" i="2"/>
  <c r="AJ82" i="2"/>
  <c r="AL81" i="2"/>
  <c r="AH63" i="2"/>
  <c r="AO105" i="2"/>
  <c r="AM100" i="2"/>
  <c r="AH62" i="2"/>
  <c r="AP81" i="2"/>
  <c r="AP89" i="2"/>
  <c r="AH88" i="2"/>
  <c r="AH67" i="2"/>
  <c r="AN74" i="2"/>
  <c r="AO62" i="2"/>
  <c r="AM98" i="2"/>
  <c r="AQ77" i="2"/>
  <c r="AH50" i="2"/>
  <c r="AQ100" i="2"/>
  <c r="AG59" i="2"/>
  <c r="AM64" i="2"/>
  <c r="AH81" i="2"/>
  <c r="AH59" i="2"/>
  <c r="AG85" i="2"/>
  <c r="AO84" i="2"/>
  <c r="AQ103" i="2"/>
  <c r="AK98" i="2"/>
  <c r="AP56" i="2"/>
  <c r="AN92" i="2"/>
  <c r="AM65" i="2"/>
  <c r="AJ55" i="2"/>
  <c r="AL91" i="2"/>
  <c r="AL88" i="2"/>
  <c r="AN55" i="2"/>
  <c r="AJ80" i="2"/>
  <c r="AL67" i="2"/>
  <c r="AI67" i="2"/>
  <c r="AN102" i="2"/>
  <c r="AI60" i="2"/>
  <c r="AJ54" i="2"/>
  <c r="AJ104" i="2"/>
  <c r="N52" i="15"/>
  <c r="Z52" i="15" s="1"/>
  <c r="Y53" i="8" s="1"/>
  <c r="AK85" i="2"/>
  <c r="AK64" i="2"/>
  <c r="AH56" i="2"/>
  <c r="K66" i="15"/>
  <c r="W66" i="15" s="1"/>
  <c r="V67" i="8" s="1"/>
  <c r="AL92" i="2"/>
  <c r="AK82" i="2"/>
  <c r="AO77" i="2"/>
  <c r="AP75" i="2"/>
  <c r="AI82" i="2"/>
  <c r="AJ67" i="2"/>
  <c r="AG73" i="2"/>
  <c r="AA102" i="5"/>
  <c r="AF79" i="2"/>
  <c r="AJ65" i="2"/>
  <c r="AJ85" i="2"/>
  <c r="AG81" i="2"/>
  <c r="AN79" i="2"/>
  <c r="AA75" i="5"/>
  <c r="AA109" i="5"/>
  <c r="AA53" i="5"/>
  <c r="AE102" i="5"/>
  <c r="CY102" i="5" s="1"/>
  <c r="BZ102" i="8" s="1"/>
  <c r="AA87" i="5"/>
  <c r="AA108" i="5"/>
  <c r="AA71" i="5"/>
  <c r="E75" i="15"/>
  <c r="Q75" i="15" s="1"/>
  <c r="P76" i="8" s="1"/>
  <c r="AO50" i="2"/>
  <c r="BA50" i="2" s="1"/>
  <c r="AN84" i="2"/>
  <c r="AF73" i="2"/>
  <c r="AK88" i="5"/>
  <c r="DE88" i="5" s="1"/>
  <c r="CF88" i="8" s="1"/>
  <c r="AN104" i="2"/>
  <c r="AO67" i="2"/>
  <c r="AF82" i="2"/>
  <c r="AK67" i="2"/>
  <c r="AA59" i="5"/>
  <c r="AE61" i="5"/>
  <c r="CY61" i="5" s="1"/>
  <c r="BZ61" i="8" s="1"/>
  <c r="AA61" i="5"/>
  <c r="AK53" i="2"/>
  <c r="AG65" i="2"/>
  <c r="AI58" i="2"/>
  <c r="AN64" i="2"/>
  <c r="AF81" i="2"/>
  <c r="AG74" i="2"/>
  <c r="AL85" i="2"/>
  <c r="AO103" i="2"/>
  <c r="AF89" i="2"/>
  <c r="AF85" i="2"/>
  <c r="AO97" i="2"/>
  <c r="AO100" i="2"/>
  <c r="AK77" i="2"/>
  <c r="AA70" i="5"/>
  <c r="AA88" i="5"/>
  <c r="AG95" i="2"/>
  <c r="AF59" i="2"/>
  <c r="AO85" i="2"/>
  <c r="AC70" i="5"/>
  <c r="CW70" i="5" s="1"/>
  <c r="BX70" i="8" s="1"/>
  <c r="H75" i="15"/>
  <c r="T75" i="15" s="1"/>
  <c r="S76" i="8" s="1"/>
  <c r="AN56" i="2"/>
  <c r="AJ84" i="2"/>
  <c r="AN98" i="2"/>
  <c r="AO88" i="2"/>
  <c r="AH82" i="2"/>
  <c r="L75" i="15"/>
  <c r="X75" i="15" s="1"/>
  <c r="W76" i="8" s="1"/>
  <c r="AO28" i="2"/>
  <c r="AQ105" i="2"/>
  <c r="AH57" i="2"/>
  <c r="G66" i="15"/>
  <c r="S66" i="15" s="1"/>
  <c r="R67" i="8" s="1"/>
  <c r="O66" i="15"/>
  <c r="AA66" i="15" s="1"/>
  <c r="Z67" i="8" s="1"/>
  <c r="AL63" i="2"/>
  <c r="AI98" i="2"/>
  <c r="AP73" i="2"/>
  <c r="AK96" i="2"/>
  <c r="AJ108" i="2"/>
  <c r="E66" i="15"/>
  <c r="Q66" i="15" s="1"/>
  <c r="P67" i="8" s="1"/>
  <c r="AJ58" i="2"/>
  <c r="AM74" i="2"/>
  <c r="AJ76" i="2"/>
  <c r="AK102" i="2"/>
  <c r="AQ74" i="2"/>
  <c r="AF65" i="2"/>
  <c r="AF64" i="2"/>
  <c r="AM75" i="2"/>
  <c r="AI57" i="2"/>
  <c r="AL59" i="2"/>
  <c r="AH78" i="2"/>
  <c r="AH65" i="2"/>
  <c r="AP62" i="2"/>
  <c r="AM72" i="2"/>
  <c r="AO89" i="2"/>
  <c r="AK67" i="5"/>
  <c r="DE67" i="5" s="1"/>
  <c r="CF67" i="8" s="1"/>
  <c r="H66" i="15"/>
  <c r="T66" i="15" s="1"/>
  <c r="S67" i="8" s="1"/>
  <c r="N66" i="15"/>
  <c r="Z66" i="15" s="1"/>
  <c r="Y67" i="8" s="1"/>
  <c r="AM105" i="2"/>
  <c r="AH64" i="2"/>
  <c r="AI70" i="2"/>
  <c r="AF80" i="2"/>
  <c r="AO61" i="2"/>
  <c r="AP84" i="2"/>
  <c r="AN75" i="2"/>
  <c r="AA95" i="5"/>
  <c r="I101" i="15"/>
  <c r="U101" i="15" s="1"/>
  <c r="T102" i="8" s="1"/>
  <c r="M66" i="15"/>
  <c r="Y66" i="15" s="1"/>
  <c r="X67" i="8" s="1"/>
  <c r="AI53" i="2"/>
  <c r="AM86" i="2"/>
  <c r="AH103" i="2"/>
  <c r="AN76" i="2"/>
  <c r="AO104" i="2"/>
  <c r="AH97" i="2"/>
  <c r="AF103" i="2"/>
  <c r="AG92" i="2"/>
  <c r="AH54" i="2"/>
  <c r="AP59" i="2"/>
  <c r="D66" i="15"/>
  <c r="P66" i="15" s="1"/>
  <c r="O67" i="8" s="1"/>
  <c r="M101" i="15"/>
  <c r="Y101" i="15" s="1"/>
  <c r="X102" i="8" s="1"/>
  <c r="N101" i="15"/>
  <c r="Z101" i="15" s="1"/>
  <c r="Y102" i="8" s="1"/>
  <c r="I66" i="15"/>
  <c r="U66" i="15" s="1"/>
  <c r="T67" i="8" s="1"/>
  <c r="F66" i="15"/>
  <c r="R66" i="15" s="1"/>
  <c r="Q67" i="8" s="1"/>
  <c r="H101" i="15"/>
  <c r="T101" i="15" s="1"/>
  <c r="S102" i="8" s="1"/>
  <c r="AI23" i="2"/>
  <c r="AU23" i="2" s="1"/>
  <c r="F23" i="19" s="1"/>
  <c r="R23" i="19" s="1"/>
  <c r="AL89" i="2"/>
  <c r="AL97" i="2"/>
  <c r="AK88" i="2"/>
  <c r="AJ99" i="2"/>
  <c r="AJ73" i="2"/>
  <c r="E93" i="15"/>
  <c r="Q93" i="15" s="1"/>
  <c r="P94" i="8" s="1"/>
  <c r="D93" i="15"/>
  <c r="P93" i="15" s="1"/>
  <c r="O94" i="8" s="1"/>
  <c r="L93" i="15"/>
  <c r="X93" i="15" s="1"/>
  <c r="W94" i="8" s="1"/>
  <c r="N93" i="15"/>
  <c r="Z93" i="15" s="1"/>
  <c r="Y94" i="8" s="1"/>
  <c r="K93" i="15"/>
  <c r="W93" i="15" s="1"/>
  <c r="V94" i="8" s="1"/>
  <c r="J93" i="15"/>
  <c r="V93" i="15" s="1"/>
  <c r="U94" i="8" s="1"/>
  <c r="H93" i="15"/>
  <c r="T93" i="15" s="1"/>
  <c r="S94" i="8" s="1"/>
  <c r="I93" i="15"/>
  <c r="U93" i="15" s="1"/>
  <c r="T94" i="8" s="1"/>
  <c r="F93" i="15"/>
  <c r="R93" i="15" s="1"/>
  <c r="Q94" i="8" s="1"/>
  <c r="O93" i="15"/>
  <c r="AA93" i="15" s="1"/>
  <c r="Z94" i="8" s="1"/>
  <c r="G93" i="15"/>
  <c r="S93" i="15" s="1"/>
  <c r="R94" i="8" s="1"/>
  <c r="M93" i="15"/>
  <c r="Y93" i="15" s="1"/>
  <c r="X94" i="8" s="1"/>
  <c r="J66" i="15"/>
  <c r="V66" i="15" s="1"/>
  <c r="U67" i="8" s="1"/>
  <c r="G101" i="15"/>
  <c r="S101" i="15" s="1"/>
  <c r="R102" i="8" s="1"/>
  <c r="L66" i="15"/>
  <c r="X66" i="15" s="1"/>
  <c r="W67" i="8" s="1"/>
  <c r="AP108" i="2"/>
  <c r="AN54" i="2"/>
  <c r="AM56" i="2"/>
  <c r="AP90" i="2"/>
  <c r="AL65" i="2"/>
  <c r="AO54" i="2"/>
  <c r="AL78" i="2"/>
  <c r="AF97" i="2"/>
  <c r="AN105" i="2"/>
  <c r="AG54" i="2"/>
  <c r="AQ55" i="2"/>
  <c r="AL101" i="2"/>
  <c r="AN62" i="2"/>
  <c r="AL84" i="2"/>
  <c r="AK73" i="2"/>
  <c r="AF98" i="2"/>
  <c r="AL103" i="2"/>
  <c r="AQ63" i="2"/>
  <c r="AL108" i="2"/>
  <c r="AP79" i="2"/>
  <c r="AP78" i="2"/>
  <c r="AG88" i="2"/>
  <c r="AH96" i="2"/>
  <c r="AG55" i="2"/>
  <c r="AQ108" i="2"/>
  <c r="AM99" i="2"/>
  <c r="AN81" i="2"/>
  <c r="AL74" i="2"/>
  <c r="AM53" i="2"/>
  <c r="AN94" i="2"/>
  <c r="AO86" i="2"/>
  <c r="AQ84" i="2"/>
  <c r="AG71" i="2"/>
  <c r="AJ75" i="2"/>
  <c r="AK78" i="2"/>
  <c r="AK56" i="2"/>
  <c r="AH104" i="2"/>
  <c r="AK74" i="2"/>
  <c r="AM81" i="2"/>
  <c r="AQ72" i="2"/>
  <c r="AI73" i="2"/>
  <c r="AM57" i="2"/>
  <c r="AP74" i="2"/>
  <c r="Y74" i="15"/>
  <c r="X75" i="8" s="1"/>
  <c r="CJ56" i="5"/>
  <c r="CJ72" i="5"/>
  <c r="CV100" i="5"/>
  <c r="BW100" i="8" s="1"/>
  <c r="CJ106" i="5"/>
  <c r="CJ94" i="5"/>
  <c r="T52" i="15"/>
  <c r="S53" i="8" s="1"/>
  <c r="Z96" i="15"/>
  <c r="Y97" i="8" s="1"/>
  <c r="Y96" i="15"/>
  <c r="X97" i="8" s="1"/>
  <c r="U104" i="15"/>
  <c r="T105" i="8" s="1"/>
  <c r="W104" i="15"/>
  <c r="V105" i="8" s="1"/>
  <c r="T96" i="15"/>
  <c r="S97" i="8" s="1"/>
  <c r="AP94" i="2"/>
  <c r="AK90" i="2"/>
  <c r="AP87" i="2"/>
  <c r="AM60" i="2"/>
  <c r="AQ58" i="2"/>
  <c r="AH71" i="2"/>
  <c r="AI79" i="2"/>
  <c r="AG70" i="2"/>
  <c r="P57" i="15"/>
  <c r="O58" i="8" s="1"/>
  <c r="AK86" i="2"/>
  <c r="AI105" i="2"/>
  <c r="AI76" i="2"/>
  <c r="AN101" i="2"/>
  <c r="AF90" i="2"/>
  <c r="AM104" i="2"/>
  <c r="AO92" i="2"/>
  <c r="AF61" i="2"/>
  <c r="AM62" i="2"/>
  <c r="AL87" i="2"/>
  <c r="AI54" i="2"/>
  <c r="AH60" i="2"/>
  <c r="AI80" i="2"/>
  <c r="AQ56" i="2"/>
  <c r="AI86" i="2"/>
  <c r="AL105" i="2"/>
  <c r="AK101" i="2"/>
  <c r="AH90" i="2"/>
  <c r="AJ102" i="2"/>
  <c r="AQ92" i="2"/>
  <c r="AP100" i="2"/>
  <c r="AQ75" i="2"/>
  <c r="AO64" i="2"/>
  <c r="AL70" i="2"/>
  <c r="AQ54" i="2"/>
  <c r="AF78" i="2"/>
  <c r="AQ80" i="2"/>
  <c r="AO56" i="2"/>
  <c r="AN68" i="2"/>
  <c r="CV75" i="5"/>
  <c r="BW75" i="8" s="1"/>
  <c r="CV70" i="5"/>
  <c r="BW70" i="8" s="1"/>
  <c r="CV54" i="5"/>
  <c r="BW54" i="8" s="1"/>
  <c r="CJ83" i="5"/>
  <c r="Q100" i="15"/>
  <c r="P101" i="8" s="1"/>
  <c r="W52" i="15"/>
  <c r="V53" i="8" s="1"/>
  <c r="AB86" i="5"/>
  <c r="BX86" i="5" s="1"/>
  <c r="CJ86" i="5" s="1"/>
  <c r="S92" i="15"/>
  <c r="R93" i="8" s="1"/>
  <c r="S104" i="15"/>
  <c r="R105" i="8" s="1"/>
  <c r="AL53" i="2"/>
  <c r="AX53" i="2" s="1"/>
  <c r="AH53" i="2"/>
  <c r="AT53" i="2" s="1"/>
  <c r="AL94" i="2"/>
  <c r="AI61" i="2"/>
  <c r="AN87" i="2"/>
  <c r="AQ60" i="2"/>
  <c r="AN86" i="2"/>
  <c r="AL76" i="2"/>
  <c r="AP101" i="2"/>
  <c r="AQ90" i="2"/>
  <c r="AP104" i="2"/>
  <c r="AH61" i="2"/>
  <c r="AI62" i="2"/>
  <c r="AK87" i="2"/>
  <c r="AO60" i="2"/>
  <c r="AG80" i="2"/>
  <c r="AJ103" i="2"/>
  <c r="AG105" i="2"/>
  <c r="AM76" i="2"/>
  <c r="AG94" i="2"/>
  <c r="AJ90" i="2"/>
  <c r="AQ104" i="2"/>
  <c r="AJ63" i="2"/>
  <c r="AP61" i="2"/>
  <c r="AG64" i="2"/>
  <c r="AK70" i="2"/>
  <c r="AM54" i="2"/>
  <c r="AQ78" i="2"/>
  <c r="AM80" i="2"/>
  <c r="AJ68" i="2"/>
  <c r="Q74" i="15"/>
  <c r="P75" i="8" s="1"/>
  <c r="CJ93" i="5"/>
  <c r="CV84" i="5"/>
  <c r="BW84" i="8" s="1"/>
  <c r="CV109" i="5"/>
  <c r="BW109" i="8" s="1"/>
  <c r="W96" i="15"/>
  <c r="V97" i="8" s="1"/>
  <c r="AA68" i="15"/>
  <c r="Z69" i="8" s="1"/>
  <c r="Y92" i="15"/>
  <c r="X93" i="8" s="1"/>
  <c r="AA104" i="15"/>
  <c r="Z105" i="8" s="1"/>
  <c r="AF53" i="2"/>
  <c r="AR53" i="2" s="1"/>
  <c r="AK94" i="2"/>
  <c r="AG101" i="2"/>
  <c r="AI102" i="2"/>
  <c r="AF70" i="2"/>
  <c r="AO80" i="2"/>
  <c r="AM68" i="2"/>
  <c r="AN103" i="2"/>
  <c r="AO76" i="2"/>
  <c r="AQ94" i="2"/>
  <c r="AI104" i="2"/>
  <c r="AN63" i="2"/>
  <c r="AM61" i="2"/>
  <c r="AL79" i="2"/>
  <c r="AQ87" i="2"/>
  <c r="AG89" i="2"/>
  <c r="AN60" i="2"/>
  <c r="AN97" i="2"/>
  <c r="AK103" i="2"/>
  <c r="AJ105" i="2"/>
  <c r="AQ76" i="2"/>
  <c r="AO94" i="2"/>
  <c r="AG90" i="2"/>
  <c r="AF104" i="2"/>
  <c r="AK63" i="2"/>
  <c r="AN61" i="2"/>
  <c r="AP57" i="2"/>
  <c r="AG62" i="2"/>
  <c r="AI64" i="2"/>
  <c r="AH87" i="2"/>
  <c r="AK89" i="2"/>
  <c r="AL60" i="2"/>
  <c r="AK97" i="2"/>
  <c r="AJ56" i="2"/>
  <c r="P74" i="15"/>
  <c r="O75" i="8" s="1"/>
  <c r="AA74" i="15"/>
  <c r="Z75" i="8" s="1"/>
  <c r="CJ57" i="5"/>
  <c r="CV89" i="5"/>
  <c r="BW89" i="8" s="1"/>
  <c r="CV81" i="5"/>
  <c r="BW81" i="8" s="1"/>
  <c r="CJ58" i="5"/>
  <c r="P52" i="15"/>
  <c r="O53" i="8" s="1"/>
  <c r="T100" i="15"/>
  <c r="S101" i="8" s="1"/>
  <c r="W86" i="15"/>
  <c r="V87" i="8" s="1"/>
  <c r="Q104" i="15"/>
  <c r="P105" i="8" s="1"/>
  <c r="AM58" i="2"/>
  <c r="AM71" i="2"/>
  <c r="AP103" i="2"/>
  <c r="AG76" i="2"/>
  <c r="AM94" i="2"/>
  <c r="AG104" i="2"/>
  <c r="AP63" i="2"/>
  <c r="AJ61" i="2"/>
  <c r="AK79" i="2"/>
  <c r="AG87" i="2"/>
  <c r="AI89" i="2"/>
  <c r="AJ60" i="2"/>
  <c r="AP97" i="2"/>
  <c r="AI103" i="2"/>
  <c r="AG58" i="2"/>
  <c r="AF94" i="2"/>
  <c r="AO98" i="2"/>
  <c r="AI63" i="2"/>
  <c r="AP67" i="2"/>
  <c r="AH55" i="2"/>
  <c r="AQ62" i="2"/>
  <c r="AI81" i="2"/>
  <c r="AM87" i="2"/>
  <c r="AK54" i="2"/>
  <c r="AP60" i="2"/>
  <c r="AK80" i="2"/>
  <c r="AF56" i="2"/>
  <c r="CJ79" i="5"/>
  <c r="U74" i="15"/>
  <c r="T75" i="8" s="1"/>
  <c r="CV98" i="5"/>
  <c r="BW98" i="8" s="1"/>
  <c r="CV61" i="5"/>
  <c r="BW61" i="8" s="1"/>
  <c r="U96" i="15"/>
  <c r="T97" i="8" s="1"/>
  <c r="S107" i="15"/>
  <c r="R108" i="8" s="1"/>
  <c r="X104" i="15"/>
  <c r="W105" i="8" s="1"/>
  <c r="T104" i="15"/>
  <c r="S105" i="8" s="1"/>
  <c r="R65" i="15"/>
  <c r="Q66" i="8" s="1"/>
  <c r="AH94" i="2"/>
  <c r="AN90" i="2"/>
  <c r="AP102" i="2"/>
  <c r="AL68" i="2"/>
  <c r="AJ86" i="2"/>
  <c r="AP76" i="2"/>
  <c r="AF101" i="2"/>
  <c r="AM90" i="2"/>
  <c r="AL61" i="2"/>
  <c r="AL62" i="2"/>
  <c r="AJ87" i="2"/>
  <c r="AG60" i="2"/>
  <c r="AN80" i="2"/>
  <c r="AN58" i="2"/>
  <c r="AM96" i="2"/>
  <c r="AP65" i="2"/>
  <c r="AP71" i="2"/>
  <c r="AI75" i="2"/>
  <c r="AQ79" i="2"/>
  <c r="AH70" i="2"/>
  <c r="AJ72" i="2"/>
  <c r="AP95" i="2"/>
  <c r="AN53" i="2"/>
  <c r="AZ53" i="2" s="1"/>
  <c r="AG103" i="2"/>
  <c r="AH58" i="2"/>
  <c r="AJ94" i="2"/>
  <c r="AH98" i="2"/>
  <c r="AG63" i="2"/>
  <c r="AN67" i="2"/>
  <c r="AJ71" i="2"/>
  <c r="AF55" i="2"/>
  <c r="AG108" i="2"/>
  <c r="AF62" i="2"/>
  <c r="AO81" i="2"/>
  <c r="AJ59" i="2"/>
  <c r="AO72" i="2"/>
  <c r="AH89" i="2"/>
  <c r="AJ95" i="2"/>
  <c r="AG97" i="2"/>
  <c r="AP99" i="2"/>
  <c r="CJ102" i="5"/>
  <c r="W100" i="15"/>
  <c r="V101" i="8" s="1"/>
  <c r="R52" i="15"/>
  <c r="Q53" i="8" s="1"/>
  <c r="Q96" i="15"/>
  <c r="P97" i="8" s="1"/>
  <c r="R101" i="15"/>
  <c r="Q102" i="8" s="1"/>
  <c r="W107" i="15"/>
  <c r="V108" i="8" s="1"/>
  <c r="P107" i="15"/>
  <c r="O108" i="8" s="1"/>
  <c r="U105" i="15"/>
  <c r="T106" i="8" s="1"/>
  <c r="Q88" i="15"/>
  <c r="P89" i="8" s="1"/>
  <c r="G62" i="15"/>
  <c r="L62" i="15"/>
  <c r="J62" i="15"/>
  <c r="I62" i="15"/>
  <c r="E62" i="15"/>
  <c r="F62" i="15"/>
  <c r="D62" i="15"/>
  <c r="H62" i="15"/>
  <c r="M62" i="15"/>
  <c r="N62" i="15"/>
  <c r="K62" i="15"/>
  <c r="AI101" i="2"/>
  <c r="AL102" i="2"/>
  <c r="AO71" i="2"/>
  <c r="AI68" i="2"/>
  <c r="AF58" i="2"/>
  <c r="AP96" i="2"/>
  <c r="AF71" i="2"/>
  <c r="AG79" i="2"/>
  <c r="AO70" i="2"/>
  <c r="AF72" i="2"/>
  <c r="AQ88" i="2"/>
  <c r="AO58" i="2"/>
  <c r="AQ96" i="2"/>
  <c r="AG102" i="2"/>
  <c r="AJ98" i="2"/>
  <c r="AN65" i="2"/>
  <c r="AG100" i="2"/>
  <c r="AO55" i="2"/>
  <c r="AM79" i="2"/>
  <c r="AQ81" i="2"/>
  <c r="AO87" i="2"/>
  <c r="AJ89" i="2"/>
  <c r="AK60" i="2"/>
  <c r="AI97" i="2"/>
  <c r="AF99" i="2"/>
  <c r="CV63" i="5"/>
  <c r="BW63" i="8" s="1"/>
  <c r="V74" i="15"/>
  <c r="U75" i="8" s="1"/>
  <c r="CV65" i="5"/>
  <c r="BW65" i="8" s="1"/>
  <c r="CV82" i="5"/>
  <c r="BW82" i="8" s="1"/>
  <c r="R100" i="15"/>
  <c r="Q101" i="8" s="1"/>
  <c r="R96" i="15"/>
  <c r="Q97" i="8" s="1"/>
  <c r="R104" i="15"/>
  <c r="Q105" i="8" s="1"/>
  <c r="Q52" i="15"/>
  <c r="P53" i="8" s="1"/>
  <c r="V52" i="15"/>
  <c r="U53" i="8" s="1"/>
  <c r="AA62" i="15"/>
  <c r="Z63" i="8" s="1"/>
  <c r="Z104" i="15"/>
  <c r="Y105" i="8" s="1"/>
  <c r="AJ53" i="2"/>
  <c r="AV53" i="2" s="1"/>
  <c r="AM101" i="2"/>
  <c r="AL90" i="2"/>
  <c r="AM70" i="2"/>
  <c r="AG68" i="2"/>
  <c r="AK76" i="2"/>
  <c r="AI94" i="2"/>
  <c r="AF63" i="2"/>
  <c r="AQ61" i="2"/>
  <c r="AJ79" i="2"/>
  <c r="AI87" i="2"/>
  <c r="AF60" i="2"/>
  <c r="AP86" i="2"/>
  <c r="AO101" i="2"/>
  <c r="AN96" i="2"/>
  <c r="AQ102" i="2"/>
  <c r="AI92" i="2"/>
  <c r="AO65" i="2"/>
  <c r="AJ64" i="2"/>
  <c r="AN70" i="2"/>
  <c r="AP54" i="2"/>
  <c r="AM78" i="2"/>
  <c r="AP80" i="2"/>
  <c r="AF68" i="2"/>
  <c r="AF88" i="2"/>
  <c r="AP58" i="2"/>
  <c r="AF96" i="2"/>
  <c r="AO102" i="2"/>
  <c r="AG98" i="2"/>
  <c r="AI65" i="2"/>
  <c r="AL100" i="2"/>
  <c r="AI71" i="2"/>
  <c r="AL75" i="2"/>
  <c r="AN108" i="2"/>
  <c r="AH79" i="2"/>
  <c r="AI59" i="2"/>
  <c r="AL72" i="2"/>
  <c r="AG78" i="2"/>
  <c r="AI95" i="2"/>
  <c r="AI74" i="2"/>
  <c r="AH68" i="2"/>
  <c r="S74" i="15"/>
  <c r="R75" i="8" s="1"/>
  <c r="CJ99" i="5"/>
  <c r="CJ69" i="5"/>
  <c r="CV66" i="5"/>
  <c r="BW66" i="8" s="1"/>
  <c r="CJ104" i="5"/>
  <c r="CV62" i="5"/>
  <c r="BW62" i="8" s="1"/>
  <c r="CJ80" i="5"/>
  <c r="CV101" i="5"/>
  <c r="BW101" i="8" s="1"/>
  <c r="Z100" i="15"/>
  <c r="Y101" i="8" s="1"/>
  <c r="P101" i="15"/>
  <c r="O102" i="8" s="1"/>
  <c r="X96" i="15"/>
  <c r="W97" i="8" s="1"/>
  <c r="S99" i="15"/>
  <c r="R100" i="8" s="1"/>
  <c r="Y104" i="15"/>
  <c r="X105" i="8" s="1"/>
  <c r="P104" i="15"/>
  <c r="O105" i="8" s="1"/>
  <c r="P92" i="15"/>
  <c r="O93" i="8" s="1"/>
  <c r="AP53" i="2"/>
  <c r="BB53" i="2" s="1"/>
  <c r="AH101" i="2"/>
  <c r="AI90" i="2"/>
  <c r="AK61" i="2"/>
  <c r="AQ70" i="2"/>
  <c r="AL80" i="2"/>
  <c r="AO68" i="2"/>
  <c r="AH86" i="2"/>
  <c r="AQ101" i="2"/>
  <c r="AL96" i="2"/>
  <c r="AM102" i="2"/>
  <c r="AJ70" i="2"/>
  <c r="AI78" i="2"/>
  <c r="AH80" i="2"/>
  <c r="AQ68" i="2"/>
  <c r="F92" i="15"/>
  <c r="L92" i="15"/>
  <c r="E92" i="15"/>
  <c r="K92" i="15"/>
  <c r="AL86" i="2"/>
  <c r="AK105" i="2"/>
  <c r="AJ101" i="2"/>
  <c r="AO90" i="2"/>
  <c r="AF102" i="2"/>
  <c r="AM92" i="2"/>
  <c r="AH100" i="2"/>
  <c r="AN71" i="2"/>
  <c r="AG75" i="2"/>
  <c r="AO79" i="2"/>
  <c r="AP70" i="2"/>
  <c r="AK72" i="2"/>
  <c r="AN95" i="2"/>
  <c r="AK99" i="2"/>
  <c r="AF50" i="2"/>
  <c r="AI50" i="2"/>
  <c r="AN50" i="2"/>
  <c r="AL50" i="2"/>
  <c r="AK50" i="2"/>
  <c r="CV51" i="5"/>
  <c r="BW51" i="8" s="1"/>
  <c r="AK47" i="2"/>
  <c r="AK27" i="2"/>
  <c r="AP47" i="2"/>
  <c r="AK29" i="2"/>
  <c r="AH43" i="2"/>
  <c r="AG36" i="2"/>
  <c r="AF28" i="2"/>
  <c r="AR28" i="2" s="1"/>
  <c r="AG37" i="2"/>
  <c r="AA47" i="5"/>
  <c r="AL14" i="2"/>
  <c r="AI27" i="2"/>
  <c r="AU27" i="2" s="1"/>
  <c r="F27" i="19" s="1"/>
  <c r="R27" i="19" s="1"/>
  <c r="Z41" i="15"/>
  <c r="Y42" i="8" s="1"/>
  <c r="Z49" i="15"/>
  <c r="Y50" i="8" s="1"/>
  <c r="S47" i="15"/>
  <c r="R48" i="8" s="1"/>
  <c r="S41" i="15"/>
  <c r="R42" i="8" s="1"/>
  <c r="U41" i="15"/>
  <c r="T42" i="8" s="1"/>
  <c r="P47" i="15"/>
  <c r="O48" i="8" s="1"/>
  <c r="AB47" i="5"/>
  <c r="BX47" i="5" s="1"/>
  <c r="Y49" i="15"/>
  <c r="X50" i="8" s="1"/>
  <c r="R49" i="15"/>
  <c r="Q50" i="8" s="1"/>
  <c r="Q47" i="15"/>
  <c r="P48" i="8" s="1"/>
  <c r="R41" i="15"/>
  <c r="Q42" i="8" s="1"/>
  <c r="AA47" i="15"/>
  <c r="Z48" i="8" s="1"/>
  <c r="V41" i="15"/>
  <c r="U42" i="8" s="1"/>
  <c r="Y47" i="15"/>
  <c r="X48" i="8" s="1"/>
  <c r="S49" i="15"/>
  <c r="R50" i="8" s="1"/>
  <c r="X47" i="15"/>
  <c r="W48" i="8" s="1"/>
  <c r="X41" i="15"/>
  <c r="W42" i="8" s="1"/>
  <c r="R47" i="15"/>
  <c r="Q48" i="8" s="1"/>
  <c r="T49" i="15"/>
  <c r="S50" i="8" s="1"/>
  <c r="V49" i="15"/>
  <c r="U50" i="8" s="1"/>
  <c r="V47" i="15"/>
  <c r="U48" i="8" s="1"/>
  <c r="T41" i="15"/>
  <c r="S42" i="8" s="1"/>
  <c r="AA41" i="15"/>
  <c r="Z42" i="8" s="1"/>
  <c r="AA49" i="15"/>
  <c r="Z50" i="8" s="1"/>
  <c r="U47" i="15"/>
  <c r="T48" i="8" s="1"/>
  <c r="W41" i="15"/>
  <c r="V42" i="8" s="1"/>
  <c r="U49" i="15"/>
  <c r="T50" i="8" s="1"/>
  <c r="W47" i="15"/>
  <c r="V48" i="8" s="1"/>
  <c r="P41" i="15"/>
  <c r="O42" i="8" s="1"/>
  <c r="Q49" i="15"/>
  <c r="P50" i="8" s="1"/>
  <c r="Z47" i="15"/>
  <c r="Y48" i="8" s="1"/>
  <c r="T47" i="15"/>
  <c r="S48" i="8" s="1"/>
  <c r="Q41" i="15"/>
  <c r="P42" i="8" s="1"/>
  <c r="Y41" i="15"/>
  <c r="X42" i="8" s="1"/>
  <c r="Y39" i="15"/>
  <c r="X40" i="8" s="1"/>
  <c r="AG15" i="2"/>
  <c r="AS15" i="2" s="1"/>
  <c r="AG27" i="2"/>
  <c r="AS27" i="2" s="1"/>
  <c r="D27" i="19" s="1"/>
  <c r="P27" i="19" s="1"/>
  <c r="AF32" i="2"/>
  <c r="AL43" i="2"/>
  <c r="AX43" i="2" s="1"/>
  <c r="I43" i="19" s="1"/>
  <c r="U43" i="19" s="1"/>
  <c r="AH47" i="2"/>
  <c r="AM24" i="2"/>
  <c r="F31" i="15"/>
  <c r="R31" i="15" s="1"/>
  <c r="Q32" i="8" s="1"/>
  <c r="M31" i="15"/>
  <c r="Y31" i="15" s="1"/>
  <c r="X32" i="8" s="1"/>
  <c r="G31" i="15"/>
  <c r="S31" i="15" s="1"/>
  <c r="R32" i="8" s="1"/>
  <c r="L31" i="15"/>
  <c r="X31" i="15" s="1"/>
  <c r="W32" i="8" s="1"/>
  <c r="I31" i="15"/>
  <c r="U31" i="15" s="1"/>
  <c r="T32" i="8" s="1"/>
  <c r="K31" i="15"/>
  <c r="W31" i="15" s="1"/>
  <c r="V32" i="8" s="1"/>
  <c r="J31" i="15"/>
  <c r="V31" i="15" s="1"/>
  <c r="U32" i="8" s="1"/>
  <c r="N31" i="15"/>
  <c r="Z31" i="15" s="1"/>
  <c r="Y32" i="8" s="1"/>
  <c r="E31" i="15"/>
  <c r="Q31" i="15" s="1"/>
  <c r="P32" i="8" s="1"/>
  <c r="D31" i="15"/>
  <c r="P31" i="15" s="1"/>
  <c r="O32" i="8" s="1"/>
  <c r="AM20" i="2"/>
  <c r="AG16" i="2"/>
  <c r="AS16" i="2" s="1"/>
  <c r="D16" i="19" s="1"/>
  <c r="P16" i="19" s="1"/>
  <c r="AN14" i="2"/>
  <c r="AI29" i="2"/>
  <c r="AN13" i="2"/>
  <c r="AO15" i="2"/>
  <c r="H39" i="15"/>
  <c r="N39" i="15"/>
  <c r="AF19" i="2"/>
  <c r="I39" i="15"/>
  <c r="BP37" i="5"/>
  <c r="CZ37" i="5" s="1"/>
  <c r="CA37" i="8" s="1"/>
  <c r="BM37" i="5"/>
  <c r="CW37" i="5" s="1"/>
  <c r="BX37" i="8" s="1"/>
  <c r="BT37" i="5"/>
  <c r="BO37" i="5"/>
  <c r="CY37" i="5" s="1"/>
  <c r="BZ37" i="8" s="1"/>
  <c r="BL37" i="5"/>
  <c r="BX37" i="5" s="1"/>
  <c r="H43" i="15"/>
  <c r="K43" i="15"/>
  <c r="AP45" i="2"/>
  <c r="AP20" i="2"/>
  <c r="AL15" i="2"/>
  <c r="AM27" i="2"/>
  <c r="AY27" i="2" s="1"/>
  <c r="J27" i="19" s="1"/>
  <c r="V27" i="19" s="1"/>
  <c r="AF20" i="2"/>
  <c r="AF34" i="2"/>
  <c r="AR34" i="2" s="1"/>
  <c r="C34" i="19" s="1"/>
  <c r="AJ37" i="2"/>
  <c r="H31" i="15"/>
  <c r="T31" i="15" s="1"/>
  <c r="S32" i="8" s="1"/>
  <c r="AJ45" i="2"/>
  <c r="AN36" i="2"/>
  <c r="AJ24" i="2"/>
  <c r="AV24" i="2" s="1"/>
  <c r="G24" i="19" s="1"/>
  <c r="S24" i="19" s="1"/>
  <c r="AQ43" i="2"/>
  <c r="CV38" i="5"/>
  <c r="BW38" i="8" s="1"/>
  <c r="K39" i="15"/>
  <c r="CJ42" i="5"/>
  <c r="CV44" i="5"/>
  <c r="BW44" i="8" s="1"/>
  <c r="D39" i="15"/>
  <c r="G39" i="15"/>
  <c r="CV15" i="5"/>
  <c r="BW15" i="8" s="1"/>
  <c r="CV48" i="5"/>
  <c r="BW48" i="8" s="1"/>
  <c r="CJ50" i="5"/>
  <c r="CJ26" i="5"/>
  <c r="CV20" i="5"/>
  <c r="BW20" i="8" s="1"/>
  <c r="AB43" i="5"/>
  <c r="AB46" i="5"/>
  <c r="AB41" i="5"/>
  <c r="BX41" i="5" s="1"/>
  <c r="AK45" i="2"/>
  <c r="AJ34" i="2"/>
  <c r="AV34" i="2" s="1"/>
  <c r="G34" i="19" s="1"/>
  <c r="AI16" i="2"/>
  <c r="AU16" i="2" s="1"/>
  <c r="F16" i="19" s="1"/>
  <c r="R16" i="19" s="1"/>
  <c r="AG23" i="2"/>
  <c r="AS23" i="2" s="1"/>
  <c r="D23" i="19" s="1"/>
  <c r="P23" i="19" s="1"/>
  <c r="AJ22" i="2"/>
  <c r="AG12" i="2"/>
  <c r="AH19" i="2"/>
  <c r="AK12" i="2"/>
  <c r="AW12" i="2" s="1"/>
  <c r="H12" i="19" s="1"/>
  <c r="T12" i="19" s="1"/>
  <c r="O43" i="15"/>
  <c r="L43" i="15"/>
  <c r="M43" i="15"/>
  <c r="I43" i="15"/>
  <c r="AF13" i="2"/>
  <c r="AK16" i="2"/>
  <c r="AW16" i="2" s="1"/>
  <c r="H16" i="19" s="1"/>
  <c r="T16" i="19" s="1"/>
  <c r="D43" i="15"/>
  <c r="E43" i="15"/>
  <c r="AF23" i="2"/>
  <c r="AR23" i="2" s="1"/>
  <c r="C23" i="19" s="1"/>
  <c r="O23" i="19" s="1"/>
  <c r="AL19" i="2"/>
  <c r="G43" i="15"/>
  <c r="AH27" i="2"/>
  <c r="AT27" i="2" s="1"/>
  <c r="E27" i="19" s="1"/>
  <c r="Q27" i="19" s="1"/>
  <c r="F39" i="15"/>
  <c r="J39" i="15"/>
  <c r="O39" i="15"/>
  <c r="E39" i="15"/>
  <c r="L39" i="15"/>
  <c r="J43" i="15"/>
  <c r="N43" i="15"/>
  <c r="F43" i="15"/>
  <c r="AI19" i="2"/>
  <c r="AM37" i="2"/>
  <c r="AL22" i="2"/>
  <c r="AQ29" i="2"/>
  <c r="AF29" i="2"/>
  <c r="AK24" i="2"/>
  <c r="AH37" i="2"/>
  <c r="AI24" i="2"/>
  <c r="AP23" i="2"/>
  <c r="BB23" i="2" s="1"/>
  <c r="M23" i="19" s="1"/>
  <c r="Y23" i="19" s="1"/>
  <c r="AQ47" i="2"/>
  <c r="AP28" i="2"/>
  <c r="AK22" i="2"/>
  <c r="AQ15" i="2"/>
  <c r="AH12" i="2"/>
  <c r="AT12" i="2" s="1"/>
  <c r="E12" i="19" s="1"/>
  <c r="Q12" i="19" s="1"/>
  <c r="AG20" i="2"/>
  <c r="AI36" i="2"/>
  <c r="AJ27" i="2"/>
  <c r="AV27" i="2" s="1"/>
  <c r="G27" i="19" s="1"/>
  <c r="S27" i="19" s="1"/>
  <c r="AP13" i="2"/>
  <c r="AF16" i="2"/>
  <c r="AR16" i="2" s="1"/>
  <c r="C16" i="19" s="1"/>
  <c r="O16" i="19" s="1"/>
  <c r="AO32" i="2"/>
  <c r="AM10" i="2"/>
  <c r="AQ21" i="2"/>
  <c r="AG14" i="2"/>
  <c r="AJ23" i="2"/>
  <c r="AJ29" i="2"/>
  <c r="AP24" i="2"/>
  <c r="BB24" i="2" s="1"/>
  <c r="M24" i="19" s="1"/>
  <c r="Y24" i="19" s="1"/>
  <c r="AI12" i="2"/>
  <c r="AU12" i="2" s="1"/>
  <c r="F12" i="19" s="1"/>
  <c r="R12" i="19" s="1"/>
  <c r="AJ12" i="2"/>
  <c r="AV12" i="2" s="1"/>
  <c r="G12" i="19" s="1"/>
  <c r="S12" i="19" s="1"/>
  <c r="AN34" i="2"/>
  <c r="AJ43" i="2"/>
  <c r="AQ16" i="2"/>
  <c r="BC16" i="2" s="1"/>
  <c r="N16" i="19" s="1"/>
  <c r="Z16" i="19" s="1"/>
  <c r="AO29" i="2"/>
  <c r="AN45" i="2"/>
  <c r="AM16" i="2"/>
  <c r="AY16" i="2" s="1"/>
  <c r="J16" i="19" s="1"/>
  <c r="V16" i="19" s="1"/>
  <c r="AO22" i="2"/>
  <c r="AP37" i="2"/>
  <c r="BB37" i="2" s="1"/>
  <c r="M37" i="19" s="1"/>
  <c r="Y37" i="19" s="1"/>
  <c r="AJ13" i="2"/>
  <c r="AH10" i="2"/>
  <c r="AN29" i="2"/>
  <c r="AK28" i="2"/>
  <c r="AK23" i="2"/>
  <c r="AO19" i="2"/>
  <c r="AF22" i="2"/>
  <c r="AM14" i="2"/>
  <c r="AJ19" i="2"/>
  <c r="AO23" i="2"/>
  <c r="BA23" i="2" s="1"/>
  <c r="L23" i="19" s="1"/>
  <c r="X23" i="19" s="1"/>
  <c r="AI43" i="2"/>
  <c r="AU43" i="2" s="1"/>
  <c r="F43" i="19" s="1"/>
  <c r="R43" i="19" s="1"/>
  <c r="AK21" i="2"/>
  <c r="AH14" i="2"/>
  <c r="AL27" i="2"/>
  <c r="AX27" i="2" s="1"/>
  <c r="I27" i="19" s="1"/>
  <c r="U27" i="19" s="1"/>
  <c r="AG21" i="2"/>
  <c r="AO14" i="2"/>
  <c r="AM12" i="2"/>
  <c r="AF36" i="2"/>
  <c r="AK20" i="2"/>
  <c r="AI15" i="2"/>
  <c r="AM45" i="2"/>
  <c r="AQ45" i="2"/>
  <c r="AN28" i="2"/>
  <c r="AG13" i="2"/>
  <c r="AG24" i="2"/>
  <c r="AS24" i="2" s="1"/>
  <c r="D24" i="19" s="1"/>
  <c r="P24" i="19" s="1"/>
  <c r="AI20" i="2"/>
  <c r="AL12" i="2"/>
  <c r="AX12" i="2" s="1"/>
  <c r="I12" i="19" s="1"/>
  <c r="U12" i="19" s="1"/>
  <c r="AF27" i="2"/>
  <c r="AR27" i="2" s="1"/>
  <c r="C27" i="19" s="1"/>
  <c r="O27" i="19" s="1"/>
  <c r="AJ16" i="2"/>
  <c r="AV16" i="2" s="1"/>
  <c r="G16" i="19" s="1"/>
  <c r="S16" i="19" s="1"/>
  <c r="AP12" i="2"/>
  <c r="BB12" i="2" s="1"/>
  <c r="M12" i="19" s="1"/>
  <c r="Y12" i="19" s="1"/>
  <c r="AQ37" i="2"/>
  <c r="BC37" i="2" s="1"/>
  <c r="N37" i="19" s="1"/>
  <c r="Z37" i="19" s="1"/>
  <c r="AH16" i="2"/>
  <c r="AT16" i="2" s="1"/>
  <c r="E16" i="19" s="1"/>
  <c r="Q16" i="19" s="1"/>
  <c r="AP16" i="2"/>
  <c r="BB16" i="2" s="1"/>
  <c r="M16" i="19" s="1"/>
  <c r="Y16" i="19" s="1"/>
  <c r="AH36" i="2"/>
  <c r="AK34" i="2"/>
  <c r="AW34" i="2" s="1"/>
  <c r="H34" i="19" s="1"/>
  <c r="AN12" i="2"/>
  <c r="AZ12" i="2" s="1"/>
  <c r="K12" i="19" s="1"/>
  <c r="W12" i="19" s="1"/>
  <c r="AJ14" i="2"/>
  <c r="AN32" i="2"/>
  <c r="AI21" i="2"/>
  <c r="AN27" i="2"/>
  <c r="AZ27" i="2" s="1"/>
  <c r="K27" i="19" s="1"/>
  <c r="W27" i="19" s="1"/>
  <c r="AI28" i="2"/>
  <c r="AM36" i="2"/>
  <c r="AG43" i="2"/>
  <c r="AS43" i="2" s="1"/>
  <c r="D43" i="19" s="1"/>
  <c r="P43" i="19" s="1"/>
  <c r="AG45" i="2"/>
  <c r="AJ15" i="2"/>
  <c r="AH45" i="2"/>
  <c r="AQ24" i="2"/>
  <c r="AL36" i="2"/>
  <c r="AQ14" i="2"/>
  <c r="AQ12" i="2"/>
  <c r="BC12" i="2" s="1"/>
  <c r="N12" i="19" s="1"/>
  <c r="Z12" i="19" s="1"/>
  <c r="AO20" i="2"/>
  <c r="AM43" i="2"/>
  <c r="AY43" i="2" s="1"/>
  <c r="J43" i="19" s="1"/>
  <c r="V43" i="19" s="1"/>
  <c r="AM15" i="2"/>
  <c r="AO47" i="2"/>
  <c r="AO21" i="2"/>
  <c r="AO13" i="2"/>
  <c r="AL20" i="2"/>
  <c r="AO16" i="2"/>
  <c r="AO34" i="2"/>
  <c r="BA34" i="2" s="1"/>
  <c r="L34" i="19" s="1"/>
  <c r="AQ10" i="2"/>
  <c r="AO36" i="2"/>
  <c r="AO37" i="2"/>
  <c r="AL45" i="2"/>
  <c r="AP21" i="2"/>
  <c r="AL34" i="2"/>
  <c r="AL16" i="2"/>
  <c r="AX16" i="2" s="1"/>
  <c r="I16" i="19" s="1"/>
  <c r="U16" i="19" s="1"/>
  <c r="AL32" i="2"/>
  <c r="AP10" i="2"/>
  <c r="AL10" i="2"/>
  <c r="AF14" i="2"/>
  <c r="AG22" i="2"/>
  <c r="AK15" i="2"/>
  <c r="AG29" i="2"/>
  <c r="AI22" i="2"/>
  <c r="AG19" i="2"/>
  <c r="AK43" i="2"/>
  <c r="AQ22" i="2"/>
  <c r="AI14" i="2"/>
  <c r="AQ13" i="2"/>
  <c r="AP32" i="2"/>
  <c r="AN20" i="2"/>
  <c r="AL29" i="2"/>
  <c r="AM28" i="2"/>
  <c r="AQ28" i="2"/>
  <c r="AN21" i="2"/>
  <c r="AK32" i="2"/>
  <c r="AH15" i="2"/>
  <c r="AI10" i="2"/>
  <c r="AL13" i="2"/>
  <c r="AN15" i="2"/>
  <c r="AK11" i="2"/>
  <c r="AK13" i="2"/>
  <c r="AP39" i="2"/>
  <c r="AL39" i="2"/>
  <c r="AJ39" i="2"/>
  <c r="AP18" i="2"/>
  <c r="AG46" i="2"/>
  <c r="AO46" i="2"/>
  <c r="BA46" i="2" s="1"/>
  <c r="L46" i="19" s="1"/>
  <c r="X46" i="19" s="1"/>
  <c r="AI46" i="2"/>
  <c r="AU46" i="2" s="1"/>
  <c r="F46" i="19" s="1"/>
  <c r="R46" i="19" s="1"/>
  <c r="AN46" i="2"/>
  <c r="AZ46" i="2" s="1"/>
  <c r="K46" i="19" s="1"/>
  <c r="W46" i="19" s="1"/>
  <c r="AP46" i="2"/>
  <c r="BB46" i="2" s="1"/>
  <c r="M46" i="19" s="1"/>
  <c r="Y46" i="19" s="1"/>
  <c r="AF46" i="2"/>
  <c r="AR46" i="2" s="1"/>
  <c r="C46" i="19" s="1"/>
  <c r="O46" i="19" s="1"/>
  <c r="AJ46" i="2"/>
  <c r="AM46" i="2"/>
  <c r="AY46" i="2" s="1"/>
  <c r="J46" i="19" s="1"/>
  <c r="V46" i="19" s="1"/>
  <c r="AG31" i="2"/>
  <c r="AS31" i="2" s="1"/>
  <c r="D31" i="19" s="1"/>
  <c r="P31" i="19" s="1"/>
  <c r="AP31" i="2"/>
  <c r="BB31" i="2" s="1"/>
  <c r="M31" i="19" s="1"/>
  <c r="Y31" i="19" s="1"/>
  <c r="AN31" i="2"/>
  <c r="AZ31" i="2" s="1"/>
  <c r="K31" i="19" s="1"/>
  <c r="W31" i="19" s="1"/>
  <c r="AH31" i="2"/>
  <c r="AT31" i="2" s="1"/>
  <c r="E31" i="19" s="1"/>
  <c r="Q31" i="19" s="1"/>
  <c r="AO31" i="2"/>
  <c r="BA31" i="2" s="1"/>
  <c r="L31" i="19" s="1"/>
  <c r="X31" i="19" s="1"/>
  <c r="AQ31" i="2"/>
  <c r="BC31" i="2" s="1"/>
  <c r="N31" i="19" s="1"/>
  <c r="Z31" i="19" s="1"/>
  <c r="AF31" i="2"/>
  <c r="AR31" i="2" s="1"/>
  <c r="C31" i="19" s="1"/>
  <c r="O31" i="19" s="1"/>
  <c r="AK31" i="2"/>
  <c r="AW31" i="2" s="1"/>
  <c r="H31" i="19" s="1"/>
  <c r="T31" i="19" s="1"/>
  <c r="AI31" i="2"/>
  <c r="AU31" i="2" s="1"/>
  <c r="F31" i="19" s="1"/>
  <c r="R31" i="19" s="1"/>
  <c r="AM31" i="2"/>
  <c r="AY31" i="2" s="1"/>
  <c r="J31" i="19" s="1"/>
  <c r="V31" i="19" s="1"/>
  <c r="AL31" i="2"/>
  <c r="AJ31" i="2"/>
  <c r="AV31" i="2" s="1"/>
  <c r="G31" i="19" s="1"/>
  <c r="S31" i="19" s="1"/>
  <c r="AQ49" i="2"/>
  <c r="AN49" i="2"/>
  <c r="AZ49" i="2" s="1"/>
  <c r="K49" i="19" s="1"/>
  <c r="W49" i="19" s="1"/>
  <c r="AK41" i="2"/>
  <c r="AL41" i="2"/>
  <c r="AA44" i="5"/>
  <c r="AP30" i="2"/>
  <c r="AH30" i="2"/>
  <c r="AK25" i="2"/>
  <c r="AM25" i="2"/>
  <c r="AJ48" i="2"/>
  <c r="AM48" i="2"/>
  <c r="AY48" i="2" s="1"/>
  <c r="J48" i="19" s="1"/>
  <c r="V48" i="19" s="1"/>
  <c r="AO48" i="2"/>
  <c r="AF48" i="2"/>
  <c r="AR48" i="2" s="1"/>
  <c r="C48" i="19" s="1"/>
  <c r="O48" i="19" s="1"/>
  <c r="AH48" i="2"/>
  <c r="AJ38" i="2"/>
  <c r="AP38" i="2"/>
  <c r="AH38" i="2"/>
  <c r="AF38" i="2"/>
  <c r="AR38" i="2" s="1"/>
  <c r="C38" i="19" s="1"/>
  <c r="O38" i="19" s="1"/>
  <c r="AI42" i="2"/>
  <c r="AG42" i="2"/>
  <c r="AF42" i="2"/>
  <c r="AF25" i="2"/>
  <c r="AR25" i="2" s="1"/>
  <c r="C25" i="19" s="1"/>
  <c r="O25" i="19" s="1"/>
  <c r="AE44" i="5"/>
  <c r="AA32" i="5"/>
  <c r="AA46" i="5"/>
  <c r="AO49" i="2"/>
  <c r="BA49" i="2" s="1"/>
  <c r="L49" i="19" s="1"/>
  <c r="X49" i="19" s="1"/>
  <c r="AI47" i="2"/>
  <c r="AU47" i="2" s="1"/>
  <c r="F47" i="19" s="1"/>
  <c r="R47" i="19" s="1"/>
  <c r="AN47" i="2"/>
  <c r="AZ47" i="2" s="1"/>
  <c r="K47" i="19" s="1"/>
  <c r="W47" i="19" s="1"/>
  <c r="AF47" i="2"/>
  <c r="AR47" i="2" s="1"/>
  <c r="C47" i="19" s="1"/>
  <c r="O47" i="19" s="1"/>
  <c r="AJ47" i="2"/>
  <c r="AV47" i="2" s="1"/>
  <c r="G47" i="19" s="1"/>
  <c r="S47" i="19" s="1"/>
  <c r="AG47" i="2"/>
  <c r="AS47" i="2" s="1"/>
  <c r="D47" i="19" s="1"/>
  <c r="P47" i="19" s="1"/>
  <c r="AL47" i="2"/>
  <c r="AX47" i="2" s="1"/>
  <c r="I47" i="19" s="1"/>
  <c r="U47" i="19" s="1"/>
  <c r="AO45" i="2"/>
  <c r="BA45" i="2" s="1"/>
  <c r="L45" i="19" s="1"/>
  <c r="X45" i="19" s="1"/>
  <c r="AQ51" i="2"/>
  <c r="BC51" i="2" s="1"/>
  <c r="N51" i="19" s="1"/>
  <c r="Z51" i="19" s="1"/>
  <c r="AH51" i="2"/>
  <c r="AT51" i="2" s="1"/>
  <c r="E51" i="19" s="1"/>
  <c r="Q51" i="19" s="1"/>
  <c r="AG52" i="2"/>
  <c r="AN51" i="2"/>
  <c r="AO51" i="2"/>
  <c r="AN52" i="2"/>
  <c r="AF51" i="2"/>
  <c r="AR51" i="2" s="1"/>
  <c r="C51" i="19" s="1"/>
  <c r="O51" i="19" s="1"/>
  <c r="AM52" i="2"/>
  <c r="AY52" i="2" s="1"/>
  <c r="J52" i="19" s="1"/>
  <c r="V52" i="19" s="1"/>
  <c r="AM51" i="2"/>
  <c r="AY51" i="2" s="1"/>
  <c r="J51" i="19" s="1"/>
  <c r="V51" i="19" s="1"/>
  <c r="AL52" i="2"/>
  <c r="AP50" i="2"/>
  <c r="BB50" i="2" s="1"/>
  <c r="M50" i="19" s="1"/>
  <c r="Y50" i="19" s="1"/>
  <c r="AL51" i="2"/>
  <c r="AX51" i="2" s="1"/>
  <c r="I51" i="19" s="1"/>
  <c r="U51" i="19" s="1"/>
  <c r="AP52" i="2"/>
  <c r="BB52" i="2" s="1"/>
  <c r="M52" i="19" s="1"/>
  <c r="Y52" i="19" s="1"/>
  <c r="AF52" i="2"/>
  <c r="AK51" i="2"/>
  <c r="AW51" i="2" s="1"/>
  <c r="H51" i="19" s="1"/>
  <c r="T51" i="19" s="1"/>
  <c r="AI52" i="2"/>
  <c r="AU52" i="2" s="1"/>
  <c r="F52" i="19" s="1"/>
  <c r="R52" i="19" s="1"/>
  <c r="AK52" i="2"/>
  <c r="AW52" i="2" s="1"/>
  <c r="H52" i="19" s="1"/>
  <c r="T52" i="19" s="1"/>
  <c r="AJ51" i="2"/>
  <c r="AV51" i="2" s="1"/>
  <c r="G51" i="19" s="1"/>
  <c r="S51" i="19" s="1"/>
  <c r="AI51" i="2"/>
  <c r="AU51" i="2" s="1"/>
  <c r="F51" i="19" s="1"/>
  <c r="R51" i="19" s="1"/>
  <c r="AH52" i="2"/>
  <c r="AT52" i="2" s="1"/>
  <c r="E52" i="19" s="1"/>
  <c r="Q52" i="19" s="1"/>
  <c r="AJ52" i="2"/>
  <c r="AV52" i="2" s="1"/>
  <c r="G52" i="19" s="1"/>
  <c r="S52" i="19" s="1"/>
  <c r="AG50" i="2"/>
  <c r="AS50" i="2" s="1"/>
  <c r="D50" i="19" s="1"/>
  <c r="P50" i="19" s="1"/>
  <c r="AG51" i="2"/>
  <c r="AS51" i="2" s="1"/>
  <c r="D51" i="19" s="1"/>
  <c r="P51" i="19" s="1"/>
  <c r="AP51" i="2"/>
  <c r="BB51" i="2" s="1"/>
  <c r="M51" i="19" s="1"/>
  <c r="Y51" i="19" s="1"/>
  <c r="AO52" i="2"/>
  <c r="AQ52" i="2"/>
  <c r="BC52" i="2" s="1"/>
  <c r="N52" i="19" s="1"/>
  <c r="Z52" i="19" s="1"/>
  <c r="O46" i="15"/>
  <c r="N46" i="15"/>
  <c r="F46" i="15"/>
  <c r="D46" i="15"/>
  <c r="E46" i="15"/>
  <c r="K46" i="15"/>
  <c r="H46" i="15"/>
  <c r="G46" i="15"/>
  <c r="M46" i="15"/>
  <c r="I46" i="15"/>
  <c r="L46" i="15"/>
  <c r="J46" i="15"/>
  <c r="DE46" i="5"/>
  <c r="CF46" i="8" s="1"/>
  <c r="AA41" i="5"/>
  <c r="AA37" i="5"/>
  <c r="DD28" i="5"/>
  <c r="CE28" i="8" s="1"/>
  <c r="DF28" i="5"/>
  <c r="CG28" i="8" s="1"/>
  <c r="CZ28" i="5"/>
  <c r="CA28" i="8" s="1"/>
  <c r="CX28" i="5"/>
  <c r="BY28" i="8" s="1"/>
  <c r="CY28" i="5"/>
  <c r="BZ28" i="8" s="1"/>
  <c r="DB28" i="5"/>
  <c r="CC28" i="8" s="1"/>
  <c r="DE28" i="5"/>
  <c r="CF28" i="8" s="1"/>
  <c r="CK28" i="5"/>
  <c r="G40" i="15"/>
  <c r="I40" i="15"/>
  <c r="F40" i="15"/>
  <c r="D40" i="15"/>
  <c r="M40" i="15"/>
  <c r="E40" i="15"/>
  <c r="H40" i="15"/>
  <c r="N40" i="15"/>
  <c r="O40" i="15"/>
  <c r="K40" i="15"/>
  <c r="J40" i="15"/>
  <c r="L40" i="15"/>
  <c r="N17" i="15"/>
  <c r="M28" i="15"/>
  <c r="Y28" i="15" s="1"/>
  <c r="X29" i="8" s="1"/>
  <c r="O21" i="15"/>
  <c r="AA21" i="15" s="1"/>
  <c r="Z22" i="8" s="1"/>
  <c r="D30" i="15"/>
  <c r="P30" i="15" s="1"/>
  <c r="O31" i="8" s="1"/>
  <c r="K20" i="15"/>
  <c r="W20" i="15" s="1"/>
  <c r="V21" i="8" s="1"/>
  <c r="I84" i="15"/>
  <c r="AN9" i="2"/>
  <c r="AZ9" i="2" s="1"/>
  <c r="K9" i="19" s="1"/>
  <c r="AJ9" i="2"/>
  <c r="AV9" i="2" s="1"/>
  <c r="G9" i="19" s="1"/>
  <c r="AG9" i="2"/>
  <c r="AS9" i="2" s="1"/>
  <c r="D9" i="19" s="1"/>
  <c r="AK9" i="2"/>
  <c r="AW9" i="2" s="1"/>
  <c r="H9" i="19" s="1"/>
  <c r="AI9" i="2"/>
  <c r="AU9" i="2" s="1"/>
  <c r="F9" i="19" s="1"/>
  <c r="AL9" i="2"/>
  <c r="AX9" i="2" s="1"/>
  <c r="I9" i="19" s="1"/>
  <c r="AO9" i="2"/>
  <c r="BA9" i="2" s="1"/>
  <c r="L9" i="19" s="1"/>
  <c r="AM9" i="2"/>
  <c r="AY9" i="2" s="1"/>
  <c r="J9" i="19" s="1"/>
  <c r="AH9" i="2"/>
  <c r="AT9" i="2" s="1"/>
  <c r="E9" i="19" s="1"/>
  <c r="AP9" i="2"/>
  <c r="BB9" i="2" s="1"/>
  <c r="M9" i="19" s="1"/>
  <c r="AQ9" i="2"/>
  <c r="BC9" i="2" s="1"/>
  <c r="N9" i="19" s="1"/>
  <c r="AA107" i="5"/>
  <c r="AA38" i="5"/>
  <c r="G60" i="15"/>
  <c r="E60" i="15"/>
  <c r="J60" i="15"/>
  <c r="K60" i="15"/>
  <c r="D60" i="15"/>
  <c r="L60" i="15"/>
  <c r="M60" i="15"/>
  <c r="H60" i="15"/>
  <c r="I60" i="15"/>
  <c r="N60" i="15"/>
  <c r="F60" i="15"/>
  <c r="O60" i="15"/>
  <c r="M17" i="15"/>
  <c r="AA77" i="5"/>
  <c r="AJ38" i="5"/>
  <c r="DD38" i="5" s="1"/>
  <c r="CE38" i="8" s="1"/>
  <c r="K17" i="15"/>
  <c r="AF107" i="5"/>
  <c r="CZ107" i="5" s="1"/>
  <c r="CA107" i="8" s="1"/>
  <c r="E17" i="15"/>
  <c r="G94" i="15"/>
  <c r="L94" i="15"/>
  <c r="O94" i="15"/>
  <c r="D94" i="15"/>
  <c r="F94" i="15"/>
  <c r="N94" i="15"/>
  <c r="M94" i="15"/>
  <c r="E94" i="15"/>
  <c r="K94" i="15"/>
  <c r="J94" i="15"/>
  <c r="H94" i="15"/>
  <c r="I94" i="15"/>
  <c r="G17" i="15"/>
  <c r="I17" i="15"/>
  <c r="J17" i="15"/>
  <c r="L17" i="15"/>
  <c r="H17" i="15"/>
  <c r="D53" i="15"/>
  <c r="H53" i="15"/>
  <c r="M53" i="15"/>
  <c r="G53" i="15"/>
  <c r="L53" i="15"/>
  <c r="J53" i="15"/>
  <c r="I53" i="15"/>
  <c r="K53" i="15"/>
  <c r="F53" i="15"/>
  <c r="O53" i="15"/>
  <c r="N53" i="15"/>
  <c r="E53" i="15"/>
  <c r="D75" i="15"/>
  <c r="I75" i="15"/>
  <c r="J75" i="15"/>
  <c r="G75" i="15"/>
  <c r="M75" i="15"/>
  <c r="O75" i="15"/>
  <c r="F75" i="15"/>
  <c r="K75" i="15"/>
  <c r="N75" i="15"/>
  <c r="H45" i="15"/>
  <c r="I45" i="15"/>
  <c r="J45" i="15"/>
  <c r="E45" i="15"/>
  <c r="K45" i="15"/>
  <c r="O45" i="15"/>
  <c r="F45" i="15"/>
  <c r="L45" i="15"/>
  <c r="D45" i="15"/>
  <c r="N45" i="15"/>
  <c r="M45" i="15"/>
  <c r="G45" i="15"/>
  <c r="M100" i="15"/>
  <c r="L100" i="15"/>
  <c r="D100" i="15"/>
  <c r="G100" i="15"/>
  <c r="I100" i="15"/>
  <c r="CW90" i="5"/>
  <c r="BX90" i="8" s="1"/>
  <c r="O86" i="15"/>
  <c r="H86" i="15"/>
  <c r="M86" i="15"/>
  <c r="J86" i="15"/>
  <c r="F86" i="15"/>
  <c r="G86" i="15"/>
  <c r="D86" i="15"/>
  <c r="I86" i="15"/>
  <c r="E86" i="15"/>
  <c r="F70" i="15"/>
  <c r="K70" i="15"/>
  <c r="O70" i="15"/>
  <c r="I70" i="15"/>
  <c r="L70" i="15"/>
  <c r="D70" i="15"/>
  <c r="G70" i="15"/>
  <c r="E70" i="15"/>
  <c r="J70" i="15"/>
  <c r="H70" i="15"/>
  <c r="M70" i="15"/>
  <c r="N70" i="15"/>
  <c r="AA52" i="5"/>
  <c r="AA43" i="5"/>
  <c r="K84" i="15"/>
  <c r="CY97" i="5"/>
  <c r="BZ97" i="8" s="1"/>
  <c r="DB96" i="5"/>
  <c r="CC96" i="8" s="1"/>
  <c r="CJ61" i="5"/>
  <c r="DA108" i="5"/>
  <c r="CB108" i="8" s="1"/>
  <c r="AA85" i="5"/>
  <c r="AA64" i="5"/>
  <c r="AA86" i="5"/>
  <c r="K87" i="15"/>
  <c r="G87" i="15"/>
  <c r="L87" i="15"/>
  <c r="F87" i="15"/>
  <c r="N87" i="15"/>
  <c r="I87" i="15"/>
  <c r="H87" i="15"/>
  <c r="O87" i="15"/>
  <c r="J87" i="15"/>
  <c r="D87" i="15"/>
  <c r="M87" i="15"/>
  <c r="E87" i="15"/>
  <c r="K61" i="15"/>
  <c r="N61" i="15"/>
  <c r="I61" i="15"/>
  <c r="F61" i="15"/>
  <c r="J61" i="15"/>
  <c r="H61" i="15"/>
  <c r="L61" i="15"/>
  <c r="D61" i="15"/>
  <c r="E61" i="15"/>
  <c r="G61" i="15"/>
  <c r="M61" i="15"/>
  <c r="O61" i="15"/>
  <c r="DG104" i="5"/>
  <c r="CH104" i="8" s="1"/>
  <c r="AA92" i="5"/>
  <c r="DE95" i="5"/>
  <c r="CF95" i="8" s="1"/>
  <c r="AH86" i="5"/>
  <c r="DB86" i="5" s="1"/>
  <c r="CC86" i="8" s="1"/>
  <c r="CY109" i="5"/>
  <c r="BZ109" i="8" s="1"/>
  <c r="AI64" i="5"/>
  <c r="CP98" i="5"/>
  <c r="DD85" i="5"/>
  <c r="CE85" i="8" s="1"/>
  <c r="CX48" i="5"/>
  <c r="BY48" i="8" s="1"/>
  <c r="L36" i="15"/>
  <c r="K36" i="15"/>
  <c r="I36" i="15"/>
  <c r="G36" i="15"/>
  <c r="H36" i="15"/>
  <c r="N36" i="15"/>
  <c r="M36" i="15"/>
  <c r="D36" i="15"/>
  <c r="J36" i="15"/>
  <c r="O36" i="15"/>
  <c r="F36" i="15"/>
  <c r="E36" i="15"/>
  <c r="DB92" i="5"/>
  <c r="CC92" i="8" s="1"/>
  <c r="AA18" i="5"/>
  <c r="CW65" i="5"/>
  <c r="BX65" i="8" s="1"/>
  <c r="N37" i="15"/>
  <c r="O37" i="15"/>
  <c r="J37" i="15"/>
  <c r="D37" i="15"/>
  <c r="K37" i="15"/>
  <c r="I37" i="15"/>
  <c r="L37" i="15"/>
  <c r="G37" i="15"/>
  <c r="F37" i="15"/>
  <c r="H37" i="15"/>
  <c r="M37" i="15"/>
  <c r="E37" i="15"/>
  <c r="DF87" i="5"/>
  <c r="CG87" i="8" s="1"/>
  <c r="DF41" i="5"/>
  <c r="CG41" i="8" s="1"/>
  <c r="CN45" i="5"/>
  <c r="DF56" i="5"/>
  <c r="CG56" i="8" s="1"/>
  <c r="CL45" i="5"/>
  <c r="E84" i="15"/>
  <c r="J84" i="15"/>
  <c r="AL18" i="5"/>
  <c r="DF18" i="5" s="1"/>
  <c r="M84" i="15"/>
  <c r="CN36" i="5"/>
  <c r="CP85" i="5"/>
  <c r="DC47" i="5"/>
  <c r="CD47" i="8" s="1"/>
  <c r="CZ106" i="5"/>
  <c r="CA106" i="8" s="1"/>
  <c r="DE82" i="5"/>
  <c r="CF82" i="8" s="1"/>
  <c r="CW18" i="5"/>
  <c r="CN109" i="5"/>
  <c r="DG66" i="5"/>
  <c r="CH66" i="8" s="1"/>
  <c r="CS100" i="5"/>
  <c r="CK56" i="5"/>
  <c r="CW53" i="5"/>
  <c r="BX53" i="8" s="1"/>
  <c r="DA107" i="5"/>
  <c r="CB107" i="8" s="1"/>
  <c r="CS54" i="5"/>
  <c r="DB109" i="5"/>
  <c r="CC109" i="8" s="1"/>
  <c r="DG65" i="5"/>
  <c r="CH65" i="8" s="1"/>
  <c r="CY72" i="5"/>
  <c r="BZ72" i="8" s="1"/>
  <c r="DA94" i="5"/>
  <c r="CB94" i="8" s="1"/>
  <c r="CR105" i="5"/>
  <c r="DE83" i="5"/>
  <c r="CF83" i="8" s="1"/>
  <c r="CZ72" i="5"/>
  <c r="CA72" i="8" s="1"/>
  <c r="DB74" i="5"/>
  <c r="CC74" i="8" s="1"/>
  <c r="DF94" i="5"/>
  <c r="CG94" i="8" s="1"/>
  <c r="DE97" i="5"/>
  <c r="CF97" i="8" s="1"/>
  <c r="CX81" i="5"/>
  <c r="BY81" i="8" s="1"/>
  <c r="DC50" i="5"/>
  <c r="CD50" i="8" s="1"/>
  <c r="DB90" i="5"/>
  <c r="CC90" i="8" s="1"/>
  <c r="DE93" i="5"/>
  <c r="CF93" i="8" s="1"/>
  <c r="CS105" i="5"/>
  <c r="DB75" i="5"/>
  <c r="CC75" i="8" s="1"/>
  <c r="DE101" i="5"/>
  <c r="CF101" i="8" s="1"/>
  <c r="DE57" i="5"/>
  <c r="CF57" i="8" s="1"/>
  <c r="CV56" i="5"/>
  <c r="BW56" i="8" s="1"/>
  <c r="CT105" i="5"/>
  <c r="CN57" i="5"/>
  <c r="DC60" i="5"/>
  <c r="CD60" i="8" s="1"/>
  <c r="DC104" i="5"/>
  <c r="CD104" i="8" s="1"/>
  <c r="DC100" i="5"/>
  <c r="CD100" i="8" s="1"/>
  <c r="CX88" i="5"/>
  <c r="BY88" i="8" s="1"/>
  <c r="CZ94" i="5"/>
  <c r="CA94" i="8" s="1"/>
  <c r="CY66" i="5"/>
  <c r="BZ66" i="8" s="1"/>
  <c r="DB102" i="5"/>
  <c r="CC102" i="8" s="1"/>
  <c r="CX94" i="5"/>
  <c r="BY94" i="8" s="1"/>
  <c r="DA60" i="5"/>
  <c r="CB60" i="8" s="1"/>
  <c r="DA56" i="5"/>
  <c r="CB56" i="8" s="1"/>
  <c r="CV107" i="5"/>
  <c r="BW107" i="8" s="1"/>
  <c r="CX69" i="5"/>
  <c r="BY69" i="8" s="1"/>
  <c r="CW48" i="5"/>
  <c r="BX48" i="8" s="1"/>
  <c r="CL90" i="5"/>
  <c r="K71" i="15"/>
  <c r="I71" i="15"/>
  <c r="E71" i="15"/>
  <c r="N71" i="15"/>
  <c r="M71" i="15"/>
  <c r="H71" i="15"/>
  <c r="O71" i="15"/>
  <c r="F71" i="15"/>
  <c r="G71" i="15"/>
  <c r="D71" i="15"/>
  <c r="J71" i="15"/>
  <c r="L71" i="15"/>
  <c r="CP56" i="5"/>
  <c r="DG80" i="5"/>
  <c r="CH80" i="8" s="1"/>
  <c r="CV57" i="5"/>
  <c r="BW57" i="8" s="1"/>
  <c r="CZ50" i="5"/>
  <c r="CA50" i="8" s="1"/>
  <c r="DG108" i="5"/>
  <c r="CH108" i="8" s="1"/>
  <c r="CK100" i="5"/>
  <c r="M69" i="15"/>
  <c r="I69" i="15"/>
  <c r="L69" i="15"/>
  <c r="G69" i="15"/>
  <c r="O69" i="15"/>
  <c r="H69" i="15"/>
  <c r="F69" i="15"/>
  <c r="E69" i="15"/>
  <c r="N69" i="15"/>
  <c r="J69" i="15"/>
  <c r="K69" i="15"/>
  <c r="D69" i="15"/>
  <c r="CN97" i="5"/>
  <c r="DG106" i="5"/>
  <c r="CH106" i="8" s="1"/>
  <c r="CZ103" i="5"/>
  <c r="CA103" i="8" s="1"/>
  <c r="DC58" i="5"/>
  <c r="CD58" i="8" s="1"/>
  <c r="CZ62" i="5"/>
  <c r="CA62" i="8" s="1"/>
  <c r="DF65" i="5"/>
  <c r="CG65" i="8" s="1"/>
  <c r="CS98" i="5"/>
  <c r="CM83" i="5"/>
  <c r="DF109" i="5"/>
  <c r="CG109" i="8" s="1"/>
  <c r="CK88" i="5"/>
  <c r="CY92" i="5"/>
  <c r="BZ92" i="8" s="1"/>
  <c r="CZ81" i="5"/>
  <c r="CA81" i="8" s="1"/>
  <c r="DB105" i="5"/>
  <c r="CC105" i="8" s="1"/>
  <c r="CR87" i="5"/>
  <c r="CK105" i="5"/>
  <c r="L44" i="15"/>
  <c r="O44" i="15"/>
  <c r="N44" i="15"/>
  <c r="H44" i="15"/>
  <c r="I44" i="15"/>
  <c r="K44" i="15"/>
  <c r="E44" i="15"/>
  <c r="D44" i="15"/>
  <c r="F44" i="15"/>
  <c r="M44" i="15"/>
  <c r="J44" i="15"/>
  <c r="G44" i="15"/>
  <c r="CK72" i="5"/>
  <c r="CM105" i="5"/>
  <c r="CX65" i="5"/>
  <c r="BY65" i="8" s="1"/>
  <c r="DF80" i="5"/>
  <c r="CG80" i="8" s="1"/>
  <c r="DE81" i="5"/>
  <c r="CF81" i="8" s="1"/>
  <c r="CQ107" i="5"/>
  <c r="CV42" i="5"/>
  <c r="BW42" i="8" s="1"/>
  <c r="CM81" i="5"/>
  <c r="DF107" i="5"/>
  <c r="CG107" i="8" s="1"/>
  <c r="DD36" i="5"/>
  <c r="CV94" i="5"/>
  <c r="BW94" i="8" s="1"/>
  <c r="N95" i="15"/>
  <c r="M95" i="15"/>
  <c r="D95" i="15"/>
  <c r="F95" i="15"/>
  <c r="L95" i="15"/>
  <c r="J95" i="15"/>
  <c r="E95" i="15"/>
  <c r="G95" i="15"/>
  <c r="H95" i="15"/>
  <c r="O95" i="15"/>
  <c r="K95" i="15"/>
  <c r="I95" i="15"/>
  <c r="N84" i="15"/>
  <c r="G84" i="15"/>
  <c r="D84" i="15"/>
  <c r="H84" i="15"/>
  <c r="O84" i="15"/>
  <c r="F84" i="15"/>
  <c r="L84" i="15"/>
  <c r="O58" i="15"/>
  <c r="M58" i="15"/>
  <c r="L58" i="15"/>
  <c r="G58" i="15"/>
  <c r="I58" i="15"/>
  <c r="H58" i="15"/>
  <c r="E58" i="15"/>
  <c r="F58" i="15"/>
  <c r="K58" i="15"/>
  <c r="J58" i="15"/>
  <c r="D58" i="15"/>
  <c r="N58" i="15"/>
  <c r="E28" i="15"/>
  <c r="Q28" i="15" s="1"/>
  <c r="P29" i="8" s="1"/>
  <c r="CJ63" i="5"/>
  <c r="CJ75" i="5"/>
  <c r="DA79" i="5"/>
  <c r="CB79" i="8" s="1"/>
  <c r="DC38" i="5"/>
  <c r="CD38" i="8" s="1"/>
  <c r="CZ70" i="5"/>
  <c r="CA70" i="8" s="1"/>
  <c r="CS90" i="5"/>
  <c r="CY62" i="5"/>
  <c r="BZ62" i="8" s="1"/>
  <c r="CY90" i="5"/>
  <c r="BZ90" i="8" s="1"/>
  <c r="CS50" i="5"/>
  <c r="DB99" i="5"/>
  <c r="CC99" i="8" s="1"/>
  <c r="DC43" i="5"/>
  <c r="CD43" i="8" s="1"/>
  <c r="CY80" i="5"/>
  <c r="BZ80" i="8" s="1"/>
  <c r="DF50" i="5"/>
  <c r="CG50" i="8" s="1"/>
  <c r="DA89" i="5"/>
  <c r="CB89" i="8" s="1"/>
  <c r="DA72" i="5"/>
  <c r="CB72" i="8" s="1"/>
  <c r="DE106" i="5"/>
  <c r="CF106" i="8" s="1"/>
  <c r="DA66" i="5"/>
  <c r="CB66" i="8" s="1"/>
  <c r="DB37" i="5"/>
  <c r="CC37" i="8" s="1"/>
  <c r="DD83" i="5"/>
  <c r="CE83" i="8" s="1"/>
  <c r="DD80" i="5"/>
  <c r="CE80" i="8" s="1"/>
  <c r="CY95" i="5"/>
  <c r="BZ95" i="8" s="1"/>
  <c r="CL104" i="5"/>
  <c r="CX105" i="5"/>
  <c r="BY105" i="8" s="1"/>
  <c r="DD65" i="5"/>
  <c r="CE65" i="8" s="1"/>
  <c r="DA43" i="5"/>
  <c r="CB43" i="8" s="1"/>
  <c r="DG83" i="5"/>
  <c r="CH83" i="8" s="1"/>
  <c r="CQ54" i="5"/>
  <c r="DF85" i="5"/>
  <c r="CG85" i="8" s="1"/>
  <c r="DB60" i="5"/>
  <c r="CC60" i="8" s="1"/>
  <c r="D85" i="15"/>
  <c r="K85" i="15"/>
  <c r="M85" i="15"/>
  <c r="G85" i="15"/>
  <c r="I85" i="15"/>
  <c r="O85" i="15"/>
  <c r="H85" i="15"/>
  <c r="F85" i="15"/>
  <c r="E85" i="15"/>
  <c r="J85" i="15"/>
  <c r="L85" i="15"/>
  <c r="N85" i="15"/>
  <c r="CR97" i="5"/>
  <c r="DG75" i="5"/>
  <c r="CH75" i="8" s="1"/>
  <c r="CT63" i="5"/>
  <c r="DF75" i="5"/>
  <c r="CG75" i="8" s="1"/>
  <c r="CZ71" i="5"/>
  <c r="CA71" i="8" s="1"/>
  <c r="CN108" i="5"/>
  <c r="CW67" i="5"/>
  <c r="BX67" i="8" s="1"/>
  <c r="CL80" i="5"/>
  <c r="CM104" i="5"/>
  <c r="DB63" i="5"/>
  <c r="CC63" i="8" s="1"/>
  <c r="DB80" i="5"/>
  <c r="CC80" i="8" s="1"/>
  <c r="CT106" i="5"/>
  <c r="CR45" i="5"/>
  <c r="DE94" i="5"/>
  <c r="CF94" i="8" s="1"/>
  <c r="CO51" i="5"/>
  <c r="CV50" i="5"/>
  <c r="BW50" i="8" s="1"/>
  <c r="CV108" i="5"/>
  <c r="BW108" i="8" s="1"/>
  <c r="DC65" i="5"/>
  <c r="CD65" i="8" s="1"/>
  <c r="CT54" i="5"/>
  <c r="CY42" i="5"/>
  <c r="BZ42" i="8" s="1"/>
  <c r="CQ105" i="5"/>
  <c r="CW83" i="5"/>
  <c r="BX83" i="8" s="1"/>
  <c r="DG48" i="5"/>
  <c r="CH48" i="8" s="1"/>
  <c r="CS109" i="5"/>
  <c r="CJ98" i="5"/>
  <c r="DD103" i="5"/>
  <c r="CE103" i="8" s="1"/>
  <c r="CX89" i="5"/>
  <c r="BY89" i="8" s="1"/>
  <c r="CZ87" i="5"/>
  <c r="CA87" i="8" s="1"/>
  <c r="CS36" i="5"/>
  <c r="DB100" i="5"/>
  <c r="CC100" i="8" s="1"/>
  <c r="CV59" i="5"/>
  <c r="BW59" i="8" s="1"/>
  <c r="CJ89" i="5"/>
  <c r="CX75" i="5"/>
  <c r="BY75" i="8" s="1"/>
  <c r="CN63" i="5"/>
  <c r="CV69" i="5"/>
  <c r="BW69" i="8" s="1"/>
  <c r="CY107" i="5"/>
  <c r="BZ107" i="8" s="1"/>
  <c r="CZ61" i="5"/>
  <c r="CA61" i="8" s="1"/>
  <c r="DA74" i="5"/>
  <c r="CB74" i="8" s="1"/>
  <c r="DF81" i="5"/>
  <c r="CG81" i="8" s="1"/>
  <c r="CS45" i="5"/>
  <c r="CK82" i="5"/>
  <c r="CL101" i="5"/>
  <c r="CW36" i="5"/>
  <c r="CL63" i="5"/>
  <c r="CT72" i="5"/>
  <c r="CU51" i="5"/>
  <c r="CU97" i="5"/>
  <c r="CW107" i="5"/>
  <c r="BX107" i="8" s="1"/>
  <c r="CZ93" i="5"/>
  <c r="CA93" i="8" s="1"/>
  <c r="DA69" i="5"/>
  <c r="CB69" i="8" s="1"/>
  <c r="CJ82" i="5"/>
  <c r="DG92" i="5"/>
  <c r="CH92" i="8" s="1"/>
  <c r="N63" i="15"/>
  <c r="M63" i="15"/>
  <c r="L63" i="15"/>
  <c r="J63" i="15"/>
  <c r="F63" i="15"/>
  <c r="G63" i="15"/>
  <c r="H63" i="15"/>
  <c r="O63" i="15"/>
  <c r="D63" i="15"/>
  <c r="E63" i="15"/>
  <c r="K63" i="15"/>
  <c r="I63" i="15"/>
  <c r="CY18" i="5"/>
  <c r="CV79" i="5"/>
  <c r="BW79" i="8" s="1"/>
  <c r="CV93" i="5"/>
  <c r="BW93" i="8" s="1"/>
  <c r="CY77" i="5"/>
  <c r="BZ77" i="8" s="1"/>
  <c r="CW93" i="5"/>
  <c r="BX93" i="8" s="1"/>
  <c r="CQ103" i="5"/>
  <c r="DC99" i="5"/>
  <c r="CD99" i="8" s="1"/>
  <c r="CQ102" i="5"/>
  <c r="CZ58" i="5"/>
  <c r="CA58" i="8" s="1"/>
  <c r="CO83" i="5"/>
  <c r="CV106" i="5"/>
  <c r="BW106" i="8" s="1"/>
  <c r="CK81" i="5"/>
  <c r="CM96" i="5"/>
  <c r="DE80" i="5"/>
  <c r="CF80" i="8" s="1"/>
  <c r="CW98" i="5"/>
  <c r="BX98" i="8" s="1"/>
  <c r="E59" i="15"/>
  <c r="G59" i="15"/>
  <c r="H59" i="15"/>
  <c r="O59" i="15"/>
  <c r="K59" i="15"/>
  <c r="D59" i="15"/>
  <c r="J59" i="15"/>
  <c r="F59" i="15"/>
  <c r="M59" i="15"/>
  <c r="L59" i="15"/>
  <c r="N59" i="15"/>
  <c r="I59" i="15"/>
  <c r="CW97" i="5"/>
  <c r="BX97" i="8" s="1"/>
  <c r="CL56" i="5"/>
  <c r="CX56" i="5"/>
  <c r="BY56" i="8" s="1"/>
  <c r="CZ51" i="5"/>
  <c r="CA51" i="8" s="1"/>
  <c r="CN51" i="5"/>
  <c r="DF102" i="5"/>
  <c r="CG102" i="8" s="1"/>
  <c r="CT102" i="5"/>
  <c r="DF70" i="5"/>
  <c r="CG70" i="8" s="1"/>
  <c r="CJ74" i="5"/>
  <c r="CV74" i="5"/>
  <c r="BW74" i="8" s="1"/>
  <c r="CY71" i="5"/>
  <c r="BZ71" i="8" s="1"/>
  <c r="DG72" i="5"/>
  <c r="CH72" i="8" s="1"/>
  <c r="DF98" i="5"/>
  <c r="CG98" i="8" s="1"/>
  <c r="CT98" i="5"/>
  <c r="CY48" i="5"/>
  <c r="BZ48" i="8" s="1"/>
  <c r="CM48" i="5"/>
  <c r="DF48" i="5"/>
  <c r="CG48" i="8" s="1"/>
  <c r="CT48" i="5"/>
  <c r="DE84" i="5"/>
  <c r="CF84" i="8" s="1"/>
  <c r="CS84" i="5"/>
  <c r="CO100" i="5"/>
  <c r="DA100" i="5"/>
  <c r="CB100" i="8" s="1"/>
  <c r="DF92" i="5"/>
  <c r="CG92" i="8" s="1"/>
  <c r="CW94" i="5"/>
  <c r="BX94" i="8" s="1"/>
  <c r="CN60" i="5"/>
  <c r="CZ60" i="5"/>
  <c r="CA60" i="8" s="1"/>
  <c r="DC63" i="5"/>
  <c r="CD63" i="8" s="1"/>
  <c r="DD75" i="5"/>
  <c r="CE75" i="8" s="1"/>
  <c r="DD53" i="5"/>
  <c r="CE53" i="8" s="1"/>
  <c r="DA67" i="5"/>
  <c r="CB67" i="8" s="1"/>
  <c r="CX103" i="5"/>
  <c r="BY103" i="8" s="1"/>
  <c r="DD48" i="5"/>
  <c r="CE48" i="8" s="1"/>
  <c r="CR48" i="5"/>
  <c r="CJ97" i="5"/>
  <c r="CV97" i="5"/>
  <c r="BW97" i="8" s="1"/>
  <c r="DD109" i="5"/>
  <c r="CE109" i="8" s="1"/>
  <c r="CR109" i="5"/>
  <c r="DF89" i="5"/>
  <c r="CG89" i="8" s="1"/>
  <c r="CT89" i="5"/>
  <c r="CO97" i="5"/>
  <c r="DA97" i="5"/>
  <c r="CB97" i="8" s="1"/>
  <c r="DA102" i="5"/>
  <c r="CB102" i="8" s="1"/>
  <c r="CO102" i="5"/>
  <c r="DC92" i="5"/>
  <c r="CD92" i="8" s="1"/>
  <c r="CN79" i="5"/>
  <c r="DD50" i="5"/>
  <c r="CE50" i="8" s="1"/>
  <c r="CR50" i="5"/>
  <c r="CV45" i="5"/>
  <c r="CJ45" i="5"/>
  <c r="DE74" i="5"/>
  <c r="CF74" i="8" s="1"/>
  <c r="CS74" i="5"/>
  <c r="CY57" i="5"/>
  <c r="BZ57" i="8" s="1"/>
  <c r="CM57" i="5"/>
  <c r="CV105" i="5"/>
  <c r="BW105" i="8" s="1"/>
  <c r="CJ105" i="5"/>
  <c r="CK45" i="5"/>
  <c r="CW45" i="5"/>
  <c r="DC71" i="5"/>
  <c r="CD71" i="8" s="1"/>
  <c r="CQ71" i="5"/>
  <c r="DC88" i="5"/>
  <c r="CD88" i="8" s="1"/>
  <c r="CQ88" i="5"/>
  <c r="CX42" i="5"/>
  <c r="BY42" i="8" s="1"/>
  <c r="CL42" i="5"/>
  <c r="DE102" i="5"/>
  <c r="CF102" i="8" s="1"/>
  <c r="CS102" i="5"/>
  <c r="DC85" i="5"/>
  <c r="CD85" i="8" s="1"/>
  <c r="DA36" i="5"/>
  <c r="CO36" i="5"/>
  <c r="CL97" i="5"/>
  <c r="CX97" i="5"/>
  <c r="BY97" i="8" s="1"/>
  <c r="CW106" i="5"/>
  <c r="BX106" i="8" s="1"/>
  <c r="CK106" i="5"/>
  <c r="DA59" i="5"/>
  <c r="CB59" i="8" s="1"/>
  <c r="CW102" i="5"/>
  <c r="BX102" i="8" s="1"/>
  <c r="CY54" i="5"/>
  <c r="BZ54" i="8" s="1"/>
  <c r="CM54" i="5"/>
  <c r="CL66" i="5"/>
  <c r="CX66" i="5"/>
  <c r="BY66" i="8" s="1"/>
  <c r="CQ106" i="5"/>
  <c r="DC106" i="5"/>
  <c r="CD106" i="8" s="1"/>
  <c r="CW50" i="5"/>
  <c r="BX50" i="8" s="1"/>
  <c r="CK50" i="5"/>
  <c r="DE37" i="5"/>
  <c r="CF37" i="8" s="1"/>
  <c r="DC91" i="5"/>
  <c r="CD91" i="8" s="1"/>
  <c r="CQ91" i="5"/>
  <c r="CK51" i="5"/>
  <c r="CW51" i="5"/>
  <c r="BX51" i="8" s="1"/>
  <c r="DD93" i="5"/>
  <c r="CE93" i="8" s="1"/>
  <c r="DE42" i="5"/>
  <c r="CF42" i="8" s="1"/>
  <c r="DB91" i="5"/>
  <c r="CC91" i="8" s="1"/>
  <c r="CZ88" i="5"/>
  <c r="CA88" i="8" s="1"/>
  <c r="DA104" i="5"/>
  <c r="CB104" i="8" s="1"/>
  <c r="CX36" i="5"/>
  <c r="CX91" i="5"/>
  <c r="BY91" i="8" s="1"/>
  <c r="CV83" i="5"/>
  <c r="BW83" i="8" s="1"/>
  <c r="CV72" i="5"/>
  <c r="BW72" i="8" s="1"/>
  <c r="DA64" i="5"/>
  <c r="CB64" i="8" s="1"/>
  <c r="DB107" i="5"/>
  <c r="CC107" i="8" s="1"/>
  <c r="DD71" i="5"/>
  <c r="CE71" i="8" s="1"/>
  <c r="DG105" i="5"/>
  <c r="CH105" i="8" s="1"/>
  <c r="CZ59" i="5"/>
  <c r="CA59" i="8" s="1"/>
  <c r="DC83" i="5"/>
  <c r="CD83" i="8" s="1"/>
  <c r="DG58" i="5"/>
  <c r="CH58" i="8" s="1"/>
  <c r="CW95" i="5"/>
  <c r="BX95" i="8" s="1"/>
  <c r="DF77" i="5"/>
  <c r="CG77" i="8" s="1"/>
  <c r="DG102" i="5"/>
  <c r="CH102" i="8" s="1"/>
  <c r="DA103" i="5"/>
  <c r="CB103" i="8" s="1"/>
  <c r="N108" i="15"/>
  <c r="H108" i="15"/>
  <c r="J108" i="15"/>
  <c r="K108" i="15"/>
  <c r="E108" i="15"/>
  <c r="F108" i="15"/>
  <c r="O108" i="15"/>
  <c r="I108" i="15"/>
  <c r="M108" i="15"/>
  <c r="G108" i="15"/>
  <c r="L108" i="15"/>
  <c r="D108" i="15"/>
  <c r="L76" i="15"/>
  <c r="D76" i="15"/>
  <c r="E76" i="15"/>
  <c r="M76" i="15"/>
  <c r="N76" i="15"/>
  <c r="J76" i="15"/>
  <c r="O76" i="15"/>
  <c r="K76" i="15"/>
  <c r="H76" i="15"/>
  <c r="F76" i="15"/>
  <c r="G76" i="15"/>
  <c r="I76" i="15"/>
  <c r="CM100" i="8"/>
  <c r="DD51" i="5"/>
  <c r="CE51" i="8" s="1"/>
  <c r="F106" i="15"/>
  <c r="D106" i="15"/>
  <c r="H106" i="15"/>
  <c r="E106" i="15"/>
  <c r="K106" i="15"/>
  <c r="M106" i="15"/>
  <c r="N106" i="15"/>
  <c r="O106" i="15"/>
  <c r="G106" i="15"/>
  <c r="J106" i="15"/>
  <c r="L106" i="15"/>
  <c r="I106" i="15"/>
  <c r="CO103" i="8"/>
  <c r="CT103" i="8"/>
  <c r="CP103" i="8"/>
  <c r="CR103" i="8"/>
  <c r="DA75" i="5"/>
  <c r="CB75" i="8" s="1"/>
  <c r="CP72" i="5"/>
  <c r="DF60" i="5"/>
  <c r="CG60" i="8" s="1"/>
  <c r="CW58" i="5"/>
  <c r="BX58" i="8" s="1"/>
  <c r="CQ97" i="5"/>
  <c r="CR104" i="5"/>
  <c r="CU103" i="5"/>
  <c r="CO98" i="5"/>
  <c r="CU60" i="5"/>
  <c r="CM108" i="5"/>
  <c r="CX50" i="5"/>
  <c r="BY50" i="8" s="1"/>
  <c r="CJ66" i="5"/>
  <c r="CP81" i="5"/>
  <c r="DC45" i="5"/>
  <c r="CN100" i="5"/>
  <c r="G91" i="15"/>
  <c r="D91" i="15"/>
  <c r="N91" i="15"/>
  <c r="K91" i="15"/>
  <c r="J91" i="15"/>
  <c r="L91" i="15"/>
  <c r="I91" i="15"/>
  <c r="E91" i="15"/>
  <c r="H91" i="15"/>
  <c r="F91" i="15"/>
  <c r="M91" i="15"/>
  <c r="O91" i="15"/>
  <c r="CQ89" i="8"/>
  <c r="CM89" i="8"/>
  <c r="CT89" i="8"/>
  <c r="CK75" i="5"/>
  <c r="CJ48" i="5"/>
  <c r="DE85" i="5"/>
  <c r="CF85" i="8" s="1"/>
  <c r="CL82" i="5"/>
  <c r="CJ84" i="5"/>
  <c r="DA93" i="5"/>
  <c r="CB93" i="8" s="1"/>
  <c r="DA84" i="5"/>
  <c r="CB84" i="8" s="1"/>
  <c r="CV73" i="5"/>
  <c r="BW73" i="8" s="1"/>
  <c r="CV80" i="5"/>
  <c r="BW80" i="8" s="1"/>
  <c r="CN42" i="5"/>
  <c r="CZ66" i="5"/>
  <c r="CA66" i="8" s="1"/>
  <c r="CX84" i="5"/>
  <c r="BY84" i="8" s="1"/>
  <c r="CS65" i="5"/>
  <c r="CT97" i="5"/>
  <c r="CY93" i="5"/>
  <c r="BZ93" i="8" s="1"/>
  <c r="CX62" i="5"/>
  <c r="BY62" i="8" s="1"/>
  <c r="F42" i="15"/>
  <c r="D42" i="15"/>
  <c r="K42" i="15"/>
  <c r="E42" i="15"/>
  <c r="M42" i="15"/>
  <c r="N42" i="15"/>
  <c r="G42" i="15"/>
  <c r="I42" i="15"/>
  <c r="H42" i="15"/>
  <c r="J42" i="15"/>
  <c r="O42" i="15"/>
  <c r="L42" i="15"/>
  <c r="CN98" i="8"/>
  <c r="CR98" i="8"/>
  <c r="CL98" i="8"/>
  <c r="CO98" i="8"/>
  <c r="CQ98" i="8"/>
  <c r="CK104" i="8"/>
  <c r="CO104" i="8"/>
  <c r="CL104" i="8"/>
  <c r="CQ104" i="8"/>
  <c r="CM104" i="8"/>
  <c r="CR104" i="8"/>
  <c r="DG64" i="5"/>
  <c r="CH64" i="8" s="1"/>
  <c r="DC37" i="5"/>
  <c r="CD37" i="8" s="1"/>
  <c r="CO96" i="5"/>
  <c r="CR98" i="5"/>
  <c r="CR81" i="5"/>
  <c r="CU100" i="5"/>
  <c r="D51" i="15"/>
  <c r="I51" i="15"/>
  <c r="L51" i="15"/>
  <c r="F51" i="15"/>
  <c r="G51" i="15"/>
  <c r="K51" i="15"/>
  <c r="E51" i="15"/>
  <c r="O51" i="15"/>
  <c r="J51" i="15"/>
  <c r="M51" i="15"/>
  <c r="N51" i="15"/>
  <c r="H51" i="15"/>
  <c r="CL106" i="8"/>
  <c r="CS106" i="8"/>
  <c r="CK106" i="8"/>
  <c r="CJ81" i="8"/>
  <c r="CQ81" i="8"/>
  <c r="CO81" i="8"/>
  <c r="CT81" i="8"/>
  <c r="CN81" i="8"/>
  <c r="CL81" i="8"/>
  <c r="DF79" i="5"/>
  <c r="CG79" i="8" s="1"/>
  <c r="CX47" i="5"/>
  <c r="BY47" i="8" s="1"/>
  <c r="DF38" i="5"/>
  <c r="CG38" i="8" s="1"/>
  <c r="CX61" i="5"/>
  <c r="BY61" i="8" s="1"/>
  <c r="DD86" i="5"/>
  <c r="CE86" i="8" s="1"/>
  <c r="CZ47" i="5"/>
  <c r="CA47" i="8" s="1"/>
  <c r="DD106" i="5"/>
  <c r="CE106" i="8" s="1"/>
  <c r="CZ101" i="5"/>
  <c r="CA101" i="8" s="1"/>
  <c r="CV104" i="5"/>
  <c r="BW104" i="8" s="1"/>
  <c r="CY88" i="5"/>
  <c r="BZ88" i="8" s="1"/>
  <c r="DD90" i="5"/>
  <c r="CE90" i="8" s="1"/>
  <c r="F98" i="15"/>
  <c r="E98" i="15"/>
  <c r="M98" i="15"/>
  <c r="N98" i="15"/>
  <c r="G98" i="15"/>
  <c r="K98" i="15"/>
  <c r="O98" i="15"/>
  <c r="D98" i="15"/>
  <c r="H98" i="15"/>
  <c r="J98" i="15"/>
  <c r="I98" i="15"/>
  <c r="L98" i="15"/>
  <c r="CO97" i="8"/>
  <c r="CT97" i="8"/>
  <c r="CY59" i="5"/>
  <c r="BZ59" i="8" s="1"/>
  <c r="CW79" i="5"/>
  <c r="BX79" i="8" s="1"/>
  <c r="CW99" i="5"/>
  <c r="BX99" i="8" s="1"/>
  <c r="CK59" i="5"/>
  <c r="CL59" i="5"/>
  <c r="DF59" i="5"/>
  <c r="CG59" i="8" s="1"/>
  <c r="DD99" i="5"/>
  <c r="CE99" i="8" s="1"/>
  <c r="CV99" i="5"/>
  <c r="BW99" i="8" s="1"/>
  <c r="CM86" i="5"/>
  <c r="L54" i="15"/>
  <c r="G54" i="15"/>
  <c r="O54" i="15"/>
  <c r="I54" i="15"/>
  <c r="E54" i="15"/>
  <c r="M54" i="15"/>
  <c r="H54" i="15"/>
  <c r="K54" i="15"/>
  <c r="F54" i="15"/>
  <c r="D54" i="15"/>
  <c r="J54" i="15"/>
  <c r="N54" i="15"/>
  <c r="AI55" i="5"/>
  <c r="DC55" i="5" s="1"/>
  <c r="CD55" i="8" s="1"/>
  <c r="AC55" i="5"/>
  <c r="CW55" i="5" s="1"/>
  <c r="BX55" i="8" s="1"/>
  <c r="CW57" i="5"/>
  <c r="BX57" i="8" s="1"/>
  <c r="DC93" i="5"/>
  <c r="CD93" i="8" s="1"/>
  <c r="DC94" i="5"/>
  <c r="CD94" i="8" s="1"/>
  <c r="CV103" i="5"/>
  <c r="BW103" i="8" s="1"/>
  <c r="CR66" i="5"/>
  <c r="DD66" i="5"/>
  <c r="CE66" i="8" s="1"/>
  <c r="DB48" i="5"/>
  <c r="CC48" i="8" s="1"/>
  <c r="CP48" i="5"/>
  <c r="CW41" i="5"/>
  <c r="BX41" i="8" s="1"/>
  <c r="CJ90" i="5"/>
  <c r="CV90" i="5"/>
  <c r="BW90" i="8" s="1"/>
  <c r="CN82" i="5"/>
  <c r="CZ82" i="5"/>
  <c r="CA82" i="8" s="1"/>
  <c r="DD107" i="5"/>
  <c r="CE107" i="8" s="1"/>
  <c r="DF96" i="5"/>
  <c r="CG96" i="8" s="1"/>
  <c r="CV102" i="5"/>
  <c r="BW102" i="8" s="1"/>
  <c r="CP101" i="5"/>
  <c r="DC98" i="5"/>
  <c r="CD98" i="8" s="1"/>
  <c r="DB89" i="5"/>
  <c r="CC89" i="8" s="1"/>
  <c r="CX100" i="5"/>
  <c r="BY100" i="8" s="1"/>
  <c r="DC51" i="5"/>
  <c r="CD51" i="8" s="1"/>
  <c r="CQ51" i="5"/>
  <c r="CZ85" i="5"/>
  <c r="CA85" i="8" s="1"/>
  <c r="CX108" i="5"/>
  <c r="BY108" i="8" s="1"/>
  <c r="DE62" i="5"/>
  <c r="CF62" i="8" s="1"/>
  <c r="CS62" i="5"/>
  <c r="CZ95" i="5"/>
  <c r="CA95" i="8" s="1"/>
  <c r="CS108" i="5"/>
  <c r="DE108" i="5"/>
  <c r="CF108" i="8" s="1"/>
  <c r="DC44" i="5"/>
  <c r="CD44" i="8" s="1"/>
  <c r="CL18" i="5"/>
  <c r="CN104" i="5"/>
  <c r="AA55" i="5"/>
  <c r="AB55" i="5"/>
  <c r="BX55" i="5" s="1"/>
  <c r="CX98" i="5"/>
  <c r="BY98" i="8" s="1"/>
  <c r="CL98" i="5"/>
  <c r="DF58" i="5"/>
  <c r="CG58" i="8" s="1"/>
  <c r="CT58" i="5"/>
  <c r="CX85" i="5"/>
  <c r="BY85" i="8" s="1"/>
  <c r="CL85" i="5"/>
  <c r="DF103" i="5"/>
  <c r="CG103" i="8" s="1"/>
  <c r="CT103" i="5"/>
  <c r="AC39" i="5"/>
  <c r="CW39" i="5" s="1"/>
  <c r="BX39" i="8" s="1"/>
  <c r="CX107" i="5"/>
  <c r="BY107" i="8" s="1"/>
  <c r="AH55" i="5"/>
  <c r="DB55" i="5" s="1"/>
  <c r="CC55" i="8" s="1"/>
  <c r="CX102" i="5"/>
  <c r="BY102" i="8" s="1"/>
  <c r="DG57" i="5"/>
  <c r="CH57" i="8" s="1"/>
  <c r="CU57" i="5"/>
  <c r="DG107" i="5"/>
  <c r="CH107" i="8" s="1"/>
  <c r="CU107" i="5"/>
  <c r="DE69" i="5"/>
  <c r="CF69" i="8" s="1"/>
  <c r="DA90" i="5"/>
  <c r="CB90" i="8" s="1"/>
  <c r="CO90" i="5"/>
  <c r="DC84" i="5"/>
  <c r="CD84" i="8" s="1"/>
  <c r="CQ84" i="5"/>
  <c r="CN99" i="5"/>
  <c r="CY99" i="5"/>
  <c r="BZ99" i="8" s="1"/>
  <c r="CT91" i="5"/>
  <c r="CO80" i="5"/>
  <c r="DG45" i="5"/>
  <c r="CZ69" i="5"/>
  <c r="CA69" i="8" s="1"/>
  <c r="DC87" i="5"/>
  <c r="CD87" i="8" s="1"/>
  <c r="DF108" i="5"/>
  <c r="CG108" i="8" s="1"/>
  <c r="DD91" i="5"/>
  <c r="CE91" i="8" s="1"/>
  <c r="DC96" i="5"/>
  <c r="CD96" i="8" s="1"/>
  <c r="CX53" i="5"/>
  <c r="BY53" i="8" s="1"/>
  <c r="DE87" i="5"/>
  <c r="CF87" i="8" s="1"/>
  <c r="CU98" i="5"/>
  <c r="DG98" i="5"/>
  <c r="CH98" i="8" s="1"/>
  <c r="CU82" i="5"/>
  <c r="DG82" i="5"/>
  <c r="CH82" i="8" s="1"/>
  <c r="CQ66" i="5"/>
  <c r="DC66" i="5"/>
  <c r="CD66" i="8" s="1"/>
  <c r="CU54" i="5"/>
  <c r="DG54" i="5"/>
  <c r="CH54" i="8" s="1"/>
  <c r="CM69" i="5"/>
  <c r="CY69" i="5"/>
  <c r="BZ69" i="8" s="1"/>
  <c r="CT99" i="5"/>
  <c r="CM75" i="5"/>
  <c r="CM53" i="5"/>
  <c r="CX51" i="5"/>
  <c r="BY51" i="8" s="1"/>
  <c r="CM106" i="5"/>
  <c r="AL55" i="5"/>
  <c r="DF55" i="5" s="1"/>
  <c r="CG55" i="8" s="1"/>
  <c r="AE55" i="5"/>
  <c r="CY55" i="5" s="1"/>
  <c r="BZ55" i="8" s="1"/>
  <c r="DG36" i="5"/>
  <c r="CQ109" i="5"/>
  <c r="CX54" i="5"/>
  <c r="BY54" i="8" s="1"/>
  <c r="CT82" i="5"/>
  <c r="DF82" i="5"/>
  <c r="CG82" i="8" s="1"/>
  <c r="CT84" i="5"/>
  <c r="DF84" i="5"/>
  <c r="CG84" i="8" s="1"/>
  <c r="CM65" i="5"/>
  <c r="CY65" i="5"/>
  <c r="BZ65" i="8" s="1"/>
  <c r="CQ80" i="5"/>
  <c r="DC80" i="5"/>
  <c r="CD80" i="8" s="1"/>
  <c r="CK104" i="5"/>
  <c r="CW104" i="5"/>
  <c r="BX104" i="8" s="1"/>
  <c r="DE73" i="5"/>
  <c r="CF73" i="8" s="1"/>
  <c r="AK55" i="5"/>
  <c r="DE55" i="5" s="1"/>
  <c r="CF55" i="8" s="1"/>
  <c r="AD55" i="5"/>
  <c r="CX55" i="5" s="1"/>
  <c r="BY55" i="8" s="1"/>
  <c r="DG44" i="5"/>
  <c r="CH44" i="8" s="1"/>
  <c r="DG109" i="5"/>
  <c r="CH109" i="8" s="1"/>
  <c r="DA63" i="5"/>
  <c r="CB63" i="8" s="1"/>
  <c r="CV87" i="5"/>
  <c r="BW87" i="8" s="1"/>
  <c r="CO48" i="5"/>
  <c r="DA48" i="5"/>
  <c r="CB48" i="8" s="1"/>
  <c r="DA109" i="5"/>
  <c r="CB109" i="8" s="1"/>
  <c r="CW80" i="5"/>
  <c r="BX80" i="8" s="1"/>
  <c r="CY60" i="5"/>
  <c r="BZ60" i="8" s="1"/>
  <c r="DB84" i="5"/>
  <c r="CC84" i="8" s="1"/>
  <c r="CW89" i="5"/>
  <c r="BX89" i="8" s="1"/>
  <c r="CK89" i="5"/>
  <c r="DG42" i="5"/>
  <c r="CH42" i="8" s="1"/>
  <c r="CU42" i="5"/>
  <c r="AD78" i="5"/>
  <c r="CX78" i="5" s="1"/>
  <c r="BY78" i="8" s="1"/>
  <c r="AH78" i="5"/>
  <c r="DB78" i="5" s="1"/>
  <c r="CC78" i="8" s="1"/>
  <c r="CP106" i="5"/>
  <c r="DB106" i="5"/>
  <c r="CC106" i="8" s="1"/>
  <c r="DC61" i="5"/>
  <c r="CD61" i="8" s="1"/>
  <c r="CZ98" i="5"/>
  <c r="CA98" i="8" s="1"/>
  <c r="CN98" i="5"/>
  <c r="AM27" i="5"/>
  <c r="CU27" i="5" s="1"/>
  <c r="CO54" i="5"/>
  <c r="CO106" i="5"/>
  <c r="AM68" i="5"/>
  <c r="DD82" i="5"/>
  <c r="CE82" i="8" s="1"/>
  <c r="DE58" i="5"/>
  <c r="CF58" i="8" s="1"/>
  <c r="DE51" i="5"/>
  <c r="CF51" i="8" s="1"/>
  <c r="DF45" i="5"/>
  <c r="CZ90" i="5"/>
  <c r="CA90" i="8" s="1"/>
  <c r="CU50" i="5"/>
  <c r="CW52" i="5"/>
  <c r="BX52" i="8" s="1"/>
  <c r="DC81" i="5"/>
  <c r="CD81" i="8" s="1"/>
  <c r="CZ84" i="5"/>
  <c r="CA84" i="8" s="1"/>
  <c r="CP83" i="5"/>
  <c r="DF104" i="5"/>
  <c r="CG104" i="8" s="1"/>
  <c r="DG41" i="5"/>
  <c r="CH41" i="8" s="1"/>
  <c r="CJ51" i="5"/>
  <c r="CL106" i="5"/>
  <c r="DD44" i="5"/>
  <c r="CE44" i="8" s="1"/>
  <c r="CV58" i="5"/>
  <c r="BW58" i="8" s="1"/>
  <c r="CN89" i="5"/>
  <c r="AE78" i="5"/>
  <c r="CY78" i="5" s="1"/>
  <c r="BZ78" i="8" s="1"/>
  <c r="AK78" i="5"/>
  <c r="AI39" i="5"/>
  <c r="AG39" i="5"/>
  <c r="DA39" i="5" s="1"/>
  <c r="CB39" i="8" s="1"/>
  <c r="AE27" i="5"/>
  <c r="CM27" i="5" s="1"/>
  <c r="AG68" i="5"/>
  <c r="CC68" i="5" s="1"/>
  <c r="AH68" i="5"/>
  <c r="DB68" i="5" s="1"/>
  <c r="CC68" i="8" s="1"/>
  <c r="AM55" i="5"/>
  <c r="DG55" i="5" s="1"/>
  <c r="CH55" i="8" s="1"/>
  <c r="CR54" i="5"/>
  <c r="CO105" i="5"/>
  <c r="CJ36" i="5"/>
  <c r="CK63" i="5"/>
  <c r="AG78" i="5"/>
  <c r="DA78" i="5" s="1"/>
  <c r="CB78" i="8" s="1"/>
  <c r="AF78" i="5"/>
  <c r="CB78" i="5" s="1"/>
  <c r="CP104" i="5"/>
  <c r="AK39" i="5"/>
  <c r="DE39" i="5" s="1"/>
  <c r="CF39" i="8" s="1"/>
  <c r="AB39" i="5"/>
  <c r="BX39" i="5" s="1"/>
  <c r="AA39" i="5"/>
  <c r="CO81" i="5"/>
  <c r="CT36" i="5"/>
  <c r="AJ27" i="5"/>
  <c r="CR27" i="5" s="1"/>
  <c r="AK27" i="5"/>
  <c r="DE27" i="5" s="1"/>
  <c r="CK42" i="5"/>
  <c r="AE68" i="5"/>
  <c r="AL68" i="5"/>
  <c r="DF68" i="5" s="1"/>
  <c r="CG68" i="8" s="1"/>
  <c r="CM84" i="5"/>
  <c r="CM100" i="5"/>
  <c r="CN91" i="5"/>
  <c r="CQ36" i="5"/>
  <c r="CP97" i="5"/>
  <c r="CN102" i="5"/>
  <c r="CO45" i="5"/>
  <c r="CQ42" i="5"/>
  <c r="CJ44" i="5"/>
  <c r="N77" i="15"/>
  <c r="D77" i="15"/>
  <c r="L77" i="15"/>
  <c r="G77" i="15"/>
  <c r="O77" i="15"/>
  <c r="H77" i="15"/>
  <c r="E77" i="15"/>
  <c r="M77" i="15"/>
  <c r="I77" i="15"/>
  <c r="F77" i="15"/>
  <c r="J77" i="15"/>
  <c r="K77" i="15"/>
  <c r="AM78" i="5"/>
  <c r="CI78" i="5" s="1"/>
  <c r="AA78" i="5"/>
  <c r="AB78" i="5"/>
  <c r="BX78" i="5" s="1"/>
  <c r="AM39" i="5"/>
  <c r="DG39" i="5" s="1"/>
  <c r="CH39" i="8" s="1"/>
  <c r="AF39" i="5"/>
  <c r="CB39" i="5" s="1"/>
  <c r="AB27" i="5"/>
  <c r="CV27" i="5" s="1"/>
  <c r="AA27" i="5"/>
  <c r="AC27" i="5"/>
  <c r="CK27" i="5" s="1"/>
  <c r="AK68" i="5"/>
  <c r="DE68" i="5" s="1"/>
  <c r="CF68" i="8" s="1"/>
  <c r="AF68" i="5"/>
  <c r="CZ68" i="5" s="1"/>
  <c r="CA68" i="8" s="1"/>
  <c r="CM45" i="5"/>
  <c r="CJ65" i="5"/>
  <c r="CR100" i="5"/>
  <c r="CL83" i="5"/>
  <c r="AC78" i="5"/>
  <c r="BY78" i="5" s="1"/>
  <c r="CL60" i="5"/>
  <c r="CN105" i="5"/>
  <c r="E38" i="15"/>
  <c r="M38" i="15"/>
  <c r="G38" i="15"/>
  <c r="J38" i="15"/>
  <c r="O38" i="15"/>
  <c r="F38" i="15"/>
  <c r="N38" i="15"/>
  <c r="H38" i="15"/>
  <c r="D38" i="15"/>
  <c r="K38" i="15"/>
  <c r="I38" i="15"/>
  <c r="L38" i="15"/>
  <c r="AL39" i="5"/>
  <c r="CH39" i="5" s="1"/>
  <c r="AD39" i="5"/>
  <c r="CX39" i="5" s="1"/>
  <c r="BY39" i="8" s="1"/>
  <c r="CU84" i="5"/>
  <c r="CJ100" i="5"/>
  <c r="J26" i="15"/>
  <c r="E26" i="15"/>
  <c r="I26" i="15"/>
  <c r="M26" i="15"/>
  <c r="O26" i="15"/>
  <c r="L26" i="15"/>
  <c r="K26" i="15"/>
  <c r="F26" i="15"/>
  <c r="D26" i="15"/>
  <c r="G26" i="15"/>
  <c r="H26" i="15"/>
  <c r="N26" i="15"/>
  <c r="AG27" i="5"/>
  <c r="CO27" i="5" s="1"/>
  <c r="AI27" i="5"/>
  <c r="CQ27" i="5" s="1"/>
  <c r="F67" i="15"/>
  <c r="D67" i="15"/>
  <c r="N67" i="15"/>
  <c r="K67" i="15"/>
  <c r="L67" i="15"/>
  <c r="G67" i="15"/>
  <c r="H67" i="15"/>
  <c r="E67" i="15"/>
  <c r="O67" i="15"/>
  <c r="M67" i="15"/>
  <c r="I67" i="15"/>
  <c r="J67" i="15"/>
  <c r="AB68" i="5"/>
  <c r="BX68" i="5" s="1"/>
  <c r="AA68" i="5"/>
  <c r="AC68" i="5"/>
  <c r="BY68" i="5" s="1"/>
  <c r="CN54" i="5"/>
  <c r="CJ81" i="5"/>
  <c r="AJ55" i="5"/>
  <c r="DD55" i="5" s="1"/>
  <c r="CE55" i="8" s="1"/>
  <c r="AG55" i="5"/>
  <c r="DA55" i="5" s="1"/>
  <c r="CB55" i="8" s="1"/>
  <c r="AJ78" i="5"/>
  <c r="CF78" i="5" s="1"/>
  <c r="CJ54" i="5"/>
  <c r="AJ39" i="5"/>
  <c r="DD39" i="5" s="1"/>
  <c r="CE39" i="8" s="1"/>
  <c r="CM98" i="5"/>
  <c r="CP36" i="5"/>
  <c r="CS104" i="5"/>
  <c r="CR79" i="5"/>
  <c r="AH27" i="5"/>
  <c r="DB27" i="5" s="1"/>
  <c r="AL27" i="5"/>
  <c r="CT27" i="5" s="1"/>
  <c r="AD68" i="5"/>
  <c r="BZ68" i="5" s="1"/>
  <c r="CU81" i="5"/>
  <c r="CT100" i="5"/>
  <c r="CP93" i="5"/>
  <c r="D48" i="15"/>
  <c r="J48" i="15"/>
  <c r="L48" i="15"/>
  <c r="G48" i="15"/>
  <c r="O48" i="15"/>
  <c r="E48" i="15"/>
  <c r="I48" i="15"/>
  <c r="M48" i="15"/>
  <c r="H48" i="15"/>
  <c r="K48" i="15"/>
  <c r="N48" i="15"/>
  <c r="F48" i="15"/>
  <c r="CM36" i="5"/>
  <c r="CS72" i="5"/>
  <c r="CP45" i="5"/>
  <c r="AL78" i="5"/>
  <c r="DF78" i="5" s="1"/>
  <c r="CG78" i="8" s="1"/>
  <c r="AH39" i="5"/>
  <c r="DB39" i="5" s="1"/>
  <c r="CC39" i="8" s="1"/>
  <c r="AF27" i="5"/>
  <c r="CN27" i="5" s="1"/>
  <c r="AJ68" i="5"/>
  <c r="DD68" i="5" s="1"/>
  <c r="CE68" i="8" s="1"/>
  <c r="AF55" i="5"/>
  <c r="AI78" i="5"/>
  <c r="CE78" i="5" s="1"/>
  <c r="AE39" i="5"/>
  <c r="AD27" i="5"/>
  <c r="CL27" i="5" s="1"/>
  <c r="AI68" i="5"/>
  <c r="DC68" i="5" s="1"/>
  <c r="CD68" i="8" s="1"/>
  <c r="DB18" i="5"/>
  <c r="CT18" i="5"/>
  <c r="DC18" i="5"/>
  <c r="DA18" i="5"/>
  <c r="CS18" i="5"/>
  <c r="CJ18" i="5"/>
  <c r="CN18" i="5"/>
  <c r="CU18" i="5"/>
  <c r="CR18" i="5"/>
  <c r="H12" i="15"/>
  <c r="T12" i="15" s="1"/>
  <c r="S13" i="8" s="1"/>
  <c r="D21" i="15"/>
  <c r="P21" i="15" s="1"/>
  <c r="O22" i="8" s="1"/>
  <c r="M12" i="15"/>
  <c r="Y12" i="15" s="1"/>
  <c r="X13" i="8" s="1"/>
  <c r="K9" i="15"/>
  <c r="W9" i="15" s="1"/>
  <c r="E12" i="15"/>
  <c r="Q12" i="15" s="1"/>
  <c r="P13" i="8" s="1"/>
  <c r="N12" i="15"/>
  <c r="Z12" i="15" s="1"/>
  <c r="Y13" i="8" s="1"/>
  <c r="I9" i="15"/>
  <c r="U9" i="15" s="1"/>
  <c r="N9" i="15"/>
  <c r="Z9" i="15" s="1"/>
  <c r="E9" i="15"/>
  <c r="Q9" i="15" s="1"/>
  <c r="G9" i="15"/>
  <c r="S9" i="15" s="1"/>
  <c r="O9" i="15"/>
  <c r="AA9" i="15" s="1"/>
  <c r="F21" i="15"/>
  <c r="R21" i="15" s="1"/>
  <c r="Q22" i="8" s="1"/>
  <c r="F9" i="15"/>
  <c r="R9" i="15" s="1"/>
  <c r="D9" i="15"/>
  <c r="P9" i="15" s="1"/>
  <c r="L9" i="15"/>
  <c r="X9" i="15" s="1"/>
  <c r="J9" i="15"/>
  <c r="V9" i="15" s="1"/>
  <c r="CJ15" i="5"/>
  <c r="M9" i="15"/>
  <c r="Y9" i="15" s="1"/>
  <c r="DE20" i="5"/>
  <c r="CF20" i="8" s="1"/>
  <c r="DA26" i="5"/>
  <c r="CB26" i="8" s="1"/>
  <c r="CT20" i="5"/>
  <c r="DG28" i="5"/>
  <c r="CH28" i="8" s="1"/>
  <c r="CQ15" i="5"/>
  <c r="G12" i="15"/>
  <c r="S12" i="15" s="1"/>
  <c r="R13" i="8" s="1"/>
  <c r="J12" i="15"/>
  <c r="V12" i="15" s="1"/>
  <c r="U13" i="8" s="1"/>
  <c r="CX26" i="5"/>
  <c r="BY26" i="8" s="1"/>
  <c r="I12" i="15"/>
  <c r="U12" i="15" s="1"/>
  <c r="T13" i="8" s="1"/>
  <c r="K12" i="15"/>
  <c r="W12" i="15" s="1"/>
  <c r="V13" i="8" s="1"/>
  <c r="L12" i="15"/>
  <c r="X12" i="15" s="1"/>
  <c r="W13" i="8" s="1"/>
  <c r="O12" i="15"/>
  <c r="AA12" i="15" s="1"/>
  <c r="Z13" i="8" s="1"/>
  <c r="D12" i="15"/>
  <c r="P12" i="15" s="1"/>
  <c r="O13" i="8" s="1"/>
  <c r="DC26" i="5"/>
  <c r="CD26" i="8" s="1"/>
  <c r="DF26" i="5"/>
  <c r="CG26" i="8" s="1"/>
  <c r="DD26" i="5"/>
  <c r="CE26" i="8" s="1"/>
  <c r="CU26" i="5"/>
  <c r="DA20" i="5"/>
  <c r="CB20" i="8" s="1"/>
  <c r="CJ20" i="5"/>
  <c r="CN26" i="5"/>
  <c r="CZ20" i="5"/>
  <c r="CA20" i="8" s="1"/>
  <c r="AD34" i="5"/>
  <c r="BZ34" i="5" s="1"/>
  <c r="AM14" i="5"/>
  <c r="CI14" i="5" s="1"/>
  <c r="AG30" i="5"/>
  <c r="DA30" i="5" s="1"/>
  <c r="CB30" i="8" s="1"/>
  <c r="AD21" i="5"/>
  <c r="CX21" i="5" s="1"/>
  <c r="BY21" i="8" s="1"/>
  <c r="AK25" i="5"/>
  <c r="AL34" i="5"/>
  <c r="DF34" i="5" s="1"/>
  <c r="CG34" i="8" s="1"/>
  <c r="AL33" i="5"/>
  <c r="DF33" i="5" s="1"/>
  <c r="CG33" i="8" s="1"/>
  <c r="AL24" i="5"/>
  <c r="DF24" i="5" s="1"/>
  <c r="CG24" i="8" s="1"/>
  <c r="AA11" i="5"/>
  <c r="AB11" i="5"/>
  <c r="BX11" i="5" s="1"/>
  <c r="AK23" i="5"/>
  <c r="CG23" i="5" s="1"/>
  <c r="AJ12" i="5"/>
  <c r="CF12" i="5" s="1"/>
  <c r="AG12" i="5"/>
  <c r="CV26" i="5"/>
  <c r="BW26" i="8" s="1"/>
  <c r="AI14" i="5"/>
  <c r="CE14" i="5" s="1"/>
  <c r="AE30" i="5"/>
  <c r="CA30" i="5" s="1"/>
  <c r="AF30" i="5"/>
  <c r="CB30" i="5" s="1"/>
  <c r="DB26" i="5"/>
  <c r="CC26" i="8" s="1"/>
  <c r="AH21" i="5"/>
  <c r="AI21" i="5"/>
  <c r="AM29" i="5"/>
  <c r="CI29" i="5" s="1"/>
  <c r="AG25" i="5"/>
  <c r="DA25" i="5" s="1"/>
  <c r="CB25" i="8" s="1"/>
  <c r="AH25" i="5"/>
  <c r="DB25" i="5" s="1"/>
  <c r="CC25" i="8" s="1"/>
  <c r="AB16" i="5"/>
  <c r="BX16" i="5" s="1"/>
  <c r="AJ34" i="5"/>
  <c r="DD34" i="5" s="1"/>
  <c r="CE34" i="8" s="1"/>
  <c r="AK34" i="5"/>
  <c r="AF35" i="5"/>
  <c r="CZ35" i="5" s="1"/>
  <c r="CA35" i="8" s="1"/>
  <c r="AK35" i="5"/>
  <c r="DE35" i="5" s="1"/>
  <c r="CF35" i="8" s="1"/>
  <c r="AG33" i="5"/>
  <c r="AD33" i="5"/>
  <c r="CX33" i="5" s="1"/>
  <c r="BY33" i="8" s="1"/>
  <c r="AM10" i="5"/>
  <c r="CI10" i="5" s="1"/>
  <c r="AK10" i="5"/>
  <c r="CG10" i="5" s="1"/>
  <c r="CW26" i="5"/>
  <c r="BX26" i="8" s="1"/>
  <c r="AJ24" i="5"/>
  <c r="AG24" i="5"/>
  <c r="AC11" i="5"/>
  <c r="CW11" i="5" s="1"/>
  <c r="BX11" i="8" s="1"/>
  <c r="AD11" i="5"/>
  <c r="CX11" i="5" s="1"/>
  <c r="BY11" i="8" s="1"/>
  <c r="AM23" i="5"/>
  <c r="CI23" i="5" s="1"/>
  <c r="AD23" i="5"/>
  <c r="CX23" i="5" s="1"/>
  <c r="BY23" i="8" s="1"/>
  <c r="AL30" i="5"/>
  <c r="DF30" i="5" s="1"/>
  <c r="CG30" i="8" s="1"/>
  <c r="AM21" i="5"/>
  <c r="CI21" i="5" s="1"/>
  <c r="AD35" i="5"/>
  <c r="AB33" i="5"/>
  <c r="BX33" i="5" s="1"/>
  <c r="AA33" i="5"/>
  <c r="AH24" i="5"/>
  <c r="DB24" i="5" s="1"/>
  <c r="CC24" i="8" s="1"/>
  <c r="AF23" i="5"/>
  <c r="CZ23" i="5" s="1"/>
  <c r="CA23" i="8" s="1"/>
  <c r="DG20" i="5"/>
  <c r="CH20" i="8" s="1"/>
  <c r="AH12" i="5"/>
  <c r="DB12" i="5" s="1"/>
  <c r="CC12" i="8" s="1"/>
  <c r="DA32" i="5"/>
  <c r="CB32" i="8" s="1"/>
  <c r="AE21" i="5"/>
  <c r="AL25" i="5"/>
  <c r="AM16" i="5"/>
  <c r="CI16" i="5" s="1"/>
  <c r="AG34" i="5"/>
  <c r="AA35" i="5"/>
  <c r="AB35" i="5"/>
  <c r="BX35" i="5" s="1"/>
  <c r="AC33" i="5"/>
  <c r="CW33" i="5" s="1"/>
  <c r="BX33" i="8" s="1"/>
  <c r="AH10" i="5"/>
  <c r="CD10" i="5" s="1"/>
  <c r="AF11" i="5"/>
  <c r="CB11" i="5" s="1"/>
  <c r="AE12" i="5"/>
  <c r="CY12" i="5" s="1"/>
  <c r="BZ12" i="8" s="1"/>
  <c r="AK12" i="5"/>
  <c r="AD14" i="5"/>
  <c r="BZ14" i="5" s="1"/>
  <c r="AL14" i="5"/>
  <c r="CH14" i="5" s="1"/>
  <c r="AB30" i="5"/>
  <c r="BX30" i="5" s="1"/>
  <c r="AA30" i="5"/>
  <c r="AK30" i="5"/>
  <c r="DE30" i="5" s="1"/>
  <c r="CF30" i="8" s="1"/>
  <c r="AK21" i="5"/>
  <c r="DE21" i="5" s="1"/>
  <c r="CF21" i="8" s="1"/>
  <c r="AE29" i="5"/>
  <c r="CA29" i="5" s="1"/>
  <c r="AC25" i="5"/>
  <c r="AD25" i="5"/>
  <c r="CX25" i="5" s="1"/>
  <c r="BY25" i="8" s="1"/>
  <c r="AL16" i="5"/>
  <c r="CH16" i="5" s="1"/>
  <c r="AF34" i="5"/>
  <c r="CB34" i="5" s="1"/>
  <c r="AC34" i="5"/>
  <c r="CW34" i="5" s="1"/>
  <c r="BX34" i="8" s="1"/>
  <c r="AM35" i="5"/>
  <c r="AJ35" i="5"/>
  <c r="CF35" i="5" s="1"/>
  <c r="AF33" i="5"/>
  <c r="CZ33" i="5" s="1"/>
  <c r="CA33" i="8" s="1"/>
  <c r="AE10" i="5"/>
  <c r="AF10" i="5"/>
  <c r="CB10" i="5" s="1"/>
  <c r="AM24" i="5"/>
  <c r="AK24" i="5"/>
  <c r="AM11" i="5"/>
  <c r="DG11" i="5" s="1"/>
  <c r="CH11" i="8" s="1"/>
  <c r="AG11" i="5"/>
  <c r="DD20" i="5"/>
  <c r="CE20" i="8" s="1"/>
  <c r="AC23" i="5"/>
  <c r="AG21" i="5"/>
  <c r="DA21" i="5" s="1"/>
  <c r="CB21" i="8" s="1"/>
  <c r="AF29" i="5"/>
  <c r="CB29" i="5" s="1"/>
  <c r="AI33" i="5"/>
  <c r="CE33" i="5" s="1"/>
  <c r="AF12" i="5"/>
  <c r="AJ29" i="5"/>
  <c r="AG35" i="5"/>
  <c r="DA35" i="5" s="1"/>
  <c r="CB35" i="8" s="1"/>
  <c r="CW15" i="5"/>
  <c r="BX15" i="8" s="1"/>
  <c r="AH23" i="5"/>
  <c r="CD23" i="5" s="1"/>
  <c r="AA12" i="5"/>
  <c r="AB12" i="5"/>
  <c r="BX12" i="5" s="1"/>
  <c r="AC12" i="5"/>
  <c r="AK14" i="5"/>
  <c r="CG14" i="5" s="1"/>
  <c r="AH14" i="5"/>
  <c r="CD14" i="5" s="1"/>
  <c r="AD30" i="5"/>
  <c r="AC30" i="5"/>
  <c r="CW30" i="5" s="1"/>
  <c r="BX30" i="8" s="1"/>
  <c r="AC21" i="5"/>
  <c r="BY21" i="5" s="1"/>
  <c r="AB29" i="5"/>
  <c r="BX29" i="5" s="1"/>
  <c r="AA29" i="5"/>
  <c r="AI29" i="5"/>
  <c r="DC29" i="5" s="1"/>
  <c r="CD29" i="8" s="1"/>
  <c r="AF25" i="5"/>
  <c r="CM20" i="5"/>
  <c r="AE16" i="5"/>
  <c r="CA16" i="5" s="1"/>
  <c r="AI16" i="5"/>
  <c r="CE16" i="5" s="1"/>
  <c r="AB34" i="5"/>
  <c r="BX34" i="5" s="1"/>
  <c r="AA34" i="5"/>
  <c r="AM34" i="5"/>
  <c r="AE35" i="5"/>
  <c r="AC35" i="5"/>
  <c r="AJ33" i="5"/>
  <c r="CF33" i="5" s="1"/>
  <c r="AG10" i="5"/>
  <c r="CC10" i="5" s="1"/>
  <c r="AB24" i="5"/>
  <c r="BX24" i="5" s="1"/>
  <c r="AC24" i="5"/>
  <c r="AJ11" i="5"/>
  <c r="AK11" i="5"/>
  <c r="DE11" i="5" s="1"/>
  <c r="CF11" i="8" s="1"/>
  <c r="AB23" i="5"/>
  <c r="BX23" i="5" s="1"/>
  <c r="AA23" i="5"/>
  <c r="AE14" i="5"/>
  <c r="CA14" i="5" s="1"/>
  <c r="AI25" i="5"/>
  <c r="DC25" i="5" s="1"/>
  <c r="CD25" i="8" s="1"/>
  <c r="AJ16" i="5"/>
  <c r="CF16" i="5" s="1"/>
  <c r="AL23" i="5"/>
  <c r="CH23" i="5" s="1"/>
  <c r="AD12" i="5"/>
  <c r="BZ12" i="5" s="1"/>
  <c r="AC14" i="5"/>
  <c r="BY14" i="5" s="1"/>
  <c r="AF14" i="5"/>
  <c r="CB14" i="5" s="1"/>
  <c r="AI30" i="5"/>
  <c r="DC30" i="5" s="1"/>
  <c r="CD30" i="8" s="1"/>
  <c r="AJ30" i="5"/>
  <c r="DD30" i="5" s="1"/>
  <c r="CE30" i="8" s="1"/>
  <c r="AB21" i="5"/>
  <c r="BX21" i="5" s="1"/>
  <c r="AA21" i="5"/>
  <c r="AK29" i="5"/>
  <c r="CG29" i="5" s="1"/>
  <c r="AL29" i="5"/>
  <c r="AM25" i="5"/>
  <c r="AD16" i="5"/>
  <c r="BZ16" i="5" s="1"/>
  <c r="AF16" i="5"/>
  <c r="CB16" i="5" s="1"/>
  <c r="AE34" i="5"/>
  <c r="AI35" i="5"/>
  <c r="DC35" i="5" s="1"/>
  <c r="CD35" i="8" s="1"/>
  <c r="AM33" i="5"/>
  <c r="DG33" i="5" s="1"/>
  <c r="CH33" i="8" s="1"/>
  <c r="AL10" i="5"/>
  <c r="CH10" i="5" s="1"/>
  <c r="AI10" i="5"/>
  <c r="CE10" i="5" s="1"/>
  <c r="AE11" i="5"/>
  <c r="AE23" i="5"/>
  <c r="CY23" i="5" s="1"/>
  <c r="BZ23" i="8" s="1"/>
  <c r="AL12" i="5"/>
  <c r="CH12" i="5" s="1"/>
  <c r="AA25" i="5"/>
  <c r="AB25" i="5"/>
  <c r="BX25" i="5" s="1"/>
  <c r="AL11" i="5"/>
  <c r="DF11" i="5" s="1"/>
  <c r="CG11" i="8" s="1"/>
  <c r="AM12" i="5"/>
  <c r="CI12" i="5" s="1"/>
  <c r="AJ14" i="5"/>
  <c r="CF14" i="5" s="1"/>
  <c r="AG14" i="5"/>
  <c r="CC14" i="5" s="1"/>
  <c r="AM30" i="5"/>
  <c r="CI30" i="5" s="1"/>
  <c r="CW20" i="5"/>
  <c r="BX20" i="8" s="1"/>
  <c r="AF21" i="5"/>
  <c r="CB21" i="5" s="1"/>
  <c r="AG29" i="5"/>
  <c r="CC29" i="5" s="1"/>
  <c r="AH29" i="5"/>
  <c r="CD29" i="5" s="1"/>
  <c r="AE25" i="5"/>
  <c r="CY25" i="5" s="1"/>
  <c r="BZ25" i="8" s="1"/>
  <c r="CX15" i="5"/>
  <c r="BY15" i="8" s="1"/>
  <c r="AK16" i="5"/>
  <c r="CG16" i="5" s="1"/>
  <c r="AI34" i="5"/>
  <c r="AL35" i="5"/>
  <c r="CH35" i="5" s="1"/>
  <c r="AH33" i="5"/>
  <c r="DB33" i="5" s="1"/>
  <c r="CC33" i="8" s="1"/>
  <c r="CY26" i="5"/>
  <c r="BZ26" i="8" s="1"/>
  <c r="AJ10" i="5"/>
  <c r="AI24" i="5"/>
  <c r="CO15" i="5"/>
  <c r="AI11" i="5"/>
  <c r="CE11" i="5" s="1"/>
  <c r="AJ23" i="5"/>
  <c r="CF23" i="5" s="1"/>
  <c r="AD10" i="5"/>
  <c r="BZ10" i="5" s="1"/>
  <c r="DC32" i="5"/>
  <c r="CD32" i="8" s="1"/>
  <c r="AI12" i="5"/>
  <c r="CE12" i="5" s="1"/>
  <c r="AB14" i="5"/>
  <c r="BX14" i="5" s="1"/>
  <c r="AA14" i="5"/>
  <c r="AH30" i="5"/>
  <c r="CD30" i="5" s="1"/>
  <c r="AL21" i="5"/>
  <c r="AJ21" i="5"/>
  <c r="CF21" i="5" s="1"/>
  <c r="AC29" i="5"/>
  <c r="BY29" i="5" s="1"/>
  <c r="AD29" i="5"/>
  <c r="CX29" i="5" s="1"/>
  <c r="BY29" i="8" s="1"/>
  <c r="AJ25" i="5"/>
  <c r="CF25" i="5" s="1"/>
  <c r="AC16" i="5"/>
  <c r="BY16" i="5" s="1"/>
  <c r="AG16" i="5"/>
  <c r="CC16" i="5" s="1"/>
  <c r="AH34" i="5"/>
  <c r="CD34" i="5" s="1"/>
  <c r="AH35" i="5"/>
  <c r="CD35" i="5" s="1"/>
  <c r="DG15" i="5"/>
  <c r="CH15" i="8" s="1"/>
  <c r="CX32" i="5"/>
  <c r="BY32" i="8" s="1"/>
  <c r="AK33" i="5"/>
  <c r="DE33" i="5" s="1"/>
  <c r="CF33" i="8" s="1"/>
  <c r="AE33" i="5"/>
  <c r="AC10" i="5"/>
  <c r="BY10" i="5" s="1"/>
  <c r="AE24" i="5"/>
  <c r="CY24" i="5" s="1"/>
  <c r="BZ24" i="8" s="1"/>
  <c r="AH11" i="5"/>
  <c r="DB11" i="5" s="1"/>
  <c r="CC11" i="8" s="1"/>
  <c r="AG23" i="5"/>
  <c r="CC23" i="5" s="1"/>
  <c r="AI23" i="5"/>
  <c r="DC23" i="5" s="1"/>
  <c r="CD23" i="8" s="1"/>
  <c r="I13" i="15"/>
  <c r="U13" i="15" s="1"/>
  <c r="T14" i="8" s="1"/>
  <c r="F13" i="15"/>
  <c r="R13" i="15" s="1"/>
  <c r="Q14" i="8" s="1"/>
  <c r="G13" i="15"/>
  <c r="S13" i="15" s="1"/>
  <c r="R14" i="8" s="1"/>
  <c r="G28" i="15"/>
  <c r="S28" i="15" s="1"/>
  <c r="R29" i="8" s="1"/>
  <c r="N28" i="15"/>
  <c r="Z28" i="15" s="1"/>
  <c r="Y29" i="8" s="1"/>
  <c r="L13" i="15"/>
  <c r="X13" i="15" s="1"/>
  <c r="W14" i="8" s="1"/>
  <c r="D13" i="15"/>
  <c r="P13" i="15" s="1"/>
  <c r="O14" i="8" s="1"/>
  <c r="O13" i="15"/>
  <c r="AA13" i="15" s="1"/>
  <c r="Z14" i="8" s="1"/>
  <c r="M13" i="15"/>
  <c r="Y13" i="15" s="1"/>
  <c r="X14" i="8" s="1"/>
  <c r="N13" i="15"/>
  <c r="Z13" i="15" s="1"/>
  <c r="Y14" i="8" s="1"/>
  <c r="K13" i="15"/>
  <c r="W13" i="15" s="1"/>
  <c r="V14" i="8" s="1"/>
  <c r="J13" i="15"/>
  <c r="V13" i="15" s="1"/>
  <c r="U14" i="8" s="1"/>
  <c r="H13" i="15"/>
  <c r="T13" i="15" s="1"/>
  <c r="S14" i="8" s="1"/>
  <c r="G20" i="15"/>
  <c r="S20" i="15" s="1"/>
  <c r="R21" i="8" s="1"/>
  <c r="J21" i="15"/>
  <c r="V21" i="15" s="1"/>
  <c r="U22" i="8" s="1"/>
  <c r="F28" i="15"/>
  <c r="R28" i="15" s="1"/>
  <c r="Q29" i="8" s="1"/>
  <c r="L28" i="15"/>
  <c r="X28" i="15" s="1"/>
  <c r="W29" i="8" s="1"/>
  <c r="M21" i="15"/>
  <c r="Y21" i="15" s="1"/>
  <c r="X22" i="8" s="1"/>
  <c r="G21" i="15"/>
  <c r="S21" i="15" s="1"/>
  <c r="R22" i="8" s="1"/>
  <c r="E21" i="15"/>
  <c r="Q21" i="15" s="1"/>
  <c r="P22" i="8" s="1"/>
  <c r="K21" i="15"/>
  <c r="W21" i="15" s="1"/>
  <c r="V22" i="8" s="1"/>
  <c r="H21" i="15"/>
  <c r="T21" i="15" s="1"/>
  <c r="S22" i="8" s="1"/>
  <c r="N21" i="15"/>
  <c r="Z21" i="15" s="1"/>
  <c r="Y22" i="8" s="1"/>
  <c r="I21" i="15"/>
  <c r="U21" i="15" s="1"/>
  <c r="T22" i="8" s="1"/>
  <c r="L21" i="15"/>
  <c r="X21" i="15" s="1"/>
  <c r="W22" i="8" s="1"/>
  <c r="E20" i="15"/>
  <c r="Q20" i="15" s="1"/>
  <c r="P21" i="8" s="1"/>
  <c r="N20" i="15"/>
  <c r="Z20" i="15" s="1"/>
  <c r="Y21" i="8" s="1"/>
  <c r="L20" i="15"/>
  <c r="X20" i="15" s="1"/>
  <c r="W21" i="8" s="1"/>
  <c r="F20" i="15"/>
  <c r="R20" i="15" s="1"/>
  <c r="Q21" i="8" s="1"/>
  <c r="I20" i="15"/>
  <c r="U20" i="15" s="1"/>
  <c r="T21" i="8" s="1"/>
  <c r="H20" i="15"/>
  <c r="T20" i="15" s="1"/>
  <c r="S21" i="8" s="1"/>
  <c r="J20" i="15"/>
  <c r="V20" i="15" s="1"/>
  <c r="U21" i="8" s="1"/>
  <c r="N15" i="15"/>
  <c r="Z15" i="15" s="1"/>
  <c r="Y16" i="8" s="1"/>
  <c r="D15" i="15"/>
  <c r="P15" i="15" s="1"/>
  <c r="O16" i="8" s="1"/>
  <c r="I15" i="15"/>
  <c r="U15" i="15" s="1"/>
  <c r="T16" i="8" s="1"/>
  <c r="O15" i="15"/>
  <c r="AA15" i="15" s="1"/>
  <c r="Z16" i="8" s="1"/>
  <c r="F15" i="15"/>
  <c r="R15" i="15" s="1"/>
  <c r="Q16" i="8" s="1"/>
  <c r="G15" i="15"/>
  <c r="S15" i="15" s="1"/>
  <c r="R16" i="8" s="1"/>
  <c r="L15" i="15"/>
  <c r="X15" i="15" s="1"/>
  <c r="W16" i="8" s="1"/>
  <c r="K15" i="15"/>
  <c r="W15" i="15" s="1"/>
  <c r="V16" i="8" s="1"/>
  <c r="M15" i="15"/>
  <c r="Y15" i="15" s="1"/>
  <c r="X16" i="8" s="1"/>
  <c r="E15" i="15"/>
  <c r="Q15" i="15" s="1"/>
  <c r="P16" i="8" s="1"/>
  <c r="H15" i="15"/>
  <c r="T15" i="15" s="1"/>
  <c r="S16" i="8" s="1"/>
  <c r="J15" i="15"/>
  <c r="V15" i="15" s="1"/>
  <c r="U16" i="8" s="1"/>
  <c r="O20" i="15"/>
  <c r="AA20" i="15" s="1"/>
  <c r="Z21" i="8" s="1"/>
  <c r="M20" i="15"/>
  <c r="Y20" i="15" s="1"/>
  <c r="X21" i="8" s="1"/>
  <c r="D20" i="15"/>
  <c r="P20" i="15" s="1"/>
  <c r="O21" i="8" s="1"/>
  <c r="I28" i="15"/>
  <c r="U28" i="15" s="1"/>
  <c r="T29" i="8" s="1"/>
  <c r="O28" i="15"/>
  <c r="AA28" i="15" s="1"/>
  <c r="Z29" i="8" s="1"/>
  <c r="J28" i="15"/>
  <c r="V28" i="15" s="1"/>
  <c r="U29" i="8" s="1"/>
  <c r="K28" i="15"/>
  <c r="W28" i="15" s="1"/>
  <c r="V29" i="8" s="1"/>
  <c r="D28" i="15"/>
  <c r="P28" i="15" s="1"/>
  <c r="O29" i="8" s="1"/>
  <c r="H28" i="15"/>
  <c r="T28" i="15" s="1"/>
  <c r="S29" i="8" s="1"/>
  <c r="K30" i="15"/>
  <c r="W30" i="15" s="1"/>
  <c r="V31" i="8" s="1"/>
  <c r="J30" i="15"/>
  <c r="V30" i="15" s="1"/>
  <c r="U31" i="8" s="1"/>
  <c r="M30" i="15"/>
  <c r="Y30" i="15" s="1"/>
  <c r="X31" i="8" s="1"/>
  <c r="L30" i="15"/>
  <c r="X30" i="15" s="1"/>
  <c r="W31" i="8" s="1"/>
  <c r="H32" i="15"/>
  <c r="T32" i="15" s="1"/>
  <c r="S33" i="8" s="1"/>
  <c r="M32" i="15"/>
  <c r="Y32" i="15" s="1"/>
  <c r="X33" i="8" s="1"/>
  <c r="K32" i="15"/>
  <c r="W32" i="15" s="1"/>
  <c r="V33" i="8" s="1"/>
  <c r="J32" i="15"/>
  <c r="V32" i="15" s="1"/>
  <c r="U33" i="8" s="1"/>
  <c r="F32" i="15"/>
  <c r="R32" i="15" s="1"/>
  <c r="Q33" i="8" s="1"/>
  <c r="I32" i="15"/>
  <c r="U32" i="15" s="1"/>
  <c r="T33" i="8" s="1"/>
  <c r="O32" i="15"/>
  <c r="AA32" i="15" s="1"/>
  <c r="Z33" i="8" s="1"/>
  <c r="E32" i="15"/>
  <c r="Q32" i="15" s="1"/>
  <c r="P33" i="8" s="1"/>
  <c r="G32" i="15"/>
  <c r="S32" i="15" s="1"/>
  <c r="R33" i="8" s="1"/>
  <c r="L32" i="15"/>
  <c r="X32" i="15" s="1"/>
  <c r="W33" i="8" s="1"/>
  <c r="D32" i="15"/>
  <c r="P32" i="15" s="1"/>
  <c r="O33" i="8" s="1"/>
  <c r="N32" i="15"/>
  <c r="Z32" i="15" s="1"/>
  <c r="Y33" i="8" s="1"/>
  <c r="I30" i="15"/>
  <c r="U30" i="15" s="1"/>
  <c r="T31" i="8" s="1"/>
  <c r="N30" i="15"/>
  <c r="Z30" i="15" s="1"/>
  <c r="Y31" i="8" s="1"/>
  <c r="E30" i="15"/>
  <c r="Q30" i="15" s="1"/>
  <c r="P31" i="8" s="1"/>
  <c r="H30" i="15"/>
  <c r="T30" i="15" s="1"/>
  <c r="S31" i="8" s="1"/>
  <c r="O30" i="15"/>
  <c r="AA30" i="15" s="1"/>
  <c r="Z31" i="8" s="1"/>
  <c r="F30" i="15"/>
  <c r="R30" i="15" s="1"/>
  <c r="Q31" i="8" s="1"/>
  <c r="G30" i="15"/>
  <c r="S30" i="15" s="1"/>
  <c r="R31" i="8" s="1"/>
  <c r="J29" i="15"/>
  <c r="V29" i="15" s="1"/>
  <c r="U30" i="8" s="1"/>
  <c r="K29" i="15"/>
  <c r="W29" i="15" s="1"/>
  <c r="V30" i="8" s="1"/>
  <c r="O29" i="15"/>
  <c r="AA29" i="15" s="1"/>
  <c r="Z30" i="8" s="1"/>
  <c r="F29" i="15"/>
  <c r="R29" i="15" s="1"/>
  <c r="Q30" i="8" s="1"/>
  <c r="N29" i="15"/>
  <c r="Z29" i="15" s="1"/>
  <c r="Y30" i="8" s="1"/>
  <c r="D29" i="15"/>
  <c r="P29" i="15" s="1"/>
  <c r="O30" i="8" s="1"/>
  <c r="H29" i="15"/>
  <c r="T29" i="15" s="1"/>
  <c r="S30" i="8" s="1"/>
  <c r="G29" i="15"/>
  <c r="S29" i="15" s="1"/>
  <c r="R30" i="8" s="1"/>
  <c r="M29" i="15"/>
  <c r="Y29" i="15" s="1"/>
  <c r="X30" i="8" s="1"/>
  <c r="E29" i="15"/>
  <c r="Q29" i="15" s="1"/>
  <c r="P30" i="8" s="1"/>
  <c r="L29" i="15"/>
  <c r="X29" i="15" s="1"/>
  <c r="W30" i="8" s="1"/>
  <c r="I29" i="15"/>
  <c r="U29" i="15" s="1"/>
  <c r="T30" i="8" s="1"/>
  <c r="L23" i="15"/>
  <c r="X23" i="15" s="1"/>
  <c r="W24" i="8" s="1"/>
  <c r="K23" i="15"/>
  <c r="W23" i="15" s="1"/>
  <c r="V24" i="8" s="1"/>
  <c r="E23" i="15"/>
  <c r="Q23" i="15" s="1"/>
  <c r="P24" i="8" s="1"/>
  <c r="H23" i="15"/>
  <c r="T23" i="15" s="1"/>
  <c r="S24" i="8" s="1"/>
  <c r="J23" i="15"/>
  <c r="V23" i="15" s="1"/>
  <c r="U24" i="8" s="1"/>
  <c r="N23" i="15"/>
  <c r="Z23" i="15" s="1"/>
  <c r="Y24" i="8" s="1"/>
  <c r="O23" i="15"/>
  <c r="AA23" i="15" s="1"/>
  <c r="Z24" i="8" s="1"/>
  <c r="I23" i="15"/>
  <c r="U23" i="15" s="1"/>
  <c r="T24" i="8" s="1"/>
  <c r="F23" i="15"/>
  <c r="R23" i="15" s="1"/>
  <c r="Q24" i="8" s="1"/>
  <c r="G23" i="15"/>
  <c r="S23" i="15" s="1"/>
  <c r="R24" i="8" s="1"/>
  <c r="M23" i="15"/>
  <c r="Y23" i="15" s="1"/>
  <c r="X24" i="8" s="1"/>
  <c r="D23" i="15"/>
  <c r="P23" i="15" s="1"/>
  <c r="O24" i="8" s="1"/>
  <c r="O10" i="15"/>
  <c r="AA10" i="15" s="1"/>
  <c r="Z11" i="8" s="1"/>
  <c r="M10" i="15"/>
  <c r="Y10" i="15" s="1"/>
  <c r="X11" i="8" s="1"/>
  <c r="K10" i="15"/>
  <c r="W10" i="15" s="1"/>
  <c r="V11" i="8" s="1"/>
  <c r="E10" i="15"/>
  <c r="Q10" i="15" s="1"/>
  <c r="P11" i="8" s="1"/>
  <c r="N10" i="15"/>
  <c r="Z10" i="15" s="1"/>
  <c r="Y11" i="8" s="1"/>
  <c r="L10" i="15"/>
  <c r="X10" i="15" s="1"/>
  <c r="W11" i="8" s="1"/>
  <c r="F10" i="15"/>
  <c r="R10" i="15" s="1"/>
  <c r="Q11" i="8" s="1"/>
  <c r="G10" i="15"/>
  <c r="S10" i="15" s="1"/>
  <c r="R11" i="8" s="1"/>
  <c r="I10" i="15"/>
  <c r="U10" i="15" s="1"/>
  <c r="T11" i="8" s="1"/>
  <c r="J10" i="15"/>
  <c r="V10" i="15" s="1"/>
  <c r="U11" i="8" s="1"/>
  <c r="D10" i="15"/>
  <c r="P10" i="15" s="1"/>
  <c r="O11" i="8" s="1"/>
  <c r="H10" i="15"/>
  <c r="T10" i="15" s="1"/>
  <c r="S11" i="8" s="1"/>
  <c r="O24" i="15"/>
  <c r="AA24" i="15" s="1"/>
  <c r="Z25" i="8" s="1"/>
  <c r="L24" i="15"/>
  <c r="X24" i="15" s="1"/>
  <c r="W25" i="8" s="1"/>
  <c r="F24" i="15"/>
  <c r="R24" i="15" s="1"/>
  <c r="Q25" i="8" s="1"/>
  <c r="J24" i="15"/>
  <c r="V24" i="15" s="1"/>
  <c r="U25" i="8" s="1"/>
  <c r="I24" i="15"/>
  <c r="U24" i="15" s="1"/>
  <c r="T25" i="8" s="1"/>
  <c r="G24" i="15"/>
  <c r="S24" i="15" s="1"/>
  <c r="R25" i="8" s="1"/>
  <c r="K24" i="15"/>
  <c r="W24" i="15" s="1"/>
  <c r="V25" i="8" s="1"/>
  <c r="M24" i="15"/>
  <c r="Y24" i="15" s="1"/>
  <c r="X25" i="8" s="1"/>
  <c r="D24" i="15"/>
  <c r="P24" i="15" s="1"/>
  <c r="O25" i="8" s="1"/>
  <c r="E24" i="15"/>
  <c r="Q24" i="15" s="1"/>
  <c r="P25" i="8" s="1"/>
  <c r="H24" i="15"/>
  <c r="T24" i="15" s="1"/>
  <c r="S25" i="8" s="1"/>
  <c r="N24" i="15"/>
  <c r="Z24" i="15" s="1"/>
  <c r="Y25" i="8" s="1"/>
  <c r="N33" i="15"/>
  <c r="Z33" i="15" s="1"/>
  <c r="Y34" i="8" s="1"/>
  <c r="G33" i="15"/>
  <c r="S33" i="15" s="1"/>
  <c r="R34" i="8" s="1"/>
  <c r="I33" i="15"/>
  <c r="U33" i="15" s="1"/>
  <c r="T34" i="8" s="1"/>
  <c r="J33" i="15"/>
  <c r="V33" i="15" s="1"/>
  <c r="U34" i="8" s="1"/>
  <c r="D33" i="15"/>
  <c r="P33" i="15" s="1"/>
  <c r="O34" i="8" s="1"/>
  <c r="E33" i="15"/>
  <c r="Q33" i="15" s="1"/>
  <c r="P34" i="8" s="1"/>
  <c r="L33" i="15"/>
  <c r="X33" i="15" s="1"/>
  <c r="W34" i="8" s="1"/>
  <c r="O33" i="15"/>
  <c r="AA33" i="15" s="1"/>
  <c r="Z34" i="8" s="1"/>
  <c r="K33" i="15"/>
  <c r="W33" i="15" s="1"/>
  <c r="V34" i="8" s="1"/>
  <c r="F33" i="15"/>
  <c r="R33" i="15" s="1"/>
  <c r="Q34" i="8" s="1"/>
  <c r="H33" i="15"/>
  <c r="T33" i="15" s="1"/>
  <c r="S34" i="8" s="1"/>
  <c r="M33" i="15"/>
  <c r="Y33" i="15" s="1"/>
  <c r="X34" i="8" s="1"/>
  <c r="E34" i="15"/>
  <c r="Q34" i="15" s="1"/>
  <c r="P35" i="8" s="1"/>
  <c r="G34" i="15"/>
  <c r="S34" i="15" s="1"/>
  <c r="R35" i="8" s="1"/>
  <c r="K34" i="15"/>
  <c r="W34" i="15" s="1"/>
  <c r="V35" i="8" s="1"/>
  <c r="O34" i="15"/>
  <c r="AA34" i="15" s="1"/>
  <c r="Z35" i="8" s="1"/>
  <c r="M34" i="15"/>
  <c r="Y34" i="15" s="1"/>
  <c r="X35" i="8" s="1"/>
  <c r="H34" i="15"/>
  <c r="T34" i="15" s="1"/>
  <c r="S35" i="8" s="1"/>
  <c r="I34" i="15"/>
  <c r="U34" i="15" s="1"/>
  <c r="T35" i="8" s="1"/>
  <c r="N34" i="15"/>
  <c r="Z34" i="15" s="1"/>
  <c r="Y35" i="8" s="1"/>
  <c r="D34" i="15"/>
  <c r="P34" i="15" s="1"/>
  <c r="O35" i="8" s="1"/>
  <c r="F34" i="15"/>
  <c r="R34" i="15" s="1"/>
  <c r="Q35" i="8" s="1"/>
  <c r="J34" i="15"/>
  <c r="V34" i="15" s="1"/>
  <c r="U35" i="8" s="1"/>
  <c r="L34" i="15"/>
  <c r="X34" i="15" s="1"/>
  <c r="W35" i="8" s="1"/>
  <c r="D11" i="15"/>
  <c r="P11" i="15" s="1"/>
  <c r="O12" i="8" s="1"/>
  <c r="H11" i="15"/>
  <c r="T11" i="15" s="1"/>
  <c r="S12" i="8" s="1"/>
  <c r="J11" i="15"/>
  <c r="V11" i="15" s="1"/>
  <c r="U12" i="8" s="1"/>
  <c r="M11" i="15"/>
  <c r="Y11" i="15" s="1"/>
  <c r="X12" i="8" s="1"/>
  <c r="O11" i="15"/>
  <c r="AA11" i="15" s="1"/>
  <c r="Z12" i="8" s="1"/>
  <c r="E11" i="15"/>
  <c r="Q11" i="15" s="1"/>
  <c r="P12" i="8" s="1"/>
  <c r="G11" i="15"/>
  <c r="S11" i="15" s="1"/>
  <c r="R12" i="8" s="1"/>
  <c r="K11" i="15"/>
  <c r="W11" i="15" s="1"/>
  <c r="V12" i="8" s="1"/>
  <c r="L11" i="15"/>
  <c r="X11" i="15" s="1"/>
  <c r="W12" i="8" s="1"/>
  <c r="N11" i="15"/>
  <c r="Z11" i="15" s="1"/>
  <c r="Y12" i="8" s="1"/>
  <c r="F11" i="15"/>
  <c r="R11" i="15" s="1"/>
  <c r="Q12" i="8" s="1"/>
  <c r="I11" i="15"/>
  <c r="U11" i="15" s="1"/>
  <c r="T12" i="8" s="1"/>
  <c r="D16" i="15"/>
  <c r="P16" i="15" s="1"/>
  <c r="O17" i="8" s="1"/>
  <c r="G16" i="15"/>
  <c r="S16" i="15" s="1"/>
  <c r="R17" i="8" s="1"/>
  <c r="L16" i="15"/>
  <c r="X16" i="15" s="1"/>
  <c r="W17" i="8" s="1"/>
  <c r="O16" i="15"/>
  <c r="AA16" i="15" s="1"/>
  <c r="Z17" i="8" s="1"/>
  <c r="H16" i="15"/>
  <c r="T16" i="15" s="1"/>
  <c r="S17" i="8" s="1"/>
  <c r="F16" i="15"/>
  <c r="R16" i="15" s="1"/>
  <c r="Q17" i="8" s="1"/>
  <c r="J16" i="15"/>
  <c r="V16" i="15" s="1"/>
  <c r="U17" i="8" s="1"/>
  <c r="M16" i="15"/>
  <c r="Y16" i="15" s="1"/>
  <c r="X17" i="8" s="1"/>
  <c r="I16" i="15"/>
  <c r="U16" i="15" s="1"/>
  <c r="T17" i="8" s="1"/>
  <c r="K16" i="15"/>
  <c r="W16" i="15" s="1"/>
  <c r="V17" i="8" s="1"/>
  <c r="N16" i="15"/>
  <c r="Z16" i="15" s="1"/>
  <c r="Y17" i="8" s="1"/>
  <c r="E16" i="15"/>
  <c r="Q16" i="15" s="1"/>
  <c r="P17" i="8" s="1"/>
  <c r="F22" i="15"/>
  <c r="R22" i="15" s="1"/>
  <c r="Q23" i="8" s="1"/>
  <c r="L22" i="15"/>
  <c r="X22" i="15" s="1"/>
  <c r="W23" i="8" s="1"/>
  <c r="J22" i="15"/>
  <c r="V22" i="15" s="1"/>
  <c r="U23" i="8" s="1"/>
  <c r="O22" i="15"/>
  <c r="AA22" i="15" s="1"/>
  <c r="Z23" i="8" s="1"/>
  <c r="E22" i="15"/>
  <c r="Q22" i="15" s="1"/>
  <c r="P23" i="8" s="1"/>
  <c r="M22" i="15"/>
  <c r="Y22" i="15" s="1"/>
  <c r="X23" i="8" s="1"/>
  <c r="I22" i="15"/>
  <c r="U22" i="15" s="1"/>
  <c r="T23" i="8" s="1"/>
  <c r="K22" i="15"/>
  <c r="W22" i="15" s="1"/>
  <c r="V23" i="8" s="1"/>
  <c r="H22" i="15"/>
  <c r="T22" i="15" s="1"/>
  <c r="S23" i="8" s="1"/>
  <c r="D22" i="15"/>
  <c r="P22" i="15" s="1"/>
  <c r="O23" i="8" s="1"/>
  <c r="G22" i="15"/>
  <c r="S22" i="15" s="1"/>
  <c r="R23" i="8" s="1"/>
  <c r="N22" i="15"/>
  <c r="Z22" i="15" s="1"/>
  <c r="Y23" i="8" s="1"/>
  <c r="I18" i="15"/>
  <c r="U18" i="15" s="1"/>
  <c r="T19" i="8" s="1"/>
  <c r="D18" i="15"/>
  <c r="P18" i="15" s="1"/>
  <c r="O19" i="8" s="1"/>
  <c r="J18" i="15"/>
  <c r="V18" i="15" s="1"/>
  <c r="U19" i="8" s="1"/>
  <c r="N18" i="15"/>
  <c r="Z18" i="15" s="1"/>
  <c r="Y19" i="8" s="1"/>
  <c r="L18" i="15"/>
  <c r="X18" i="15" s="1"/>
  <c r="W19" i="8" s="1"/>
  <c r="F18" i="15"/>
  <c r="R18" i="15" s="1"/>
  <c r="Q19" i="8" s="1"/>
  <c r="E18" i="15"/>
  <c r="Q18" i="15" s="1"/>
  <c r="P19" i="8" s="1"/>
  <c r="M18" i="15"/>
  <c r="Y18" i="15" s="1"/>
  <c r="X19" i="8" s="1"/>
  <c r="O18" i="15"/>
  <c r="AA18" i="15" s="1"/>
  <c r="Z19" i="8" s="1"/>
  <c r="K18" i="15"/>
  <c r="W18" i="15" s="1"/>
  <c r="V19" i="8" s="1"/>
  <c r="G18" i="15"/>
  <c r="S18" i="15" s="1"/>
  <c r="R19" i="8" s="1"/>
  <c r="H18" i="15"/>
  <c r="T18" i="15" s="1"/>
  <c r="S19" i="8" s="1"/>
  <c r="V34" i="19" l="1"/>
  <c r="AT34" i="19"/>
  <c r="O34" i="19"/>
  <c r="AM34" i="19"/>
  <c r="P34" i="19"/>
  <c r="AN34" i="19"/>
  <c r="X34" i="19"/>
  <c r="AV34" i="19"/>
  <c r="T34" i="19"/>
  <c r="AR34" i="19"/>
  <c r="Q34" i="19"/>
  <c r="AO34" i="19"/>
  <c r="R34" i="19"/>
  <c r="AP34" i="19"/>
  <c r="Z34" i="19"/>
  <c r="AX34" i="19"/>
  <c r="S34" i="19"/>
  <c r="AQ34" i="19"/>
  <c r="Y9" i="19"/>
  <c r="AW9" i="19"/>
  <c r="Q9" i="19"/>
  <c r="AO9" i="19"/>
  <c r="W9" i="19"/>
  <c r="AU9" i="19"/>
  <c r="V9" i="19"/>
  <c r="AT9" i="19"/>
  <c r="X9" i="19"/>
  <c r="AV9" i="19"/>
  <c r="U9" i="19"/>
  <c r="AS9" i="19"/>
  <c r="S9" i="19"/>
  <c r="AQ9" i="19"/>
  <c r="R9" i="19"/>
  <c r="AP9" i="19"/>
  <c r="T9" i="19"/>
  <c r="AR9" i="19"/>
  <c r="Z9" i="19"/>
  <c r="AX9" i="19"/>
  <c r="P9" i="19"/>
  <c r="AN9" i="19"/>
  <c r="O9" i="19"/>
  <c r="AA9" i="19" s="1"/>
  <c r="P10" i="4"/>
  <c r="AC10" i="4" s="1"/>
  <c r="AG11" i="8" s="1"/>
  <c r="CO11" i="8" s="1"/>
  <c r="S10" i="19"/>
  <c r="AQ10" i="19"/>
  <c r="CA10" i="5"/>
  <c r="K10" i="4"/>
  <c r="X10" i="4" s="1"/>
  <c r="AB11" i="8" s="1"/>
  <c r="S13" i="4"/>
  <c r="AF13" i="4" s="1"/>
  <c r="AJ14" i="8" s="1"/>
  <c r="U13" i="4"/>
  <c r="AH13" i="4" s="1"/>
  <c r="AL14" i="8" s="1"/>
  <c r="CF10" i="5"/>
  <c r="U34" i="4"/>
  <c r="AH34" i="4" s="1"/>
  <c r="AL35" i="8" s="1"/>
  <c r="DC64" i="5"/>
  <c r="CD64" i="8" s="1"/>
  <c r="R94" i="4"/>
  <c r="AE94" i="4" s="1"/>
  <c r="AI95" i="8" s="1"/>
  <c r="K31" i="4"/>
  <c r="X31" i="4" s="1"/>
  <c r="AB32" i="8" s="1"/>
  <c r="M31" i="4"/>
  <c r="U48" i="4"/>
  <c r="AH48" i="4" s="1"/>
  <c r="AL49" i="8" s="1"/>
  <c r="P23" i="4"/>
  <c r="AC23" i="4" s="1"/>
  <c r="AG24" i="8" s="1"/>
  <c r="T20" i="4"/>
  <c r="AG20" i="4" s="1"/>
  <c r="AK21" i="8" s="1"/>
  <c r="S24" i="4"/>
  <c r="AF24" i="4" s="1"/>
  <c r="AJ25" i="8" s="1"/>
  <c r="CD46" i="5"/>
  <c r="J94" i="4"/>
  <c r="W94" i="4" s="1"/>
  <c r="AA95" i="8" s="1"/>
  <c r="R31" i="4"/>
  <c r="AE31" i="4" s="1"/>
  <c r="AI32" i="8" s="1"/>
  <c r="L48" i="4"/>
  <c r="Y48" i="4" s="1"/>
  <c r="AC49" i="8" s="1"/>
  <c r="M48" i="4"/>
  <c r="Z48" i="4" s="1"/>
  <c r="AD49" i="8" s="1"/>
  <c r="T23" i="4"/>
  <c r="AG23" i="4" s="1"/>
  <c r="AK24" i="8" s="1"/>
  <c r="O23" i="4"/>
  <c r="AB23" i="4" s="1"/>
  <c r="AF24" i="8" s="1"/>
  <c r="L20" i="4"/>
  <c r="Y20" i="4" s="1"/>
  <c r="AC21" i="8" s="1"/>
  <c r="P24" i="4"/>
  <c r="AC24" i="4" s="1"/>
  <c r="AG25" i="8" s="1"/>
  <c r="K24" i="4"/>
  <c r="X24" i="4" s="1"/>
  <c r="AB25" i="8" s="1"/>
  <c r="CW64" i="5"/>
  <c r="BX64" i="8" s="1"/>
  <c r="CA73" i="5"/>
  <c r="CM73" i="5" s="1"/>
  <c r="CF64" i="5"/>
  <c r="Q94" i="4"/>
  <c r="AD94" i="4" s="1"/>
  <c r="AH95" i="8" s="1"/>
  <c r="J31" i="4"/>
  <c r="W31" i="4" s="1"/>
  <c r="AA32" i="8" s="1"/>
  <c r="J48" i="4"/>
  <c r="S48" i="4"/>
  <c r="AF48" i="4" s="1"/>
  <c r="AJ49" i="8" s="1"/>
  <c r="L23" i="4"/>
  <c r="Y23" i="4" s="1"/>
  <c r="AC24" i="8" s="1"/>
  <c r="N23" i="4"/>
  <c r="AA23" i="4" s="1"/>
  <c r="AE24" i="8" s="1"/>
  <c r="S20" i="4"/>
  <c r="AF20" i="4" s="1"/>
  <c r="AJ21" i="8" s="1"/>
  <c r="O24" i="4"/>
  <c r="AB24" i="4" s="1"/>
  <c r="AF25" i="8" s="1"/>
  <c r="R24" i="4"/>
  <c r="AE24" i="4" s="1"/>
  <c r="AI25" i="8" s="1"/>
  <c r="CC65" i="5"/>
  <c r="CO65" i="5" s="1"/>
  <c r="P94" i="4"/>
  <c r="AC94" i="4" s="1"/>
  <c r="AG95" i="8" s="1"/>
  <c r="Q31" i="4"/>
  <c r="AD31" i="4" s="1"/>
  <c r="AH32" i="8" s="1"/>
  <c r="T48" i="4"/>
  <c r="AG48" i="4" s="1"/>
  <c r="AK49" i="8" s="1"/>
  <c r="K48" i="4"/>
  <c r="X48" i="4" s="1"/>
  <c r="AB49" i="8" s="1"/>
  <c r="S23" i="4"/>
  <c r="AF23" i="4" s="1"/>
  <c r="AJ24" i="8" s="1"/>
  <c r="U23" i="4"/>
  <c r="AH23" i="4" s="1"/>
  <c r="AL24" i="8" s="1"/>
  <c r="P20" i="4"/>
  <c r="AC20" i="4" s="1"/>
  <c r="AG21" i="8" s="1"/>
  <c r="K20" i="4"/>
  <c r="X20" i="4" s="1"/>
  <c r="AB21" i="8" s="1"/>
  <c r="N24" i="4"/>
  <c r="AA24" i="4" s="1"/>
  <c r="AE25" i="8" s="1"/>
  <c r="J24" i="4"/>
  <c r="T94" i="4"/>
  <c r="AG94" i="4" s="1"/>
  <c r="AK95" i="8" s="1"/>
  <c r="O94" i="4"/>
  <c r="AB94" i="4" s="1"/>
  <c r="AF95" i="8" s="1"/>
  <c r="P31" i="4"/>
  <c r="AC31" i="4" s="1"/>
  <c r="AG32" i="8" s="1"/>
  <c r="R48" i="4"/>
  <c r="AE48" i="4" s="1"/>
  <c r="AI49" i="8" s="1"/>
  <c r="Q48" i="4"/>
  <c r="AD48" i="4" s="1"/>
  <c r="AH49" i="8" s="1"/>
  <c r="K23" i="4"/>
  <c r="X23" i="4" s="1"/>
  <c r="AB24" i="8" s="1"/>
  <c r="M23" i="4"/>
  <c r="O20" i="4"/>
  <c r="AB20" i="4" s="1"/>
  <c r="AF21" i="8" s="1"/>
  <c r="R20" i="4"/>
  <c r="AE20" i="4" s="1"/>
  <c r="AI21" i="8" s="1"/>
  <c r="U24" i="4"/>
  <c r="AH24" i="4" s="1"/>
  <c r="AL25" i="8" s="1"/>
  <c r="Q24" i="4"/>
  <c r="AD24" i="4" s="1"/>
  <c r="AH25" i="8" s="1"/>
  <c r="L94" i="4"/>
  <c r="Y94" i="4" s="1"/>
  <c r="AC95" i="8" s="1"/>
  <c r="N94" i="4"/>
  <c r="T31" i="4"/>
  <c r="AG31" i="4" s="1"/>
  <c r="AK32" i="8" s="1"/>
  <c r="O31" i="4"/>
  <c r="AB31" i="4" s="1"/>
  <c r="AF32" i="8" s="1"/>
  <c r="P48" i="4"/>
  <c r="AC48" i="4" s="1"/>
  <c r="AG49" i="8" s="1"/>
  <c r="R23" i="4"/>
  <c r="AE23" i="4" s="1"/>
  <c r="AI24" i="8" s="1"/>
  <c r="N20" i="4"/>
  <c r="J20" i="4"/>
  <c r="W20" i="4" s="1"/>
  <c r="AA21" i="8" s="1"/>
  <c r="M24" i="4"/>
  <c r="Z24" i="4" s="1"/>
  <c r="AD25" i="8" s="1"/>
  <c r="CZ92" i="5"/>
  <c r="CA92" i="8" s="1"/>
  <c r="S94" i="4"/>
  <c r="AF94" i="4" s="1"/>
  <c r="AJ95" i="8" s="1"/>
  <c r="L31" i="4"/>
  <c r="Y31" i="4" s="1"/>
  <c r="AC32" i="8" s="1"/>
  <c r="U20" i="4"/>
  <c r="AH20" i="4" s="1"/>
  <c r="AL21" i="8" s="1"/>
  <c r="CZ55" i="5"/>
  <c r="CA55" i="8" s="1"/>
  <c r="DC46" i="5"/>
  <c r="CD46" i="8" s="1"/>
  <c r="J90" i="4"/>
  <c r="W90" i="4" s="1"/>
  <c r="AA91" i="8" s="1"/>
  <c r="O30" i="4"/>
  <c r="AB30" i="4" s="1"/>
  <c r="AF31" i="8" s="1"/>
  <c r="R30" i="4"/>
  <c r="AE30" i="4" s="1"/>
  <c r="AI31" i="8" s="1"/>
  <c r="R37" i="4"/>
  <c r="AE37" i="4" s="1"/>
  <c r="AI38" i="8" s="1"/>
  <c r="T21" i="4"/>
  <c r="AG21" i="4" s="1"/>
  <c r="AK22" i="8" s="1"/>
  <c r="O21" i="4"/>
  <c r="AB21" i="4" s="1"/>
  <c r="AF22" i="8" s="1"/>
  <c r="N36" i="4"/>
  <c r="J36" i="4"/>
  <c r="W36" i="4" s="1"/>
  <c r="AA37" i="8" s="1"/>
  <c r="Q92" i="4"/>
  <c r="AD92" i="4" s="1"/>
  <c r="AH93" i="8" s="1"/>
  <c r="R63" i="4"/>
  <c r="AE63" i="4" s="1"/>
  <c r="AI64" i="8" s="1"/>
  <c r="P70" i="4"/>
  <c r="AC70" i="4" s="1"/>
  <c r="AG71" i="8" s="1"/>
  <c r="Q70" i="4"/>
  <c r="AD70" i="4" s="1"/>
  <c r="AH71" i="8" s="1"/>
  <c r="M34" i="4"/>
  <c r="Z34" i="4" s="1"/>
  <c r="AD35" i="8" s="1"/>
  <c r="P95" i="4"/>
  <c r="AC95" i="4" s="1"/>
  <c r="AG96" i="8" s="1"/>
  <c r="K95" i="4"/>
  <c r="X95" i="4" s="1"/>
  <c r="AB96" i="8" s="1"/>
  <c r="Q90" i="4"/>
  <c r="AD90" i="4" s="1"/>
  <c r="AH91" i="8" s="1"/>
  <c r="N30" i="4"/>
  <c r="J30" i="4"/>
  <c r="W30" i="4" s="1"/>
  <c r="AA31" i="8" s="1"/>
  <c r="J37" i="4"/>
  <c r="W37" i="4" s="1"/>
  <c r="AA38" i="8" s="1"/>
  <c r="P38" i="4"/>
  <c r="AC38" i="4" s="1"/>
  <c r="AG39" i="8" s="1"/>
  <c r="R38" i="4"/>
  <c r="AE38" i="4" s="1"/>
  <c r="AI39" i="8" s="1"/>
  <c r="L21" i="4"/>
  <c r="Y21" i="4" s="1"/>
  <c r="AC22" i="8" s="1"/>
  <c r="N21" i="4"/>
  <c r="AA21" i="4" s="1"/>
  <c r="AE22" i="8" s="1"/>
  <c r="U52" i="4"/>
  <c r="AH52" i="4" s="1"/>
  <c r="AL53" i="8" s="1"/>
  <c r="U36" i="4"/>
  <c r="AH36" i="4" s="1"/>
  <c r="AL37" i="8" s="1"/>
  <c r="Q36" i="4"/>
  <c r="AD36" i="4" s="1"/>
  <c r="AH37" i="8" s="1"/>
  <c r="U75" i="4"/>
  <c r="AH75" i="4" s="1"/>
  <c r="AL76" i="8" s="1"/>
  <c r="Q75" i="4"/>
  <c r="AD75" i="4" s="1"/>
  <c r="AH76" i="8" s="1"/>
  <c r="P92" i="4"/>
  <c r="AC92" i="4" s="1"/>
  <c r="AG93" i="8" s="1"/>
  <c r="CO93" i="8" s="1"/>
  <c r="Q63" i="4"/>
  <c r="AD63" i="4" s="1"/>
  <c r="AH64" i="8" s="1"/>
  <c r="N70" i="4"/>
  <c r="O70" i="4"/>
  <c r="AB70" i="4" s="1"/>
  <c r="AF71" i="8" s="1"/>
  <c r="T34" i="4"/>
  <c r="AG34" i="4" s="1"/>
  <c r="AK35" i="8" s="1"/>
  <c r="O95" i="4"/>
  <c r="AB95" i="4" s="1"/>
  <c r="AF96" i="8" s="1"/>
  <c r="R95" i="4"/>
  <c r="AE95" i="4" s="1"/>
  <c r="AI96" i="8" s="1"/>
  <c r="CV60" i="5"/>
  <c r="BW60" i="8" s="1"/>
  <c r="P90" i="4"/>
  <c r="AC90" i="4" s="1"/>
  <c r="AG91" i="8" s="1"/>
  <c r="U30" i="4"/>
  <c r="AH30" i="4" s="1"/>
  <c r="AL31" i="8" s="1"/>
  <c r="Q30" i="4"/>
  <c r="AD30" i="4" s="1"/>
  <c r="AH31" i="8" s="1"/>
  <c r="Q37" i="4"/>
  <c r="AD37" i="4" s="1"/>
  <c r="AH38" i="8" s="1"/>
  <c r="O38" i="4"/>
  <c r="AB38" i="4" s="1"/>
  <c r="AF39" i="8" s="1"/>
  <c r="J38" i="4"/>
  <c r="W38" i="4" s="1"/>
  <c r="AA39" i="8" s="1"/>
  <c r="S21" i="4"/>
  <c r="AF21" i="4" s="1"/>
  <c r="AJ22" i="8" s="1"/>
  <c r="U21" i="4"/>
  <c r="AH21" i="4" s="1"/>
  <c r="AL22" i="8" s="1"/>
  <c r="T52" i="4"/>
  <c r="AG52" i="4" s="1"/>
  <c r="AK53" i="8" s="1"/>
  <c r="CS53" i="8" s="1"/>
  <c r="M52" i="4"/>
  <c r="Z52" i="4" s="1"/>
  <c r="AD53" i="8" s="1"/>
  <c r="M36" i="4"/>
  <c r="Z36" i="4" s="1"/>
  <c r="AD37" i="8" s="1"/>
  <c r="M75" i="4"/>
  <c r="Z75" i="4" s="1"/>
  <c r="AD76" i="8" s="1"/>
  <c r="T92" i="4"/>
  <c r="AG92" i="4" s="1"/>
  <c r="AK93" i="8" s="1"/>
  <c r="O92" i="4"/>
  <c r="AB92" i="4" s="1"/>
  <c r="AF93" i="8" s="1"/>
  <c r="N63" i="4"/>
  <c r="AA63" i="4" s="1"/>
  <c r="AE64" i="8" s="1"/>
  <c r="P63" i="4"/>
  <c r="AC63" i="4" s="1"/>
  <c r="AG64" i="8" s="1"/>
  <c r="M70" i="4"/>
  <c r="Z70" i="4" s="1"/>
  <c r="AD71" i="8" s="1"/>
  <c r="S70" i="4"/>
  <c r="AF70" i="4" s="1"/>
  <c r="AJ71" i="8" s="1"/>
  <c r="L34" i="4"/>
  <c r="Y34" i="4" s="1"/>
  <c r="AC35" i="8" s="1"/>
  <c r="N95" i="4"/>
  <c r="AA95" i="4" s="1"/>
  <c r="AE96" i="8" s="1"/>
  <c r="J95" i="4"/>
  <c r="W95" i="4" s="1"/>
  <c r="AA96" i="8" s="1"/>
  <c r="DG59" i="5"/>
  <c r="CH59" i="8" s="1"/>
  <c r="T90" i="4"/>
  <c r="AG90" i="4" s="1"/>
  <c r="AK91" i="8" s="1"/>
  <c r="CS91" i="8" s="1"/>
  <c r="O90" i="4"/>
  <c r="AB90" i="4" s="1"/>
  <c r="AF91" i="8" s="1"/>
  <c r="CN91" i="8" s="1"/>
  <c r="M30" i="4"/>
  <c r="Z30" i="4" s="1"/>
  <c r="AD31" i="8" s="1"/>
  <c r="P37" i="4"/>
  <c r="AC37" i="4" s="1"/>
  <c r="AG38" i="8" s="1"/>
  <c r="N38" i="4"/>
  <c r="K21" i="4"/>
  <c r="X21" i="4" s="1"/>
  <c r="AB22" i="8" s="1"/>
  <c r="M21" i="4"/>
  <c r="R52" i="4"/>
  <c r="AE52" i="4" s="1"/>
  <c r="AI53" i="8" s="1"/>
  <c r="T36" i="4"/>
  <c r="AG36" i="4" s="1"/>
  <c r="AK37" i="8" s="1"/>
  <c r="T75" i="4"/>
  <c r="AG75" i="4" s="1"/>
  <c r="AK76" i="8" s="1"/>
  <c r="L92" i="4"/>
  <c r="Y92" i="4" s="1"/>
  <c r="AC93" i="8" s="1"/>
  <c r="N92" i="4"/>
  <c r="M63" i="4"/>
  <c r="S63" i="4"/>
  <c r="AF63" i="4" s="1"/>
  <c r="AJ64" i="8" s="1"/>
  <c r="L70" i="4"/>
  <c r="Y70" i="4" s="1"/>
  <c r="AC71" i="8" s="1"/>
  <c r="K70" i="4"/>
  <c r="X70" i="4" s="1"/>
  <c r="AB71" i="8" s="1"/>
  <c r="S34" i="4"/>
  <c r="AF34" i="4" s="1"/>
  <c r="AJ35" i="8" s="1"/>
  <c r="CR35" i="8" s="1"/>
  <c r="U95" i="4"/>
  <c r="AH95" i="4" s="1"/>
  <c r="AL96" i="8" s="1"/>
  <c r="Q95" i="4"/>
  <c r="AD95" i="4" s="1"/>
  <c r="AH96" i="8" s="1"/>
  <c r="CX73" i="5"/>
  <c r="BY73" i="8" s="1"/>
  <c r="DB38" i="5"/>
  <c r="CC38" i="8" s="1"/>
  <c r="L90" i="4"/>
  <c r="Y90" i="4" s="1"/>
  <c r="AC91" i="8" s="1"/>
  <c r="N90" i="4"/>
  <c r="T30" i="4"/>
  <c r="AG30" i="4" s="1"/>
  <c r="AK31" i="8" s="1"/>
  <c r="L37" i="4"/>
  <c r="Y37" i="4" s="1"/>
  <c r="AC38" i="8" s="1"/>
  <c r="O37" i="4"/>
  <c r="AB37" i="4" s="1"/>
  <c r="AF38" i="8" s="1"/>
  <c r="R21" i="4"/>
  <c r="AE21" i="4" s="1"/>
  <c r="AI22" i="8" s="1"/>
  <c r="L36" i="4"/>
  <c r="Y36" i="4" s="1"/>
  <c r="AC37" i="8" s="1"/>
  <c r="S92" i="4"/>
  <c r="AF92" i="4" s="1"/>
  <c r="AJ93" i="8" s="1"/>
  <c r="U92" i="4"/>
  <c r="AH92" i="4" s="1"/>
  <c r="AL93" i="8" s="1"/>
  <c r="L63" i="4"/>
  <c r="Y63" i="4" s="1"/>
  <c r="AC64" i="8" s="1"/>
  <c r="K63" i="4"/>
  <c r="X63" i="4" s="1"/>
  <c r="AB64" i="8" s="1"/>
  <c r="U70" i="4"/>
  <c r="AH70" i="4" s="1"/>
  <c r="AL71" i="8" s="1"/>
  <c r="P34" i="4"/>
  <c r="AC34" i="4" s="1"/>
  <c r="AG35" i="8" s="1"/>
  <c r="K34" i="4"/>
  <c r="X34" i="4" s="1"/>
  <c r="AB35" i="8" s="1"/>
  <c r="M95" i="4"/>
  <c r="O89" i="4"/>
  <c r="AB89" i="4" s="1"/>
  <c r="AF90" i="8" s="1"/>
  <c r="S90" i="4"/>
  <c r="AF90" i="4" s="1"/>
  <c r="AJ91" i="8" s="1"/>
  <c r="CR91" i="8" s="1"/>
  <c r="U90" i="4"/>
  <c r="AH90" i="4" s="1"/>
  <c r="AL91" i="8" s="1"/>
  <c r="CT91" i="8" s="1"/>
  <c r="L30" i="4"/>
  <c r="Y30" i="4" s="1"/>
  <c r="AC31" i="8" s="1"/>
  <c r="T37" i="4"/>
  <c r="AG37" i="4" s="1"/>
  <c r="AK38" i="8" s="1"/>
  <c r="N37" i="4"/>
  <c r="AA37" i="4" s="1"/>
  <c r="AE38" i="8" s="1"/>
  <c r="J21" i="4"/>
  <c r="W21" i="4" s="1"/>
  <c r="AA22" i="8" s="1"/>
  <c r="S36" i="4"/>
  <c r="AF36" i="4" s="1"/>
  <c r="AJ37" i="8" s="1"/>
  <c r="K92" i="4"/>
  <c r="X92" i="4" s="1"/>
  <c r="AB93" i="8" s="1"/>
  <c r="M92" i="4"/>
  <c r="Z92" i="4" s="1"/>
  <c r="AD93" i="8" s="1"/>
  <c r="U63" i="4"/>
  <c r="AH63" i="4" s="1"/>
  <c r="AL64" i="8" s="1"/>
  <c r="O63" i="4"/>
  <c r="AB63" i="4" s="1"/>
  <c r="AF64" i="8" s="1"/>
  <c r="J70" i="4"/>
  <c r="W70" i="4" s="1"/>
  <c r="AA71" i="8" s="1"/>
  <c r="O34" i="4"/>
  <c r="AB34" i="4" s="1"/>
  <c r="AF35" i="8" s="1"/>
  <c r="R34" i="4"/>
  <c r="AE34" i="4" s="1"/>
  <c r="AI35" i="8" s="1"/>
  <c r="T95" i="4"/>
  <c r="AG95" i="4" s="1"/>
  <c r="AK96" i="8" s="1"/>
  <c r="M12" i="4"/>
  <c r="Z12" i="4" s="1"/>
  <c r="AD13" i="8" s="1"/>
  <c r="CD79" i="5"/>
  <c r="CP79" i="5" s="1"/>
  <c r="CZ32" i="5"/>
  <c r="CA32" i="8" s="1"/>
  <c r="DG96" i="5"/>
  <c r="CH96" i="8" s="1"/>
  <c r="CZ77" i="5"/>
  <c r="CA77" i="8" s="1"/>
  <c r="K90" i="4"/>
  <c r="X90" i="4" s="1"/>
  <c r="AB91" i="8" s="1"/>
  <c r="CJ91" i="8" s="1"/>
  <c r="S37" i="4"/>
  <c r="AF37" i="4" s="1"/>
  <c r="AJ38" i="8" s="1"/>
  <c r="P36" i="4"/>
  <c r="AC36" i="4" s="1"/>
  <c r="AG37" i="8" s="1"/>
  <c r="P75" i="4"/>
  <c r="AC75" i="4" s="1"/>
  <c r="AG76" i="8" s="1"/>
  <c r="N34" i="4"/>
  <c r="Q89" i="4"/>
  <c r="AD89" i="4" s="1"/>
  <c r="AH90" i="8" s="1"/>
  <c r="CP90" i="8" s="1"/>
  <c r="CK90" i="8"/>
  <c r="CT94" i="8"/>
  <c r="DB44" i="5"/>
  <c r="CC44" i="8" s="1"/>
  <c r="CY38" i="5"/>
  <c r="BZ38" i="8" s="1"/>
  <c r="DB62" i="5"/>
  <c r="CC62" i="8" s="1"/>
  <c r="CV91" i="5"/>
  <c r="BW91" i="8" s="1"/>
  <c r="CY94" i="5"/>
  <c r="BZ94" i="8" s="1"/>
  <c r="CV92" i="5"/>
  <c r="BW92" i="8" s="1"/>
  <c r="DF88" i="5"/>
  <c r="CG88" i="8" s="1"/>
  <c r="DE38" i="5"/>
  <c r="CF38" i="8" s="1"/>
  <c r="DC73" i="5"/>
  <c r="CD73" i="8" s="1"/>
  <c r="CV88" i="5"/>
  <c r="BW88" i="8" s="1"/>
  <c r="P89" i="4"/>
  <c r="AC89" i="4" s="1"/>
  <c r="AG90" i="8" s="1"/>
  <c r="CO90" i="8" s="1"/>
  <c r="R89" i="4"/>
  <c r="AE89" i="4" s="1"/>
  <c r="AI90" i="8" s="1"/>
  <c r="J89" i="4"/>
  <c r="W89" i="4" s="1"/>
  <c r="AA90" i="8" s="1"/>
  <c r="U89" i="4"/>
  <c r="AH89" i="4" s="1"/>
  <c r="AL90" i="8" s="1"/>
  <c r="CT90" i="8" s="1"/>
  <c r="CW46" i="5"/>
  <c r="BX46" i="8" s="1"/>
  <c r="P18" i="4"/>
  <c r="AC18" i="4" s="1"/>
  <c r="AG19" i="8" s="1"/>
  <c r="K18" i="4"/>
  <c r="X18" i="4" s="1"/>
  <c r="AB19" i="8" s="1"/>
  <c r="P86" i="4"/>
  <c r="AC86" i="4" s="1"/>
  <c r="AG87" i="8" s="1"/>
  <c r="S10" i="4"/>
  <c r="AF10" i="4" s="1"/>
  <c r="AJ11" i="8" s="1"/>
  <c r="CR11" i="8" s="1"/>
  <c r="O28" i="4"/>
  <c r="AB28" i="4" s="1"/>
  <c r="AF29" i="8" s="1"/>
  <c r="R28" i="4"/>
  <c r="AE28" i="4" s="1"/>
  <c r="AI29" i="8" s="1"/>
  <c r="L13" i="4"/>
  <c r="Y13" i="4" s="1"/>
  <c r="AC14" i="8" s="1"/>
  <c r="N13" i="4"/>
  <c r="AA13" i="4" s="1"/>
  <c r="AE14" i="8" s="1"/>
  <c r="K76" i="4"/>
  <c r="X76" i="4" s="1"/>
  <c r="AB77" i="8" s="1"/>
  <c r="M76" i="4"/>
  <c r="Z76" i="4" s="1"/>
  <c r="AD77" i="8" s="1"/>
  <c r="N18" i="4"/>
  <c r="AA18" i="4" s="1"/>
  <c r="AE19" i="8" s="1"/>
  <c r="J18" i="4"/>
  <c r="W18" i="4" s="1"/>
  <c r="AA19" i="8" s="1"/>
  <c r="L86" i="4"/>
  <c r="Y86" i="4" s="1"/>
  <c r="AC87" i="8" s="1"/>
  <c r="N86" i="4"/>
  <c r="O10" i="4"/>
  <c r="AB10" i="4" s="1"/>
  <c r="AF11" i="8" s="1"/>
  <c r="R10" i="4"/>
  <c r="AE10" i="4" s="1"/>
  <c r="AI11" i="8" s="1"/>
  <c r="U28" i="4"/>
  <c r="AH28" i="4" s="1"/>
  <c r="AL29" i="8" s="1"/>
  <c r="Q28" i="4"/>
  <c r="AD28" i="4" s="1"/>
  <c r="AH29" i="8" s="1"/>
  <c r="K13" i="4"/>
  <c r="X13" i="4" s="1"/>
  <c r="AB14" i="8" s="1"/>
  <c r="M13" i="4"/>
  <c r="Z13" i="4" s="1"/>
  <c r="AD14" i="8" s="1"/>
  <c r="J76" i="4"/>
  <c r="W76" i="4" s="1"/>
  <c r="AA77" i="8" s="1"/>
  <c r="DA52" i="5"/>
  <c r="CB52" i="8" s="1"/>
  <c r="CV95" i="5"/>
  <c r="BW95" i="8" s="1"/>
  <c r="U18" i="4"/>
  <c r="AH18" i="4" s="1"/>
  <c r="AL19" i="8" s="1"/>
  <c r="Q18" i="4"/>
  <c r="AD18" i="4" s="1"/>
  <c r="AH19" i="8" s="1"/>
  <c r="S86" i="4"/>
  <c r="AF86" i="4" s="1"/>
  <c r="AJ87" i="8" s="1"/>
  <c r="U86" i="4"/>
  <c r="AH86" i="4" s="1"/>
  <c r="AL87" i="8" s="1"/>
  <c r="N10" i="4"/>
  <c r="AA10" i="4" s="1"/>
  <c r="AE11" i="8" s="1"/>
  <c r="J10" i="4"/>
  <c r="W10" i="4" s="1"/>
  <c r="AA11" i="8" s="1"/>
  <c r="M28" i="4"/>
  <c r="Z28" i="4" s="1"/>
  <c r="AD29" i="8" s="1"/>
  <c r="R13" i="4"/>
  <c r="AE13" i="4" s="1"/>
  <c r="AI14" i="8" s="1"/>
  <c r="Q76" i="4"/>
  <c r="AD76" i="4" s="1"/>
  <c r="AH77" i="8" s="1"/>
  <c r="DG32" i="5"/>
  <c r="CH32" i="8" s="1"/>
  <c r="DD88" i="5"/>
  <c r="CE88" i="8" s="1"/>
  <c r="CV53" i="5"/>
  <c r="BW53" i="8" s="1"/>
  <c r="M18" i="4"/>
  <c r="Z18" i="4" s="1"/>
  <c r="AD19" i="8" s="1"/>
  <c r="K86" i="4"/>
  <c r="X86" i="4" s="1"/>
  <c r="AB87" i="8" s="1"/>
  <c r="M86" i="4"/>
  <c r="Z86" i="4" s="1"/>
  <c r="AD87" i="8" s="1"/>
  <c r="U10" i="4"/>
  <c r="AH10" i="4" s="1"/>
  <c r="AL11" i="8" s="1"/>
  <c r="Q10" i="4"/>
  <c r="AD10" i="4" s="1"/>
  <c r="AH11" i="8" s="1"/>
  <c r="T28" i="4"/>
  <c r="AG28" i="4" s="1"/>
  <c r="AK29" i="8" s="1"/>
  <c r="J13" i="4"/>
  <c r="W13" i="4" s="1"/>
  <c r="AA14" i="8" s="1"/>
  <c r="P76" i="4"/>
  <c r="AC76" i="4" s="1"/>
  <c r="AG77" i="8" s="1"/>
  <c r="BX46" i="5"/>
  <c r="CJ46" i="5" s="1"/>
  <c r="T18" i="4"/>
  <c r="AG18" i="4" s="1"/>
  <c r="AK19" i="8" s="1"/>
  <c r="R86" i="4"/>
  <c r="AE86" i="4" s="1"/>
  <c r="AI87" i="8" s="1"/>
  <c r="M10" i="4"/>
  <c r="Z10" i="4" s="1"/>
  <c r="AD11" i="8" s="1"/>
  <c r="L28" i="4"/>
  <c r="Y28" i="4" s="1"/>
  <c r="AC29" i="8" s="1"/>
  <c r="CK29" i="8" s="1"/>
  <c r="Q13" i="4"/>
  <c r="AD13" i="4" s="1"/>
  <c r="AH14" i="8" s="1"/>
  <c r="T76" i="4"/>
  <c r="AG76" i="4" s="1"/>
  <c r="AK77" i="8" s="1"/>
  <c r="O76" i="4"/>
  <c r="AB76" i="4" s="1"/>
  <c r="AF77" i="8" s="1"/>
  <c r="DF64" i="5"/>
  <c r="CG64" i="8" s="1"/>
  <c r="DD73" i="5"/>
  <c r="CE73" i="8" s="1"/>
  <c r="CV77" i="5"/>
  <c r="BW77" i="8" s="1"/>
  <c r="L18" i="4"/>
  <c r="Y18" i="4" s="1"/>
  <c r="AC19" i="8" s="1"/>
  <c r="V88" i="4"/>
  <c r="J87" i="22" s="1"/>
  <c r="J86" i="4"/>
  <c r="W86" i="4" s="1"/>
  <c r="AA87" i="8" s="1"/>
  <c r="T10" i="4"/>
  <c r="AG10" i="4" s="1"/>
  <c r="AK11" i="8" s="1"/>
  <c r="S28" i="4"/>
  <c r="AF28" i="4" s="1"/>
  <c r="AJ29" i="8" s="1"/>
  <c r="P13" i="4"/>
  <c r="AC13" i="4" s="1"/>
  <c r="AG14" i="8" s="1"/>
  <c r="L76" i="4"/>
  <c r="Y76" i="4" s="1"/>
  <c r="AC77" i="8" s="1"/>
  <c r="N76" i="4"/>
  <c r="Q79" i="4"/>
  <c r="AD79" i="4" s="1"/>
  <c r="AH80" i="8" s="1"/>
  <c r="DB94" i="5"/>
  <c r="CC94" i="8" s="1"/>
  <c r="CO94" i="8" s="1"/>
  <c r="CZ73" i="5"/>
  <c r="CA73" i="8" s="1"/>
  <c r="DF73" i="5"/>
  <c r="CG73" i="8" s="1"/>
  <c r="P28" i="4"/>
  <c r="AC28" i="4" s="1"/>
  <c r="AG29" i="8" s="1"/>
  <c r="T13" i="4"/>
  <c r="AG13" i="4" s="1"/>
  <c r="AK14" i="8" s="1"/>
  <c r="S76" i="4"/>
  <c r="AF76" i="4" s="1"/>
  <c r="AJ77" i="8" s="1"/>
  <c r="N89" i="4"/>
  <c r="AA89" i="4" s="1"/>
  <c r="AE90" i="8" s="1"/>
  <c r="K89" i="4"/>
  <c r="X89" i="4" s="1"/>
  <c r="AB90" i="8" s="1"/>
  <c r="M89" i="4"/>
  <c r="Z89" i="4" s="1"/>
  <c r="AD90" i="8" s="1"/>
  <c r="CL90" i="8" s="1"/>
  <c r="T89" i="4"/>
  <c r="AG89" i="4" s="1"/>
  <c r="AK90" i="8" s="1"/>
  <c r="CS90" i="8" s="1"/>
  <c r="S89" i="4"/>
  <c r="CP69" i="8"/>
  <c r="DA88" i="5"/>
  <c r="CB88" i="8" s="1"/>
  <c r="DG37" i="5"/>
  <c r="CH37" i="8" s="1"/>
  <c r="CV71" i="5"/>
  <c r="BW71" i="8" s="1"/>
  <c r="DG47" i="5"/>
  <c r="CH47" i="8" s="1"/>
  <c r="DE76" i="5"/>
  <c r="CF76" i="8" s="1"/>
  <c r="DD64" i="5"/>
  <c r="CE64" i="8" s="1"/>
  <c r="DB87" i="5"/>
  <c r="CC87" i="8" s="1"/>
  <c r="CY32" i="5"/>
  <c r="BZ32" i="8" s="1"/>
  <c r="DB32" i="5"/>
  <c r="CC32" i="8" s="1"/>
  <c r="CO32" i="8" s="1"/>
  <c r="CV52" i="5"/>
  <c r="BW52" i="8" s="1"/>
  <c r="G95" i="22"/>
  <c r="I95" i="22" s="1"/>
  <c r="G96" i="22"/>
  <c r="I96" i="22" s="1"/>
  <c r="T12" i="4"/>
  <c r="AG12" i="4" s="1"/>
  <c r="AK13" i="8" s="1"/>
  <c r="L12" i="4"/>
  <c r="Y12" i="4" s="1"/>
  <c r="AC13" i="8" s="1"/>
  <c r="S12" i="4"/>
  <c r="AF12" i="4" s="1"/>
  <c r="AJ13" i="8" s="1"/>
  <c r="P12" i="4"/>
  <c r="AC12" i="4" s="1"/>
  <c r="AG13" i="8" s="1"/>
  <c r="K12" i="4"/>
  <c r="X12" i="4" s="1"/>
  <c r="AB13" i="8" s="1"/>
  <c r="O12" i="4"/>
  <c r="AB12" i="4" s="1"/>
  <c r="AF13" i="8" s="1"/>
  <c r="R12" i="4"/>
  <c r="AE12" i="4" s="1"/>
  <c r="AI13" i="8" s="1"/>
  <c r="N12" i="4"/>
  <c r="J12" i="4"/>
  <c r="W12" i="4" s="1"/>
  <c r="AA13" i="8" s="1"/>
  <c r="U12" i="4"/>
  <c r="AH12" i="4" s="1"/>
  <c r="AL13" i="8" s="1"/>
  <c r="BZ76" i="5"/>
  <c r="CL76" i="5" s="1"/>
  <c r="CW96" i="5"/>
  <c r="BX96" i="8" s="1"/>
  <c r="G88" i="22"/>
  <c r="I88" i="22" s="1"/>
  <c r="G87" i="22"/>
  <c r="I87" i="22" s="1"/>
  <c r="E93" i="19"/>
  <c r="Q93" i="19" s="1"/>
  <c r="H93" i="19"/>
  <c r="T93" i="19" s="1"/>
  <c r="F88" i="19"/>
  <c r="R88" i="19" s="1"/>
  <c r="M91" i="19"/>
  <c r="Y91" i="19" s="1"/>
  <c r="E91" i="19"/>
  <c r="Q91" i="19" s="1"/>
  <c r="CG96" i="5"/>
  <c r="CS96" i="5" s="1"/>
  <c r="J91" i="19"/>
  <c r="V91" i="19" s="1"/>
  <c r="F93" i="19"/>
  <c r="R93" i="19" s="1"/>
  <c r="L93" i="19"/>
  <c r="X93" i="19" s="1"/>
  <c r="G91" i="19"/>
  <c r="S91" i="19" s="1"/>
  <c r="K93" i="19"/>
  <c r="W93" i="19" s="1"/>
  <c r="O50" i="4"/>
  <c r="AB50" i="4" s="1"/>
  <c r="AF51" i="8" s="1"/>
  <c r="CN51" i="8" s="1"/>
  <c r="L50" i="4"/>
  <c r="Y50" i="4" s="1"/>
  <c r="AC51" i="8" s="1"/>
  <c r="CK51" i="8" s="1"/>
  <c r="Q50" i="4"/>
  <c r="AD50" i="4" s="1"/>
  <c r="AH51" i="8" s="1"/>
  <c r="CP51" i="8" s="1"/>
  <c r="P50" i="4"/>
  <c r="AC50" i="4" s="1"/>
  <c r="AG51" i="8" s="1"/>
  <c r="CO51" i="8" s="1"/>
  <c r="K50" i="4"/>
  <c r="X50" i="4" s="1"/>
  <c r="AB51" i="8" s="1"/>
  <c r="R50" i="4"/>
  <c r="AE50" i="4" s="1"/>
  <c r="AI51" i="8" s="1"/>
  <c r="CQ51" i="8" s="1"/>
  <c r="S50" i="4"/>
  <c r="AF50" i="4" s="1"/>
  <c r="AJ51" i="8" s="1"/>
  <c r="T50" i="4"/>
  <c r="AG50" i="4" s="1"/>
  <c r="AK51" i="8" s="1"/>
  <c r="CS51" i="8" s="1"/>
  <c r="M50" i="4"/>
  <c r="Z50" i="4" s="1"/>
  <c r="AD51" i="8" s="1"/>
  <c r="CL51" i="8" s="1"/>
  <c r="J50" i="4"/>
  <c r="U50" i="4"/>
  <c r="AH50" i="4" s="1"/>
  <c r="AL51" i="8" s="1"/>
  <c r="CT51" i="8" s="1"/>
  <c r="N50" i="4"/>
  <c r="AA50" i="4" s="1"/>
  <c r="AE51" i="8" s="1"/>
  <c r="O55" i="4"/>
  <c r="AB55" i="4" s="1"/>
  <c r="AF56" i="8" s="1"/>
  <c r="L55" i="4"/>
  <c r="Y55" i="4" s="1"/>
  <c r="AC56" i="8" s="1"/>
  <c r="Q55" i="4"/>
  <c r="AD55" i="4" s="1"/>
  <c r="AH56" i="8" s="1"/>
  <c r="CP56" i="8" s="1"/>
  <c r="N55" i="4"/>
  <c r="AA55" i="4" s="1"/>
  <c r="AE56" i="8" s="1"/>
  <c r="CM56" i="8" s="1"/>
  <c r="J55" i="4"/>
  <c r="R55" i="4"/>
  <c r="AE55" i="4" s="1"/>
  <c r="AI56" i="8" s="1"/>
  <c r="CQ56" i="8" s="1"/>
  <c r="K55" i="4"/>
  <c r="X55" i="4" s="1"/>
  <c r="AB56" i="8" s="1"/>
  <c r="CJ56" i="8" s="1"/>
  <c r="S55" i="4"/>
  <c r="AF55" i="4" s="1"/>
  <c r="AJ56" i="8" s="1"/>
  <c r="CR56" i="8" s="1"/>
  <c r="M55" i="4"/>
  <c r="Z55" i="4" s="1"/>
  <c r="AD56" i="8" s="1"/>
  <c r="CL56" i="8" s="1"/>
  <c r="P55" i="4"/>
  <c r="AC55" i="4" s="1"/>
  <c r="AG56" i="8" s="1"/>
  <c r="CO56" i="8" s="1"/>
  <c r="U55" i="4"/>
  <c r="AH55" i="4" s="1"/>
  <c r="AL56" i="8" s="1"/>
  <c r="CT56" i="8" s="1"/>
  <c r="T55" i="4"/>
  <c r="AG55" i="4" s="1"/>
  <c r="AK56" i="8" s="1"/>
  <c r="CS56" i="8" s="1"/>
  <c r="U78" i="4"/>
  <c r="AH78" i="4" s="1"/>
  <c r="AL79" i="8" s="1"/>
  <c r="CT79" i="8" s="1"/>
  <c r="S78" i="4"/>
  <c r="AF78" i="4" s="1"/>
  <c r="AJ79" i="8" s="1"/>
  <c r="CR79" i="8" s="1"/>
  <c r="N78" i="4"/>
  <c r="AA78" i="4" s="1"/>
  <c r="AE79" i="8" s="1"/>
  <c r="CM79" i="8" s="1"/>
  <c r="L78" i="4"/>
  <c r="Y78" i="4" s="1"/>
  <c r="AC79" i="8" s="1"/>
  <c r="CK79" i="8" s="1"/>
  <c r="O78" i="4"/>
  <c r="AB78" i="4" s="1"/>
  <c r="AF79" i="8" s="1"/>
  <c r="T78" i="4"/>
  <c r="AG78" i="4" s="1"/>
  <c r="AK79" i="8" s="1"/>
  <c r="CS79" i="8" s="1"/>
  <c r="P78" i="4"/>
  <c r="AC78" i="4" s="1"/>
  <c r="AG79" i="8" s="1"/>
  <c r="CO79" i="8" s="1"/>
  <c r="Q78" i="4"/>
  <c r="AD78" i="4" s="1"/>
  <c r="AH79" i="8" s="1"/>
  <c r="CP79" i="8" s="1"/>
  <c r="J78" i="4"/>
  <c r="R78" i="4"/>
  <c r="AE78" i="4" s="1"/>
  <c r="AI79" i="8" s="1"/>
  <c r="CQ79" i="8" s="1"/>
  <c r="M78" i="4"/>
  <c r="Z78" i="4" s="1"/>
  <c r="AD79" i="8" s="1"/>
  <c r="CL79" i="8" s="1"/>
  <c r="K78" i="4"/>
  <c r="X78" i="4" s="1"/>
  <c r="AB79" i="8" s="1"/>
  <c r="Q19" i="4"/>
  <c r="AD19" i="4" s="1"/>
  <c r="AH20" i="8" s="1"/>
  <c r="CP20" i="8" s="1"/>
  <c r="J19" i="4"/>
  <c r="R19" i="4"/>
  <c r="AE19" i="4" s="1"/>
  <c r="AI20" i="8" s="1"/>
  <c r="M19" i="4"/>
  <c r="Z19" i="4" s="1"/>
  <c r="AD20" i="8" s="1"/>
  <c r="CL20" i="8" s="1"/>
  <c r="K19" i="4"/>
  <c r="X19" i="4" s="1"/>
  <c r="AB20" i="8" s="1"/>
  <c r="U19" i="4"/>
  <c r="AH19" i="4" s="1"/>
  <c r="AL20" i="8" s="1"/>
  <c r="S19" i="4"/>
  <c r="AF19" i="4" s="1"/>
  <c r="AJ20" i="8" s="1"/>
  <c r="CR20" i="8" s="1"/>
  <c r="N19" i="4"/>
  <c r="AA19" i="4" s="1"/>
  <c r="AE20" i="8" s="1"/>
  <c r="T19" i="4"/>
  <c r="AG19" i="4" s="1"/>
  <c r="AK20" i="8" s="1"/>
  <c r="CS20" i="8" s="1"/>
  <c r="O19" i="4"/>
  <c r="AB19" i="4" s="1"/>
  <c r="AF20" i="8" s="1"/>
  <c r="CN20" i="8" s="1"/>
  <c r="L19" i="4"/>
  <c r="Y19" i="4" s="1"/>
  <c r="AC20" i="8" s="1"/>
  <c r="CK20" i="8" s="1"/>
  <c r="P19" i="4"/>
  <c r="AC19" i="4" s="1"/>
  <c r="AG20" i="8" s="1"/>
  <c r="CO20" i="8" s="1"/>
  <c r="S14" i="4"/>
  <c r="AF14" i="4" s="1"/>
  <c r="AJ15" i="8" s="1"/>
  <c r="CR15" i="8" s="1"/>
  <c r="L14" i="4"/>
  <c r="Y14" i="4" s="1"/>
  <c r="AC15" i="8" s="1"/>
  <c r="CK15" i="8" s="1"/>
  <c r="T14" i="4"/>
  <c r="AG14" i="4" s="1"/>
  <c r="AK15" i="8" s="1"/>
  <c r="CS15" i="8" s="1"/>
  <c r="M14" i="4"/>
  <c r="Z14" i="4" s="1"/>
  <c r="AD15" i="8" s="1"/>
  <c r="CL15" i="8" s="1"/>
  <c r="Q14" i="4"/>
  <c r="AD14" i="4" s="1"/>
  <c r="AH15" i="8" s="1"/>
  <c r="CP15" i="8" s="1"/>
  <c r="U14" i="4"/>
  <c r="AH14" i="4" s="1"/>
  <c r="AL15" i="8" s="1"/>
  <c r="CT15" i="8" s="1"/>
  <c r="J14" i="4"/>
  <c r="N14" i="4"/>
  <c r="AA14" i="4" s="1"/>
  <c r="AE15" i="8" s="1"/>
  <c r="CM15" i="8" s="1"/>
  <c r="R14" i="4"/>
  <c r="AE14" i="4" s="1"/>
  <c r="AI15" i="8" s="1"/>
  <c r="CQ15" i="8" s="1"/>
  <c r="O14" i="4"/>
  <c r="AB14" i="4" s="1"/>
  <c r="AF15" i="8" s="1"/>
  <c r="CN15" i="8" s="1"/>
  <c r="K14" i="4"/>
  <c r="X14" i="4" s="1"/>
  <c r="AB15" i="8" s="1"/>
  <c r="CJ15" i="8" s="1"/>
  <c r="P14" i="4"/>
  <c r="AC14" i="4" s="1"/>
  <c r="AG15" i="8" s="1"/>
  <c r="CO15" i="8" s="1"/>
  <c r="M73" i="4"/>
  <c r="Z73" i="4" s="1"/>
  <c r="AD74" i="8" s="1"/>
  <c r="CL74" i="8" s="1"/>
  <c r="L73" i="4"/>
  <c r="Y73" i="4" s="1"/>
  <c r="AC74" i="8" s="1"/>
  <c r="CK74" i="8" s="1"/>
  <c r="N73" i="4"/>
  <c r="AA73" i="4" s="1"/>
  <c r="AE74" i="8" s="1"/>
  <c r="CM74" i="8" s="1"/>
  <c r="P73" i="4"/>
  <c r="AC73" i="4" s="1"/>
  <c r="AG74" i="8" s="1"/>
  <c r="Q73" i="4"/>
  <c r="AD73" i="4" s="1"/>
  <c r="AH74" i="8" s="1"/>
  <c r="CP74" i="8" s="1"/>
  <c r="R73" i="4"/>
  <c r="AE73" i="4" s="1"/>
  <c r="AI74" i="8" s="1"/>
  <c r="CQ74" i="8" s="1"/>
  <c r="O73" i="4"/>
  <c r="AB73" i="4" s="1"/>
  <c r="AF74" i="8" s="1"/>
  <c r="T73" i="4"/>
  <c r="AG73" i="4" s="1"/>
  <c r="AK74" i="8" s="1"/>
  <c r="CS74" i="8" s="1"/>
  <c r="K73" i="4"/>
  <c r="X73" i="4" s="1"/>
  <c r="AB74" i="8" s="1"/>
  <c r="CJ74" i="8" s="1"/>
  <c r="J73" i="4"/>
  <c r="S73" i="4"/>
  <c r="AF73" i="4" s="1"/>
  <c r="AJ74" i="8" s="1"/>
  <c r="U73" i="4"/>
  <c r="AH73" i="4" s="1"/>
  <c r="AL74" i="8" s="1"/>
  <c r="CT74" i="8" s="1"/>
  <c r="CC73" i="5"/>
  <c r="CO73" i="5" s="1"/>
  <c r="K79" i="4"/>
  <c r="X79" i="4" s="1"/>
  <c r="AB80" i="8" s="1"/>
  <c r="CJ80" i="8" s="1"/>
  <c r="P79" i="4"/>
  <c r="AC79" i="4" s="1"/>
  <c r="AG80" i="8" s="1"/>
  <c r="S79" i="4"/>
  <c r="AF79" i="4" s="1"/>
  <c r="AJ80" i="8" s="1"/>
  <c r="R79" i="4"/>
  <c r="AE79" i="4" s="1"/>
  <c r="AI80" i="8" s="1"/>
  <c r="L79" i="4"/>
  <c r="Y79" i="4" s="1"/>
  <c r="AC80" i="8" s="1"/>
  <c r="CK80" i="8" s="1"/>
  <c r="J49" i="4"/>
  <c r="R49" i="4"/>
  <c r="AE49" i="4" s="1"/>
  <c r="AI50" i="8" s="1"/>
  <c r="CQ50" i="8" s="1"/>
  <c r="K49" i="4"/>
  <c r="X49" i="4" s="1"/>
  <c r="AB50" i="8" s="1"/>
  <c r="CJ50" i="8" s="1"/>
  <c r="S49" i="4"/>
  <c r="AF49" i="4" s="1"/>
  <c r="AJ50" i="8" s="1"/>
  <c r="CR50" i="8" s="1"/>
  <c r="M49" i="4"/>
  <c r="Z49" i="4" s="1"/>
  <c r="AD50" i="8" s="1"/>
  <c r="CL50" i="8" s="1"/>
  <c r="L49" i="4"/>
  <c r="Y49" i="4" s="1"/>
  <c r="AC50" i="8" s="1"/>
  <c r="U49" i="4"/>
  <c r="AH49" i="4" s="1"/>
  <c r="AL50" i="8" s="1"/>
  <c r="N49" i="4"/>
  <c r="AA49" i="4" s="1"/>
  <c r="AE50" i="8" s="1"/>
  <c r="CM50" i="8" s="1"/>
  <c r="O49" i="4"/>
  <c r="AB49" i="4" s="1"/>
  <c r="AF50" i="8" s="1"/>
  <c r="CN50" i="8" s="1"/>
  <c r="P49" i="4"/>
  <c r="AC49" i="4" s="1"/>
  <c r="AG50" i="8" s="1"/>
  <c r="Q49" i="4"/>
  <c r="AD49" i="4" s="1"/>
  <c r="AH50" i="8" s="1"/>
  <c r="CP50" i="8" s="1"/>
  <c r="T49" i="4"/>
  <c r="AG49" i="4" s="1"/>
  <c r="AK50" i="8" s="1"/>
  <c r="CS50" i="8" s="1"/>
  <c r="O79" i="4"/>
  <c r="AB79" i="4" s="1"/>
  <c r="AF80" i="8" s="1"/>
  <c r="CN80" i="8" s="1"/>
  <c r="M79" i="4"/>
  <c r="Z79" i="4" s="1"/>
  <c r="AD80" i="8" s="1"/>
  <c r="S65" i="4"/>
  <c r="AF65" i="4" s="1"/>
  <c r="AJ66" i="8" s="1"/>
  <c r="CR66" i="8" s="1"/>
  <c r="U65" i="4"/>
  <c r="AH65" i="4" s="1"/>
  <c r="AL66" i="8" s="1"/>
  <c r="CT66" i="8" s="1"/>
  <c r="M65" i="4"/>
  <c r="Z65" i="4" s="1"/>
  <c r="AD66" i="8" s="1"/>
  <c r="L65" i="4"/>
  <c r="Y65" i="4" s="1"/>
  <c r="AC66" i="8" s="1"/>
  <c r="N65" i="4"/>
  <c r="AA65" i="4" s="1"/>
  <c r="AE66" i="8" s="1"/>
  <c r="CM66" i="8" s="1"/>
  <c r="P65" i="4"/>
  <c r="AC65" i="4" s="1"/>
  <c r="AG66" i="8" s="1"/>
  <c r="CO66" i="8" s="1"/>
  <c r="Q65" i="4"/>
  <c r="AD65" i="4" s="1"/>
  <c r="AH66" i="8" s="1"/>
  <c r="CP66" i="8" s="1"/>
  <c r="R65" i="4"/>
  <c r="AE65" i="4" s="1"/>
  <c r="AI66" i="8" s="1"/>
  <c r="CQ66" i="8" s="1"/>
  <c r="O65" i="4"/>
  <c r="AB65" i="4" s="1"/>
  <c r="AF66" i="8" s="1"/>
  <c r="CN66" i="8" s="1"/>
  <c r="T65" i="4"/>
  <c r="AG65" i="4" s="1"/>
  <c r="AK66" i="8" s="1"/>
  <c r="CS66" i="8" s="1"/>
  <c r="K65" i="4"/>
  <c r="X65" i="4" s="1"/>
  <c r="AB66" i="8" s="1"/>
  <c r="CJ66" i="8" s="1"/>
  <c r="J65" i="4"/>
  <c r="U79" i="4"/>
  <c r="AH79" i="4" s="1"/>
  <c r="AL80" i="8" s="1"/>
  <c r="CT80" i="8" s="1"/>
  <c r="J79" i="4"/>
  <c r="W79" i="4" s="1"/>
  <c r="AA80" i="8" s="1"/>
  <c r="CI80" i="8" s="1"/>
  <c r="N79" i="4"/>
  <c r="AA79" i="4" s="1"/>
  <c r="AE80" i="8" s="1"/>
  <c r="CM80" i="8" s="1"/>
  <c r="O82" i="4"/>
  <c r="AB82" i="4" s="1"/>
  <c r="AF83" i="8" s="1"/>
  <c r="CN83" i="8" s="1"/>
  <c r="T82" i="4"/>
  <c r="AG82" i="4" s="1"/>
  <c r="AK83" i="8" s="1"/>
  <c r="CS83" i="8" s="1"/>
  <c r="P82" i="4"/>
  <c r="AC82" i="4" s="1"/>
  <c r="AG83" i="8" s="1"/>
  <c r="CO83" i="8" s="1"/>
  <c r="Q82" i="4"/>
  <c r="AD82" i="4" s="1"/>
  <c r="AH83" i="8" s="1"/>
  <c r="CP83" i="8" s="1"/>
  <c r="J82" i="4"/>
  <c r="R82" i="4"/>
  <c r="AE82" i="4" s="1"/>
  <c r="AI83" i="8" s="1"/>
  <c r="M82" i="4"/>
  <c r="Z82" i="4" s="1"/>
  <c r="AD83" i="8" s="1"/>
  <c r="CL83" i="8" s="1"/>
  <c r="K82" i="4"/>
  <c r="X82" i="4" s="1"/>
  <c r="AB83" i="8" s="1"/>
  <c r="U82" i="4"/>
  <c r="AH82" i="4" s="1"/>
  <c r="AL83" i="8" s="1"/>
  <c r="CT83" i="8" s="1"/>
  <c r="S82" i="4"/>
  <c r="AF82" i="4" s="1"/>
  <c r="AJ83" i="8" s="1"/>
  <c r="N82" i="4"/>
  <c r="AA82" i="4" s="1"/>
  <c r="AE83" i="8" s="1"/>
  <c r="CM83" i="8" s="1"/>
  <c r="L82" i="4"/>
  <c r="Y82" i="4" s="1"/>
  <c r="AC83" i="8" s="1"/>
  <c r="CK83" i="8" s="1"/>
  <c r="K41" i="4"/>
  <c r="X41" i="4" s="1"/>
  <c r="AB42" i="8" s="1"/>
  <c r="M41" i="4"/>
  <c r="Z41" i="4" s="1"/>
  <c r="AD42" i="8" s="1"/>
  <c r="CL42" i="8" s="1"/>
  <c r="S41" i="4"/>
  <c r="AF41" i="4" s="1"/>
  <c r="AJ42" i="8" s="1"/>
  <c r="CR42" i="8" s="1"/>
  <c r="U41" i="4"/>
  <c r="AH41" i="4" s="1"/>
  <c r="AL42" i="8" s="1"/>
  <c r="CT42" i="8" s="1"/>
  <c r="L41" i="4"/>
  <c r="Y41" i="4" s="1"/>
  <c r="AC42" i="8" s="1"/>
  <c r="N41" i="4"/>
  <c r="AA41" i="4" s="1"/>
  <c r="AE42" i="8" s="1"/>
  <c r="P41" i="4"/>
  <c r="AC41" i="4" s="1"/>
  <c r="AG42" i="8" s="1"/>
  <c r="CO42" i="8" s="1"/>
  <c r="O41" i="4"/>
  <c r="AB41" i="4" s="1"/>
  <c r="AF42" i="8" s="1"/>
  <c r="T41" i="4"/>
  <c r="AG41" i="4" s="1"/>
  <c r="AK42" i="8" s="1"/>
  <c r="Q41" i="4"/>
  <c r="AD41" i="4" s="1"/>
  <c r="AH42" i="8" s="1"/>
  <c r="CP42" i="8" s="1"/>
  <c r="J41" i="4"/>
  <c r="R41" i="4"/>
  <c r="AE41" i="4" s="1"/>
  <c r="AI42" i="8" s="1"/>
  <c r="CQ42" i="8" s="1"/>
  <c r="S72" i="4"/>
  <c r="AF72" i="4" s="1"/>
  <c r="AJ73" i="8" s="1"/>
  <c r="U72" i="4"/>
  <c r="AH72" i="4" s="1"/>
  <c r="AL73" i="8" s="1"/>
  <c r="O72" i="4"/>
  <c r="AB72" i="4" s="1"/>
  <c r="AF73" i="8" s="1"/>
  <c r="CN73" i="8" s="1"/>
  <c r="L72" i="4"/>
  <c r="Y72" i="4" s="1"/>
  <c r="AC73" i="8" s="1"/>
  <c r="N72" i="4"/>
  <c r="AA72" i="4" s="1"/>
  <c r="AE73" i="8" s="1"/>
  <c r="M72" i="4"/>
  <c r="Z72" i="4" s="1"/>
  <c r="AD73" i="8" s="1"/>
  <c r="CL73" i="8" s="1"/>
  <c r="P72" i="4"/>
  <c r="AC72" i="4" s="1"/>
  <c r="AG73" i="8" s="1"/>
  <c r="CO73" i="8" s="1"/>
  <c r="Q72" i="4"/>
  <c r="AD72" i="4" s="1"/>
  <c r="AH73" i="8" s="1"/>
  <c r="CP73" i="8" s="1"/>
  <c r="R72" i="4"/>
  <c r="AE72" i="4" s="1"/>
  <c r="AI73" i="8" s="1"/>
  <c r="T72" i="4"/>
  <c r="AG72" i="4" s="1"/>
  <c r="AK73" i="8" s="1"/>
  <c r="K72" i="4"/>
  <c r="X72" i="4" s="1"/>
  <c r="AB73" i="8" s="1"/>
  <c r="CJ73" i="8" s="1"/>
  <c r="J72" i="4"/>
  <c r="J81" i="4"/>
  <c r="N81" i="4"/>
  <c r="AA81" i="4" s="1"/>
  <c r="AE82" i="8" s="1"/>
  <c r="CM82" i="8" s="1"/>
  <c r="R81" i="4"/>
  <c r="AE81" i="4" s="1"/>
  <c r="AI82" i="8" s="1"/>
  <c r="CQ82" i="8" s="1"/>
  <c r="O81" i="4"/>
  <c r="AB81" i="4" s="1"/>
  <c r="AF82" i="8" s="1"/>
  <c r="CN82" i="8" s="1"/>
  <c r="K81" i="4"/>
  <c r="X81" i="4" s="1"/>
  <c r="AB82" i="8" s="1"/>
  <c r="CJ82" i="8" s="1"/>
  <c r="P81" i="4"/>
  <c r="AC81" i="4" s="1"/>
  <c r="AG82" i="8" s="1"/>
  <c r="CO82" i="8" s="1"/>
  <c r="S81" i="4"/>
  <c r="AF81" i="4" s="1"/>
  <c r="AJ82" i="8" s="1"/>
  <c r="CR82" i="8" s="1"/>
  <c r="L81" i="4"/>
  <c r="Y81" i="4" s="1"/>
  <c r="AC82" i="8" s="1"/>
  <c r="CK82" i="8" s="1"/>
  <c r="T81" i="4"/>
  <c r="AG81" i="4" s="1"/>
  <c r="AK82" i="8" s="1"/>
  <c r="CS82" i="8" s="1"/>
  <c r="M81" i="4"/>
  <c r="Z81" i="4" s="1"/>
  <c r="AD82" i="8" s="1"/>
  <c r="CL82" i="8" s="1"/>
  <c r="Q81" i="4"/>
  <c r="AD81" i="4" s="1"/>
  <c r="AH82" i="8" s="1"/>
  <c r="CP82" i="8" s="1"/>
  <c r="U81" i="4"/>
  <c r="AH81" i="4" s="1"/>
  <c r="AL82" i="8" s="1"/>
  <c r="CT82" i="8" s="1"/>
  <c r="S56" i="4"/>
  <c r="AF56" i="4" s="1"/>
  <c r="AJ57" i="8" s="1"/>
  <c r="R56" i="4"/>
  <c r="AE56" i="4" s="1"/>
  <c r="AI57" i="8" s="1"/>
  <c r="CQ57" i="8" s="1"/>
  <c r="M56" i="4"/>
  <c r="Z56" i="4" s="1"/>
  <c r="AD57" i="8" s="1"/>
  <c r="CL57" i="8" s="1"/>
  <c r="T56" i="4"/>
  <c r="AG56" i="4" s="1"/>
  <c r="AK57" i="8" s="1"/>
  <c r="CS57" i="8" s="1"/>
  <c r="U56" i="4"/>
  <c r="AH56" i="4" s="1"/>
  <c r="AL57" i="8" s="1"/>
  <c r="N56" i="4"/>
  <c r="AA56" i="4" s="1"/>
  <c r="AE57" i="8" s="1"/>
  <c r="CM57" i="8" s="1"/>
  <c r="O56" i="4"/>
  <c r="AB56" i="4" s="1"/>
  <c r="AF57" i="8" s="1"/>
  <c r="CN57" i="8" s="1"/>
  <c r="J56" i="4"/>
  <c r="Q56" i="4"/>
  <c r="AD56" i="4" s="1"/>
  <c r="AH57" i="8" s="1"/>
  <c r="CP57" i="8" s="1"/>
  <c r="L56" i="4"/>
  <c r="Y56" i="4" s="1"/>
  <c r="AC57" i="8" s="1"/>
  <c r="CK57" i="8" s="1"/>
  <c r="K56" i="4"/>
  <c r="X56" i="4" s="1"/>
  <c r="AB57" i="8" s="1"/>
  <c r="CJ57" i="8" s="1"/>
  <c r="P56" i="4"/>
  <c r="AC56" i="4" s="1"/>
  <c r="AG57" i="8" s="1"/>
  <c r="CO57" i="8" s="1"/>
  <c r="O27" i="4"/>
  <c r="AB27" i="4" s="1"/>
  <c r="AF28" i="8" s="1"/>
  <c r="T27" i="4"/>
  <c r="AG27" i="4" s="1"/>
  <c r="AK28" i="8" s="1"/>
  <c r="P27" i="4"/>
  <c r="AC27" i="4" s="1"/>
  <c r="AG28" i="8" s="1"/>
  <c r="CO28" i="8" s="1"/>
  <c r="Q27" i="4"/>
  <c r="AD27" i="4" s="1"/>
  <c r="AH28" i="8" s="1"/>
  <c r="J27" i="4"/>
  <c r="R27" i="4"/>
  <c r="AE27" i="4" s="1"/>
  <c r="AI28" i="8" s="1"/>
  <c r="CQ28" i="8" s="1"/>
  <c r="M27" i="4"/>
  <c r="Z27" i="4" s="1"/>
  <c r="AD28" i="8" s="1"/>
  <c r="CL28" i="8" s="1"/>
  <c r="K27" i="4"/>
  <c r="X27" i="4" s="1"/>
  <c r="AB28" i="8" s="1"/>
  <c r="U27" i="4"/>
  <c r="AH27" i="4" s="1"/>
  <c r="AL28" i="8" s="1"/>
  <c r="S27" i="4"/>
  <c r="AF27" i="4" s="1"/>
  <c r="AJ28" i="8" s="1"/>
  <c r="CR28" i="8" s="1"/>
  <c r="N27" i="4"/>
  <c r="AA27" i="4" s="1"/>
  <c r="AE28" i="8" s="1"/>
  <c r="CM28" i="8" s="1"/>
  <c r="L27" i="4"/>
  <c r="Y27" i="4" s="1"/>
  <c r="AC28" i="8" s="1"/>
  <c r="CK28" i="8" s="1"/>
  <c r="Q25" i="4"/>
  <c r="AD25" i="4" s="1"/>
  <c r="AH26" i="8" s="1"/>
  <c r="CP26" i="8" s="1"/>
  <c r="J25" i="4"/>
  <c r="R25" i="4"/>
  <c r="AE25" i="4" s="1"/>
  <c r="AI26" i="8" s="1"/>
  <c r="CQ26" i="8" s="1"/>
  <c r="M25" i="4"/>
  <c r="Z25" i="4" s="1"/>
  <c r="AD26" i="8" s="1"/>
  <c r="K25" i="4"/>
  <c r="X25" i="4" s="1"/>
  <c r="AB26" i="8" s="1"/>
  <c r="U25" i="4"/>
  <c r="AH25" i="4" s="1"/>
  <c r="AL26" i="8" s="1"/>
  <c r="CT26" i="8" s="1"/>
  <c r="S25" i="4"/>
  <c r="AF25" i="4" s="1"/>
  <c r="AJ26" i="8" s="1"/>
  <c r="CR26" i="8" s="1"/>
  <c r="N25" i="4"/>
  <c r="AA25" i="4" s="1"/>
  <c r="AE26" i="8" s="1"/>
  <c r="CM26" i="8" s="1"/>
  <c r="L25" i="4"/>
  <c r="Y25" i="4" s="1"/>
  <c r="AC26" i="8" s="1"/>
  <c r="CK26" i="8" s="1"/>
  <c r="O25" i="4"/>
  <c r="AB25" i="4" s="1"/>
  <c r="AF26" i="8" s="1"/>
  <c r="CN26" i="8" s="1"/>
  <c r="T25" i="4"/>
  <c r="AG25" i="4" s="1"/>
  <c r="AK26" i="8" s="1"/>
  <c r="CS26" i="8" s="1"/>
  <c r="P25" i="4"/>
  <c r="AC25" i="4" s="1"/>
  <c r="AG26" i="8" s="1"/>
  <c r="R83" i="4"/>
  <c r="AE83" i="4" s="1"/>
  <c r="AI84" i="8" s="1"/>
  <c r="CQ84" i="8" s="1"/>
  <c r="O83" i="4"/>
  <c r="AB83" i="4" s="1"/>
  <c r="AF84" i="8" s="1"/>
  <c r="CN84" i="8" s="1"/>
  <c r="K83" i="4"/>
  <c r="X83" i="4" s="1"/>
  <c r="AB84" i="8" s="1"/>
  <c r="CJ84" i="8" s="1"/>
  <c r="P83" i="4"/>
  <c r="AC83" i="4" s="1"/>
  <c r="AG84" i="8" s="1"/>
  <c r="CO84" i="8" s="1"/>
  <c r="S83" i="4"/>
  <c r="AF83" i="4" s="1"/>
  <c r="AJ84" i="8" s="1"/>
  <c r="CR84" i="8" s="1"/>
  <c r="L83" i="4"/>
  <c r="Y83" i="4" s="1"/>
  <c r="AC84" i="8" s="1"/>
  <c r="CK84" i="8" s="1"/>
  <c r="T83" i="4"/>
  <c r="AG83" i="4" s="1"/>
  <c r="AK84" i="8" s="1"/>
  <c r="CS84" i="8" s="1"/>
  <c r="M83" i="4"/>
  <c r="Z83" i="4" s="1"/>
  <c r="AD84" i="8" s="1"/>
  <c r="CL84" i="8" s="1"/>
  <c r="Q83" i="4"/>
  <c r="AD83" i="4" s="1"/>
  <c r="AH84" i="8" s="1"/>
  <c r="U83" i="4"/>
  <c r="AH83" i="4" s="1"/>
  <c r="AL84" i="8" s="1"/>
  <c r="CT84" i="8" s="1"/>
  <c r="J83" i="4"/>
  <c r="N83" i="4"/>
  <c r="AA83" i="4" s="1"/>
  <c r="AE84" i="8" s="1"/>
  <c r="CM84" i="8" s="1"/>
  <c r="T64" i="4"/>
  <c r="AG64" i="4" s="1"/>
  <c r="AK65" i="8" s="1"/>
  <c r="K64" i="4"/>
  <c r="X64" i="4" s="1"/>
  <c r="AB65" i="8" s="1"/>
  <c r="CJ65" i="8" s="1"/>
  <c r="J64" i="4"/>
  <c r="S64" i="4"/>
  <c r="AF64" i="4" s="1"/>
  <c r="AJ65" i="8" s="1"/>
  <c r="CR65" i="8" s="1"/>
  <c r="U64" i="4"/>
  <c r="AH64" i="4" s="1"/>
  <c r="AL65" i="8" s="1"/>
  <c r="O64" i="4"/>
  <c r="AB64" i="4" s="1"/>
  <c r="AF65" i="8" s="1"/>
  <c r="CN65" i="8" s="1"/>
  <c r="L64" i="4"/>
  <c r="Y64" i="4" s="1"/>
  <c r="AC65" i="8" s="1"/>
  <c r="CK65" i="8" s="1"/>
  <c r="N64" i="4"/>
  <c r="AA64" i="4" s="1"/>
  <c r="AE65" i="8" s="1"/>
  <c r="CM65" i="8" s="1"/>
  <c r="M64" i="4"/>
  <c r="Z64" i="4" s="1"/>
  <c r="AD65" i="8" s="1"/>
  <c r="P64" i="4"/>
  <c r="AC64" i="4" s="1"/>
  <c r="AG65" i="8" s="1"/>
  <c r="CO65" i="8" s="1"/>
  <c r="Q64" i="4"/>
  <c r="AD64" i="4" s="1"/>
  <c r="AH65" i="8" s="1"/>
  <c r="CP65" i="8" s="1"/>
  <c r="R64" i="4"/>
  <c r="AE64" i="4" s="1"/>
  <c r="AI65" i="8" s="1"/>
  <c r="CQ65" i="8" s="1"/>
  <c r="U47" i="4"/>
  <c r="AH47" i="4" s="1"/>
  <c r="AL48" i="8" s="1"/>
  <c r="N47" i="4"/>
  <c r="AA47" i="4" s="1"/>
  <c r="AE48" i="8" s="1"/>
  <c r="CM48" i="8" s="1"/>
  <c r="O47" i="4"/>
  <c r="AB47" i="4" s="1"/>
  <c r="AF48" i="8" s="1"/>
  <c r="CN48" i="8" s="1"/>
  <c r="P47" i="4"/>
  <c r="AC47" i="4" s="1"/>
  <c r="AG48" i="8" s="1"/>
  <c r="CO48" i="8" s="1"/>
  <c r="Q47" i="4"/>
  <c r="AD47" i="4" s="1"/>
  <c r="AH48" i="8" s="1"/>
  <c r="CP48" i="8" s="1"/>
  <c r="T47" i="4"/>
  <c r="AG47" i="4" s="1"/>
  <c r="AK48" i="8" s="1"/>
  <c r="CS48" i="8" s="1"/>
  <c r="J47" i="4"/>
  <c r="R47" i="4"/>
  <c r="AE47" i="4" s="1"/>
  <c r="AI48" i="8" s="1"/>
  <c r="K47" i="4"/>
  <c r="X47" i="4" s="1"/>
  <c r="AB48" i="8" s="1"/>
  <c r="S47" i="4"/>
  <c r="AF47" i="4" s="1"/>
  <c r="AJ48" i="8" s="1"/>
  <c r="CR48" i="8" s="1"/>
  <c r="M47" i="4"/>
  <c r="Z47" i="4" s="1"/>
  <c r="AD48" i="8" s="1"/>
  <c r="CL48" i="8" s="1"/>
  <c r="L47" i="4"/>
  <c r="Y47" i="4" s="1"/>
  <c r="AC48" i="8" s="1"/>
  <c r="R57" i="4"/>
  <c r="AE57" i="4" s="1"/>
  <c r="AI58" i="8" s="1"/>
  <c r="CQ58" i="8" s="1"/>
  <c r="K57" i="4"/>
  <c r="X57" i="4" s="1"/>
  <c r="AB58" i="8" s="1"/>
  <c r="CJ58" i="8" s="1"/>
  <c r="S57" i="4"/>
  <c r="AF57" i="4" s="1"/>
  <c r="AJ58" i="8" s="1"/>
  <c r="CR58" i="8" s="1"/>
  <c r="M57" i="4"/>
  <c r="Z57" i="4" s="1"/>
  <c r="AD58" i="8" s="1"/>
  <c r="CL58" i="8" s="1"/>
  <c r="N57" i="4"/>
  <c r="AA57" i="4" s="1"/>
  <c r="AE58" i="8" s="1"/>
  <c r="CM58" i="8" s="1"/>
  <c r="U57" i="4"/>
  <c r="AH57" i="4" s="1"/>
  <c r="AL58" i="8" s="1"/>
  <c r="P57" i="4"/>
  <c r="AC57" i="4" s="1"/>
  <c r="AG58" i="8" s="1"/>
  <c r="CO58" i="8" s="1"/>
  <c r="O57" i="4"/>
  <c r="AB57" i="4" s="1"/>
  <c r="AF58" i="8" s="1"/>
  <c r="CN58" i="8" s="1"/>
  <c r="T57" i="4"/>
  <c r="AG57" i="4" s="1"/>
  <c r="AK58" i="8" s="1"/>
  <c r="Q57" i="4"/>
  <c r="AD57" i="4" s="1"/>
  <c r="AH58" i="8" s="1"/>
  <c r="CP58" i="8" s="1"/>
  <c r="L57" i="4"/>
  <c r="Y57" i="4" s="1"/>
  <c r="AC58" i="8" s="1"/>
  <c r="CK58" i="8" s="1"/>
  <c r="J57" i="4"/>
  <c r="CL53" i="8"/>
  <c r="DE64" i="5"/>
  <c r="CF64" i="8" s="1"/>
  <c r="CZ64" i="5"/>
  <c r="CA64" i="8" s="1"/>
  <c r="CI76" i="5"/>
  <c r="CU76" i="5" s="1"/>
  <c r="CV10" i="5"/>
  <c r="BW10" i="8" s="1"/>
  <c r="BX10" i="5"/>
  <c r="CJ10" i="5" s="1"/>
  <c r="CY85" i="5"/>
  <c r="BZ85" i="8" s="1"/>
  <c r="DF43" i="5"/>
  <c r="CG43" i="8" s="1"/>
  <c r="DB61" i="5"/>
  <c r="CC61" i="8" s="1"/>
  <c r="CV32" i="5"/>
  <c r="BW32" i="8" s="1"/>
  <c r="CI32" i="8" s="1"/>
  <c r="DG46" i="5"/>
  <c r="CH46" i="8" s="1"/>
  <c r="DF37" i="5"/>
  <c r="CG37" i="8" s="1"/>
  <c r="DF32" i="5"/>
  <c r="CG32" i="8" s="1"/>
  <c r="CS32" i="8" s="1"/>
  <c r="DB69" i="5"/>
  <c r="CC69" i="8" s="1"/>
  <c r="CO69" i="8" s="1"/>
  <c r="DC59" i="5"/>
  <c r="CD59" i="8" s="1"/>
  <c r="DE70" i="5"/>
  <c r="CF70" i="8" s="1"/>
  <c r="CV85" i="5"/>
  <c r="BW85" i="8" s="1"/>
  <c r="DG38" i="5"/>
  <c r="CH38" i="8" s="1"/>
  <c r="DA53" i="5"/>
  <c r="CB53" i="8" s="1"/>
  <c r="CN53" i="8" s="1"/>
  <c r="AA76" i="5"/>
  <c r="DA61" i="5"/>
  <c r="CB61" i="8" s="1"/>
  <c r="CX37" i="5"/>
  <c r="BY37" i="8" s="1"/>
  <c r="AC76" i="5"/>
  <c r="CW76" i="5" s="1"/>
  <c r="BX76" i="8" s="1"/>
  <c r="CJ76" i="8" s="1"/>
  <c r="CW61" i="5"/>
  <c r="BX61" i="8" s="1"/>
  <c r="DB70" i="5"/>
  <c r="CC70" i="8" s="1"/>
  <c r="DF47" i="5"/>
  <c r="CG47" i="8" s="1"/>
  <c r="DD37" i="5"/>
  <c r="CE37" i="8" s="1"/>
  <c r="AB67" i="5"/>
  <c r="BX67" i="5" s="1"/>
  <c r="CJ67" i="5" s="1"/>
  <c r="DG73" i="5"/>
  <c r="CH73" i="8" s="1"/>
  <c r="CX87" i="5"/>
  <c r="BY87" i="8" s="1"/>
  <c r="CE67" i="5"/>
  <c r="CQ67" i="5" s="1"/>
  <c r="CD76" i="5"/>
  <c r="CP76" i="5" s="1"/>
  <c r="CB67" i="5"/>
  <c r="CN67" i="5" s="1"/>
  <c r="CB76" i="5"/>
  <c r="CN76" i="5" s="1"/>
  <c r="N82" i="19"/>
  <c r="Z82" i="19" s="1"/>
  <c r="J69" i="19"/>
  <c r="V69" i="19" s="1"/>
  <c r="H66" i="19"/>
  <c r="T66" i="19" s="1"/>
  <c r="C37" i="19"/>
  <c r="O37" i="19" s="1"/>
  <c r="H37" i="19"/>
  <c r="T37" i="19" s="1"/>
  <c r="C10" i="19"/>
  <c r="E69" i="19"/>
  <c r="Q69" i="19" s="1"/>
  <c r="G50" i="19"/>
  <c r="S50" i="19" s="1"/>
  <c r="N65" i="19"/>
  <c r="Z65" i="19" s="1"/>
  <c r="F84" i="19"/>
  <c r="R84" i="19" s="1"/>
  <c r="C28" i="19"/>
  <c r="O28" i="19" s="1"/>
  <c r="I66" i="19"/>
  <c r="U66" i="19" s="1"/>
  <c r="J67" i="19"/>
  <c r="V67" i="19" s="1"/>
  <c r="J82" i="19"/>
  <c r="V82" i="19" s="1"/>
  <c r="H83" i="19"/>
  <c r="T83" i="19" s="1"/>
  <c r="M83" i="19"/>
  <c r="Y83" i="19" s="1"/>
  <c r="E83" i="19"/>
  <c r="Q83" i="19" s="1"/>
  <c r="M15" i="19"/>
  <c r="Y15" i="19" s="1"/>
  <c r="G77" i="19"/>
  <c r="S77" i="19" s="1"/>
  <c r="F83" i="19"/>
  <c r="R83" i="19" s="1"/>
  <c r="N83" i="19"/>
  <c r="Z83" i="19" s="1"/>
  <c r="K82" i="19"/>
  <c r="W82" i="19" s="1"/>
  <c r="E77" i="19"/>
  <c r="Q77" i="19" s="1"/>
  <c r="D15" i="19"/>
  <c r="P15" i="19" s="1"/>
  <c r="N85" i="19"/>
  <c r="Z85" i="19" s="1"/>
  <c r="I69" i="19"/>
  <c r="U69" i="19" s="1"/>
  <c r="J73" i="19"/>
  <c r="V73" i="19" s="1"/>
  <c r="M69" i="19"/>
  <c r="Y69" i="19" s="1"/>
  <c r="G81" i="19"/>
  <c r="S81" i="19" s="1"/>
  <c r="L50" i="19"/>
  <c r="X50" i="19" s="1"/>
  <c r="E13" i="19"/>
  <c r="Q13" i="19" s="1"/>
  <c r="H36" i="19"/>
  <c r="T36" i="19" s="1"/>
  <c r="E22" i="19"/>
  <c r="Q22" i="19" s="1"/>
  <c r="K37" i="19"/>
  <c r="W37" i="19" s="1"/>
  <c r="M43" i="19"/>
  <c r="Y43" i="19" s="1"/>
  <c r="J32" i="19"/>
  <c r="V32" i="19" s="1"/>
  <c r="D10" i="19"/>
  <c r="J13" i="19"/>
  <c r="V13" i="19" s="1"/>
  <c r="M29" i="19"/>
  <c r="Y29" i="19" s="1"/>
  <c r="H10" i="19"/>
  <c r="K22" i="19"/>
  <c r="W22" i="19" s="1"/>
  <c r="K16" i="19"/>
  <c r="W16" i="19" s="1"/>
  <c r="F45" i="19"/>
  <c r="R45" i="19" s="1"/>
  <c r="K19" i="19"/>
  <c r="W19" i="19" s="1"/>
  <c r="N57" i="19"/>
  <c r="Z57" i="19" s="1"/>
  <c r="D83" i="19"/>
  <c r="P83" i="19" s="1"/>
  <c r="J59" i="19"/>
  <c r="V59" i="19" s="1"/>
  <c r="J85" i="19"/>
  <c r="V85" i="19" s="1"/>
  <c r="N73" i="19"/>
  <c r="Z73" i="19" s="1"/>
  <c r="E84" i="19"/>
  <c r="Q84" i="19" s="1"/>
  <c r="G57" i="19"/>
  <c r="S57" i="19" s="1"/>
  <c r="F77" i="19"/>
  <c r="R77" i="19" s="1"/>
  <c r="M66" i="19"/>
  <c r="Y66" i="19" s="1"/>
  <c r="D69" i="19"/>
  <c r="P69" i="19" s="1"/>
  <c r="M85" i="19"/>
  <c r="Y85" i="19" s="1"/>
  <c r="L83" i="19"/>
  <c r="X83" i="19" s="1"/>
  <c r="F69" i="19"/>
  <c r="R69" i="19" s="1"/>
  <c r="N69" i="19"/>
  <c r="Z69" i="19" s="1"/>
  <c r="K57" i="19"/>
  <c r="W57" i="19" s="1"/>
  <c r="H84" i="19"/>
  <c r="T84" i="19" s="1"/>
  <c r="I83" i="19"/>
  <c r="U83" i="19" s="1"/>
  <c r="K69" i="19"/>
  <c r="W69" i="19" s="1"/>
  <c r="H69" i="19"/>
  <c r="T69" i="19" s="1"/>
  <c r="F55" i="19"/>
  <c r="R55" i="19" s="1"/>
  <c r="DA38" i="5"/>
  <c r="CB38" i="8" s="1"/>
  <c r="DA46" i="5"/>
  <c r="CB46" i="8" s="1"/>
  <c r="BX64" i="5"/>
  <c r="CJ64" i="5" s="1"/>
  <c r="AM67" i="5"/>
  <c r="CI67" i="5" s="1"/>
  <c r="CU67" i="5" s="1"/>
  <c r="CD73" i="5"/>
  <c r="CP73" i="5" s="1"/>
  <c r="CW32" i="5"/>
  <c r="BX32" i="8" s="1"/>
  <c r="CJ32" i="8" s="1"/>
  <c r="DG69" i="5"/>
  <c r="CH69" i="8" s="1"/>
  <c r="CT69" i="8" s="1"/>
  <c r="DF52" i="5"/>
  <c r="CG52" i="8" s="1"/>
  <c r="AA67" i="5"/>
  <c r="DE86" i="5"/>
  <c r="CF86" i="8" s="1"/>
  <c r="CZ38" i="5"/>
  <c r="CA38" i="8" s="1"/>
  <c r="DA37" i="5"/>
  <c r="CB37" i="8" s="1"/>
  <c r="DD46" i="5"/>
  <c r="CE46" i="8" s="1"/>
  <c r="CV76" i="5"/>
  <c r="BW76" i="8" s="1"/>
  <c r="CX41" i="5"/>
  <c r="BY41" i="8" s="1"/>
  <c r="DE43" i="5"/>
  <c r="CF43" i="8" s="1"/>
  <c r="BY73" i="5"/>
  <c r="CK73" i="5" s="1"/>
  <c r="CT53" i="8"/>
  <c r="BZ67" i="5"/>
  <c r="CL67" i="5" s="1"/>
  <c r="CX67" i="5"/>
  <c r="BY67" i="8" s="1"/>
  <c r="CK67" i="8" s="1"/>
  <c r="CF76" i="5"/>
  <c r="DD76" i="5"/>
  <c r="CE76" i="8" s="1"/>
  <c r="DA76" i="5"/>
  <c r="CB76" i="8" s="1"/>
  <c r="CX64" i="5"/>
  <c r="BY64" i="8" s="1"/>
  <c r="CY64" i="5"/>
  <c r="BZ64" i="8" s="1"/>
  <c r="CX70" i="5"/>
  <c r="BY70" i="8" s="1"/>
  <c r="G63" i="22"/>
  <c r="I63" i="22" s="1"/>
  <c r="G40" i="22"/>
  <c r="I40" i="22" s="1"/>
  <c r="G18" i="22"/>
  <c r="I18" i="22" s="1"/>
  <c r="G82" i="22"/>
  <c r="I82" i="22" s="1"/>
  <c r="G77" i="22"/>
  <c r="I77" i="22" s="1"/>
  <c r="G24" i="22"/>
  <c r="I24" i="22" s="1"/>
  <c r="CE41" i="5"/>
  <c r="CQ41" i="5" s="1"/>
  <c r="G80" i="22"/>
  <c r="I80" i="22" s="1"/>
  <c r="G13" i="22"/>
  <c r="I13" i="22" s="1"/>
  <c r="G64" i="22"/>
  <c r="I64" i="22" s="1"/>
  <c r="G72" i="22"/>
  <c r="I72" i="22" s="1"/>
  <c r="G48" i="22"/>
  <c r="I48" i="22" s="1"/>
  <c r="G78" i="22"/>
  <c r="I78" i="22" s="1"/>
  <c r="G49" i="22"/>
  <c r="I49" i="22" s="1"/>
  <c r="G46" i="22"/>
  <c r="I46" i="22" s="1"/>
  <c r="G56" i="22"/>
  <c r="I56" i="22" s="1"/>
  <c r="G55" i="22"/>
  <c r="I55" i="22" s="1"/>
  <c r="G81" i="22"/>
  <c r="I81" i="22" s="1"/>
  <c r="G54" i="22"/>
  <c r="I54" i="22" s="1"/>
  <c r="CA43" i="5"/>
  <c r="CM43" i="5" s="1"/>
  <c r="W9" i="4"/>
  <c r="AA10" i="8" s="1"/>
  <c r="V9" i="4"/>
  <c r="J8" i="22" s="1"/>
  <c r="CC41" i="5"/>
  <c r="CO41" i="5" s="1"/>
  <c r="BX73" i="5"/>
  <c r="CJ73" i="5" s="1"/>
  <c r="BZ86" i="5"/>
  <c r="CL86" i="5" s="1"/>
  <c r="CG53" i="5"/>
  <c r="CS53" i="5" s="1"/>
  <c r="CC76" i="5"/>
  <c r="CO76" i="5" s="1"/>
  <c r="CD67" i="5"/>
  <c r="CP67" i="5" s="1"/>
  <c r="CD71" i="5"/>
  <c r="CP71" i="5" s="1"/>
  <c r="CJ103" i="8"/>
  <c r="CL103" i="8"/>
  <c r="BY101" i="5"/>
  <c r="CK101" i="5" s="1"/>
  <c r="BY85" i="5"/>
  <c r="CK85" i="5" s="1"/>
  <c r="CB52" i="5"/>
  <c r="CN52" i="5" s="1"/>
  <c r="CG103" i="5"/>
  <c r="CS103" i="5" s="1"/>
  <c r="BZ109" i="5"/>
  <c r="CL109" i="5" s="1"/>
  <c r="CD52" i="5"/>
  <c r="CP52" i="5" s="1"/>
  <c r="CF52" i="5"/>
  <c r="CR52" i="5" s="1"/>
  <c r="CA41" i="5"/>
  <c r="CM41" i="5" s="1"/>
  <c r="CF77" i="5"/>
  <c r="CR77" i="5" s="1"/>
  <c r="CE86" i="5"/>
  <c r="CQ86" i="5" s="1"/>
  <c r="CC95" i="5"/>
  <c r="CO95" i="5" s="1"/>
  <c r="BZ38" i="5"/>
  <c r="CL38" i="5" s="1"/>
  <c r="CG99" i="5"/>
  <c r="CS99" i="5" s="1"/>
  <c r="CF43" i="5"/>
  <c r="CR43" i="5" s="1"/>
  <c r="CI52" i="5"/>
  <c r="CU52" i="5" s="1"/>
  <c r="CF108" i="5"/>
  <c r="CR108" i="5" s="1"/>
  <c r="CF96" i="5"/>
  <c r="CR96" i="5" s="1"/>
  <c r="BZ64" i="5"/>
  <c r="CL64" i="5" s="1"/>
  <c r="CH61" i="5"/>
  <c r="CT61" i="5" s="1"/>
  <c r="CG107" i="5"/>
  <c r="CS107" i="5" s="1"/>
  <c r="CH76" i="5"/>
  <c r="CT76" i="5" s="1"/>
  <c r="CI43" i="5"/>
  <c r="CU43" i="5" s="1"/>
  <c r="CF61" i="5"/>
  <c r="CR61" i="5" s="1"/>
  <c r="CG60" i="5"/>
  <c r="CS60" i="5" s="1"/>
  <c r="CB44" i="5"/>
  <c r="CN44" i="5" s="1"/>
  <c r="CC86" i="5"/>
  <c r="CO86" i="5" s="1"/>
  <c r="CF32" i="5"/>
  <c r="CR32" i="5" s="1"/>
  <c r="CG92" i="5"/>
  <c r="CS92" i="5" s="1"/>
  <c r="CF95" i="5"/>
  <c r="CR95" i="5" s="1"/>
  <c r="CF67" i="5"/>
  <c r="CR67" i="5" s="1"/>
  <c r="CH71" i="5"/>
  <c r="CT71" i="5" s="1"/>
  <c r="BY44" i="5"/>
  <c r="CK44" i="5" s="1"/>
  <c r="CI53" i="5"/>
  <c r="CU53" i="5" s="1"/>
  <c r="CG75" i="5"/>
  <c r="CS75" i="5" s="1"/>
  <c r="CF37" i="5"/>
  <c r="CR37" i="5" s="1"/>
  <c r="CF101" i="5"/>
  <c r="CR101" i="5" s="1"/>
  <c r="CC71" i="5"/>
  <c r="CO71" i="5" s="1"/>
  <c r="CG88" i="5"/>
  <c r="CS88" i="5" s="1"/>
  <c r="CG44" i="5"/>
  <c r="CS44" i="5" s="1"/>
  <c r="CE76" i="5"/>
  <c r="CQ76" i="5" s="1"/>
  <c r="CD77" i="5"/>
  <c r="CP77" i="5" s="1"/>
  <c r="CA61" i="5"/>
  <c r="CM61" i="5" s="1"/>
  <c r="CC44" i="5"/>
  <c r="CO44" i="5" s="1"/>
  <c r="CI63" i="5"/>
  <c r="CU63" i="5" s="1"/>
  <c r="BY43" i="5"/>
  <c r="CK43" i="5" s="1"/>
  <c r="CI86" i="5"/>
  <c r="CU86" i="5" s="1"/>
  <c r="CF92" i="5"/>
  <c r="CR92" i="5" s="1"/>
  <c r="CC77" i="5"/>
  <c r="CO77" i="5" s="1"/>
  <c r="CE52" i="5"/>
  <c r="CQ52" i="5" s="1"/>
  <c r="CG64" i="5"/>
  <c r="CS64" i="5" s="1"/>
  <c r="CE101" i="5"/>
  <c r="CQ101" i="5" s="1"/>
  <c r="CH64" i="5"/>
  <c r="CT64" i="5" s="1"/>
  <c r="CD47" i="5"/>
  <c r="CP47" i="5" s="1"/>
  <c r="CI62" i="5"/>
  <c r="CU62" i="5" s="1"/>
  <c r="BY109" i="5"/>
  <c r="CK109" i="5" s="1"/>
  <c r="CI99" i="5"/>
  <c r="CU99" i="5" s="1"/>
  <c r="CB96" i="5"/>
  <c r="CN96" i="5" s="1"/>
  <c r="CA37" i="5"/>
  <c r="CM37" i="5" s="1"/>
  <c r="CG91" i="5"/>
  <c r="CS91" i="5" s="1"/>
  <c r="CG55" i="5"/>
  <c r="CS55" i="5" s="1"/>
  <c r="CA25" i="5"/>
  <c r="CM25" i="5" s="1"/>
  <c r="CC39" i="5"/>
  <c r="CO39" i="5" s="1"/>
  <c r="CB107" i="5"/>
  <c r="CN107" i="5" s="1"/>
  <c r="CD68" i="5"/>
  <c r="CH55" i="5"/>
  <c r="CT55" i="5" s="1"/>
  <c r="CB33" i="5"/>
  <c r="CN33" i="5" s="1"/>
  <c r="BY11" i="5"/>
  <c r="BZ39" i="5"/>
  <c r="CL39" i="5" s="1"/>
  <c r="CA12" i="5"/>
  <c r="CM12" i="5" s="1"/>
  <c r="CF38" i="5"/>
  <c r="CR38" i="5" s="1"/>
  <c r="CD25" i="5"/>
  <c r="CP25" i="5" s="1"/>
  <c r="CG21" i="5"/>
  <c r="CS21" i="5" s="1"/>
  <c r="AD13" i="5"/>
  <c r="CX13" i="5" s="1"/>
  <c r="BY13" i="8" s="1"/>
  <c r="AG22" i="5"/>
  <c r="DA22" i="5" s="1"/>
  <c r="CB22" i="8" s="1"/>
  <c r="AH31" i="5"/>
  <c r="DB31" i="5" s="1"/>
  <c r="CC31" i="8" s="1"/>
  <c r="CO31" i="8" s="1"/>
  <c r="AI31" i="5"/>
  <c r="CE31" i="5" s="1"/>
  <c r="AJ31" i="5"/>
  <c r="CF31" i="5" s="1"/>
  <c r="AM49" i="5"/>
  <c r="CI49" i="5" s="1"/>
  <c r="AI49" i="5"/>
  <c r="DC49" i="5" s="1"/>
  <c r="CD49" i="8" s="1"/>
  <c r="AE40" i="5"/>
  <c r="CA40" i="5" s="1"/>
  <c r="CM40" i="5" s="1"/>
  <c r="CK32" i="5"/>
  <c r="BZ44" i="5"/>
  <c r="CL44" i="5" s="1"/>
  <c r="BY39" i="5"/>
  <c r="CK39" i="5" s="1"/>
  <c r="BY54" i="5"/>
  <c r="CK54" i="5" s="1"/>
  <c r="CO53" i="5"/>
  <c r="CF41" i="5"/>
  <c r="CR41" i="5" s="1"/>
  <c r="BY64" i="5"/>
  <c r="CK64" i="5" s="1"/>
  <c r="CB86" i="5"/>
  <c r="CN86" i="5" s="1"/>
  <c r="CI55" i="5"/>
  <c r="CU55" i="5" s="1"/>
  <c r="CH24" i="5"/>
  <c r="CT24" i="5" s="1"/>
  <c r="CD59" i="5"/>
  <c r="CP59" i="5" s="1"/>
  <c r="CF60" i="5"/>
  <c r="CR60" i="5" s="1"/>
  <c r="CU38" i="5"/>
  <c r="CP38" i="5"/>
  <c r="CF102" i="5"/>
  <c r="CR102" i="5" s="1"/>
  <c r="CH101" i="5"/>
  <c r="CT101" i="5" s="1"/>
  <c r="CE53" i="5"/>
  <c r="CQ53" i="5" s="1"/>
  <c r="CC25" i="5"/>
  <c r="CS101" i="5"/>
  <c r="CT43" i="5"/>
  <c r="CM85" i="5"/>
  <c r="CG39" i="5"/>
  <c r="CA23" i="5"/>
  <c r="CE35" i="5"/>
  <c r="CQ35" i="5" s="1"/>
  <c r="AJ13" i="5"/>
  <c r="DD13" i="5" s="1"/>
  <c r="CE13" i="8" s="1"/>
  <c r="AI22" i="5"/>
  <c r="DC22" i="5" s="1"/>
  <c r="CD22" i="8" s="1"/>
  <c r="CP22" i="8" s="1"/>
  <c r="CM29" i="5"/>
  <c r="AL13" i="5"/>
  <c r="DF13" i="5" s="1"/>
  <c r="CG13" i="8" s="1"/>
  <c r="CS13" i="8" s="1"/>
  <c r="AM13" i="5"/>
  <c r="CI13" i="5" s="1"/>
  <c r="DF67" i="5"/>
  <c r="CG67" i="8" s="1"/>
  <c r="CS67" i="8" s="1"/>
  <c r="AK22" i="5"/>
  <c r="CG22" i="5" s="1"/>
  <c r="AE22" i="5"/>
  <c r="CY22" i="5" s="1"/>
  <c r="BZ22" i="8" s="1"/>
  <c r="CX46" i="5"/>
  <c r="BY46" i="8" s="1"/>
  <c r="AH40" i="5"/>
  <c r="CD40" i="5" s="1"/>
  <c r="CP94" i="5"/>
  <c r="CI88" i="5"/>
  <c r="CU88" i="5" s="1"/>
  <c r="CM107" i="5"/>
  <c r="CO43" i="5"/>
  <c r="CM38" i="5"/>
  <c r="CI33" i="5"/>
  <c r="CU33" i="5" s="1"/>
  <c r="BZ29" i="5"/>
  <c r="CF63" i="5"/>
  <c r="CR63" i="5" s="1"/>
  <c r="CD108" i="5"/>
  <c r="CP108" i="5" s="1"/>
  <c r="CA47" i="5"/>
  <c r="CM47" i="5" s="1"/>
  <c r="CP92" i="5"/>
  <c r="BZ23" i="5"/>
  <c r="CL23" i="5" s="1"/>
  <c r="CF47" i="5"/>
  <c r="CR47" i="5" s="1"/>
  <c r="CG52" i="5"/>
  <c r="CS52" i="5" s="1"/>
  <c r="CE55" i="5"/>
  <c r="CQ55" i="5" s="1"/>
  <c r="CF94" i="5"/>
  <c r="CR94" i="5" s="1"/>
  <c r="CC62" i="5"/>
  <c r="CO62" i="5" s="1"/>
  <c r="CG67" i="5"/>
  <c r="CS67" i="5" s="1"/>
  <c r="CH53" i="5"/>
  <c r="CT53" i="5" s="1"/>
  <c r="CR107" i="5"/>
  <c r="CE64" i="5"/>
  <c r="CQ64" i="5" s="1"/>
  <c r="CC35" i="5"/>
  <c r="CO35" i="5" s="1"/>
  <c r="CI71" i="5"/>
  <c r="CU71" i="5" s="1"/>
  <c r="BZ72" i="5"/>
  <c r="CL72" i="5" s="1"/>
  <c r="CR44" i="5"/>
  <c r="CQ43" i="5"/>
  <c r="CS43" i="5"/>
  <c r="CF39" i="5"/>
  <c r="CR39" i="5" s="1"/>
  <c r="CC30" i="5"/>
  <c r="CO30" i="5" s="1"/>
  <c r="CA103" i="5"/>
  <c r="CM103" i="5" s="1"/>
  <c r="BY55" i="5"/>
  <c r="CK55" i="5" s="1"/>
  <c r="CG63" i="5"/>
  <c r="CS63" i="5" s="1"/>
  <c r="BY87" i="5"/>
  <c r="CK87" i="5" s="1"/>
  <c r="CA64" i="5"/>
  <c r="CM64" i="5" s="1"/>
  <c r="CH78" i="5"/>
  <c r="CT78" i="5" s="1"/>
  <c r="CD55" i="5"/>
  <c r="CP55" i="5" s="1"/>
  <c r="BY34" i="5"/>
  <c r="CK34" i="5" s="1"/>
  <c r="CF30" i="5"/>
  <c r="CR30" i="5" s="1"/>
  <c r="CA63" i="5"/>
  <c r="CM63" i="5" s="1"/>
  <c r="CR88" i="5"/>
  <c r="CT32" i="5"/>
  <c r="CR64" i="5"/>
  <c r="CP87" i="5"/>
  <c r="CG61" i="5"/>
  <c r="CS61" i="5" s="1"/>
  <c r="CD53" i="5"/>
  <c r="CP53" i="5" s="1"/>
  <c r="CI101" i="5"/>
  <c r="CU101" i="5" s="1"/>
  <c r="BZ43" i="5"/>
  <c r="CL43" i="5" s="1"/>
  <c r="BZ52" i="5"/>
  <c r="CL52" i="5" s="1"/>
  <c r="CD11" i="5"/>
  <c r="CC34" i="5"/>
  <c r="CO34" i="5" s="1"/>
  <c r="CL12" i="5"/>
  <c r="AI17" i="5"/>
  <c r="CE17" i="5" s="1"/>
  <c r="CU30" i="5"/>
  <c r="CR12" i="5"/>
  <c r="AH13" i="5"/>
  <c r="DB13" i="5" s="1"/>
  <c r="CC13" i="8" s="1"/>
  <c r="AG13" i="5"/>
  <c r="CC13" i="5" s="1"/>
  <c r="CR78" i="5"/>
  <c r="CU78" i="5"/>
  <c r="AH22" i="5"/>
  <c r="CD22" i="5" s="1"/>
  <c r="AM22" i="5"/>
  <c r="CI22" i="5" s="1"/>
  <c r="AE31" i="5"/>
  <c r="CA31" i="5" s="1"/>
  <c r="AF31" i="5"/>
  <c r="CB31" i="5" s="1"/>
  <c r="AJ49" i="5"/>
  <c r="DD49" i="5" s="1"/>
  <c r="CE49" i="8" s="1"/>
  <c r="AD49" i="5"/>
  <c r="CX49" i="5" s="1"/>
  <c r="BY49" i="8" s="1"/>
  <c r="AJ40" i="5"/>
  <c r="CF40" i="5" s="1"/>
  <c r="CR85" i="5"/>
  <c r="CB68" i="5"/>
  <c r="CN68" i="5" s="1"/>
  <c r="CC55" i="5"/>
  <c r="CO55" i="5" s="1"/>
  <c r="CU59" i="5"/>
  <c r="CT52" i="5"/>
  <c r="CG35" i="5"/>
  <c r="CS35" i="5" s="1"/>
  <c r="CC11" i="5"/>
  <c r="CO11" i="5" s="1"/>
  <c r="CA34" i="5"/>
  <c r="CM34" i="5" s="1"/>
  <c r="BZ99" i="5"/>
  <c r="CL99" i="5" s="1"/>
  <c r="CO59" i="5"/>
  <c r="CU108" i="5"/>
  <c r="BY37" i="5"/>
  <c r="CK37" i="5" s="1"/>
  <c r="CI68" i="5"/>
  <c r="CU68" i="5" s="1"/>
  <c r="BZ33" i="5"/>
  <c r="CL33" i="5" s="1"/>
  <c r="CQ47" i="5"/>
  <c r="CU41" i="5"/>
  <c r="CE68" i="5"/>
  <c r="CQ68" i="5" s="1"/>
  <c r="CD24" i="5"/>
  <c r="CP24" i="5" s="1"/>
  <c r="CQ38" i="5"/>
  <c r="BX43" i="5"/>
  <c r="CJ43" i="5" s="1"/>
  <c r="CA35" i="5"/>
  <c r="CM35" i="5" s="1"/>
  <c r="CN101" i="5"/>
  <c r="CK52" i="5"/>
  <c r="CE24" i="5"/>
  <c r="CQ24" i="5" s="1"/>
  <c r="CH34" i="5"/>
  <c r="CT34" i="5" s="1"/>
  <c r="CO107" i="5"/>
  <c r="CN21" i="5"/>
  <c r="CU29" i="5"/>
  <c r="CQ78" i="5"/>
  <c r="CR25" i="5"/>
  <c r="CK29" i="5"/>
  <c r="CN11" i="5"/>
  <c r="CS23" i="5"/>
  <c r="AC13" i="5"/>
  <c r="BY13" i="5" s="1"/>
  <c r="AM17" i="5"/>
  <c r="CI17" i="5" s="1"/>
  <c r="AE17" i="5"/>
  <c r="CA17" i="5" s="1"/>
  <c r="CT39" i="5"/>
  <c r="AF22" i="5"/>
  <c r="CB22" i="5" s="1"/>
  <c r="AC31" i="5"/>
  <c r="CW31" i="5" s="1"/>
  <c r="BX31" i="8" s="1"/>
  <c r="CJ31" i="8" s="1"/>
  <c r="AL49" i="5"/>
  <c r="CH49" i="5" s="1"/>
  <c r="CV96" i="5"/>
  <c r="BW96" i="8" s="1"/>
  <c r="AK40" i="5"/>
  <c r="CG40" i="5" s="1"/>
  <c r="CS40" i="5" s="1"/>
  <c r="CL94" i="5"/>
  <c r="CT88" i="5"/>
  <c r="CU92" i="5"/>
  <c r="CG68" i="5"/>
  <c r="CC78" i="5"/>
  <c r="CO78" i="5" s="1"/>
  <c r="CF55" i="5"/>
  <c r="CR55" i="5" s="1"/>
  <c r="BY23" i="5"/>
  <c r="CK23" i="5" s="1"/>
  <c r="CA21" i="5"/>
  <c r="CM21" i="5" s="1"/>
  <c r="CF70" i="5"/>
  <c r="CR70" i="5" s="1"/>
  <c r="CF59" i="5"/>
  <c r="CR59" i="5" s="1"/>
  <c r="CA44" i="5"/>
  <c r="CM44" i="5" s="1"/>
  <c r="CH68" i="5"/>
  <c r="CG78" i="5"/>
  <c r="CS78" i="5" s="1"/>
  <c r="CG11" i="5"/>
  <c r="CB35" i="5"/>
  <c r="CN35" i="5" s="1"/>
  <c r="CC21" i="5"/>
  <c r="CO21" i="5" s="1"/>
  <c r="CG41" i="5"/>
  <c r="CS41" i="5" s="1"/>
  <c r="CD33" i="5"/>
  <c r="CP33" i="5" s="1"/>
  <c r="CI93" i="5"/>
  <c r="CU93" i="5" s="1"/>
  <c r="G91" i="22" s="1"/>
  <c r="I91" i="22" s="1"/>
  <c r="CP96" i="5"/>
  <c r="CB53" i="5"/>
  <c r="CN53" i="5" s="1"/>
  <c r="CN32" i="5"/>
  <c r="CB37" i="5"/>
  <c r="CN37" i="5" s="1"/>
  <c r="CN38" i="5"/>
  <c r="CI11" i="5"/>
  <c r="CH21" i="5"/>
  <c r="CT21" i="5" s="1"/>
  <c r="CG32" i="5"/>
  <c r="CS32" i="5" s="1"/>
  <c r="BY70" i="5"/>
  <c r="CO61" i="5"/>
  <c r="CU32" i="5"/>
  <c r="CC33" i="5"/>
  <c r="CO33" i="5" s="1"/>
  <c r="BY12" i="5"/>
  <c r="CK12" i="5" s="1"/>
  <c r="CB43" i="5"/>
  <c r="CN43" i="5" s="1"/>
  <c r="CE21" i="5"/>
  <c r="CQ21" i="5" s="1"/>
  <c r="CH30" i="5"/>
  <c r="CO69" i="5"/>
  <c r="CQ59" i="5"/>
  <c r="CQ32" i="5"/>
  <c r="CL41" i="5"/>
  <c r="CI39" i="5"/>
  <c r="CU39" i="5" s="1"/>
  <c r="CP69" i="5"/>
  <c r="CF72" i="5"/>
  <c r="CR72" i="5" s="1"/>
  <c r="CH44" i="5"/>
  <c r="CT44" i="5" s="1"/>
  <c r="CD43" i="5"/>
  <c r="CP43" i="5" s="1"/>
  <c r="CE77" i="5"/>
  <c r="CQ77" i="5" s="1"/>
  <c r="CB55" i="5"/>
  <c r="CN55" i="5" s="1"/>
  <c r="CD12" i="5"/>
  <c r="CP12" i="5" s="1"/>
  <c r="CN39" i="5"/>
  <c r="CQ11" i="5"/>
  <c r="AF13" i="5"/>
  <c r="CZ13" i="5" s="1"/>
  <c r="CA13" i="8" s="1"/>
  <c r="CQ12" i="5"/>
  <c r="CP29" i="5"/>
  <c r="AF24" i="5"/>
  <c r="CB24" i="5" s="1"/>
  <c r="CN24" i="5" s="1"/>
  <c r="CN34" i="5"/>
  <c r="CU21" i="5"/>
  <c r="CJ11" i="5"/>
  <c r="AI13" i="5"/>
  <c r="CE13" i="5" s="1"/>
  <c r="AF17" i="5"/>
  <c r="CB17" i="5" s="1"/>
  <c r="AD17" i="5"/>
  <c r="CX17" i="5" s="1"/>
  <c r="BY17" i="8" s="1"/>
  <c r="CK17" i="8" s="1"/>
  <c r="AD22" i="5"/>
  <c r="BZ22" i="5" s="1"/>
  <c r="AL22" i="5"/>
  <c r="CH22" i="5" s="1"/>
  <c r="AD31" i="5"/>
  <c r="BZ31" i="5" s="1"/>
  <c r="AL31" i="5"/>
  <c r="CH31" i="5" s="1"/>
  <c r="AC49" i="5"/>
  <c r="BY49" i="5" s="1"/>
  <c r="AK49" i="5"/>
  <c r="DE49" i="5" s="1"/>
  <c r="CF49" i="8" s="1"/>
  <c r="AF49" i="5"/>
  <c r="CB49" i="5" s="1"/>
  <c r="AC40" i="5"/>
  <c r="CW40" i="5" s="1"/>
  <c r="BX40" i="8" s="1"/>
  <c r="AG40" i="5"/>
  <c r="DA40" i="5" s="1"/>
  <c r="CB40" i="8" s="1"/>
  <c r="AI40" i="5"/>
  <c r="CE40" i="5" s="1"/>
  <c r="AL40" i="5"/>
  <c r="DF40" i="5" s="1"/>
  <c r="CG40" i="8" s="1"/>
  <c r="BY103" i="5"/>
  <c r="CK103" i="5" s="1"/>
  <c r="CF69" i="5"/>
  <c r="CR69" i="5" s="1"/>
  <c r="CD41" i="5"/>
  <c r="CP41" i="5" s="1"/>
  <c r="CG77" i="5"/>
  <c r="CS77" i="5" s="1"/>
  <c r="CI35" i="5"/>
  <c r="CU35" i="5" s="1"/>
  <c r="BZ21" i="5"/>
  <c r="CL21" i="5" s="1"/>
  <c r="CE39" i="5"/>
  <c r="CQ39" i="5" s="1"/>
  <c r="CU69" i="5"/>
  <c r="BY38" i="5"/>
  <c r="CK38" i="5" s="1"/>
  <c r="CA68" i="5"/>
  <c r="CM68" i="5" s="1"/>
  <c r="CA78" i="5"/>
  <c r="CM78" i="5" s="1"/>
  <c r="CF11" i="5"/>
  <c r="CR11" i="5" s="1"/>
  <c r="CE34" i="5"/>
  <c r="CQ34" i="5" s="1"/>
  <c r="CG30" i="5"/>
  <c r="CE25" i="5"/>
  <c r="CQ25" i="5" s="1"/>
  <c r="CL87" i="5"/>
  <c r="CD86" i="5"/>
  <c r="CP86" i="5" s="1"/>
  <c r="CB64" i="5"/>
  <c r="CN64" i="5" s="1"/>
  <c r="CA52" i="5"/>
  <c r="CM52" i="5" s="1"/>
  <c r="CD78" i="5"/>
  <c r="CP78" i="5" s="1"/>
  <c r="CC24" i="5"/>
  <c r="CO24" i="5" s="1"/>
  <c r="CD103" i="5"/>
  <c r="CP103" i="5" s="1"/>
  <c r="BY47" i="5"/>
  <c r="CK47" i="5" s="1"/>
  <c r="CC92" i="5"/>
  <c r="CO92" i="5" s="1"/>
  <c r="BY92" i="5"/>
  <c r="CK92" i="5" s="1"/>
  <c r="BZ35" i="5"/>
  <c r="CL35" i="5" s="1"/>
  <c r="CP62" i="5"/>
  <c r="CT96" i="5"/>
  <c r="CC85" i="5"/>
  <c r="CO85" i="5" s="1"/>
  <c r="CN61" i="5"/>
  <c r="CM32" i="5"/>
  <c r="CP70" i="5"/>
  <c r="CK53" i="5"/>
  <c r="BY108" i="5"/>
  <c r="CK108" i="5" s="1"/>
  <c r="CA76" i="5"/>
  <c r="CM76" i="5" s="1"/>
  <c r="CI77" i="5"/>
  <c r="CU77" i="5" s="1"/>
  <c r="CF68" i="5"/>
  <c r="CG34" i="5"/>
  <c r="CS34" i="5" s="1"/>
  <c r="CH95" i="5"/>
  <c r="CT95" i="5" s="1"/>
  <c r="CH69" i="5"/>
  <c r="CT69" i="5" s="1"/>
  <c r="CR76" i="5"/>
  <c r="CL32" i="5"/>
  <c r="CT38" i="5"/>
  <c r="CT85" i="5"/>
  <c r="CH25" i="5"/>
  <c r="CT25" i="5" s="1"/>
  <c r="CB12" i="5"/>
  <c r="CN12" i="5" s="1"/>
  <c r="CU23" i="5"/>
  <c r="AL17" i="5"/>
  <c r="CH17" i="5" s="1"/>
  <c r="CP30" i="5"/>
  <c r="CT12" i="5"/>
  <c r="CR35" i="5"/>
  <c r="CO23" i="5"/>
  <c r="CP35" i="5"/>
  <c r="CO29" i="5"/>
  <c r="CU12" i="5"/>
  <c r="CQ33" i="5"/>
  <c r="CN30" i="5"/>
  <c r="AK13" i="5"/>
  <c r="DE13" i="5" s="1"/>
  <c r="CF13" i="8" s="1"/>
  <c r="AC17" i="5"/>
  <c r="CW17" i="5" s="1"/>
  <c r="BX17" i="8" s="1"/>
  <c r="CJ17" i="8" s="1"/>
  <c r="AJ17" i="5"/>
  <c r="CF17" i="5" s="1"/>
  <c r="CL68" i="5"/>
  <c r="CN78" i="5"/>
  <c r="AJ22" i="5"/>
  <c r="CF22" i="5" s="1"/>
  <c r="CJ37" i="5"/>
  <c r="AM40" i="5"/>
  <c r="CI40" i="5" s="1"/>
  <c r="CU40" i="5" s="1"/>
  <c r="AD40" i="5"/>
  <c r="CX40" i="5" s="1"/>
  <c r="BY40" i="8" s="1"/>
  <c r="CO88" i="5"/>
  <c r="CS76" i="5"/>
  <c r="CK95" i="5"/>
  <c r="CK107" i="5"/>
  <c r="CA11" i="5"/>
  <c r="CM11" i="5" s="1"/>
  <c r="BY30" i="5"/>
  <c r="CK30" i="5" s="1"/>
  <c r="CG24" i="5"/>
  <c r="CS24" i="5" s="1"/>
  <c r="CP102" i="5"/>
  <c r="CD21" i="5"/>
  <c r="CP21" i="5" s="1"/>
  <c r="CP63" i="5"/>
  <c r="BZ78" i="5"/>
  <c r="CL78" i="5" s="1"/>
  <c r="CF24" i="5"/>
  <c r="CR24" i="5" s="1"/>
  <c r="CI25" i="5"/>
  <c r="CU25" i="5" s="1"/>
  <c r="BY35" i="5"/>
  <c r="CK35" i="5" s="1"/>
  <c r="CQ99" i="5"/>
  <c r="CB23" i="5"/>
  <c r="CN23" i="5" s="1"/>
  <c r="CI34" i="5"/>
  <c r="CU34" i="5" s="1"/>
  <c r="CB25" i="5"/>
  <c r="CN25" i="5" s="1"/>
  <c r="CL75" i="5"/>
  <c r="CO75" i="5"/>
  <c r="CH33" i="5"/>
  <c r="CT33" i="5" s="1"/>
  <c r="BZ25" i="5"/>
  <c r="CL25" i="5" s="1"/>
  <c r="CS70" i="5"/>
  <c r="CA102" i="5"/>
  <c r="CM102" i="5" s="1"/>
  <c r="CN47" i="5"/>
  <c r="CT41" i="5"/>
  <c r="CM92" i="5"/>
  <c r="CH11" i="5"/>
  <c r="CT11" i="5" s="1"/>
  <c r="CF34" i="5"/>
  <c r="CR34" i="5" s="1"/>
  <c r="CA33" i="5"/>
  <c r="CM33" i="5" s="1"/>
  <c r="CG25" i="5"/>
  <c r="CS25" i="5" s="1"/>
  <c r="CI95" i="5"/>
  <c r="CU95" i="5" s="1"/>
  <c r="CH86" i="5"/>
  <c r="CT86" i="5" s="1"/>
  <c r="CR23" i="5"/>
  <c r="AH49" i="5"/>
  <c r="DB49" i="5" s="1"/>
  <c r="CC49" i="8" s="1"/>
  <c r="CT23" i="5"/>
  <c r="AK17" i="5"/>
  <c r="DE17" i="5" s="1"/>
  <c r="CF17" i="8" s="1"/>
  <c r="CR17" i="8" s="1"/>
  <c r="CK78" i="5"/>
  <c r="CP34" i="5"/>
  <c r="CR21" i="5"/>
  <c r="CT35" i="5"/>
  <c r="CS29" i="5"/>
  <c r="CR33" i="5"/>
  <c r="CK21" i="5"/>
  <c r="CP23" i="5"/>
  <c r="CN29" i="5"/>
  <c r="CM30" i="5"/>
  <c r="CL34" i="5"/>
  <c r="AE13" i="5"/>
  <c r="CA13" i="5" s="1"/>
  <c r="AG17" i="5"/>
  <c r="DA17" i="5" s="1"/>
  <c r="CB17" i="8" s="1"/>
  <c r="CN17" i="8" s="1"/>
  <c r="AH17" i="5"/>
  <c r="CD17" i="5" s="1"/>
  <c r="CK68" i="5"/>
  <c r="CO68" i="5"/>
  <c r="AC22" i="5"/>
  <c r="BY22" i="5" s="1"/>
  <c r="AK31" i="5"/>
  <c r="CG31" i="5" s="1"/>
  <c r="AM31" i="5"/>
  <c r="DG31" i="5" s="1"/>
  <c r="CH31" i="8" s="1"/>
  <c r="CT31" i="8" s="1"/>
  <c r="AG31" i="5"/>
  <c r="DA31" i="5" s="1"/>
  <c r="CB31" i="8" s="1"/>
  <c r="CN31" i="8" s="1"/>
  <c r="AG49" i="5"/>
  <c r="DA49" i="5" s="1"/>
  <c r="CB49" i="8" s="1"/>
  <c r="AE49" i="5"/>
  <c r="CA49" i="5" s="1"/>
  <c r="AF40" i="5"/>
  <c r="CZ40" i="5" s="1"/>
  <c r="CA40" i="8" s="1"/>
  <c r="CJ47" i="5"/>
  <c r="CV64" i="5"/>
  <c r="BW64" i="8" s="1"/>
  <c r="CC101" i="5"/>
  <c r="CO101" i="5" s="1"/>
  <c r="CA95" i="5"/>
  <c r="CM95" i="5" s="1"/>
  <c r="CF86" i="5"/>
  <c r="CR86" i="5" s="1"/>
  <c r="CP32" i="5"/>
  <c r="CH67" i="5"/>
  <c r="CT67" i="5" s="1"/>
  <c r="CH77" i="5"/>
  <c r="CT77" i="5" s="1"/>
  <c r="BY24" i="5"/>
  <c r="CK24" i="5" s="1"/>
  <c r="BZ30" i="5"/>
  <c r="CL30" i="5" s="1"/>
  <c r="CI87" i="5"/>
  <c r="CU87" i="5" s="1"/>
  <c r="CM94" i="5"/>
  <c r="CE62" i="5"/>
  <c r="CQ62" i="5" s="1"/>
  <c r="CO108" i="5"/>
  <c r="CI64" i="5"/>
  <c r="CU64" i="5" s="1"/>
  <c r="BY86" i="5"/>
  <c r="CK86" i="5" s="1"/>
  <c r="CA39" i="5"/>
  <c r="CM39" i="5" s="1"/>
  <c r="BZ55" i="5"/>
  <c r="CI24" i="5"/>
  <c r="CU24" i="5" s="1"/>
  <c r="CF75" i="5"/>
  <c r="CR75" i="5" s="1"/>
  <c r="CE30" i="5"/>
  <c r="CQ30" i="5" s="1"/>
  <c r="CP91" i="5"/>
  <c r="CM62" i="5"/>
  <c r="CE96" i="5"/>
  <c r="CQ96" i="5" s="1"/>
  <c r="CT47" i="5"/>
  <c r="CD39" i="5"/>
  <c r="CA55" i="5"/>
  <c r="CM55" i="5" s="1"/>
  <c r="CH29" i="5"/>
  <c r="CT29" i="5" s="1"/>
  <c r="CD88" i="5"/>
  <c r="CP88" i="5" s="1"/>
  <c r="CS95" i="5"/>
  <c r="CA67" i="5"/>
  <c r="CM67" i="5" s="1"/>
  <c r="CC47" i="5"/>
  <c r="CO47" i="5" s="1"/>
  <c r="CB41" i="5"/>
  <c r="CN41" i="5" s="1"/>
  <c r="BY77" i="5"/>
  <c r="CK77" i="5" s="1"/>
  <c r="BZ11" i="5"/>
  <c r="CL11" i="5" s="1"/>
  <c r="CE29" i="5"/>
  <c r="CQ29" i="5" s="1"/>
  <c r="CC91" i="5"/>
  <c r="CO91" i="5" s="1"/>
  <c r="CP61" i="5"/>
  <c r="CE23" i="5"/>
  <c r="CQ23" i="5" s="1"/>
  <c r="BY33" i="5"/>
  <c r="BY25" i="5"/>
  <c r="CK25" i="5" s="1"/>
  <c r="CG12" i="5"/>
  <c r="CS12" i="5" s="1"/>
  <c r="CD54" i="5"/>
  <c r="CP54" i="5" s="1"/>
  <c r="CC99" i="5"/>
  <c r="CO99" i="5" s="1"/>
  <c r="CE75" i="5"/>
  <c r="CQ75" i="5" s="1"/>
  <c r="CE108" i="5"/>
  <c r="CQ108" i="5" s="1"/>
  <c r="CA101" i="5"/>
  <c r="CM101" i="5" s="1"/>
  <c r="CG47" i="5"/>
  <c r="CS47" i="5" s="1"/>
  <c r="CA77" i="5"/>
  <c r="CM77" i="5" s="1"/>
  <c r="CI85" i="5"/>
  <c r="CU85" i="5" s="1"/>
  <c r="CA24" i="5"/>
  <c r="CM24" i="5" s="1"/>
  <c r="CC12" i="5"/>
  <c r="CO12" i="5" s="1"/>
  <c r="CE72" i="5"/>
  <c r="CQ72" i="5" s="1"/>
  <c r="CN77" i="5"/>
  <c r="CO32" i="5"/>
  <c r="CN92" i="5"/>
  <c r="CS85" i="5"/>
  <c r="CG33" i="5"/>
  <c r="CF29" i="5"/>
  <c r="CR29" i="5" s="1"/>
  <c r="CD107" i="5"/>
  <c r="CP107" i="5" s="1"/>
  <c r="V77" i="4"/>
  <c r="J76" i="22" s="1"/>
  <c r="Y77" i="4"/>
  <c r="AC78" i="8" s="1"/>
  <c r="AA30" i="4"/>
  <c r="AE31" i="8" s="1"/>
  <c r="Z37" i="4"/>
  <c r="AD38" i="8" s="1"/>
  <c r="V107" i="4"/>
  <c r="W107" i="4"/>
  <c r="AA108" i="8" s="1"/>
  <c r="V31" i="4"/>
  <c r="J30" i="22" s="1"/>
  <c r="Z31" i="4"/>
  <c r="AD32" i="8" s="1"/>
  <c r="AA36" i="4"/>
  <c r="AE37" i="8" s="1"/>
  <c r="V60" i="4"/>
  <c r="J59" i="22" s="1"/>
  <c r="AA60" i="4"/>
  <c r="AE61" i="8" s="1"/>
  <c r="V71" i="4"/>
  <c r="Z71" i="4"/>
  <c r="AD72" i="8" s="1"/>
  <c r="V33" i="4"/>
  <c r="J32" i="22" s="1"/>
  <c r="W33" i="4"/>
  <c r="AA34" i="8" s="1"/>
  <c r="V85" i="4"/>
  <c r="J84" i="22" s="1"/>
  <c r="Y85" i="4"/>
  <c r="AC86" i="8" s="1"/>
  <c r="V62" i="4"/>
  <c r="AA62" i="4"/>
  <c r="AE63" i="8" s="1"/>
  <c r="V67" i="4"/>
  <c r="J66" i="22" s="1"/>
  <c r="W67" i="4"/>
  <c r="AA68" i="8" s="1"/>
  <c r="W48" i="4"/>
  <c r="AA49" i="8" s="1"/>
  <c r="V48" i="4"/>
  <c r="J47" i="22" s="1"/>
  <c r="V66" i="4"/>
  <c r="J65" i="22" s="1"/>
  <c r="AA66" i="4"/>
  <c r="AE67" i="8" s="1"/>
  <c r="CM67" i="8" s="1"/>
  <c r="V87" i="4"/>
  <c r="J86" i="22" s="1"/>
  <c r="Z87" i="4"/>
  <c r="AD88" i="8" s="1"/>
  <c r="V108" i="4"/>
  <c r="AA108" i="4"/>
  <c r="AE109" i="8" s="1"/>
  <c r="V29" i="4"/>
  <c r="J28" i="22" s="1"/>
  <c r="Z29" i="4"/>
  <c r="AD30" i="8" s="1"/>
  <c r="AA12" i="4"/>
  <c r="AE13" i="8" s="1"/>
  <c r="V94" i="4"/>
  <c r="J93" i="22" s="1"/>
  <c r="AA94" i="4"/>
  <c r="AE95" i="8" s="1"/>
  <c r="W32" i="4"/>
  <c r="AA33" i="8" s="1"/>
  <c r="V32" i="4"/>
  <c r="J31" i="22" s="1"/>
  <c r="V61" i="4"/>
  <c r="J60" i="22" s="1"/>
  <c r="Y61" i="4"/>
  <c r="AC62" i="8" s="1"/>
  <c r="V84" i="4"/>
  <c r="J83" i="22" s="1"/>
  <c r="AA84" i="4"/>
  <c r="AE85" i="8" s="1"/>
  <c r="V69" i="4"/>
  <c r="J68" i="22" s="1"/>
  <c r="Y69" i="4"/>
  <c r="AC70" i="8" s="1"/>
  <c r="V39" i="4"/>
  <c r="J38" i="22" s="1"/>
  <c r="Z39" i="4"/>
  <c r="AD40" i="8" s="1"/>
  <c r="V46" i="4"/>
  <c r="J45" i="22" s="1"/>
  <c r="AA46" i="4"/>
  <c r="AE47" i="8" s="1"/>
  <c r="V23" i="4"/>
  <c r="J22" i="22" s="1"/>
  <c r="Z23" i="4"/>
  <c r="AD24" i="8" s="1"/>
  <c r="CL24" i="8" s="1"/>
  <c r="V102" i="4"/>
  <c r="AA102" i="4"/>
  <c r="AE103" i="8" s="1"/>
  <c r="CM103" i="8" s="1"/>
  <c r="V92" i="4"/>
  <c r="J91" i="22" s="1"/>
  <c r="AA92" i="4"/>
  <c r="AE93" i="8" s="1"/>
  <c r="CM93" i="8" s="1"/>
  <c r="AA28" i="4"/>
  <c r="AE29" i="8" s="1"/>
  <c r="V42" i="4"/>
  <c r="J41" i="22" s="1"/>
  <c r="AA42" i="4"/>
  <c r="AE43" i="8" s="1"/>
  <c r="V58" i="4"/>
  <c r="J57" i="22" s="1"/>
  <c r="AA58" i="4"/>
  <c r="AE59" i="8" s="1"/>
  <c r="V38" i="4"/>
  <c r="J37" i="22" s="1"/>
  <c r="AA38" i="4"/>
  <c r="AE39" i="8" s="1"/>
  <c r="V43" i="4"/>
  <c r="J42" i="22" s="1"/>
  <c r="W43" i="4"/>
  <c r="AA44" i="8" s="1"/>
  <c r="Z21" i="4"/>
  <c r="AD22" i="8" s="1"/>
  <c r="W40" i="4"/>
  <c r="AA41" i="8" s="1"/>
  <c r="V40" i="4"/>
  <c r="J39" i="22" s="1"/>
  <c r="AA70" i="4"/>
  <c r="AE71" i="8" s="1"/>
  <c r="V74" i="4"/>
  <c r="J73" i="22" s="1"/>
  <c r="AA74" i="4"/>
  <c r="AE75" i="8" s="1"/>
  <c r="CM75" i="8" s="1"/>
  <c r="AA76" i="4"/>
  <c r="AE77" i="8" s="1"/>
  <c r="V101" i="4"/>
  <c r="Y101" i="4"/>
  <c r="AC102" i="8" s="1"/>
  <c r="V100" i="4"/>
  <c r="AA100" i="4"/>
  <c r="AE101" i="8" s="1"/>
  <c r="V93" i="4"/>
  <c r="J92" i="22" s="1"/>
  <c r="Y93" i="4"/>
  <c r="AC94" i="8" s="1"/>
  <c r="CK94" i="8" s="1"/>
  <c r="V98" i="4"/>
  <c r="AA98" i="4"/>
  <c r="AE99" i="8" s="1"/>
  <c r="V54" i="4"/>
  <c r="J53" i="22" s="1"/>
  <c r="AA54" i="4"/>
  <c r="AE55" i="8" s="1"/>
  <c r="V106" i="4"/>
  <c r="AA106" i="4"/>
  <c r="AE107" i="8" s="1"/>
  <c r="W75" i="4"/>
  <c r="AA76" i="8" s="1"/>
  <c r="Z63" i="4"/>
  <c r="AD64" i="8" s="1"/>
  <c r="V68" i="4"/>
  <c r="J67" i="22" s="1"/>
  <c r="AA68" i="4"/>
  <c r="AE69" i="8" s="1"/>
  <c r="CM69" i="8" s="1"/>
  <c r="Z95" i="4"/>
  <c r="AD96" i="8" s="1"/>
  <c r="V45" i="4"/>
  <c r="J44" i="22" s="1"/>
  <c r="Z45" i="4"/>
  <c r="AD46" i="8" s="1"/>
  <c r="AA90" i="4"/>
  <c r="AE91" i="8" s="1"/>
  <c r="CM91" i="8" s="1"/>
  <c r="V15" i="4"/>
  <c r="J14" i="22" s="1"/>
  <c r="Z15" i="4"/>
  <c r="AD16" i="8" s="1"/>
  <c r="V53" i="4"/>
  <c r="Z53" i="4"/>
  <c r="AD54" i="8" s="1"/>
  <c r="AA52" i="4"/>
  <c r="AE53" i="8" s="1"/>
  <c r="CM53" i="8" s="1"/>
  <c r="W16" i="4"/>
  <c r="AA17" i="8" s="1"/>
  <c r="V16" i="4"/>
  <c r="J15" i="22" s="1"/>
  <c r="V91" i="4"/>
  <c r="J90" i="22" s="1"/>
  <c r="W91" i="4"/>
  <c r="AA92" i="8" s="1"/>
  <c r="V20" i="4"/>
  <c r="J19" i="22" s="1"/>
  <c r="AA20" i="4"/>
  <c r="AE21" i="8" s="1"/>
  <c r="V11" i="4"/>
  <c r="J10" i="22" s="1"/>
  <c r="W11" i="4"/>
  <c r="AA12" i="8" s="1"/>
  <c r="V22" i="4"/>
  <c r="J21" i="22" s="1"/>
  <c r="AA22" i="4"/>
  <c r="AE23" i="8" s="1"/>
  <c r="CM23" i="8" s="1"/>
  <c r="V86" i="4"/>
  <c r="J85" i="22" s="1"/>
  <c r="AA86" i="4"/>
  <c r="AE87" i="8" s="1"/>
  <c r="W24" i="4"/>
  <c r="AA25" i="8" s="1"/>
  <c r="V24" i="4"/>
  <c r="J23" i="22" s="1"/>
  <c r="V59" i="4"/>
  <c r="J58" i="22" s="1"/>
  <c r="W59" i="4"/>
  <c r="AA60" i="8" s="1"/>
  <c r="V51" i="4"/>
  <c r="J50" i="22" s="1"/>
  <c r="W51" i="4"/>
  <c r="AA52" i="8" s="1"/>
  <c r="AA34" i="4"/>
  <c r="AE35" i="8" s="1"/>
  <c r="CM35" i="8" s="1"/>
  <c r="AA100" i="19"/>
  <c r="AA69" i="19"/>
  <c r="AA84" i="19"/>
  <c r="AA66" i="19"/>
  <c r="AA106" i="19"/>
  <c r="AA77" i="19"/>
  <c r="AX52" i="2"/>
  <c r="AT48" i="2"/>
  <c r="BB30" i="2"/>
  <c r="AZ15" i="2"/>
  <c r="BB32" i="2"/>
  <c r="AW15" i="2"/>
  <c r="AX34" i="2"/>
  <c r="BA21" i="2"/>
  <c r="AV15" i="2"/>
  <c r="AU21" i="2"/>
  <c r="AY12" i="2"/>
  <c r="AV19" i="2"/>
  <c r="AV13" i="2"/>
  <c r="AZ34" i="2"/>
  <c r="BA32" i="2"/>
  <c r="AU19" i="2"/>
  <c r="AV45" i="2"/>
  <c r="AZ14" i="2"/>
  <c r="AR32" i="2"/>
  <c r="BA79" i="2"/>
  <c r="BA90" i="2"/>
  <c r="AY102" i="2"/>
  <c r="AT101" i="2"/>
  <c r="AX72" i="2"/>
  <c r="AS98" i="2"/>
  <c r="BA65" i="2"/>
  <c r="AR63" i="2"/>
  <c r="AY79" i="2"/>
  <c r="BC88" i="2"/>
  <c r="BA70" i="2"/>
  <c r="AU68" i="2"/>
  <c r="BB99" i="2"/>
  <c r="AS108" i="2"/>
  <c r="AS103" i="2"/>
  <c r="AU75" i="2"/>
  <c r="AV87" i="2"/>
  <c r="AR56" i="2"/>
  <c r="C56" i="19" s="1"/>
  <c r="O56" i="19" s="1"/>
  <c r="BB67" i="2"/>
  <c r="AV60" i="2"/>
  <c r="AS76" i="2"/>
  <c r="AX60" i="2"/>
  <c r="AR104" i="2"/>
  <c r="AU104" i="2"/>
  <c r="BC78" i="2"/>
  <c r="BC104" i="2"/>
  <c r="BB101" i="2"/>
  <c r="BA64" i="2"/>
  <c r="AU86" i="2"/>
  <c r="BC56" i="2"/>
  <c r="BC58" i="2"/>
  <c r="BB94" i="2"/>
  <c r="BB74" i="2"/>
  <c r="AW78" i="2"/>
  <c r="AZ81" i="2"/>
  <c r="AX108" i="2"/>
  <c r="BC55" i="2"/>
  <c r="AV73" i="2"/>
  <c r="AS92" i="2"/>
  <c r="AU70" i="2"/>
  <c r="AU57" i="2"/>
  <c r="AY74" i="2"/>
  <c r="AX63" i="2"/>
  <c r="AU58" i="2"/>
  <c r="AV65" i="2"/>
  <c r="AS73" i="2"/>
  <c r="AW82" i="2"/>
  <c r="AV80" i="2"/>
  <c r="AZ92" i="2"/>
  <c r="AT81" i="2"/>
  <c r="BB89" i="2"/>
  <c r="AV82" i="2"/>
  <c r="AR67" i="2"/>
  <c r="C67" i="19" s="1"/>
  <c r="O67" i="19" s="1"/>
  <c r="AY108" i="2"/>
  <c r="BC59" i="2"/>
  <c r="AT105" i="2"/>
  <c r="AY66" i="2"/>
  <c r="AW81" i="2"/>
  <c r="AZ66" i="2"/>
  <c r="BC91" i="2"/>
  <c r="BA108" i="2"/>
  <c r="AS57" i="2"/>
  <c r="AU66" i="2"/>
  <c r="AZ85" i="2"/>
  <c r="AR87" i="2"/>
  <c r="C87" i="19" s="1"/>
  <c r="O87" i="19" s="1"/>
  <c r="AW65" i="2"/>
  <c r="AU96" i="2"/>
  <c r="AZ107" i="2"/>
  <c r="BC93" i="2"/>
  <c r="AV106" i="2"/>
  <c r="AT106" i="2"/>
  <c r="BB68" i="2"/>
  <c r="BA52" i="2"/>
  <c r="AR42" i="2"/>
  <c r="AS46" i="2"/>
  <c r="AX13" i="2"/>
  <c r="BC13" i="2"/>
  <c r="AS22" i="2"/>
  <c r="BB21" i="2"/>
  <c r="BA16" i="2"/>
  <c r="AS45" i="2"/>
  <c r="AZ32" i="2"/>
  <c r="AS13" i="2"/>
  <c r="BA14" i="2"/>
  <c r="AY14" i="2"/>
  <c r="AW22" i="2"/>
  <c r="AT37" i="2"/>
  <c r="AT19" i="2"/>
  <c r="AV22" i="2"/>
  <c r="AX15" i="2"/>
  <c r="AW50" i="2"/>
  <c r="AV101" i="2"/>
  <c r="AX96" i="2"/>
  <c r="AU59" i="2"/>
  <c r="BA102" i="2"/>
  <c r="AU92" i="2"/>
  <c r="AU94" i="2"/>
  <c r="BA55" i="2"/>
  <c r="AS79" i="2"/>
  <c r="AS97" i="2"/>
  <c r="AR55" i="2"/>
  <c r="C55" i="19" s="1"/>
  <c r="O55" i="19" s="1"/>
  <c r="BB71" i="2"/>
  <c r="AX62" i="2"/>
  <c r="AW80" i="2"/>
  <c r="AU63" i="2"/>
  <c r="AU89" i="2"/>
  <c r="BB103" i="2"/>
  <c r="AW89" i="2"/>
  <c r="AS90" i="2"/>
  <c r="AZ97" i="2"/>
  <c r="BC94" i="2"/>
  <c r="AY68" i="2"/>
  <c r="AY54" i="2"/>
  <c r="AV90" i="2"/>
  <c r="AS80" i="2"/>
  <c r="AX76" i="2"/>
  <c r="BC75" i="2"/>
  <c r="AU80" i="2"/>
  <c r="BA92" i="2"/>
  <c r="AY57" i="2"/>
  <c r="AV75" i="2"/>
  <c r="AY99" i="2"/>
  <c r="BC63" i="2"/>
  <c r="AS54" i="2"/>
  <c r="AV99" i="2"/>
  <c r="AR103" i="2"/>
  <c r="AT64" i="2"/>
  <c r="AY75" i="2"/>
  <c r="AV58" i="2"/>
  <c r="BA85" i="2"/>
  <c r="AS65" i="2"/>
  <c r="AR79" i="2"/>
  <c r="C79" i="19" s="1"/>
  <c r="O79" i="19" s="1"/>
  <c r="AV67" i="2"/>
  <c r="AX92" i="2"/>
  <c r="AZ55" i="2"/>
  <c r="BB56" i="2"/>
  <c r="AY64" i="2"/>
  <c r="BB81" i="2"/>
  <c r="AS72" i="2"/>
  <c r="AT74" i="2"/>
  <c r="BB98" i="2"/>
  <c r="AW57" i="2"/>
  <c r="AT102" i="2"/>
  <c r="BB55" i="2"/>
  <c r="AZ88" i="2"/>
  <c r="AW108" i="2"/>
  <c r="AU91" i="2"/>
  <c r="AX98" i="2"/>
  <c r="BC98" i="2"/>
  <c r="AX107" i="2"/>
  <c r="AX58" i="2"/>
  <c r="AV62" i="2"/>
  <c r="BA96" i="2"/>
  <c r="AZ99" i="2"/>
  <c r="AW75" i="2"/>
  <c r="AU72" i="2"/>
  <c r="AS84" i="2"/>
  <c r="AT99" i="2"/>
  <c r="AU99" i="2"/>
  <c r="AS42" i="2"/>
  <c r="BA48" i="2"/>
  <c r="AX41" i="2"/>
  <c r="BB18" i="2"/>
  <c r="AU10" i="2"/>
  <c r="AU14" i="2"/>
  <c r="AR14" i="2"/>
  <c r="AX45" i="2"/>
  <c r="AV14" i="2"/>
  <c r="AZ28" i="2"/>
  <c r="AS21" i="2"/>
  <c r="AR22" i="2"/>
  <c r="BA22" i="2"/>
  <c r="BB13" i="2"/>
  <c r="BB28" i="2"/>
  <c r="AW24" i="2"/>
  <c r="AR13" i="2"/>
  <c r="AS12" i="2"/>
  <c r="BB20" i="2"/>
  <c r="AY20" i="2"/>
  <c r="AS36" i="2"/>
  <c r="AW29" i="2"/>
  <c r="AX50" i="2"/>
  <c r="AW105" i="2"/>
  <c r="BC101" i="2"/>
  <c r="AT79" i="2"/>
  <c r="AR96" i="2"/>
  <c r="C96" i="19" s="1"/>
  <c r="O96" i="19" s="1"/>
  <c r="AR68" i="2"/>
  <c r="BC102" i="2"/>
  <c r="AW76" i="2"/>
  <c r="AR99" i="2"/>
  <c r="AS100" i="2"/>
  <c r="AR71" i="2"/>
  <c r="AV95" i="2"/>
  <c r="AV71" i="2"/>
  <c r="BB65" i="2"/>
  <c r="AX61" i="2"/>
  <c r="BB60" i="2"/>
  <c r="BA98" i="2"/>
  <c r="AS87" i="2"/>
  <c r="AT87" i="2"/>
  <c r="BA94" i="2"/>
  <c r="AZ60" i="2"/>
  <c r="BA76" i="2"/>
  <c r="BA80" i="2"/>
  <c r="AW70" i="2"/>
  <c r="AS94" i="2"/>
  <c r="BA60" i="2"/>
  <c r="AZ86" i="2"/>
  <c r="BC60" i="2"/>
  <c r="AZ68" i="2"/>
  <c r="BB100" i="2"/>
  <c r="AT60" i="2"/>
  <c r="AY104" i="2"/>
  <c r="AU73" i="2"/>
  <c r="AS71" i="2"/>
  <c r="BC108" i="2"/>
  <c r="AX103" i="2"/>
  <c r="AZ105" i="2"/>
  <c r="AW88" i="2"/>
  <c r="AT97" i="2"/>
  <c r="AY105" i="2"/>
  <c r="BA89" i="2"/>
  <c r="AT82" i="2"/>
  <c r="AR59" i="2"/>
  <c r="AW77" i="2"/>
  <c r="AW53" i="2"/>
  <c r="AU67" i="2"/>
  <c r="AX88" i="2"/>
  <c r="AW98" i="2"/>
  <c r="AS59" i="2"/>
  <c r="AT62" i="2"/>
  <c r="AV92" i="2"/>
  <c r="AZ100" i="2"/>
  <c r="AX55" i="2"/>
  <c r="BA99" i="2"/>
  <c r="AX104" i="2"/>
  <c r="BC71" i="2"/>
  <c r="BA91" i="2"/>
  <c r="AT72" i="2"/>
  <c r="BB77" i="2"/>
  <c r="BA75" i="2"/>
  <c r="BB88" i="2"/>
  <c r="AS82" i="2"/>
  <c r="AV69" i="2"/>
  <c r="AV96" i="2"/>
  <c r="AZ78" i="2"/>
  <c r="AW62" i="2"/>
  <c r="AX71" i="2"/>
  <c r="AX106" i="2"/>
  <c r="BA66" i="2"/>
  <c r="AR54" i="2"/>
  <c r="C54" i="19" s="1"/>
  <c r="O54" i="19" s="1"/>
  <c r="AR93" i="2"/>
  <c r="C93" i="19" s="1"/>
  <c r="O93" i="19" s="1"/>
  <c r="AU42" i="2"/>
  <c r="AW41" i="2"/>
  <c r="AV46" i="2"/>
  <c r="AV39" i="2"/>
  <c r="AT15" i="2"/>
  <c r="BC28" i="2"/>
  <c r="BC22" i="2"/>
  <c r="AX10" i="2"/>
  <c r="BC14" i="2"/>
  <c r="BC45" i="2"/>
  <c r="BA19" i="2"/>
  <c r="BC47" i="2"/>
  <c r="AR29" i="2"/>
  <c r="C29" i="19" s="1"/>
  <c r="O29" i="19" s="1"/>
  <c r="BB45" i="2"/>
  <c r="AX14" i="2"/>
  <c r="AZ50" i="2"/>
  <c r="AS75" i="2"/>
  <c r="AX86" i="2"/>
  <c r="AT86" i="2"/>
  <c r="BA68" i="2"/>
  <c r="AZ108" i="2"/>
  <c r="BB58" i="2"/>
  <c r="BB80" i="2"/>
  <c r="AZ96" i="2"/>
  <c r="AU97" i="2"/>
  <c r="AZ65" i="2"/>
  <c r="BB96" i="2"/>
  <c r="BA71" i="2"/>
  <c r="AT89" i="2"/>
  <c r="AZ67" i="2"/>
  <c r="AY96" i="2"/>
  <c r="AY90" i="2"/>
  <c r="AX68" i="2"/>
  <c r="AW54" i="2"/>
  <c r="AR94" i="2"/>
  <c r="C94" i="19" s="1"/>
  <c r="O94" i="19" s="1"/>
  <c r="AA94" i="19" s="1"/>
  <c r="AW79" i="2"/>
  <c r="AY71" i="2"/>
  <c r="AU64" i="2"/>
  <c r="BC76" i="2"/>
  <c r="AS89" i="2"/>
  <c r="AZ103" i="2"/>
  <c r="AR70" i="2"/>
  <c r="C70" i="19" s="1"/>
  <c r="O70" i="19" s="1"/>
  <c r="AA70" i="19" s="1"/>
  <c r="AW94" i="2"/>
  <c r="AS64" i="2"/>
  <c r="AY76" i="2"/>
  <c r="AW87" i="2"/>
  <c r="AZ87" i="2"/>
  <c r="BA56" i="2"/>
  <c r="BC92" i="2"/>
  <c r="AU54" i="2"/>
  <c r="AR90" i="2"/>
  <c r="C90" i="19" s="1"/>
  <c r="O90" i="19" s="1"/>
  <c r="AA90" i="19" s="1"/>
  <c r="AY60" i="2"/>
  <c r="BC72" i="2"/>
  <c r="BC84" i="2"/>
  <c r="AS55" i="2"/>
  <c r="AR98" i="2"/>
  <c r="AR97" i="2"/>
  <c r="C97" i="19" s="1"/>
  <c r="O97" i="19" s="1"/>
  <c r="AX97" i="2"/>
  <c r="BA104" i="2"/>
  <c r="AY72" i="2"/>
  <c r="AR64" i="2"/>
  <c r="C64" i="19" s="1"/>
  <c r="O64" i="19" s="1"/>
  <c r="BA88" i="2"/>
  <c r="AS95" i="2"/>
  <c r="BA100" i="2"/>
  <c r="AX85" i="2"/>
  <c r="AW67" i="2"/>
  <c r="AW85" i="2"/>
  <c r="BC103" i="2"/>
  <c r="BC100" i="2"/>
  <c r="AY100" i="2"/>
  <c r="AW59" i="2"/>
  <c r="BB82" i="2"/>
  <c r="AW100" i="2"/>
  <c r="AX57" i="2"/>
  <c r="AR76" i="2"/>
  <c r="C76" i="19" s="1"/>
  <c r="O76" i="19" s="1"/>
  <c r="AR108" i="2"/>
  <c r="AY63" i="2"/>
  <c r="AU107" i="2"/>
  <c r="BA74" i="2"/>
  <c r="AZ59" i="2"/>
  <c r="AX54" i="2"/>
  <c r="AS67" i="2"/>
  <c r="AY77" i="2"/>
  <c r="AZ83" i="2"/>
  <c r="AZ72" i="2"/>
  <c r="AY103" i="2"/>
  <c r="BC64" i="2"/>
  <c r="AV78" i="2"/>
  <c r="AT85" i="2"/>
  <c r="AW91" i="2"/>
  <c r="AS66" i="2"/>
  <c r="AR52" i="2"/>
  <c r="AZ52" i="2"/>
  <c r="AV48" i="2"/>
  <c r="AX39" i="2"/>
  <c r="AW32" i="2"/>
  <c r="AY28" i="2"/>
  <c r="AW43" i="2"/>
  <c r="BB10" i="2"/>
  <c r="BA47" i="2"/>
  <c r="AX36" i="2"/>
  <c r="AY36" i="2"/>
  <c r="AY45" i="2"/>
  <c r="AT14" i="2"/>
  <c r="AW23" i="2"/>
  <c r="AZ45" i="2"/>
  <c r="AU36" i="2"/>
  <c r="BC29" i="2"/>
  <c r="AV37" i="2"/>
  <c r="AY24" i="2"/>
  <c r="BB47" i="2"/>
  <c r="AU50" i="2"/>
  <c r="AW99" i="2"/>
  <c r="AZ71" i="2"/>
  <c r="BC68" i="2"/>
  <c r="AX80" i="2"/>
  <c r="AT68" i="2"/>
  <c r="AX75" i="2"/>
  <c r="AR88" i="2"/>
  <c r="AY78" i="2"/>
  <c r="BA101" i="2"/>
  <c r="AR60" i="2"/>
  <c r="C60" i="19" s="1"/>
  <c r="O60" i="19" s="1"/>
  <c r="AS68" i="2"/>
  <c r="AW60" i="2"/>
  <c r="AV98" i="2"/>
  <c r="AR58" i="2"/>
  <c r="AX102" i="2"/>
  <c r="BA72" i="2"/>
  <c r="AS63" i="2"/>
  <c r="BB95" i="2"/>
  <c r="AZ58" i="2"/>
  <c r="AR101" i="2"/>
  <c r="BB102" i="2"/>
  <c r="AY87" i="2"/>
  <c r="AS58" i="2"/>
  <c r="AV61" i="2"/>
  <c r="AY58" i="2"/>
  <c r="AS62" i="2"/>
  <c r="AV105" i="2"/>
  <c r="BC87" i="2"/>
  <c r="AS105" i="2"/>
  <c r="AU62" i="2"/>
  <c r="AU61" i="2"/>
  <c r="BC80" i="2"/>
  <c r="AV102" i="2"/>
  <c r="AX87" i="2"/>
  <c r="AZ101" i="2"/>
  <c r="BB87" i="2"/>
  <c r="AY81" i="2"/>
  <c r="BA86" i="2"/>
  <c r="AT96" i="2"/>
  <c r="AW73" i="2"/>
  <c r="AX78" i="2"/>
  <c r="AY56" i="2"/>
  <c r="AX89" i="2"/>
  <c r="AZ76" i="2"/>
  <c r="AZ75" i="2"/>
  <c r="BB62" i="2"/>
  <c r="AR65" i="2"/>
  <c r="AV108" i="2"/>
  <c r="AT57" i="2"/>
  <c r="AZ98" i="2"/>
  <c r="BA97" i="2"/>
  <c r="AR82" i="2"/>
  <c r="AR73" i="2"/>
  <c r="C73" i="19" s="1"/>
  <c r="O73" i="19" s="1"/>
  <c r="AZ79" i="2"/>
  <c r="AU82" i="2"/>
  <c r="AV54" i="2"/>
  <c r="AZ102" i="2"/>
  <c r="AT50" i="2"/>
  <c r="BA105" i="2"/>
  <c r="AY88" i="2"/>
  <c r="AR86" i="2"/>
  <c r="C86" i="19" s="1"/>
  <c r="O86" i="19" s="1"/>
  <c r="AT76" i="2"/>
  <c r="BA73" i="2"/>
  <c r="AT73" i="2"/>
  <c r="AV88" i="2"/>
  <c r="AV66" i="2"/>
  <c r="AW104" i="2"/>
  <c r="AR92" i="2"/>
  <c r="C92" i="19" s="1"/>
  <c r="O92" i="19" s="1"/>
  <c r="AS61" i="2"/>
  <c r="AW58" i="2"/>
  <c r="AV93" i="2"/>
  <c r="BA69" i="2"/>
  <c r="AY84" i="2"/>
  <c r="AX56" i="2"/>
  <c r="AV97" i="2"/>
  <c r="AR91" i="2"/>
  <c r="C91" i="19" s="1"/>
  <c r="O91" i="19" s="1"/>
  <c r="AS91" i="2"/>
  <c r="AZ73" i="2"/>
  <c r="AT92" i="2"/>
  <c r="BA59" i="2"/>
  <c r="BA51" i="2"/>
  <c r="AT38" i="2"/>
  <c r="AY25" i="2"/>
  <c r="BC49" i="2"/>
  <c r="BB39" i="2"/>
  <c r="AZ21" i="2"/>
  <c r="AX29" i="2"/>
  <c r="AS19" i="2"/>
  <c r="BA37" i="2"/>
  <c r="AY15" i="2"/>
  <c r="BC24" i="2"/>
  <c r="AU28" i="2"/>
  <c r="AT36" i="2"/>
  <c r="AU15" i="2"/>
  <c r="AW21" i="2"/>
  <c r="AW28" i="2"/>
  <c r="BA29" i="2"/>
  <c r="AV29" i="2"/>
  <c r="AV23" i="2"/>
  <c r="AS20" i="2"/>
  <c r="AW45" i="2"/>
  <c r="BC43" i="2"/>
  <c r="BA15" i="2"/>
  <c r="AT47" i="2"/>
  <c r="AS37" i="2"/>
  <c r="AW27" i="2"/>
  <c r="AR50" i="2"/>
  <c r="AZ95" i="2"/>
  <c r="AT100" i="2"/>
  <c r="AT80" i="2"/>
  <c r="BC70" i="2"/>
  <c r="AU74" i="2"/>
  <c r="AU71" i="2"/>
  <c r="BB54" i="2"/>
  <c r="BB86" i="2"/>
  <c r="AU87" i="2"/>
  <c r="AY70" i="2"/>
  <c r="AV89" i="2"/>
  <c r="AS102" i="2"/>
  <c r="AU101" i="2"/>
  <c r="AV59" i="2"/>
  <c r="AT98" i="2"/>
  <c r="AV72" i="2"/>
  <c r="BB76" i="2"/>
  <c r="AU81" i="2"/>
  <c r="AU103" i="2"/>
  <c r="BB63" i="2"/>
  <c r="BB57" i="2"/>
  <c r="AW103" i="2"/>
  <c r="AX79" i="2"/>
  <c r="AV103" i="2"/>
  <c r="AT61" i="2"/>
  <c r="AX94" i="2"/>
  <c r="AR78" i="2"/>
  <c r="AT90" i="2"/>
  <c r="AY62" i="2"/>
  <c r="AU76" i="2"/>
  <c r="AS70" i="2"/>
  <c r="AW74" i="2"/>
  <c r="AZ94" i="2"/>
  <c r="AS88" i="2"/>
  <c r="AX84" i="2"/>
  <c r="BA54" i="2"/>
  <c r="AZ54" i="2"/>
  <c r="AT103" i="2"/>
  <c r="BB84" i="2"/>
  <c r="AT65" i="2"/>
  <c r="BC74" i="2"/>
  <c r="AW96" i="2"/>
  <c r="BC105" i="2"/>
  <c r="AV84" i="2"/>
  <c r="AR85" i="2"/>
  <c r="C85" i="19" s="1"/>
  <c r="O85" i="19" s="1"/>
  <c r="AS74" i="2"/>
  <c r="BA67" i="2"/>
  <c r="BB75" i="2"/>
  <c r="AV104" i="2"/>
  <c r="AU60" i="2"/>
  <c r="AX91" i="2"/>
  <c r="BA84" i="2"/>
  <c r="BC77" i="2"/>
  <c r="AZ74" i="2"/>
  <c r="AR75" i="2"/>
  <c r="AY97" i="2"/>
  <c r="AR105" i="2"/>
  <c r="AY89" i="2"/>
  <c r="AW55" i="2"/>
  <c r="BB105" i="2"/>
  <c r="AW107" i="2"/>
  <c r="BA57" i="2"/>
  <c r="AY55" i="2"/>
  <c r="AX77" i="2"/>
  <c r="AZ91" i="2"/>
  <c r="AU85" i="2"/>
  <c r="AT95" i="2"/>
  <c r="AS96" i="2"/>
  <c r="BB22" i="2"/>
  <c r="AR21" i="2"/>
  <c r="C21" i="19" s="1"/>
  <c r="O21" i="19" s="1"/>
  <c r="AZ10" i="2"/>
  <c r="AY83" i="2"/>
  <c r="AT29" i="2"/>
  <c r="AW95" i="2"/>
  <c r="AS32" i="2"/>
  <c r="AR43" i="2"/>
  <c r="BC32" i="2"/>
  <c r="BB34" i="2"/>
  <c r="AV32" i="2"/>
  <c r="AU32" i="2"/>
  <c r="BA82" i="2"/>
  <c r="AY93" i="2"/>
  <c r="AX93" i="2"/>
  <c r="AX99" i="2"/>
  <c r="AZ51" i="2"/>
  <c r="BB38" i="2"/>
  <c r="AW25" i="2"/>
  <c r="AW13" i="2"/>
  <c r="AU22" i="2"/>
  <c r="AX32" i="2"/>
  <c r="BA36" i="2"/>
  <c r="AX20" i="2"/>
  <c r="AT45" i="2"/>
  <c r="AW20" i="2"/>
  <c r="AZ29" i="2"/>
  <c r="AS14" i="2"/>
  <c r="BC21" i="2"/>
  <c r="AU24" i="2"/>
  <c r="AX22" i="2"/>
  <c r="AR20" i="2"/>
  <c r="AR19" i="2"/>
  <c r="C19" i="19" s="1"/>
  <c r="O19" i="19" s="1"/>
  <c r="AZ13" i="2"/>
  <c r="AW72" i="2"/>
  <c r="AY92" i="2"/>
  <c r="AU78" i="2"/>
  <c r="AW61" i="2"/>
  <c r="AU95" i="2"/>
  <c r="AX100" i="2"/>
  <c r="AZ70" i="2"/>
  <c r="AV79" i="2"/>
  <c r="AX90" i="2"/>
  <c r="BA87" i="2"/>
  <c r="BC96" i="2"/>
  <c r="BA81" i="2"/>
  <c r="AV94" i="2"/>
  <c r="AT70" i="2"/>
  <c r="AZ80" i="2"/>
  <c r="AV86" i="2"/>
  <c r="AZ90" i="2"/>
  <c r="BC62" i="2"/>
  <c r="AS104" i="2"/>
  <c r="AV56" i="2"/>
  <c r="AZ61" i="2"/>
  <c r="AY61" i="2"/>
  <c r="AU102" i="2"/>
  <c r="AV68" i="2"/>
  <c r="BB61" i="2"/>
  <c r="BB104" i="2"/>
  <c r="BC54" i="2"/>
  <c r="AW101" i="2"/>
  <c r="AR61" i="2"/>
  <c r="AU105" i="2"/>
  <c r="AU79" i="2"/>
  <c r="AT104" i="2"/>
  <c r="AY53" i="2"/>
  <c r="BB78" i="2"/>
  <c r="AZ62" i="2"/>
  <c r="AX65" i="2"/>
  <c r="BB108" i="2"/>
  <c r="BB59" i="2"/>
  <c r="AY86" i="2"/>
  <c r="BA61" i="2"/>
  <c r="AT78" i="2"/>
  <c r="AW102" i="2"/>
  <c r="BB73" i="2"/>
  <c r="BA28" i="2"/>
  <c r="AZ56" i="2"/>
  <c r="AR89" i="2"/>
  <c r="AR81" i="2"/>
  <c r="C81" i="19" s="1"/>
  <c r="O81" i="19" s="1"/>
  <c r="AZ104" i="2"/>
  <c r="AS81" i="2"/>
  <c r="AT56" i="2"/>
  <c r="AV55" i="2"/>
  <c r="AS85" i="2"/>
  <c r="AY98" i="2"/>
  <c r="AT67" i="2"/>
  <c r="AT63" i="2"/>
  <c r="BA78" i="2"/>
  <c r="BB64" i="2"/>
  <c r="AS86" i="2"/>
  <c r="BA95" i="2"/>
  <c r="AU56" i="2"/>
  <c r="BA63" i="2"/>
  <c r="AS77" i="2"/>
  <c r="BC97" i="2"/>
  <c r="AS99" i="2"/>
  <c r="BC53" i="2"/>
  <c r="AX82" i="2"/>
  <c r="AR95" i="2"/>
  <c r="BB93" i="2"/>
  <c r="AZ89" i="2"/>
  <c r="AW92" i="2"/>
  <c r="BC95" i="2"/>
  <c r="AT66" i="2"/>
  <c r="AW68" i="2"/>
  <c r="AR107" i="2"/>
  <c r="AA107" i="19" s="1"/>
  <c r="AZ77" i="2"/>
  <c r="AR57" i="2"/>
  <c r="C57" i="19" s="1"/>
  <c r="O57" i="19" s="1"/>
  <c r="AS52" i="2"/>
  <c r="AV38" i="2"/>
  <c r="AT30" i="2"/>
  <c r="AX31" i="2"/>
  <c r="AW11" i="2"/>
  <c r="AZ20" i="2"/>
  <c r="AS29" i="2"/>
  <c r="BC10" i="2"/>
  <c r="BA13" i="2"/>
  <c r="BA20" i="2"/>
  <c r="AU20" i="2"/>
  <c r="AR36" i="2"/>
  <c r="C36" i="19" s="1"/>
  <c r="O36" i="19" s="1"/>
  <c r="AT10" i="2"/>
  <c r="AV43" i="2"/>
  <c r="AY10" i="2"/>
  <c r="BC15" i="2"/>
  <c r="AY37" i="2"/>
  <c r="AX19" i="2"/>
  <c r="AZ36" i="2"/>
  <c r="AU29" i="2"/>
  <c r="AT43" i="2"/>
  <c r="AW47" i="2"/>
  <c r="BB70" i="2"/>
  <c r="AR102" i="2"/>
  <c r="AV70" i="2"/>
  <c r="AU90" i="2"/>
  <c r="AS78" i="2"/>
  <c r="AU65" i="2"/>
  <c r="AV64" i="2"/>
  <c r="BC61" i="2"/>
  <c r="AY101" i="2"/>
  <c r="BC81" i="2"/>
  <c r="BA58" i="2"/>
  <c r="AR72" i="2"/>
  <c r="C72" i="19" s="1"/>
  <c r="O72" i="19" s="1"/>
  <c r="AR62" i="2"/>
  <c r="AT58" i="2"/>
  <c r="BC79" i="2"/>
  <c r="AS60" i="2"/>
  <c r="AT94" i="2"/>
  <c r="AT55" i="2"/>
  <c r="BB97" i="2"/>
  <c r="AY94" i="2"/>
  <c r="AW97" i="2"/>
  <c r="AW63" i="2"/>
  <c r="AZ63" i="2"/>
  <c r="AS101" i="2"/>
  <c r="AY80" i="2"/>
  <c r="AV63" i="2"/>
  <c r="BC90" i="2"/>
  <c r="AX70" i="2"/>
  <c r="AX105" i="2"/>
  <c r="AW86" i="2"/>
  <c r="AT71" i="2"/>
  <c r="AW90" i="2"/>
  <c r="AW56" i="2"/>
  <c r="AX74" i="2"/>
  <c r="BB79" i="2"/>
  <c r="AX101" i="2"/>
  <c r="BB90" i="2"/>
  <c r="AT54" i="2"/>
  <c r="AU53" i="2"/>
  <c r="AR80" i="2"/>
  <c r="AX59" i="2"/>
  <c r="AV76" i="2"/>
  <c r="AU98" i="2"/>
  <c r="BA103" i="2"/>
  <c r="AZ64" i="2"/>
  <c r="AZ84" i="2"/>
  <c r="AV85" i="2"/>
  <c r="BA77" i="2"/>
  <c r="AW64" i="2"/>
  <c r="AX67" i="2"/>
  <c r="AY65" i="2"/>
  <c r="AT59" i="2"/>
  <c r="BA62" i="2"/>
  <c r="AT88" i="2"/>
  <c r="AX81" i="2"/>
  <c r="AW71" i="2"/>
  <c r="BC86" i="2"/>
  <c r="AS56" i="2"/>
  <c r="BC67" i="2"/>
  <c r="AX95" i="2"/>
  <c r="BB72" i="2"/>
  <c r="BC89" i="2"/>
  <c r="AX64" i="2"/>
  <c r="BA53" i="2"/>
  <c r="AV74" i="2"/>
  <c r="AR74" i="2"/>
  <c r="C74" i="19" s="1"/>
  <c r="O74" i="19" s="1"/>
  <c r="AY95" i="2"/>
  <c r="AS93" i="2"/>
  <c r="AU108" i="2"/>
  <c r="BB92" i="2"/>
  <c r="BC20" i="2"/>
  <c r="AY22" i="2"/>
  <c r="AY19" i="2"/>
  <c r="AV83" i="2"/>
  <c r="AR83" i="2"/>
  <c r="C83" i="19" s="1"/>
  <c r="O83" i="19" s="1"/>
  <c r="AY47" i="2"/>
  <c r="AR15" i="2"/>
  <c r="C15" i="19" s="1"/>
  <c r="O15" i="19" s="1"/>
  <c r="AU13" i="2"/>
  <c r="BC19" i="2"/>
  <c r="AX23" i="2"/>
  <c r="AT20" i="2"/>
  <c r="BA43" i="2"/>
  <c r="AX37" i="2"/>
  <c r="AR45" i="2"/>
  <c r="C45" i="19" s="1"/>
  <c r="O45" i="19" s="1"/>
  <c r="BA10" i="2"/>
  <c r="AV36" i="2"/>
  <c r="BB14" i="2"/>
  <c r="AW19" i="2"/>
  <c r="BC66" i="2"/>
  <c r="AX73" i="2"/>
  <c r="AT75" i="2"/>
  <c r="BC50" i="2"/>
  <c r="CP97" i="8"/>
  <c r="CS100" i="8"/>
  <c r="CP108" i="8"/>
  <c r="CR57" i="8"/>
  <c r="CT93" i="8"/>
  <c r="CT100" i="8"/>
  <c r="CQ69" i="8"/>
  <c r="CK70" i="5"/>
  <c r="CV37" i="5"/>
  <c r="BW37" i="8" s="1"/>
  <c r="CL91" i="8"/>
  <c r="CT101" i="8"/>
  <c r="CI53" i="8"/>
  <c r="CS69" i="8"/>
  <c r="CR100" i="8"/>
  <c r="CN105" i="8"/>
  <c r="CO75" i="8"/>
  <c r="CL108" i="8"/>
  <c r="CN100" i="8"/>
  <c r="CI108" i="8"/>
  <c r="CQ87" i="8"/>
  <c r="CQ108" i="8"/>
  <c r="CS93" i="8"/>
  <c r="CP105" i="8"/>
  <c r="CQ94" i="8"/>
  <c r="CL105" i="8"/>
  <c r="CJ100" i="8"/>
  <c r="CP53" i="8"/>
  <c r="CT50" i="8"/>
  <c r="CI100" i="8"/>
  <c r="CM108" i="8"/>
  <c r="CR53" i="8"/>
  <c r="CJ101" i="8"/>
  <c r="CQ97" i="8"/>
  <c r="CO67" i="8"/>
  <c r="CR105" i="8"/>
  <c r="BH104" i="19" s="1"/>
  <c r="CP91" i="8"/>
  <c r="CR83" i="8"/>
  <c r="CI93" i="8"/>
  <c r="CQ80" i="8"/>
  <c r="CL80" i="8"/>
  <c r="CJ75" i="8"/>
  <c r="CR80" i="8"/>
  <c r="CS102" i="8"/>
  <c r="CK89" i="8"/>
  <c r="CS80" i="8"/>
  <c r="CP67" i="8"/>
  <c r="CL100" i="8"/>
  <c r="CJ102" i="8"/>
  <c r="CO80" i="8"/>
  <c r="CM81" i="8"/>
  <c r="CK105" i="8"/>
  <c r="CN106" i="8"/>
  <c r="CT105" i="8"/>
  <c r="CI103" i="8"/>
  <c r="CL97" i="8"/>
  <c r="CQ100" i="8"/>
  <c r="BG99" i="19" s="1"/>
  <c r="CS101" i="8"/>
  <c r="AA103" i="19"/>
  <c r="CI75" i="8"/>
  <c r="CT65" i="8"/>
  <c r="CM32" i="8"/>
  <c r="CK91" i="8"/>
  <c r="CS28" i="8"/>
  <c r="CQ83" i="8"/>
  <c r="CS75" i="8"/>
  <c r="CR67" i="8"/>
  <c r="AA98" i="19"/>
  <c r="CT106" i="8"/>
  <c r="CN93" i="8"/>
  <c r="CR32" i="8"/>
  <c r="CS81" i="8"/>
  <c r="CJ48" i="8"/>
  <c r="CK50" i="8"/>
  <c r="CJ42" i="8"/>
  <c r="CJ106" i="8"/>
  <c r="CN94" i="8"/>
  <c r="CQ32" i="8"/>
  <c r="CJ97" i="8"/>
  <c r="CS105" i="8"/>
  <c r="CL102" i="8"/>
  <c r="CI89" i="8"/>
  <c r="CM105" i="8"/>
  <c r="CP102" i="8"/>
  <c r="CO100" i="8"/>
  <c r="CO101" i="8"/>
  <c r="CQ67" i="8"/>
  <c r="CO102" i="8"/>
  <c r="CQ103" i="8"/>
  <c r="CJ69" i="8"/>
  <c r="CN97" i="8"/>
  <c r="CK75" i="8"/>
  <c r="CN67" i="8"/>
  <c r="CR102" i="8"/>
  <c r="CM42" i="8"/>
  <c r="CR69" i="8"/>
  <c r="CS87" i="8"/>
  <c r="CL66" i="8"/>
  <c r="CN103" i="8"/>
  <c r="CR94" i="8"/>
  <c r="CP101" i="8"/>
  <c r="BF100" i="19" s="1"/>
  <c r="CT33" i="8"/>
  <c r="CQ53" i="8"/>
  <c r="CS98" i="8"/>
  <c r="CT63" i="8"/>
  <c r="CL75" i="8"/>
  <c r="CQ105" i="8"/>
  <c r="CQ102" i="8"/>
  <c r="CP100" i="8"/>
  <c r="CS94" i="8"/>
  <c r="CM97" i="8"/>
  <c r="CK97" i="8"/>
  <c r="CJ53" i="8"/>
  <c r="CJ83" i="8"/>
  <c r="CT58" i="8"/>
  <c r="CL93" i="8"/>
  <c r="CN89" i="8"/>
  <c r="CR75" i="8"/>
  <c r="CT102" i="8"/>
  <c r="CJ108" i="8"/>
  <c r="CO91" i="8"/>
  <c r="CO105" i="8"/>
  <c r="CN79" i="8"/>
  <c r="CO12" i="8"/>
  <c r="CP25" i="8"/>
  <c r="CR30" i="8"/>
  <c r="CQ75" i="8"/>
  <c r="CL94" i="8"/>
  <c r="CN102" i="8"/>
  <c r="CS42" i="8"/>
  <c r="CL67" i="8"/>
  <c r="CS97" i="8"/>
  <c r="CJ98" i="8"/>
  <c r="CM94" i="8"/>
  <c r="CN21" i="8"/>
  <c r="CL25" i="8"/>
  <c r="CO25" i="8"/>
  <c r="CO108" i="8"/>
  <c r="CO53" i="8"/>
  <c r="CK81" i="8"/>
  <c r="CQ76" i="8"/>
  <c r="CT98" i="8"/>
  <c r="CM98" i="8"/>
  <c r="CK73" i="8"/>
  <c r="CO50" i="8"/>
  <c r="CN75" i="8"/>
  <c r="CS65" i="8"/>
  <c r="CI102" i="8"/>
  <c r="CT48" i="8"/>
  <c r="CN90" i="8"/>
  <c r="CN42" i="8"/>
  <c r="CP30" i="8"/>
  <c r="CN108" i="8"/>
  <c r="CP106" i="8"/>
  <c r="CJ94" i="8"/>
  <c r="CP94" i="8"/>
  <c r="CK101" i="8"/>
  <c r="CI98" i="8"/>
  <c r="CJ105" i="8"/>
  <c r="CM102" i="8"/>
  <c r="CQ48" i="8"/>
  <c r="CP32" i="8"/>
  <c r="CM33" i="8"/>
  <c r="CK25" i="8"/>
  <c r="CP23" i="8"/>
  <c r="CS24" i="8"/>
  <c r="CK53" i="8"/>
  <c r="CR106" i="8"/>
  <c r="CI106" i="8"/>
  <c r="CL69" i="8"/>
  <c r="CJ11" i="8"/>
  <c r="CP29" i="8"/>
  <c r="CK11" i="8"/>
  <c r="CR21" i="8"/>
  <c r="CK23" i="8"/>
  <c r="CJ26" i="8"/>
  <c r="CM20" i="8"/>
  <c r="CP35" i="8"/>
  <c r="CO74" i="8"/>
  <c r="CN74" i="8"/>
  <c r="CR108" i="8"/>
  <c r="CQ91" i="8"/>
  <c r="CK103" i="8"/>
  <c r="CK56" i="8"/>
  <c r="CJ90" i="8"/>
  <c r="CI69" i="8"/>
  <c r="CP87" i="8"/>
  <c r="CT57" i="8"/>
  <c r="CT75" i="8"/>
  <c r="CK69" i="8"/>
  <c r="CI94" i="8"/>
  <c r="CI105" i="8"/>
  <c r="CS30" i="8"/>
  <c r="CN35" i="8"/>
  <c r="CL12" i="8"/>
  <c r="CN25" i="8"/>
  <c r="CQ34" i="8"/>
  <c r="CQ30" i="8"/>
  <c r="CL23" i="8"/>
  <c r="CS34" i="8"/>
  <c r="CK108" i="8"/>
  <c r="CI91" i="8"/>
  <c r="CM76" i="8"/>
  <c r="CS11" i="8"/>
  <c r="CK32" i="8"/>
  <c r="CJ33" i="8"/>
  <c r="CK33" i="8"/>
  <c r="CR33" i="8"/>
  <c r="CK21" i="8"/>
  <c r="CO26" i="8"/>
  <c r="CR93" i="8"/>
  <c r="CP75" i="8"/>
  <c r="CJ67" i="8"/>
  <c r="CK102" i="8"/>
  <c r="CK100" i="8"/>
  <c r="CN30" i="8"/>
  <c r="CN32" i="8"/>
  <c r="CO24" i="8"/>
  <c r="CS108" i="8"/>
  <c r="CO33" i="8"/>
  <c r="CS33" i="8"/>
  <c r="CL26" i="8"/>
  <c r="CJ34" i="8"/>
  <c r="CJ30" i="8"/>
  <c r="CT108" i="8"/>
  <c r="CR81" i="8"/>
  <c r="CM106" i="8"/>
  <c r="CS104" i="8"/>
  <c r="CS103" i="8"/>
  <c r="CN69" i="8"/>
  <c r="CM101" i="8"/>
  <c r="CT32" i="8"/>
  <c r="CP81" i="8"/>
  <c r="CT104" i="8"/>
  <c r="CR51" i="8"/>
  <c r="CP98" i="8"/>
  <c r="CK66" i="8"/>
  <c r="CP80" i="8"/>
  <c r="CO89" i="8"/>
  <c r="CS58" i="8"/>
  <c r="CJ79" i="8"/>
  <c r="CT20" i="8"/>
  <c r="CJ20" i="8"/>
  <c r="CR74" i="8"/>
  <c r="CS89" i="8"/>
  <c r="CP84" i="8"/>
  <c r="CQ20" i="8"/>
  <c r="CI97" i="8"/>
  <c r="CJ104" i="8"/>
  <c r="CM51" i="8"/>
  <c r="CM73" i="8"/>
  <c r="CO106" i="8"/>
  <c r="CP104" i="8"/>
  <c r="CN104" i="8"/>
  <c r="CJ51" i="8"/>
  <c r="CJ89" i="8"/>
  <c r="CI90" i="8"/>
  <c r="CT28" i="8"/>
  <c r="CR97" i="8"/>
  <c r="CK98" i="8"/>
  <c r="CK48" i="8"/>
  <c r="CT11" i="8"/>
  <c r="CI81" i="8"/>
  <c r="CQ106" i="8"/>
  <c r="CI104" i="8"/>
  <c r="CL65" i="8"/>
  <c r="CN56" i="8"/>
  <c r="CQ90" i="8"/>
  <c r="CK42" i="8"/>
  <c r="DC40" i="5"/>
  <c r="CD40" i="8" s="1"/>
  <c r="CR73" i="8"/>
  <c r="CM90" i="8"/>
  <c r="Y67" i="15"/>
  <c r="X68" i="8" s="1"/>
  <c r="CR68" i="8" s="1"/>
  <c r="P67" i="15"/>
  <c r="O68" i="8" s="1"/>
  <c r="T77" i="15"/>
  <c r="S78" i="8" s="1"/>
  <c r="Y54" i="15"/>
  <c r="X55" i="8" s="1"/>
  <c r="CR55" i="8" s="1"/>
  <c r="S98" i="15"/>
  <c r="R99" i="8" s="1"/>
  <c r="CL99" i="8" s="1"/>
  <c r="V91" i="15"/>
  <c r="U92" i="8" s="1"/>
  <c r="CO92" i="8" s="1"/>
  <c r="W106" i="15"/>
  <c r="V107" i="8" s="1"/>
  <c r="CP107" i="8" s="1"/>
  <c r="V76" i="15"/>
  <c r="U77" i="8" s="1"/>
  <c r="CO77" i="8" s="1"/>
  <c r="S108" i="15"/>
  <c r="R109" i="8" s="1"/>
  <c r="CL109" i="8" s="1"/>
  <c r="T108" i="15"/>
  <c r="S109" i="8" s="1"/>
  <c r="CM109" i="8" s="1"/>
  <c r="V59" i="15"/>
  <c r="U60" i="8" s="1"/>
  <c r="CO60" i="8" s="1"/>
  <c r="S63" i="15"/>
  <c r="R64" i="8" s="1"/>
  <c r="U85" i="15"/>
  <c r="T86" i="8" s="1"/>
  <c r="CN86" i="8" s="1"/>
  <c r="W58" i="15"/>
  <c r="V59" i="8" s="1"/>
  <c r="AA58" i="15"/>
  <c r="Z59" i="8" s="1"/>
  <c r="CT59" i="8" s="1"/>
  <c r="U95" i="15"/>
  <c r="T96" i="8" s="1"/>
  <c r="CN96" i="8" s="1"/>
  <c r="R95" i="15"/>
  <c r="Q96" i="8" s="1"/>
  <c r="CK96" i="8" s="1"/>
  <c r="V69" i="15"/>
  <c r="U70" i="8" s="1"/>
  <c r="CO70" i="8" s="1"/>
  <c r="U69" i="15"/>
  <c r="T70" i="8" s="1"/>
  <c r="CN70" i="8" s="1"/>
  <c r="R71" i="15"/>
  <c r="Q72" i="8" s="1"/>
  <c r="CK72" i="8" s="1"/>
  <c r="Q84" i="15"/>
  <c r="P85" i="8" s="1"/>
  <c r="CJ85" i="8" s="1"/>
  <c r="AA61" i="15"/>
  <c r="Z62" i="8" s="1"/>
  <c r="CT62" i="8" s="1"/>
  <c r="R61" i="15"/>
  <c r="Q62" i="8" s="1"/>
  <c r="Z87" i="15"/>
  <c r="Y88" i="8" s="1"/>
  <c r="V70" i="15"/>
  <c r="U71" i="8" s="1"/>
  <c r="CO71" i="8" s="1"/>
  <c r="R70" i="15"/>
  <c r="Q71" i="8" s="1"/>
  <c r="CK71" i="8" s="1"/>
  <c r="R86" i="15"/>
  <c r="Q87" i="8" s="1"/>
  <c r="AA75" i="15"/>
  <c r="Z76" i="8" s="1"/>
  <c r="AA53" i="15"/>
  <c r="Z54" i="8" s="1"/>
  <c r="CT54" i="8" s="1"/>
  <c r="T53" i="15"/>
  <c r="S54" i="8" s="1"/>
  <c r="CM54" i="8" s="1"/>
  <c r="W94" i="15"/>
  <c r="V95" i="8" s="1"/>
  <c r="CP95" i="8" s="1"/>
  <c r="S94" i="15"/>
  <c r="R95" i="8" s="1"/>
  <c r="CL95" i="8" s="1"/>
  <c r="U60" i="15"/>
  <c r="T61" i="8" s="1"/>
  <c r="S60" i="15"/>
  <c r="R61" i="8" s="1"/>
  <c r="CL61" i="8" s="1"/>
  <c r="AA71" i="19"/>
  <c r="R62" i="15"/>
  <c r="Q63" i="8" s="1"/>
  <c r="CK63" i="8" s="1"/>
  <c r="AA67" i="15"/>
  <c r="Z68" i="8" s="1"/>
  <c r="R67" i="15"/>
  <c r="Q68" i="8" s="1"/>
  <c r="AA77" i="15"/>
  <c r="Z78" i="8" s="1"/>
  <c r="Q54" i="15"/>
  <c r="P55" i="8" s="1"/>
  <c r="CJ55" i="8" s="1"/>
  <c r="X98" i="15"/>
  <c r="W99" i="8" s="1"/>
  <c r="CQ99" i="8" s="1"/>
  <c r="Z98" i="15"/>
  <c r="Y99" i="8" s="1"/>
  <c r="CS99" i="8" s="1"/>
  <c r="AA91" i="15"/>
  <c r="Z92" i="8" s="1"/>
  <c r="CT92" i="8" s="1"/>
  <c r="W91" i="15"/>
  <c r="V92" i="8" s="1"/>
  <c r="CP92" i="8" s="1"/>
  <c r="U106" i="15"/>
  <c r="T107" i="8" s="1"/>
  <c r="CN107" i="8" s="1"/>
  <c r="Q106" i="15"/>
  <c r="P107" i="8" s="1"/>
  <c r="CJ107" i="8" s="1"/>
  <c r="Z76" i="15"/>
  <c r="Y77" i="8" s="1"/>
  <c r="CS77" i="8" s="1"/>
  <c r="Y108" i="15"/>
  <c r="X109" i="8" s="1"/>
  <c r="CR109" i="8" s="1"/>
  <c r="Z108" i="15"/>
  <c r="Y109" i="8" s="1"/>
  <c r="CS109" i="8" s="1"/>
  <c r="P59" i="15"/>
  <c r="O60" i="8" s="1"/>
  <c r="R63" i="15"/>
  <c r="Q64" i="8" s="1"/>
  <c r="Z85" i="15"/>
  <c r="Y86" i="8" s="1"/>
  <c r="CS86" i="8" s="1"/>
  <c r="S85" i="15"/>
  <c r="R86" i="8" s="1"/>
  <c r="CL86" i="8" s="1"/>
  <c r="R58" i="15"/>
  <c r="Q59" i="8" s="1"/>
  <c r="CK59" i="8" s="1"/>
  <c r="X84" i="15"/>
  <c r="W85" i="8" s="1"/>
  <c r="CQ85" i="8" s="1"/>
  <c r="W95" i="15"/>
  <c r="V96" i="8" s="1"/>
  <c r="CP96" i="8" s="1"/>
  <c r="P95" i="15"/>
  <c r="O96" i="8" s="1"/>
  <c r="Z69" i="15"/>
  <c r="Y70" i="8" s="1"/>
  <c r="CS70" i="8" s="1"/>
  <c r="Y69" i="15"/>
  <c r="X70" i="8" s="1"/>
  <c r="AA71" i="15"/>
  <c r="Z72" i="8" s="1"/>
  <c r="CT72" i="8" s="1"/>
  <c r="Y61" i="15"/>
  <c r="X62" i="8" s="1"/>
  <c r="CR62" i="8" s="1"/>
  <c r="U61" i="15"/>
  <c r="T62" i="8" s="1"/>
  <c r="CN62" i="8" s="1"/>
  <c r="Q87" i="15"/>
  <c r="P88" i="8" s="1"/>
  <c r="CJ88" i="8" s="1"/>
  <c r="R87" i="15"/>
  <c r="Q88" i="8" s="1"/>
  <c r="CK88" i="8" s="1"/>
  <c r="Q70" i="15"/>
  <c r="P71" i="8" s="1"/>
  <c r="CJ71" i="8" s="1"/>
  <c r="V86" i="15"/>
  <c r="U87" i="8" s="1"/>
  <c r="U100" i="15"/>
  <c r="T101" i="8" s="1"/>
  <c r="CN101" i="8" s="1"/>
  <c r="Y75" i="15"/>
  <c r="X76" i="8" s="1"/>
  <c r="CR76" i="8" s="1"/>
  <c r="R53" i="15"/>
  <c r="Q54" i="8" s="1"/>
  <c r="CK54" i="8" s="1"/>
  <c r="P53" i="15"/>
  <c r="O54" i="8" s="1"/>
  <c r="CI54" i="8" s="1"/>
  <c r="Q94" i="15"/>
  <c r="P95" i="8" s="1"/>
  <c r="CJ95" i="8" s="1"/>
  <c r="T60" i="15"/>
  <c r="S61" i="8" s="1"/>
  <c r="CM61" i="8" s="1"/>
  <c r="Q62" i="15"/>
  <c r="P63" i="8" s="1"/>
  <c r="CJ63" i="8" s="1"/>
  <c r="CV86" i="5"/>
  <c r="BW86" i="8" s="1"/>
  <c r="Q67" i="15"/>
  <c r="P68" i="8" s="1"/>
  <c r="W77" i="15"/>
  <c r="V78" i="8" s="1"/>
  <c r="S77" i="15"/>
  <c r="R78" i="8" s="1"/>
  <c r="CL78" i="8" s="1"/>
  <c r="Z54" i="15"/>
  <c r="Y55" i="8" s="1"/>
  <c r="CS55" i="8" s="1"/>
  <c r="U54" i="15"/>
  <c r="T55" i="8" s="1"/>
  <c r="CN55" i="8" s="1"/>
  <c r="U98" i="15"/>
  <c r="T99" i="8" s="1"/>
  <c r="CN99" i="8" s="1"/>
  <c r="Y98" i="15"/>
  <c r="X99" i="8" s="1"/>
  <c r="CR99" i="8" s="1"/>
  <c r="BF102" i="19"/>
  <c r="Y91" i="15"/>
  <c r="X92" i="8" s="1"/>
  <c r="CR92" i="8" s="1"/>
  <c r="Z91" i="15"/>
  <c r="Y92" i="8" s="1"/>
  <c r="CS92" i="8" s="1"/>
  <c r="X106" i="15"/>
  <c r="W107" i="8" s="1"/>
  <c r="CQ107" i="8" s="1"/>
  <c r="T106" i="15"/>
  <c r="S107" i="8" s="1"/>
  <c r="CM107" i="8" s="1"/>
  <c r="U76" i="15"/>
  <c r="T77" i="8" s="1"/>
  <c r="Y76" i="15"/>
  <c r="X77" i="8" s="1"/>
  <c r="U108" i="15"/>
  <c r="T109" i="8" s="1"/>
  <c r="CN109" i="8" s="1"/>
  <c r="W59" i="15"/>
  <c r="V60" i="8" s="1"/>
  <c r="CP60" i="8" s="1"/>
  <c r="U63" i="15"/>
  <c r="T64" i="8" s="1"/>
  <c r="V63" i="15"/>
  <c r="U64" i="8" s="1"/>
  <c r="X85" i="15"/>
  <c r="W86" i="8" s="1"/>
  <c r="CQ86" i="8" s="1"/>
  <c r="Y85" i="15"/>
  <c r="X86" i="8" s="1"/>
  <c r="Q58" i="15"/>
  <c r="P59" i="8" s="1"/>
  <c r="CJ59" i="8" s="1"/>
  <c r="R84" i="15"/>
  <c r="Q85" i="8" s="1"/>
  <c r="CK85" i="8" s="1"/>
  <c r="AA95" i="15"/>
  <c r="Z96" i="8" s="1"/>
  <c r="Y95" i="15"/>
  <c r="X96" i="8" s="1"/>
  <c r="CR96" i="8" s="1"/>
  <c r="Q69" i="15"/>
  <c r="P70" i="8" s="1"/>
  <c r="CJ70" i="8" s="1"/>
  <c r="T71" i="15"/>
  <c r="S72" i="8" s="1"/>
  <c r="CM72" i="8" s="1"/>
  <c r="S61" i="15"/>
  <c r="R62" i="8" s="1"/>
  <c r="CL62" i="8" s="1"/>
  <c r="Z61" i="15"/>
  <c r="Y62" i="8" s="1"/>
  <c r="CS62" i="8" s="1"/>
  <c r="Y87" i="15"/>
  <c r="X88" i="8" s="1"/>
  <c r="CR88" i="8" s="1"/>
  <c r="X87" i="15"/>
  <c r="W88" i="8" s="1"/>
  <c r="CQ88" i="8" s="1"/>
  <c r="S70" i="15"/>
  <c r="R71" i="8" s="1"/>
  <c r="Y86" i="15"/>
  <c r="X87" i="8" s="1"/>
  <c r="CR87" i="8" s="1"/>
  <c r="S100" i="15"/>
  <c r="R101" i="8" s="1"/>
  <c r="CL101" i="8" s="1"/>
  <c r="S75" i="15"/>
  <c r="R76" i="8" s="1"/>
  <c r="CL76" i="8" s="1"/>
  <c r="W53" i="15"/>
  <c r="V54" i="8" s="1"/>
  <c r="CP54" i="8" s="1"/>
  <c r="Y94" i="15"/>
  <c r="X95" i="8" s="1"/>
  <c r="CR95" i="8" s="1"/>
  <c r="Y60" i="15"/>
  <c r="X61" i="8" s="1"/>
  <c r="CR61" i="8" s="1"/>
  <c r="U84" i="15"/>
  <c r="T85" i="8" s="1"/>
  <c r="CN85" i="8" s="1"/>
  <c r="U62" i="15"/>
  <c r="T63" i="8" s="1"/>
  <c r="CN63" i="8" s="1"/>
  <c r="T67" i="15"/>
  <c r="S68" i="8" s="1"/>
  <c r="CM68" i="8" s="1"/>
  <c r="V77" i="15"/>
  <c r="U78" i="8" s="1"/>
  <c r="CO78" i="8" s="1"/>
  <c r="X77" i="15"/>
  <c r="W78" i="8" s="1"/>
  <c r="V54" i="15"/>
  <c r="U55" i="8" s="1"/>
  <c r="CO55" i="8" s="1"/>
  <c r="AA54" i="15"/>
  <c r="Z55" i="8" s="1"/>
  <c r="CT55" i="8" s="1"/>
  <c r="V98" i="15"/>
  <c r="U99" i="8" s="1"/>
  <c r="CO99" i="8" s="1"/>
  <c r="Q98" i="15"/>
  <c r="P99" i="8" s="1"/>
  <c r="CJ99" i="8" s="1"/>
  <c r="R91" i="15"/>
  <c r="Q92" i="8" s="1"/>
  <c r="CK92" i="8" s="1"/>
  <c r="P91" i="15"/>
  <c r="O92" i="8" s="1"/>
  <c r="CI92" i="8" s="1"/>
  <c r="V106" i="15"/>
  <c r="U107" i="8" s="1"/>
  <c r="CO107" i="8" s="1"/>
  <c r="P106" i="15"/>
  <c r="O107" i="8" s="1"/>
  <c r="CI107" i="8" s="1"/>
  <c r="S76" i="15"/>
  <c r="R77" i="8" s="1"/>
  <c r="CL77" i="8" s="1"/>
  <c r="Q76" i="15"/>
  <c r="P77" i="8" s="1"/>
  <c r="CJ77" i="8" s="1"/>
  <c r="AA108" i="15"/>
  <c r="Z109" i="8" s="1"/>
  <c r="CT109" i="8" s="1"/>
  <c r="U59" i="15"/>
  <c r="T60" i="8" s="1"/>
  <c r="CN60" i="8" s="1"/>
  <c r="AA59" i="15"/>
  <c r="Z60" i="8" s="1"/>
  <c r="CT60" i="8" s="1"/>
  <c r="W63" i="15"/>
  <c r="V64" i="8" s="1"/>
  <c r="CP64" i="8" s="1"/>
  <c r="X63" i="15"/>
  <c r="W64" i="8" s="1"/>
  <c r="CQ64" i="8" s="1"/>
  <c r="V85" i="15"/>
  <c r="U86" i="8" s="1"/>
  <c r="CO86" i="8" s="1"/>
  <c r="W85" i="15"/>
  <c r="V86" i="8" s="1"/>
  <c r="CP86" i="8" s="1"/>
  <c r="T58" i="15"/>
  <c r="S59" i="8" s="1"/>
  <c r="AA84" i="15"/>
  <c r="Z85" i="8" s="1"/>
  <c r="CT85" i="8" s="1"/>
  <c r="T95" i="15"/>
  <c r="S96" i="8" s="1"/>
  <c r="CM96" i="8" s="1"/>
  <c r="Z95" i="15"/>
  <c r="Y96" i="8" s="1"/>
  <c r="CS96" i="8" s="1"/>
  <c r="R69" i="15"/>
  <c r="Q70" i="8" s="1"/>
  <c r="Y71" i="15"/>
  <c r="X72" i="8" s="1"/>
  <c r="CR72" i="8" s="1"/>
  <c r="Q61" i="15"/>
  <c r="P62" i="8" s="1"/>
  <c r="CJ62" i="8" s="1"/>
  <c r="W61" i="15"/>
  <c r="V62" i="8" s="1"/>
  <c r="CP62" i="8" s="1"/>
  <c r="P87" i="15"/>
  <c r="O88" i="8" s="1"/>
  <c r="S87" i="15"/>
  <c r="R88" i="8" s="1"/>
  <c r="P70" i="15"/>
  <c r="O71" i="8" s="1"/>
  <c r="T86" i="15"/>
  <c r="S87" i="8" s="1"/>
  <c r="CM87" i="8" s="1"/>
  <c r="P100" i="15"/>
  <c r="O101" i="8" s="1"/>
  <c r="CI101" i="8" s="1"/>
  <c r="V75" i="15"/>
  <c r="U76" i="8" s="1"/>
  <c r="CO76" i="8" s="1"/>
  <c r="U53" i="15"/>
  <c r="T54" i="8" s="1"/>
  <c r="CN54" i="8" s="1"/>
  <c r="Z94" i="15"/>
  <c r="Y95" i="8" s="1"/>
  <c r="CS95" i="8" s="1"/>
  <c r="X60" i="15"/>
  <c r="W61" i="8" s="1"/>
  <c r="CQ61" i="8" s="1"/>
  <c r="W92" i="15"/>
  <c r="V93" i="8" s="1"/>
  <c r="CP93" i="8" s="1"/>
  <c r="AA96" i="19"/>
  <c r="AA99" i="19"/>
  <c r="W62" i="15"/>
  <c r="V63" i="8" s="1"/>
  <c r="CP63" i="8" s="1"/>
  <c r="V62" i="15"/>
  <c r="U63" i="8" s="1"/>
  <c r="CO63" i="8" s="1"/>
  <c r="S67" i="15"/>
  <c r="R68" i="8" s="1"/>
  <c r="R77" i="15"/>
  <c r="Q78" i="8" s="1"/>
  <c r="P77" i="15"/>
  <c r="O78" i="8" s="1"/>
  <c r="P54" i="15"/>
  <c r="O55" i="8" s="1"/>
  <c r="S54" i="15"/>
  <c r="R55" i="8" s="1"/>
  <c r="CL55" i="8" s="1"/>
  <c r="T98" i="15"/>
  <c r="S99" i="8" s="1"/>
  <c r="CM99" i="8" s="1"/>
  <c r="R98" i="15"/>
  <c r="Q99" i="8" s="1"/>
  <c r="CK99" i="8" s="1"/>
  <c r="T91" i="15"/>
  <c r="S92" i="8" s="1"/>
  <c r="CM92" i="8" s="1"/>
  <c r="S91" i="15"/>
  <c r="R92" i="8" s="1"/>
  <c r="CL92" i="8" s="1"/>
  <c r="S106" i="15"/>
  <c r="R107" i="8" s="1"/>
  <c r="CL107" i="8" s="1"/>
  <c r="R106" i="15"/>
  <c r="Q107" i="8" s="1"/>
  <c r="CK107" i="8" s="1"/>
  <c r="R76" i="15"/>
  <c r="Q77" i="8" s="1"/>
  <c r="P76" i="15"/>
  <c r="O77" i="8" s="1"/>
  <c r="R108" i="15"/>
  <c r="Q109" i="8" s="1"/>
  <c r="CK109" i="8" s="1"/>
  <c r="Z59" i="15"/>
  <c r="Y60" i="8" s="1"/>
  <c r="CS60" i="8" s="1"/>
  <c r="T59" i="15"/>
  <c r="S60" i="8" s="1"/>
  <c r="CM60" i="8" s="1"/>
  <c r="Q63" i="15"/>
  <c r="P64" i="8" s="1"/>
  <c r="Y63" i="15"/>
  <c r="X64" i="8" s="1"/>
  <c r="Q85" i="15"/>
  <c r="P86" i="8" s="1"/>
  <c r="CJ86" i="8" s="1"/>
  <c r="P85" i="15"/>
  <c r="O86" i="8" s="1"/>
  <c r="U58" i="15"/>
  <c r="T59" i="8" s="1"/>
  <c r="CN59" i="8" s="1"/>
  <c r="T84" i="15"/>
  <c r="S85" i="8" s="1"/>
  <c r="S95" i="15"/>
  <c r="R96" i="8" s="1"/>
  <c r="T69" i="15"/>
  <c r="S70" i="8" s="1"/>
  <c r="CM70" i="8" s="1"/>
  <c r="X71" i="15"/>
  <c r="W72" i="8" s="1"/>
  <c r="CQ72" i="8" s="1"/>
  <c r="Z71" i="15"/>
  <c r="Y72" i="8" s="1"/>
  <c r="CS72" i="8" s="1"/>
  <c r="Y84" i="15"/>
  <c r="X85" i="8" s="1"/>
  <c r="CR85" i="8" s="1"/>
  <c r="P61" i="15"/>
  <c r="O62" i="8" s="1"/>
  <c r="CI62" i="8" s="1"/>
  <c r="V87" i="15"/>
  <c r="U88" i="8" s="1"/>
  <c r="CO88" i="8" s="1"/>
  <c r="W87" i="15"/>
  <c r="V88" i="8" s="1"/>
  <c r="CP88" i="8" s="1"/>
  <c r="W84" i="15"/>
  <c r="V85" i="8" s="1"/>
  <c r="CP85" i="8" s="1"/>
  <c r="X70" i="15"/>
  <c r="W71" i="8" s="1"/>
  <c r="CQ71" i="8" s="1"/>
  <c r="Q86" i="15"/>
  <c r="P87" i="8" s="1"/>
  <c r="AA86" i="15"/>
  <c r="Z87" i="8" s="1"/>
  <c r="X100" i="15"/>
  <c r="W101" i="8" s="1"/>
  <c r="CQ101" i="8" s="1"/>
  <c r="U75" i="15"/>
  <c r="T76" i="8" s="1"/>
  <c r="V53" i="15"/>
  <c r="U54" i="8" s="1"/>
  <c r="CO54" i="8" s="1"/>
  <c r="R94" i="15"/>
  <c r="Q95" i="8" s="1"/>
  <c r="CK95" i="8" s="1"/>
  <c r="P60" i="15"/>
  <c r="O61" i="8" s="1"/>
  <c r="CI61" i="8" s="1"/>
  <c r="Q92" i="15"/>
  <c r="P93" i="8" s="1"/>
  <c r="CJ93" i="8" s="1"/>
  <c r="Z62" i="15"/>
  <c r="Y63" i="8" s="1"/>
  <c r="CS63" i="8" s="1"/>
  <c r="X62" i="15"/>
  <c r="W63" i="8" s="1"/>
  <c r="CQ63" i="8" s="1"/>
  <c r="AA101" i="19"/>
  <c r="U77" i="15"/>
  <c r="T78" i="8" s="1"/>
  <c r="CN78" i="8" s="1"/>
  <c r="Z77" i="15"/>
  <c r="Y78" i="8" s="1"/>
  <c r="CS78" i="8" s="1"/>
  <c r="R54" i="15"/>
  <c r="Q55" i="8" s="1"/>
  <c r="CK55" i="8" s="1"/>
  <c r="X54" i="15"/>
  <c r="W55" i="8" s="1"/>
  <c r="CQ55" i="8" s="1"/>
  <c r="P98" i="15"/>
  <c r="O99" i="8" s="1"/>
  <c r="CI99" i="8" s="1"/>
  <c r="Q91" i="15"/>
  <c r="P92" i="8" s="1"/>
  <c r="CJ92" i="8" s="1"/>
  <c r="AA106" i="15"/>
  <c r="Z107" i="8" s="1"/>
  <c r="CT107" i="8" s="1"/>
  <c r="T76" i="15"/>
  <c r="S77" i="8" s="1"/>
  <c r="X76" i="15"/>
  <c r="W77" i="8" s="1"/>
  <c r="CQ77" i="8" s="1"/>
  <c r="Q108" i="15"/>
  <c r="P109" i="8" s="1"/>
  <c r="CJ109" i="8" s="1"/>
  <c r="X59" i="15"/>
  <c r="W60" i="8" s="1"/>
  <c r="CQ60" i="8" s="1"/>
  <c r="S59" i="15"/>
  <c r="R60" i="8" s="1"/>
  <c r="CL60" i="8" s="1"/>
  <c r="P63" i="15"/>
  <c r="O64" i="8" s="1"/>
  <c r="CI64" i="8" s="1"/>
  <c r="Z63" i="15"/>
  <c r="Y64" i="8" s="1"/>
  <c r="R85" i="15"/>
  <c r="Q86" i="8" s="1"/>
  <c r="CK86" i="8" s="1"/>
  <c r="Z58" i="15"/>
  <c r="Y59" i="8" s="1"/>
  <c r="CS59" i="8" s="1"/>
  <c r="S58" i="15"/>
  <c r="R59" i="8" s="1"/>
  <c r="CL59" i="8" s="1"/>
  <c r="P84" i="15"/>
  <c r="O85" i="8" s="1"/>
  <c r="CI85" i="8" s="1"/>
  <c r="Q95" i="15"/>
  <c r="P96" i="8" s="1"/>
  <c r="AA69" i="15"/>
  <c r="Z70" i="8" s="1"/>
  <c r="CT70" i="8" s="1"/>
  <c r="V71" i="15"/>
  <c r="U72" i="8" s="1"/>
  <c r="CO72" i="8" s="1"/>
  <c r="Q71" i="15"/>
  <c r="P72" i="8" s="1"/>
  <c r="CJ72" i="8" s="1"/>
  <c r="X61" i="15"/>
  <c r="W62" i="8" s="1"/>
  <c r="CQ62" i="8" s="1"/>
  <c r="AA87" i="15"/>
  <c r="Z88" i="8" s="1"/>
  <c r="CT88" i="8" s="1"/>
  <c r="Z70" i="15"/>
  <c r="Y71" i="8" s="1"/>
  <c r="CS71" i="8" s="1"/>
  <c r="U70" i="15"/>
  <c r="T71" i="8" s="1"/>
  <c r="CN71" i="8" s="1"/>
  <c r="U86" i="15"/>
  <c r="T87" i="8" s="1"/>
  <c r="CN87" i="8" s="1"/>
  <c r="Y100" i="15"/>
  <c r="X101" i="8" s="1"/>
  <c r="CR101" i="8" s="1"/>
  <c r="Z75" i="15"/>
  <c r="Y76" i="8" s="1"/>
  <c r="P75" i="15"/>
  <c r="O76" i="8" s="1"/>
  <c r="X53" i="15"/>
  <c r="W54" i="8" s="1"/>
  <c r="CQ54" i="8" s="1"/>
  <c r="U94" i="15"/>
  <c r="T95" i="8" s="1"/>
  <c r="CN95" i="8" s="1"/>
  <c r="P94" i="15"/>
  <c r="O95" i="8" s="1"/>
  <c r="CI95" i="8" s="1"/>
  <c r="AA60" i="15"/>
  <c r="Z61" i="8" s="1"/>
  <c r="CT61" i="8" s="1"/>
  <c r="W60" i="15"/>
  <c r="V61" i="8" s="1"/>
  <c r="CP61" i="8" s="1"/>
  <c r="X92" i="15"/>
  <c r="W93" i="8" s="1"/>
  <c r="CQ93" i="8" s="1"/>
  <c r="Y62" i="15"/>
  <c r="X63" i="8" s="1"/>
  <c r="CR63" i="8" s="1"/>
  <c r="S62" i="15"/>
  <c r="R63" i="8" s="1"/>
  <c r="CL63" i="8" s="1"/>
  <c r="AA56" i="19"/>
  <c r="CJ68" i="5"/>
  <c r="X67" i="15"/>
  <c r="W68" i="8" s="1"/>
  <c r="CQ68" i="8" s="1"/>
  <c r="V67" i="15"/>
  <c r="U68" i="8" s="1"/>
  <c r="CO68" i="8" s="1"/>
  <c r="W67" i="15"/>
  <c r="V68" i="8" s="1"/>
  <c r="CP68" i="8" s="1"/>
  <c r="Y77" i="15"/>
  <c r="X78" i="8" s="1"/>
  <c r="W54" i="15"/>
  <c r="V55" i="8" s="1"/>
  <c r="CP55" i="8" s="1"/>
  <c r="AA98" i="15"/>
  <c r="Z99" i="8" s="1"/>
  <c r="CT99" i="8" s="1"/>
  <c r="U91" i="15"/>
  <c r="T92" i="8" s="1"/>
  <c r="CN92" i="8" s="1"/>
  <c r="Z106" i="15"/>
  <c r="Y107" i="8" s="1"/>
  <c r="CS107" i="8" s="1"/>
  <c r="W76" i="15"/>
  <c r="V77" i="8" s="1"/>
  <c r="P108" i="15"/>
  <c r="O109" i="8" s="1"/>
  <c r="CI109" i="8" s="1"/>
  <c r="W108" i="15"/>
  <c r="V109" i="8" s="1"/>
  <c r="CP109" i="8" s="1"/>
  <c r="Y59" i="15"/>
  <c r="X60" i="8" s="1"/>
  <c r="CR60" i="8" s="1"/>
  <c r="Q59" i="15"/>
  <c r="P60" i="8" s="1"/>
  <c r="CJ60" i="8" s="1"/>
  <c r="AA63" i="15"/>
  <c r="Z64" i="8" s="1"/>
  <c r="CT64" i="8" s="1"/>
  <c r="T85" i="15"/>
  <c r="S86" i="8" s="1"/>
  <c r="CM86" i="8" s="1"/>
  <c r="P58" i="15"/>
  <c r="O59" i="8" s="1"/>
  <c r="CI59" i="8" s="1"/>
  <c r="X58" i="15"/>
  <c r="W59" i="8" s="1"/>
  <c r="CQ59" i="8" s="1"/>
  <c r="S84" i="15"/>
  <c r="R85" i="8" s="1"/>
  <c r="V95" i="15"/>
  <c r="U96" i="8" s="1"/>
  <c r="P69" i="15"/>
  <c r="O70" i="8" s="1"/>
  <c r="CI70" i="8" s="1"/>
  <c r="S69" i="15"/>
  <c r="R70" i="8" s="1"/>
  <c r="CL70" i="8" s="1"/>
  <c r="P71" i="15"/>
  <c r="O72" i="8" s="1"/>
  <c r="CI72" i="8" s="1"/>
  <c r="U71" i="15"/>
  <c r="T72" i="8" s="1"/>
  <c r="CN72" i="8" s="1"/>
  <c r="T61" i="15"/>
  <c r="S62" i="8" s="1"/>
  <c r="CM62" i="8" s="1"/>
  <c r="T87" i="15"/>
  <c r="S88" i="8" s="1"/>
  <c r="CM88" i="8" s="1"/>
  <c r="Y70" i="15"/>
  <c r="X71" i="8" s="1"/>
  <c r="CR71" i="8" s="1"/>
  <c r="AA70" i="15"/>
  <c r="Z71" i="8" s="1"/>
  <c r="P86" i="15"/>
  <c r="O87" i="8" s="1"/>
  <c r="CI87" i="8" s="1"/>
  <c r="W75" i="15"/>
  <c r="V76" i="8" s="1"/>
  <c r="CP76" i="8" s="1"/>
  <c r="Q53" i="15"/>
  <c r="P54" i="8" s="1"/>
  <c r="CJ54" i="8" s="1"/>
  <c r="S53" i="15"/>
  <c r="R54" i="8" s="1"/>
  <c r="CL54" i="8" s="1"/>
  <c r="T94" i="15"/>
  <c r="S95" i="8" s="1"/>
  <c r="AA94" i="15"/>
  <c r="Z95" i="8" s="1"/>
  <c r="CT95" i="8" s="1"/>
  <c r="R60" i="15"/>
  <c r="Q61" i="8" s="1"/>
  <c r="CK61" i="8" s="1"/>
  <c r="V60" i="15"/>
  <c r="U61" i="8" s="1"/>
  <c r="CO61" i="8" s="1"/>
  <c r="R92" i="15"/>
  <c r="Q93" i="8" s="1"/>
  <c r="CK93" i="8" s="1"/>
  <c r="T62" i="15"/>
  <c r="S63" i="8" s="1"/>
  <c r="CM63" i="8" s="1"/>
  <c r="U67" i="15"/>
  <c r="T68" i="8" s="1"/>
  <c r="Z67" i="15"/>
  <c r="Y68" i="8" s="1"/>
  <c r="CS68" i="8" s="1"/>
  <c r="CJ78" i="5"/>
  <c r="Q77" i="15"/>
  <c r="P78" i="8" s="1"/>
  <c r="CV55" i="5"/>
  <c r="BW55" i="8" s="1"/>
  <c r="T54" i="15"/>
  <c r="S55" i="8" s="1"/>
  <c r="CM55" i="8" s="1"/>
  <c r="W98" i="15"/>
  <c r="V99" i="8" s="1"/>
  <c r="CP99" i="8" s="1"/>
  <c r="BC103" i="19"/>
  <c r="X91" i="15"/>
  <c r="W92" i="8" s="1"/>
  <c r="CQ92" i="8" s="1"/>
  <c r="Y106" i="15"/>
  <c r="X107" i="8" s="1"/>
  <c r="CR107" i="8" s="1"/>
  <c r="AA76" i="15"/>
  <c r="Z77" i="8" s="1"/>
  <c r="CT77" i="8" s="1"/>
  <c r="X108" i="15"/>
  <c r="W109" i="8" s="1"/>
  <c r="CQ109" i="8" s="1"/>
  <c r="V108" i="15"/>
  <c r="U109" i="8" s="1"/>
  <c r="CO109" i="8" s="1"/>
  <c r="R59" i="15"/>
  <c r="Q60" i="8" s="1"/>
  <c r="CK60" i="8" s="1"/>
  <c r="T63" i="15"/>
  <c r="S64" i="8" s="1"/>
  <c r="CM64" i="8" s="1"/>
  <c r="AA85" i="15"/>
  <c r="Z86" i="8" s="1"/>
  <c r="CT86" i="8" s="1"/>
  <c r="V58" i="15"/>
  <c r="U59" i="8" s="1"/>
  <c r="CO59" i="8" s="1"/>
  <c r="Y58" i="15"/>
  <c r="X59" i="8" s="1"/>
  <c r="CR59" i="8" s="1"/>
  <c r="Z84" i="15"/>
  <c r="Y85" i="8" s="1"/>
  <c r="CS85" i="8" s="1"/>
  <c r="X95" i="15"/>
  <c r="W96" i="8" s="1"/>
  <c r="W69" i="15"/>
  <c r="V70" i="8" s="1"/>
  <c r="CP70" i="8" s="1"/>
  <c r="X69" i="15"/>
  <c r="W70" i="8" s="1"/>
  <c r="CQ70" i="8" s="1"/>
  <c r="S71" i="15"/>
  <c r="R72" i="8" s="1"/>
  <c r="CL72" i="8" s="1"/>
  <c r="W71" i="15"/>
  <c r="V72" i="8" s="1"/>
  <c r="CP72" i="8" s="1"/>
  <c r="V84" i="15"/>
  <c r="U85" i="8" s="1"/>
  <c r="CO85" i="8" s="1"/>
  <c r="V61" i="15"/>
  <c r="U62" i="8" s="1"/>
  <c r="U87" i="15"/>
  <c r="T88" i="8" s="1"/>
  <c r="T70" i="15"/>
  <c r="S71" i="8" s="1"/>
  <c r="W70" i="15"/>
  <c r="V71" i="8" s="1"/>
  <c r="CP71" i="8" s="1"/>
  <c r="S86" i="15"/>
  <c r="R87" i="8" s="1"/>
  <c r="CL87" i="8" s="1"/>
  <c r="R75" i="15"/>
  <c r="Q76" i="8" s="1"/>
  <c r="CK76" i="8" s="1"/>
  <c r="Z53" i="15"/>
  <c r="Y54" i="8" s="1"/>
  <c r="CS54" i="8" s="1"/>
  <c r="Y53" i="15"/>
  <c r="X54" i="8" s="1"/>
  <c r="CR54" i="8" s="1"/>
  <c r="V94" i="15"/>
  <c r="U95" i="8" s="1"/>
  <c r="CO95" i="8" s="1"/>
  <c r="X94" i="15"/>
  <c r="W95" i="8" s="1"/>
  <c r="CQ95" i="8" s="1"/>
  <c r="Z60" i="15"/>
  <c r="Y61" i="8" s="1"/>
  <c r="CS61" i="8" s="1"/>
  <c r="Q60" i="15"/>
  <c r="P61" i="8" s="1"/>
  <c r="CJ61" i="8" s="1"/>
  <c r="AA60" i="19"/>
  <c r="P62" i="15"/>
  <c r="O63" i="8" s="1"/>
  <c r="CI63" i="8" s="1"/>
  <c r="AA104" i="19"/>
  <c r="Q51" i="15"/>
  <c r="P52" i="8" s="1"/>
  <c r="CJ52" i="8" s="1"/>
  <c r="W51" i="15"/>
  <c r="V52" i="8" s="1"/>
  <c r="CP52" i="8" s="1"/>
  <c r="S51" i="15"/>
  <c r="R52" i="8" s="1"/>
  <c r="CL52" i="8" s="1"/>
  <c r="T51" i="15"/>
  <c r="S52" i="8" s="1"/>
  <c r="CM52" i="8" s="1"/>
  <c r="R51" i="15"/>
  <c r="Q52" i="8" s="1"/>
  <c r="CK52" i="8" s="1"/>
  <c r="Z51" i="15"/>
  <c r="Y52" i="8" s="1"/>
  <c r="CS52" i="8" s="1"/>
  <c r="X51" i="15"/>
  <c r="W52" i="8" s="1"/>
  <c r="CQ52" i="8" s="1"/>
  <c r="Y51" i="15"/>
  <c r="X52" i="8" s="1"/>
  <c r="CR52" i="8" s="1"/>
  <c r="U51" i="15"/>
  <c r="T52" i="8" s="1"/>
  <c r="CN52" i="8" s="1"/>
  <c r="V51" i="15"/>
  <c r="U52" i="8" s="1"/>
  <c r="CO52" i="8" s="1"/>
  <c r="P51" i="15"/>
  <c r="O52" i="8" s="1"/>
  <c r="AA51" i="15"/>
  <c r="Z52" i="8" s="1"/>
  <c r="CT52" i="8" s="1"/>
  <c r="CV47" i="5"/>
  <c r="BW47" i="8" s="1"/>
  <c r="T48" i="15"/>
  <c r="S49" i="8" s="1"/>
  <c r="P48" i="15"/>
  <c r="O49" i="8" s="1"/>
  <c r="R38" i="15"/>
  <c r="Q39" i="8" s="1"/>
  <c r="CK39" i="8" s="1"/>
  <c r="T42" i="15"/>
  <c r="S43" i="8" s="1"/>
  <c r="R42" i="15"/>
  <c r="Q43" i="8" s="1"/>
  <c r="CK43" i="8" s="1"/>
  <c r="X37" i="15"/>
  <c r="W38" i="8" s="1"/>
  <c r="AA36" i="15"/>
  <c r="Z37" i="8" s="1"/>
  <c r="W36" i="15"/>
  <c r="V37" i="8" s="1"/>
  <c r="CP37" i="8" s="1"/>
  <c r="AA45" i="15"/>
  <c r="Z46" i="8" s="1"/>
  <c r="W40" i="15"/>
  <c r="V41" i="8" s="1"/>
  <c r="CP41" i="8" s="1"/>
  <c r="U40" i="15"/>
  <c r="T41" i="8" s="1"/>
  <c r="CN41" i="8" s="1"/>
  <c r="S46" i="15"/>
  <c r="R47" i="8" s="1"/>
  <c r="CL47" i="8" s="1"/>
  <c r="R43" i="15"/>
  <c r="Q44" i="8" s="1"/>
  <c r="CK44" i="8" s="1"/>
  <c r="P39" i="15"/>
  <c r="O40" i="8" s="1"/>
  <c r="Y48" i="15"/>
  <c r="X49" i="8" s="1"/>
  <c r="AA38" i="15"/>
  <c r="Z39" i="8" s="1"/>
  <c r="CT39" i="8" s="1"/>
  <c r="U42" i="15"/>
  <c r="T43" i="8" s="1"/>
  <c r="CN43" i="8" s="1"/>
  <c r="U37" i="15"/>
  <c r="T38" i="8" s="1"/>
  <c r="V36" i="15"/>
  <c r="U37" i="8" s="1"/>
  <c r="CO37" i="8" s="1"/>
  <c r="X36" i="15"/>
  <c r="W37" i="8" s="1"/>
  <c r="W45" i="15"/>
  <c r="V46" i="8" s="1"/>
  <c r="CP46" i="8" s="1"/>
  <c r="AA40" i="15"/>
  <c r="Z41" i="8" s="1"/>
  <c r="CT41" i="8" s="1"/>
  <c r="S40" i="15"/>
  <c r="R41" i="8" s="1"/>
  <c r="CL41" i="8" s="1"/>
  <c r="T46" i="15"/>
  <c r="S47" i="8" s="1"/>
  <c r="Z43" i="15"/>
  <c r="Y44" i="8" s="1"/>
  <c r="CS44" i="8" s="1"/>
  <c r="Q43" i="15"/>
  <c r="P44" i="8" s="1"/>
  <c r="CJ44" i="8" s="1"/>
  <c r="S39" i="15"/>
  <c r="R40" i="8" s="1"/>
  <c r="P43" i="15"/>
  <c r="O44" i="8" s="1"/>
  <c r="U39" i="15"/>
  <c r="T40" i="8" s="1"/>
  <c r="CN40" i="8" s="1"/>
  <c r="S42" i="15"/>
  <c r="R43" i="8" s="1"/>
  <c r="CL43" i="8" s="1"/>
  <c r="S45" i="15"/>
  <c r="R46" i="8" s="1"/>
  <c r="Q48" i="15"/>
  <c r="P49" i="8" s="1"/>
  <c r="U38" i="15"/>
  <c r="T39" i="8" s="1"/>
  <c r="CN39" i="8" s="1"/>
  <c r="S38" i="15"/>
  <c r="R39" i="8" s="1"/>
  <c r="Z42" i="15"/>
  <c r="Y43" i="8" s="1"/>
  <c r="Q37" i="15"/>
  <c r="P38" i="8" s="1"/>
  <c r="CJ38" i="8" s="1"/>
  <c r="P37" i="15"/>
  <c r="O38" i="8" s="1"/>
  <c r="Y36" i="15"/>
  <c r="X37" i="8" s="1"/>
  <c r="CR37" i="8" s="1"/>
  <c r="Y45" i="15"/>
  <c r="X46" i="8" s="1"/>
  <c r="CR46" i="8" s="1"/>
  <c r="V45" i="15"/>
  <c r="U46" i="8" s="1"/>
  <c r="CO46" i="8" s="1"/>
  <c r="T40" i="15"/>
  <c r="S41" i="8" s="1"/>
  <c r="CM41" i="8" s="1"/>
  <c r="Q46" i="15"/>
  <c r="P47" i="8" s="1"/>
  <c r="CJ47" i="8" s="1"/>
  <c r="X39" i="15"/>
  <c r="W40" i="8" s="1"/>
  <c r="S43" i="15"/>
  <c r="R44" i="8" s="1"/>
  <c r="W39" i="15"/>
  <c r="V40" i="8" s="1"/>
  <c r="X38" i="15"/>
  <c r="W39" i="8" s="1"/>
  <c r="W37" i="15"/>
  <c r="V38" i="8" s="1"/>
  <c r="CP38" i="8" s="1"/>
  <c r="Z40" i="15"/>
  <c r="Y41" i="8" s="1"/>
  <c r="CS41" i="8" s="1"/>
  <c r="AA48" i="15"/>
  <c r="Z49" i="8" s="1"/>
  <c r="W38" i="15"/>
  <c r="V39" i="8" s="1"/>
  <c r="Y38" i="15"/>
  <c r="X39" i="8" s="1"/>
  <c r="CR39" i="8" s="1"/>
  <c r="Y42" i="15"/>
  <c r="X43" i="8" s="1"/>
  <c r="CR43" i="8" s="1"/>
  <c r="Y37" i="15"/>
  <c r="X38" i="8" s="1"/>
  <c r="CR38" i="8" s="1"/>
  <c r="V37" i="15"/>
  <c r="U38" i="8" s="1"/>
  <c r="CO38" i="8" s="1"/>
  <c r="Z36" i="15"/>
  <c r="Y37" i="8" s="1"/>
  <c r="Z45" i="15"/>
  <c r="Y46" i="8" s="1"/>
  <c r="U45" i="15"/>
  <c r="T46" i="8" s="1"/>
  <c r="Q40" i="15"/>
  <c r="P41" i="8" s="1"/>
  <c r="CJ41" i="8" s="1"/>
  <c r="V46" i="15"/>
  <c r="U47" i="8" s="1"/>
  <c r="CO47" i="8" s="1"/>
  <c r="P46" i="15"/>
  <c r="O47" i="8" s="1"/>
  <c r="V43" i="15"/>
  <c r="U44" i="8" s="1"/>
  <c r="CO44" i="8" s="1"/>
  <c r="Q39" i="15"/>
  <c r="P40" i="8" s="1"/>
  <c r="U43" i="15"/>
  <c r="T44" i="8" s="1"/>
  <c r="CN44" i="8" s="1"/>
  <c r="Z39" i="15"/>
  <c r="Y40" i="8" s="1"/>
  <c r="T39" i="15"/>
  <c r="S40" i="8" s="1"/>
  <c r="CM40" i="8" s="1"/>
  <c r="P36" i="15"/>
  <c r="O37" i="8" s="1"/>
  <c r="Q45" i="15"/>
  <c r="P46" i="8" s="1"/>
  <c r="R48" i="15"/>
  <c r="Q49" i="8" s="1"/>
  <c r="S48" i="15"/>
  <c r="R49" i="8" s="1"/>
  <c r="P38" i="15"/>
  <c r="O39" i="8" s="1"/>
  <c r="Q38" i="15"/>
  <c r="P39" i="8" s="1"/>
  <c r="CJ39" i="8" s="1"/>
  <c r="X42" i="15"/>
  <c r="W43" i="8" s="1"/>
  <c r="CQ43" i="8" s="1"/>
  <c r="Q42" i="15"/>
  <c r="P43" i="8" s="1"/>
  <c r="CJ43" i="8" s="1"/>
  <c r="T37" i="15"/>
  <c r="S38" i="8" s="1"/>
  <c r="AA37" i="15"/>
  <c r="Z38" i="8" s="1"/>
  <c r="CT38" i="8" s="1"/>
  <c r="T36" i="15"/>
  <c r="S37" i="8" s="1"/>
  <c r="CM37" i="8" s="1"/>
  <c r="P45" i="15"/>
  <c r="O46" i="8" s="1"/>
  <c r="T45" i="15"/>
  <c r="S46" i="8" s="1"/>
  <c r="Y40" i="15"/>
  <c r="X41" i="8" s="1"/>
  <c r="CR41" i="8" s="1"/>
  <c r="X46" i="15"/>
  <c r="W47" i="8" s="1"/>
  <c r="CQ47" i="8" s="1"/>
  <c r="R46" i="15"/>
  <c r="Q47" i="8" s="1"/>
  <c r="CK47" i="8" s="1"/>
  <c r="AA39" i="15"/>
  <c r="Z40" i="8" s="1"/>
  <c r="Y43" i="15"/>
  <c r="X44" i="8" s="1"/>
  <c r="CR44" i="8" s="1"/>
  <c r="W43" i="15"/>
  <c r="V44" i="8" s="1"/>
  <c r="CP44" i="8" s="1"/>
  <c r="V38" i="15"/>
  <c r="U39" i="8" s="1"/>
  <c r="Z48" i="15"/>
  <c r="Y49" i="8" s="1"/>
  <c r="X48" i="15"/>
  <c r="W49" i="8" s="1"/>
  <c r="T38" i="15"/>
  <c r="S39" i="8" s="1"/>
  <c r="AA42" i="15"/>
  <c r="Z43" i="8" s="1"/>
  <c r="CT43" i="8" s="1"/>
  <c r="W42" i="15"/>
  <c r="V43" i="8" s="1"/>
  <c r="CP43" i="8" s="1"/>
  <c r="R37" i="15"/>
  <c r="Q38" i="8" s="1"/>
  <c r="CK38" i="8" s="1"/>
  <c r="Z37" i="15"/>
  <c r="Y38" i="8" s="1"/>
  <c r="CS38" i="8" s="1"/>
  <c r="Q36" i="15"/>
  <c r="P37" i="8" s="1"/>
  <c r="CJ37" i="8" s="1"/>
  <c r="S36" i="15"/>
  <c r="R37" i="8" s="1"/>
  <c r="CL37" i="8" s="1"/>
  <c r="X45" i="15"/>
  <c r="W46" i="8" s="1"/>
  <c r="X40" i="15"/>
  <c r="W41" i="8" s="1"/>
  <c r="CQ41" i="8" s="1"/>
  <c r="P40" i="15"/>
  <c r="O41" i="8" s="1"/>
  <c r="U46" i="15"/>
  <c r="T47" i="8" s="1"/>
  <c r="CN47" i="8" s="1"/>
  <c r="Z46" i="15"/>
  <c r="Y47" i="8" s="1"/>
  <c r="CS47" i="8" s="1"/>
  <c r="V39" i="15"/>
  <c r="U40" i="8" s="1"/>
  <c r="X43" i="15"/>
  <c r="W44" i="8" s="1"/>
  <c r="CQ44" i="8" s="1"/>
  <c r="T43" i="15"/>
  <c r="S44" i="8" s="1"/>
  <c r="CM44" i="8" s="1"/>
  <c r="U48" i="15"/>
  <c r="T49" i="8" s="1"/>
  <c r="W46" i="15"/>
  <c r="V47" i="8" s="1"/>
  <c r="CP47" i="8" s="1"/>
  <c r="W48" i="15"/>
  <c r="V49" i="8" s="1"/>
  <c r="V48" i="15"/>
  <c r="U49" i="8" s="1"/>
  <c r="Z38" i="15"/>
  <c r="Y39" i="8" s="1"/>
  <c r="V42" i="15"/>
  <c r="U43" i="8" s="1"/>
  <c r="CO43" i="8" s="1"/>
  <c r="P42" i="15"/>
  <c r="O43" i="8" s="1"/>
  <c r="S37" i="15"/>
  <c r="R38" i="8" s="1"/>
  <c r="R36" i="15"/>
  <c r="Q37" i="8" s="1"/>
  <c r="CK37" i="8" s="1"/>
  <c r="U36" i="15"/>
  <c r="T37" i="8" s="1"/>
  <c r="R45" i="15"/>
  <c r="Q46" i="8" s="1"/>
  <c r="V40" i="15"/>
  <c r="U41" i="8" s="1"/>
  <c r="CO41" i="8" s="1"/>
  <c r="R40" i="15"/>
  <c r="Q41" i="8" s="1"/>
  <c r="CK41" i="8" s="1"/>
  <c r="Y46" i="15"/>
  <c r="X47" i="8" s="1"/>
  <c r="CR47" i="8" s="1"/>
  <c r="AA46" i="15"/>
  <c r="Z47" i="8" s="1"/>
  <c r="R39" i="15"/>
  <c r="Q40" i="8" s="1"/>
  <c r="AA43" i="15"/>
  <c r="Z44" i="8" s="1"/>
  <c r="CT44" i="8" s="1"/>
  <c r="AB40" i="5"/>
  <c r="BX40" i="5" s="1"/>
  <c r="DD40" i="5"/>
  <c r="CE40" i="8" s="1"/>
  <c r="AA40" i="5"/>
  <c r="CW28" i="5"/>
  <c r="BX28" i="8" s="1"/>
  <c r="CJ21" i="5"/>
  <c r="CJ29" i="5"/>
  <c r="CJ28" i="5"/>
  <c r="CV41" i="5"/>
  <c r="BW41" i="8" s="1"/>
  <c r="CV43" i="5"/>
  <c r="BW43" i="8" s="1"/>
  <c r="CJ25" i="5"/>
  <c r="CJ39" i="5"/>
  <c r="CV11" i="5"/>
  <c r="BW11" i="8" s="1"/>
  <c r="CI11" i="8" s="1"/>
  <c r="CJ12" i="5"/>
  <c r="CJ30" i="5"/>
  <c r="CV46" i="5"/>
  <c r="BW46" i="8" s="1"/>
  <c r="CJ24" i="5"/>
  <c r="CJ33" i="5"/>
  <c r="CV23" i="5"/>
  <c r="BW23" i="8" s="1"/>
  <c r="CI23" i="8" s="1"/>
  <c r="CJ34" i="5"/>
  <c r="CV35" i="5"/>
  <c r="BW35" i="8" s="1"/>
  <c r="CI35" i="8" s="1"/>
  <c r="AB17" i="5"/>
  <c r="CV17" i="5" s="1"/>
  <c r="BW17" i="8" s="1"/>
  <c r="CJ41" i="5"/>
  <c r="AB22" i="5"/>
  <c r="CV22" i="5" s="1"/>
  <c r="BW22" i="8" s="1"/>
  <c r="CI22" i="8" s="1"/>
  <c r="CR46" i="5"/>
  <c r="CL46" i="5"/>
  <c r="CY44" i="5"/>
  <c r="BZ44" i="8" s="1"/>
  <c r="CL28" i="5"/>
  <c r="CZ46" i="5"/>
  <c r="CA46" i="8" s="1"/>
  <c r="CT28" i="5"/>
  <c r="CV28" i="5"/>
  <c r="BW28" i="8" s="1"/>
  <c r="DC28" i="5"/>
  <c r="CD28" i="8" s="1"/>
  <c r="CP28" i="5"/>
  <c r="CU46" i="5"/>
  <c r="AA37" i="19"/>
  <c r="AQ42" i="2"/>
  <c r="BC42" i="2" s="1"/>
  <c r="N42" i="19" s="1"/>
  <c r="Z42" i="19" s="1"/>
  <c r="AP42" i="2"/>
  <c r="BB42" i="2" s="1"/>
  <c r="M42" i="19" s="1"/>
  <c r="Y42" i="19" s="1"/>
  <c r="AL48" i="2"/>
  <c r="AX48" i="2" s="1"/>
  <c r="I48" i="19" s="1"/>
  <c r="U48" i="19" s="1"/>
  <c r="AN25" i="2"/>
  <c r="AZ25" i="2" s="1"/>
  <c r="K25" i="19" s="1"/>
  <c r="W25" i="19" s="1"/>
  <c r="AN33" i="2"/>
  <c r="AZ33" i="2" s="1"/>
  <c r="K33" i="19" s="1"/>
  <c r="W33" i="19" s="1"/>
  <c r="AI33" i="2"/>
  <c r="AU33" i="2" s="1"/>
  <c r="F33" i="19" s="1"/>
  <c r="R33" i="19" s="1"/>
  <c r="AL30" i="2"/>
  <c r="AX30" i="2" s="1"/>
  <c r="I30" i="19" s="1"/>
  <c r="U30" i="19" s="1"/>
  <c r="AH40" i="2"/>
  <c r="AT40" i="2" s="1"/>
  <c r="E40" i="19" s="1"/>
  <c r="Q40" i="19" s="1"/>
  <c r="AM40" i="2"/>
  <c r="AY40" i="2" s="1"/>
  <c r="J40" i="19" s="1"/>
  <c r="V40" i="19" s="1"/>
  <c r="AJ41" i="2"/>
  <c r="AV41" i="2" s="1"/>
  <c r="G41" i="19" s="1"/>
  <c r="S41" i="19" s="1"/>
  <c r="AH11" i="2"/>
  <c r="AT11" i="2" s="1"/>
  <c r="E11" i="19" s="1"/>
  <c r="Q11" i="19" s="1"/>
  <c r="AP11" i="2"/>
  <c r="BB11" i="2" s="1"/>
  <c r="M11" i="19" s="1"/>
  <c r="Y11" i="19" s="1"/>
  <c r="AI49" i="2"/>
  <c r="AU49" i="2" s="1"/>
  <c r="F49" i="19" s="1"/>
  <c r="R49" i="19" s="1"/>
  <c r="AH18" i="2"/>
  <c r="AT18" i="2" s="1"/>
  <c r="E18" i="19" s="1"/>
  <c r="Q18" i="19" s="1"/>
  <c r="AL18" i="2"/>
  <c r="AX18" i="2" s="1"/>
  <c r="I18" i="19" s="1"/>
  <c r="U18" i="19" s="1"/>
  <c r="AO39" i="2"/>
  <c r="BA39" i="2" s="1"/>
  <c r="L39" i="19" s="1"/>
  <c r="X39" i="19" s="1"/>
  <c r="AI38" i="2"/>
  <c r="AU38" i="2" s="1"/>
  <c r="F38" i="19" s="1"/>
  <c r="R38" i="19" s="1"/>
  <c r="AP48" i="2"/>
  <c r="BB48" i="2" s="1"/>
  <c r="M48" i="19" s="1"/>
  <c r="Y48" i="19" s="1"/>
  <c r="AJ25" i="2"/>
  <c r="AV25" i="2" s="1"/>
  <c r="G25" i="19" s="1"/>
  <c r="S25" i="19" s="1"/>
  <c r="AL33" i="2"/>
  <c r="AX33" i="2" s="1"/>
  <c r="I33" i="19" s="1"/>
  <c r="U33" i="19" s="1"/>
  <c r="AQ30" i="2"/>
  <c r="BC30" i="2" s="1"/>
  <c r="N30" i="19" s="1"/>
  <c r="Z30" i="19" s="1"/>
  <c r="AK40" i="2"/>
  <c r="AW40" i="2" s="1"/>
  <c r="H40" i="19" s="1"/>
  <c r="T40" i="19" s="1"/>
  <c r="AG40" i="2"/>
  <c r="AS40" i="2" s="1"/>
  <c r="D40" i="19" s="1"/>
  <c r="P40" i="19" s="1"/>
  <c r="AJ11" i="2"/>
  <c r="AV11" i="2" s="1"/>
  <c r="G11" i="19" s="1"/>
  <c r="S11" i="19" s="1"/>
  <c r="AQ11" i="2"/>
  <c r="BC11" i="2" s="1"/>
  <c r="N11" i="19" s="1"/>
  <c r="Z11" i="19" s="1"/>
  <c r="AM49" i="2"/>
  <c r="AY49" i="2" s="1"/>
  <c r="J49" i="19" s="1"/>
  <c r="V49" i="19" s="1"/>
  <c r="AO18" i="2"/>
  <c r="BA18" i="2" s="1"/>
  <c r="L18" i="19" s="1"/>
  <c r="X18" i="19" s="1"/>
  <c r="AK18" i="2"/>
  <c r="AW18" i="2" s="1"/>
  <c r="H18" i="19" s="1"/>
  <c r="T18" i="19" s="1"/>
  <c r="AN39" i="2"/>
  <c r="AZ39" i="2" s="1"/>
  <c r="K39" i="19" s="1"/>
  <c r="W39" i="19" s="1"/>
  <c r="AL42" i="2"/>
  <c r="AX42" i="2" s="1"/>
  <c r="I42" i="19" s="1"/>
  <c r="U42" i="19" s="1"/>
  <c r="AG38" i="2"/>
  <c r="AS38" i="2" s="1"/>
  <c r="D38" i="19" s="1"/>
  <c r="P38" i="19" s="1"/>
  <c r="AO38" i="2"/>
  <c r="BA38" i="2" s="1"/>
  <c r="L38" i="19" s="1"/>
  <c r="X38" i="19" s="1"/>
  <c r="AQ48" i="2"/>
  <c r="BC48" i="2" s="1"/>
  <c r="N48" i="19" s="1"/>
  <c r="Z48" i="19" s="1"/>
  <c r="AG25" i="2"/>
  <c r="AS25" i="2" s="1"/>
  <c r="D25" i="19" s="1"/>
  <c r="P25" i="19" s="1"/>
  <c r="AK33" i="2"/>
  <c r="AW33" i="2" s="1"/>
  <c r="H33" i="19" s="1"/>
  <c r="T33" i="19" s="1"/>
  <c r="AO30" i="2"/>
  <c r="BA30" i="2" s="1"/>
  <c r="L30" i="19" s="1"/>
  <c r="X30" i="19" s="1"/>
  <c r="AF40" i="2"/>
  <c r="AR40" i="2" s="1"/>
  <c r="C40" i="19" s="1"/>
  <c r="O40" i="19" s="1"/>
  <c r="AM41" i="2"/>
  <c r="AY41" i="2" s="1"/>
  <c r="J41" i="19" s="1"/>
  <c r="V41" i="19" s="1"/>
  <c r="AP41" i="2"/>
  <c r="BB41" i="2" s="1"/>
  <c r="M41" i="19" s="1"/>
  <c r="Y41" i="19" s="1"/>
  <c r="AN11" i="2"/>
  <c r="AZ11" i="2" s="1"/>
  <c r="K11" i="19" s="1"/>
  <c r="W11" i="19" s="1"/>
  <c r="AH49" i="2"/>
  <c r="AT49" i="2" s="1"/>
  <c r="E49" i="19" s="1"/>
  <c r="Q49" i="19" s="1"/>
  <c r="AQ46" i="2"/>
  <c r="BC46" i="2" s="1"/>
  <c r="N46" i="19" s="1"/>
  <c r="Z46" i="19" s="1"/>
  <c r="AM18" i="2"/>
  <c r="AY18" i="2" s="1"/>
  <c r="J18" i="19" s="1"/>
  <c r="V18" i="19" s="1"/>
  <c r="AQ18" i="2"/>
  <c r="BC18" i="2" s="1"/>
  <c r="N18" i="19" s="1"/>
  <c r="Z18" i="19" s="1"/>
  <c r="AK39" i="2"/>
  <c r="AW39" i="2" s="1"/>
  <c r="H39" i="19" s="1"/>
  <c r="T39" i="19" s="1"/>
  <c r="AM42" i="2"/>
  <c r="AY42" i="2" s="1"/>
  <c r="J42" i="19" s="1"/>
  <c r="V42" i="19" s="1"/>
  <c r="AN38" i="2"/>
  <c r="AZ38" i="2" s="1"/>
  <c r="K38" i="19" s="1"/>
  <c r="W38" i="19" s="1"/>
  <c r="AN48" i="2"/>
  <c r="AZ48" i="2" s="1"/>
  <c r="K48" i="19" s="1"/>
  <c r="W48" i="19" s="1"/>
  <c r="AI25" i="2"/>
  <c r="AU25" i="2" s="1"/>
  <c r="F25" i="19" s="1"/>
  <c r="R25" i="19" s="1"/>
  <c r="AP25" i="2"/>
  <c r="BB25" i="2" s="1"/>
  <c r="M25" i="19" s="1"/>
  <c r="Y25" i="19" s="1"/>
  <c r="AJ33" i="2"/>
  <c r="AV33" i="2" s="1"/>
  <c r="G33" i="19" s="1"/>
  <c r="S33" i="19" s="1"/>
  <c r="AK30" i="2"/>
  <c r="AW30" i="2" s="1"/>
  <c r="H30" i="19" s="1"/>
  <c r="T30" i="19" s="1"/>
  <c r="AJ30" i="2"/>
  <c r="AV30" i="2" s="1"/>
  <c r="G30" i="19" s="1"/>
  <c r="S30" i="19" s="1"/>
  <c r="AP40" i="2"/>
  <c r="BB40" i="2" s="1"/>
  <c r="M40" i="19" s="1"/>
  <c r="Y40" i="19" s="1"/>
  <c r="AG41" i="2"/>
  <c r="AS41" i="2" s="1"/>
  <c r="D41" i="19" s="1"/>
  <c r="P41" i="19" s="1"/>
  <c r="AQ41" i="2"/>
  <c r="BC41" i="2" s="1"/>
  <c r="N41" i="19" s="1"/>
  <c r="Z41" i="19" s="1"/>
  <c r="AI11" i="2"/>
  <c r="AU11" i="2" s="1"/>
  <c r="F11" i="19" s="1"/>
  <c r="R11" i="19" s="1"/>
  <c r="AJ49" i="2"/>
  <c r="AV49" i="2" s="1"/>
  <c r="G49" i="19" s="1"/>
  <c r="S49" i="19" s="1"/>
  <c r="AL49" i="2"/>
  <c r="AX49" i="2" s="1"/>
  <c r="I49" i="19" s="1"/>
  <c r="U49" i="19" s="1"/>
  <c r="AI18" i="2"/>
  <c r="AU18" i="2" s="1"/>
  <c r="F18" i="19" s="1"/>
  <c r="R18" i="19" s="1"/>
  <c r="AH39" i="2"/>
  <c r="AJ42" i="2"/>
  <c r="AV42" i="2" s="1"/>
  <c r="G42" i="19" s="1"/>
  <c r="S42" i="19" s="1"/>
  <c r="AQ38" i="2"/>
  <c r="BC38" i="2" s="1"/>
  <c r="N38" i="19" s="1"/>
  <c r="Z38" i="19" s="1"/>
  <c r="AM38" i="2"/>
  <c r="AY38" i="2" s="1"/>
  <c r="J38" i="19" s="1"/>
  <c r="V38" i="19" s="1"/>
  <c r="AQ25" i="2"/>
  <c r="BC25" i="2" s="1"/>
  <c r="N25" i="19" s="1"/>
  <c r="Z25" i="19" s="1"/>
  <c r="AL25" i="2"/>
  <c r="AX25" i="2" s="1"/>
  <c r="I25" i="19" s="1"/>
  <c r="U25" i="19" s="1"/>
  <c r="AQ33" i="2"/>
  <c r="BC33" i="2" s="1"/>
  <c r="N33" i="19" s="1"/>
  <c r="Z33" i="19" s="1"/>
  <c r="AI30" i="2"/>
  <c r="AU30" i="2" s="1"/>
  <c r="F30" i="19" s="1"/>
  <c r="R30" i="19" s="1"/>
  <c r="AN30" i="2"/>
  <c r="AZ30" i="2" s="1"/>
  <c r="K30" i="19" s="1"/>
  <c r="W30" i="19" s="1"/>
  <c r="AQ40" i="2"/>
  <c r="BC40" i="2" s="1"/>
  <c r="N40" i="19" s="1"/>
  <c r="Z40" i="19" s="1"/>
  <c r="AO41" i="2"/>
  <c r="BA41" i="2" s="1"/>
  <c r="L41" i="19" s="1"/>
  <c r="X41" i="19" s="1"/>
  <c r="AI41" i="2"/>
  <c r="AU41" i="2" s="1"/>
  <c r="F41" i="19" s="1"/>
  <c r="R41" i="19" s="1"/>
  <c r="AG11" i="2"/>
  <c r="AS11" i="2" s="1"/>
  <c r="D11" i="19" s="1"/>
  <c r="P11" i="19" s="1"/>
  <c r="AP49" i="2"/>
  <c r="BB49" i="2" s="1"/>
  <c r="M49" i="19" s="1"/>
  <c r="Y49" i="19" s="1"/>
  <c r="AF49" i="2"/>
  <c r="AR49" i="2" s="1"/>
  <c r="C49" i="19" s="1"/>
  <c r="O49" i="19" s="1"/>
  <c r="AK46" i="2"/>
  <c r="AW46" i="2" s="1"/>
  <c r="H46" i="19" s="1"/>
  <c r="T46" i="19" s="1"/>
  <c r="AJ18" i="2"/>
  <c r="AV18" i="2" s="1"/>
  <c r="G18" i="19" s="1"/>
  <c r="S18" i="19" s="1"/>
  <c r="AI39" i="2"/>
  <c r="AU39" i="2" s="1"/>
  <c r="F39" i="19" s="1"/>
  <c r="R39" i="19" s="1"/>
  <c r="AO42" i="2"/>
  <c r="BA42" i="2" s="1"/>
  <c r="L42" i="19" s="1"/>
  <c r="X42" i="19" s="1"/>
  <c r="AK42" i="2"/>
  <c r="AW42" i="2" s="1"/>
  <c r="H42" i="19" s="1"/>
  <c r="T42" i="19" s="1"/>
  <c r="AG48" i="2"/>
  <c r="AS48" i="2" s="1"/>
  <c r="D48" i="19" s="1"/>
  <c r="P48" i="19" s="1"/>
  <c r="AF33" i="2"/>
  <c r="AR33" i="2" s="1"/>
  <c r="C33" i="19" s="1"/>
  <c r="O33" i="19" s="1"/>
  <c r="AO33" i="2"/>
  <c r="BA33" i="2" s="1"/>
  <c r="L33" i="19" s="1"/>
  <c r="X33" i="19" s="1"/>
  <c r="AF30" i="2"/>
  <c r="AR30" i="2" s="1"/>
  <c r="C30" i="19" s="1"/>
  <c r="O30" i="19" s="1"/>
  <c r="AI40" i="2"/>
  <c r="AU40" i="2" s="1"/>
  <c r="F40" i="19" s="1"/>
  <c r="R40" i="19" s="1"/>
  <c r="AF41" i="2"/>
  <c r="AR41" i="2" s="1"/>
  <c r="C41" i="19" s="1"/>
  <c r="O41" i="19" s="1"/>
  <c r="AN41" i="2"/>
  <c r="AZ41" i="2" s="1"/>
  <c r="K41" i="19" s="1"/>
  <c r="W41" i="19" s="1"/>
  <c r="AF11" i="2"/>
  <c r="AR11" i="2" s="1"/>
  <c r="C11" i="19" s="1"/>
  <c r="O11" i="19" s="1"/>
  <c r="AG49" i="2"/>
  <c r="AS49" i="2" s="1"/>
  <c r="D49" i="19" s="1"/>
  <c r="P49" i="19" s="1"/>
  <c r="AL46" i="2"/>
  <c r="AX46" i="2" s="1"/>
  <c r="I46" i="19" s="1"/>
  <c r="U46" i="19" s="1"/>
  <c r="AN18" i="2"/>
  <c r="AZ18" i="2" s="1"/>
  <c r="K18" i="19" s="1"/>
  <c r="W18" i="19" s="1"/>
  <c r="AQ39" i="2"/>
  <c r="BC39" i="2" s="1"/>
  <c r="N39" i="19" s="1"/>
  <c r="Z39" i="19" s="1"/>
  <c r="AM39" i="2"/>
  <c r="AY39" i="2" s="1"/>
  <c r="J39" i="19" s="1"/>
  <c r="V39" i="19" s="1"/>
  <c r="AN42" i="2"/>
  <c r="AZ42" i="2" s="1"/>
  <c r="K42" i="19" s="1"/>
  <c r="W42" i="19" s="1"/>
  <c r="AL38" i="2"/>
  <c r="AX38" i="2" s="1"/>
  <c r="I38" i="19" s="1"/>
  <c r="U38" i="19" s="1"/>
  <c r="AK48" i="2"/>
  <c r="AW48" i="2" s="1"/>
  <c r="H48" i="19" s="1"/>
  <c r="T48" i="19" s="1"/>
  <c r="AO25" i="2"/>
  <c r="BA25" i="2" s="1"/>
  <c r="L25" i="19" s="1"/>
  <c r="X25" i="19" s="1"/>
  <c r="AG33" i="2"/>
  <c r="AS33" i="2" s="1"/>
  <c r="D33" i="19" s="1"/>
  <c r="P33" i="19" s="1"/>
  <c r="AP33" i="2"/>
  <c r="BB33" i="2" s="1"/>
  <c r="M33" i="19" s="1"/>
  <c r="Y33" i="19" s="1"/>
  <c r="AG30" i="2"/>
  <c r="AS30" i="2" s="1"/>
  <c r="D30" i="19" s="1"/>
  <c r="P30" i="19" s="1"/>
  <c r="AL40" i="2"/>
  <c r="AX40" i="2" s="1"/>
  <c r="I40" i="19" s="1"/>
  <c r="U40" i="19" s="1"/>
  <c r="AN40" i="2"/>
  <c r="AZ40" i="2" s="1"/>
  <c r="K40" i="19" s="1"/>
  <c r="W40" i="19" s="1"/>
  <c r="AH41" i="2"/>
  <c r="AT41" i="2" s="1"/>
  <c r="E41" i="19" s="1"/>
  <c r="Q41" i="19" s="1"/>
  <c r="AO11" i="2"/>
  <c r="BA11" i="2" s="1"/>
  <c r="L11" i="19" s="1"/>
  <c r="X11" i="19" s="1"/>
  <c r="AL11" i="2"/>
  <c r="AX11" i="2" s="1"/>
  <c r="I11" i="19" s="1"/>
  <c r="U11" i="19" s="1"/>
  <c r="AK49" i="2"/>
  <c r="AW49" i="2" s="1"/>
  <c r="H49" i="19" s="1"/>
  <c r="T49" i="19" s="1"/>
  <c r="AH46" i="2"/>
  <c r="AT46" i="2" s="1"/>
  <c r="E46" i="19" s="1"/>
  <c r="Q46" i="19" s="1"/>
  <c r="AG18" i="2"/>
  <c r="AS18" i="2" s="1"/>
  <c r="D18" i="19" s="1"/>
  <c r="P18" i="19" s="1"/>
  <c r="AF39" i="2"/>
  <c r="AR39" i="2" s="1"/>
  <c r="C39" i="19" s="1"/>
  <c r="O39" i="19" s="1"/>
  <c r="AH42" i="2"/>
  <c r="AT42" i="2" s="1"/>
  <c r="E42" i="19" s="1"/>
  <c r="Q42" i="19" s="1"/>
  <c r="AK38" i="2"/>
  <c r="AW38" i="2" s="1"/>
  <c r="H38" i="19" s="1"/>
  <c r="T38" i="19" s="1"/>
  <c r="AI48" i="2"/>
  <c r="AU48" i="2" s="1"/>
  <c r="F48" i="19" s="1"/>
  <c r="R48" i="19" s="1"/>
  <c r="AH25" i="2"/>
  <c r="AT25" i="2" s="1"/>
  <c r="E25" i="19" s="1"/>
  <c r="Q25" i="19" s="1"/>
  <c r="AH33" i="2"/>
  <c r="AT33" i="2" s="1"/>
  <c r="E33" i="19" s="1"/>
  <c r="Q33" i="19" s="1"/>
  <c r="AM33" i="2"/>
  <c r="AY33" i="2" s="1"/>
  <c r="J33" i="19" s="1"/>
  <c r="V33" i="19" s="1"/>
  <c r="AM30" i="2"/>
  <c r="AY30" i="2" s="1"/>
  <c r="J30" i="19" s="1"/>
  <c r="V30" i="19" s="1"/>
  <c r="AJ40" i="2"/>
  <c r="AV40" i="2" s="1"/>
  <c r="G40" i="19" s="1"/>
  <c r="S40" i="19" s="1"/>
  <c r="AO40" i="2"/>
  <c r="BA40" i="2" s="1"/>
  <c r="L40" i="19" s="1"/>
  <c r="X40" i="19" s="1"/>
  <c r="AM11" i="2"/>
  <c r="AY11" i="2" s="1"/>
  <c r="J11" i="19" s="1"/>
  <c r="V11" i="19" s="1"/>
  <c r="AF18" i="2"/>
  <c r="AG39" i="2"/>
  <c r="AS39" i="2" s="1"/>
  <c r="D39" i="19" s="1"/>
  <c r="P39" i="19" s="1"/>
  <c r="DF46" i="5"/>
  <c r="CG46" i="8" s="1"/>
  <c r="CO46" i="5"/>
  <c r="AA49" i="5"/>
  <c r="CY46" i="5"/>
  <c r="BZ46" i="8" s="1"/>
  <c r="CQ46" i="5"/>
  <c r="AB49" i="5"/>
  <c r="BX49" i="5" s="1"/>
  <c r="CK46" i="5"/>
  <c r="CP46" i="5"/>
  <c r="CS46" i="5"/>
  <c r="CN28" i="5"/>
  <c r="DA28" i="5"/>
  <c r="CB28" i="8" s="1"/>
  <c r="CM28" i="5"/>
  <c r="AA31" i="5"/>
  <c r="AB31" i="5"/>
  <c r="BX31" i="5" s="1"/>
  <c r="AA22" i="5"/>
  <c r="CS68" i="5"/>
  <c r="DF49" i="5"/>
  <c r="CG49" i="8" s="1"/>
  <c r="DD27" i="5"/>
  <c r="CJ55" i="5"/>
  <c r="CP68" i="5"/>
  <c r="DD78" i="5"/>
  <c r="CE78" i="8" s="1"/>
  <c r="DF39" i="5"/>
  <c r="CG39" i="8" s="1"/>
  <c r="CZ27" i="5"/>
  <c r="DC27" i="5"/>
  <c r="CY49" i="5"/>
  <c r="BZ49" i="8" s="1"/>
  <c r="CW68" i="5"/>
  <c r="BX68" i="8" s="1"/>
  <c r="CX27" i="5"/>
  <c r="DC78" i="5"/>
  <c r="CD78" i="8" s="1"/>
  <c r="DA27" i="5"/>
  <c r="CW78" i="5"/>
  <c r="BX78" i="8" s="1"/>
  <c r="CV39" i="5"/>
  <c r="BW39" i="8" s="1"/>
  <c r="DE78" i="5"/>
  <c r="CF78" i="8" s="1"/>
  <c r="DC39" i="5"/>
  <c r="CD39" i="8" s="1"/>
  <c r="CP27" i="5"/>
  <c r="CZ78" i="5"/>
  <c r="CA78" i="8" s="1"/>
  <c r="DG68" i="5"/>
  <c r="CH68" i="8" s="1"/>
  <c r="CT68" i="5"/>
  <c r="CY39" i="5"/>
  <c r="BZ39" i="8" s="1"/>
  <c r="CP39" i="5"/>
  <c r="CY68" i="5"/>
  <c r="BZ68" i="8" s="1"/>
  <c r="CX68" i="5"/>
  <c r="BY68" i="8" s="1"/>
  <c r="DG78" i="5"/>
  <c r="CH78" i="8" s="1"/>
  <c r="DG27" i="5"/>
  <c r="CW27" i="5"/>
  <c r="CZ39" i="5"/>
  <c r="CA39" i="8" s="1"/>
  <c r="CS27" i="5"/>
  <c r="DA68" i="5"/>
  <c r="CB68" i="8" s="1"/>
  <c r="DF27" i="5"/>
  <c r="CS39" i="5"/>
  <c r="CY27" i="5"/>
  <c r="CV78" i="5"/>
  <c r="BW78" i="8" s="1"/>
  <c r="CV68" i="5"/>
  <c r="BW68" i="8" s="1"/>
  <c r="CJ27" i="5"/>
  <c r="CR68" i="5"/>
  <c r="CL55" i="5"/>
  <c r="DE14" i="5"/>
  <c r="CF14" i="8" s="1"/>
  <c r="CR14" i="8" s="1"/>
  <c r="DG10" i="5"/>
  <c r="CH10" i="8" s="1"/>
  <c r="AA17" i="5"/>
  <c r="DB14" i="5"/>
  <c r="CC14" i="8" s="1"/>
  <c r="CJ14" i="5"/>
  <c r="CX14" i="5"/>
  <c r="BY14" i="8" s="1"/>
  <c r="CK14" i="8" s="1"/>
  <c r="DA14" i="5"/>
  <c r="CB14" i="8" s="1"/>
  <c r="CN14" i="8" s="1"/>
  <c r="CS10" i="5"/>
  <c r="DB10" i="5"/>
  <c r="CC10" i="8" s="1"/>
  <c r="DC14" i="5"/>
  <c r="CD14" i="8" s="1"/>
  <c r="CP14" i="8" s="1"/>
  <c r="CW14" i="5"/>
  <c r="BX14" i="8" s="1"/>
  <c r="CR14" i="5"/>
  <c r="CO10" i="5"/>
  <c r="AA13" i="5"/>
  <c r="DF14" i="5"/>
  <c r="CG14" i="8" s="1"/>
  <c r="CS14" i="8" s="1"/>
  <c r="CM14" i="5"/>
  <c r="CN14" i="5"/>
  <c r="DG14" i="5"/>
  <c r="CH14" i="8" s="1"/>
  <c r="CT14" i="8" s="1"/>
  <c r="CM10" i="5"/>
  <c r="CU10" i="5"/>
  <c r="AB13" i="5"/>
  <c r="BX13" i="5" s="1"/>
  <c r="CN10" i="5"/>
  <c r="DC10" i="5"/>
  <c r="CD10" i="8" s="1"/>
  <c r="CW10" i="5"/>
  <c r="BX10" i="8" s="1"/>
  <c r="CL10" i="5"/>
  <c r="DD10" i="5"/>
  <c r="CE10" i="8" s="1"/>
  <c r="CT10" i="5"/>
  <c r="CW16" i="5"/>
  <c r="BX16" i="8" s="1"/>
  <c r="CJ16" i="8" s="1"/>
  <c r="CT14" i="5"/>
  <c r="DA10" i="5"/>
  <c r="CB10" i="8" s="1"/>
  <c r="CQ10" i="5"/>
  <c r="CW23" i="5"/>
  <c r="BX23" i="8" s="1"/>
  <c r="CJ23" i="8" s="1"/>
  <c r="CJ35" i="5"/>
  <c r="CL16" i="5"/>
  <c r="CZ12" i="5"/>
  <c r="CA12" i="8" s="1"/>
  <c r="CM12" i="8" s="1"/>
  <c r="DD12" i="5"/>
  <c r="CE12" i="8" s="1"/>
  <c r="CQ12" i="8" s="1"/>
  <c r="DD16" i="5"/>
  <c r="CE16" i="8" s="1"/>
  <c r="CQ16" i="8" s="1"/>
  <c r="CU11" i="5"/>
  <c r="CQ16" i="5"/>
  <c r="CK10" i="5"/>
  <c r="DE23" i="5"/>
  <c r="CF23" i="8" s="1"/>
  <c r="CR23" i="8" s="1"/>
  <c r="DA16" i="5"/>
  <c r="CB16" i="8" s="1"/>
  <c r="CN16" i="8" s="1"/>
  <c r="CY33" i="5"/>
  <c r="BZ33" i="8" s="1"/>
  <c r="CL33" i="8" s="1"/>
  <c r="CM23" i="5"/>
  <c r="CK14" i="5"/>
  <c r="CL29" i="5"/>
  <c r="CZ16" i="5"/>
  <c r="CA16" i="8" s="1"/>
  <c r="CM16" i="8" s="1"/>
  <c r="CP14" i="5"/>
  <c r="CS30" i="5"/>
  <c r="CV33" i="5"/>
  <c r="BW33" i="8" s="1"/>
  <c r="DB30" i="5"/>
  <c r="CC30" i="8" s="1"/>
  <c r="CO30" i="8" s="1"/>
  <c r="CV16" i="5"/>
  <c r="BW16" i="8" s="1"/>
  <c r="CI16" i="8" s="1"/>
  <c r="CV21" i="5"/>
  <c r="BW21" i="8" s="1"/>
  <c r="CI21" i="8" s="1"/>
  <c r="CX30" i="5"/>
  <c r="BY30" i="8" s="1"/>
  <c r="CK30" i="8" s="1"/>
  <c r="CZ10" i="5"/>
  <c r="CA10" i="8" s="1"/>
  <c r="CV34" i="5"/>
  <c r="BW34" i="8" s="1"/>
  <c r="CW29" i="5"/>
  <c r="BX29" i="8" s="1"/>
  <c r="CJ29" i="8" s="1"/>
  <c r="CY16" i="5"/>
  <c r="BZ16" i="8" s="1"/>
  <c r="CL16" i="8" s="1"/>
  <c r="DG16" i="5"/>
  <c r="CH16" i="8" s="1"/>
  <c r="CT16" i="8" s="1"/>
  <c r="CT16" i="5"/>
  <c r="DC21" i="5"/>
  <c r="CD21" i="8" s="1"/>
  <c r="CP21" i="8" s="1"/>
  <c r="CY30" i="5"/>
  <c r="BZ30" i="8" s="1"/>
  <c r="CL30" i="8" s="1"/>
  <c r="DA23" i="5"/>
  <c r="CB23" i="8" s="1"/>
  <c r="CN23" i="8" s="1"/>
  <c r="CO16" i="5"/>
  <c r="DF12" i="5"/>
  <c r="CG12" i="8" s="1"/>
  <c r="CS12" i="8" s="1"/>
  <c r="CX12" i="5"/>
  <c r="BY12" i="8" s="1"/>
  <c r="CK12" i="8" s="1"/>
  <c r="CS11" i="5"/>
  <c r="CW35" i="5"/>
  <c r="BX35" i="8" s="1"/>
  <c r="CJ35" i="8" s="1"/>
  <c r="DF25" i="5"/>
  <c r="CG25" i="8" s="1"/>
  <c r="CS25" i="8" s="1"/>
  <c r="CP11" i="5"/>
  <c r="CS14" i="5"/>
  <c r="CV30" i="5"/>
  <c r="BW30" i="8" s="1"/>
  <c r="CI30" i="8" s="1"/>
  <c r="CT30" i="5"/>
  <c r="DA24" i="5"/>
  <c r="CB24" i="8" s="1"/>
  <c r="CN24" i="8" s="1"/>
  <c r="DE10" i="5"/>
  <c r="CF10" i="8" s="1"/>
  <c r="CV24" i="5"/>
  <c r="BW24" i="8" s="1"/>
  <c r="CI24" i="8" s="1"/>
  <c r="CW12" i="5"/>
  <c r="BX12" i="8" s="1"/>
  <c r="CJ12" i="8" s="1"/>
  <c r="DF10" i="5"/>
  <c r="CG10" i="8" s="1"/>
  <c r="CJ23" i="5"/>
  <c r="DE16" i="5"/>
  <c r="CF16" i="8" s="1"/>
  <c r="CR16" i="8" s="1"/>
  <c r="DB23" i="5"/>
  <c r="CC23" i="8" s="1"/>
  <c r="CO23" i="8" s="1"/>
  <c r="DC12" i="5"/>
  <c r="CD12" i="8" s="1"/>
  <c r="CP12" i="8" s="1"/>
  <c r="CX10" i="5"/>
  <c r="BY10" i="8" s="1"/>
  <c r="DA29" i="5"/>
  <c r="CB29" i="8" s="1"/>
  <c r="CN29" i="8" s="1"/>
  <c r="CZ29" i="5"/>
  <c r="CA29" i="8" s="1"/>
  <c r="CY21" i="5"/>
  <c r="BZ21" i="8" s="1"/>
  <c r="CL21" i="8" s="1"/>
  <c r="DB35" i="5"/>
  <c r="CC35" i="8" s="1"/>
  <c r="DC31" i="5"/>
  <c r="CD31" i="8" s="1"/>
  <c r="CP31" i="8" s="1"/>
  <c r="CS16" i="5"/>
  <c r="CY34" i="5"/>
  <c r="BZ34" i="8" s="1"/>
  <c r="CL34" i="8" s="1"/>
  <c r="DG17" i="5"/>
  <c r="CH17" i="8" s="1"/>
  <c r="CT17" i="8" s="1"/>
  <c r="CW22" i="5"/>
  <c r="BX22" i="8" s="1"/>
  <c r="CJ22" i="8" s="1"/>
  <c r="CX16" i="5"/>
  <c r="BY16" i="8" s="1"/>
  <c r="CK16" i="8" s="1"/>
  <c r="DD35" i="5"/>
  <c r="CE35" i="8" s="1"/>
  <c r="CQ35" i="8" s="1"/>
  <c r="CP10" i="5"/>
  <c r="DE34" i="5"/>
  <c r="CF34" i="8" s="1"/>
  <c r="CR34" i="8" s="1"/>
  <c r="CO25" i="5"/>
  <c r="CU14" i="5"/>
  <c r="CR10" i="5"/>
  <c r="CL14" i="5"/>
  <c r="CS33" i="5"/>
  <c r="CM16" i="5"/>
  <c r="CV29" i="5"/>
  <c r="BW29" i="8" s="1"/>
  <c r="CI29" i="8" s="1"/>
  <c r="DD29" i="5"/>
  <c r="CE29" i="8" s="1"/>
  <c r="CQ29" i="8" s="1"/>
  <c r="DE24" i="5"/>
  <c r="CF24" i="8" s="1"/>
  <c r="CR24" i="8" s="1"/>
  <c r="CW25" i="5"/>
  <c r="BX25" i="8" s="1"/>
  <c r="CJ25" i="8" s="1"/>
  <c r="DG21" i="5"/>
  <c r="CH21" i="8" s="1"/>
  <c r="CT21" i="8" s="1"/>
  <c r="CK11" i="5"/>
  <c r="DA33" i="5"/>
  <c r="CB33" i="8" s="1"/>
  <c r="CN33" i="8" s="1"/>
  <c r="DG29" i="5"/>
  <c r="CH29" i="8" s="1"/>
  <c r="CT29" i="8" s="1"/>
  <c r="CX34" i="5"/>
  <c r="BY34" i="8" s="1"/>
  <c r="CK34" i="8" s="1"/>
  <c r="CJ16" i="5"/>
  <c r="DG25" i="5"/>
  <c r="CH25" i="8" s="1"/>
  <c r="CT25" i="8" s="1"/>
  <c r="CK16" i="5"/>
  <c r="CY14" i="5"/>
  <c r="BZ14" i="8" s="1"/>
  <c r="DG24" i="5"/>
  <c r="CH24" i="8" s="1"/>
  <c r="CT24" i="8" s="1"/>
  <c r="CZ34" i="5"/>
  <c r="CA34" i="8" s="1"/>
  <c r="CM34" i="8" s="1"/>
  <c r="CQ14" i="5"/>
  <c r="DE25" i="5"/>
  <c r="CF25" i="8" s="1"/>
  <c r="CR25" i="8" s="1"/>
  <c r="CY29" i="5"/>
  <c r="BZ29" i="8" s="1"/>
  <c r="CL29" i="8" s="1"/>
  <c r="CX31" i="5"/>
  <c r="BY31" i="8" s="1"/>
  <c r="DB34" i="5"/>
  <c r="CC34" i="8" s="1"/>
  <c r="CO34" i="8" s="1"/>
  <c r="DD25" i="5"/>
  <c r="CE25" i="8" s="1"/>
  <c r="CQ25" i="8" s="1"/>
  <c r="DD21" i="5"/>
  <c r="CE21" i="8" s="1"/>
  <c r="CQ21" i="8" s="1"/>
  <c r="DB17" i="5"/>
  <c r="CC17" i="8" s="1"/>
  <c r="CO17" i="8" s="1"/>
  <c r="DD14" i="5"/>
  <c r="CE14" i="8" s="1"/>
  <c r="CQ14" i="8" s="1"/>
  <c r="CV25" i="5"/>
  <c r="BW25" i="8" s="1"/>
  <c r="CR16" i="5"/>
  <c r="DD11" i="5"/>
  <c r="CE11" i="8" s="1"/>
  <c r="DC16" i="5"/>
  <c r="CD16" i="8" s="1"/>
  <c r="CP16" i="8" s="1"/>
  <c r="CW21" i="5"/>
  <c r="BX21" i="8" s="1"/>
  <c r="CJ21" i="8" s="1"/>
  <c r="DB21" i="5"/>
  <c r="CC21" i="8" s="1"/>
  <c r="CO21" i="8" s="1"/>
  <c r="DA13" i="5"/>
  <c r="CB13" i="8" s="1"/>
  <c r="CN13" i="8" s="1"/>
  <c r="DF29" i="5"/>
  <c r="CG29" i="8" s="1"/>
  <c r="CS29" i="8" s="1"/>
  <c r="CZ14" i="5"/>
  <c r="CA14" i="8" s="1"/>
  <c r="DA11" i="5"/>
  <c r="CB11" i="8" s="1"/>
  <c r="CN11" i="8" s="1"/>
  <c r="DF16" i="5"/>
  <c r="CG16" i="8" s="1"/>
  <c r="CS16" i="8" s="1"/>
  <c r="DE12" i="5"/>
  <c r="CF12" i="8" s="1"/>
  <c r="CR12" i="8" s="1"/>
  <c r="CV14" i="5"/>
  <c r="BW14" i="8" s="1"/>
  <c r="CI14" i="8" s="1"/>
  <c r="DD23" i="5"/>
  <c r="CE23" i="8" s="1"/>
  <c r="CQ23" i="8" s="1"/>
  <c r="DC34" i="5"/>
  <c r="CD34" i="8" s="1"/>
  <c r="CP34" i="8" s="1"/>
  <c r="DF22" i="5"/>
  <c r="CG22" i="8" s="1"/>
  <c r="CS22" i="8" s="1"/>
  <c r="DE29" i="5"/>
  <c r="CF29" i="8" s="1"/>
  <c r="AC19" i="5"/>
  <c r="DG34" i="5"/>
  <c r="CH34" i="8" s="1"/>
  <c r="CT34" i="8" s="1"/>
  <c r="CV12" i="5"/>
  <c r="BW12" i="8" s="1"/>
  <c r="DA34" i="5"/>
  <c r="CB34" i="8" s="1"/>
  <c r="CN34" i="8" s="1"/>
  <c r="AI19" i="5"/>
  <c r="DF35" i="5"/>
  <c r="CG35" i="8" s="1"/>
  <c r="CS35" i="8" s="1"/>
  <c r="CN16" i="5"/>
  <c r="DF23" i="5"/>
  <c r="CG23" i="8" s="1"/>
  <c r="CS23" i="8" s="1"/>
  <c r="CY35" i="5"/>
  <c r="BZ35" i="8" s="1"/>
  <c r="AM19" i="5"/>
  <c r="DD24" i="5"/>
  <c r="CE24" i="8" s="1"/>
  <c r="CQ24" i="8" s="1"/>
  <c r="DF21" i="5"/>
  <c r="CG21" i="8" s="1"/>
  <c r="CS21" i="8" s="1"/>
  <c r="AG19" i="5"/>
  <c r="DA19" i="5" s="1"/>
  <c r="CB19" i="8" s="1"/>
  <c r="CN19" i="8" s="1"/>
  <c r="DG30" i="5"/>
  <c r="CH30" i="8" s="1"/>
  <c r="CT30" i="8" s="1"/>
  <c r="DG12" i="5"/>
  <c r="CH12" i="8" s="1"/>
  <c r="CT12" i="8" s="1"/>
  <c r="CY11" i="5"/>
  <c r="BZ11" i="8" s="1"/>
  <c r="CL11" i="8" s="1"/>
  <c r="CW24" i="5"/>
  <c r="BX24" i="8" s="1"/>
  <c r="CJ24" i="8" s="1"/>
  <c r="CZ11" i="5"/>
  <c r="CA11" i="8" s="1"/>
  <c r="CK33" i="5"/>
  <c r="CU16" i="5"/>
  <c r="DC24" i="5"/>
  <c r="CD24" i="8" s="1"/>
  <c r="CP24" i="8" s="1"/>
  <c r="CZ21" i="5"/>
  <c r="CA21" i="8" s="1"/>
  <c r="CY10" i="5"/>
  <c r="BZ10" i="8" s="1"/>
  <c r="CX35" i="5"/>
  <c r="BY35" i="8" s="1"/>
  <c r="CK35" i="8" s="1"/>
  <c r="DC11" i="5"/>
  <c r="CD11" i="8" s="1"/>
  <c r="AH16" i="5"/>
  <c r="DB29" i="5"/>
  <c r="CC29" i="8" s="1"/>
  <c r="CO14" i="5"/>
  <c r="DD33" i="5"/>
  <c r="CE33" i="8" s="1"/>
  <c r="CQ33" i="8" s="1"/>
  <c r="AD19" i="5"/>
  <c r="DC33" i="5"/>
  <c r="CD33" i="8" s="1"/>
  <c r="CP33" i="8" s="1"/>
  <c r="AL19" i="5"/>
  <c r="DF19" i="5" s="1"/>
  <c r="CG19" i="8" s="1"/>
  <c r="CZ30" i="5"/>
  <c r="CA30" i="8" s="1"/>
  <c r="CM30" i="8" s="1"/>
  <c r="DA12" i="5"/>
  <c r="CB12" i="8" s="1"/>
  <c r="CN12" i="8" s="1"/>
  <c r="AD24" i="5"/>
  <c r="BZ24" i="5" s="1"/>
  <c r="DG13" i="5"/>
  <c r="CH13" i="8" s="1"/>
  <c r="CT13" i="8" s="1"/>
  <c r="AK19" i="5"/>
  <c r="AB19" i="5"/>
  <c r="BX19" i="5" s="1"/>
  <c r="AA19" i="5"/>
  <c r="AA24" i="5"/>
  <c r="DG23" i="5"/>
  <c r="CH23" i="8" s="1"/>
  <c r="CT23" i="8" s="1"/>
  <c r="AA16" i="5"/>
  <c r="AE19" i="5"/>
  <c r="CY19" i="5" s="1"/>
  <c r="BZ19" i="8" s="1"/>
  <c r="AJ19" i="5"/>
  <c r="CZ25" i="5"/>
  <c r="CA25" i="8" s="1"/>
  <c r="CM25" i="8" s="1"/>
  <c r="DG35" i="5"/>
  <c r="CH35" i="8" s="1"/>
  <c r="CT35" i="8" s="1"/>
  <c r="AF19" i="5"/>
  <c r="CZ19" i="5" s="1"/>
  <c r="CA19" i="8" s="1"/>
  <c r="AH19" i="5"/>
  <c r="DB19" i="5" s="1"/>
  <c r="CC19" i="8" s="1"/>
  <c r="CO19" i="8" s="1"/>
  <c r="V34" i="4" l="1"/>
  <c r="J33" i="22" s="1"/>
  <c r="P10" i="19"/>
  <c r="AN10" i="19"/>
  <c r="T10" i="19"/>
  <c r="AR10" i="19"/>
  <c r="O10" i="19"/>
  <c r="AM10" i="19"/>
  <c r="V13" i="4"/>
  <c r="J12" i="22" s="1"/>
  <c r="CQ73" i="8"/>
  <c r="CY17" i="5"/>
  <c r="BZ17" i="8" s="1"/>
  <c r="CL17" i="8" s="1"/>
  <c r="CM38" i="8"/>
  <c r="CN38" i="8"/>
  <c r="CO96" i="8"/>
  <c r="V63" i="4"/>
  <c r="J62" i="22" s="1"/>
  <c r="V10" i="4"/>
  <c r="J9" i="22" s="1"/>
  <c r="CR13" i="8"/>
  <c r="CL19" i="8"/>
  <c r="CY13" i="5"/>
  <c r="BZ13" i="8" s="1"/>
  <c r="CL13" i="8" s="1"/>
  <c r="CW49" i="5"/>
  <c r="BX49" i="8" s="1"/>
  <c r="CP49" i="8"/>
  <c r="CT46" i="8"/>
  <c r="CQ96" i="8"/>
  <c r="CI77" i="8"/>
  <c r="CN64" i="8"/>
  <c r="CO29" i="8"/>
  <c r="CL14" i="8"/>
  <c r="CO35" i="8"/>
  <c r="CJ14" i="8"/>
  <c r="DG49" i="5"/>
  <c r="CH49" i="8" s="1"/>
  <c r="CN88" i="8"/>
  <c r="CS64" i="8"/>
  <c r="CK77" i="8"/>
  <c r="AY90" i="19"/>
  <c r="V52" i="4"/>
  <c r="J51" i="22" s="1"/>
  <c r="V75" i="4"/>
  <c r="J74" i="22" s="1"/>
  <c r="V21" i="4"/>
  <c r="J20" i="22" s="1"/>
  <c r="CT71" i="8"/>
  <c r="CZ17" i="5"/>
  <c r="CA17" i="8" s="1"/>
  <c r="CM17" i="8" s="1"/>
  <c r="CW13" i="5"/>
  <c r="BX13" i="8" s="1"/>
  <c r="CJ13" i="8" s="1"/>
  <c r="CS37" i="8"/>
  <c r="CO62" i="8"/>
  <c r="CS76" i="8"/>
  <c r="CI71" i="8"/>
  <c r="CL71" i="8"/>
  <c r="CT96" i="8"/>
  <c r="V37" i="4"/>
  <c r="J36" i="22" s="1"/>
  <c r="CN22" i="8"/>
  <c r="CS19" i="8"/>
  <c r="CK31" i="8"/>
  <c r="CO14" i="8"/>
  <c r="CP28" i="8"/>
  <c r="CK40" i="8"/>
  <c r="CL38" i="8"/>
  <c r="CQ39" i="8"/>
  <c r="CQ38" i="8"/>
  <c r="CT87" i="8"/>
  <c r="CR64" i="8"/>
  <c r="CL88" i="8"/>
  <c r="CR77" i="8"/>
  <c r="CK64" i="8"/>
  <c r="CT76" i="8"/>
  <c r="V95" i="4"/>
  <c r="J94" i="22" s="1"/>
  <c r="V70" i="4"/>
  <c r="J69" i="22" s="1"/>
  <c r="V28" i="4"/>
  <c r="J27" i="22" s="1"/>
  <c r="CO13" i="8"/>
  <c r="CK13" i="8"/>
  <c r="CS73" i="8"/>
  <c r="CO64" i="8"/>
  <c r="V90" i="4"/>
  <c r="J89" i="22" s="1"/>
  <c r="V76" i="4"/>
  <c r="J75" i="22" s="1"/>
  <c r="CM19" i="8"/>
  <c r="CL35" i="8"/>
  <c r="CY31" i="5"/>
  <c r="BZ31" i="8" s="1"/>
  <c r="CL31" i="8" s="1"/>
  <c r="CR29" i="8"/>
  <c r="DE22" i="5"/>
  <c r="CF22" i="8" s="1"/>
  <c r="CR22" i="8" s="1"/>
  <c r="CO39" i="8"/>
  <c r="CI38" i="8"/>
  <c r="CJ96" i="8"/>
  <c r="CJ87" i="8"/>
  <c r="CJ64" i="8"/>
  <c r="CI88" i="8"/>
  <c r="CN77" i="8"/>
  <c r="CO87" i="8"/>
  <c r="V18" i="4"/>
  <c r="J17" i="22" s="1"/>
  <c r="V36" i="4"/>
  <c r="J35" i="22" s="1"/>
  <c r="V30" i="4"/>
  <c r="J29" i="22" s="1"/>
  <c r="CT47" i="8"/>
  <c r="CK49" i="8"/>
  <c r="CS88" i="8"/>
  <c r="CT73" i="8"/>
  <c r="CQ11" i="8"/>
  <c r="CJ46" i="8"/>
  <c r="CP11" i="8"/>
  <c r="CL85" i="8"/>
  <c r="CP59" i="8"/>
  <c r="CP77" i="8"/>
  <c r="CM14" i="8"/>
  <c r="CI39" i="8"/>
  <c r="CN49" i="8"/>
  <c r="CZ31" i="5"/>
  <c r="CA31" i="8" s="1"/>
  <c r="CM31" i="8" s="1"/>
  <c r="CX22" i="5"/>
  <c r="BY22" i="8" s="1"/>
  <c r="CK22" i="8" s="1"/>
  <c r="CM95" i="8"/>
  <c r="DC17" i="5"/>
  <c r="CD17" i="8" s="1"/>
  <c r="CP17" i="8" s="1"/>
  <c r="DD31" i="5"/>
  <c r="CE31" i="8" s="1"/>
  <c r="CQ31" i="8" s="1"/>
  <c r="CZ24" i="5"/>
  <c r="CA24" i="8" s="1"/>
  <c r="CM24" i="8" s="1"/>
  <c r="G39" i="22"/>
  <c r="I39" i="22" s="1"/>
  <c r="CO49" i="8"/>
  <c r="CK70" i="8"/>
  <c r="DE40" i="5"/>
  <c r="CF40" i="8" s="1"/>
  <c r="CR40" i="8" s="1"/>
  <c r="CQ13" i="8"/>
  <c r="CN46" i="8"/>
  <c r="CI96" i="8"/>
  <c r="CT37" i="8"/>
  <c r="BJ36" i="19" s="1"/>
  <c r="V12" i="4"/>
  <c r="J11" i="22" s="1"/>
  <c r="G68" i="22"/>
  <c r="I68" i="22" s="1"/>
  <c r="AF89" i="4"/>
  <c r="AJ90" i="8" s="1"/>
  <c r="CR90" i="8" s="1"/>
  <c r="V89" i="4"/>
  <c r="J88" i="22" s="1"/>
  <c r="CL32" i="8"/>
  <c r="J97" i="19"/>
  <c r="V97" i="19" s="1"/>
  <c r="G97" i="19"/>
  <c r="S97" i="19" s="1"/>
  <c r="L97" i="19"/>
  <c r="X97" i="19" s="1"/>
  <c r="M96" i="19"/>
  <c r="Y96" i="19" s="1"/>
  <c r="I97" i="19"/>
  <c r="U97" i="19" s="1"/>
  <c r="K97" i="19"/>
  <c r="W97" i="19" s="1"/>
  <c r="F97" i="19"/>
  <c r="R97" i="19" s="1"/>
  <c r="G96" i="19"/>
  <c r="S96" i="19" s="1"/>
  <c r="I96" i="19"/>
  <c r="U96" i="19" s="1"/>
  <c r="H97" i="19"/>
  <c r="T97" i="19" s="1"/>
  <c r="N97" i="19"/>
  <c r="Z97" i="19" s="1"/>
  <c r="K96" i="19"/>
  <c r="W96" i="19" s="1"/>
  <c r="E97" i="19"/>
  <c r="Q97" i="19" s="1"/>
  <c r="D97" i="19"/>
  <c r="P97" i="19" s="1"/>
  <c r="D96" i="19"/>
  <c r="P96" i="19" s="1"/>
  <c r="E96" i="19"/>
  <c r="Q96" i="19" s="1"/>
  <c r="J96" i="19"/>
  <c r="V96" i="19" s="1"/>
  <c r="F96" i="19"/>
  <c r="R96" i="19" s="1"/>
  <c r="M97" i="19"/>
  <c r="Y97" i="19" s="1"/>
  <c r="H96" i="19"/>
  <c r="T96" i="19" s="1"/>
  <c r="L96" i="19"/>
  <c r="X96" i="19" s="1"/>
  <c r="N96" i="19"/>
  <c r="Z96" i="19" s="1"/>
  <c r="G89" i="22"/>
  <c r="I89" i="22" s="1"/>
  <c r="BC91" i="19"/>
  <c r="CK87" i="8"/>
  <c r="G94" i="22"/>
  <c r="I94" i="22" s="1"/>
  <c r="G93" i="22"/>
  <c r="I93" i="22" s="1"/>
  <c r="G92" i="22"/>
  <c r="I92" i="22" s="1"/>
  <c r="BH93" i="19"/>
  <c r="BB93" i="19"/>
  <c r="BI91" i="19"/>
  <c r="G90" i="22"/>
  <c r="I90" i="22" s="1"/>
  <c r="I90" i="19"/>
  <c r="U90" i="19" s="1"/>
  <c r="CL96" i="8"/>
  <c r="H90" i="19"/>
  <c r="T90" i="19" s="1"/>
  <c r="J92" i="19"/>
  <c r="V92" i="19" s="1"/>
  <c r="I89" i="19"/>
  <c r="U89" i="19" s="1"/>
  <c r="H94" i="19"/>
  <c r="T94" i="19" s="1"/>
  <c r="L92" i="19"/>
  <c r="X92" i="19" s="1"/>
  <c r="N94" i="19"/>
  <c r="Z94" i="19" s="1"/>
  <c r="D92" i="19"/>
  <c r="P92" i="19" s="1"/>
  <c r="L91" i="19"/>
  <c r="X91" i="19" s="1"/>
  <c r="I92" i="19"/>
  <c r="U92" i="19" s="1"/>
  <c r="M92" i="19"/>
  <c r="Y92" i="19" s="1"/>
  <c r="N89" i="19"/>
  <c r="Z89" i="19" s="1"/>
  <c r="E88" i="19"/>
  <c r="Q88" i="19" s="1"/>
  <c r="G88" i="19"/>
  <c r="S88" i="19" s="1"/>
  <c r="N92" i="19"/>
  <c r="Z92" i="19" s="1"/>
  <c r="D90" i="19"/>
  <c r="P90" i="19" s="1"/>
  <c r="N93" i="19"/>
  <c r="Z93" i="19" s="1"/>
  <c r="BG93" i="19"/>
  <c r="M90" i="19"/>
  <c r="Y90" i="19" s="1"/>
  <c r="N95" i="19"/>
  <c r="Z95" i="19" s="1"/>
  <c r="D89" i="19"/>
  <c r="P89" i="19" s="1"/>
  <c r="J90" i="19"/>
  <c r="V90" i="19" s="1"/>
  <c r="I88" i="19"/>
  <c r="U88" i="19" s="1"/>
  <c r="H89" i="19"/>
  <c r="T89" i="19" s="1"/>
  <c r="N91" i="19"/>
  <c r="Z91" i="19" s="1"/>
  <c r="M95" i="19"/>
  <c r="Y95" i="19" s="1"/>
  <c r="D93" i="19"/>
  <c r="P93" i="19" s="1"/>
  <c r="I95" i="19"/>
  <c r="U95" i="19" s="1"/>
  <c r="J94" i="19"/>
  <c r="V94" i="19" s="1"/>
  <c r="F90" i="19"/>
  <c r="R90" i="19" s="1"/>
  <c r="H92" i="19"/>
  <c r="T92" i="19" s="1"/>
  <c r="C89" i="19"/>
  <c r="O89" i="19" s="1"/>
  <c r="AA89" i="19" s="1"/>
  <c r="E90" i="19"/>
  <c r="Q90" i="19" s="1"/>
  <c r="E92" i="19"/>
  <c r="Q92" i="19" s="1"/>
  <c r="G93" i="19"/>
  <c r="S93" i="19" s="1"/>
  <c r="C88" i="19"/>
  <c r="O88" i="19" s="1"/>
  <c r="AA88" i="19" s="1"/>
  <c r="D95" i="19"/>
  <c r="P95" i="19" s="1"/>
  <c r="H88" i="19"/>
  <c r="T88" i="19" s="1"/>
  <c r="F91" i="19"/>
  <c r="R91" i="19" s="1"/>
  <c r="M89" i="19"/>
  <c r="Y89" i="19" s="1"/>
  <c r="K90" i="19"/>
  <c r="W90" i="19" s="1"/>
  <c r="CR86" i="8"/>
  <c r="J95" i="19"/>
  <c r="V95" i="19" s="1"/>
  <c r="N90" i="19"/>
  <c r="Z90" i="19" s="1"/>
  <c r="K89" i="19"/>
  <c r="W89" i="19" s="1"/>
  <c r="G94" i="19"/>
  <c r="S94" i="19" s="1"/>
  <c r="F95" i="19"/>
  <c r="R95" i="19" s="1"/>
  <c r="I93" i="19"/>
  <c r="U93" i="19" s="1"/>
  <c r="E95" i="19"/>
  <c r="Q95" i="19" s="1"/>
  <c r="I91" i="19"/>
  <c r="U91" i="19" s="1"/>
  <c r="G89" i="19"/>
  <c r="S89" i="19" s="1"/>
  <c r="L88" i="19"/>
  <c r="X88" i="19" s="1"/>
  <c r="M88" i="19"/>
  <c r="Y88" i="19" s="1"/>
  <c r="G90" i="19"/>
  <c r="S90" i="19" s="1"/>
  <c r="F89" i="19"/>
  <c r="R89" i="19" s="1"/>
  <c r="N88" i="19"/>
  <c r="Z88" i="19" s="1"/>
  <c r="L90" i="19"/>
  <c r="X90" i="19" s="1"/>
  <c r="L89" i="19"/>
  <c r="X89" i="19" s="1"/>
  <c r="M93" i="19"/>
  <c r="Y93" i="19" s="1"/>
  <c r="J93" i="19"/>
  <c r="V93" i="19" s="1"/>
  <c r="H95" i="19"/>
  <c r="T95" i="19" s="1"/>
  <c r="J89" i="19"/>
  <c r="V89" i="19" s="1"/>
  <c r="D88" i="19"/>
  <c r="P88" i="19" s="1"/>
  <c r="I94" i="19"/>
  <c r="U94" i="19" s="1"/>
  <c r="D91" i="19"/>
  <c r="P91" i="19" s="1"/>
  <c r="E89" i="19"/>
  <c r="Q89" i="19" s="1"/>
  <c r="L94" i="19"/>
  <c r="X94" i="19" s="1"/>
  <c r="G95" i="19"/>
  <c r="S95" i="19" s="1"/>
  <c r="K88" i="19"/>
  <c r="W88" i="19" s="1"/>
  <c r="F94" i="19"/>
  <c r="R94" i="19" s="1"/>
  <c r="K92" i="19"/>
  <c r="W92" i="19" s="1"/>
  <c r="H91" i="19"/>
  <c r="T91" i="19" s="1"/>
  <c r="D94" i="19"/>
  <c r="P94" i="19" s="1"/>
  <c r="E94" i="19"/>
  <c r="Q94" i="19" s="1"/>
  <c r="C95" i="19"/>
  <c r="O95" i="19" s="1"/>
  <c r="L95" i="19"/>
  <c r="X95" i="19" s="1"/>
  <c r="K91" i="19"/>
  <c r="W91" i="19" s="1"/>
  <c r="K94" i="19"/>
  <c r="W94" i="19" s="1"/>
  <c r="K95" i="19"/>
  <c r="W95" i="19" s="1"/>
  <c r="J88" i="19"/>
  <c r="V88" i="19" s="1"/>
  <c r="G92" i="19"/>
  <c r="S92" i="19" s="1"/>
  <c r="F92" i="19"/>
  <c r="R92" i="19" s="1"/>
  <c r="M94" i="19"/>
  <c r="Y94" i="19" s="1"/>
  <c r="BF91" i="19"/>
  <c r="BB88" i="19"/>
  <c r="G86" i="22"/>
  <c r="I86" i="22" s="1"/>
  <c r="K87" i="19"/>
  <c r="W87" i="19" s="1"/>
  <c r="J87" i="19"/>
  <c r="V87" i="19" s="1"/>
  <c r="H87" i="19"/>
  <c r="T87" i="19" s="1"/>
  <c r="G87" i="19"/>
  <c r="S87" i="19" s="1"/>
  <c r="F87" i="19"/>
  <c r="R87" i="19" s="1"/>
  <c r="M87" i="19"/>
  <c r="Y87" i="19" s="1"/>
  <c r="N87" i="19"/>
  <c r="Z87" i="19" s="1"/>
  <c r="E87" i="19"/>
  <c r="Q87" i="19" s="1"/>
  <c r="L87" i="19"/>
  <c r="X87" i="19" s="1"/>
  <c r="D87" i="19"/>
  <c r="P87" i="19" s="1"/>
  <c r="I87" i="19"/>
  <c r="U87" i="19" s="1"/>
  <c r="V73" i="4"/>
  <c r="J72" i="22" s="1"/>
  <c r="W73" i="4"/>
  <c r="AA74" i="8" s="1"/>
  <c r="CI74" i="8" s="1"/>
  <c r="BY76" i="5"/>
  <c r="CK76" i="5" s="1"/>
  <c r="G74" i="22" s="1"/>
  <c r="I74" i="22" s="1"/>
  <c r="W14" i="4"/>
  <c r="AA15" i="8" s="1"/>
  <c r="CI15" i="8" s="1"/>
  <c r="V14" i="4"/>
  <c r="J13" i="22" s="1"/>
  <c r="W78" i="4"/>
  <c r="AA79" i="8" s="1"/>
  <c r="CI79" i="8" s="1"/>
  <c r="V78" i="4"/>
  <c r="J77" i="22" s="1"/>
  <c r="W50" i="4"/>
  <c r="AA51" i="8" s="1"/>
  <c r="CI51" i="8" s="1"/>
  <c r="V50" i="4"/>
  <c r="J49" i="22" s="1"/>
  <c r="W55" i="4"/>
  <c r="AA56" i="8" s="1"/>
  <c r="CI56" i="8" s="1"/>
  <c r="V55" i="4"/>
  <c r="J54" i="22" s="1"/>
  <c r="V19" i="4"/>
  <c r="J18" i="22" s="1"/>
  <c r="W19" i="4"/>
  <c r="AA20" i="8" s="1"/>
  <c r="CI20" i="8" s="1"/>
  <c r="W82" i="4"/>
  <c r="AA83" i="8" s="1"/>
  <c r="CI83" i="8" s="1"/>
  <c r="V82" i="4"/>
  <c r="J81" i="22" s="1"/>
  <c r="W65" i="4"/>
  <c r="AA66" i="8" s="1"/>
  <c r="CI66" i="8" s="1"/>
  <c r="V65" i="4"/>
  <c r="J64" i="22" s="1"/>
  <c r="V79" i="4"/>
  <c r="J78" i="22" s="1"/>
  <c r="V49" i="4"/>
  <c r="J48" i="22" s="1"/>
  <c r="W49" i="4"/>
  <c r="AA50" i="8" s="1"/>
  <c r="CI50" i="8" s="1"/>
  <c r="CS43" i="8"/>
  <c r="CN61" i="8"/>
  <c r="CN37" i="8"/>
  <c r="CR70" i="8"/>
  <c r="CM13" i="8"/>
  <c r="CJ28" i="8"/>
  <c r="CN28" i="8"/>
  <c r="V57" i="4"/>
  <c r="J56" i="22" s="1"/>
  <c r="W57" i="4"/>
  <c r="AA58" i="8" s="1"/>
  <c r="CI58" i="8" s="1"/>
  <c r="V25" i="4"/>
  <c r="J24" i="22" s="1"/>
  <c r="W25" i="4"/>
  <c r="AA26" i="8" s="1"/>
  <c r="CI26" i="8" s="1"/>
  <c r="V83" i="4"/>
  <c r="J82" i="22" s="1"/>
  <c r="W83" i="4"/>
  <c r="AA84" i="8" s="1"/>
  <c r="CI84" i="8" s="1"/>
  <c r="V81" i="4"/>
  <c r="J80" i="22" s="1"/>
  <c r="W81" i="4"/>
  <c r="AA82" i="8" s="1"/>
  <c r="CI82" i="8" s="1"/>
  <c r="W47" i="4"/>
  <c r="AA48" i="8" s="1"/>
  <c r="CI48" i="8" s="1"/>
  <c r="V47" i="4"/>
  <c r="J46" i="22" s="1"/>
  <c r="V27" i="4"/>
  <c r="J26" i="22" s="1"/>
  <c r="W27" i="4"/>
  <c r="AA28" i="8" s="1"/>
  <c r="CI28" i="8" s="1"/>
  <c r="V41" i="4"/>
  <c r="J40" i="22" s="1"/>
  <c r="W41" i="4"/>
  <c r="AA42" i="8" s="1"/>
  <c r="CI42" i="8" s="1"/>
  <c r="W64" i="4"/>
  <c r="AA65" i="8" s="1"/>
  <c r="CI65" i="8" s="1"/>
  <c r="V64" i="4"/>
  <c r="J63" i="22" s="1"/>
  <c r="W56" i="4"/>
  <c r="AA57" i="8" s="1"/>
  <c r="CI57" i="8" s="1"/>
  <c r="AY56" i="19" s="1"/>
  <c r="V56" i="4"/>
  <c r="J55" i="22" s="1"/>
  <c r="W72" i="4"/>
  <c r="AA73" i="8" s="1"/>
  <c r="CI73" i="8" s="1"/>
  <c r="V72" i="4"/>
  <c r="J71" i="22" s="1"/>
  <c r="CM71" i="8"/>
  <c r="CM21" i="8"/>
  <c r="CI44" i="8"/>
  <c r="CM85" i="8"/>
  <c r="CM29" i="8"/>
  <c r="CM47" i="8"/>
  <c r="CI34" i="8"/>
  <c r="CI68" i="8"/>
  <c r="CM11" i="8"/>
  <c r="CM59" i="8"/>
  <c r="CM77" i="8"/>
  <c r="CI52" i="8"/>
  <c r="CK78" i="8"/>
  <c r="CL64" i="8"/>
  <c r="CK62" i="8"/>
  <c r="CI25" i="8"/>
  <c r="CI33" i="8"/>
  <c r="CI17" i="8"/>
  <c r="BF59" i="19"/>
  <c r="BJ69" i="19"/>
  <c r="BD69" i="19"/>
  <c r="BE69" i="19"/>
  <c r="CK46" i="8"/>
  <c r="CS40" i="8"/>
  <c r="DC13" i="5"/>
  <c r="CD13" i="8" s="1"/>
  <c r="CP13" i="8" s="1"/>
  <c r="CQ46" i="8"/>
  <c r="CQ37" i="8"/>
  <c r="DD22" i="5"/>
  <c r="CE22" i="8" s="1"/>
  <c r="CQ22" i="8" s="1"/>
  <c r="CY40" i="5"/>
  <c r="BZ40" i="8" s="1"/>
  <c r="CL40" i="8" s="1"/>
  <c r="G71" i="22"/>
  <c r="I71" i="22" s="1"/>
  <c r="CV67" i="5"/>
  <c r="BW67" i="8" s="1"/>
  <c r="CI67" i="8" s="1"/>
  <c r="BG69" i="19"/>
  <c r="BC57" i="19"/>
  <c r="AZ83" i="19"/>
  <c r="BI43" i="19"/>
  <c r="BI85" i="19"/>
  <c r="BA84" i="19"/>
  <c r="BA69" i="19"/>
  <c r="AY70" i="19"/>
  <c r="BG57" i="19"/>
  <c r="AZ69" i="19"/>
  <c r="BF73" i="19"/>
  <c r="BG82" i="19"/>
  <c r="N66" i="19"/>
  <c r="Z66" i="19" s="1"/>
  <c r="E20" i="19"/>
  <c r="Q20" i="19" s="1"/>
  <c r="J19" i="19"/>
  <c r="V19" i="19" s="1"/>
  <c r="G74" i="19"/>
  <c r="S74" i="19" s="1"/>
  <c r="N86" i="19"/>
  <c r="Z86" i="19" s="1"/>
  <c r="H64" i="19"/>
  <c r="T64" i="19" s="1"/>
  <c r="I59" i="19"/>
  <c r="U59" i="19" s="1"/>
  <c r="H56" i="19"/>
  <c r="T56" i="19" s="1"/>
  <c r="M70" i="19"/>
  <c r="Y70" i="19" s="1"/>
  <c r="J10" i="19"/>
  <c r="D29" i="19"/>
  <c r="P29" i="19" s="1"/>
  <c r="K77" i="19"/>
  <c r="W77" i="19" s="1"/>
  <c r="G55" i="19"/>
  <c r="S55" i="19" s="1"/>
  <c r="M73" i="19"/>
  <c r="Y73" i="19" s="1"/>
  <c r="N54" i="19"/>
  <c r="Z54" i="19" s="1"/>
  <c r="F78" i="19"/>
  <c r="R78" i="19" s="1"/>
  <c r="N21" i="19"/>
  <c r="Z21" i="19" s="1"/>
  <c r="F22" i="19"/>
  <c r="R22" i="19" s="1"/>
  <c r="L82" i="19"/>
  <c r="X82" i="19" s="1"/>
  <c r="E29" i="19"/>
  <c r="Q29" i="19" s="1"/>
  <c r="N74" i="19"/>
  <c r="Z74" i="19" s="1"/>
  <c r="E61" i="19"/>
  <c r="Q61" i="19" s="1"/>
  <c r="M76" i="19"/>
  <c r="Y76" i="19" s="1"/>
  <c r="D20" i="19"/>
  <c r="P20" i="19" s="1"/>
  <c r="F28" i="19"/>
  <c r="R28" i="19" s="1"/>
  <c r="N49" i="19"/>
  <c r="Z49" i="19" s="1"/>
  <c r="C82" i="19"/>
  <c r="O82" i="19" s="1"/>
  <c r="AA82" i="19" s="1"/>
  <c r="K76" i="19"/>
  <c r="W76" i="19" s="1"/>
  <c r="H60" i="19"/>
  <c r="T60" i="19" s="1"/>
  <c r="N29" i="19"/>
  <c r="Z29" i="19" s="1"/>
  <c r="L47" i="19"/>
  <c r="X47" i="19" s="1"/>
  <c r="C52" i="19"/>
  <c r="O52" i="19" s="1"/>
  <c r="AA52" i="19" s="1"/>
  <c r="K83" i="19"/>
  <c r="W83" i="19" s="1"/>
  <c r="J72" i="19"/>
  <c r="V72" i="19" s="1"/>
  <c r="J60" i="19"/>
  <c r="V60" i="19" s="1"/>
  <c r="D64" i="19"/>
  <c r="P64" i="19" s="1"/>
  <c r="H79" i="19"/>
  <c r="T79" i="19" s="1"/>
  <c r="L68" i="19"/>
  <c r="X68" i="19" s="1"/>
  <c r="N47" i="19"/>
  <c r="Z47" i="19" s="1"/>
  <c r="G39" i="19"/>
  <c r="S39" i="19" s="1"/>
  <c r="M77" i="19"/>
  <c r="Y77" i="19" s="1"/>
  <c r="C59" i="19"/>
  <c r="O59" i="19" s="1"/>
  <c r="AA59" i="19" s="1"/>
  <c r="K86" i="19"/>
  <c r="W86" i="19" s="1"/>
  <c r="C13" i="19"/>
  <c r="O13" i="19" s="1"/>
  <c r="G14" i="19"/>
  <c r="S14" i="19" s="1"/>
  <c r="D42" i="19"/>
  <c r="P42" i="19" s="1"/>
  <c r="M55" i="19"/>
  <c r="Y55" i="19" s="1"/>
  <c r="M56" i="19"/>
  <c r="Y56" i="19" s="1"/>
  <c r="J75" i="19"/>
  <c r="V75" i="19" s="1"/>
  <c r="J57" i="19"/>
  <c r="V57" i="19" s="1"/>
  <c r="J68" i="19"/>
  <c r="V68" i="19" s="1"/>
  <c r="E19" i="19"/>
  <c r="Q19" i="19" s="1"/>
  <c r="L16" i="19"/>
  <c r="X16" i="19" s="1"/>
  <c r="M68" i="19"/>
  <c r="Y68" i="19" s="1"/>
  <c r="K85" i="19"/>
  <c r="W85" i="19" s="1"/>
  <c r="F70" i="19"/>
  <c r="R70" i="19" s="1"/>
  <c r="F75" i="19"/>
  <c r="R75" i="19" s="1"/>
  <c r="C63" i="19"/>
  <c r="O63" i="19" s="1"/>
  <c r="AA63" i="19" s="1"/>
  <c r="C32" i="19"/>
  <c r="O32" i="19" s="1"/>
  <c r="AA32" i="19" s="1"/>
  <c r="J12" i="19"/>
  <c r="V12" i="19" s="1"/>
  <c r="M30" i="19"/>
  <c r="Y30" i="19" s="1"/>
  <c r="H19" i="19"/>
  <c r="T19" i="19" s="1"/>
  <c r="I23" i="19"/>
  <c r="U23" i="19" s="1"/>
  <c r="J22" i="19"/>
  <c r="V22" i="19" s="1"/>
  <c r="L77" i="19"/>
  <c r="X77" i="19" s="1"/>
  <c r="D60" i="19"/>
  <c r="P60" i="19" s="1"/>
  <c r="N61" i="19"/>
  <c r="Z61" i="19" s="1"/>
  <c r="H47" i="19"/>
  <c r="T47" i="19" s="1"/>
  <c r="G43" i="19"/>
  <c r="S43" i="19" s="1"/>
  <c r="K20" i="19"/>
  <c r="W20" i="19" s="1"/>
  <c r="I82" i="19"/>
  <c r="U82" i="19" s="1"/>
  <c r="D86" i="19"/>
  <c r="P86" i="19" s="1"/>
  <c r="E56" i="19"/>
  <c r="Q56" i="19" s="1"/>
  <c r="M78" i="19"/>
  <c r="Y78" i="19" s="1"/>
  <c r="D14" i="19"/>
  <c r="P14" i="19" s="1"/>
  <c r="H13" i="19"/>
  <c r="T13" i="19" s="1"/>
  <c r="F32" i="19"/>
  <c r="R32" i="19" s="1"/>
  <c r="J83" i="19"/>
  <c r="V83" i="19" s="1"/>
  <c r="I77" i="19"/>
  <c r="U77" i="19" s="1"/>
  <c r="M75" i="19"/>
  <c r="Y75" i="19" s="1"/>
  <c r="E65" i="19"/>
  <c r="Q65" i="19" s="1"/>
  <c r="H74" i="19"/>
  <c r="T74" i="19" s="1"/>
  <c r="G72" i="19"/>
  <c r="S72" i="19" s="1"/>
  <c r="M86" i="19"/>
  <c r="Y86" i="19" s="1"/>
  <c r="C50" i="19"/>
  <c r="O50" i="19" s="1"/>
  <c r="AA50" i="19" s="1"/>
  <c r="G23" i="19"/>
  <c r="S23" i="19" s="1"/>
  <c r="N24" i="19"/>
  <c r="Z24" i="19" s="1"/>
  <c r="J25" i="19"/>
  <c r="V25" i="19" s="1"/>
  <c r="K58" i="19"/>
  <c r="W58" i="19" s="1"/>
  <c r="D68" i="19"/>
  <c r="P68" i="19" s="1"/>
  <c r="N68" i="19"/>
  <c r="Z68" i="19" s="1"/>
  <c r="F36" i="19"/>
  <c r="R36" i="19" s="1"/>
  <c r="M10" i="19"/>
  <c r="D66" i="19"/>
  <c r="P66" i="19" s="1"/>
  <c r="J77" i="19"/>
  <c r="V77" i="19" s="1"/>
  <c r="H85" i="19"/>
  <c r="T85" i="19" s="1"/>
  <c r="E86" i="19"/>
  <c r="Q86" i="19" s="1"/>
  <c r="L19" i="19"/>
  <c r="X19" i="19" s="1"/>
  <c r="G46" i="19"/>
  <c r="S46" i="19" s="1"/>
  <c r="E72" i="19"/>
  <c r="Q72" i="19" s="1"/>
  <c r="E82" i="19"/>
  <c r="Q82" i="19" s="1"/>
  <c r="L60" i="19"/>
  <c r="X60" i="19" s="1"/>
  <c r="H24" i="19"/>
  <c r="T24" i="19" s="1"/>
  <c r="I45" i="19"/>
  <c r="U45" i="19" s="1"/>
  <c r="I58" i="19"/>
  <c r="U58" i="19" s="1"/>
  <c r="K55" i="19"/>
  <c r="W55" i="19" s="1"/>
  <c r="E64" i="19"/>
  <c r="Q64" i="19" s="1"/>
  <c r="E37" i="19"/>
  <c r="Q37" i="19" s="1"/>
  <c r="M21" i="19"/>
  <c r="Y21" i="19" s="1"/>
  <c r="F66" i="19"/>
  <c r="R66" i="19" s="1"/>
  <c r="N59" i="19"/>
  <c r="Z59" i="19" s="1"/>
  <c r="H82" i="19"/>
  <c r="T82" i="19" s="1"/>
  <c r="N58" i="19"/>
  <c r="Z58" i="19" s="1"/>
  <c r="L65" i="19"/>
  <c r="X65" i="19" s="1"/>
  <c r="K14" i="19"/>
  <c r="W14" i="19" s="1"/>
  <c r="F21" i="19"/>
  <c r="R21" i="19" s="1"/>
  <c r="E48" i="19"/>
  <c r="Q48" i="19" s="1"/>
  <c r="BD84" i="19"/>
  <c r="BH83" i="19"/>
  <c r="BB77" i="19"/>
  <c r="BF85" i="19"/>
  <c r="BI69" i="19"/>
  <c r="BB83" i="19"/>
  <c r="BI83" i="19"/>
  <c r="BE66" i="19"/>
  <c r="BC50" i="19"/>
  <c r="AY37" i="19"/>
  <c r="M14" i="19"/>
  <c r="Y14" i="19" s="1"/>
  <c r="N19" i="19"/>
  <c r="Z19" i="19" s="1"/>
  <c r="N20" i="19"/>
  <c r="Z20" i="19" s="1"/>
  <c r="I64" i="19"/>
  <c r="U64" i="19" s="1"/>
  <c r="I81" i="19"/>
  <c r="U81" i="19" s="1"/>
  <c r="G85" i="19"/>
  <c r="S85" i="19" s="1"/>
  <c r="K63" i="19"/>
  <c r="W63" i="19" s="1"/>
  <c r="N79" i="19"/>
  <c r="Z79" i="19" s="1"/>
  <c r="G64" i="19"/>
  <c r="S64" i="19" s="1"/>
  <c r="E43" i="19"/>
  <c r="Q43" i="19" s="1"/>
  <c r="E10" i="19"/>
  <c r="H11" i="19"/>
  <c r="T11" i="19" s="1"/>
  <c r="H68" i="19"/>
  <c r="T68" i="19" s="1"/>
  <c r="M64" i="19"/>
  <c r="Y64" i="19" s="1"/>
  <c r="D81" i="19"/>
  <c r="P81" i="19" s="1"/>
  <c r="E78" i="19"/>
  <c r="Q78" i="19" s="1"/>
  <c r="M61" i="19"/>
  <c r="Y61" i="19" s="1"/>
  <c r="H72" i="19"/>
  <c r="T72" i="19" s="1"/>
  <c r="K29" i="19"/>
  <c r="W29" i="19" s="1"/>
  <c r="H25" i="19"/>
  <c r="T25" i="19" s="1"/>
  <c r="G32" i="19"/>
  <c r="S32" i="19" s="1"/>
  <c r="K10" i="19"/>
  <c r="J55" i="19"/>
  <c r="V55" i="19" s="1"/>
  <c r="C75" i="19"/>
  <c r="O75" i="19" s="1"/>
  <c r="AA75" i="19" s="1"/>
  <c r="L67" i="19"/>
  <c r="X67" i="19" s="1"/>
  <c r="M84" i="19"/>
  <c r="Y84" i="19" s="1"/>
  <c r="D70" i="19"/>
  <c r="P70" i="19" s="1"/>
  <c r="I79" i="19"/>
  <c r="U79" i="19" s="1"/>
  <c r="M54" i="19"/>
  <c r="Y54" i="19" s="1"/>
  <c r="H27" i="19"/>
  <c r="T27" i="19" s="1"/>
  <c r="G29" i="19"/>
  <c r="S29" i="19" s="1"/>
  <c r="J15" i="19"/>
  <c r="V15" i="19" s="1"/>
  <c r="E38" i="19"/>
  <c r="Q38" i="19" s="1"/>
  <c r="I56" i="19"/>
  <c r="U56" i="19" s="1"/>
  <c r="G66" i="19"/>
  <c r="S66" i="19" s="1"/>
  <c r="E50" i="19"/>
  <c r="Q50" i="19" s="1"/>
  <c r="J56" i="19"/>
  <c r="V56" i="19" s="1"/>
  <c r="K45" i="19"/>
  <c r="W45" i="19" s="1"/>
  <c r="H43" i="19"/>
  <c r="T43" i="19" s="1"/>
  <c r="D67" i="19"/>
  <c r="P67" i="19" s="1"/>
  <c r="I57" i="19"/>
  <c r="U57" i="19" s="1"/>
  <c r="H67" i="19"/>
  <c r="T67" i="19" s="1"/>
  <c r="F54" i="19"/>
  <c r="R54" i="19" s="1"/>
  <c r="H54" i="19"/>
  <c r="T54" i="19" s="1"/>
  <c r="K65" i="19"/>
  <c r="W65" i="19" s="1"/>
  <c r="I86" i="19"/>
  <c r="U86" i="19" s="1"/>
  <c r="N45" i="19"/>
  <c r="Z45" i="19" s="1"/>
  <c r="H41" i="19"/>
  <c r="T41" i="19" s="1"/>
  <c r="K78" i="19"/>
  <c r="W78" i="19" s="1"/>
  <c r="D59" i="19"/>
  <c r="P59" i="19" s="1"/>
  <c r="F73" i="19"/>
  <c r="R73" i="19" s="1"/>
  <c r="I50" i="19"/>
  <c r="U50" i="19" s="1"/>
  <c r="M28" i="19"/>
  <c r="Y28" i="19" s="1"/>
  <c r="C14" i="19"/>
  <c r="O14" i="19" s="1"/>
  <c r="AA14" i="19" s="1"/>
  <c r="H57" i="19"/>
  <c r="T57" i="19" s="1"/>
  <c r="F59" i="19"/>
  <c r="R59" i="19" s="1"/>
  <c r="H22" i="19"/>
  <c r="T22" i="19" s="1"/>
  <c r="D22" i="19"/>
  <c r="P22" i="19" s="1"/>
  <c r="D57" i="19"/>
  <c r="P57" i="19" s="1"/>
  <c r="D73" i="19"/>
  <c r="P73" i="19" s="1"/>
  <c r="G73" i="19"/>
  <c r="S73" i="19" s="1"/>
  <c r="N56" i="19"/>
  <c r="Z56" i="19" s="1"/>
  <c r="I60" i="19"/>
  <c r="U60" i="19" s="1"/>
  <c r="G45" i="19"/>
  <c r="S45" i="19" s="1"/>
  <c r="G15" i="19"/>
  <c r="S15" i="19" s="1"/>
  <c r="I52" i="19"/>
  <c r="U52" i="19" s="1"/>
  <c r="G36" i="19"/>
  <c r="S36" i="19" s="1"/>
  <c r="F13" i="19"/>
  <c r="R13" i="19" s="1"/>
  <c r="K84" i="19"/>
  <c r="W84" i="19" s="1"/>
  <c r="E54" i="19"/>
  <c r="Q54" i="19" s="1"/>
  <c r="H86" i="19"/>
  <c r="T86" i="19" s="1"/>
  <c r="H63" i="19"/>
  <c r="T63" i="19" s="1"/>
  <c r="E58" i="19"/>
  <c r="Q58" i="19" s="1"/>
  <c r="F65" i="19"/>
  <c r="R65" i="19" s="1"/>
  <c r="F29" i="19"/>
  <c r="R29" i="19" s="1"/>
  <c r="I31" i="19"/>
  <c r="U31" i="19" s="1"/>
  <c r="E66" i="19"/>
  <c r="Q66" i="19" s="1"/>
  <c r="L78" i="19"/>
  <c r="X78" i="19" s="1"/>
  <c r="L61" i="19"/>
  <c r="X61" i="19" s="1"/>
  <c r="G68" i="19"/>
  <c r="S68" i="19" s="1"/>
  <c r="G86" i="19"/>
  <c r="S86" i="19" s="1"/>
  <c r="G79" i="19"/>
  <c r="S79" i="19" s="1"/>
  <c r="K13" i="19"/>
  <c r="W13" i="19" s="1"/>
  <c r="H20" i="19"/>
  <c r="T20" i="19" s="1"/>
  <c r="M38" i="19"/>
  <c r="Y38" i="19" s="1"/>
  <c r="M34" i="19"/>
  <c r="L57" i="19"/>
  <c r="X57" i="19" s="1"/>
  <c r="K74" i="19"/>
  <c r="W74" i="19" s="1"/>
  <c r="D74" i="19"/>
  <c r="P74" i="19" s="1"/>
  <c r="F76" i="19"/>
  <c r="R76" i="19" s="1"/>
  <c r="G59" i="19"/>
  <c r="S59" i="19" s="1"/>
  <c r="D37" i="19"/>
  <c r="P37" i="19" s="1"/>
  <c r="L29" i="19"/>
  <c r="X29" i="19" s="1"/>
  <c r="L37" i="19"/>
  <c r="X37" i="19" s="1"/>
  <c r="L51" i="19"/>
  <c r="X51" i="19" s="1"/>
  <c r="J84" i="19"/>
  <c r="V84" i="19" s="1"/>
  <c r="E57" i="19"/>
  <c r="Q57" i="19" s="1"/>
  <c r="I78" i="19"/>
  <c r="U78" i="19" s="1"/>
  <c r="J58" i="19"/>
  <c r="V58" i="19" s="1"/>
  <c r="D63" i="19"/>
  <c r="P63" i="19" s="1"/>
  <c r="H23" i="19"/>
  <c r="T23" i="19" s="1"/>
  <c r="J28" i="19"/>
  <c r="V28" i="19" s="1"/>
  <c r="E85" i="19"/>
  <c r="Q85" i="19" s="1"/>
  <c r="I54" i="19"/>
  <c r="U54" i="19" s="1"/>
  <c r="I85" i="19"/>
  <c r="U85" i="19" s="1"/>
  <c r="I68" i="19"/>
  <c r="U68" i="19" s="1"/>
  <c r="D75" i="19"/>
  <c r="P75" i="19" s="1"/>
  <c r="N14" i="19"/>
  <c r="Z14" i="19" s="1"/>
  <c r="F42" i="19"/>
  <c r="R42" i="19" s="1"/>
  <c r="H70" i="19"/>
  <c r="T70" i="19" s="1"/>
  <c r="M60" i="19"/>
  <c r="Y60" i="19" s="1"/>
  <c r="H76" i="19"/>
  <c r="T76" i="19" s="1"/>
  <c r="H29" i="19"/>
  <c r="T29" i="19" s="1"/>
  <c r="M13" i="19"/>
  <c r="Y13" i="19" s="1"/>
  <c r="F14" i="19"/>
  <c r="R14" i="19" s="1"/>
  <c r="D84" i="19"/>
  <c r="P84" i="19" s="1"/>
  <c r="G67" i="19"/>
  <c r="S67" i="19" s="1"/>
  <c r="N75" i="19"/>
  <c r="Z75" i="19" s="1"/>
  <c r="J14" i="19"/>
  <c r="V14" i="19" s="1"/>
  <c r="N13" i="19"/>
  <c r="Z13" i="19" s="1"/>
  <c r="G65" i="19"/>
  <c r="S65" i="19" s="1"/>
  <c r="N55" i="19"/>
  <c r="Z55" i="19" s="1"/>
  <c r="F86" i="19"/>
  <c r="R86" i="19" s="1"/>
  <c r="D76" i="19"/>
  <c r="P76" i="19" s="1"/>
  <c r="I72" i="19"/>
  <c r="U72" i="19" s="1"/>
  <c r="F19" i="19"/>
  <c r="R19" i="19" s="1"/>
  <c r="L21" i="19"/>
  <c r="X21" i="19" s="1"/>
  <c r="L10" i="19"/>
  <c r="M72" i="19"/>
  <c r="Y72" i="19" s="1"/>
  <c r="K64" i="19"/>
  <c r="W64" i="19" s="1"/>
  <c r="D78" i="19"/>
  <c r="P78" i="19" s="1"/>
  <c r="K36" i="19"/>
  <c r="W36" i="19" s="1"/>
  <c r="F20" i="19"/>
  <c r="R20" i="19" s="1"/>
  <c r="E30" i="19"/>
  <c r="Q30" i="19" s="1"/>
  <c r="E63" i="19"/>
  <c r="Q63" i="19" s="1"/>
  <c r="J86" i="19"/>
  <c r="V86" i="19" s="1"/>
  <c r="F79" i="19"/>
  <c r="R79" i="19" s="1"/>
  <c r="K70" i="19"/>
  <c r="W70" i="19" s="1"/>
  <c r="E45" i="19"/>
  <c r="Q45" i="19" s="1"/>
  <c r="K51" i="19"/>
  <c r="W51" i="19" s="1"/>
  <c r="N32" i="19"/>
  <c r="Z32" i="19" s="1"/>
  <c r="M22" i="19"/>
  <c r="Y22" i="19" s="1"/>
  <c r="N77" i="19"/>
  <c r="Z77" i="19" s="1"/>
  <c r="K54" i="19"/>
  <c r="W54" i="19" s="1"/>
  <c r="M57" i="19"/>
  <c r="Y57" i="19" s="1"/>
  <c r="F74" i="19"/>
  <c r="R74" i="19" s="1"/>
  <c r="E47" i="19"/>
  <c r="Q47" i="19" s="1"/>
  <c r="H28" i="19"/>
  <c r="T28" i="19" s="1"/>
  <c r="D19" i="19"/>
  <c r="P19" i="19" s="1"/>
  <c r="L59" i="19"/>
  <c r="X59" i="19" s="1"/>
  <c r="L69" i="19"/>
  <c r="X69" i="19" s="1"/>
  <c r="E73" i="19"/>
  <c r="Q73" i="19" s="1"/>
  <c r="G54" i="19"/>
  <c r="S54" i="19" s="1"/>
  <c r="H73" i="19"/>
  <c r="T73" i="19" s="1"/>
  <c r="G61" i="19"/>
  <c r="S61" i="19" s="1"/>
  <c r="L72" i="19"/>
  <c r="X72" i="19" s="1"/>
  <c r="J78" i="19"/>
  <c r="V78" i="19" s="1"/>
  <c r="F50" i="19"/>
  <c r="R50" i="19" s="1"/>
  <c r="E14" i="19"/>
  <c r="Q14" i="19" s="1"/>
  <c r="H32" i="19"/>
  <c r="T32" i="19" s="1"/>
  <c r="G78" i="19"/>
  <c r="S78" i="19" s="1"/>
  <c r="K59" i="19"/>
  <c r="W59" i="19" s="1"/>
  <c r="M82" i="19"/>
  <c r="Y82" i="19" s="1"/>
  <c r="L56" i="19"/>
  <c r="X56" i="19" s="1"/>
  <c r="K50" i="19"/>
  <c r="W50" i="19" s="1"/>
  <c r="I10" i="19"/>
  <c r="G69" i="19"/>
  <c r="S69" i="19" s="1"/>
  <c r="E60" i="19"/>
  <c r="Q60" i="19" s="1"/>
  <c r="I61" i="19"/>
  <c r="U61" i="19" s="1"/>
  <c r="D36" i="19"/>
  <c r="P36" i="19" s="1"/>
  <c r="L22" i="19"/>
  <c r="X22" i="19" s="1"/>
  <c r="F10" i="19"/>
  <c r="F72" i="19"/>
  <c r="R72" i="19" s="1"/>
  <c r="E74" i="19"/>
  <c r="Q74" i="19" s="1"/>
  <c r="D54" i="19"/>
  <c r="P54" i="19" s="1"/>
  <c r="I76" i="19"/>
  <c r="U76" i="19" s="1"/>
  <c r="L14" i="19"/>
  <c r="X14" i="19" s="1"/>
  <c r="I13" i="19"/>
  <c r="U13" i="19" s="1"/>
  <c r="G82" i="19"/>
  <c r="S82" i="19" s="1"/>
  <c r="F58" i="19"/>
  <c r="R58" i="19" s="1"/>
  <c r="L64" i="19"/>
  <c r="X64" i="19" s="1"/>
  <c r="G60" i="19"/>
  <c r="S60" i="19" s="1"/>
  <c r="F68" i="19"/>
  <c r="R68" i="19" s="1"/>
  <c r="L32" i="19"/>
  <c r="X32" i="19" s="1"/>
  <c r="I34" i="19"/>
  <c r="N50" i="19"/>
  <c r="Z50" i="19" s="1"/>
  <c r="J47" i="19"/>
  <c r="V47" i="19" s="1"/>
  <c r="E59" i="19"/>
  <c r="Q59" i="19" s="1"/>
  <c r="I70" i="19"/>
  <c r="U70" i="19" s="1"/>
  <c r="I19" i="19"/>
  <c r="U19" i="19" s="1"/>
  <c r="L20" i="19"/>
  <c r="X20" i="19" s="1"/>
  <c r="G38" i="19"/>
  <c r="S38" i="19" s="1"/>
  <c r="D77" i="19"/>
  <c r="P77" i="19" s="1"/>
  <c r="E67" i="19"/>
  <c r="Q67" i="19" s="1"/>
  <c r="M59" i="19"/>
  <c r="Y59" i="19" s="1"/>
  <c r="J61" i="19"/>
  <c r="V61" i="19" s="1"/>
  <c r="E70" i="19"/>
  <c r="Q70" i="19" s="1"/>
  <c r="C20" i="19"/>
  <c r="O20" i="19" s="1"/>
  <c r="AA20" i="19" s="1"/>
  <c r="I20" i="19"/>
  <c r="U20" i="19" s="1"/>
  <c r="C43" i="19"/>
  <c r="O43" i="19" s="1"/>
  <c r="AA43" i="19" s="1"/>
  <c r="L84" i="19"/>
  <c r="X84" i="19" s="1"/>
  <c r="G84" i="19"/>
  <c r="S84" i="19" s="1"/>
  <c r="L54" i="19"/>
  <c r="X54" i="19" s="1"/>
  <c r="M63" i="19"/>
  <c r="Y63" i="19" s="1"/>
  <c r="N70" i="19"/>
  <c r="Z70" i="19" s="1"/>
  <c r="L15" i="19"/>
  <c r="X15" i="19" s="1"/>
  <c r="H21" i="19"/>
  <c r="T21" i="19" s="1"/>
  <c r="I29" i="19"/>
  <c r="U29" i="19" s="1"/>
  <c r="L73" i="19"/>
  <c r="X73" i="19" s="1"/>
  <c r="F82" i="19"/>
  <c r="R82" i="19" s="1"/>
  <c r="C65" i="19"/>
  <c r="O65" i="19" s="1"/>
  <c r="AA65" i="19" s="1"/>
  <c r="F61" i="19"/>
  <c r="R61" i="19" s="1"/>
  <c r="D58" i="19"/>
  <c r="P58" i="19" s="1"/>
  <c r="M47" i="19"/>
  <c r="Y47" i="19" s="1"/>
  <c r="J45" i="19"/>
  <c r="V45" i="19" s="1"/>
  <c r="I39" i="19"/>
  <c r="U39" i="19" s="1"/>
  <c r="N64" i="19"/>
  <c r="Z64" i="19" s="1"/>
  <c r="L74" i="19"/>
  <c r="X74" i="19" s="1"/>
  <c r="H59" i="19"/>
  <c r="T59" i="19" s="1"/>
  <c r="D55" i="19"/>
  <c r="P55" i="19" s="1"/>
  <c r="N76" i="19"/>
  <c r="Z76" i="19" s="1"/>
  <c r="I14" i="19"/>
  <c r="U14" i="19" s="1"/>
  <c r="N22" i="19"/>
  <c r="Z22" i="19" s="1"/>
  <c r="D82" i="19"/>
  <c r="P82" i="19" s="1"/>
  <c r="F67" i="19"/>
  <c r="R67" i="19" s="1"/>
  <c r="L76" i="19"/>
  <c r="X76" i="19" s="1"/>
  <c r="M65" i="19"/>
  <c r="Y65" i="19" s="1"/>
  <c r="C68" i="19"/>
  <c r="O68" i="19" s="1"/>
  <c r="AA68" i="19" s="1"/>
  <c r="J20" i="19"/>
  <c r="V20" i="19" s="1"/>
  <c r="C22" i="19"/>
  <c r="O22" i="19" s="1"/>
  <c r="AA22" i="19" s="1"/>
  <c r="M18" i="19"/>
  <c r="Y18" i="19" s="1"/>
  <c r="H75" i="19"/>
  <c r="T75" i="19" s="1"/>
  <c r="D72" i="19"/>
  <c r="P72" i="19" s="1"/>
  <c r="D65" i="19"/>
  <c r="P65" i="19" s="1"/>
  <c r="N63" i="19"/>
  <c r="Z63" i="19" s="1"/>
  <c r="D79" i="19"/>
  <c r="P79" i="19" s="1"/>
  <c r="H50" i="19"/>
  <c r="T50" i="19" s="1"/>
  <c r="D13" i="19"/>
  <c r="P13" i="19" s="1"/>
  <c r="D46" i="19"/>
  <c r="P46" i="19" s="1"/>
  <c r="K66" i="19"/>
  <c r="W66" i="19" s="1"/>
  <c r="I63" i="19"/>
  <c r="U63" i="19" s="1"/>
  <c r="K81" i="19"/>
  <c r="W81" i="19" s="1"/>
  <c r="M67" i="19"/>
  <c r="Y67" i="19" s="1"/>
  <c r="L70" i="19"/>
  <c r="X70" i="19" s="1"/>
  <c r="K34" i="19"/>
  <c r="H15" i="19"/>
  <c r="T15" i="19" s="1"/>
  <c r="E75" i="19"/>
  <c r="Q75" i="19" s="1"/>
  <c r="I37" i="19"/>
  <c r="U37" i="19" s="1"/>
  <c r="N67" i="19"/>
  <c r="Z67" i="19" s="1"/>
  <c r="J65" i="19"/>
  <c r="V65" i="19" s="1"/>
  <c r="M79" i="19"/>
  <c r="Y79" i="19" s="1"/>
  <c r="L58" i="19"/>
  <c r="X58" i="19" s="1"/>
  <c r="G70" i="19"/>
  <c r="S70" i="19" s="1"/>
  <c r="J37" i="19"/>
  <c r="V37" i="19" s="1"/>
  <c r="L13" i="19"/>
  <c r="X13" i="19" s="1"/>
  <c r="D52" i="19"/>
  <c r="P52" i="19" s="1"/>
  <c r="L63" i="19"/>
  <c r="X63" i="19" s="1"/>
  <c r="K56" i="19"/>
  <c r="W56" i="19" s="1"/>
  <c r="C61" i="19"/>
  <c r="O61" i="19" s="1"/>
  <c r="AA61" i="19" s="1"/>
  <c r="K61" i="19"/>
  <c r="W61" i="19" s="1"/>
  <c r="I22" i="19"/>
  <c r="U22" i="19" s="1"/>
  <c r="L36" i="19"/>
  <c r="X36" i="19" s="1"/>
  <c r="D32" i="19"/>
  <c r="P32" i="19" s="1"/>
  <c r="H55" i="19"/>
  <c r="T55" i="19" s="1"/>
  <c r="I84" i="19"/>
  <c r="U84" i="19" s="1"/>
  <c r="C78" i="19"/>
  <c r="O78" i="19" s="1"/>
  <c r="AA78" i="19" s="1"/>
  <c r="N43" i="19"/>
  <c r="Z43" i="19" s="1"/>
  <c r="F15" i="19"/>
  <c r="R15" i="19" s="1"/>
  <c r="K21" i="19"/>
  <c r="W21" i="19" s="1"/>
  <c r="K73" i="19"/>
  <c r="W73" i="19" s="1"/>
  <c r="H58" i="19"/>
  <c r="T58" i="19" s="1"/>
  <c r="E76" i="19"/>
  <c r="Q76" i="19" s="1"/>
  <c r="K79" i="19"/>
  <c r="W79" i="19" s="1"/>
  <c r="L86" i="19"/>
  <c r="X86" i="19" s="1"/>
  <c r="C58" i="19"/>
  <c r="O58" i="19" s="1"/>
  <c r="AA58" i="19" s="1"/>
  <c r="I75" i="19"/>
  <c r="U75" i="19" s="1"/>
  <c r="J24" i="19"/>
  <c r="V24" i="19" s="1"/>
  <c r="J36" i="19"/>
  <c r="V36" i="19" s="1"/>
  <c r="G48" i="19"/>
  <c r="S48" i="19" s="1"/>
  <c r="N84" i="19"/>
  <c r="Z84" i="19" s="1"/>
  <c r="F64" i="19"/>
  <c r="R64" i="19" s="1"/>
  <c r="K67" i="19"/>
  <c r="W67" i="19" s="1"/>
  <c r="M58" i="19"/>
  <c r="Y58" i="19" s="1"/>
  <c r="M45" i="19"/>
  <c r="Y45" i="19" s="1"/>
  <c r="N28" i="19"/>
  <c r="Z28" i="19" s="1"/>
  <c r="L66" i="19"/>
  <c r="X66" i="19" s="1"/>
  <c r="I55" i="19"/>
  <c r="U55" i="19" s="1"/>
  <c r="K68" i="19"/>
  <c r="W68" i="19" s="1"/>
  <c r="K60" i="19"/>
  <c r="W60" i="19" s="1"/>
  <c r="M20" i="19"/>
  <c r="Y20" i="19" s="1"/>
  <c r="D21" i="19"/>
  <c r="P21" i="19" s="1"/>
  <c r="I41" i="19"/>
  <c r="U41" i="19" s="1"/>
  <c r="M81" i="19"/>
  <c r="Y81" i="19" s="1"/>
  <c r="L85" i="19"/>
  <c r="X85" i="19" s="1"/>
  <c r="L55" i="19"/>
  <c r="X55" i="19" s="1"/>
  <c r="I15" i="19"/>
  <c r="U15" i="19" s="1"/>
  <c r="K32" i="19"/>
  <c r="W32" i="19" s="1"/>
  <c r="C42" i="19"/>
  <c r="O42" i="19" s="1"/>
  <c r="AA42" i="19" s="1"/>
  <c r="H65" i="19"/>
  <c r="T65" i="19" s="1"/>
  <c r="H81" i="19"/>
  <c r="T81" i="19" s="1"/>
  <c r="E81" i="19"/>
  <c r="Q81" i="19" s="1"/>
  <c r="J74" i="19"/>
  <c r="V74" i="19" s="1"/>
  <c r="H78" i="19"/>
  <c r="T78" i="19" s="1"/>
  <c r="G13" i="19"/>
  <c r="S13" i="19" s="1"/>
  <c r="M32" i="19"/>
  <c r="Y32" i="19" s="1"/>
  <c r="I73" i="19"/>
  <c r="U73" i="19" s="1"/>
  <c r="L43" i="19"/>
  <c r="X43" i="19" s="1"/>
  <c r="G83" i="19"/>
  <c r="S83" i="19" s="1"/>
  <c r="D56" i="19"/>
  <c r="P56" i="19" s="1"/>
  <c r="I67" i="19"/>
  <c r="U67" i="19" s="1"/>
  <c r="G76" i="19"/>
  <c r="S76" i="19" s="1"/>
  <c r="I74" i="19"/>
  <c r="U74" i="19" s="1"/>
  <c r="G63" i="19"/>
  <c r="S63" i="19" s="1"/>
  <c r="E55" i="19"/>
  <c r="Q55" i="19" s="1"/>
  <c r="N81" i="19"/>
  <c r="Z81" i="19" s="1"/>
  <c r="N15" i="19"/>
  <c r="Z15" i="19" s="1"/>
  <c r="N10" i="19"/>
  <c r="F56" i="19"/>
  <c r="R56" i="19" s="1"/>
  <c r="D85" i="19"/>
  <c r="P85" i="19" s="1"/>
  <c r="L28" i="19"/>
  <c r="X28" i="19" s="1"/>
  <c r="I65" i="19"/>
  <c r="U65" i="19" s="1"/>
  <c r="G56" i="19"/>
  <c r="S56" i="19" s="1"/>
  <c r="L81" i="19"/>
  <c r="X81" i="19" s="1"/>
  <c r="H61" i="19"/>
  <c r="T61" i="19" s="1"/>
  <c r="F24" i="19"/>
  <c r="R24" i="19" s="1"/>
  <c r="I32" i="19"/>
  <c r="U32" i="19" s="1"/>
  <c r="F85" i="19"/>
  <c r="R85" i="19" s="1"/>
  <c r="F60" i="19"/>
  <c r="R60" i="19" s="1"/>
  <c r="F81" i="19"/>
  <c r="R81" i="19" s="1"/>
  <c r="J70" i="19"/>
  <c r="V70" i="19" s="1"/>
  <c r="H45" i="19"/>
  <c r="T45" i="19" s="1"/>
  <c r="E36" i="19"/>
  <c r="Q36" i="19" s="1"/>
  <c r="M39" i="19"/>
  <c r="Y39" i="19" s="1"/>
  <c r="D61" i="19"/>
  <c r="P61" i="19" s="1"/>
  <c r="K75" i="19"/>
  <c r="W75" i="19" s="1"/>
  <c r="J81" i="19"/>
  <c r="V81" i="19" s="1"/>
  <c r="E68" i="19"/>
  <c r="Q68" i="19" s="1"/>
  <c r="G37" i="19"/>
  <c r="S37" i="19" s="1"/>
  <c r="I36" i="19"/>
  <c r="U36" i="19" s="1"/>
  <c r="K52" i="19"/>
  <c r="W52" i="19" s="1"/>
  <c r="K72" i="19"/>
  <c r="W72" i="19" s="1"/>
  <c r="J63" i="19"/>
  <c r="V63" i="19" s="1"/>
  <c r="N72" i="19"/>
  <c r="Z72" i="19" s="1"/>
  <c r="J76" i="19"/>
  <c r="V76" i="19" s="1"/>
  <c r="E15" i="19"/>
  <c r="Q15" i="19" s="1"/>
  <c r="L75" i="19"/>
  <c r="X75" i="19" s="1"/>
  <c r="H77" i="19"/>
  <c r="T77" i="19" s="1"/>
  <c r="N60" i="19"/>
  <c r="Z60" i="19" s="1"/>
  <c r="E79" i="19"/>
  <c r="Q79" i="19" s="1"/>
  <c r="D12" i="19"/>
  <c r="P12" i="19" s="1"/>
  <c r="K28" i="19"/>
  <c r="W28" i="19" s="1"/>
  <c r="L48" i="19"/>
  <c r="X48" i="19" s="1"/>
  <c r="J64" i="19"/>
  <c r="V64" i="19" s="1"/>
  <c r="G58" i="19"/>
  <c r="S58" i="19" s="1"/>
  <c r="G75" i="19"/>
  <c r="S75" i="19" s="1"/>
  <c r="J54" i="19"/>
  <c r="V54" i="19" s="1"/>
  <c r="F63" i="19"/>
  <c r="R63" i="19" s="1"/>
  <c r="G22" i="19"/>
  <c r="S22" i="19" s="1"/>
  <c r="D45" i="19"/>
  <c r="P45" i="19" s="1"/>
  <c r="L52" i="19"/>
  <c r="X52" i="19" s="1"/>
  <c r="J66" i="19"/>
  <c r="V66" i="19" s="1"/>
  <c r="F57" i="19"/>
  <c r="R57" i="19" s="1"/>
  <c r="M74" i="19"/>
  <c r="Y74" i="19" s="1"/>
  <c r="N78" i="19"/>
  <c r="Z78" i="19" s="1"/>
  <c r="J79" i="19"/>
  <c r="V79" i="19" s="1"/>
  <c r="L79" i="19"/>
  <c r="X79" i="19" s="1"/>
  <c r="G19" i="19"/>
  <c r="S19" i="19" s="1"/>
  <c r="K15" i="19"/>
  <c r="W15" i="19" s="1"/>
  <c r="BE83" i="19"/>
  <c r="BB69" i="19"/>
  <c r="BI66" i="19"/>
  <c r="BJ73" i="19"/>
  <c r="BJ57" i="19"/>
  <c r="BC81" i="19"/>
  <c r="BJ85" i="19"/>
  <c r="BJ83" i="19"/>
  <c r="BA83" i="19"/>
  <c r="BF67" i="19"/>
  <c r="BJ65" i="19"/>
  <c r="BD37" i="19"/>
  <c r="BJ82" i="19"/>
  <c r="CI12" i="8"/>
  <c r="CJ40" i="8"/>
  <c r="CI76" i="8"/>
  <c r="CI60" i="8"/>
  <c r="DB22" i="5"/>
  <c r="CC22" i="8" s="1"/>
  <c r="CO22" i="8" s="1"/>
  <c r="CM43" i="8"/>
  <c r="CN76" i="8"/>
  <c r="DG67" i="5"/>
  <c r="CH67" i="8" s="1"/>
  <c r="CT67" i="8" s="1"/>
  <c r="G51" i="22"/>
  <c r="I51" i="22" s="1"/>
  <c r="G58" i="22"/>
  <c r="I58" i="22" s="1"/>
  <c r="G73" i="22"/>
  <c r="I73" i="22" s="1"/>
  <c r="G30" i="22"/>
  <c r="I30" i="22" s="1"/>
  <c r="G59" i="22"/>
  <c r="I59" i="22" s="1"/>
  <c r="G83" i="22"/>
  <c r="I83" i="22" s="1"/>
  <c r="G75" i="22"/>
  <c r="I75" i="22" s="1"/>
  <c r="G67" i="22"/>
  <c r="I67" i="22" s="1"/>
  <c r="G50" i="22"/>
  <c r="I50" i="22" s="1"/>
  <c r="G62" i="22"/>
  <c r="I62" i="22" s="1"/>
  <c r="G42" i="22"/>
  <c r="I42" i="22" s="1"/>
  <c r="G69" i="22"/>
  <c r="I69" i="22" s="1"/>
  <c r="G84" i="22"/>
  <c r="I84" i="22" s="1"/>
  <c r="G85" i="22"/>
  <c r="I85" i="22" s="1"/>
  <c r="G60" i="22"/>
  <c r="I60" i="22" s="1"/>
  <c r="G65" i="22"/>
  <c r="I65" i="22" s="1"/>
  <c r="G36" i="22"/>
  <c r="I36" i="22" s="1"/>
  <c r="G8" i="22"/>
  <c r="I8" i="22" s="1"/>
  <c r="G21" i="22"/>
  <c r="I21" i="22" s="1"/>
  <c r="G57" i="22"/>
  <c r="I57" i="22" s="1"/>
  <c r="G12" i="22"/>
  <c r="I12" i="22" s="1"/>
  <c r="G33" i="22"/>
  <c r="I33" i="22" s="1"/>
  <c r="G19" i="22"/>
  <c r="I19" i="22" s="1"/>
  <c r="G41" i="22"/>
  <c r="I41" i="22" s="1"/>
  <c r="G76" i="22"/>
  <c r="I76" i="22" s="1"/>
  <c r="G35" i="22"/>
  <c r="I35" i="22" s="1"/>
  <c r="G32" i="22"/>
  <c r="I32" i="22" s="1"/>
  <c r="G66" i="22"/>
  <c r="I66" i="22" s="1"/>
  <c r="G53" i="22"/>
  <c r="I53" i="22" s="1"/>
  <c r="G31" i="22"/>
  <c r="I31" i="22" s="1"/>
  <c r="G37" i="22"/>
  <c r="I37" i="22" s="1"/>
  <c r="G26" i="22"/>
  <c r="I26" i="22" s="1"/>
  <c r="G44" i="22"/>
  <c r="I44" i="22" s="1"/>
  <c r="G28" i="22"/>
  <c r="I28" i="22" s="1"/>
  <c r="G23" i="22"/>
  <c r="I23" i="22" s="1"/>
  <c r="G10" i="22"/>
  <c r="I10" i="22" s="1"/>
  <c r="G27" i="22"/>
  <c r="I27" i="22" s="1"/>
  <c r="G45" i="22"/>
  <c r="I45" i="22" s="1"/>
  <c r="G9" i="22"/>
  <c r="I9" i="22" s="1"/>
  <c r="BY40" i="5"/>
  <c r="CK40" i="5" s="1"/>
  <c r="CL22" i="8"/>
  <c r="DE31" i="5"/>
  <c r="CF31" i="8" s="1"/>
  <c r="CR31" i="8" s="1"/>
  <c r="CZ49" i="5"/>
  <c r="CA49" i="8" s="1"/>
  <c r="CM49" i="8" s="1"/>
  <c r="CG13" i="5"/>
  <c r="CS13" i="5" s="1"/>
  <c r="CH40" i="5"/>
  <c r="CT40" i="5" s="1"/>
  <c r="DG40" i="5"/>
  <c r="CH40" i="8" s="1"/>
  <c r="CT40" i="8" s="1"/>
  <c r="CZ22" i="5"/>
  <c r="CA22" i="8" s="1"/>
  <c r="CM22" i="8" s="1"/>
  <c r="CR49" i="8"/>
  <c r="DD17" i="5"/>
  <c r="CE17" i="8" s="1"/>
  <c r="CQ17" i="8" s="1"/>
  <c r="CG17" i="5"/>
  <c r="CS17" i="5" s="1"/>
  <c r="CA22" i="5"/>
  <c r="CM22" i="5" s="1"/>
  <c r="CI37" i="8"/>
  <c r="CB19" i="5"/>
  <c r="CN19" i="5" s="1"/>
  <c r="CC40" i="5"/>
  <c r="CO40" i="5" s="1"/>
  <c r="CC49" i="5"/>
  <c r="CO49" i="5" s="1"/>
  <c r="CF13" i="5"/>
  <c r="CR13" i="5" s="1"/>
  <c r="BX22" i="5"/>
  <c r="CJ22" i="5" s="1"/>
  <c r="CD31" i="5"/>
  <c r="CP31" i="5" s="1"/>
  <c r="CI31" i="5"/>
  <c r="CU31" i="5" s="1"/>
  <c r="BZ49" i="5"/>
  <c r="CL49" i="5" s="1"/>
  <c r="CE49" i="5"/>
  <c r="CQ49" i="5" s="1"/>
  <c r="CC22" i="5"/>
  <c r="CO22" i="5" s="1"/>
  <c r="CC31" i="5"/>
  <c r="CO31" i="5" s="1"/>
  <c r="CC19" i="5"/>
  <c r="CO19" i="5" s="1"/>
  <c r="CL22" i="5"/>
  <c r="BZ17" i="5"/>
  <c r="CL17" i="5" s="1"/>
  <c r="BY31" i="5"/>
  <c r="CK31" i="5" s="1"/>
  <c r="CF49" i="5"/>
  <c r="CR49" i="5" s="1"/>
  <c r="CD13" i="5"/>
  <c r="CP13" i="5" s="1"/>
  <c r="CS22" i="5"/>
  <c r="CH13" i="5"/>
  <c r="CT13" i="5" s="1"/>
  <c r="BZ13" i="5"/>
  <c r="CL13" i="5" s="1"/>
  <c r="CT17" i="5"/>
  <c r="CQ49" i="8"/>
  <c r="CD16" i="5"/>
  <c r="CP16" i="5" s="1"/>
  <c r="G14" i="22" s="1"/>
  <c r="I14" i="22" s="1"/>
  <c r="CQ40" i="5"/>
  <c r="CG19" i="5"/>
  <c r="CS19" i="5" s="1"/>
  <c r="CI19" i="5"/>
  <c r="CU19" i="5" s="1"/>
  <c r="CU49" i="5"/>
  <c r="CP17" i="5"/>
  <c r="CR17" i="5"/>
  <c r="CN49" i="5"/>
  <c r="CL31" i="5"/>
  <c r="CN17" i="5"/>
  <c r="CA19" i="5"/>
  <c r="CM19" i="5" s="1"/>
  <c r="CN22" i="5"/>
  <c r="CM17" i="5"/>
  <c r="CP22" i="5"/>
  <c r="CE22" i="5"/>
  <c r="CQ22" i="5" s="1"/>
  <c r="CD19" i="5"/>
  <c r="CP19" i="5" s="1"/>
  <c r="CL24" i="5"/>
  <c r="G22" i="22" s="1"/>
  <c r="I22" i="22" s="1"/>
  <c r="CB40" i="5"/>
  <c r="CN40" i="5" s="1"/>
  <c r="CC17" i="5"/>
  <c r="CO17" i="5" s="1"/>
  <c r="CD49" i="5"/>
  <c r="CP49" i="5" s="1"/>
  <c r="BZ40" i="5"/>
  <c r="CL40" i="5" s="1"/>
  <c r="BY17" i="5"/>
  <c r="CK17" i="5" s="1"/>
  <c r="CG49" i="5"/>
  <c r="CS49" i="5" s="1"/>
  <c r="BZ19" i="5"/>
  <c r="CL19" i="5" s="1"/>
  <c r="CB13" i="5"/>
  <c r="CN13" i="5" s="1"/>
  <c r="CR40" i="5"/>
  <c r="CF19" i="5"/>
  <c r="CR19" i="5" s="1"/>
  <c r="CR31" i="5"/>
  <c r="CM49" i="5"/>
  <c r="CS31" i="5"/>
  <c r="CR22" i="5"/>
  <c r="CE19" i="5"/>
  <c r="CQ19" i="5" s="1"/>
  <c r="CQ13" i="5"/>
  <c r="CU17" i="5"/>
  <c r="CN31" i="5"/>
  <c r="BX17" i="5"/>
  <c r="CJ17" i="5" s="1"/>
  <c r="BY19" i="5"/>
  <c r="CK19" i="5" s="1"/>
  <c r="CT31" i="5"/>
  <c r="CU22" i="5"/>
  <c r="DF31" i="5"/>
  <c r="CG31" i="8" s="1"/>
  <c r="CS31" i="8" s="1"/>
  <c r="DG22" i="5"/>
  <c r="CH22" i="8" s="1"/>
  <c r="CT22" i="8" s="1"/>
  <c r="CT22" i="5"/>
  <c r="CQ17" i="5"/>
  <c r="CQ31" i="5"/>
  <c r="CP40" i="5"/>
  <c r="DB40" i="5"/>
  <c r="CC40" i="8" s="1"/>
  <c r="CO40" i="8" s="1"/>
  <c r="DF17" i="5"/>
  <c r="CG17" i="8" s="1"/>
  <c r="CS17" i="8" s="1"/>
  <c r="CJ40" i="5"/>
  <c r="CK22" i="5"/>
  <c r="CM13" i="5"/>
  <c r="CK49" i="5"/>
  <c r="CT49" i="5"/>
  <c r="CK13" i="5"/>
  <c r="CM31" i="5"/>
  <c r="CO13" i="5"/>
  <c r="CH19" i="5"/>
  <c r="CT19" i="5" s="1"/>
  <c r="CU13" i="5"/>
  <c r="BI100" i="19"/>
  <c r="AY97" i="19"/>
  <c r="AA97" i="19"/>
  <c r="AA108" i="19"/>
  <c r="AA67" i="19"/>
  <c r="AA55" i="19"/>
  <c r="BF101" i="19"/>
  <c r="CM39" i="8"/>
  <c r="CJ49" i="8"/>
  <c r="CS46" i="8"/>
  <c r="AY86" i="19"/>
  <c r="AA86" i="19"/>
  <c r="AA73" i="19"/>
  <c r="AA105" i="19"/>
  <c r="AY91" i="19"/>
  <c r="AA91" i="19"/>
  <c r="AY62" i="19"/>
  <c r="AA62" i="19"/>
  <c r="AA29" i="19"/>
  <c r="AA21" i="19"/>
  <c r="AA87" i="19"/>
  <c r="AY81" i="19"/>
  <c r="AA81" i="19"/>
  <c r="AA19" i="19"/>
  <c r="AA85" i="19"/>
  <c r="AY64" i="19"/>
  <c r="AA64" i="19"/>
  <c r="AA74" i="19"/>
  <c r="AY74" i="19"/>
  <c r="AA102" i="19"/>
  <c r="AA80" i="19"/>
  <c r="AY80" i="19"/>
  <c r="AA45" i="19"/>
  <c r="AA72" i="19"/>
  <c r="AA83" i="19"/>
  <c r="AT39" i="2"/>
  <c r="AA57" i="19"/>
  <c r="AA79" i="19"/>
  <c r="AY79" i="19"/>
  <c r="AY93" i="19"/>
  <c r="AA93" i="19"/>
  <c r="AR18" i="2"/>
  <c r="AA54" i="19"/>
  <c r="AY76" i="19"/>
  <c r="AA76" i="19"/>
  <c r="AA95" i="19"/>
  <c r="AA92" i="19"/>
  <c r="AY92" i="19"/>
  <c r="CS39" i="8"/>
  <c r="CL44" i="8"/>
  <c r="BB43" i="19" s="1"/>
  <c r="CP78" i="8"/>
  <c r="CS49" i="8"/>
  <c r="AY99" i="19"/>
  <c r="CM46" i="8"/>
  <c r="CK68" i="8"/>
  <c r="CT68" i="8"/>
  <c r="CI78" i="8"/>
  <c r="CL68" i="8"/>
  <c r="CJ78" i="8"/>
  <c r="CL49" i="8"/>
  <c r="CI43" i="8"/>
  <c r="CI46" i="8"/>
  <c r="CR78" i="8"/>
  <c r="CN68" i="8"/>
  <c r="CL39" i="8"/>
  <c r="CQ78" i="8"/>
  <c r="CJ68" i="8"/>
  <c r="CP39" i="8"/>
  <c r="CI47" i="8"/>
  <c r="AY46" i="19" s="1"/>
  <c r="CT78" i="8"/>
  <c r="CM78" i="8"/>
  <c r="CL46" i="8"/>
  <c r="CQ40" i="8"/>
  <c r="CT49" i="8"/>
  <c r="CI41" i="8"/>
  <c r="CP40" i="8"/>
  <c r="CI86" i="8"/>
  <c r="CI55" i="8"/>
  <c r="AY106" i="19"/>
  <c r="BD108" i="19"/>
  <c r="AY108" i="19"/>
  <c r="BF108" i="19"/>
  <c r="AY60" i="19"/>
  <c r="BC106" i="19"/>
  <c r="BI71" i="19"/>
  <c r="AZ62" i="19"/>
  <c r="AY100" i="19"/>
  <c r="BC62" i="19"/>
  <c r="BA62" i="19"/>
  <c r="BF71" i="19"/>
  <c r="BA108" i="19"/>
  <c r="BD71" i="19"/>
  <c r="BG62" i="19"/>
  <c r="BC108" i="19"/>
  <c r="BI62" i="19"/>
  <c r="BA103" i="19"/>
  <c r="BI103" i="19"/>
  <c r="BB84" i="19"/>
  <c r="BI108" i="19"/>
  <c r="BI107" i="19"/>
  <c r="BJ105" i="19"/>
  <c r="BD97" i="19"/>
  <c r="BC71" i="19"/>
  <c r="BH102" i="19"/>
  <c r="BG102" i="19"/>
  <c r="BI98" i="19"/>
  <c r="BA71" i="19"/>
  <c r="BA104" i="19"/>
  <c r="BE108" i="19"/>
  <c r="BH103" i="19"/>
  <c r="BG107" i="19"/>
  <c r="BB106" i="19"/>
  <c r="BD107" i="19"/>
  <c r="BA98" i="19"/>
  <c r="BE106" i="19"/>
  <c r="BE102" i="19"/>
  <c r="BE104" i="19"/>
  <c r="BD105" i="19"/>
  <c r="BD104" i="19"/>
  <c r="BG98" i="19"/>
  <c r="BG108" i="19"/>
  <c r="BC104" i="19"/>
  <c r="AY71" i="19"/>
  <c r="BJ100" i="19"/>
  <c r="BJ98" i="19"/>
  <c r="BJ99" i="19"/>
  <c r="AZ101" i="19"/>
  <c r="BC98" i="19"/>
  <c r="AZ104" i="19"/>
  <c r="AZ98" i="19"/>
  <c r="BC105" i="19"/>
  <c r="BF103" i="19"/>
  <c r="BF106" i="19"/>
  <c r="BH62" i="19"/>
  <c r="AZ100" i="19"/>
  <c r="BC107" i="19"/>
  <c r="BC102" i="19"/>
  <c r="BH99" i="19"/>
  <c r="BE99" i="19"/>
  <c r="BD101" i="19"/>
  <c r="AY84" i="19"/>
  <c r="AY104" i="19"/>
  <c r="BA100" i="19"/>
  <c r="BE107" i="19"/>
  <c r="BE101" i="19"/>
  <c r="AY102" i="19"/>
  <c r="AY69" i="19"/>
  <c r="BF99" i="19"/>
  <c r="BH100" i="19"/>
  <c r="AZ71" i="19"/>
  <c r="BF62" i="19"/>
  <c r="BG106" i="19"/>
  <c r="BH80" i="19"/>
  <c r="BH98" i="19"/>
  <c r="AY53" i="19"/>
  <c r="AA53" i="19"/>
  <c r="BH108" i="19"/>
  <c r="BJ96" i="19"/>
  <c r="BB71" i="19"/>
  <c r="BF98" i="19"/>
  <c r="BJ103" i="19"/>
  <c r="BB62" i="19"/>
  <c r="BD62" i="19"/>
  <c r="BG103" i="19"/>
  <c r="BF107" i="19"/>
  <c r="BD98" i="19"/>
  <c r="BE80" i="19"/>
  <c r="BG71" i="19"/>
  <c r="AY94" i="19"/>
  <c r="AZ108" i="19"/>
  <c r="BJ106" i="19"/>
  <c r="BI104" i="19"/>
  <c r="BJ108" i="19"/>
  <c r="BJ102" i="19"/>
  <c r="BJ107" i="19"/>
  <c r="BB80" i="19"/>
  <c r="BG104" i="19"/>
  <c r="BI99" i="19"/>
  <c r="AZ97" i="19"/>
  <c r="BB99" i="19"/>
  <c r="AY96" i="19"/>
  <c r="BB104" i="19"/>
  <c r="AY98" i="19"/>
  <c r="BE71" i="19"/>
  <c r="BA53" i="19"/>
  <c r="BE103" i="19"/>
  <c r="BJ80" i="19"/>
  <c r="BC97" i="19"/>
  <c r="AY101" i="19"/>
  <c r="BC101" i="19"/>
  <c r="BA105" i="19"/>
  <c r="BA80" i="19"/>
  <c r="BA101" i="19"/>
  <c r="BA107" i="19"/>
  <c r="BH105" i="19"/>
  <c r="BB103" i="19"/>
  <c r="BJ71" i="19"/>
  <c r="BD99" i="19"/>
  <c r="BD106" i="19"/>
  <c r="BJ62" i="19"/>
  <c r="BH71" i="19"/>
  <c r="BB96" i="19"/>
  <c r="AZ106" i="19"/>
  <c r="BC80" i="19"/>
  <c r="AZ99" i="19"/>
  <c r="BE100" i="19"/>
  <c r="BG105" i="19"/>
  <c r="BI106" i="19"/>
  <c r="BB108" i="19"/>
  <c r="BB100" i="19"/>
  <c r="BE98" i="19"/>
  <c r="BD93" i="19"/>
  <c r="BD102" i="19"/>
  <c r="BJ101" i="19"/>
  <c r="BF69" i="19"/>
  <c r="AZ105" i="19"/>
  <c r="AY105" i="19"/>
  <c r="AZ80" i="19"/>
  <c r="AY107" i="19"/>
  <c r="BA99" i="19"/>
  <c r="BE105" i="19"/>
  <c r="BI105" i="19"/>
  <c r="BG80" i="19"/>
  <c r="BC100" i="19"/>
  <c r="AZ103" i="19"/>
  <c r="BB107" i="19"/>
  <c r="BG101" i="19"/>
  <c r="BF104" i="19"/>
  <c r="BJ104" i="19"/>
  <c r="BB98" i="19"/>
  <c r="BD83" i="19"/>
  <c r="AY66" i="19"/>
  <c r="BH101" i="19"/>
  <c r="BH107" i="19"/>
  <c r="BE62" i="19"/>
  <c r="BF105" i="19"/>
  <c r="BD80" i="19"/>
  <c r="BB101" i="19"/>
  <c r="BI101" i="19"/>
  <c r="BB55" i="19"/>
  <c r="BB102" i="19"/>
  <c r="BG100" i="19"/>
  <c r="BI102" i="19"/>
  <c r="BG53" i="19"/>
  <c r="BG97" i="19"/>
  <c r="AZ107" i="19"/>
  <c r="BC99" i="19"/>
  <c r="AZ102" i="19"/>
  <c r="BF80" i="19"/>
  <c r="BF82" i="19"/>
  <c r="BB105" i="19"/>
  <c r="BD66" i="19"/>
  <c r="BA102" i="19"/>
  <c r="BD103" i="19"/>
  <c r="AY103" i="19"/>
  <c r="BA93" i="19"/>
  <c r="BA91" i="19"/>
  <c r="BI80" i="19"/>
  <c r="BI53" i="19"/>
  <c r="AA51" i="19"/>
  <c r="AY51" i="19"/>
  <c r="BH45" i="19"/>
  <c r="BG46" i="19"/>
  <c r="BF46" i="19"/>
  <c r="BI46" i="19"/>
  <c r="BH46" i="19"/>
  <c r="CV40" i="5"/>
  <c r="BW40" i="8" s="1"/>
  <c r="CI40" i="8" s="1"/>
  <c r="CJ19" i="5"/>
  <c r="CV49" i="5"/>
  <c r="CJ13" i="5"/>
  <c r="CJ31" i="5"/>
  <c r="CJ49" i="5"/>
  <c r="AA36" i="19"/>
  <c r="BC47" i="19"/>
  <c r="BB47" i="19"/>
  <c r="AA48" i="19"/>
  <c r="AA46" i="19"/>
  <c r="AA38" i="19"/>
  <c r="BB46" i="19"/>
  <c r="BG49" i="19"/>
  <c r="BG47" i="19"/>
  <c r="AA25" i="19"/>
  <c r="BH49" i="19"/>
  <c r="AZ47" i="19"/>
  <c r="AY47" i="19"/>
  <c r="AA47" i="19"/>
  <c r="BG43" i="19"/>
  <c r="AA27" i="19"/>
  <c r="AA34" i="19"/>
  <c r="BF43" i="19"/>
  <c r="AA24" i="19"/>
  <c r="AA31" i="19"/>
  <c r="AA23" i="19"/>
  <c r="AA16" i="19"/>
  <c r="BJ37" i="19"/>
  <c r="BJ53" i="19"/>
  <c r="BH53" i="19"/>
  <c r="BD53" i="19"/>
  <c r="BC53" i="19"/>
  <c r="BE53" i="19"/>
  <c r="BB53" i="19"/>
  <c r="AZ53" i="19"/>
  <c r="BF53" i="19"/>
  <c r="BA52" i="19"/>
  <c r="AZ50" i="19"/>
  <c r="BI52" i="19"/>
  <c r="BF52" i="19"/>
  <c r="AZ51" i="19"/>
  <c r="BB52" i="19"/>
  <c r="BA51" i="19"/>
  <c r="BF50" i="19"/>
  <c r="BD52" i="19"/>
  <c r="BI50" i="19"/>
  <c r="BH50" i="19"/>
  <c r="BC52" i="19"/>
  <c r="BE47" i="19"/>
  <c r="BI51" i="19"/>
  <c r="BF51" i="19"/>
  <c r="BE51" i="19"/>
  <c r="BJ51" i="19"/>
  <c r="BD51" i="19"/>
  <c r="BB51" i="19"/>
  <c r="BF48" i="19"/>
  <c r="BJ52" i="19"/>
  <c r="BC51" i="19"/>
  <c r="BB37" i="19"/>
  <c r="BD36" i="19"/>
  <c r="BI36" i="19"/>
  <c r="BG37" i="19"/>
  <c r="CV31" i="5"/>
  <c r="BW31" i="8" s="1"/>
  <c r="CI31" i="8" s="1"/>
  <c r="AA28" i="19"/>
  <c r="AA13" i="19"/>
  <c r="AA15" i="19"/>
  <c r="AA10" i="19"/>
  <c r="CV13" i="5"/>
  <c r="BW13" i="8" s="1"/>
  <c r="CI13" i="8" s="1"/>
  <c r="CW19" i="5"/>
  <c r="BX19" i="8" s="1"/>
  <c r="CJ19" i="8" s="1"/>
  <c r="DE19" i="5"/>
  <c r="CF19" i="8" s="1"/>
  <c r="CR19" i="8" s="1"/>
  <c r="CX24" i="5"/>
  <c r="BY24" i="8" s="1"/>
  <c r="CK24" i="8" s="1"/>
  <c r="DG19" i="5"/>
  <c r="CH19" i="8" s="1"/>
  <c r="CT19" i="8" s="1"/>
  <c r="CX19" i="5"/>
  <c r="BY19" i="8" s="1"/>
  <c r="CK19" i="8" s="1"/>
  <c r="DC19" i="5"/>
  <c r="CD19" i="8" s="1"/>
  <c r="CP19" i="8" s="1"/>
  <c r="DB16" i="5"/>
  <c r="CC16" i="8" s="1"/>
  <c r="CO16" i="8" s="1"/>
  <c r="CV19" i="5"/>
  <c r="BW19" i="8" s="1"/>
  <c r="CI19" i="8" s="1"/>
  <c r="DD19" i="5"/>
  <c r="CE19" i="8" s="1"/>
  <c r="CQ19" i="8" s="1"/>
  <c r="Y34" i="19" l="1"/>
  <c r="AW34" i="19"/>
  <c r="W34" i="19"/>
  <c r="AU34" i="19"/>
  <c r="U34" i="19"/>
  <c r="AS34" i="19"/>
  <c r="U10" i="19"/>
  <c r="AS10" i="19"/>
  <c r="W10" i="19"/>
  <c r="AU10" i="19"/>
  <c r="R10" i="19"/>
  <c r="AP10" i="19"/>
  <c r="X10" i="19"/>
  <c r="AV10" i="19"/>
  <c r="Q10" i="19"/>
  <c r="AO10" i="19"/>
  <c r="V10" i="19"/>
  <c r="AT10" i="19"/>
  <c r="Y10" i="19"/>
  <c r="AW10" i="19"/>
  <c r="Z10" i="19"/>
  <c r="AX10" i="19"/>
  <c r="BB45" i="19"/>
  <c r="AY72" i="19"/>
  <c r="AY87" i="19"/>
  <c r="AY57" i="19"/>
  <c r="AY73" i="19"/>
  <c r="AY55" i="19"/>
  <c r="AY83" i="19"/>
  <c r="BK83" i="11" s="1"/>
  <c r="BC77" i="19"/>
  <c r="BD96" i="19"/>
  <c r="BA96" i="19"/>
  <c r="BG96" i="19"/>
  <c r="BC96" i="19"/>
  <c r="BI96" i="19"/>
  <c r="BI97" i="19"/>
  <c r="AZ96" i="19"/>
  <c r="BJ97" i="19"/>
  <c r="BB97" i="19"/>
  <c r="BH97" i="19"/>
  <c r="BH96" i="19"/>
  <c r="BF96" i="19"/>
  <c r="BA97" i="19"/>
  <c r="BE96" i="19"/>
  <c r="BE97" i="19"/>
  <c r="BF97" i="19"/>
  <c r="BB89" i="19"/>
  <c r="BG89" i="19"/>
  <c r="BE93" i="19"/>
  <c r="BA92" i="19"/>
  <c r="BI94" i="19"/>
  <c r="BF95" i="19"/>
  <c r="BD90" i="19"/>
  <c r="AZ91" i="19"/>
  <c r="BG94" i="19"/>
  <c r="BD94" i="19"/>
  <c r="BH90" i="19"/>
  <c r="BB92" i="19"/>
  <c r="AY95" i="19"/>
  <c r="BK95" i="11" s="1"/>
  <c r="BG88" i="19"/>
  <c r="BH88" i="19"/>
  <c r="BH91" i="19"/>
  <c r="BI90" i="19"/>
  <c r="BF93" i="19"/>
  <c r="BJ90" i="19"/>
  <c r="BA88" i="19"/>
  <c r="BF90" i="19"/>
  <c r="BG95" i="19"/>
  <c r="BC95" i="19"/>
  <c r="BB95" i="19"/>
  <c r="BD95" i="19"/>
  <c r="BA95" i="19"/>
  <c r="AZ94" i="19"/>
  <c r="BA94" i="19"/>
  <c r="BE94" i="19"/>
  <c r="BJ93" i="19"/>
  <c r="BH92" i="19"/>
  <c r="BC92" i="19"/>
  <c r="BE92" i="19"/>
  <c r="BG91" i="19"/>
  <c r="BD91" i="19"/>
  <c r="BB90" i="19"/>
  <c r="BC89" i="19"/>
  <c r="BJ88" i="19"/>
  <c r="BC88" i="19"/>
  <c r="BE88" i="19"/>
  <c r="BI88" i="19"/>
  <c r="BD88" i="19"/>
  <c r="BF88" i="19"/>
  <c r="BH95" i="19"/>
  <c r="BH89" i="19"/>
  <c r="BC90" i="19"/>
  <c r="BE91" i="19"/>
  <c r="BC94" i="19"/>
  <c r="BJ92" i="19"/>
  <c r="BI92" i="19"/>
  <c r="BJ94" i="19"/>
  <c r="BF92" i="19"/>
  <c r="BG90" i="19"/>
  <c r="AZ95" i="19"/>
  <c r="BA90" i="19"/>
  <c r="BF94" i="19"/>
  <c r="BI95" i="19"/>
  <c r="BK91" i="11"/>
  <c r="BG92" i="19"/>
  <c r="BH94" i="19"/>
  <c r="AZ88" i="19"/>
  <c r="BI93" i="19"/>
  <c r="BI89" i="19"/>
  <c r="AY88" i="19"/>
  <c r="AY88" i="11" s="1"/>
  <c r="AY89" i="19"/>
  <c r="BK89" i="11" s="1"/>
  <c r="BE95" i="19"/>
  <c r="BJ91" i="19"/>
  <c r="AZ89" i="19"/>
  <c r="BB94" i="19"/>
  <c r="BA89" i="19"/>
  <c r="BF89" i="19"/>
  <c r="BB91" i="19"/>
  <c r="BC93" i="19"/>
  <c r="BD92" i="19"/>
  <c r="AZ93" i="19"/>
  <c r="BD89" i="19"/>
  <c r="BJ95" i="19"/>
  <c r="AZ90" i="19"/>
  <c r="BJ89" i="19"/>
  <c r="AZ92" i="19"/>
  <c r="BE89" i="19"/>
  <c r="BE90" i="19"/>
  <c r="BA87" i="19"/>
  <c r="BC87" i="19"/>
  <c r="BE87" i="19"/>
  <c r="BJ87" i="19"/>
  <c r="BD87" i="19"/>
  <c r="AZ87" i="19"/>
  <c r="BI87" i="19"/>
  <c r="BF87" i="19"/>
  <c r="BH87" i="19"/>
  <c r="BB87" i="19"/>
  <c r="BG87" i="19"/>
  <c r="AY36" i="19"/>
  <c r="BI74" i="19"/>
  <c r="BC83" i="19"/>
  <c r="BA77" i="19"/>
  <c r="BG76" i="19"/>
  <c r="AY59" i="19"/>
  <c r="BK59" i="11" s="1"/>
  <c r="BC76" i="19"/>
  <c r="BG52" i="19"/>
  <c r="BE37" i="19"/>
  <c r="BB58" i="19"/>
  <c r="BD57" i="19"/>
  <c r="BC73" i="19"/>
  <c r="BC63" i="19"/>
  <c r="BB68" i="19"/>
  <c r="BJ63" i="19"/>
  <c r="BH69" i="19"/>
  <c r="BC48" i="19"/>
  <c r="BE39" i="19"/>
  <c r="BH54" i="19"/>
  <c r="BC54" i="19"/>
  <c r="BC45" i="19"/>
  <c r="BE50" i="19"/>
  <c r="BF55" i="19"/>
  <c r="BE74" i="19"/>
  <c r="BD65" i="19"/>
  <c r="BJ67" i="19"/>
  <c r="BH70" i="19"/>
  <c r="BF45" i="19"/>
  <c r="BA73" i="19"/>
  <c r="BA45" i="19"/>
  <c r="BB59" i="19"/>
  <c r="BB36" i="19"/>
  <c r="BF76" i="19"/>
  <c r="BD45" i="19"/>
  <c r="BB64" i="19"/>
  <c r="BE75" i="19"/>
  <c r="BA75" i="19"/>
  <c r="BE85" i="19"/>
  <c r="BJ72" i="19"/>
  <c r="BJ84" i="19"/>
  <c r="BJ43" i="19"/>
  <c r="BJ64" i="19"/>
  <c r="BB61" i="19"/>
  <c r="BJ45" i="19"/>
  <c r="AY75" i="19"/>
  <c r="BK75" i="11" s="1"/>
  <c r="AZ45" i="19"/>
  <c r="BI72" i="19"/>
  <c r="BI60" i="19"/>
  <c r="BE57" i="19"/>
  <c r="BA72" i="19"/>
  <c r="AZ84" i="19"/>
  <c r="BH55" i="19"/>
  <c r="BC69" i="19"/>
  <c r="BC64" i="19"/>
  <c r="BB85" i="19"/>
  <c r="BE72" i="19"/>
  <c r="G29" i="22"/>
  <c r="I29" i="22" s="1"/>
  <c r="BF66" i="19"/>
  <c r="BA79" i="19"/>
  <c r="BD78" i="19"/>
  <c r="AZ52" i="19"/>
  <c r="AZ46" i="19"/>
  <c r="AZ72" i="19"/>
  <c r="BJ76" i="19"/>
  <c r="AZ54" i="19"/>
  <c r="BE61" i="19"/>
  <c r="BF78" i="19"/>
  <c r="BF84" i="19"/>
  <c r="BA38" i="19"/>
  <c r="BC74" i="19"/>
  <c r="BF64" i="19"/>
  <c r="BF81" i="19"/>
  <c r="BG60" i="19"/>
  <c r="BA76" i="19"/>
  <c r="BB67" i="19"/>
  <c r="BC78" i="19"/>
  <c r="BG54" i="19"/>
  <c r="AZ75" i="19"/>
  <c r="BG74" i="19"/>
  <c r="BH48" i="19"/>
  <c r="BG75" i="19"/>
  <c r="BB81" i="19"/>
  <c r="BG68" i="19"/>
  <c r="BD58" i="19"/>
  <c r="BE84" i="19"/>
  <c r="BC70" i="19"/>
  <c r="AZ82" i="19"/>
  <c r="BH84" i="19"/>
  <c r="BE70" i="19"/>
  <c r="BB79" i="19"/>
  <c r="BH57" i="19"/>
  <c r="BB54" i="19"/>
  <c r="BD47" i="19"/>
  <c r="BE65" i="19"/>
  <c r="BH63" i="19"/>
  <c r="BG66" i="19"/>
  <c r="AZ77" i="19"/>
  <c r="BE76" i="19"/>
  <c r="BA57" i="19"/>
  <c r="BH61" i="19"/>
  <c r="BA58" i="19"/>
  <c r="AZ81" i="19"/>
  <c r="AZ64" i="19"/>
  <c r="BJ78" i="19"/>
  <c r="BC75" i="19"/>
  <c r="BG72" i="19"/>
  <c r="BA36" i="19"/>
  <c r="BH81" i="19"/>
  <c r="AZ56" i="19"/>
  <c r="BD81" i="19"/>
  <c r="AY61" i="19"/>
  <c r="AZ79" i="19"/>
  <c r="BI65" i="19"/>
  <c r="AZ58" i="19"/>
  <c r="BI63" i="19"/>
  <c r="BI59" i="19"/>
  <c r="BH64" i="19"/>
  <c r="BI82" i="19"/>
  <c r="BG51" i="19"/>
  <c r="AZ78" i="19"/>
  <c r="BC67" i="19"/>
  <c r="BF58" i="19"/>
  <c r="BI38" i="19"/>
  <c r="BC36" i="19"/>
  <c r="BD54" i="19"/>
  <c r="BC66" i="19"/>
  <c r="BD85" i="19"/>
  <c r="AY52" i="19"/>
  <c r="AY52" i="11" s="1"/>
  <c r="BA63" i="19"/>
  <c r="BC65" i="19"/>
  <c r="BD76" i="19"/>
  <c r="BA85" i="19"/>
  <c r="AZ74" i="19"/>
  <c r="BC68" i="19"/>
  <c r="BD86" i="19"/>
  <c r="BD41" i="19"/>
  <c r="BD43" i="19"/>
  <c r="BH67" i="19"/>
  <c r="BA78" i="19"/>
  <c r="BG63" i="19"/>
  <c r="BA37" i="19"/>
  <c r="BI54" i="19"/>
  <c r="BB70" i="19"/>
  <c r="BB63" i="19"/>
  <c r="BJ60" i="19"/>
  <c r="BE36" i="19"/>
  <c r="BH43" i="19"/>
  <c r="BI81" i="19"/>
  <c r="BI45" i="19"/>
  <c r="AY58" i="19"/>
  <c r="AY58" i="11" s="1"/>
  <c r="BH58" i="19"/>
  <c r="BI67" i="19"/>
  <c r="AZ55" i="19"/>
  <c r="AY65" i="19"/>
  <c r="BK65" i="11" s="1"/>
  <c r="BA70" i="19"/>
  <c r="BA59" i="19"/>
  <c r="BC82" i="19"/>
  <c r="BG50" i="19"/>
  <c r="BH72" i="19"/>
  <c r="BA47" i="19"/>
  <c r="AZ76" i="19"/>
  <c r="AZ37" i="19"/>
  <c r="BG84" i="19"/>
  <c r="AZ73" i="19"/>
  <c r="BB73" i="19"/>
  <c r="BF56" i="19"/>
  <c r="BE79" i="19"/>
  <c r="BE81" i="19"/>
  <c r="BD82" i="19"/>
  <c r="BI75" i="19"/>
  <c r="BI56" i="19"/>
  <c r="BB78" i="19"/>
  <c r="BF79" i="19"/>
  <c r="BF54" i="19"/>
  <c r="BD77" i="19"/>
  <c r="BI39" i="19"/>
  <c r="BD61" i="19"/>
  <c r="BJ81" i="19"/>
  <c r="BA81" i="19"/>
  <c r="BE41" i="19"/>
  <c r="BI58" i="19"/>
  <c r="BG61" i="19"/>
  <c r="BI79" i="19"/>
  <c r="BD50" i="19"/>
  <c r="AY68" i="19"/>
  <c r="AY68" i="11" s="1"/>
  <c r="BD59" i="19"/>
  <c r="BJ70" i="19"/>
  <c r="BF61" i="19"/>
  <c r="BF47" i="19"/>
  <c r="BB72" i="19"/>
  <c r="BH56" i="19"/>
  <c r="BC61" i="19"/>
  <c r="BG36" i="19"/>
  <c r="BB86" i="19"/>
  <c r="BB42" i="19"/>
  <c r="AZ63" i="19"/>
  <c r="BC59" i="19"/>
  <c r="BA66" i="19"/>
  <c r="AZ57" i="19"/>
  <c r="BG65" i="19"/>
  <c r="BA50" i="19"/>
  <c r="AZ70" i="19"/>
  <c r="BD68" i="19"/>
  <c r="BE64" i="19"/>
  <c r="BE45" i="19"/>
  <c r="AZ86" i="19"/>
  <c r="BC39" i="19"/>
  <c r="BD56" i="19"/>
  <c r="BH52" i="19"/>
  <c r="BA68" i="19"/>
  <c r="BB60" i="19"/>
  <c r="AZ85" i="19"/>
  <c r="BE55" i="19"/>
  <c r="BG79" i="19"/>
  <c r="BD55" i="19"/>
  <c r="BE63" i="19"/>
  <c r="BD75" i="19"/>
  <c r="BH73" i="19"/>
  <c r="AY43" i="19"/>
  <c r="BA60" i="19"/>
  <c r="BI57" i="19"/>
  <c r="BF86" i="19"/>
  <c r="BE54" i="19"/>
  <c r="BH51" i="19"/>
  <c r="BC86" i="19"/>
  <c r="BD63" i="19"/>
  <c r="BE60" i="19"/>
  <c r="BG78" i="19"/>
  <c r="AZ67" i="19"/>
  <c r="BI61" i="19"/>
  <c r="BJ79" i="19"/>
  <c r="BI86" i="19"/>
  <c r="E39" i="19"/>
  <c r="Q39" i="19" s="1"/>
  <c r="BH79" i="19"/>
  <c r="BB57" i="19"/>
  <c r="BC58" i="19"/>
  <c r="BH75" i="19"/>
  <c r="BF63" i="19"/>
  <c r="BC37" i="19"/>
  <c r="AZ61" i="19"/>
  <c r="BF70" i="19"/>
  <c r="BC56" i="19"/>
  <c r="BB56" i="19"/>
  <c r="BA55" i="19"/>
  <c r="BE67" i="19"/>
  <c r="BE73" i="19"/>
  <c r="BF74" i="19"/>
  <c r="AY42" i="19"/>
  <c r="BH85" i="19"/>
  <c r="BH66" i="19"/>
  <c r="BG67" i="19"/>
  <c r="BF36" i="19"/>
  <c r="BH86" i="19"/>
  <c r="BG73" i="19"/>
  <c r="AY78" i="19"/>
  <c r="AY78" i="11" s="1"/>
  <c r="BH36" i="19"/>
  <c r="BG56" i="19"/>
  <c r="BF37" i="19"/>
  <c r="BF65" i="19"/>
  <c r="BG81" i="19"/>
  <c r="AZ65" i="19"/>
  <c r="BH76" i="19"/>
  <c r="BH74" i="19"/>
  <c r="BI47" i="19"/>
  <c r="BB82" i="19"/>
  <c r="BC84" i="19"/>
  <c r="BA67" i="19"/>
  <c r="BJ50" i="19"/>
  <c r="BC60" i="19"/>
  <c r="BA74" i="19"/>
  <c r="AZ36" i="19"/>
  <c r="BG59" i="19"/>
  <c r="BB50" i="19"/>
  <c r="BD73" i="19"/>
  <c r="BH59" i="19"/>
  <c r="BB74" i="19"/>
  <c r="BG70" i="19"/>
  <c r="BG64" i="19"/>
  <c r="BJ55" i="19"/>
  <c r="BJ75" i="19"/>
  <c r="BD70" i="19"/>
  <c r="BE68" i="19"/>
  <c r="BE78" i="19"/>
  <c r="BH37" i="19"/>
  <c r="BB76" i="19"/>
  <c r="BC79" i="19"/>
  <c r="BH78" i="19"/>
  <c r="BB65" i="19"/>
  <c r="BA54" i="19"/>
  <c r="BE52" i="19"/>
  <c r="BJ56" i="19"/>
  <c r="AZ59" i="19"/>
  <c r="BE86" i="19"/>
  <c r="BD67" i="19"/>
  <c r="BG45" i="19"/>
  <c r="BE56" i="19"/>
  <c r="BI84" i="19"/>
  <c r="BD72" i="19"/>
  <c r="BI64" i="19"/>
  <c r="BA43" i="19"/>
  <c r="BC85" i="19"/>
  <c r="BJ59" i="19"/>
  <c r="BA64" i="19"/>
  <c r="BC46" i="19"/>
  <c r="BF77" i="19"/>
  <c r="BJ68" i="19"/>
  <c r="BC72" i="19"/>
  <c r="BE77" i="19"/>
  <c r="BE82" i="19"/>
  <c r="BJ61" i="19"/>
  <c r="BG85" i="19"/>
  <c r="BF68" i="19"/>
  <c r="BI55" i="19"/>
  <c r="BG86" i="19"/>
  <c r="BJ47" i="19"/>
  <c r="BF60" i="19"/>
  <c r="BH47" i="19"/>
  <c r="AY82" i="19"/>
  <c r="BK82" i="11" s="1"/>
  <c r="BI76" i="19"/>
  <c r="BH82" i="19"/>
  <c r="BJ54" i="19"/>
  <c r="BE59" i="19"/>
  <c r="AB12" i="19"/>
  <c r="BH65" i="19"/>
  <c r="BB66" i="19"/>
  <c r="BG55" i="19"/>
  <c r="BH60" i="19"/>
  <c r="AZ66" i="19"/>
  <c r="AZ68" i="19"/>
  <c r="BD74" i="19"/>
  <c r="BF83" i="19"/>
  <c r="BI78" i="19"/>
  <c r="AZ60" i="19"/>
  <c r="AY63" i="19"/>
  <c r="BK63" i="11" s="1"/>
  <c r="BI68" i="19"/>
  <c r="BF57" i="19"/>
  <c r="AZ42" i="19"/>
  <c r="BH68" i="19"/>
  <c r="BF72" i="19"/>
  <c r="BJ49" i="19"/>
  <c r="BA61" i="19"/>
  <c r="BI73" i="19"/>
  <c r="BD64" i="19"/>
  <c r="C18" i="19"/>
  <c r="O18" i="19" s="1"/>
  <c r="AA18" i="19" s="1"/>
  <c r="BA48" i="19"/>
  <c r="BJ58" i="19"/>
  <c r="BE58" i="19"/>
  <c r="BA82" i="19"/>
  <c r="BA86" i="19"/>
  <c r="BG58" i="19"/>
  <c r="AY50" i="19"/>
  <c r="BK50" i="11" s="1"/>
  <c r="BA65" i="19"/>
  <c r="BA56" i="19"/>
  <c r="BC43" i="19"/>
  <c r="BH77" i="19"/>
  <c r="BB75" i="19"/>
  <c r="BF75" i="19"/>
  <c r="BI77" i="19"/>
  <c r="BD79" i="19"/>
  <c r="BG83" i="19"/>
  <c r="BD60" i="19"/>
  <c r="BJ74" i="19"/>
  <c r="BC55" i="19"/>
  <c r="BI70" i="19"/>
  <c r="BJ86" i="19"/>
  <c r="BJ66" i="19"/>
  <c r="G47" i="22"/>
  <c r="I47" i="22" s="1"/>
  <c r="G11" i="22"/>
  <c r="I11" i="22" s="1"/>
  <c r="G20" i="22"/>
  <c r="I20" i="22" s="1"/>
  <c r="G15" i="22"/>
  <c r="I15" i="22" s="1"/>
  <c r="BK76" i="11"/>
  <c r="G17" i="22"/>
  <c r="I17" i="22" s="1"/>
  <c r="G38" i="22"/>
  <c r="I38" i="22" s="1"/>
  <c r="AY57" i="11"/>
  <c r="AY81" i="11"/>
  <c r="BK97" i="11"/>
  <c r="AY64" i="11"/>
  <c r="AY87" i="11"/>
  <c r="AY86" i="11"/>
  <c r="AY92" i="11"/>
  <c r="AY85" i="19"/>
  <c r="BK85" i="11" s="1"/>
  <c r="AY45" i="19"/>
  <c r="BK45" i="11" s="1"/>
  <c r="AY79" i="11"/>
  <c r="BK72" i="11"/>
  <c r="BK74" i="11"/>
  <c r="BK105" i="11"/>
  <c r="BK55" i="11"/>
  <c r="AY108" i="11"/>
  <c r="AY54" i="19"/>
  <c r="BK54" i="11" s="1"/>
  <c r="AY80" i="11"/>
  <c r="AY37" i="11"/>
  <c r="BK37" i="11"/>
  <c r="AY97" i="11"/>
  <c r="AY60" i="11"/>
  <c r="BK60" i="11"/>
  <c r="BK106" i="11"/>
  <c r="AY106" i="11"/>
  <c r="AY102" i="11"/>
  <c r="BK102" i="11"/>
  <c r="BK98" i="11"/>
  <c r="AY98" i="11"/>
  <c r="BK90" i="11"/>
  <c r="AY90" i="11"/>
  <c r="BK88" i="11"/>
  <c r="AY104" i="11"/>
  <c r="BK104" i="11"/>
  <c r="AY62" i="11"/>
  <c r="BK62" i="11"/>
  <c r="AB51" i="19"/>
  <c r="AY56" i="11"/>
  <c r="BK56" i="11"/>
  <c r="BK84" i="11"/>
  <c r="AY84" i="11"/>
  <c r="AY100" i="11"/>
  <c r="BK100" i="11"/>
  <c r="BK70" i="11"/>
  <c r="AY70" i="11"/>
  <c r="BK103" i="11"/>
  <c r="AY103" i="11"/>
  <c r="BK107" i="11"/>
  <c r="AY107" i="11"/>
  <c r="BK101" i="11"/>
  <c r="AY101" i="11"/>
  <c r="BK96" i="11"/>
  <c r="AY96" i="11"/>
  <c r="BK93" i="11"/>
  <c r="AY93" i="11"/>
  <c r="BK69" i="11"/>
  <c r="AY69" i="11"/>
  <c r="BK99" i="11"/>
  <c r="AY99" i="11"/>
  <c r="AY94" i="11"/>
  <c r="BK94" i="11"/>
  <c r="BK66" i="11"/>
  <c r="AY66" i="11"/>
  <c r="BK71" i="11"/>
  <c r="AY71" i="11"/>
  <c r="BW49" i="8"/>
  <c r="CI49" i="8" s="1"/>
  <c r="AY48" i="19" s="1"/>
  <c r="BJ77" i="19"/>
  <c r="BG77" i="19"/>
  <c r="AY77" i="19"/>
  <c r="AY67" i="19"/>
  <c r="AB78" i="19"/>
  <c r="AB92" i="19"/>
  <c r="BH106" i="19"/>
  <c r="AB103" i="19"/>
  <c r="BA106" i="19"/>
  <c r="BD100" i="19"/>
  <c r="AB50" i="19"/>
  <c r="AB25" i="19"/>
  <c r="AB24" i="19"/>
  <c r="AB21" i="19"/>
  <c r="AB34" i="19"/>
  <c r="AB36" i="19"/>
  <c r="AB27" i="19"/>
  <c r="AB43" i="19"/>
  <c r="AB14" i="19"/>
  <c r="AC12" i="19"/>
  <c r="AB20" i="19"/>
  <c r="AB31" i="19"/>
  <c r="AB32" i="19"/>
  <c r="AB11" i="19"/>
  <c r="AB47" i="19"/>
  <c r="AB18" i="19"/>
  <c r="AB19" i="19"/>
  <c r="AB13" i="19"/>
  <c r="AB9" i="19"/>
  <c r="AY49" i="19"/>
  <c r="AZ39" i="19"/>
  <c r="BB39" i="19"/>
  <c r="BE49" i="19"/>
  <c r="AB33" i="19"/>
  <c r="AB28" i="19"/>
  <c r="AD49" i="19"/>
  <c r="AB46" i="19"/>
  <c r="AB42" i="19"/>
  <c r="AB16" i="19"/>
  <c r="BF49" i="19"/>
  <c r="AZ38" i="19"/>
  <c r="BF42" i="19"/>
  <c r="BI48" i="19"/>
  <c r="BC41" i="19"/>
  <c r="AA11" i="19"/>
  <c r="BB49" i="19"/>
  <c r="BD42" i="19"/>
  <c r="BF38" i="19"/>
  <c r="BH39" i="19"/>
  <c r="BJ42" i="19"/>
  <c r="BC49" i="19"/>
  <c r="BG40" i="19"/>
  <c r="BD39" i="19"/>
  <c r="BG41" i="19"/>
  <c r="BE40" i="19"/>
  <c r="BH40" i="19"/>
  <c r="AB30" i="19"/>
  <c r="BI41" i="19"/>
  <c r="BF41" i="19"/>
  <c r="BI42" i="19"/>
  <c r="BI49" i="19"/>
  <c r="BG39" i="19"/>
  <c r="BB40" i="19"/>
  <c r="BD46" i="19"/>
  <c r="BE46" i="19"/>
  <c r="AZ40" i="19"/>
  <c r="BA46" i="19"/>
  <c r="BG48" i="19"/>
  <c r="AY40" i="19"/>
  <c r="AA40" i="19"/>
  <c r="BC42" i="19"/>
  <c r="BH42" i="19"/>
  <c r="AA49" i="19"/>
  <c r="BE38" i="19"/>
  <c r="BE42" i="19"/>
  <c r="BJ38" i="19"/>
  <c r="BA40" i="19"/>
  <c r="BJ41" i="19"/>
  <c r="BJ48" i="19"/>
  <c r="BJ46" i="19"/>
  <c r="BG42" i="19"/>
  <c r="BJ39" i="19"/>
  <c r="BD48" i="19"/>
  <c r="AY39" i="19"/>
  <c r="AA39" i="19"/>
  <c r="BE48" i="19"/>
  <c r="BF40" i="19"/>
  <c r="BD40" i="19"/>
  <c r="BJ40" i="19"/>
  <c r="BG38" i="19"/>
  <c r="BH41" i="19"/>
  <c r="BA49" i="19"/>
  <c r="AZ48" i="19"/>
  <c r="BI40" i="19"/>
  <c r="BA42" i="19"/>
  <c r="AY41" i="19"/>
  <c r="AA41" i="19"/>
  <c r="BA41" i="19"/>
  <c r="BC40" i="19"/>
  <c r="AA33" i="19"/>
  <c r="AZ41" i="19"/>
  <c r="BH38" i="19"/>
  <c r="AA30" i="19"/>
  <c r="BB41" i="19"/>
  <c r="BF39" i="19"/>
  <c r="AZ49" i="19"/>
  <c r="AB49" i="19"/>
  <c r="BD49" i="19"/>
  <c r="BD38" i="19"/>
  <c r="BI37" i="19"/>
  <c r="AB23" i="19"/>
  <c r="AA12" i="19"/>
  <c r="BE43" i="19"/>
  <c r="BB48" i="19"/>
  <c r="BB38" i="19"/>
  <c r="BC38" i="19"/>
  <c r="AZ43" i="19"/>
  <c r="AY38" i="19"/>
  <c r="AB22" i="19"/>
  <c r="AB15" i="19"/>
  <c r="AB10" i="19"/>
  <c r="AY73" i="11" l="1"/>
  <c r="BK73" i="11"/>
  <c r="BL92" i="11"/>
  <c r="AY89" i="11"/>
  <c r="BW89" i="11" s="1"/>
  <c r="BK87" i="11"/>
  <c r="BW87" i="11" s="1"/>
  <c r="AY91" i="11"/>
  <c r="BW91" i="11" s="1"/>
  <c r="AY59" i="11"/>
  <c r="BW59" i="11" s="1"/>
  <c r="BK52" i="11"/>
  <c r="BW52" i="11" s="1"/>
  <c r="BK58" i="11"/>
  <c r="BW58" i="11" s="1"/>
  <c r="AZ78" i="11"/>
  <c r="AY50" i="11"/>
  <c r="BW50" i="11" s="1"/>
  <c r="BL36" i="11"/>
  <c r="AZ42" i="11"/>
  <c r="BK68" i="11"/>
  <c r="BW68" i="11" s="1"/>
  <c r="BK78" i="11"/>
  <c r="BW78" i="11" s="1"/>
  <c r="AY61" i="11"/>
  <c r="BK61" i="11"/>
  <c r="AY75" i="11"/>
  <c r="BW75" i="11" s="1"/>
  <c r="AY63" i="11"/>
  <c r="BW63" i="11" s="1"/>
  <c r="BA39" i="19"/>
  <c r="BK86" i="11"/>
  <c r="BW86" i="11" s="1"/>
  <c r="AY76" i="11"/>
  <c r="BW76" i="11" s="1"/>
  <c r="BK57" i="11"/>
  <c r="BW57" i="11" s="1"/>
  <c r="AY82" i="11"/>
  <c r="BW82" i="11" s="1"/>
  <c r="AY83" i="11"/>
  <c r="BW83" i="11" s="1"/>
  <c r="AY74" i="11"/>
  <c r="BW74" i="11" s="1"/>
  <c r="AY45" i="11"/>
  <c r="BW45" i="11" s="1"/>
  <c r="BK81" i="11"/>
  <c r="BW81" i="11" s="1"/>
  <c r="AY85" i="11"/>
  <c r="BW85" i="11" s="1"/>
  <c r="AY55" i="11"/>
  <c r="BW55" i="11" s="1"/>
  <c r="BK64" i="11"/>
  <c r="BW64" i="11" s="1"/>
  <c r="BK92" i="11"/>
  <c r="BW92" i="11" s="1"/>
  <c r="BK79" i="11"/>
  <c r="BW79" i="11" s="1"/>
  <c r="AY65" i="11"/>
  <c r="BW65" i="11" s="1"/>
  <c r="AY72" i="11"/>
  <c r="BW72" i="11" s="1"/>
  <c r="BK80" i="11"/>
  <c r="BW80" i="11" s="1"/>
  <c r="AY105" i="11"/>
  <c r="BW105" i="11" s="1"/>
  <c r="BW98" i="11"/>
  <c r="AY54" i="11"/>
  <c r="BW54" i="11" s="1"/>
  <c r="BK108" i="11"/>
  <c r="BW108" i="11" s="1"/>
  <c r="AY95" i="11"/>
  <c r="BW95" i="11" s="1"/>
  <c r="BW88" i="11"/>
  <c r="BW66" i="11"/>
  <c r="BW101" i="11"/>
  <c r="BW62" i="11"/>
  <c r="BW104" i="11"/>
  <c r="BW69" i="11"/>
  <c r="BW71" i="11"/>
  <c r="BW94" i="11"/>
  <c r="BW70" i="11"/>
  <c r="BW90" i="11"/>
  <c r="BW106" i="11"/>
  <c r="BW99" i="11"/>
  <c r="BW96" i="11"/>
  <c r="BW56" i="11"/>
  <c r="BW60" i="11"/>
  <c r="BW97" i="11"/>
  <c r="BW102" i="11"/>
  <c r="BW100" i="11"/>
  <c r="AC51" i="19"/>
  <c r="BW93" i="11"/>
  <c r="BW107" i="11"/>
  <c r="AZ50" i="11"/>
  <c r="BL50" i="11"/>
  <c r="BL103" i="11"/>
  <c r="AZ103" i="11"/>
  <c r="BK47" i="11"/>
  <c r="AY47" i="11"/>
  <c r="AC24" i="19"/>
  <c r="AY36" i="11"/>
  <c r="BK36" i="11"/>
  <c r="BL47" i="11"/>
  <c r="AZ47" i="11"/>
  <c r="BK43" i="11"/>
  <c r="AY43" i="11"/>
  <c r="AY46" i="11"/>
  <c r="BK46" i="11"/>
  <c r="BK38" i="11"/>
  <c r="AY38" i="11"/>
  <c r="BL46" i="11"/>
  <c r="AZ46" i="11"/>
  <c r="BL51" i="11"/>
  <c r="AZ51" i="11"/>
  <c r="BK42" i="11"/>
  <c r="AY42" i="11"/>
  <c r="BK67" i="11"/>
  <c r="AY67" i="11"/>
  <c r="AY51" i="11"/>
  <c r="BK51" i="11"/>
  <c r="AY53" i="11"/>
  <c r="BK53" i="11"/>
  <c r="BK77" i="11"/>
  <c r="AY77" i="11"/>
  <c r="BK48" i="11"/>
  <c r="AY48" i="11"/>
  <c r="AB39" i="19"/>
  <c r="BW103" i="11"/>
  <c r="AB93" i="19"/>
  <c r="AB54" i="19"/>
  <c r="AB91" i="19"/>
  <c r="AB97" i="19"/>
  <c r="AB81" i="19"/>
  <c r="AB67" i="19"/>
  <c r="AB73" i="19"/>
  <c r="AB106" i="19"/>
  <c r="AB75" i="19"/>
  <c r="AB88" i="19"/>
  <c r="AB64" i="19"/>
  <c r="AB79" i="19"/>
  <c r="AB77" i="19"/>
  <c r="AB60" i="19"/>
  <c r="AB57" i="19"/>
  <c r="AB87" i="19"/>
  <c r="AB94" i="19"/>
  <c r="AB99" i="19"/>
  <c r="AB65" i="19"/>
  <c r="AB71" i="19"/>
  <c r="AB58" i="19"/>
  <c r="AB76" i="19"/>
  <c r="AB101" i="19"/>
  <c r="AB83" i="19"/>
  <c r="AC92" i="19"/>
  <c r="AB63" i="19"/>
  <c r="AB98" i="19"/>
  <c r="AB72" i="19"/>
  <c r="AB85" i="19"/>
  <c r="AB68" i="19"/>
  <c r="AB74" i="19"/>
  <c r="AB53" i="19"/>
  <c r="AB52" i="19"/>
  <c r="AB59" i="19"/>
  <c r="AB104" i="19"/>
  <c r="AB95" i="19"/>
  <c r="AB107" i="19"/>
  <c r="AB108" i="19"/>
  <c r="AB96" i="19"/>
  <c r="BW84" i="11"/>
  <c r="AB84" i="19"/>
  <c r="AB82" i="19"/>
  <c r="AB69" i="19"/>
  <c r="AB100" i="19"/>
  <c r="AB61" i="19"/>
  <c r="AC103" i="19"/>
  <c r="AB90" i="19"/>
  <c r="AB89" i="19"/>
  <c r="AB66" i="19"/>
  <c r="AB55" i="19"/>
  <c r="AB70" i="19"/>
  <c r="AB86" i="19"/>
  <c r="AB56" i="19"/>
  <c r="AB80" i="19"/>
  <c r="AB102" i="19"/>
  <c r="AC78" i="19"/>
  <c r="AB62" i="19"/>
  <c r="AB105" i="19"/>
  <c r="AD50" i="19"/>
  <c r="AC25" i="19"/>
  <c r="AB41" i="19"/>
  <c r="AC41" i="19"/>
  <c r="AC31" i="19"/>
  <c r="AC21" i="19"/>
  <c r="AC32" i="19"/>
  <c r="AC36" i="19"/>
  <c r="AC34" i="19"/>
  <c r="AC27" i="19"/>
  <c r="AB37" i="19"/>
  <c r="AD12" i="19"/>
  <c r="AC47" i="19"/>
  <c r="AC39" i="19"/>
  <c r="AB40" i="19"/>
  <c r="AC40" i="19"/>
  <c r="AC43" i="19"/>
  <c r="AC14" i="19"/>
  <c r="AC9" i="19"/>
  <c r="AC11" i="19"/>
  <c r="AC20" i="19"/>
  <c r="AB48" i="19"/>
  <c r="AC13" i="19"/>
  <c r="AB29" i="19"/>
  <c r="AC28" i="19"/>
  <c r="AC19" i="19"/>
  <c r="AC18" i="19"/>
  <c r="AC49" i="19"/>
  <c r="AB38" i="19"/>
  <c r="AC16" i="19"/>
  <c r="AE49" i="19"/>
  <c r="AC46" i="19"/>
  <c r="AC42" i="19"/>
  <c r="AB45" i="19"/>
  <c r="AC38" i="19"/>
  <c r="BW37" i="11"/>
  <c r="AC48" i="19"/>
  <c r="AC30" i="19"/>
  <c r="AC23" i="19"/>
  <c r="AC22" i="19"/>
  <c r="AC10" i="19"/>
  <c r="AC15" i="19"/>
  <c r="BW73" i="11" l="1"/>
  <c r="AZ92" i="11"/>
  <c r="BX92" i="11" s="1"/>
  <c r="BM39" i="11"/>
  <c r="BL78" i="11"/>
  <c r="BX78" i="11" s="1"/>
  <c r="BL42" i="11"/>
  <c r="BX42" i="11" s="1"/>
  <c r="AZ36" i="11"/>
  <c r="BX36" i="11" s="1"/>
  <c r="BW61" i="11"/>
  <c r="BW36" i="11"/>
  <c r="BW53" i="11"/>
  <c r="BW42" i="11"/>
  <c r="BW46" i="11"/>
  <c r="BW67" i="11"/>
  <c r="BW77" i="11"/>
  <c r="BW47" i="11"/>
  <c r="AD24" i="19"/>
  <c r="BL55" i="11"/>
  <c r="AZ55" i="11"/>
  <c r="AZ97" i="11"/>
  <c r="BL97" i="11"/>
  <c r="BM48" i="11"/>
  <c r="BA48" i="11"/>
  <c r="BL49" i="11"/>
  <c r="AZ49" i="11"/>
  <c r="BK49" i="11"/>
  <c r="AY49" i="11"/>
  <c r="BL40" i="11"/>
  <c r="AZ40" i="11"/>
  <c r="BL41" i="11"/>
  <c r="AZ41" i="11"/>
  <c r="BL86" i="11"/>
  <c r="AZ86" i="11"/>
  <c r="BL89" i="11"/>
  <c r="AZ89" i="11"/>
  <c r="BL69" i="11"/>
  <c r="AZ69" i="11"/>
  <c r="BL107" i="11"/>
  <c r="AZ107" i="11"/>
  <c r="AZ74" i="11"/>
  <c r="BL74" i="11"/>
  <c r="BL101" i="11"/>
  <c r="AZ101" i="11"/>
  <c r="BL64" i="11"/>
  <c r="AZ64" i="11"/>
  <c r="BL106" i="11"/>
  <c r="AZ106" i="11"/>
  <c r="BL67" i="11"/>
  <c r="AZ67" i="11"/>
  <c r="BL43" i="11"/>
  <c r="AZ43" i="11"/>
  <c r="BB50" i="11"/>
  <c r="BN50" i="11"/>
  <c r="BL62" i="11"/>
  <c r="AZ62" i="11"/>
  <c r="AZ61" i="11"/>
  <c r="BL61" i="11"/>
  <c r="BL59" i="11"/>
  <c r="AZ59" i="11"/>
  <c r="BA92" i="11"/>
  <c r="BM92" i="11"/>
  <c r="BL71" i="11"/>
  <c r="AZ71" i="11"/>
  <c r="BL99" i="11"/>
  <c r="AZ99" i="11"/>
  <c r="BL87" i="11"/>
  <c r="AZ87" i="11"/>
  <c r="BL93" i="11"/>
  <c r="AZ93" i="11"/>
  <c r="BM41" i="11"/>
  <c r="BA41" i="11"/>
  <c r="BK41" i="11"/>
  <c r="AY41" i="11"/>
  <c r="BM46" i="11"/>
  <c r="BA46" i="11"/>
  <c r="BL38" i="11"/>
  <c r="AZ38" i="11"/>
  <c r="BM47" i="11"/>
  <c r="BA47" i="11"/>
  <c r="BL37" i="11"/>
  <c r="AZ37" i="11"/>
  <c r="BL80" i="11"/>
  <c r="AZ80" i="11"/>
  <c r="BL96" i="11"/>
  <c r="AZ96" i="11"/>
  <c r="BL72" i="11"/>
  <c r="AZ72" i="11"/>
  <c r="AZ77" i="11"/>
  <c r="BL77" i="11"/>
  <c r="AZ102" i="11"/>
  <c r="BL102" i="11"/>
  <c r="BM51" i="11"/>
  <c r="BA51" i="11"/>
  <c r="BA38" i="11"/>
  <c r="BM38" i="11"/>
  <c r="BO49" i="11"/>
  <c r="BC49" i="11"/>
  <c r="BL70" i="11"/>
  <c r="AZ70" i="11"/>
  <c r="BL90" i="11"/>
  <c r="AZ90" i="11"/>
  <c r="AZ82" i="11"/>
  <c r="BL82" i="11"/>
  <c r="AZ95" i="11"/>
  <c r="BL95" i="11"/>
  <c r="AZ98" i="11"/>
  <c r="BL98" i="11"/>
  <c r="AZ76" i="11"/>
  <c r="BL76" i="11"/>
  <c r="BL88" i="11"/>
  <c r="AZ88" i="11"/>
  <c r="BL73" i="11"/>
  <c r="AZ73" i="11"/>
  <c r="AZ81" i="11"/>
  <c r="BL81" i="11"/>
  <c r="BL91" i="11"/>
  <c r="AZ91" i="11"/>
  <c r="BA40" i="11"/>
  <c r="BM40" i="11"/>
  <c r="BA49" i="11"/>
  <c r="BM49" i="11"/>
  <c r="AZ48" i="11"/>
  <c r="BL48" i="11"/>
  <c r="BM78" i="11"/>
  <c r="BA78" i="11"/>
  <c r="AZ100" i="11"/>
  <c r="BL100" i="11"/>
  <c r="BL52" i="11"/>
  <c r="AZ52" i="11"/>
  <c r="BL68" i="11"/>
  <c r="AZ68" i="11"/>
  <c r="BL83" i="11"/>
  <c r="AZ83" i="11"/>
  <c r="BL65" i="11"/>
  <c r="AZ65" i="11"/>
  <c r="BL57" i="11"/>
  <c r="AZ57" i="11"/>
  <c r="AY40" i="11"/>
  <c r="BK40" i="11"/>
  <c r="BM36" i="11"/>
  <c r="BA36" i="11"/>
  <c r="BL85" i="11"/>
  <c r="AZ85" i="11"/>
  <c r="AZ60" i="11"/>
  <c r="BL60" i="11"/>
  <c r="BB49" i="11"/>
  <c r="BN49" i="11"/>
  <c r="AZ45" i="11"/>
  <c r="BL45" i="11"/>
  <c r="BL39" i="11"/>
  <c r="AZ39" i="11"/>
  <c r="BL56" i="11"/>
  <c r="AZ56" i="11"/>
  <c r="AZ66" i="11"/>
  <c r="BL66" i="11"/>
  <c r="BL108" i="11"/>
  <c r="AZ108" i="11"/>
  <c r="BL53" i="11"/>
  <c r="AZ53" i="11"/>
  <c r="AZ79" i="11"/>
  <c r="BL79" i="11"/>
  <c r="BK39" i="11"/>
  <c r="AY39" i="11"/>
  <c r="BM42" i="11"/>
  <c r="BA42" i="11"/>
  <c r="BA43" i="11"/>
  <c r="BM43" i="11"/>
  <c r="BL105" i="11"/>
  <c r="AZ105" i="11"/>
  <c r="BM103" i="11"/>
  <c r="BA103" i="11"/>
  <c r="BL84" i="11"/>
  <c r="AZ84" i="11"/>
  <c r="BL104" i="11"/>
  <c r="AZ104" i="11"/>
  <c r="BL63" i="11"/>
  <c r="AZ63" i="11"/>
  <c r="BL58" i="11"/>
  <c r="AZ58" i="11"/>
  <c r="BL94" i="11"/>
  <c r="AZ94" i="11"/>
  <c r="BL75" i="11"/>
  <c r="AZ75" i="11"/>
  <c r="BL54" i="11"/>
  <c r="AZ54" i="11"/>
  <c r="AD32" i="19"/>
  <c r="AC56" i="19"/>
  <c r="AC89" i="19"/>
  <c r="AC90" i="19"/>
  <c r="AC69" i="19"/>
  <c r="AC104" i="19"/>
  <c r="AC98" i="19"/>
  <c r="AD92" i="19"/>
  <c r="AC75" i="19"/>
  <c r="AD78" i="19"/>
  <c r="AC108" i="19"/>
  <c r="AC72" i="19"/>
  <c r="AC76" i="19"/>
  <c r="AC65" i="19"/>
  <c r="AC73" i="19"/>
  <c r="AC91" i="19"/>
  <c r="AC100" i="19"/>
  <c r="AC107" i="19"/>
  <c r="AC53" i="19"/>
  <c r="AC71" i="19"/>
  <c r="AC57" i="19"/>
  <c r="AC105" i="19"/>
  <c r="AC86" i="19"/>
  <c r="AD103" i="19"/>
  <c r="AC59" i="19"/>
  <c r="AC52" i="19"/>
  <c r="AC63" i="19"/>
  <c r="AC83" i="19"/>
  <c r="AC97" i="19"/>
  <c r="AC66" i="19"/>
  <c r="AC84" i="19"/>
  <c r="AC77" i="19"/>
  <c r="AC79" i="19"/>
  <c r="AC81" i="19"/>
  <c r="AC54" i="19"/>
  <c r="BX103" i="11"/>
  <c r="AC80" i="19"/>
  <c r="AC55" i="19"/>
  <c r="AC74" i="19"/>
  <c r="AC88" i="19"/>
  <c r="AC62" i="19"/>
  <c r="AC102" i="19"/>
  <c r="AC96" i="19"/>
  <c r="AC85" i="19"/>
  <c r="AC101" i="19"/>
  <c r="AC94" i="19"/>
  <c r="AC106" i="19"/>
  <c r="AC67" i="19"/>
  <c r="AC70" i="19"/>
  <c r="AC61" i="19"/>
  <c r="AC82" i="19"/>
  <c r="AC95" i="19"/>
  <c r="AC68" i="19"/>
  <c r="AC58" i="19"/>
  <c r="AC99" i="19"/>
  <c r="AC87" i="19"/>
  <c r="AC60" i="19"/>
  <c r="AC64" i="19"/>
  <c r="AC93" i="19"/>
  <c r="AC50" i="19"/>
  <c r="AD31" i="19"/>
  <c r="AD25" i="19"/>
  <c r="AD36" i="19"/>
  <c r="AD41" i="19"/>
  <c r="AD21" i="19"/>
  <c r="AD27" i="19"/>
  <c r="AD34" i="19"/>
  <c r="AD39" i="19"/>
  <c r="AD40" i="19"/>
  <c r="AE12" i="19"/>
  <c r="AD43" i="19"/>
  <c r="AC37" i="19"/>
  <c r="AD20" i="19"/>
  <c r="AD11" i="19"/>
  <c r="AD19" i="19"/>
  <c r="AD14" i="19"/>
  <c r="AD47" i="19"/>
  <c r="AD18" i="19"/>
  <c r="AD9" i="19"/>
  <c r="AD13" i="19"/>
  <c r="AD28" i="19"/>
  <c r="AC29" i="19"/>
  <c r="AD16" i="19"/>
  <c r="AF49" i="19"/>
  <c r="AC33" i="19"/>
  <c r="AD42" i="19"/>
  <c r="AC45" i="19"/>
  <c r="AE50" i="19"/>
  <c r="AD38" i="19"/>
  <c r="BX51" i="11"/>
  <c r="BW51" i="11"/>
  <c r="BW38" i="11"/>
  <c r="BX46" i="11"/>
  <c r="BX50" i="11"/>
  <c r="BW48" i="11"/>
  <c r="BX47" i="11"/>
  <c r="BW43" i="11"/>
  <c r="AD48" i="19"/>
  <c r="AD51" i="19"/>
  <c r="AD30" i="19"/>
  <c r="AD23" i="19"/>
  <c r="AD22" i="19"/>
  <c r="AD10" i="19"/>
  <c r="AD15" i="19"/>
  <c r="BA39" i="11" l="1"/>
  <c r="BY39" i="11" s="1"/>
  <c r="BX40" i="11"/>
  <c r="BW40" i="11"/>
  <c r="BY46" i="11"/>
  <c r="BW49" i="11"/>
  <c r="BX45" i="11"/>
  <c r="BX39" i="11"/>
  <c r="BX53" i="11"/>
  <c r="BW39" i="11"/>
  <c r="BX52" i="11"/>
  <c r="BX37" i="11"/>
  <c r="BW41" i="11"/>
  <c r="AE25" i="19"/>
  <c r="BB42" i="11"/>
  <c r="BN42" i="11"/>
  <c r="BM57" i="11"/>
  <c r="BA57" i="11"/>
  <c r="BM75" i="11"/>
  <c r="BA75" i="11"/>
  <c r="BN38" i="11"/>
  <c r="BB38" i="11"/>
  <c r="BD49" i="11"/>
  <c r="BP49" i="11"/>
  <c r="BN43" i="11"/>
  <c r="BB43" i="11"/>
  <c r="BB41" i="11"/>
  <c r="BN41" i="11"/>
  <c r="BA87" i="11"/>
  <c r="BM87" i="11"/>
  <c r="BM70" i="11"/>
  <c r="BA70" i="11"/>
  <c r="BM102" i="11"/>
  <c r="BA102" i="11"/>
  <c r="BM79" i="11"/>
  <c r="BA79" i="11"/>
  <c r="BA83" i="11"/>
  <c r="BM83" i="11"/>
  <c r="BA90" i="11"/>
  <c r="BM90" i="11"/>
  <c r="BC50" i="11"/>
  <c r="BO50" i="11"/>
  <c r="BA45" i="11"/>
  <c r="BM45" i="11"/>
  <c r="BB36" i="11"/>
  <c r="BN36" i="11"/>
  <c r="BA82" i="11"/>
  <c r="BM82" i="11"/>
  <c r="BA66" i="11"/>
  <c r="BM66" i="11"/>
  <c r="BA59" i="11"/>
  <c r="BM59" i="11"/>
  <c r="BM107" i="11"/>
  <c r="BA107" i="11"/>
  <c r="BA65" i="11"/>
  <c r="BM65" i="11"/>
  <c r="AE31" i="19"/>
  <c r="BA64" i="11"/>
  <c r="BM64" i="11"/>
  <c r="BA85" i="11"/>
  <c r="BM85" i="11"/>
  <c r="BM88" i="11"/>
  <c r="BA88" i="11"/>
  <c r="BM55" i="11"/>
  <c r="BA55" i="11"/>
  <c r="BA54" i="11"/>
  <c r="BM54" i="11"/>
  <c r="BA105" i="11"/>
  <c r="BM105" i="11"/>
  <c r="BM91" i="11"/>
  <c r="BA91" i="11"/>
  <c r="BM108" i="11"/>
  <c r="BA108" i="11"/>
  <c r="BM104" i="11"/>
  <c r="BA104" i="11"/>
  <c r="BB47" i="11"/>
  <c r="BN47" i="11"/>
  <c r="BM58" i="11"/>
  <c r="BA58" i="11"/>
  <c r="BM72" i="11"/>
  <c r="BA72" i="11"/>
  <c r="BB40" i="11"/>
  <c r="BN40" i="11"/>
  <c r="BM50" i="11"/>
  <c r="BA50" i="11"/>
  <c r="BM99" i="11"/>
  <c r="BA99" i="11"/>
  <c r="BA68" i="11"/>
  <c r="BM68" i="11"/>
  <c r="BA94" i="11"/>
  <c r="BM94" i="11"/>
  <c r="BM62" i="11"/>
  <c r="BA62" i="11"/>
  <c r="BM77" i="11"/>
  <c r="BA77" i="11"/>
  <c r="BM63" i="11"/>
  <c r="BA63" i="11"/>
  <c r="BA71" i="11"/>
  <c r="BM71" i="11"/>
  <c r="BN92" i="11"/>
  <c r="BB92" i="11"/>
  <c r="BA89" i="11"/>
  <c r="BM89" i="11"/>
  <c r="BA106" i="11"/>
  <c r="BM106" i="11"/>
  <c r="BM86" i="11"/>
  <c r="BA86" i="11"/>
  <c r="BB51" i="11"/>
  <c r="BN51" i="11"/>
  <c r="BA61" i="11"/>
  <c r="BM61" i="11"/>
  <c r="BA67" i="11"/>
  <c r="BM67" i="11"/>
  <c r="BM97" i="11"/>
  <c r="BA97" i="11"/>
  <c r="BB103" i="11"/>
  <c r="BN103" i="11"/>
  <c r="BA100" i="11"/>
  <c r="BM100" i="11"/>
  <c r="BM76" i="11"/>
  <c r="BA76" i="11"/>
  <c r="BB78" i="11"/>
  <c r="BN78" i="11"/>
  <c r="BB39" i="11"/>
  <c r="BN39" i="11"/>
  <c r="BM60" i="11"/>
  <c r="BA60" i="11"/>
  <c r="BM96" i="11"/>
  <c r="BA96" i="11"/>
  <c r="BM80" i="11"/>
  <c r="BA80" i="11"/>
  <c r="BM81" i="11"/>
  <c r="BA81" i="11"/>
  <c r="BA73" i="11"/>
  <c r="BM73" i="11"/>
  <c r="BA69" i="11"/>
  <c r="BM69" i="11"/>
  <c r="BB48" i="11"/>
  <c r="BN48" i="11"/>
  <c r="BA37" i="11"/>
  <c r="BM37" i="11"/>
  <c r="BM93" i="11"/>
  <c r="BA93" i="11"/>
  <c r="BM95" i="11"/>
  <c r="BA95" i="11"/>
  <c r="BM101" i="11"/>
  <c r="BA101" i="11"/>
  <c r="BA74" i="11"/>
  <c r="BM74" i="11"/>
  <c r="BM84" i="11"/>
  <c r="BA84" i="11"/>
  <c r="BM52" i="11"/>
  <c r="BA52" i="11"/>
  <c r="BA53" i="11"/>
  <c r="BM53" i="11"/>
  <c r="BM98" i="11"/>
  <c r="BA98" i="11"/>
  <c r="BM56" i="11"/>
  <c r="BA56" i="11"/>
  <c r="AE32" i="19"/>
  <c r="BY78" i="11"/>
  <c r="AD64" i="19"/>
  <c r="AD95" i="19"/>
  <c r="AD82" i="19"/>
  <c r="AD70" i="19"/>
  <c r="BX83" i="11"/>
  <c r="BY103" i="11"/>
  <c r="AD97" i="19"/>
  <c r="AE103" i="19"/>
  <c r="AD57" i="19"/>
  <c r="BX64" i="11"/>
  <c r="AD76" i="19"/>
  <c r="AE78" i="19"/>
  <c r="BX85" i="11"/>
  <c r="AD56" i="19"/>
  <c r="BX62" i="11"/>
  <c r="BX77" i="11"/>
  <c r="BX84" i="11"/>
  <c r="AD62" i="19"/>
  <c r="BX67" i="11"/>
  <c r="AD55" i="19"/>
  <c r="BX93" i="11"/>
  <c r="BX82" i="11"/>
  <c r="AD75" i="19"/>
  <c r="BX94" i="11"/>
  <c r="BX96" i="11"/>
  <c r="AD90" i="19"/>
  <c r="AD99" i="19"/>
  <c r="BX74" i="11"/>
  <c r="BX81" i="11"/>
  <c r="AD94" i="19"/>
  <c r="AD101" i="19"/>
  <c r="AD96" i="19"/>
  <c r="BX59" i="11"/>
  <c r="AD54" i="19"/>
  <c r="BX107" i="11"/>
  <c r="BX76" i="11"/>
  <c r="AD86" i="19"/>
  <c r="AD71" i="19"/>
  <c r="AD91" i="19"/>
  <c r="BX87" i="11"/>
  <c r="AD65" i="19"/>
  <c r="AD60" i="19"/>
  <c r="AD87" i="19"/>
  <c r="AD61" i="19"/>
  <c r="AD67" i="19"/>
  <c r="BX63" i="11"/>
  <c r="AD83" i="19"/>
  <c r="BX60" i="11"/>
  <c r="BX101" i="11"/>
  <c r="AD85" i="19"/>
  <c r="BX66" i="11"/>
  <c r="BX105" i="11"/>
  <c r="AD79" i="19"/>
  <c r="BX57" i="11"/>
  <c r="AD52" i="19"/>
  <c r="BX108" i="11"/>
  <c r="AD53" i="19"/>
  <c r="BX90" i="11"/>
  <c r="BX56" i="11"/>
  <c r="BX68" i="11"/>
  <c r="BX61" i="11"/>
  <c r="AE92" i="19"/>
  <c r="AD104" i="19"/>
  <c r="AD89" i="19"/>
  <c r="AD93" i="19"/>
  <c r="AD58" i="19"/>
  <c r="AD68" i="19"/>
  <c r="BX80" i="11"/>
  <c r="BX97" i="11"/>
  <c r="AD88" i="19"/>
  <c r="AD81" i="19"/>
  <c r="BX100" i="11"/>
  <c r="BX73" i="11"/>
  <c r="BX104" i="11"/>
  <c r="AD73" i="19"/>
  <c r="BX99" i="11"/>
  <c r="BX106" i="11"/>
  <c r="BX102" i="11"/>
  <c r="AD106" i="19"/>
  <c r="BX79" i="11"/>
  <c r="AD102" i="19"/>
  <c r="BX86" i="11"/>
  <c r="AD66" i="19"/>
  <c r="AD63" i="19"/>
  <c r="AD107" i="19"/>
  <c r="BX69" i="11"/>
  <c r="BX95" i="11"/>
  <c r="AD69" i="19"/>
  <c r="BX88" i="11"/>
  <c r="BX55" i="11"/>
  <c r="BY92" i="11"/>
  <c r="BX54" i="11"/>
  <c r="AD74" i="19"/>
  <c r="AD80" i="19"/>
  <c r="AD77" i="19"/>
  <c r="BX71" i="11"/>
  <c r="AD84" i="19"/>
  <c r="BX91" i="11"/>
  <c r="BX65" i="11"/>
  <c r="BX72" i="11"/>
  <c r="AD59" i="19"/>
  <c r="AD105" i="19"/>
  <c r="BX75" i="11"/>
  <c r="BX98" i="11"/>
  <c r="AD100" i="19"/>
  <c r="BX89" i="11"/>
  <c r="BX58" i="11"/>
  <c r="AD72" i="19"/>
  <c r="AD108" i="19"/>
  <c r="BX70" i="11"/>
  <c r="AD98" i="19"/>
  <c r="AE21" i="19"/>
  <c r="AE41" i="19"/>
  <c r="AE36" i="19"/>
  <c r="AE27" i="19"/>
  <c r="AE43" i="19"/>
  <c r="AE34" i="19"/>
  <c r="AE42" i="19"/>
  <c r="AE9" i="19"/>
  <c r="AE40" i="19"/>
  <c r="AE19" i="19"/>
  <c r="AE18" i="19"/>
  <c r="AF12" i="19"/>
  <c r="AE39" i="19"/>
  <c r="AE20" i="19"/>
  <c r="AE14" i="19"/>
  <c r="AD37" i="19"/>
  <c r="AE11" i="19"/>
  <c r="AE13" i="19"/>
  <c r="AE16" i="19"/>
  <c r="AE28" i="19"/>
  <c r="AE47" i="19"/>
  <c r="AD29" i="19"/>
  <c r="AG49" i="19"/>
  <c r="AD33" i="19"/>
  <c r="AD46" i="19"/>
  <c r="AD45" i="19"/>
  <c r="BZ49" i="11"/>
  <c r="BY49" i="11"/>
  <c r="BX41" i="11"/>
  <c r="BY40" i="11"/>
  <c r="AF50" i="19"/>
  <c r="BX38" i="11"/>
  <c r="BX49" i="11"/>
  <c r="BY47" i="11"/>
  <c r="AE38" i="19"/>
  <c r="AF38" i="19"/>
  <c r="BY36" i="11"/>
  <c r="BY51" i="11"/>
  <c r="BY38" i="11"/>
  <c r="BX48" i="11"/>
  <c r="CA49" i="11"/>
  <c r="BZ50" i="11"/>
  <c r="BY48" i="11"/>
  <c r="BY41" i="11"/>
  <c r="BY43" i="11"/>
  <c r="BY42" i="11"/>
  <c r="BX43" i="11"/>
  <c r="AE51" i="19"/>
  <c r="AE48" i="19"/>
  <c r="AE30" i="19"/>
  <c r="AE24" i="19"/>
  <c r="AE22" i="19"/>
  <c r="AE23" i="19"/>
  <c r="AE15" i="19"/>
  <c r="AE10" i="19"/>
  <c r="BZ39" i="11" l="1"/>
  <c r="BZ40" i="11"/>
  <c r="AF31" i="19"/>
  <c r="BY50" i="11"/>
  <c r="BB58" i="11"/>
  <c r="BN58" i="11"/>
  <c r="BO51" i="11"/>
  <c r="BC51" i="11"/>
  <c r="BC38" i="11"/>
  <c r="BO38" i="11"/>
  <c r="BD50" i="11"/>
  <c r="BP50" i="11"/>
  <c r="BN45" i="11"/>
  <c r="BB45" i="11"/>
  <c r="BN74" i="11"/>
  <c r="BB74" i="11"/>
  <c r="BB107" i="11"/>
  <c r="BN107" i="11"/>
  <c r="BB52" i="11"/>
  <c r="BN52" i="11"/>
  <c r="BB91" i="11"/>
  <c r="BN91" i="11"/>
  <c r="BN99" i="11"/>
  <c r="BB99" i="11"/>
  <c r="BN75" i="11"/>
  <c r="BB75" i="11"/>
  <c r="BN95" i="11"/>
  <c r="BB95" i="11"/>
  <c r="BN106" i="11"/>
  <c r="BB106" i="11"/>
  <c r="BN85" i="11"/>
  <c r="BB85" i="11"/>
  <c r="BB37" i="11"/>
  <c r="BN37" i="11"/>
  <c r="BC43" i="11"/>
  <c r="BO43" i="11"/>
  <c r="BN77" i="11"/>
  <c r="BB77" i="11"/>
  <c r="BB53" i="11"/>
  <c r="BN53" i="11"/>
  <c r="BO78" i="11"/>
  <c r="BC78" i="11"/>
  <c r="BN70" i="11"/>
  <c r="BB70" i="11"/>
  <c r="BB87" i="11"/>
  <c r="BN87" i="11"/>
  <c r="BC48" i="11"/>
  <c r="BO48" i="11"/>
  <c r="BQ49" i="11"/>
  <c r="BE49" i="11"/>
  <c r="BC47" i="11"/>
  <c r="BO47" i="11"/>
  <c r="BO39" i="11"/>
  <c r="BC39" i="11"/>
  <c r="BO42" i="11"/>
  <c r="BC42" i="11"/>
  <c r="BB108" i="11"/>
  <c r="BN108" i="11"/>
  <c r="BB100" i="11"/>
  <c r="BN100" i="11"/>
  <c r="BB105" i="11"/>
  <c r="BN105" i="11"/>
  <c r="BB73" i="11"/>
  <c r="BN73" i="11"/>
  <c r="BB71" i="11"/>
  <c r="BN71" i="11"/>
  <c r="BN54" i="11"/>
  <c r="BB54" i="11"/>
  <c r="BN96" i="11"/>
  <c r="BB96" i="11"/>
  <c r="BN90" i="11"/>
  <c r="BB90" i="11"/>
  <c r="BO103" i="11"/>
  <c r="BC103" i="11"/>
  <c r="BN64" i="11"/>
  <c r="BB64" i="11"/>
  <c r="BN66" i="11"/>
  <c r="BB66" i="11"/>
  <c r="BN88" i="11"/>
  <c r="BB88" i="11"/>
  <c r="BN67" i="11"/>
  <c r="BB67" i="11"/>
  <c r="BN62" i="11"/>
  <c r="BB62" i="11"/>
  <c r="BN93" i="11"/>
  <c r="BB93" i="11"/>
  <c r="BN104" i="11"/>
  <c r="BB104" i="11"/>
  <c r="BN79" i="11"/>
  <c r="BB79" i="11"/>
  <c r="BN60" i="11"/>
  <c r="BB60" i="11"/>
  <c r="BB65" i="11"/>
  <c r="BN65" i="11"/>
  <c r="BB56" i="11"/>
  <c r="BN56" i="11"/>
  <c r="BB89" i="11"/>
  <c r="BN89" i="11"/>
  <c r="BO36" i="11"/>
  <c r="BC36" i="11"/>
  <c r="BO41" i="11"/>
  <c r="BC41" i="11"/>
  <c r="BN80" i="11"/>
  <c r="BB80" i="11"/>
  <c r="BN102" i="11"/>
  <c r="BB102" i="11"/>
  <c r="BB55" i="11"/>
  <c r="BN55" i="11"/>
  <c r="BB57" i="11"/>
  <c r="BN57" i="11"/>
  <c r="BN82" i="11"/>
  <c r="BB82" i="11"/>
  <c r="BN94" i="11"/>
  <c r="BB94" i="11"/>
  <c r="BC40" i="11"/>
  <c r="BO40" i="11"/>
  <c r="BB98" i="11"/>
  <c r="BN98" i="11"/>
  <c r="BN72" i="11"/>
  <c r="BB72" i="11"/>
  <c r="BN59" i="11"/>
  <c r="BB59" i="11"/>
  <c r="BB84" i="11"/>
  <c r="BN84" i="11"/>
  <c r="BB63" i="11"/>
  <c r="BN63" i="11"/>
  <c r="BN81" i="11"/>
  <c r="BB81" i="11"/>
  <c r="BB68" i="11"/>
  <c r="BN68" i="11"/>
  <c r="BB61" i="11"/>
  <c r="BN61" i="11"/>
  <c r="BN86" i="11"/>
  <c r="BB86" i="11"/>
  <c r="BN101" i="11"/>
  <c r="BB101" i="11"/>
  <c r="BN97" i="11"/>
  <c r="BB97" i="11"/>
  <c r="BN69" i="11"/>
  <c r="BB69" i="11"/>
  <c r="BP38" i="11"/>
  <c r="BD38" i="11"/>
  <c r="BN46" i="11"/>
  <c r="BB46" i="11"/>
  <c r="BC92" i="11"/>
  <c r="BO92" i="11"/>
  <c r="BN83" i="11"/>
  <c r="BB83" i="11"/>
  <c r="BB76" i="11"/>
  <c r="BN76" i="11"/>
  <c r="AF21" i="19"/>
  <c r="AF41" i="19"/>
  <c r="BY71" i="11"/>
  <c r="BY64" i="11"/>
  <c r="BY106" i="11"/>
  <c r="BY61" i="11"/>
  <c r="BY87" i="11"/>
  <c r="BY93" i="11"/>
  <c r="BY86" i="11"/>
  <c r="BY76" i="11"/>
  <c r="BY98" i="11"/>
  <c r="BY68" i="11"/>
  <c r="BZ92" i="11"/>
  <c r="BY72" i="11"/>
  <c r="BY74" i="11"/>
  <c r="BY83" i="11"/>
  <c r="BY65" i="11"/>
  <c r="BY63" i="11"/>
  <c r="BY104" i="11"/>
  <c r="BZ103" i="11"/>
  <c r="BY60" i="11"/>
  <c r="BY57" i="11"/>
  <c r="BY70" i="11"/>
  <c r="BY73" i="11"/>
  <c r="BY58" i="11"/>
  <c r="BY96" i="11"/>
  <c r="BY90" i="11"/>
  <c r="BY55" i="11"/>
  <c r="BY69" i="11"/>
  <c r="BY82" i="11"/>
  <c r="BY66" i="11"/>
  <c r="BY100" i="11"/>
  <c r="BY81" i="11"/>
  <c r="AE68" i="19"/>
  <c r="AE89" i="19"/>
  <c r="BY94" i="11"/>
  <c r="BY75" i="11"/>
  <c r="AE83" i="19"/>
  <c r="BZ78" i="11"/>
  <c r="AE91" i="19"/>
  <c r="BY77" i="11"/>
  <c r="AE62" i="19"/>
  <c r="AF78" i="19"/>
  <c r="BY102" i="11"/>
  <c r="AE98" i="19"/>
  <c r="BY53" i="11"/>
  <c r="AE66" i="19"/>
  <c r="AE90" i="19"/>
  <c r="AE108" i="19"/>
  <c r="AE59" i="19"/>
  <c r="BY88" i="11"/>
  <c r="BY89" i="11"/>
  <c r="BY52" i="11"/>
  <c r="BY85" i="11"/>
  <c r="AE88" i="19"/>
  <c r="BY67" i="11"/>
  <c r="AE93" i="19"/>
  <c r="AE52" i="19"/>
  <c r="AE79" i="19"/>
  <c r="AE85" i="19"/>
  <c r="AE67" i="19"/>
  <c r="AE54" i="19"/>
  <c r="AE101" i="19"/>
  <c r="AE75" i="19"/>
  <c r="AE97" i="19"/>
  <c r="AE95" i="19"/>
  <c r="AE100" i="19"/>
  <c r="AE80" i="19"/>
  <c r="AE69" i="19"/>
  <c r="AE63" i="19"/>
  <c r="AE81" i="19"/>
  <c r="AE58" i="19"/>
  <c r="AE104" i="19"/>
  <c r="AE53" i="19"/>
  <c r="AE87" i="19"/>
  <c r="AE65" i="19"/>
  <c r="AE77" i="19"/>
  <c r="BY105" i="11"/>
  <c r="AE70" i="19"/>
  <c r="AE107" i="19"/>
  <c r="BY79" i="11"/>
  <c r="BY62" i="11"/>
  <c r="BY56" i="11"/>
  <c r="AE86" i="19"/>
  <c r="BY97" i="11"/>
  <c r="AE94" i="19"/>
  <c r="BY95" i="11"/>
  <c r="BY108" i="11"/>
  <c r="AE76" i="19"/>
  <c r="BY107" i="11"/>
  <c r="AF103" i="19"/>
  <c r="AE72" i="19"/>
  <c r="AE105" i="19"/>
  <c r="AE84" i="19"/>
  <c r="AE74" i="19"/>
  <c r="AE102" i="19"/>
  <c r="AF92" i="19"/>
  <c r="BY91" i="11"/>
  <c r="BY54" i="11"/>
  <c r="BY101" i="11"/>
  <c r="AE60" i="19"/>
  <c r="AE71" i="19"/>
  <c r="AE99" i="19"/>
  <c r="BY59" i="11"/>
  <c r="BY84" i="11"/>
  <c r="BY80" i="11"/>
  <c r="AE57" i="19"/>
  <c r="BY99" i="11"/>
  <c r="AE106" i="19"/>
  <c r="AE73" i="19"/>
  <c r="AE61" i="19"/>
  <c r="AE96" i="19"/>
  <c r="AE55" i="19"/>
  <c r="AE56" i="19"/>
  <c r="AE82" i="19"/>
  <c r="AE64" i="19"/>
  <c r="AF27" i="19"/>
  <c r="AF43" i="19"/>
  <c r="AF34" i="19"/>
  <c r="AF9" i="19"/>
  <c r="AF42" i="19"/>
  <c r="AF14" i="19"/>
  <c r="AF39" i="19"/>
  <c r="AF40" i="19"/>
  <c r="AF19" i="19"/>
  <c r="AG12" i="19"/>
  <c r="AF18" i="19"/>
  <c r="AF20" i="19"/>
  <c r="AF13" i="19"/>
  <c r="AF16" i="19"/>
  <c r="BY37" i="11"/>
  <c r="AE37" i="19"/>
  <c r="AH49" i="19"/>
  <c r="AF11" i="19"/>
  <c r="AF28" i="19"/>
  <c r="AF47" i="19"/>
  <c r="AE29" i="19"/>
  <c r="AE33" i="19"/>
  <c r="AE46" i="19"/>
  <c r="BY45" i="11"/>
  <c r="AE45" i="19"/>
  <c r="AG50" i="19"/>
  <c r="AG38" i="19"/>
  <c r="BZ47" i="11"/>
  <c r="BZ36" i="11"/>
  <c r="BZ38" i="11"/>
  <c r="BZ51" i="11"/>
  <c r="BZ48" i="11"/>
  <c r="CA50" i="11"/>
  <c r="CB49" i="11"/>
  <c r="BZ42" i="11"/>
  <c r="BZ43" i="11"/>
  <c r="BZ41" i="11"/>
  <c r="AF51" i="19"/>
  <c r="AF48" i="19"/>
  <c r="AF32" i="19"/>
  <c r="AF30" i="19"/>
  <c r="AF25" i="19"/>
  <c r="AF23" i="19"/>
  <c r="AF24" i="19"/>
  <c r="AF22" i="19"/>
  <c r="AF15" i="19"/>
  <c r="AF10" i="19"/>
  <c r="CA39" i="11" l="1"/>
  <c r="AG19" i="19"/>
  <c r="CA40" i="11"/>
  <c r="CA47" i="11"/>
  <c r="BO73" i="11"/>
  <c r="BC73" i="11"/>
  <c r="BO46" i="11"/>
  <c r="BC46" i="11"/>
  <c r="BO102" i="11"/>
  <c r="BC102" i="11"/>
  <c r="BO84" i="11"/>
  <c r="BC84" i="11"/>
  <c r="BO94" i="11"/>
  <c r="BC94" i="11"/>
  <c r="BC53" i="11"/>
  <c r="BO53" i="11"/>
  <c r="BO58" i="11"/>
  <c r="BC58" i="11"/>
  <c r="BC52" i="11"/>
  <c r="BO52" i="11"/>
  <c r="BO88" i="11"/>
  <c r="BC88" i="11"/>
  <c r="BC59" i="11"/>
  <c r="BO59" i="11"/>
  <c r="BO62" i="11"/>
  <c r="BC62" i="11"/>
  <c r="BC91" i="11"/>
  <c r="BO91" i="11"/>
  <c r="BO45" i="11"/>
  <c r="BC45" i="11"/>
  <c r="BD47" i="11"/>
  <c r="BP47" i="11"/>
  <c r="BC82" i="11"/>
  <c r="BO82" i="11"/>
  <c r="BC63" i="11"/>
  <c r="BO63" i="11"/>
  <c r="BC75" i="11"/>
  <c r="BO75" i="11"/>
  <c r="BC90" i="11"/>
  <c r="BO90" i="11"/>
  <c r="BO98" i="11"/>
  <c r="BC98" i="11"/>
  <c r="BC56" i="11"/>
  <c r="BO56" i="11"/>
  <c r="BO68" i="11"/>
  <c r="BC68" i="11"/>
  <c r="BD42" i="11"/>
  <c r="BP42" i="11"/>
  <c r="BO55" i="11"/>
  <c r="BC55" i="11"/>
  <c r="BC106" i="11"/>
  <c r="BO106" i="11"/>
  <c r="BC60" i="11"/>
  <c r="BO60" i="11"/>
  <c r="BC77" i="11"/>
  <c r="BO77" i="11"/>
  <c r="BO65" i="11"/>
  <c r="BC65" i="11"/>
  <c r="BO95" i="11"/>
  <c r="BC95" i="11"/>
  <c r="BC54" i="11"/>
  <c r="BO54" i="11"/>
  <c r="BO85" i="11"/>
  <c r="BC85" i="11"/>
  <c r="BO71" i="11"/>
  <c r="BC71" i="11"/>
  <c r="BO80" i="11"/>
  <c r="BC80" i="11"/>
  <c r="BF49" i="11"/>
  <c r="BR49" i="11"/>
  <c r="BD40" i="11"/>
  <c r="BP40" i="11"/>
  <c r="BO105" i="11"/>
  <c r="BC105" i="11"/>
  <c r="BC76" i="11"/>
  <c r="BO76" i="11"/>
  <c r="BC104" i="11"/>
  <c r="BO104" i="11"/>
  <c r="BC108" i="11"/>
  <c r="BO108" i="11"/>
  <c r="BD78" i="11"/>
  <c r="BP78" i="11"/>
  <c r="BP41" i="11"/>
  <c r="BD41" i="11"/>
  <c r="BE50" i="11"/>
  <c r="BQ50" i="11"/>
  <c r="BO99" i="11"/>
  <c r="BC99" i="11"/>
  <c r="BO83" i="11"/>
  <c r="BC83" i="11"/>
  <c r="BC61" i="11"/>
  <c r="BO61" i="11"/>
  <c r="BP92" i="11"/>
  <c r="BD92" i="11"/>
  <c r="BO86" i="11"/>
  <c r="BC86" i="11"/>
  <c r="BO107" i="11"/>
  <c r="BC107" i="11"/>
  <c r="BO70" i="11"/>
  <c r="BC70" i="11"/>
  <c r="BO69" i="11"/>
  <c r="BC69" i="11"/>
  <c r="BO100" i="11"/>
  <c r="BC100" i="11"/>
  <c r="BO93" i="11"/>
  <c r="BC93" i="11"/>
  <c r="BO66" i="11"/>
  <c r="BC66" i="11"/>
  <c r="BO89" i="11"/>
  <c r="BC89" i="11"/>
  <c r="BP39" i="11"/>
  <c r="BD39" i="11"/>
  <c r="BP103" i="11"/>
  <c r="BD103" i="11"/>
  <c r="BC101" i="11"/>
  <c r="BO101" i="11"/>
  <c r="BD48" i="11"/>
  <c r="BP48" i="11"/>
  <c r="BD43" i="11"/>
  <c r="BP43" i="11"/>
  <c r="BC96" i="11"/>
  <c r="BO96" i="11"/>
  <c r="BO74" i="11"/>
  <c r="BC74" i="11"/>
  <c r="BO87" i="11"/>
  <c r="BC87" i="11"/>
  <c r="BO81" i="11"/>
  <c r="BC81" i="11"/>
  <c r="BO97" i="11"/>
  <c r="BC97" i="11"/>
  <c r="BO67" i="11"/>
  <c r="BC67" i="11"/>
  <c r="BC79" i="11"/>
  <c r="BO79" i="11"/>
  <c r="BP51" i="11"/>
  <c r="BD51" i="11"/>
  <c r="BQ38" i="11"/>
  <c r="BE38" i="11"/>
  <c r="BC37" i="11"/>
  <c r="BO37" i="11"/>
  <c r="BC64" i="11"/>
  <c r="BO64" i="11"/>
  <c r="BO57" i="11"/>
  <c r="BC57" i="11"/>
  <c r="BO72" i="11"/>
  <c r="BC72" i="11"/>
  <c r="AF36" i="19"/>
  <c r="AG41" i="19"/>
  <c r="AH36" i="19"/>
  <c r="BZ94" i="11"/>
  <c r="BZ60" i="11"/>
  <c r="BZ64" i="11"/>
  <c r="BZ67" i="11"/>
  <c r="BZ88" i="11"/>
  <c r="BZ96" i="11"/>
  <c r="BZ73" i="11"/>
  <c r="BZ86" i="11"/>
  <c r="AF82" i="19"/>
  <c r="AF61" i="19"/>
  <c r="AF102" i="19"/>
  <c r="BZ87" i="11"/>
  <c r="BZ53" i="11"/>
  <c r="BZ52" i="11"/>
  <c r="BZ93" i="11"/>
  <c r="BZ59" i="11"/>
  <c r="AF58" i="19"/>
  <c r="BZ82" i="11"/>
  <c r="AF90" i="19"/>
  <c r="BZ61" i="11"/>
  <c r="BZ99" i="11"/>
  <c r="AF89" i="19"/>
  <c r="AF55" i="19"/>
  <c r="AF57" i="19"/>
  <c r="AF60" i="19"/>
  <c r="AF76" i="19"/>
  <c r="AF94" i="19"/>
  <c r="BZ75" i="11"/>
  <c r="BZ101" i="11"/>
  <c r="CA78" i="11"/>
  <c r="AF75" i="19"/>
  <c r="AF101" i="19"/>
  <c r="AF85" i="19"/>
  <c r="AF88" i="19"/>
  <c r="AF108" i="19"/>
  <c r="AF83" i="19"/>
  <c r="BZ74" i="11"/>
  <c r="AF96" i="19"/>
  <c r="AF74" i="19"/>
  <c r="BZ63" i="11"/>
  <c r="BZ69" i="11"/>
  <c r="BZ80" i="11"/>
  <c r="BZ100" i="11"/>
  <c r="AF87" i="19"/>
  <c r="BZ89" i="11"/>
  <c r="AF59" i="19"/>
  <c r="BZ55" i="11"/>
  <c r="BZ105" i="11"/>
  <c r="BZ76" i="11"/>
  <c r="AF106" i="19"/>
  <c r="BZ65" i="11"/>
  <c r="BZ104" i="11"/>
  <c r="BZ81" i="11"/>
  <c r="AF107" i="19"/>
  <c r="BZ85" i="11"/>
  <c r="AF77" i="19"/>
  <c r="AF104" i="19"/>
  <c r="AF69" i="19"/>
  <c r="AF80" i="19"/>
  <c r="BZ91" i="11"/>
  <c r="AF93" i="19"/>
  <c r="AF68" i="19"/>
  <c r="BZ107" i="11"/>
  <c r="AF99" i="19"/>
  <c r="AF71" i="19"/>
  <c r="AF105" i="19"/>
  <c r="BZ95" i="11"/>
  <c r="BZ97" i="11"/>
  <c r="BZ54" i="11"/>
  <c r="BZ90" i="11"/>
  <c r="BZ98" i="11"/>
  <c r="AF97" i="19"/>
  <c r="BZ62" i="11"/>
  <c r="AF54" i="19"/>
  <c r="BZ83" i="11"/>
  <c r="AF79" i="19"/>
  <c r="AF64" i="19"/>
  <c r="CA103" i="11"/>
  <c r="BZ70" i="11"/>
  <c r="AG103" i="19"/>
  <c r="AF86" i="19"/>
  <c r="AF70" i="19"/>
  <c r="AF81" i="19"/>
  <c r="AF100" i="19"/>
  <c r="BZ56" i="11"/>
  <c r="AF98" i="19"/>
  <c r="BZ57" i="11"/>
  <c r="BZ102" i="11"/>
  <c r="BZ84" i="11"/>
  <c r="BZ72" i="11"/>
  <c r="AF56" i="19"/>
  <c r="AF73" i="19"/>
  <c r="BZ77" i="11"/>
  <c r="BZ79" i="11"/>
  <c r="BZ108" i="11"/>
  <c r="AF65" i="19"/>
  <c r="BZ66" i="11"/>
  <c r="BZ106" i="11"/>
  <c r="AF62" i="19"/>
  <c r="BZ71" i="11"/>
  <c r="AG92" i="19"/>
  <c r="AF84" i="19"/>
  <c r="AF72" i="19"/>
  <c r="BZ58" i="11"/>
  <c r="AF53" i="19"/>
  <c r="AF63" i="19"/>
  <c r="AF95" i="19"/>
  <c r="AF67" i="19"/>
  <c r="AF52" i="19"/>
  <c r="BZ68" i="11"/>
  <c r="AF66" i="19"/>
  <c r="AG78" i="19"/>
  <c r="AF91" i="19"/>
  <c r="CA92" i="11"/>
  <c r="AG34" i="19"/>
  <c r="AG9" i="19"/>
  <c r="AG43" i="19"/>
  <c r="AG42" i="19"/>
  <c r="AG39" i="19"/>
  <c r="AG18" i="19"/>
  <c r="AG14" i="19"/>
  <c r="AH12" i="19"/>
  <c r="AG40" i="19"/>
  <c r="AG20" i="19"/>
  <c r="AG11" i="19"/>
  <c r="AG13" i="19"/>
  <c r="AG28" i="19"/>
  <c r="AG16" i="19"/>
  <c r="BZ37" i="11"/>
  <c r="AG47" i="19"/>
  <c r="AF37" i="19"/>
  <c r="AI49" i="19"/>
  <c r="AF29" i="19"/>
  <c r="AH50" i="19"/>
  <c r="AF33" i="19"/>
  <c r="BZ46" i="11"/>
  <c r="AF46" i="19"/>
  <c r="BZ45" i="11"/>
  <c r="AF45" i="19"/>
  <c r="AH38" i="19"/>
  <c r="CA38" i="11"/>
  <c r="CA42" i="11"/>
  <c r="CA36" i="11"/>
  <c r="CA51" i="11"/>
  <c r="CC49" i="11"/>
  <c r="CA48" i="11"/>
  <c r="CB50" i="11"/>
  <c r="CA41" i="11"/>
  <c r="CA43" i="11"/>
  <c r="CB38" i="11"/>
  <c r="AG51" i="19"/>
  <c r="AG48" i="19"/>
  <c r="AG27" i="19"/>
  <c r="AG32" i="19"/>
  <c r="AG30" i="19"/>
  <c r="AG31" i="19"/>
  <c r="AG25" i="19"/>
  <c r="AG22" i="19"/>
  <c r="AG24" i="19"/>
  <c r="AG23" i="19"/>
  <c r="AG21" i="19"/>
  <c r="AG15" i="19"/>
  <c r="AG10" i="19"/>
  <c r="CB40" i="11" l="1"/>
  <c r="CB39" i="11"/>
  <c r="CB47" i="11"/>
  <c r="AH9" i="19"/>
  <c r="BP93" i="11"/>
  <c r="BD93" i="11"/>
  <c r="BP94" i="11"/>
  <c r="BD94" i="11"/>
  <c r="BQ48" i="11"/>
  <c r="BE48" i="11"/>
  <c r="BE47" i="11"/>
  <c r="BQ47" i="11"/>
  <c r="BQ40" i="11"/>
  <c r="BE40" i="11"/>
  <c r="BP73" i="11"/>
  <c r="BD73" i="11"/>
  <c r="BP86" i="11"/>
  <c r="BD86" i="11"/>
  <c r="BD79" i="11"/>
  <c r="BP79" i="11"/>
  <c r="BD97" i="11"/>
  <c r="BP97" i="11"/>
  <c r="BD71" i="11"/>
  <c r="BP71" i="11"/>
  <c r="BD69" i="11"/>
  <c r="BP69" i="11"/>
  <c r="BD77" i="11"/>
  <c r="BP77" i="11"/>
  <c r="BP74" i="11"/>
  <c r="BD74" i="11"/>
  <c r="BP83" i="11"/>
  <c r="BD83" i="11"/>
  <c r="BP88" i="11"/>
  <c r="BD88" i="11"/>
  <c r="BD58" i="11"/>
  <c r="BP58" i="11"/>
  <c r="BP102" i="11"/>
  <c r="BD102" i="11"/>
  <c r="BR36" i="11"/>
  <c r="BF36" i="11"/>
  <c r="BE92" i="11"/>
  <c r="BQ92" i="11"/>
  <c r="BP55" i="11"/>
  <c r="BD55" i="11"/>
  <c r="BS49" i="11"/>
  <c r="BG49" i="11"/>
  <c r="BE43" i="11"/>
  <c r="BQ43" i="11"/>
  <c r="BD62" i="11"/>
  <c r="BP62" i="11"/>
  <c r="BD81" i="11"/>
  <c r="BP81" i="11"/>
  <c r="BD68" i="11"/>
  <c r="BP68" i="11"/>
  <c r="BD87" i="11"/>
  <c r="BP87" i="11"/>
  <c r="BR50" i="11"/>
  <c r="BF50" i="11"/>
  <c r="BP67" i="11"/>
  <c r="BD67" i="11"/>
  <c r="BD60" i="11"/>
  <c r="BP60" i="11"/>
  <c r="BD46" i="11"/>
  <c r="BP46" i="11"/>
  <c r="BE42" i="11"/>
  <c r="BQ42" i="11"/>
  <c r="BE78" i="11"/>
  <c r="BQ78" i="11"/>
  <c r="BP53" i="11"/>
  <c r="BD53" i="11"/>
  <c r="BP72" i="11"/>
  <c r="BD72" i="11"/>
  <c r="BD56" i="11"/>
  <c r="BP56" i="11"/>
  <c r="BQ103" i="11"/>
  <c r="BE103" i="11"/>
  <c r="BP99" i="11"/>
  <c r="BD99" i="11"/>
  <c r="BP104" i="11"/>
  <c r="BD104" i="11"/>
  <c r="BD85" i="11"/>
  <c r="BP85" i="11"/>
  <c r="BP90" i="11"/>
  <c r="BD90" i="11"/>
  <c r="BP82" i="11"/>
  <c r="BD82" i="11"/>
  <c r="BP75" i="11"/>
  <c r="BD75" i="11"/>
  <c r="BE51" i="11"/>
  <c r="BQ51" i="11"/>
  <c r="BD45" i="11"/>
  <c r="BP45" i="11"/>
  <c r="BD95" i="11"/>
  <c r="BP95" i="11"/>
  <c r="BP98" i="11"/>
  <c r="BD98" i="11"/>
  <c r="BP54" i="11"/>
  <c r="BD54" i="11"/>
  <c r="BD59" i="11"/>
  <c r="BP59" i="11"/>
  <c r="BP76" i="11"/>
  <c r="BD76" i="11"/>
  <c r="BP57" i="11"/>
  <c r="BD57" i="11"/>
  <c r="BD65" i="11"/>
  <c r="BP65" i="11"/>
  <c r="BP37" i="11"/>
  <c r="BD37" i="11"/>
  <c r="BD52" i="11"/>
  <c r="BP52" i="11"/>
  <c r="BP70" i="11"/>
  <c r="BD70" i="11"/>
  <c r="BD105" i="11"/>
  <c r="BP105" i="11"/>
  <c r="BP80" i="11"/>
  <c r="BD80" i="11"/>
  <c r="BD107" i="11"/>
  <c r="BP107" i="11"/>
  <c r="BP108" i="11"/>
  <c r="BD108" i="11"/>
  <c r="BD36" i="11"/>
  <c r="BP36" i="11"/>
  <c r="BQ41" i="11"/>
  <c r="BE41" i="11"/>
  <c r="BP91" i="11"/>
  <c r="BD91" i="11"/>
  <c r="BD84" i="11"/>
  <c r="BP84" i="11"/>
  <c r="BP64" i="11"/>
  <c r="BD64" i="11"/>
  <c r="BP106" i="11"/>
  <c r="BD106" i="11"/>
  <c r="BD101" i="11"/>
  <c r="BP101" i="11"/>
  <c r="BE39" i="11"/>
  <c r="BQ39" i="11"/>
  <c r="BF38" i="11"/>
  <c r="BR38" i="11"/>
  <c r="BP66" i="11"/>
  <c r="BD66" i="11"/>
  <c r="BD63" i="11"/>
  <c r="BP63" i="11"/>
  <c r="BD100" i="11"/>
  <c r="BP100" i="11"/>
  <c r="BD96" i="11"/>
  <c r="BP96" i="11"/>
  <c r="BP89" i="11"/>
  <c r="BD89" i="11"/>
  <c r="BP61" i="11"/>
  <c r="BD61" i="11"/>
  <c r="AG36" i="19"/>
  <c r="AH43" i="19"/>
  <c r="AH41" i="19"/>
  <c r="AH34" i="19"/>
  <c r="CA93" i="11"/>
  <c r="CA81" i="11"/>
  <c r="CA80" i="11"/>
  <c r="CA56" i="11"/>
  <c r="CA106" i="11"/>
  <c r="CA58" i="11"/>
  <c r="CA52" i="11"/>
  <c r="CA63" i="11"/>
  <c r="CA84" i="11"/>
  <c r="CA101" i="11"/>
  <c r="CA91" i="11"/>
  <c r="CA74" i="11"/>
  <c r="CA75" i="11"/>
  <c r="CA94" i="11"/>
  <c r="CA55" i="11"/>
  <c r="CA102" i="11"/>
  <c r="CB78" i="11"/>
  <c r="CB92" i="11"/>
  <c r="CA65" i="11"/>
  <c r="CA54" i="11"/>
  <c r="CA69" i="11"/>
  <c r="CA57" i="11"/>
  <c r="CA100" i="11"/>
  <c r="CA105" i="11"/>
  <c r="CA108" i="11"/>
  <c r="CA76" i="11"/>
  <c r="CA95" i="11"/>
  <c r="CA72" i="11"/>
  <c r="CA107" i="11"/>
  <c r="AG53" i="19"/>
  <c r="CA79" i="11"/>
  <c r="AG81" i="19"/>
  <c r="CA98" i="11"/>
  <c r="AG63" i="19"/>
  <c r="CA86" i="11"/>
  <c r="CA99" i="11"/>
  <c r="AG100" i="19"/>
  <c r="AG70" i="19"/>
  <c r="CA59" i="11"/>
  <c r="AG97" i="19"/>
  <c r="AG71" i="19"/>
  <c r="CA83" i="11"/>
  <c r="CA89" i="11"/>
  <c r="CA90" i="11"/>
  <c r="CA61" i="11"/>
  <c r="AG58" i="19"/>
  <c r="CA64" i="11"/>
  <c r="AG66" i="19"/>
  <c r="AG73" i="19"/>
  <c r="AH103" i="19"/>
  <c r="AG77" i="19"/>
  <c r="AG96" i="19"/>
  <c r="CA82" i="11"/>
  <c r="CA73" i="11"/>
  <c r="AG82" i="19"/>
  <c r="AG65" i="19"/>
  <c r="AG105" i="19"/>
  <c r="AG80" i="19"/>
  <c r="AG104" i="19"/>
  <c r="AG88" i="19"/>
  <c r="CA62" i="11"/>
  <c r="AG61" i="19"/>
  <c r="AG52" i="19"/>
  <c r="AH78" i="19"/>
  <c r="AG67" i="19"/>
  <c r="AG95" i="19"/>
  <c r="CA70" i="11"/>
  <c r="CB103" i="11"/>
  <c r="AH92" i="19"/>
  <c r="CA68" i="11"/>
  <c r="CA104" i="11"/>
  <c r="AG64" i="19"/>
  <c r="AG54" i="19"/>
  <c r="AG99" i="19"/>
  <c r="CA88" i="11"/>
  <c r="CA85" i="11"/>
  <c r="AG83" i="19"/>
  <c r="CA67" i="11"/>
  <c r="AG60" i="19"/>
  <c r="AG72" i="19"/>
  <c r="AG68" i="19"/>
  <c r="AG93" i="19"/>
  <c r="AG108" i="19"/>
  <c r="AG101" i="19"/>
  <c r="AG94" i="19"/>
  <c r="AG90" i="19"/>
  <c r="AG91" i="19"/>
  <c r="AG62" i="19"/>
  <c r="CA97" i="11"/>
  <c r="CA71" i="11"/>
  <c r="AG56" i="19"/>
  <c r="CA77" i="11"/>
  <c r="AG69" i="19"/>
  <c r="AG87" i="19"/>
  <c r="AG74" i="19"/>
  <c r="CA66" i="11"/>
  <c r="CA53" i="11"/>
  <c r="AG98" i="19"/>
  <c r="AG86" i="19"/>
  <c r="CA87" i="11"/>
  <c r="AG55" i="19"/>
  <c r="AG84" i="19"/>
  <c r="AG79" i="19"/>
  <c r="CA96" i="11"/>
  <c r="AG107" i="19"/>
  <c r="CA60" i="11"/>
  <c r="AG106" i="19"/>
  <c r="AG59" i="19"/>
  <c r="AG85" i="19"/>
  <c r="AG75" i="19"/>
  <c r="AG76" i="19"/>
  <c r="AG57" i="19"/>
  <c r="AG89" i="19"/>
  <c r="AG102" i="19"/>
  <c r="AH42" i="19"/>
  <c r="AH39" i="19"/>
  <c r="AH18" i="19"/>
  <c r="AH14" i="19"/>
  <c r="AH20" i="19"/>
  <c r="AI12" i="19"/>
  <c r="AH11" i="19"/>
  <c r="AH16" i="19"/>
  <c r="AH13" i="19"/>
  <c r="AH28" i="19"/>
  <c r="AH47" i="19"/>
  <c r="AJ49" i="19"/>
  <c r="AG37" i="19"/>
  <c r="CA37" i="11"/>
  <c r="AI50" i="19"/>
  <c r="AG29" i="19"/>
  <c r="AG33" i="19"/>
  <c r="CA46" i="11"/>
  <c r="AG46" i="19"/>
  <c r="AI38" i="19"/>
  <c r="CA45" i="11"/>
  <c r="AG45" i="19"/>
  <c r="CB51" i="11"/>
  <c r="CD49" i="11"/>
  <c r="CB48" i="11"/>
  <c r="CC50" i="11"/>
  <c r="CC38" i="11"/>
  <c r="CB41" i="11"/>
  <c r="CB43" i="11"/>
  <c r="CB42" i="11"/>
  <c r="AH51" i="19"/>
  <c r="AH48" i="19"/>
  <c r="BG28" i="19"/>
  <c r="BJ23" i="19"/>
  <c r="BF28" i="19"/>
  <c r="BF23" i="19"/>
  <c r="BF12" i="19"/>
  <c r="BJ12" i="19"/>
  <c r="BJ28" i="19"/>
  <c r="BH12" i="19"/>
  <c r="BI23" i="19"/>
  <c r="BI28" i="19"/>
  <c r="BG12" i="19"/>
  <c r="BG23" i="19"/>
  <c r="BH23" i="19"/>
  <c r="BI12" i="19"/>
  <c r="BE23" i="19"/>
  <c r="BI15" i="19"/>
  <c r="BH28" i="19"/>
  <c r="BE28" i="19"/>
  <c r="BA23" i="19"/>
  <c r="BB28" i="19"/>
  <c r="BA28" i="19"/>
  <c r="BD23" i="19"/>
  <c r="AZ12" i="19"/>
  <c r="BC28" i="19"/>
  <c r="AY12" i="19"/>
  <c r="AZ23" i="19"/>
  <c r="BC30" i="19"/>
  <c r="AZ28" i="19"/>
  <c r="BB12" i="19"/>
  <c r="BE12" i="19"/>
  <c r="BC23" i="19"/>
  <c r="AY22" i="19"/>
  <c r="BA27" i="19"/>
  <c r="AY28" i="19"/>
  <c r="BA12" i="19"/>
  <c r="BC12" i="19"/>
  <c r="BB23" i="19"/>
  <c r="BD12" i="19"/>
  <c r="AY23" i="19"/>
  <c r="BD28" i="19"/>
  <c r="AH31" i="19"/>
  <c r="AH30" i="19"/>
  <c r="AH32" i="19"/>
  <c r="AH27" i="19"/>
  <c r="AH19" i="19"/>
  <c r="AH22" i="19"/>
  <c r="AH24" i="19"/>
  <c r="AH23" i="19"/>
  <c r="AH25" i="19"/>
  <c r="AH21" i="19"/>
  <c r="AH15" i="19"/>
  <c r="AH10" i="19"/>
  <c r="CB36" i="11" l="1"/>
  <c r="CC42" i="11"/>
  <c r="CC39" i="11"/>
  <c r="CC47" i="11"/>
  <c r="CC40" i="11"/>
  <c r="BR41" i="11"/>
  <c r="BF41" i="11"/>
  <c r="BE102" i="11"/>
  <c r="BQ102" i="11"/>
  <c r="BE108" i="11"/>
  <c r="BQ108" i="11"/>
  <c r="BE97" i="11"/>
  <c r="BQ97" i="11"/>
  <c r="BB23" i="11"/>
  <c r="BN23" i="11"/>
  <c r="BB12" i="11"/>
  <c r="BN12" i="11"/>
  <c r="BM28" i="11"/>
  <c r="BA28" i="11"/>
  <c r="BR12" i="11"/>
  <c r="BF12" i="11"/>
  <c r="BF51" i="11"/>
  <c r="BR51" i="11"/>
  <c r="BT49" i="11"/>
  <c r="BH49" i="11"/>
  <c r="BQ57" i="11"/>
  <c r="BE57" i="11"/>
  <c r="BQ98" i="11"/>
  <c r="BE98" i="11"/>
  <c r="BE68" i="11"/>
  <c r="BQ68" i="11"/>
  <c r="BQ83" i="11"/>
  <c r="BE83" i="11"/>
  <c r="BE58" i="11"/>
  <c r="BQ58" i="11"/>
  <c r="BO12" i="11"/>
  <c r="BC12" i="11"/>
  <c r="BL28" i="11"/>
  <c r="AZ28" i="11"/>
  <c r="BN28" i="11"/>
  <c r="BB28" i="11"/>
  <c r="BG38" i="11"/>
  <c r="BS38" i="11"/>
  <c r="BQ85" i="11"/>
  <c r="BE85" i="11"/>
  <c r="BQ55" i="11"/>
  <c r="BE55" i="11"/>
  <c r="BQ62" i="11"/>
  <c r="BE62" i="11"/>
  <c r="BQ94" i="11"/>
  <c r="BE94" i="11"/>
  <c r="BE60" i="11"/>
  <c r="BQ60" i="11"/>
  <c r="BE80" i="11"/>
  <c r="BQ80" i="11"/>
  <c r="BE96" i="11"/>
  <c r="BQ96" i="11"/>
  <c r="BE63" i="11"/>
  <c r="BQ63" i="11"/>
  <c r="BE53" i="11"/>
  <c r="BQ53" i="11"/>
  <c r="BA12" i="11"/>
  <c r="BM12" i="11"/>
  <c r="BO30" i="11"/>
  <c r="BC30" i="11"/>
  <c r="BM23" i="11"/>
  <c r="BA23" i="11"/>
  <c r="BF47" i="11"/>
  <c r="BR47" i="11"/>
  <c r="BR39" i="11"/>
  <c r="BF39" i="11"/>
  <c r="BQ69" i="11"/>
  <c r="BE69" i="11"/>
  <c r="BQ54" i="11"/>
  <c r="BE54" i="11"/>
  <c r="BF78" i="11"/>
  <c r="BR78" i="11"/>
  <c r="BQ61" i="11"/>
  <c r="BE61" i="11"/>
  <c r="BQ82" i="11"/>
  <c r="BE82" i="11"/>
  <c r="BQ66" i="11"/>
  <c r="BE66" i="11"/>
  <c r="BQ100" i="11"/>
  <c r="BE100" i="11"/>
  <c r="BE12" i="11"/>
  <c r="BQ12" i="11"/>
  <c r="BE79" i="11"/>
  <c r="BQ79" i="11"/>
  <c r="BL23" i="11"/>
  <c r="AZ23" i="11"/>
  <c r="BF42" i="11"/>
  <c r="BR42" i="11"/>
  <c r="BQ89" i="11"/>
  <c r="BE89" i="11"/>
  <c r="BQ76" i="11"/>
  <c r="BE76" i="11"/>
  <c r="BE107" i="11"/>
  <c r="BQ107" i="11"/>
  <c r="BE74" i="11"/>
  <c r="BQ74" i="11"/>
  <c r="BQ56" i="11"/>
  <c r="BE56" i="11"/>
  <c r="BQ65" i="11"/>
  <c r="BE65" i="11"/>
  <c r="BQ71" i="11"/>
  <c r="BE71" i="11"/>
  <c r="BQ36" i="11"/>
  <c r="BE36" i="11"/>
  <c r="BP12" i="11"/>
  <c r="BD12" i="11"/>
  <c r="BE91" i="11"/>
  <c r="BQ91" i="11"/>
  <c r="BK28" i="11"/>
  <c r="AY28" i="11"/>
  <c r="BE28" i="11"/>
  <c r="BQ28" i="11"/>
  <c r="BM27" i="11"/>
  <c r="BA27" i="11"/>
  <c r="BK12" i="11"/>
  <c r="AY12" i="11"/>
  <c r="BQ45" i="11"/>
  <c r="BE45" i="11"/>
  <c r="BE59" i="11"/>
  <c r="BQ59" i="11"/>
  <c r="BQ90" i="11"/>
  <c r="BE90" i="11"/>
  <c r="BQ101" i="11"/>
  <c r="BE101" i="11"/>
  <c r="BQ72" i="11"/>
  <c r="BE72" i="11"/>
  <c r="BQ99" i="11"/>
  <c r="BE99" i="11"/>
  <c r="BE95" i="11"/>
  <c r="BQ95" i="11"/>
  <c r="BQ105" i="11"/>
  <c r="BE105" i="11"/>
  <c r="BQ77" i="11"/>
  <c r="BE77" i="11"/>
  <c r="BR103" i="11"/>
  <c r="BF103" i="11"/>
  <c r="BR43" i="11"/>
  <c r="BF43" i="11"/>
  <c r="BE106" i="11"/>
  <c r="BQ106" i="11"/>
  <c r="BD28" i="11"/>
  <c r="BP28" i="11"/>
  <c r="BK22" i="11"/>
  <c r="AY22" i="11"/>
  <c r="BC28" i="11"/>
  <c r="BO28" i="11"/>
  <c r="BR48" i="11"/>
  <c r="BF48" i="11"/>
  <c r="BG50" i="11"/>
  <c r="BS50" i="11"/>
  <c r="BE37" i="11"/>
  <c r="BQ37" i="11"/>
  <c r="BE86" i="11"/>
  <c r="BQ86" i="11"/>
  <c r="BQ93" i="11"/>
  <c r="BE93" i="11"/>
  <c r="BQ52" i="11"/>
  <c r="BE52" i="11"/>
  <c r="BQ73" i="11"/>
  <c r="BE73" i="11"/>
  <c r="BQ70" i="11"/>
  <c r="BE70" i="11"/>
  <c r="BQ81" i="11"/>
  <c r="BE81" i="11"/>
  <c r="BD23" i="11"/>
  <c r="BP23" i="11"/>
  <c r="BQ67" i="11"/>
  <c r="BE67" i="11"/>
  <c r="AY23" i="11"/>
  <c r="BK23" i="11"/>
  <c r="BO23" i="11"/>
  <c r="BC23" i="11"/>
  <c r="BL12" i="11"/>
  <c r="AZ12" i="11"/>
  <c r="BQ23" i="11"/>
  <c r="BE23" i="11"/>
  <c r="BQ46" i="11"/>
  <c r="BE46" i="11"/>
  <c r="BE75" i="11"/>
  <c r="BQ75" i="11"/>
  <c r="BE84" i="11"/>
  <c r="BQ84" i="11"/>
  <c r="BQ87" i="11"/>
  <c r="BE87" i="11"/>
  <c r="BQ64" i="11"/>
  <c r="BE64" i="11"/>
  <c r="BR92" i="11"/>
  <c r="BF92" i="11"/>
  <c r="BE88" i="11"/>
  <c r="BQ88" i="11"/>
  <c r="BQ104" i="11"/>
  <c r="BE104" i="11"/>
  <c r="CB101" i="11"/>
  <c r="CB62" i="11"/>
  <c r="CB75" i="11"/>
  <c r="CB59" i="11"/>
  <c r="CB83" i="11"/>
  <c r="CB74" i="11"/>
  <c r="CB68" i="11"/>
  <c r="CB104" i="11"/>
  <c r="CB89" i="11"/>
  <c r="CB69" i="11"/>
  <c r="CB54" i="11"/>
  <c r="CC92" i="11"/>
  <c r="CC78" i="11"/>
  <c r="CB105" i="11"/>
  <c r="AH85" i="19"/>
  <c r="AH79" i="19"/>
  <c r="AH108" i="19"/>
  <c r="AH68" i="19"/>
  <c r="AH72" i="19"/>
  <c r="AH54" i="19"/>
  <c r="AH61" i="19"/>
  <c r="AH80" i="19"/>
  <c r="AH96" i="19"/>
  <c r="AH73" i="19"/>
  <c r="AH58" i="19"/>
  <c r="AH70" i="19"/>
  <c r="AH63" i="19"/>
  <c r="AH53" i="19"/>
  <c r="AH69" i="19"/>
  <c r="CB80" i="11"/>
  <c r="CB65" i="11"/>
  <c r="AH60" i="19"/>
  <c r="CB96" i="11"/>
  <c r="CB107" i="11"/>
  <c r="AH66" i="19"/>
  <c r="AH81" i="19"/>
  <c r="AH89" i="19"/>
  <c r="AH107" i="19"/>
  <c r="CB90" i="11"/>
  <c r="AH98" i="19"/>
  <c r="AH62" i="19"/>
  <c r="AH101" i="19"/>
  <c r="AH95" i="19"/>
  <c r="CB66" i="11"/>
  <c r="AH88" i="19"/>
  <c r="AH65" i="19"/>
  <c r="AH77" i="19"/>
  <c r="AH102" i="19"/>
  <c r="CB94" i="11"/>
  <c r="CB108" i="11"/>
  <c r="CB72" i="11"/>
  <c r="CB60" i="11"/>
  <c r="AH56" i="19"/>
  <c r="CB61" i="11"/>
  <c r="AH93" i="19"/>
  <c r="CB77" i="11"/>
  <c r="CC103" i="11"/>
  <c r="CB73" i="11"/>
  <c r="AI78" i="19"/>
  <c r="CB70" i="11"/>
  <c r="CB102" i="11"/>
  <c r="CB79" i="11"/>
  <c r="CB87" i="11"/>
  <c r="AH106" i="19"/>
  <c r="CB93" i="11"/>
  <c r="AH74" i="19"/>
  <c r="AH87" i="19"/>
  <c r="CB64" i="11"/>
  <c r="CB82" i="11"/>
  <c r="AI92" i="19"/>
  <c r="CB63" i="11"/>
  <c r="CB91" i="11"/>
  <c r="CB97" i="11"/>
  <c r="CB57" i="11"/>
  <c r="CB85" i="11"/>
  <c r="CB106" i="11"/>
  <c r="CB84" i="11"/>
  <c r="CB98" i="11"/>
  <c r="CB52" i="11"/>
  <c r="AH76" i="19"/>
  <c r="AH75" i="19"/>
  <c r="AH59" i="19"/>
  <c r="AH55" i="19"/>
  <c r="CB99" i="11"/>
  <c r="CB95" i="11"/>
  <c r="AH83" i="19"/>
  <c r="AH67" i="19"/>
  <c r="CB58" i="11"/>
  <c r="AH104" i="19"/>
  <c r="CB100" i="11"/>
  <c r="AH82" i="19"/>
  <c r="CB81" i="11"/>
  <c r="CB56" i="11"/>
  <c r="AH86" i="19"/>
  <c r="AH94" i="19"/>
  <c r="AH99" i="19"/>
  <c r="AH64" i="19"/>
  <c r="CB71" i="11"/>
  <c r="CB76" i="11"/>
  <c r="AH100" i="19"/>
  <c r="AH57" i="19"/>
  <c r="AH84" i="19"/>
  <c r="CB67" i="11"/>
  <c r="AH91" i="19"/>
  <c r="AH90" i="19"/>
  <c r="CB88" i="11"/>
  <c r="AH52" i="19"/>
  <c r="AH105" i="19"/>
  <c r="AI103" i="19"/>
  <c r="CB55" i="11"/>
  <c r="AH71" i="19"/>
  <c r="AH97" i="19"/>
  <c r="CB86" i="11"/>
  <c r="CB53" i="11"/>
  <c r="AI20" i="19"/>
  <c r="AI18" i="19"/>
  <c r="AJ12" i="19"/>
  <c r="AI42" i="19"/>
  <c r="AI39" i="19"/>
  <c r="AI14" i="19"/>
  <c r="AI11" i="19"/>
  <c r="AI16" i="19"/>
  <c r="AH40" i="19"/>
  <c r="AI13" i="19"/>
  <c r="AI28" i="19"/>
  <c r="AK49" i="19"/>
  <c r="AI47" i="19"/>
  <c r="CB37" i="11"/>
  <c r="AH37" i="19"/>
  <c r="AJ50" i="19"/>
  <c r="AH29" i="19"/>
  <c r="AH33" i="19"/>
  <c r="CB46" i="11"/>
  <c r="AH46" i="19"/>
  <c r="AJ38" i="19"/>
  <c r="CB45" i="11"/>
  <c r="AH45" i="19"/>
  <c r="AI36" i="19"/>
  <c r="CD36" i="11"/>
  <c r="CC51" i="11"/>
  <c r="CE49" i="11"/>
  <c r="CD50" i="11"/>
  <c r="CC48" i="11"/>
  <c r="CC43" i="11"/>
  <c r="CD38" i="11"/>
  <c r="CC41" i="11"/>
  <c r="AI48" i="19"/>
  <c r="AI51" i="19"/>
  <c r="BH14" i="19"/>
  <c r="BH13" i="19"/>
  <c r="BJ25" i="19"/>
  <c r="BF25" i="19"/>
  <c r="BJ30" i="19"/>
  <c r="BG10" i="19"/>
  <c r="BS10" i="19" s="1"/>
  <c r="BH11" i="19"/>
  <c r="BJ32" i="19"/>
  <c r="BG18" i="19"/>
  <c r="BG14" i="19"/>
  <c r="BI34" i="19"/>
  <c r="BH16" i="19"/>
  <c r="BH20" i="19"/>
  <c r="BH21" i="19"/>
  <c r="BG29" i="19"/>
  <c r="BF24" i="19"/>
  <c r="BH24" i="19"/>
  <c r="BH30" i="19"/>
  <c r="BI30" i="19"/>
  <c r="BI22" i="19"/>
  <c r="BJ19" i="19"/>
  <c r="BH29" i="19"/>
  <c r="BJ10" i="19"/>
  <c r="BV10" i="19" s="1"/>
  <c r="BF10" i="19"/>
  <c r="BR10" i="19" s="1"/>
  <c r="BI33" i="19"/>
  <c r="BG13" i="19"/>
  <c r="BI25" i="19"/>
  <c r="BH27" i="19"/>
  <c r="BF15" i="19"/>
  <c r="BH22" i="19"/>
  <c r="BJ22" i="19"/>
  <c r="BH31" i="19"/>
  <c r="BJ33" i="19"/>
  <c r="BI32" i="19"/>
  <c r="BJ18" i="19"/>
  <c r="BF18" i="19"/>
  <c r="BF14" i="19"/>
  <c r="BH34" i="19"/>
  <c r="BG16" i="19"/>
  <c r="BG20" i="19"/>
  <c r="BI21" i="19"/>
  <c r="BJ21" i="19"/>
  <c r="BG24" i="19"/>
  <c r="BF30" i="19"/>
  <c r="BJ27" i="19"/>
  <c r="BG15" i="19"/>
  <c r="BG19" i="19"/>
  <c r="BH33" i="19"/>
  <c r="BJ13" i="19"/>
  <c r="BF13" i="19"/>
  <c r="BH25" i="19"/>
  <c r="BF27" i="19"/>
  <c r="BI27" i="19"/>
  <c r="BJ15" i="19"/>
  <c r="BH19" i="19"/>
  <c r="BF22" i="19"/>
  <c r="BH10" i="19"/>
  <c r="BT10" i="19" s="1"/>
  <c r="BI18" i="19"/>
  <c r="BF19" i="19"/>
  <c r="BJ31" i="19"/>
  <c r="BJ16" i="19"/>
  <c r="BJ20" i="19"/>
  <c r="BJ24" i="19"/>
  <c r="BI13" i="19"/>
  <c r="BI20" i="19"/>
  <c r="BG25" i="19"/>
  <c r="BG22" i="19"/>
  <c r="BG31" i="19"/>
  <c r="BJ11" i="19"/>
  <c r="BG34" i="19"/>
  <c r="BF20" i="19"/>
  <c r="BI10" i="19"/>
  <c r="BU10" i="19" s="1"/>
  <c r="BI11" i="19"/>
  <c r="BG32" i="19"/>
  <c r="BH18" i="19"/>
  <c r="BI14" i="19"/>
  <c r="BJ14" i="19"/>
  <c r="BJ34" i="19"/>
  <c r="BI16" i="19"/>
  <c r="BF21" i="19"/>
  <c r="BI29" i="19"/>
  <c r="BJ29" i="19"/>
  <c r="BI24" i="19"/>
  <c r="BG30" i="19"/>
  <c r="BH15" i="19"/>
  <c r="BI19" i="19"/>
  <c r="BH32" i="19"/>
  <c r="BG21" i="19"/>
  <c r="BG27" i="19"/>
  <c r="BI31" i="19"/>
  <c r="BB32" i="19"/>
  <c r="BA34" i="19"/>
  <c r="BM34" i="19" s="1"/>
  <c r="AY29" i="19"/>
  <c r="BE30" i="19"/>
  <c r="AZ10" i="19"/>
  <c r="BL10" i="19" s="1"/>
  <c r="BC11" i="19"/>
  <c r="AY11" i="19"/>
  <c r="BB18" i="19"/>
  <c r="BE14" i="19"/>
  <c r="AZ34" i="19"/>
  <c r="BL34" i="19" s="1"/>
  <c r="AY16" i="19"/>
  <c r="AZ21" i="19"/>
  <c r="BB21" i="19"/>
  <c r="BE29" i="19"/>
  <c r="BC24" i="19"/>
  <c r="AY24" i="19"/>
  <c r="BB30" i="19"/>
  <c r="BA31" i="19"/>
  <c r="BE33" i="19"/>
  <c r="BB13" i="19"/>
  <c r="BD34" i="19"/>
  <c r="BP34" i="19" s="1"/>
  <c r="BD33" i="19"/>
  <c r="BG33" i="19"/>
  <c r="BB11" i="19"/>
  <c r="BE32" i="19"/>
  <c r="AZ32" i="19"/>
  <c r="BA14" i="19"/>
  <c r="BC34" i="19"/>
  <c r="BO34" i="19" s="1"/>
  <c r="AY21" i="19"/>
  <c r="BE15" i="19"/>
  <c r="BC33" i="19"/>
  <c r="AY33" i="19"/>
  <c r="BD32" i="19"/>
  <c r="BA13" i="19"/>
  <c r="BF34" i="19"/>
  <c r="BR34" i="19" s="1"/>
  <c r="BB20" i="19"/>
  <c r="BD20" i="19"/>
  <c r="BC25" i="19"/>
  <c r="AY25" i="19"/>
  <c r="BB27" i="19"/>
  <c r="BE27" i="19"/>
  <c r="BB22" i="19"/>
  <c r="BE19" i="19"/>
  <c r="BC31" i="19"/>
  <c r="BD13" i="19"/>
  <c r="BD10" i="19"/>
  <c r="BP10" i="19" s="1"/>
  <c r="AZ14" i="19"/>
  <c r="BA18" i="19"/>
  <c r="AY34" i="19"/>
  <c r="BK34" i="19" s="1"/>
  <c r="BB16" i="19"/>
  <c r="BE20" i="19"/>
  <c r="BC29" i="19"/>
  <c r="BB24" i="19"/>
  <c r="BE25" i="19"/>
  <c r="AY27" i="19"/>
  <c r="BD30" i="19"/>
  <c r="BA19" i="19"/>
  <c r="BE10" i="19"/>
  <c r="BQ10" i="19" s="1"/>
  <c r="BF33" i="19"/>
  <c r="BA11" i="19"/>
  <c r="BC32" i="19"/>
  <c r="AY32" i="19"/>
  <c r="AZ18" i="19"/>
  <c r="BB14" i="19"/>
  <c r="BB34" i="19"/>
  <c r="BN34" i="19" s="1"/>
  <c r="BE34" i="19"/>
  <c r="BQ34" i="19" s="1"/>
  <c r="BA16" i="19"/>
  <c r="BA20" i="19"/>
  <c r="BC20" i="19"/>
  <c r="BE21" i="19"/>
  <c r="BB29" i="19"/>
  <c r="BA24" i="19"/>
  <c r="AY15" i="19"/>
  <c r="BD22" i="19"/>
  <c r="AY19" i="19"/>
  <c r="BB19" i="19"/>
  <c r="AZ31" i="19"/>
  <c r="BB10" i="19"/>
  <c r="BN10" i="19" s="1"/>
  <c r="BB33" i="19"/>
  <c r="BF11" i="19"/>
  <c r="BD18" i="19"/>
  <c r="BE13" i="19"/>
  <c r="AZ13" i="19"/>
  <c r="BF16" i="19"/>
  <c r="BD21" i="19"/>
  <c r="BB25" i="19"/>
  <c r="AZ27" i="19"/>
  <c r="BA15" i="19"/>
  <c r="BD19" i="19"/>
  <c r="BE31" i="19"/>
  <c r="AY31" i="19"/>
  <c r="BC18" i="19"/>
  <c r="BC22" i="19"/>
  <c r="BB31" i="19"/>
  <c r="BC13" i="19"/>
  <c r="AY13" i="19"/>
  <c r="BD16" i="19"/>
  <c r="BF29" i="19"/>
  <c r="BD24" i="19"/>
  <c r="BA25" i="19"/>
  <c r="BD27" i="19"/>
  <c r="BB15" i="19"/>
  <c r="BE22" i="19"/>
  <c r="BF31" i="19"/>
  <c r="BD31" i="19"/>
  <c r="AZ20" i="19"/>
  <c r="BE24" i="19"/>
  <c r="BC10" i="19"/>
  <c r="BO10" i="19" s="1"/>
  <c r="BA33" i="19"/>
  <c r="BG11" i="19"/>
  <c r="AY10" i="19"/>
  <c r="BK10" i="19" s="1"/>
  <c r="BA32" i="19"/>
  <c r="BE18" i="19"/>
  <c r="BC16" i="19"/>
  <c r="BE11" i="19"/>
  <c r="AY18" i="19"/>
  <c r="BE16" i="19"/>
  <c r="BC21" i="19"/>
  <c r="BA22" i="19"/>
  <c r="AZ29" i="19"/>
  <c r="BD29" i="19"/>
  <c r="BD25" i="19"/>
  <c r="AZ25" i="19"/>
  <c r="BA30" i="19"/>
  <c r="BC27" i="19"/>
  <c r="AZ15" i="19"/>
  <c r="BD15" i="19"/>
  <c r="AZ22" i="19"/>
  <c r="AZ19" i="19"/>
  <c r="AZ11" i="19"/>
  <c r="AY14" i="19"/>
  <c r="AZ16" i="19"/>
  <c r="BA21" i="19"/>
  <c r="AZ24" i="19"/>
  <c r="AZ30" i="19"/>
  <c r="BD11" i="19"/>
  <c r="AY20" i="19"/>
  <c r="BC15" i="19"/>
  <c r="AZ33" i="19"/>
  <c r="BF32" i="19"/>
  <c r="BD14" i="19"/>
  <c r="BA10" i="19"/>
  <c r="BM10" i="19" s="1"/>
  <c r="BC14" i="19"/>
  <c r="BA29" i="19"/>
  <c r="AY30" i="19"/>
  <c r="BC19" i="19"/>
  <c r="AI43" i="19"/>
  <c r="AI41" i="19"/>
  <c r="AI32" i="19"/>
  <c r="AI34" i="19"/>
  <c r="AI27" i="19"/>
  <c r="AI30" i="19"/>
  <c r="AI31" i="19"/>
  <c r="AI22" i="19"/>
  <c r="AI25" i="19"/>
  <c r="AI24" i="19"/>
  <c r="AI19" i="19"/>
  <c r="AI21" i="19"/>
  <c r="AI23" i="19"/>
  <c r="AI15" i="19"/>
  <c r="AI10" i="19"/>
  <c r="AI9" i="19"/>
  <c r="O10" i="8"/>
  <c r="CI10" i="8" s="1"/>
  <c r="AY9" i="19" s="1"/>
  <c r="BK9" i="19" s="1"/>
  <c r="BS34" i="19" l="1"/>
  <c r="CD39" i="11"/>
  <c r="CC36" i="11"/>
  <c r="CD42" i="11"/>
  <c r="CD47" i="11"/>
  <c r="BO19" i="11"/>
  <c r="BC19" i="11"/>
  <c r="AZ20" i="11"/>
  <c r="BL20" i="11"/>
  <c r="BE34" i="11"/>
  <c r="BQ34" i="11"/>
  <c r="AY30" i="11"/>
  <c r="BK30" i="11"/>
  <c r="BQ18" i="11"/>
  <c r="BE18" i="11"/>
  <c r="BK15" i="11"/>
  <c r="AY15" i="11"/>
  <c r="BD32" i="11"/>
  <c r="BP32" i="11"/>
  <c r="BF19" i="11"/>
  <c r="BR19" i="11"/>
  <c r="BF25" i="11"/>
  <c r="BR25" i="11"/>
  <c r="BF77" i="11"/>
  <c r="BR77" i="11"/>
  <c r="BF85" i="11"/>
  <c r="BR85" i="11"/>
  <c r="BL22" i="11"/>
  <c r="AZ22" i="11"/>
  <c r="BM15" i="11"/>
  <c r="BA15" i="11"/>
  <c r="BM18" i="11"/>
  <c r="BA18" i="11"/>
  <c r="BB18" i="11"/>
  <c r="BN18" i="11"/>
  <c r="BR99" i="11"/>
  <c r="BF99" i="11"/>
  <c r="BR89" i="11"/>
  <c r="BF89" i="11"/>
  <c r="BR69" i="11"/>
  <c r="BF69" i="11"/>
  <c r="BF68" i="11"/>
  <c r="BR68" i="11"/>
  <c r="BO14" i="11"/>
  <c r="BC14" i="11"/>
  <c r="BL30" i="11"/>
  <c r="AZ30" i="11"/>
  <c r="BD15" i="11"/>
  <c r="BP15" i="11"/>
  <c r="BA22" i="11"/>
  <c r="BM22" i="11"/>
  <c r="BK10" i="11"/>
  <c r="AY10" i="11"/>
  <c r="BE22" i="11"/>
  <c r="BQ22" i="11"/>
  <c r="BO13" i="11"/>
  <c r="BC13" i="11"/>
  <c r="BL27" i="11"/>
  <c r="AZ27" i="11"/>
  <c r="BB33" i="11"/>
  <c r="BN33" i="11"/>
  <c r="BN29" i="11"/>
  <c r="BB29" i="11"/>
  <c r="BL18" i="11"/>
  <c r="AZ18" i="11"/>
  <c r="BK27" i="11"/>
  <c r="AY27" i="11"/>
  <c r="BL14" i="11"/>
  <c r="AZ14" i="11"/>
  <c r="AY25" i="11"/>
  <c r="BK25" i="11"/>
  <c r="BC33" i="11"/>
  <c r="BO33" i="11"/>
  <c r="BC24" i="11"/>
  <c r="BO24" i="11"/>
  <c r="BK11" i="11"/>
  <c r="AY11" i="11"/>
  <c r="BT50" i="11"/>
  <c r="BH50" i="11"/>
  <c r="BR40" i="11"/>
  <c r="BF40" i="11"/>
  <c r="BS42" i="11"/>
  <c r="BG42" i="11"/>
  <c r="BR90" i="11"/>
  <c r="BF90" i="11"/>
  <c r="BR100" i="11"/>
  <c r="BF100" i="11"/>
  <c r="BQ31" i="11"/>
  <c r="BE31" i="11"/>
  <c r="BE10" i="11"/>
  <c r="BQ10" i="11"/>
  <c r="BL19" i="11"/>
  <c r="AZ19" i="11"/>
  <c r="BP19" i="11"/>
  <c r="BD19" i="11"/>
  <c r="BK34" i="11"/>
  <c r="AY34" i="11"/>
  <c r="BQ14" i="11"/>
  <c r="BE14" i="11"/>
  <c r="BS103" i="11"/>
  <c r="BG103" i="11"/>
  <c r="BF102" i="11"/>
  <c r="BR102" i="11"/>
  <c r="BP11" i="11"/>
  <c r="BD11" i="11"/>
  <c r="AY13" i="11"/>
  <c r="BK13" i="11"/>
  <c r="BD30" i="11"/>
  <c r="BP30" i="11"/>
  <c r="BK33" i="11"/>
  <c r="AY33" i="11"/>
  <c r="BF13" i="11"/>
  <c r="BR13" i="11"/>
  <c r="BG48" i="11"/>
  <c r="BS48" i="11"/>
  <c r="BR83" i="11"/>
  <c r="BF83" i="11"/>
  <c r="BR87" i="11"/>
  <c r="BF87" i="11"/>
  <c r="BR98" i="11"/>
  <c r="BF98" i="11"/>
  <c r="BR53" i="11"/>
  <c r="BF53" i="11"/>
  <c r="BR73" i="11"/>
  <c r="BF73" i="11"/>
  <c r="BA10" i="11"/>
  <c r="BM10" i="11"/>
  <c r="AZ24" i="11"/>
  <c r="BL24" i="11"/>
  <c r="BL15" i="11"/>
  <c r="AZ15" i="11"/>
  <c r="BO21" i="11"/>
  <c r="BC21" i="11"/>
  <c r="BB15" i="11"/>
  <c r="BN15" i="11"/>
  <c r="BN31" i="11"/>
  <c r="BB31" i="11"/>
  <c r="BB25" i="11"/>
  <c r="BN25" i="11"/>
  <c r="BN10" i="11"/>
  <c r="BB10" i="11"/>
  <c r="BE21" i="11"/>
  <c r="BQ21" i="11"/>
  <c r="BK32" i="11"/>
  <c r="AY32" i="11"/>
  <c r="BQ25" i="11"/>
  <c r="BE25" i="11"/>
  <c r="BD10" i="11"/>
  <c r="BP10" i="11"/>
  <c r="BO25" i="11"/>
  <c r="BC25" i="11"/>
  <c r="BQ15" i="11"/>
  <c r="BE15" i="11"/>
  <c r="BD33" i="11"/>
  <c r="BP33" i="11"/>
  <c r="BQ29" i="11"/>
  <c r="BE29" i="11"/>
  <c r="BC11" i="11"/>
  <c r="BO11" i="11"/>
  <c r="BR21" i="11"/>
  <c r="BF21" i="11"/>
  <c r="BR22" i="11"/>
  <c r="BF22" i="11"/>
  <c r="BF10" i="11"/>
  <c r="BR10" i="11"/>
  <c r="BR45" i="11"/>
  <c r="BF45" i="11"/>
  <c r="BR46" i="11"/>
  <c r="BF46" i="11"/>
  <c r="BS47" i="11"/>
  <c r="BG47" i="11"/>
  <c r="BS28" i="11"/>
  <c r="BG28" i="11"/>
  <c r="BR71" i="11"/>
  <c r="BF71" i="11"/>
  <c r="BR82" i="11"/>
  <c r="BF82" i="11"/>
  <c r="BR67" i="11"/>
  <c r="BF67" i="11"/>
  <c r="BR55" i="11"/>
  <c r="BF55" i="11"/>
  <c r="BR75" i="11"/>
  <c r="BF75" i="11"/>
  <c r="BF106" i="11"/>
  <c r="BR106" i="11"/>
  <c r="BF65" i="11"/>
  <c r="BR65" i="11"/>
  <c r="BR95" i="11"/>
  <c r="BF95" i="11"/>
  <c r="BR62" i="11"/>
  <c r="BF62" i="11"/>
  <c r="BR80" i="11"/>
  <c r="BF80" i="11"/>
  <c r="BF54" i="11"/>
  <c r="BR54" i="11"/>
  <c r="BC16" i="11"/>
  <c r="BO16" i="11"/>
  <c r="BD31" i="11"/>
  <c r="BP31" i="11"/>
  <c r="BB34" i="11"/>
  <c r="BN34" i="11"/>
  <c r="BQ32" i="11"/>
  <c r="BE32" i="11"/>
  <c r="BM29" i="11"/>
  <c r="BA29" i="11"/>
  <c r="BR31" i="11"/>
  <c r="BF31" i="11"/>
  <c r="BN14" i="11"/>
  <c r="BB14" i="11"/>
  <c r="BK24" i="11"/>
  <c r="AY24" i="11"/>
  <c r="BS43" i="11"/>
  <c r="BG43" i="11"/>
  <c r="BD14" i="11"/>
  <c r="BP14" i="11"/>
  <c r="BA21" i="11"/>
  <c r="BM21" i="11"/>
  <c r="BC27" i="11"/>
  <c r="BO27" i="11"/>
  <c r="BE16" i="11"/>
  <c r="BQ16" i="11"/>
  <c r="BA33" i="11"/>
  <c r="BM33" i="11"/>
  <c r="BD27" i="11"/>
  <c r="BP27" i="11"/>
  <c r="BO22" i="11"/>
  <c r="BC22" i="11"/>
  <c r="BP21" i="11"/>
  <c r="BD21" i="11"/>
  <c r="BL31" i="11"/>
  <c r="AZ31" i="11"/>
  <c r="BC20" i="11"/>
  <c r="BO20" i="11"/>
  <c r="BO32" i="11"/>
  <c r="BC32" i="11"/>
  <c r="BN24" i="11"/>
  <c r="BB24" i="11"/>
  <c r="BD13" i="11"/>
  <c r="BP13" i="11"/>
  <c r="BD20" i="11"/>
  <c r="BP20" i="11"/>
  <c r="AY21" i="11"/>
  <c r="BK21" i="11"/>
  <c r="BD34" i="11"/>
  <c r="BP34" i="11"/>
  <c r="BB21" i="11"/>
  <c r="BN21" i="11"/>
  <c r="AZ10" i="11"/>
  <c r="BL10" i="11"/>
  <c r="BF20" i="11"/>
  <c r="BR20" i="11"/>
  <c r="BF24" i="11"/>
  <c r="BR24" i="11"/>
  <c r="BF23" i="11"/>
  <c r="BR23" i="11"/>
  <c r="BR105" i="11"/>
  <c r="BF105" i="11"/>
  <c r="BF84" i="11"/>
  <c r="BR84" i="11"/>
  <c r="BF86" i="11"/>
  <c r="BR86" i="11"/>
  <c r="BF74" i="11"/>
  <c r="BR74" i="11"/>
  <c r="BG78" i="11"/>
  <c r="BS78" i="11"/>
  <c r="BF81" i="11"/>
  <c r="BR81" i="11"/>
  <c r="BF63" i="11"/>
  <c r="BR63" i="11"/>
  <c r="BR108" i="11"/>
  <c r="BF108" i="11"/>
  <c r="BC15" i="11"/>
  <c r="BO15" i="11"/>
  <c r="BK20" i="11"/>
  <c r="AY20" i="11"/>
  <c r="BD16" i="11"/>
  <c r="BP16" i="11"/>
  <c r="BA19" i="11"/>
  <c r="BM19" i="11"/>
  <c r="BB32" i="11"/>
  <c r="BN32" i="11"/>
  <c r="BF97" i="11"/>
  <c r="BR97" i="11"/>
  <c r="BF94" i="11"/>
  <c r="BR94" i="11"/>
  <c r="BF101" i="11"/>
  <c r="BR101" i="11"/>
  <c r="BS41" i="11"/>
  <c r="BG41" i="11"/>
  <c r="BA32" i="11"/>
  <c r="BM32" i="11"/>
  <c r="BM24" i="11"/>
  <c r="BA24" i="11"/>
  <c r="BN11" i="11"/>
  <c r="BB11" i="11"/>
  <c r="AZ16" i="11"/>
  <c r="BL16" i="11"/>
  <c r="AY18" i="11"/>
  <c r="BK18" i="11"/>
  <c r="BM25" i="11"/>
  <c r="BA25" i="11"/>
  <c r="BB19" i="11"/>
  <c r="BN19" i="11"/>
  <c r="BL21" i="11"/>
  <c r="AZ21" i="11"/>
  <c r="BF91" i="11"/>
  <c r="BR91" i="11"/>
  <c r="BF93" i="11"/>
  <c r="BR93" i="11"/>
  <c r="BF66" i="11"/>
  <c r="BR66" i="11"/>
  <c r="BR79" i="11"/>
  <c r="BF79" i="11"/>
  <c r="BL11" i="11"/>
  <c r="AZ11" i="11"/>
  <c r="BD22" i="11"/>
  <c r="BP22" i="11"/>
  <c r="BG23" i="11"/>
  <c r="BS23" i="11"/>
  <c r="BP29" i="11"/>
  <c r="BD29" i="11"/>
  <c r="BP18" i="11"/>
  <c r="BD18" i="11"/>
  <c r="BQ27" i="11"/>
  <c r="BE27" i="11"/>
  <c r="BN30" i="11"/>
  <c r="BB30" i="11"/>
  <c r="BR59" i="11"/>
  <c r="BF59" i="11"/>
  <c r="BL29" i="11"/>
  <c r="AZ29" i="11"/>
  <c r="BR11" i="11"/>
  <c r="BF11" i="11"/>
  <c r="BN27" i="11"/>
  <c r="BB27" i="11"/>
  <c r="BF32" i="11"/>
  <c r="BR32" i="11"/>
  <c r="BM30" i="11"/>
  <c r="BA30" i="11"/>
  <c r="BC10" i="11"/>
  <c r="BO10" i="11"/>
  <c r="BO18" i="11"/>
  <c r="BC18" i="11"/>
  <c r="BR16" i="11"/>
  <c r="BF16" i="11"/>
  <c r="BM20" i="11"/>
  <c r="BA20" i="11"/>
  <c r="BM11" i="11"/>
  <c r="BA11" i="11"/>
  <c r="BO29" i="11"/>
  <c r="BC29" i="11"/>
  <c r="BC31" i="11"/>
  <c r="BO31" i="11"/>
  <c r="BB20" i="11"/>
  <c r="BN20" i="11"/>
  <c r="BC34" i="11"/>
  <c r="BO34" i="11"/>
  <c r="BN13" i="11"/>
  <c r="BB13" i="11"/>
  <c r="BQ30" i="11"/>
  <c r="BE30" i="11"/>
  <c r="BG12" i="11"/>
  <c r="BS12" i="11"/>
  <c r="BG36" i="11"/>
  <c r="BS36" i="11"/>
  <c r="BL33" i="11"/>
  <c r="AZ33" i="11"/>
  <c r="AY14" i="11"/>
  <c r="BK14" i="11"/>
  <c r="AZ25" i="11"/>
  <c r="BL25" i="11"/>
  <c r="BE11" i="11"/>
  <c r="BQ11" i="11"/>
  <c r="BE24" i="11"/>
  <c r="BQ24" i="11"/>
  <c r="BD24" i="11"/>
  <c r="BP24" i="11"/>
  <c r="BK31" i="11"/>
  <c r="AY31" i="11"/>
  <c r="AZ13" i="11"/>
  <c r="BL13" i="11"/>
  <c r="AY19" i="11"/>
  <c r="BK19" i="11"/>
  <c r="BM16" i="11"/>
  <c r="BA16" i="11"/>
  <c r="BE20" i="11"/>
  <c r="BQ20" i="11"/>
  <c r="BQ19" i="11"/>
  <c r="BE19" i="11"/>
  <c r="BR34" i="11"/>
  <c r="BF34" i="11"/>
  <c r="BM14" i="11"/>
  <c r="BA14" i="11"/>
  <c r="BQ33" i="11"/>
  <c r="BE33" i="11"/>
  <c r="BK16" i="11"/>
  <c r="AY16" i="11"/>
  <c r="BK29" i="11"/>
  <c r="AY29" i="11"/>
  <c r="BF14" i="11"/>
  <c r="BR14" i="11"/>
  <c r="BR15" i="11"/>
  <c r="BF15" i="11"/>
  <c r="BR28" i="11"/>
  <c r="BF28" i="11"/>
  <c r="BG51" i="11"/>
  <c r="BS51" i="11"/>
  <c r="BT38" i="11"/>
  <c r="BH38" i="11"/>
  <c r="BR64" i="11"/>
  <c r="BF64" i="11"/>
  <c r="BF76" i="11"/>
  <c r="BR76" i="11"/>
  <c r="BG92" i="11"/>
  <c r="BS92" i="11"/>
  <c r="BF107" i="11"/>
  <c r="BR107" i="11"/>
  <c r="BR60" i="11"/>
  <c r="BF60" i="11"/>
  <c r="BF58" i="11"/>
  <c r="BR58" i="11"/>
  <c r="BF96" i="11"/>
  <c r="BR96" i="11"/>
  <c r="BR61" i="11"/>
  <c r="BF61" i="11"/>
  <c r="BR72" i="11"/>
  <c r="BF72" i="11"/>
  <c r="BP25" i="11"/>
  <c r="BD25" i="11"/>
  <c r="BQ13" i="11"/>
  <c r="BE13" i="11"/>
  <c r="BN16" i="11"/>
  <c r="BB16" i="11"/>
  <c r="BN22" i="11"/>
  <c r="BB22" i="11"/>
  <c r="BA13" i="11"/>
  <c r="BM13" i="11"/>
  <c r="BL32" i="11"/>
  <c r="AZ32" i="11"/>
  <c r="BA31" i="11"/>
  <c r="BM31" i="11"/>
  <c r="AZ34" i="11"/>
  <c r="BL34" i="11"/>
  <c r="BM34" i="11"/>
  <c r="BA34" i="11"/>
  <c r="BR27" i="11"/>
  <c r="BF27" i="11"/>
  <c r="BF30" i="11"/>
  <c r="BR30" i="11"/>
  <c r="BF18" i="11"/>
  <c r="BR18" i="11"/>
  <c r="BR37" i="11"/>
  <c r="BF37" i="11"/>
  <c r="BI49" i="11"/>
  <c r="BU49" i="11"/>
  <c r="BG39" i="11"/>
  <c r="BS39" i="11"/>
  <c r="BH12" i="11"/>
  <c r="BT12" i="11"/>
  <c r="BR52" i="11"/>
  <c r="BF52" i="11"/>
  <c r="BR57" i="11"/>
  <c r="BF57" i="11"/>
  <c r="BF104" i="11"/>
  <c r="BR104" i="11"/>
  <c r="BF56" i="11"/>
  <c r="BR56" i="11"/>
  <c r="BR88" i="11"/>
  <c r="BF88" i="11"/>
  <c r="BF70" i="11"/>
  <c r="BR70" i="11"/>
  <c r="AJ18" i="19"/>
  <c r="CD78" i="11"/>
  <c r="CC63" i="11"/>
  <c r="CC90" i="11"/>
  <c r="CC84" i="11"/>
  <c r="CC87" i="11"/>
  <c r="CC101" i="11"/>
  <c r="CC107" i="11"/>
  <c r="CC102" i="11"/>
  <c r="CC73" i="11"/>
  <c r="CC61" i="11"/>
  <c r="CC88" i="11"/>
  <c r="CC80" i="11"/>
  <c r="CC72" i="11"/>
  <c r="CD103" i="11"/>
  <c r="CC64" i="11"/>
  <c r="CC58" i="11"/>
  <c r="CC108" i="11"/>
  <c r="CC53" i="11"/>
  <c r="CC75" i="11"/>
  <c r="AI71" i="19"/>
  <c r="AI52" i="19"/>
  <c r="AI91" i="19"/>
  <c r="CC55" i="11"/>
  <c r="AI57" i="19"/>
  <c r="AI100" i="19"/>
  <c r="CC98" i="11"/>
  <c r="CC66" i="11"/>
  <c r="AI77" i="19"/>
  <c r="CC54" i="11"/>
  <c r="CC68" i="11"/>
  <c r="AI89" i="19"/>
  <c r="AI81" i="19"/>
  <c r="CC105" i="11"/>
  <c r="AI54" i="19"/>
  <c r="CC83" i="11"/>
  <c r="AI99" i="19"/>
  <c r="AI94" i="19"/>
  <c r="AJ103" i="19"/>
  <c r="AI105" i="19"/>
  <c r="AI84" i="19"/>
  <c r="AI86" i="19"/>
  <c r="CC95" i="11"/>
  <c r="AI62" i="19"/>
  <c r="CC57" i="11"/>
  <c r="AI58" i="19"/>
  <c r="AI80" i="19"/>
  <c r="AI108" i="19"/>
  <c r="CC86" i="11"/>
  <c r="AI59" i="19"/>
  <c r="AJ92" i="19"/>
  <c r="AI102" i="19"/>
  <c r="AI88" i="19"/>
  <c r="AI95" i="19"/>
  <c r="CC97" i="11"/>
  <c r="AI66" i="19"/>
  <c r="AI69" i="19"/>
  <c r="CC100" i="11"/>
  <c r="CD92" i="11"/>
  <c r="CC106" i="11"/>
  <c r="AI104" i="19"/>
  <c r="CC56" i="11"/>
  <c r="AI55" i="19"/>
  <c r="AI76" i="19"/>
  <c r="CC85" i="11"/>
  <c r="CC69" i="11"/>
  <c r="AI65" i="19"/>
  <c r="AI101" i="19"/>
  <c r="AI53" i="19"/>
  <c r="AI70" i="19"/>
  <c r="AI96" i="19"/>
  <c r="AI72" i="19"/>
  <c r="CC82" i="11"/>
  <c r="AI64" i="19"/>
  <c r="AI82" i="19"/>
  <c r="AI67" i="19"/>
  <c r="CC93" i="11"/>
  <c r="CC65" i="11"/>
  <c r="AI87" i="19"/>
  <c r="CC76" i="11"/>
  <c r="AJ78" i="19"/>
  <c r="AI98" i="19"/>
  <c r="CC79" i="11"/>
  <c r="CC71" i="11"/>
  <c r="AI97" i="19"/>
  <c r="CC104" i="11"/>
  <c r="CC67" i="11"/>
  <c r="AI90" i="19"/>
  <c r="CC59" i="11"/>
  <c r="CC74" i="11"/>
  <c r="AI83" i="19"/>
  <c r="AI75" i="19"/>
  <c r="CC77" i="11"/>
  <c r="CC81" i="11"/>
  <c r="CC70" i="11"/>
  <c r="AI107" i="19"/>
  <c r="AI73" i="19"/>
  <c r="AI61" i="19"/>
  <c r="CC99" i="11"/>
  <c r="CC94" i="11"/>
  <c r="AI79" i="19"/>
  <c r="AI85" i="19"/>
  <c r="CC89" i="11"/>
  <c r="CC60" i="11"/>
  <c r="AI56" i="19"/>
  <c r="CC96" i="11"/>
  <c r="CC52" i="11"/>
  <c r="AI63" i="19"/>
  <c r="AI68" i="19"/>
  <c r="CC62" i="11"/>
  <c r="AI74" i="19"/>
  <c r="AI106" i="19"/>
  <c r="AI93" i="19"/>
  <c r="AI60" i="19"/>
  <c r="CC91" i="11"/>
  <c r="AJ39" i="19"/>
  <c r="AK12" i="19"/>
  <c r="AJ14" i="19"/>
  <c r="AJ13" i="19"/>
  <c r="AJ42" i="19"/>
  <c r="AJ28" i="19"/>
  <c r="AJ16" i="19"/>
  <c r="AI40" i="19"/>
  <c r="AL49" i="19"/>
  <c r="AK38" i="19"/>
  <c r="AJ47" i="19"/>
  <c r="CC37" i="11"/>
  <c r="AI37" i="19"/>
  <c r="AK50" i="19"/>
  <c r="AI29" i="19"/>
  <c r="AI33" i="19"/>
  <c r="CC46" i="11"/>
  <c r="AI46" i="19"/>
  <c r="CC45" i="11"/>
  <c r="AI45" i="19"/>
  <c r="AJ36" i="19"/>
  <c r="CA28" i="11"/>
  <c r="BX28" i="11"/>
  <c r="CD12" i="11"/>
  <c r="BW28" i="11"/>
  <c r="CC23" i="11"/>
  <c r="CB12" i="11"/>
  <c r="BX23" i="11"/>
  <c r="BW23" i="11"/>
  <c r="BY12" i="11"/>
  <c r="BZ23" i="11"/>
  <c r="CD51" i="11"/>
  <c r="BX12" i="11"/>
  <c r="BZ28" i="11"/>
  <c r="BY27" i="11"/>
  <c r="CB28" i="11"/>
  <c r="CB23" i="11"/>
  <c r="CC28" i="11"/>
  <c r="BW22" i="11"/>
  <c r="BY23" i="11"/>
  <c r="BW12" i="11"/>
  <c r="BY28" i="11"/>
  <c r="CA23" i="11"/>
  <c r="CA12" i="11"/>
  <c r="CC12" i="11"/>
  <c r="CA30" i="11"/>
  <c r="BZ12" i="11"/>
  <c r="CE50" i="11"/>
  <c r="CF49" i="11"/>
  <c r="CD48" i="11"/>
  <c r="CD41" i="11"/>
  <c r="CD43" i="11"/>
  <c r="CE38" i="11"/>
  <c r="AJ48" i="19"/>
  <c r="AJ51" i="19"/>
  <c r="AJ41" i="19"/>
  <c r="AJ43" i="19"/>
  <c r="AJ27" i="19"/>
  <c r="AJ31" i="19"/>
  <c r="AJ32" i="19"/>
  <c r="AJ34" i="19"/>
  <c r="BT34" i="19" s="1"/>
  <c r="AJ30" i="19"/>
  <c r="AJ23" i="19"/>
  <c r="AJ24" i="19"/>
  <c r="AJ19" i="19"/>
  <c r="AJ21" i="19"/>
  <c r="AJ22" i="19"/>
  <c r="AJ25" i="19"/>
  <c r="AJ20" i="19"/>
  <c r="AJ10" i="19"/>
  <c r="AJ15" i="19"/>
  <c r="AJ9" i="19"/>
  <c r="T10" i="8"/>
  <c r="P10" i="8"/>
  <c r="S10" i="8"/>
  <c r="X10" i="8"/>
  <c r="Z10" i="8"/>
  <c r="R10" i="8"/>
  <c r="V10" i="8"/>
  <c r="Y10" i="8"/>
  <c r="Q10" i="8"/>
  <c r="U10" i="8"/>
  <c r="W10" i="8"/>
  <c r="CE39" i="11" l="1"/>
  <c r="CE47" i="11"/>
  <c r="CE42" i="11"/>
  <c r="AK18" i="19"/>
  <c r="BH14" i="11"/>
  <c r="BT14" i="11"/>
  <c r="BS102" i="11"/>
  <c r="BG102" i="11"/>
  <c r="BH41" i="11"/>
  <c r="BT41" i="11"/>
  <c r="BS13" i="11"/>
  <c r="BG13" i="11"/>
  <c r="BT34" i="11"/>
  <c r="BH34" i="11"/>
  <c r="BS24" i="11"/>
  <c r="BG24" i="11"/>
  <c r="BT27" i="11"/>
  <c r="BH27" i="11"/>
  <c r="BS15" i="11"/>
  <c r="BG15" i="11"/>
  <c r="BG30" i="11"/>
  <c r="BS30" i="11"/>
  <c r="BS29" i="11"/>
  <c r="BG29" i="11"/>
  <c r="BJ49" i="11"/>
  <c r="EH49" i="11" s="1"/>
  <c r="BV49" i="11"/>
  <c r="BS40" i="11"/>
  <c r="BG40" i="11"/>
  <c r="BS74" i="11"/>
  <c r="BG74" i="11"/>
  <c r="BS63" i="11"/>
  <c r="BG63" i="11"/>
  <c r="BG85" i="11"/>
  <c r="BS85" i="11"/>
  <c r="BS61" i="11"/>
  <c r="BG61" i="11"/>
  <c r="BG107" i="11"/>
  <c r="BS107" i="11"/>
  <c r="BS82" i="11"/>
  <c r="BG82" i="11"/>
  <c r="BG91" i="11"/>
  <c r="BS91" i="11"/>
  <c r="BG22" i="11"/>
  <c r="BS22" i="11"/>
  <c r="BS56" i="11"/>
  <c r="BG56" i="11"/>
  <c r="BS55" i="11"/>
  <c r="BG55" i="11"/>
  <c r="BH22" i="11"/>
  <c r="BT22" i="11"/>
  <c r="BG19" i="11"/>
  <c r="BS19" i="11"/>
  <c r="BG25" i="11"/>
  <c r="BS25" i="11"/>
  <c r="BT51" i="11"/>
  <c r="BH51" i="11"/>
  <c r="BS33" i="11"/>
  <c r="BG33" i="11"/>
  <c r="BR29" i="11"/>
  <c r="BF29" i="11"/>
  <c r="BT28" i="11"/>
  <c r="BH28" i="11"/>
  <c r="BS93" i="11"/>
  <c r="BG93" i="11"/>
  <c r="BS87" i="11"/>
  <c r="BG87" i="11"/>
  <c r="BG72" i="11"/>
  <c r="BS72" i="11"/>
  <c r="BS65" i="11"/>
  <c r="BG65" i="11"/>
  <c r="BS69" i="11"/>
  <c r="BG69" i="11"/>
  <c r="BS58" i="11"/>
  <c r="BG58" i="11"/>
  <c r="BS89" i="11"/>
  <c r="BG89" i="11"/>
  <c r="BH10" i="11"/>
  <c r="BT10" i="11"/>
  <c r="BH23" i="11"/>
  <c r="BT23" i="11"/>
  <c r="BT24" i="11"/>
  <c r="BH24" i="11"/>
  <c r="BT32" i="11"/>
  <c r="BH32" i="11"/>
  <c r="BS45" i="11"/>
  <c r="BG45" i="11"/>
  <c r="BG46" i="11"/>
  <c r="BS46" i="11"/>
  <c r="BU50" i="11"/>
  <c r="BI50" i="11"/>
  <c r="BH16" i="11"/>
  <c r="BT16" i="11"/>
  <c r="BH42" i="11"/>
  <c r="BT42" i="11"/>
  <c r="BG79" i="11"/>
  <c r="BS79" i="11"/>
  <c r="BS73" i="11"/>
  <c r="BG73" i="11"/>
  <c r="BG97" i="11"/>
  <c r="BS97" i="11"/>
  <c r="BS98" i="11"/>
  <c r="BG98" i="11"/>
  <c r="BS67" i="11"/>
  <c r="BG67" i="11"/>
  <c r="BG101" i="11"/>
  <c r="BS101" i="11"/>
  <c r="BG95" i="11"/>
  <c r="BS95" i="11"/>
  <c r="BS62" i="11"/>
  <c r="BG62" i="11"/>
  <c r="BS105" i="11"/>
  <c r="BG105" i="11"/>
  <c r="BG94" i="11"/>
  <c r="BS94" i="11"/>
  <c r="BG52" i="11"/>
  <c r="BS52" i="11"/>
  <c r="BS32" i="11"/>
  <c r="BG32" i="11"/>
  <c r="BG68" i="11"/>
  <c r="BS68" i="11"/>
  <c r="BG100" i="11"/>
  <c r="BS100" i="11"/>
  <c r="BG16" i="11"/>
  <c r="BS16" i="11"/>
  <c r="BG10" i="11"/>
  <c r="BS10" i="11"/>
  <c r="BS31" i="11"/>
  <c r="BG31" i="11"/>
  <c r="BT20" i="11"/>
  <c r="BH20" i="11"/>
  <c r="BT43" i="11"/>
  <c r="BH43" i="11"/>
  <c r="BS18" i="11"/>
  <c r="BG18" i="11"/>
  <c r="BG34" i="11"/>
  <c r="BS34" i="11"/>
  <c r="BT36" i="11"/>
  <c r="BH36" i="11"/>
  <c r="BI12" i="11"/>
  <c r="BU12" i="11"/>
  <c r="BG60" i="11"/>
  <c r="BS60" i="11"/>
  <c r="BS64" i="11"/>
  <c r="BG64" i="11"/>
  <c r="BS53" i="11"/>
  <c r="BG53" i="11"/>
  <c r="BG76" i="11"/>
  <c r="BS76" i="11"/>
  <c r="BG84" i="11"/>
  <c r="BS84" i="11"/>
  <c r="BS57" i="11"/>
  <c r="BG57" i="11"/>
  <c r="BT39" i="11"/>
  <c r="BH39" i="11"/>
  <c r="BT21" i="11"/>
  <c r="BH21" i="11"/>
  <c r="BT31" i="11"/>
  <c r="BH31" i="11"/>
  <c r="BS14" i="11"/>
  <c r="BG14" i="11"/>
  <c r="BT48" i="11"/>
  <c r="BH48" i="11"/>
  <c r="BT47" i="11"/>
  <c r="BH47" i="11"/>
  <c r="BS106" i="11"/>
  <c r="BG106" i="11"/>
  <c r="BH78" i="11"/>
  <c r="BT78" i="11"/>
  <c r="BG96" i="11"/>
  <c r="BS96" i="11"/>
  <c r="BS104" i="11"/>
  <c r="BG104" i="11"/>
  <c r="BS66" i="11"/>
  <c r="BG66" i="11"/>
  <c r="BS86" i="11"/>
  <c r="BG86" i="11"/>
  <c r="BS54" i="11"/>
  <c r="BG54" i="11"/>
  <c r="BS83" i="11"/>
  <c r="BG83" i="11"/>
  <c r="BS70" i="11"/>
  <c r="BG70" i="11"/>
  <c r="BG108" i="11"/>
  <c r="BS108" i="11"/>
  <c r="BT18" i="11"/>
  <c r="BH18" i="11"/>
  <c r="BS37" i="11"/>
  <c r="BG37" i="11"/>
  <c r="BT13" i="11"/>
  <c r="BH13" i="11"/>
  <c r="BG75" i="11"/>
  <c r="BS75" i="11"/>
  <c r="BS90" i="11"/>
  <c r="BG90" i="11"/>
  <c r="BG88" i="11"/>
  <c r="BS88" i="11"/>
  <c r="BH92" i="11"/>
  <c r="BT92" i="11"/>
  <c r="BT103" i="11"/>
  <c r="BH103" i="11"/>
  <c r="BS99" i="11"/>
  <c r="BG99" i="11"/>
  <c r="BS71" i="11"/>
  <c r="BG71" i="11"/>
  <c r="BT19" i="11"/>
  <c r="BH19" i="11"/>
  <c r="BS59" i="11"/>
  <c r="BG59" i="11"/>
  <c r="BT30" i="11"/>
  <c r="BH30" i="11"/>
  <c r="BG20" i="11"/>
  <c r="BS20" i="11"/>
  <c r="BS27" i="11"/>
  <c r="BG27" i="11"/>
  <c r="BT15" i="11"/>
  <c r="BH15" i="11"/>
  <c r="BH25" i="11"/>
  <c r="BT25" i="11"/>
  <c r="BS21" i="11"/>
  <c r="BG21" i="11"/>
  <c r="BU38" i="11"/>
  <c r="BI38" i="11"/>
  <c r="BF33" i="11"/>
  <c r="BR33" i="11"/>
  <c r="BS11" i="11"/>
  <c r="BG11" i="11"/>
  <c r="BS80" i="11"/>
  <c r="BG80" i="11"/>
  <c r="BG81" i="11"/>
  <c r="BS81" i="11"/>
  <c r="BS77" i="11"/>
  <c r="BG77" i="11"/>
  <c r="AK28" i="19"/>
  <c r="CD69" i="11"/>
  <c r="CD107" i="11"/>
  <c r="CD72" i="11"/>
  <c r="CD80" i="11"/>
  <c r="CD74" i="11"/>
  <c r="CD61" i="11"/>
  <c r="CD98" i="11"/>
  <c r="CD67" i="11"/>
  <c r="CD83" i="11"/>
  <c r="CD90" i="11"/>
  <c r="CE78" i="11"/>
  <c r="CD81" i="11"/>
  <c r="CD66" i="11"/>
  <c r="CD85" i="11"/>
  <c r="CD87" i="11"/>
  <c r="CD105" i="11"/>
  <c r="CD100" i="11"/>
  <c r="CD52" i="11"/>
  <c r="CD62" i="11"/>
  <c r="CD97" i="11"/>
  <c r="AJ68" i="19"/>
  <c r="AJ85" i="19"/>
  <c r="CD96" i="11"/>
  <c r="CD65" i="11"/>
  <c r="AJ75" i="19"/>
  <c r="AJ98" i="19"/>
  <c r="CD95" i="11"/>
  <c r="AJ64" i="19"/>
  <c r="AJ59" i="19"/>
  <c r="CD93" i="11"/>
  <c r="CD106" i="11"/>
  <c r="AJ86" i="19"/>
  <c r="AJ74" i="19"/>
  <c r="AJ63" i="19"/>
  <c r="AJ56" i="19"/>
  <c r="AJ73" i="19"/>
  <c r="AJ82" i="19"/>
  <c r="AJ70" i="19"/>
  <c r="AJ76" i="19"/>
  <c r="AJ65" i="19"/>
  <c r="AJ99" i="19"/>
  <c r="CD73" i="11"/>
  <c r="AJ79" i="19"/>
  <c r="CD88" i="11"/>
  <c r="AK78" i="19"/>
  <c r="CD108" i="11"/>
  <c r="AJ96" i="19"/>
  <c r="AJ101" i="19"/>
  <c r="AJ104" i="19"/>
  <c r="CD86" i="11"/>
  <c r="CD71" i="11"/>
  <c r="CD54" i="11"/>
  <c r="CD77" i="11"/>
  <c r="CD57" i="11"/>
  <c r="AJ80" i="19"/>
  <c r="AJ62" i="19"/>
  <c r="AJ81" i="19"/>
  <c r="AJ100" i="19"/>
  <c r="AJ91" i="19"/>
  <c r="AJ71" i="19"/>
  <c r="CE103" i="11"/>
  <c r="AJ93" i="19"/>
  <c r="CD79" i="11"/>
  <c r="AJ60" i="19"/>
  <c r="CD75" i="11"/>
  <c r="CD82" i="11"/>
  <c r="AJ61" i="19"/>
  <c r="CD101" i="11"/>
  <c r="CD55" i="11"/>
  <c r="CD104" i="11"/>
  <c r="AJ90" i="19"/>
  <c r="CD59" i="11"/>
  <c r="AJ67" i="19"/>
  <c r="AJ72" i="19"/>
  <c r="AJ53" i="19"/>
  <c r="AJ66" i="19"/>
  <c r="CD89" i="11"/>
  <c r="AJ95" i="19"/>
  <c r="AJ108" i="19"/>
  <c r="CD60" i="11"/>
  <c r="CD94" i="11"/>
  <c r="AJ84" i="19"/>
  <c r="AJ105" i="19"/>
  <c r="CD68" i="11"/>
  <c r="CD70" i="11"/>
  <c r="AJ83" i="19"/>
  <c r="AJ102" i="19"/>
  <c r="CD63" i="11"/>
  <c r="AJ77" i="19"/>
  <c r="CD53" i="11"/>
  <c r="AJ107" i="19"/>
  <c r="AJ55" i="19"/>
  <c r="AK92" i="19"/>
  <c r="AJ58" i="19"/>
  <c r="AJ54" i="19"/>
  <c r="AJ89" i="19"/>
  <c r="AJ57" i="19"/>
  <c r="AJ52" i="19"/>
  <c r="AJ106" i="19"/>
  <c r="CD64" i="11"/>
  <c r="CD76" i="11"/>
  <c r="AJ97" i="19"/>
  <c r="CD102" i="11"/>
  <c r="AJ87" i="19"/>
  <c r="CE92" i="11"/>
  <c r="CD58" i="11"/>
  <c r="CD84" i="11"/>
  <c r="AJ69" i="19"/>
  <c r="AJ88" i="19"/>
  <c r="CD91" i="11"/>
  <c r="CD99" i="11"/>
  <c r="AK103" i="19"/>
  <c r="AJ94" i="19"/>
  <c r="CD56" i="11"/>
  <c r="AK16" i="19"/>
  <c r="AK39" i="19"/>
  <c r="AK13" i="19"/>
  <c r="AL12" i="19"/>
  <c r="AK42" i="19"/>
  <c r="AJ11" i="19"/>
  <c r="CD40" i="11"/>
  <c r="AJ40" i="19"/>
  <c r="AL50" i="19"/>
  <c r="AL38" i="19"/>
  <c r="CD37" i="11"/>
  <c r="AJ37" i="19"/>
  <c r="AJ29" i="19"/>
  <c r="AJ33" i="19"/>
  <c r="CD46" i="11"/>
  <c r="AJ46" i="19"/>
  <c r="CD45" i="11"/>
  <c r="BX30" i="11"/>
  <c r="CC16" i="11"/>
  <c r="AJ45" i="19"/>
  <c r="BZ14" i="11"/>
  <c r="CA27" i="11"/>
  <c r="BX11" i="11"/>
  <c r="CC34" i="11"/>
  <c r="BZ24" i="11"/>
  <c r="CA33" i="11"/>
  <c r="CA18" i="11"/>
  <c r="CE36" i="11"/>
  <c r="BY19" i="11"/>
  <c r="AK36" i="19"/>
  <c r="CB15" i="11"/>
  <c r="CA11" i="11"/>
  <c r="CA25" i="11"/>
  <c r="CD20" i="11"/>
  <c r="CA14" i="11"/>
  <c r="BX25" i="11"/>
  <c r="BW15" i="11"/>
  <c r="BZ25" i="11"/>
  <c r="CC25" i="11"/>
  <c r="CA24" i="11"/>
  <c r="CB14" i="11"/>
  <c r="BX24" i="11"/>
  <c r="CA13" i="11"/>
  <c r="CD16" i="11"/>
  <c r="BW16" i="11"/>
  <c r="BZ16" i="11"/>
  <c r="BY15" i="11"/>
  <c r="BX29" i="11"/>
  <c r="CB24" i="11"/>
  <c r="BX20" i="11"/>
  <c r="CB11" i="11"/>
  <c r="BY25" i="11"/>
  <c r="BX16" i="11"/>
  <c r="BY29" i="11"/>
  <c r="CB33" i="11"/>
  <c r="BW20" i="11"/>
  <c r="CA21" i="11"/>
  <c r="BY14" i="11"/>
  <c r="BY13" i="11"/>
  <c r="BZ20" i="11"/>
  <c r="BX14" i="11"/>
  <c r="CD19" i="11"/>
  <c r="CD14" i="11"/>
  <c r="BZ15" i="11"/>
  <c r="BX33" i="11"/>
  <c r="BX31" i="11"/>
  <c r="BW19" i="11"/>
  <c r="CC21" i="11"/>
  <c r="BX18" i="11"/>
  <c r="BY18" i="11"/>
  <c r="BW13" i="11"/>
  <c r="CA16" i="11"/>
  <c r="BZ21" i="11"/>
  <c r="CB32" i="11"/>
  <c r="BZ29" i="11"/>
  <c r="BY11" i="11"/>
  <c r="CC22" i="11"/>
  <c r="BW25" i="11"/>
  <c r="BX19" i="11"/>
  <c r="BZ11" i="11"/>
  <c r="CB34" i="11"/>
  <c r="BY10" i="11"/>
  <c r="BY30" i="11"/>
  <c r="BX32" i="11"/>
  <c r="CC33" i="11"/>
  <c r="CB10" i="11"/>
  <c r="CB29" i="11"/>
  <c r="CC30" i="11"/>
  <c r="CA32" i="11"/>
  <c r="BW33" i="11"/>
  <c r="BZ33" i="11"/>
  <c r="BY32" i="11"/>
  <c r="BY34" i="11"/>
  <c r="CC32" i="11"/>
  <c r="BY33" i="11"/>
  <c r="BW31" i="11"/>
  <c r="BY31" i="11"/>
  <c r="CD30" i="11"/>
  <c r="CB31" i="11"/>
  <c r="CA22" i="11"/>
  <c r="BW21" i="11"/>
  <c r="CA19" i="11"/>
  <c r="CB19" i="11"/>
  <c r="CC19" i="11"/>
  <c r="BX13" i="11"/>
  <c r="CD10" i="11"/>
  <c r="BW10" i="11"/>
  <c r="BZ34" i="11"/>
  <c r="CB25" i="11"/>
  <c r="CB16" i="11"/>
  <c r="CC29" i="11"/>
  <c r="BW11" i="11"/>
  <c r="CD31" i="11"/>
  <c r="CC10" i="11"/>
  <c r="CC20" i="11"/>
  <c r="CB21" i="11"/>
  <c r="BX22" i="11"/>
  <c r="BZ32" i="11"/>
  <c r="CC31" i="11"/>
  <c r="CC11" i="11"/>
  <c r="BZ10" i="11"/>
  <c r="CE51" i="11"/>
  <c r="CC24" i="11"/>
  <c r="CB30" i="11"/>
  <c r="CA29" i="11"/>
  <c r="CD11" i="11"/>
  <c r="CA34" i="11"/>
  <c r="BW18" i="11"/>
  <c r="CD27" i="11"/>
  <c r="CD21" i="11"/>
  <c r="CD15" i="11"/>
  <c r="CB13" i="11"/>
  <c r="BZ13" i="11"/>
  <c r="CC13" i="11"/>
  <c r="BW24" i="11"/>
  <c r="CD13" i="11"/>
  <c r="BY20" i="11"/>
  <c r="CD34" i="11"/>
  <c r="BY21" i="11"/>
  <c r="BZ27" i="11"/>
  <c r="BX21" i="11"/>
  <c r="CC27" i="11"/>
  <c r="CB27" i="11"/>
  <c r="BZ22" i="11"/>
  <c r="CC15" i="11"/>
  <c r="CD22" i="11"/>
  <c r="BZ31" i="11"/>
  <c r="BX15" i="11"/>
  <c r="BY24" i="11"/>
  <c r="BY16" i="11"/>
  <c r="CA20" i="11"/>
  <c r="CA31" i="11"/>
  <c r="CB22" i="11"/>
  <c r="BW14" i="11"/>
  <c r="BZ19" i="11"/>
  <c r="CC14" i="11"/>
  <c r="BY22" i="11"/>
  <c r="CD25" i="11"/>
  <c r="CA10" i="11"/>
  <c r="BW32" i="11"/>
  <c r="CD32" i="11"/>
  <c r="BW34" i="11"/>
  <c r="BX27" i="11"/>
  <c r="BZ18" i="11"/>
  <c r="CB18" i="11"/>
  <c r="BW29" i="11"/>
  <c r="BW27" i="11"/>
  <c r="CD24" i="11"/>
  <c r="BZ30" i="11"/>
  <c r="BW30" i="11"/>
  <c r="BX34" i="11"/>
  <c r="BX10" i="11"/>
  <c r="CA15" i="11"/>
  <c r="CB20" i="11"/>
  <c r="CC18" i="11"/>
  <c r="CD18" i="11"/>
  <c r="CG49" i="11"/>
  <c r="CF50" i="11"/>
  <c r="CE48" i="11"/>
  <c r="CE43" i="11"/>
  <c r="CD23" i="11"/>
  <c r="CF38" i="11"/>
  <c r="CD28" i="11"/>
  <c r="CE28" i="11"/>
  <c r="CE12" i="11"/>
  <c r="CF12" i="11"/>
  <c r="CE41" i="11"/>
  <c r="CE23" i="11"/>
  <c r="AK51" i="19"/>
  <c r="AK48" i="19"/>
  <c r="AK41" i="19"/>
  <c r="AK43" i="19"/>
  <c r="AK30" i="19"/>
  <c r="AK31" i="19"/>
  <c r="AK27" i="19"/>
  <c r="AK34" i="19"/>
  <c r="BU34" i="19" s="1"/>
  <c r="AK32" i="19"/>
  <c r="AK22" i="19"/>
  <c r="AK24" i="19"/>
  <c r="AK20" i="19"/>
  <c r="AK21" i="19"/>
  <c r="AK25" i="19"/>
  <c r="AK19" i="19"/>
  <c r="AK23" i="19"/>
  <c r="AK14" i="19"/>
  <c r="AK15" i="19"/>
  <c r="AK10" i="19"/>
  <c r="AK9" i="19"/>
  <c r="CP10" i="8"/>
  <c r="CM10" i="8"/>
  <c r="BC9" i="19" s="1"/>
  <c r="BO9" i="19" s="1"/>
  <c r="CJ10" i="8"/>
  <c r="CT10" i="8"/>
  <c r="CR10" i="8"/>
  <c r="CL10" i="8"/>
  <c r="CS10" i="8"/>
  <c r="CQ10" i="8"/>
  <c r="CK10" i="8"/>
  <c r="CO10" i="8"/>
  <c r="CN10" i="8"/>
  <c r="CD33" i="11" l="1"/>
  <c r="CE11" i="11"/>
  <c r="CF39" i="11"/>
  <c r="AL18" i="19"/>
  <c r="CF42" i="11"/>
  <c r="CF47" i="11"/>
  <c r="CD29" i="11"/>
  <c r="BI28" i="11"/>
  <c r="BU28" i="11"/>
  <c r="BT97" i="11"/>
  <c r="BH97" i="11"/>
  <c r="BU20" i="11"/>
  <c r="BI20" i="11"/>
  <c r="AL28" i="19"/>
  <c r="BU18" i="11"/>
  <c r="BI18" i="11"/>
  <c r="BI24" i="11"/>
  <c r="BU24" i="11"/>
  <c r="BU48" i="11"/>
  <c r="BI48" i="11"/>
  <c r="BT45" i="11"/>
  <c r="BH45" i="11"/>
  <c r="BT29" i="11"/>
  <c r="BH29" i="11"/>
  <c r="BT37" i="11"/>
  <c r="BH37" i="11"/>
  <c r="BH88" i="11"/>
  <c r="BT88" i="11"/>
  <c r="BH89" i="11"/>
  <c r="BT89" i="11"/>
  <c r="BH77" i="11"/>
  <c r="BT77" i="11"/>
  <c r="BH105" i="11"/>
  <c r="BT105" i="11"/>
  <c r="BH104" i="11"/>
  <c r="BT104" i="11"/>
  <c r="BT76" i="11"/>
  <c r="BH76" i="11"/>
  <c r="BH82" i="11"/>
  <c r="BT82" i="11"/>
  <c r="BT63" i="11"/>
  <c r="BH63" i="11"/>
  <c r="BI19" i="11"/>
  <c r="BU19" i="11"/>
  <c r="BT95" i="11"/>
  <c r="BH95" i="11"/>
  <c r="BI32" i="11"/>
  <c r="BU32" i="11"/>
  <c r="BT33" i="11"/>
  <c r="BH33" i="11"/>
  <c r="BU39" i="11"/>
  <c r="BI39" i="11"/>
  <c r="BH57" i="11"/>
  <c r="BT57" i="11"/>
  <c r="BU92" i="11"/>
  <c r="BI92" i="11"/>
  <c r="BT90" i="11"/>
  <c r="BH90" i="11"/>
  <c r="BT96" i="11"/>
  <c r="BH96" i="11"/>
  <c r="BH98" i="11"/>
  <c r="BT98" i="11"/>
  <c r="BT68" i="11"/>
  <c r="BH68" i="11"/>
  <c r="BT75" i="11"/>
  <c r="BH75" i="11"/>
  <c r="BU51" i="11"/>
  <c r="BI51" i="11"/>
  <c r="BH94" i="11"/>
  <c r="BT94" i="11"/>
  <c r="BH69" i="11"/>
  <c r="BT69" i="11"/>
  <c r="BH102" i="11"/>
  <c r="BT102" i="11"/>
  <c r="BT83" i="11"/>
  <c r="BH83" i="11"/>
  <c r="BH84" i="11"/>
  <c r="BT84" i="11"/>
  <c r="BT60" i="11"/>
  <c r="BH60" i="11"/>
  <c r="BH71" i="11"/>
  <c r="BT71" i="11"/>
  <c r="BT70" i="11"/>
  <c r="BH70" i="11"/>
  <c r="BT59" i="11"/>
  <c r="BH59" i="11"/>
  <c r="BT64" i="11"/>
  <c r="BH64" i="11"/>
  <c r="BI43" i="11"/>
  <c r="BU43" i="11"/>
  <c r="BH100" i="11"/>
  <c r="BT100" i="11"/>
  <c r="BU10" i="11"/>
  <c r="BI10" i="11"/>
  <c r="BI14" i="11"/>
  <c r="BU14" i="11"/>
  <c r="BU21" i="11"/>
  <c r="BI21" i="11"/>
  <c r="BI22" i="11"/>
  <c r="BU22" i="11"/>
  <c r="BI31" i="11"/>
  <c r="BU31" i="11"/>
  <c r="BU41" i="11"/>
  <c r="BI41" i="11"/>
  <c r="BI36" i="11"/>
  <c r="BU36" i="11"/>
  <c r="BV12" i="11"/>
  <c r="BJ12" i="11"/>
  <c r="EH12" i="11" s="1"/>
  <c r="BH106" i="11"/>
  <c r="BT106" i="11"/>
  <c r="BT54" i="11"/>
  <c r="BH54" i="11"/>
  <c r="BT107" i="11"/>
  <c r="BH107" i="11"/>
  <c r="BT53" i="11"/>
  <c r="BH53" i="11"/>
  <c r="BT67" i="11"/>
  <c r="BH67" i="11"/>
  <c r="BT81" i="11"/>
  <c r="BH81" i="11"/>
  <c r="BH62" i="11"/>
  <c r="BT62" i="11"/>
  <c r="BT79" i="11"/>
  <c r="BH79" i="11"/>
  <c r="BU34" i="11"/>
  <c r="BI34" i="11"/>
  <c r="BI30" i="11"/>
  <c r="BU30" i="11"/>
  <c r="BT40" i="11"/>
  <c r="BH40" i="11"/>
  <c r="BI42" i="11"/>
  <c r="BU42" i="11"/>
  <c r="BH87" i="11"/>
  <c r="BT87" i="11"/>
  <c r="BH108" i="11"/>
  <c r="BT108" i="11"/>
  <c r="BT66" i="11"/>
  <c r="BH66" i="11"/>
  <c r="BT65" i="11"/>
  <c r="BH65" i="11"/>
  <c r="BH56" i="11"/>
  <c r="BT56" i="11"/>
  <c r="BH74" i="11"/>
  <c r="BT74" i="11"/>
  <c r="BT46" i="11"/>
  <c r="BH46" i="11"/>
  <c r="BH72" i="11"/>
  <c r="BT72" i="11"/>
  <c r="BI25" i="11"/>
  <c r="BU25" i="11"/>
  <c r="BV38" i="11"/>
  <c r="BJ38" i="11"/>
  <c r="EH38" i="11" s="1"/>
  <c r="BT11" i="11"/>
  <c r="BH11" i="11"/>
  <c r="BU13" i="11"/>
  <c r="BI13" i="11"/>
  <c r="BI103" i="11"/>
  <c r="BU103" i="11"/>
  <c r="BT91" i="11"/>
  <c r="BH91" i="11"/>
  <c r="BH101" i="11"/>
  <c r="BT101" i="11"/>
  <c r="BU78" i="11"/>
  <c r="BI78" i="11"/>
  <c r="BT86" i="11"/>
  <c r="BH86" i="11"/>
  <c r="BH85" i="11"/>
  <c r="BT85" i="11"/>
  <c r="BU16" i="11"/>
  <c r="BI16" i="11"/>
  <c r="BT61" i="11"/>
  <c r="BH61" i="11"/>
  <c r="BI15" i="11"/>
  <c r="BU15" i="11"/>
  <c r="BU23" i="11"/>
  <c r="BI23" i="11"/>
  <c r="BU27" i="11"/>
  <c r="BI27" i="11"/>
  <c r="BJ50" i="11"/>
  <c r="EH50" i="11" s="1"/>
  <c r="BV50" i="11"/>
  <c r="BT52" i="11"/>
  <c r="BH52" i="11"/>
  <c r="BH58" i="11"/>
  <c r="BT58" i="11"/>
  <c r="BH55" i="11"/>
  <c r="BT55" i="11"/>
  <c r="BH93" i="11"/>
  <c r="BT93" i="11"/>
  <c r="BH80" i="11"/>
  <c r="BT80" i="11"/>
  <c r="BT99" i="11"/>
  <c r="BH99" i="11"/>
  <c r="BH73" i="11"/>
  <c r="BT73" i="11"/>
  <c r="AL16" i="19"/>
  <c r="AL39" i="19"/>
  <c r="CE54" i="11"/>
  <c r="CE81" i="11"/>
  <c r="CE101" i="11"/>
  <c r="CE102" i="11"/>
  <c r="CE52" i="11"/>
  <c r="CE77" i="11"/>
  <c r="CE79" i="11"/>
  <c r="CE100" i="11"/>
  <c r="CE56" i="11"/>
  <c r="CE86" i="11"/>
  <c r="CE88" i="11"/>
  <c r="CE90" i="11"/>
  <c r="CE60" i="11"/>
  <c r="CE104" i="11"/>
  <c r="CE73" i="11"/>
  <c r="CE63" i="11"/>
  <c r="CE69" i="11"/>
  <c r="CE53" i="11"/>
  <c r="CE76" i="11"/>
  <c r="CE97" i="11"/>
  <c r="CE58" i="11"/>
  <c r="CE107" i="11"/>
  <c r="CE68" i="11"/>
  <c r="CE65" i="11"/>
  <c r="CE105" i="11"/>
  <c r="CF78" i="11"/>
  <c r="CE61" i="11"/>
  <c r="AK94" i="19"/>
  <c r="CE84" i="11"/>
  <c r="CE67" i="11"/>
  <c r="AK77" i="19"/>
  <c r="CE99" i="11"/>
  <c r="AK90" i="19"/>
  <c r="AK61" i="19"/>
  <c r="AK60" i="19"/>
  <c r="AK80" i="19"/>
  <c r="AK104" i="19"/>
  <c r="CE74" i="11"/>
  <c r="CE55" i="11"/>
  <c r="AK98" i="19"/>
  <c r="CE106" i="11"/>
  <c r="AL103" i="19"/>
  <c r="AK69" i="19"/>
  <c r="AK106" i="19"/>
  <c r="AK52" i="19"/>
  <c r="AK54" i="19"/>
  <c r="CE108" i="11"/>
  <c r="CE95" i="11"/>
  <c r="CE71" i="11"/>
  <c r="AK105" i="19"/>
  <c r="AK108" i="19"/>
  <c r="AK100" i="19"/>
  <c r="CE70" i="11"/>
  <c r="CE82" i="11"/>
  <c r="CE59" i="11"/>
  <c r="AK65" i="19"/>
  <c r="CE64" i="11"/>
  <c r="CE98" i="11"/>
  <c r="CF103" i="11"/>
  <c r="AK83" i="19"/>
  <c r="AK96" i="19"/>
  <c r="AK76" i="19"/>
  <c r="AK73" i="19"/>
  <c r="AK56" i="19"/>
  <c r="AK74" i="19"/>
  <c r="CE83" i="11"/>
  <c r="AK89" i="19"/>
  <c r="AL92" i="19"/>
  <c r="CE66" i="11"/>
  <c r="CE72" i="11"/>
  <c r="CE91" i="11"/>
  <c r="CE80" i="11"/>
  <c r="AK66" i="19"/>
  <c r="AK71" i="19"/>
  <c r="AK101" i="19"/>
  <c r="AL78" i="19"/>
  <c r="AK82" i="19"/>
  <c r="CE57" i="11"/>
  <c r="CF92" i="11"/>
  <c r="AK57" i="19"/>
  <c r="AK102" i="19"/>
  <c r="AK84" i="19"/>
  <c r="AK72" i="19"/>
  <c r="AK86" i="19"/>
  <c r="AK64" i="19"/>
  <c r="AK75" i="19"/>
  <c r="AK85" i="19"/>
  <c r="AK68" i="19"/>
  <c r="AK97" i="19"/>
  <c r="AK58" i="19"/>
  <c r="AK55" i="19"/>
  <c r="AK62" i="19"/>
  <c r="AK79" i="19"/>
  <c r="CE75" i="11"/>
  <c r="CE85" i="11"/>
  <c r="AK63" i="19"/>
  <c r="AK88" i="19"/>
  <c r="AK87" i="19"/>
  <c r="AK53" i="19"/>
  <c r="AK91" i="19"/>
  <c r="AK99" i="19"/>
  <c r="AK70" i="19"/>
  <c r="AK107" i="19"/>
  <c r="CE62" i="11"/>
  <c r="CE96" i="11"/>
  <c r="AK95" i="19"/>
  <c r="AK67" i="19"/>
  <c r="CE93" i="11"/>
  <c r="AK93" i="19"/>
  <c r="AK81" i="19"/>
  <c r="CE94" i="11"/>
  <c r="CE87" i="11"/>
  <c r="CE89" i="11"/>
  <c r="AK59" i="19"/>
  <c r="AL13" i="19"/>
  <c r="AL42" i="19"/>
  <c r="AK11" i="19"/>
  <c r="CE40" i="11"/>
  <c r="AK40" i="19"/>
  <c r="AK47" i="19"/>
  <c r="CE37" i="11"/>
  <c r="AK37" i="19"/>
  <c r="CE29" i="11"/>
  <c r="AK29" i="19"/>
  <c r="CE33" i="11"/>
  <c r="AK33" i="19"/>
  <c r="CE46" i="11"/>
  <c r="AK46" i="19"/>
  <c r="CE45" i="11"/>
  <c r="AK45" i="19"/>
  <c r="CF36" i="11"/>
  <c r="AL36" i="19"/>
  <c r="CF51" i="11"/>
  <c r="CE31" i="11"/>
  <c r="CH49" i="11"/>
  <c r="CR49" i="11" s="1"/>
  <c r="CF48" i="11"/>
  <c r="CG50" i="11"/>
  <c r="CF31" i="11"/>
  <c r="CF32" i="11"/>
  <c r="CE25" i="11"/>
  <c r="CF18" i="11"/>
  <c r="CF41" i="11"/>
  <c r="CE15" i="11"/>
  <c r="CE10" i="11"/>
  <c r="CF22" i="11"/>
  <c r="CF14" i="11"/>
  <c r="CE18" i="11"/>
  <c r="CF34" i="11"/>
  <c r="CF10" i="11"/>
  <c r="CF16" i="11"/>
  <c r="CF27" i="11"/>
  <c r="CF19" i="11"/>
  <c r="CG38" i="11"/>
  <c r="CG12" i="11"/>
  <c r="CE19" i="11"/>
  <c r="CE14" i="11"/>
  <c r="CF30" i="11"/>
  <c r="CF28" i="11"/>
  <c r="CE32" i="11"/>
  <c r="CF20" i="11"/>
  <c r="CE13" i="11"/>
  <c r="CE24" i="11"/>
  <c r="CF21" i="11"/>
  <c r="CF24" i="11"/>
  <c r="CF15" i="11"/>
  <c r="CE20" i="11"/>
  <c r="CF23" i="11"/>
  <c r="CE30" i="11"/>
  <c r="CE21" i="11"/>
  <c r="CE16" i="11"/>
  <c r="CF13" i="11"/>
  <c r="CE22" i="11"/>
  <c r="CE34" i="11"/>
  <c r="CE27" i="11"/>
  <c r="CF25" i="11"/>
  <c r="CF43" i="11"/>
  <c r="AL48" i="19"/>
  <c r="AL51" i="19"/>
  <c r="BD9" i="19"/>
  <c r="BP9" i="19" s="1"/>
  <c r="BJ9" i="19"/>
  <c r="BG9" i="19"/>
  <c r="BS9" i="19" s="1"/>
  <c r="BB9" i="19"/>
  <c r="BN9" i="19" s="1"/>
  <c r="BH9" i="19"/>
  <c r="BT9" i="19" s="1"/>
  <c r="BE9" i="19"/>
  <c r="BQ9" i="19" s="1"/>
  <c r="BA9" i="19"/>
  <c r="BM9" i="19" s="1"/>
  <c r="BF9" i="19"/>
  <c r="BR9" i="19" s="1"/>
  <c r="BI9" i="19"/>
  <c r="BU9" i="19" s="1"/>
  <c r="AZ9" i="19"/>
  <c r="BL9" i="19" s="1"/>
  <c r="AL41" i="19"/>
  <c r="AL43" i="19"/>
  <c r="AL31" i="19"/>
  <c r="AL27" i="19"/>
  <c r="AL32" i="19"/>
  <c r="AL30" i="19"/>
  <c r="AL34" i="19"/>
  <c r="BV34" i="19" s="1"/>
  <c r="AL23" i="19"/>
  <c r="AL20" i="19"/>
  <c r="AL24" i="19"/>
  <c r="AL21" i="19"/>
  <c r="AL19" i="19"/>
  <c r="AL25" i="19"/>
  <c r="AL22" i="19"/>
  <c r="AL15" i="19"/>
  <c r="AL14" i="19"/>
  <c r="AL10" i="19"/>
  <c r="AL9" i="19"/>
  <c r="BV9" i="19" l="1"/>
  <c r="CF29" i="11"/>
  <c r="CG42" i="11"/>
  <c r="CG39" i="11"/>
  <c r="CF11" i="11"/>
  <c r="CF33" i="11"/>
  <c r="BU82" i="11"/>
  <c r="BI82" i="11"/>
  <c r="BJ25" i="11"/>
  <c r="EH25" i="11" s="1"/>
  <c r="BV25" i="11"/>
  <c r="BJ24" i="11"/>
  <c r="EH24" i="11" s="1"/>
  <c r="BV24" i="11"/>
  <c r="BJ30" i="11"/>
  <c r="EH30" i="11" s="1"/>
  <c r="BV30" i="11"/>
  <c r="BF9" i="11"/>
  <c r="BR9" i="11"/>
  <c r="BD9" i="11"/>
  <c r="BP9" i="11"/>
  <c r="BV42" i="11"/>
  <c r="BJ42" i="11"/>
  <c r="EH42" i="11" s="1"/>
  <c r="BU67" i="11"/>
  <c r="BI67" i="11"/>
  <c r="BI70" i="11"/>
  <c r="BU70" i="11"/>
  <c r="BI86" i="11"/>
  <c r="BU86" i="11"/>
  <c r="BU84" i="11"/>
  <c r="BI84" i="11"/>
  <c r="BU56" i="11"/>
  <c r="BI56" i="11"/>
  <c r="BU100" i="11"/>
  <c r="BI100" i="11"/>
  <c r="BV103" i="11"/>
  <c r="BJ103" i="11"/>
  <c r="BU94" i="11"/>
  <c r="BI94" i="11"/>
  <c r="BV15" i="11"/>
  <c r="BJ15" i="11"/>
  <c r="EH15" i="11" s="1"/>
  <c r="BV23" i="11"/>
  <c r="BJ23" i="11"/>
  <c r="EH23" i="11" s="1"/>
  <c r="BV28" i="11"/>
  <c r="BJ28" i="11"/>
  <c r="EH28" i="11" s="1"/>
  <c r="BA9" i="11"/>
  <c r="BM9" i="11"/>
  <c r="BU29" i="11"/>
  <c r="BI29" i="11"/>
  <c r="BU37" i="11"/>
  <c r="BI37" i="11"/>
  <c r="BV13" i="11"/>
  <c r="BJ13" i="11"/>
  <c r="EH13" i="11" s="1"/>
  <c r="BI88" i="11"/>
  <c r="BU88" i="11"/>
  <c r="BU55" i="11"/>
  <c r="BI55" i="11"/>
  <c r="BU97" i="11"/>
  <c r="BI97" i="11"/>
  <c r="BI66" i="11"/>
  <c r="BU66" i="11"/>
  <c r="BI108" i="11"/>
  <c r="BU108" i="11"/>
  <c r="BI104" i="11"/>
  <c r="BU104" i="11"/>
  <c r="BU90" i="11"/>
  <c r="BI90" i="11"/>
  <c r="BJ39" i="11"/>
  <c r="EH39" i="11" s="1"/>
  <c r="BV39" i="11"/>
  <c r="BU47" i="11"/>
  <c r="BI47" i="11"/>
  <c r="BI52" i="11"/>
  <c r="BU52" i="11"/>
  <c r="BV19" i="11"/>
  <c r="BJ19" i="11"/>
  <c r="EH19" i="11" s="1"/>
  <c r="BV32" i="11"/>
  <c r="BJ32" i="11"/>
  <c r="EH32" i="11" s="1"/>
  <c r="BV41" i="11"/>
  <c r="BJ41" i="11"/>
  <c r="EH41" i="11" s="1"/>
  <c r="BO9" i="11"/>
  <c r="BC9" i="11"/>
  <c r="BJ51" i="11"/>
  <c r="EH51" i="11" s="1"/>
  <c r="BV51" i="11"/>
  <c r="BU46" i="11"/>
  <c r="BI46" i="11"/>
  <c r="BU107" i="11"/>
  <c r="BI107" i="11"/>
  <c r="BU91" i="11"/>
  <c r="BI91" i="11"/>
  <c r="BU75" i="11"/>
  <c r="BI75" i="11"/>
  <c r="BU57" i="11"/>
  <c r="BI57" i="11"/>
  <c r="BU101" i="11"/>
  <c r="BI101" i="11"/>
  <c r="BU106" i="11"/>
  <c r="BI106" i="11"/>
  <c r="BJ10" i="11"/>
  <c r="EH10" i="11" s="1"/>
  <c r="BV10" i="11"/>
  <c r="BJ18" i="11"/>
  <c r="EH18" i="11" s="1"/>
  <c r="BV18" i="11"/>
  <c r="BQ9" i="11"/>
  <c r="BE9" i="11"/>
  <c r="BV36" i="11"/>
  <c r="BJ36" i="11"/>
  <c r="BU45" i="11"/>
  <c r="BI45" i="11"/>
  <c r="BU59" i="11"/>
  <c r="BI59" i="11"/>
  <c r="BI99" i="11"/>
  <c r="BU99" i="11"/>
  <c r="BU79" i="11"/>
  <c r="BI79" i="11"/>
  <c r="BI72" i="11"/>
  <c r="BU72" i="11"/>
  <c r="BI102" i="11"/>
  <c r="BU102" i="11"/>
  <c r="BV92" i="11"/>
  <c r="BJ92" i="11"/>
  <c r="BI73" i="11"/>
  <c r="BU73" i="11"/>
  <c r="BU96" i="11"/>
  <c r="BI96" i="11"/>
  <c r="BU60" i="11"/>
  <c r="BI60" i="11"/>
  <c r="BI98" i="11"/>
  <c r="BU98" i="11"/>
  <c r="BJ22" i="11"/>
  <c r="EH22" i="11" s="1"/>
  <c r="BV22" i="11"/>
  <c r="BJ34" i="11"/>
  <c r="EH34" i="11" s="1"/>
  <c r="BV34" i="11"/>
  <c r="BV31" i="11"/>
  <c r="BJ31" i="11"/>
  <c r="EH31" i="11" s="1"/>
  <c r="BT9" i="11"/>
  <c r="BH9" i="11"/>
  <c r="BJ48" i="11"/>
  <c r="EH48" i="11" s="1"/>
  <c r="BV48" i="11"/>
  <c r="BU40" i="11"/>
  <c r="BI40" i="11"/>
  <c r="BI93" i="11"/>
  <c r="BU93" i="11"/>
  <c r="BI58" i="11"/>
  <c r="BU58" i="11"/>
  <c r="BU68" i="11"/>
  <c r="BI68" i="11"/>
  <c r="BI83" i="11"/>
  <c r="BU83" i="11"/>
  <c r="BI105" i="11"/>
  <c r="BU105" i="11"/>
  <c r="BI54" i="11"/>
  <c r="BU54" i="11"/>
  <c r="BI80" i="11"/>
  <c r="BU80" i="11"/>
  <c r="BU9" i="11"/>
  <c r="BI9" i="11"/>
  <c r="BI81" i="11"/>
  <c r="BU81" i="11"/>
  <c r="BV27" i="11"/>
  <c r="BJ27" i="11"/>
  <c r="EH27" i="11" s="1"/>
  <c r="BN9" i="11"/>
  <c r="BB9" i="11"/>
  <c r="BU11" i="11"/>
  <c r="BI11" i="11"/>
  <c r="BI95" i="11"/>
  <c r="BU95" i="11"/>
  <c r="BU53" i="11"/>
  <c r="BI53" i="11"/>
  <c r="BU64" i="11"/>
  <c r="BI64" i="11"/>
  <c r="BJ78" i="11"/>
  <c r="BV78" i="11"/>
  <c r="BI71" i="11"/>
  <c r="BU71" i="11"/>
  <c r="BU74" i="11"/>
  <c r="BI74" i="11"/>
  <c r="BI69" i="11"/>
  <c r="BU69" i="11"/>
  <c r="BJ16" i="11"/>
  <c r="EH16" i="11" s="1"/>
  <c r="BV16" i="11"/>
  <c r="BI85" i="11"/>
  <c r="BU85" i="11"/>
  <c r="BJ14" i="11"/>
  <c r="EH14" i="11" s="1"/>
  <c r="BV14" i="11"/>
  <c r="BJ21" i="11"/>
  <c r="EH21" i="11" s="1"/>
  <c r="BV21" i="11"/>
  <c r="BJ20" i="11"/>
  <c r="EH20" i="11" s="1"/>
  <c r="BV20" i="11"/>
  <c r="BV43" i="11"/>
  <c r="BJ43" i="11"/>
  <c r="EH43" i="11" s="1"/>
  <c r="AZ9" i="11"/>
  <c r="BL9" i="11"/>
  <c r="BS9" i="11"/>
  <c r="BG9" i="11"/>
  <c r="BI33" i="11"/>
  <c r="BU33" i="11"/>
  <c r="BU87" i="11"/>
  <c r="BI87" i="11"/>
  <c r="BI63" i="11"/>
  <c r="BU63" i="11"/>
  <c r="BI62" i="11"/>
  <c r="BU62" i="11"/>
  <c r="BI89" i="11"/>
  <c r="BU89" i="11"/>
  <c r="BU76" i="11"/>
  <c r="BI76" i="11"/>
  <c r="BI65" i="11"/>
  <c r="BU65" i="11"/>
  <c r="BU61" i="11"/>
  <c r="BI61" i="11"/>
  <c r="BI77" i="11"/>
  <c r="BU77" i="11"/>
  <c r="CF62" i="11"/>
  <c r="CF72" i="11"/>
  <c r="CF66" i="11"/>
  <c r="CF96" i="11"/>
  <c r="CG103" i="11"/>
  <c r="CF58" i="11"/>
  <c r="CG78" i="11"/>
  <c r="CF74" i="11"/>
  <c r="CF76" i="11"/>
  <c r="CF100" i="11"/>
  <c r="CF98" i="11"/>
  <c r="CF57" i="11"/>
  <c r="CF97" i="11"/>
  <c r="CF56" i="11"/>
  <c r="CF83" i="11"/>
  <c r="CF59" i="11"/>
  <c r="CF95" i="11"/>
  <c r="CF93" i="11"/>
  <c r="CF67" i="11"/>
  <c r="CF68" i="11"/>
  <c r="CF105" i="11"/>
  <c r="CF81" i="11"/>
  <c r="CF70" i="11"/>
  <c r="CF80" i="11"/>
  <c r="CF85" i="11"/>
  <c r="CF90" i="11"/>
  <c r="CF107" i="11"/>
  <c r="CF65" i="11"/>
  <c r="CF77" i="11"/>
  <c r="CF99" i="11"/>
  <c r="CF63" i="11"/>
  <c r="CF84" i="11"/>
  <c r="CF108" i="11"/>
  <c r="CF69" i="11"/>
  <c r="CF60" i="11"/>
  <c r="CF94" i="11"/>
  <c r="CF55" i="11"/>
  <c r="CF71" i="11"/>
  <c r="CG92" i="11"/>
  <c r="AL97" i="19"/>
  <c r="AL95" i="19"/>
  <c r="CF64" i="11"/>
  <c r="AL70" i="19"/>
  <c r="CF102" i="11"/>
  <c r="AL58" i="19"/>
  <c r="AL85" i="19"/>
  <c r="AL64" i="19"/>
  <c r="AL76" i="19"/>
  <c r="AL96" i="19"/>
  <c r="CF87" i="11"/>
  <c r="AL59" i="19"/>
  <c r="AL67" i="19"/>
  <c r="AL91" i="19"/>
  <c r="AL79" i="19"/>
  <c r="AL62" i="19"/>
  <c r="CF52" i="11"/>
  <c r="AL83" i="19"/>
  <c r="AL65" i="19"/>
  <c r="AL54" i="19"/>
  <c r="AL69" i="19"/>
  <c r="AL98" i="19"/>
  <c r="AL94" i="19"/>
  <c r="AL87" i="19"/>
  <c r="AL84" i="19"/>
  <c r="AL56" i="19"/>
  <c r="AL108" i="19"/>
  <c r="AL104" i="19"/>
  <c r="AL61" i="19"/>
  <c r="AL55" i="19"/>
  <c r="AL75" i="19"/>
  <c r="AL72" i="19"/>
  <c r="AL100" i="19"/>
  <c r="CF53" i="11"/>
  <c r="AL107" i="19"/>
  <c r="AL88" i="19"/>
  <c r="AL63" i="19"/>
  <c r="CF82" i="11"/>
  <c r="CF89" i="11"/>
  <c r="AL57" i="19"/>
  <c r="AL71" i="19"/>
  <c r="CF106" i="11"/>
  <c r="CF104" i="11"/>
  <c r="CF61" i="11"/>
  <c r="AL52" i="19"/>
  <c r="CF91" i="11"/>
  <c r="CF88" i="11"/>
  <c r="AL93" i="19"/>
  <c r="CF75" i="11"/>
  <c r="CF86" i="11"/>
  <c r="AL53" i="19"/>
  <c r="AL68" i="19"/>
  <c r="AL86" i="19"/>
  <c r="CF73" i="11"/>
  <c r="AL82" i="19"/>
  <c r="AL101" i="19"/>
  <c r="CF54" i="11"/>
  <c r="AL73" i="19"/>
  <c r="AL105" i="19"/>
  <c r="AL80" i="19"/>
  <c r="AL90" i="19"/>
  <c r="AL89" i="19"/>
  <c r="AL77" i="19"/>
  <c r="CF79" i="11"/>
  <c r="AL81" i="19"/>
  <c r="AL99" i="19"/>
  <c r="CF101" i="11"/>
  <c r="AL102" i="19"/>
  <c r="AL66" i="19"/>
  <c r="AL74" i="19"/>
  <c r="AL106" i="19"/>
  <c r="AL60" i="19"/>
  <c r="AL11" i="19"/>
  <c r="CF40" i="11"/>
  <c r="AL40" i="19"/>
  <c r="AL47" i="19"/>
  <c r="CF37" i="11"/>
  <c r="AL37" i="19"/>
  <c r="AL29" i="19"/>
  <c r="AL33" i="19"/>
  <c r="CF46" i="11"/>
  <c r="AL46" i="19"/>
  <c r="CF45" i="11"/>
  <c r="AL45" i="19"/>
  <c r="CG36" i="11"/>
  <c r="DE49" i="11"/>
  <c r="DQ49" i="11"/>
  <c r="EC49" i="11"/>
  <c r="CS49" i="11"/>
  <c r="CP49" i="11"/>
  <c r="CU49" i="11"/>
  <c r="DH49" i="11" s="1"/>
  <c r="CL49" i="11"/>
  <c r="CJ49" i="11"/>
  <c r="CK49" i="11"/>
  <c r="CM49" i="11"/>
  <c r="CN49" i="11"/>
  <c r="CO49" i="11"/>
  <c r="CT49" i="11"/>
  <c r="CQ49" i="11"/>
  <c r="CG51" i="11"/>
  <c r="CG48" i="11"/>
  <c r="CH50" i="11"/>
  <c r="CG18" i="11"/>
  <c r="CG19" i="11"/>
  <c r="CG23" i="11"/>
  <c r="CH12" i="11"/>
  <c r="CN12" i="11" s="1"/>
  <c r="CG22" i="11"/>
  <c r="CG10" i="11"/>
  <c r="CG43" i="11"/>
  <c r="CG24" i="11"/>
  <c r="CG21" i="11"/>
  <c r="CG31" i="11"/>
  <c r="CG30" i="11"/>
  <c r="CG27" i="11"/>
  <c r="CG28" i="11"/>
  <c r="CG25" i="11"/>
  <c r="CG16" i="11"/>
  <c r="CH38" i="11"/>
  <c r="CG34" i="11"/>
  <c r="CG41" i="11"/>
  <c r="CG32" i="11"/>
  <c r="CG15" i="11"/>
  <c r="CG20" i="11"/>
  <c r="CG13" i="11"/>
  <c r="CG14" i="11"/>
  <c r="CH42" i="11" l="1"/>
  <c r="CJ42" i="11" s="1"/>
  <c r="CH39" i="11"/>
  <c r="CN39" i="11" s="1"/>
  <c r="DA39" i="11" s="1"/>
  <c r="BV105" i="11"/>
  <c r="BJ105" i="11"/>
  <c r="BJ55" i="11"/>
  <c r="BV55" i="11"/>
  <c r="BJ64" i="11"/>
  <c r="BV64" i="11"/>
  <c r="BJ29" i="11"/>
  <c r="BV29" i="11"/>
  <c r="BJ11" i="11"/>
  <c r="BV11" i="11"/>
  <c r="BV80" i="11"/>
  <c r="BJ80" i="11"/>
  <c r="BJ66" i="11"/>
  <c r="BV66" i="11"/>
  <c r="BV71" i="11"/>
  <c r="BJ71" i="11"/>
  <c r="BJ70" i="11"/>
  <c r="BV70" i="11"/>
  <c r="BV63" i="11"/>
  <c r="BJ63" i="11"/>
  <c r="BV72" i="11"/>
  <c r="BJ72" i="11"/>
  <c r="BV104" i="11"/>
  <c r="BJ104" i="11"/>
  <c r="BJ56" i="11"/>
  <c r="BV56" i="11"/>
  <c r="BJ65" i="11"/>
  <c r="BV65" i="11"/>
  <c r="BV59" i="11"/>
  <c r="BJ59" i="11"/>
  <c r="BJ33" i="11"/>
  <c r="BV33" i="11"/>
  <c r="BV40" i="11"/>
  <c r="BJ40" i="11"/>
  <c r="BV74" i="11"/>
  <c r="BJ74" i="11"/>
  <c r="BJ102" i="11"/>
  <c r="BV102" i="11"/>
  <c r="BV81" i="11"/>
  <c r="BJ81" i="11"/>
  <c r="BV89" i="11"/>
  <c r="BJ89" i="11"/>
  <c r="BV101" i="11"/>
  <c r="BJ101" i="11"/>
  <c r="BV93" i="11"/>
  <c r="BJ93" i="11"/>
  <c r="BV52" i="11"/>
  <c r="BJ52" i="11"/>
  <c r="BJ100" i="11"/>
  <c r="BV100" i="11"/>
  <c r="BV108" i="11"/>
  <c r="BJ108" i="11"/>
  <c r="BJ69" i="11"/>
  <c r="BV69" i="11"/>
  <c r="BV79" i="11"/>
  <c r="BJ79" i="11"/>
  <c r="BJ85" i="11"/>
  <c r="BV85" i="11"/>
  <c r="BV97" i="11"/>
  <c r="BJ97" i="11"/>
  <c r="BJ99" i="11"/>
  <c r="BV99" i="11"/>
  <c r="BJ107" i="11"/>
  <c r="BV107" i="11"/>
  <c r="BV58" i="11"/>
  <c r="BJ58" i="11"/>
  <c r="BV9" i="11"/>
  <c r="BJ9" i="11"/>
  <c r="BJ46" i="11"/>
  <c r="BV46" i="11"/>
  <c r="BJ86" i="11"/>
  <c r="BV86" i="11"/>
  <c r="BV106" i="11"/>
  <c r="BJ106" i="11"/>
  <c r="BJ62" i="11"/>
  <c r="BV62" i="11"/>
  <c r="BJ45" i="11"/>
  <c r="BV45" i="11"/>
  <c r="BV60" i="11"/>
  <c r="BJ60" i="11"/>
  <c r="BV73" i="11"/>
  <c r="BJ73" i="11"/>
  <c r="BV57" i="11"/>
  <c r="BJ57" i="11"/>
  <c r="BV75" i="11"/>
  <c r="BJ75" i="11"/>
  <c r="BJ94" i="11"/>
  <c r="BV94" i="11"/>
  <c r="BV83" i="11"/>
  <c r="BJ83" i="11"/>
  <c r="BV67" i="11"/>
  <c r="BJ67" i="11"/>
  <c r="BV96" i="11"/>
  <c r="BJ96" i="11"/>
  <c r="BV95" i="11"/>
  <c r="BJ95" i="11"/>
  <c r="BJ98" i="11"/>
  <c r="BV98" i="11"/>
  <c r="BV47" i="11"/>
  <c r="BJ47" i="11"/>
  <c r="BV90" i="11"/>
  <c r="BJ90" i="11"/>
  <c r="BV82" i="11"/>
  <c r="BJ82" i="11"/>
  <c r="BV53" i="11"/>
  <c r="BJ53" i="11"/>
  <c r="BV88" i="11"/>
  <c r="BJ88" i="11"/>
  <c r="BV87" i="11"/>
  <c r="BJ87" i="11"/>
  <c r="BV54" i="11"/>
  <c r="BJ54" i="11"/>
  <c r="BJ91" i="11"/>
  <c r="BV91" i="11"/>
  <c r="BJ76" i="11"/>
  <c r="BV76" i="11"/>
  <c r="BV37" i="11"/>
  <c r="BJ37" i="11"/>
  <c r="BJ77" i="11"/>
  <c r="BV77" i="11"/>
  <c r="BJ68" i="11"/>
  <c r="BV68" i="11"/>
  <c r="BJ61" i="11"/>
  <c r="BV61" i="11"/>
  <c r="BJ84" i="11"/>
  <c r="BV84" i="11"/>
  <c r="CG90" i="11"/>
  <c r="CG82" i="11"/>
  <c r="CG61" i="11"/>
  <c r="CG80" i="11"/>
  <c r="CG57" i="11"/>
  <c r="CG58" i="11"/>
  <c r="CG53" i="11"/>
  <c r="CG100" i="11"/>
  <c r="CG69" i="11"/>
  <c r="CG66" i="11"/>
  <c r="CG81" i="11"/>
  <c r="CG87" i="11"/>
  <c r="CG96" i="11"/>
  <c r="CG73" i="11"/>
  <c r="CG59" i="11"/>
  <c r="CG68" i="11"/>
  <c r="CG95" i="11"/>
  <c r="CG86" i="11"/>
  <c r="CG63" i="11"/>
  <c r="CG55" i="11"/>
  <c r="CG85" i="11"/>
  <c r="CG93" i="11"/>
  <c r="CG105" i="11"/>
  <c r="CG107" i="11"/>
  <c r="CG71" i="11"/>
  <c r="CG88" i="11"/>
  <c r="CG104" i="11"/>
  <c r="CG84" i="11"/>
  <c r="CG94" i="11"/>
  <c r="CG54" i="11"/>
  <c r="CG64" i="11"/>
  <c r="CG60" i="11"/>
  <c r="CG99" i="11"/>
  <c r="CG75" i="11"/>
  <c r="CG98" i="11"/>
  <c r="CG65" i="11"/>
  <c r="CG79" i="11"/>
  <c r="CG67" i="11"/>
  <c r="CH78" i="11"/>
  <c r="EH78" i="11"/>
  <c r="CG77" i="11"/>
  <c r="CG101" i="11"/>
  <c r="CG72" i="11"/>
  <c r="CG108" i="11"/>
  <c r="CG83" i="11"/>
  <c r="CG70" i="11"/>
  <c r="CG74" i="11"/>
  <c r="CH103" i="11"/>
  <c r="EH103" i="11"/>
  <c r="CH92" i="11"/>
  <c r="CT92" i="11" s="1"/>
  <c r="EH92" i="11"/>
  <c r="CG52" i="11"/>
  <c r="CG56" i="11"/>
  <c r="CG62" i="11"/>
  <c r="CG91" i="11"/>
  <c r="CG76" i="11"/>
  <c r="CG106" i="11"/>
  <c r="CG102" i="11"/>
  <c r="CG97" i="11"/>
  <c r="CG89" i="11"/>
  <c r="CU50" i="11"/>
  <c r="DT50" i="11" s="1"/>
  <c r="CJ50" i="11"/>
  <c r="CK50" i="11"/>
  <c r="CM50" i="11"/>
  <c r="CN50" i="11"/>
  <c r="CL50" i="11"/>
  <c r="CP50" i="11"/>
  <c r="CR50" i="11"/>
  <c r="CQ50" i="11"/>
  <c r="CS50" i="11"/>
  <c r="CO50" i="11"/>
  <c r="CT50" i="11"/>
  <c r="CG11" i="11"/>
  <c r="CG40" i="11"/>
  <c r="CG47" i="11"/>
  <c r="CG37" i="11"/>
  <c r="CG29" i="11"/>
  <c r="CG33" i="11"/>
  <c r="CG46" i="11"/>
  <c r="CG45" i="11"/>
  <c r="EH36" i="11"/>
  <c r="CH36" i="11"/>
  <c r="DT49" i="11"/>
  <c r="EF49" i="11"/>
  <c r="CW49" i="11"/>
  <c r="DU49" i="11"/>
  <c r="DI49" i="11"/>
  <c r="DK49" i="11"/>
  <c r="DW49" i="11"/>
  <c r="CY49" i="11"/>
  <c r="EB49" i="11"/>
  <c r="DP49" i="11"/>
  <c r="DD49" i="11"/>
  <c r="DG49" i="11"/>
  <c r="DS49" i="11"/>
  <c r="EE49" i="11"/>
  <c r="EA49" i="11"/>
  <c r="DO49" i="11"/>
  <c r="DC49" i="11"/>
  <c r="DZ49" i="11"/>
  <c r="DB49" i="11"/>
  <c r="DN49" i="11"/>
  <c r="DR49" i="11"/>
  <c r="DF49" i="11"/>
  <c r="ED49" i="11"/>
  <c r="DM49" i="11"/>
  <c r="DA49" i="11"/>
  <c r="DY49" i="11"/>
  <c r="DL49" i="11"/>
  <c r="DX49" i="11"/>
  <c r="CZ49" i="11"/>
  <c r="DJ49" i="11"/>
  <c r="DV49" i="11"/>
  <c r="CX49" i="11"/>
  <c r="CH51" i="11"/>
  <c r="CQ51" i="11" s="1"/>
  <c r="CH48" i="11"/>
  <c r="CL12" i="11"/>
  <c r="DW12" i="11" s="1"/>
  <c r="CJ12" i="11"/>
  <c r="DU12" i="11" s="1"/>
  <c r="CH32" i="11"/>
  <c r="CL32" i="11" s="1"/>
  <c r="CY32" i="11" s="1"/>
  <c r="CP12" i="11"/>
  <c r="DC12" i="11" s="1"/>
  <c r="CH24" i="11"/>
  <c r="CU24" i="11" s="1"/>
  <c r="EF24" i="11" s="1"/>
  <c r="CH20" i="11"/>
  <c r="CL20" i="11" s="1"/>
  <c r="CH30" i="11"/>
  <c r="CO30" i="11" s="1"/>
  <c r="CQ12" i="11"/>
  <c r="DD12" i="11" s="1"/>
  <c r="CT12" i="11"/>
  <c r="DS12" i="11" s="1"/>
  <c r="CH19" i="11"/>
  <c r="CM19" i="11" s="1"/>
  <c r="DL19" i="11" s="1"/>
  <c r="CO12" i="11"/>
  <c r="DN12" i="11" s="1"/>
  <c r="CM12" i="11"/>
  <c r="DX12" i="11" s="1"/>
  <c r="CH16" i="11"/>
  <c r="CQ16" i="11" s="1"/>
  <c r="DP16" i="11" s="1"/>
  <c r="CH25" i="11"/>
  <c r="CJ25" i="11" s="1"/>
  <c r="CW25" i="11" s="1"/>
  <c r="CR12" i="11"/>
  <c r="DQ12" i="11" s="1"/>
  <c r="CH18" i="11"/>
  <c r="CQ18" i="11" s="1"/>
  <c r="CH10" i="11"/>
  <c r="CO10" i="11" s="1"/>
  <c r="CH21" i="11"/>
  <c r="CL21" i="11" s="1"/>
  <c r="CU12" i="11"/>
  <c r="CS12" i="11"/>
  <c r="CH43" i="11"/>
  <c r="CP43" i="11" s="1"/>
  <c r="DO43" i="11" s="1"/>
  <c r="CH34" i="11"/>
  <c r="CU34" i="11" s="1"/>
  <c r="EF34" i="11" s="1"/>
  <c r="CK12" i="11"/>
  <c r="CX12" i="11" s="1"/>
  <c r="CH22" i="11"/>
  <c r="CH27" i="11"/>
  <c r="CU38" i="11"/>
  <c r="CJ38" i="11"/>
  <c r="CL38" i="11"/>
  <c r="CK38" i="11"/>
  <c r="CM38" i="11"/>
  <c r="CR38" i="11"/>
  <c r="CS38" i="11"/>
  <c r="CP38" i="11"/>
  <c r="CT38" i="11"/>
  <c r="CN38" i="11"/>
  <c r="CQ38" i="11"/>
  <c r="CO38" i="11"/>
  <c r="CH13" i="11"/>
  <c r="CU13" i="11" s="1"/>
  <c r="CH31" i="11"/>
  <c r="CH14" i="11"/>
  <c r="CU14" i="11" s="1"/>
  <c r="DY12" i="11"/>
  <c r="DM12" i="11"/>
  <c r="DA12" i="11"/>
  <c r="CH41" i="11"/>
  <c r="CM41" i="11" s="1"/>
  <c r="CH15" i="11"/>
  <c r="CH28" i="11"/>
  <c r="CH23" i="11"/>
  <c r="CG9" i="11"/>
  <c r="CA9" i="11"/>
  <c r="BY9" i="11"/>
  <c r="CB9" i="11"/>
  <c r="BX9" i="11"/>
  <c r="CF9" i="11"/>
  <c r="CC9" i="11"/>
  <c r="CD9" i="11"/>
  <c r="CE9" i="11"/>
  <c r="BZ9" i="11"/>
  <c r="CN42" i="11" l="1"/>
  <c r="DA42" i="11" s="1"/>
  <c r="CQ42" i="11"/>
  <c r="DD42" i="11" s="1"/>
  <c r="CP42" i="11"/>
  <c r="EA42" i="11" s="1"/>
  <c r="CU42" i="11"/>
  <c r="EF42" i="11" s="1"/>
  <c r="CR42" i="11"/>
  <c r="EC42" i="11" s="1"/>
  <c r="CW42" i="11"/>
  <c r="DI42" i="11"/>
  <c r="CO42" i="11"/>
  <c r="DB42" i="11" s="1"/>
  <c r="CM42" i="11"/>
  <c r="DX42" i="11" s="1"/>
  <c r="CL42" i="11"/>
  <c r="DK42" i="11" s="1"/>
  <c r="CS42" i="11"/>
  <c r="DR42" i="11" s="1"/>
  <c r="CT42" i="11"/>
  <c r="DS42" i="11" s="1"/>
  <c r="CK42" i="11"/>
  <c r="CX42" i="11" s="1"/>
  <c r="DU42" i="11"/>
  <c r="CT39" i="11"/>
  <c r="EE39" i="11" s="1"/>
  <c r="CL39" i="11"/>
  <c r="DW39" i="11" s="1"/>
  <c r="CJ39" i="11"/>
  <c r="DI39" i="11" s="1"/>
  <c r="CM39" i="11"/>
  <c r="DX39" i="11" s="1"/>
  <c r="DY39" i="11"/>
  <c r="CO39" i="11"/>
  <c r="DZ39" i="11" s="1"/>
  <c r="CQ39" i="11"/>
  <c r="DD39" i="11" s="1"/>
  <c r="DM39" i="11"/>
  <c r="CS39" i="11"/>
  <c r="DF39" i="11" s="1"/>
  <c r="CU39" i="11"/>
  <c r="DT39" i="11" s="1"/>
  <c r="CR39" i="11"/>
  <c r="DQ39" i="11" s="1"/>
  <c r="CK39" i="11"/>
  <c r="CX39" i="11" s="1"/>
  <c r="CP39" i="11"/>
  <c r="DO39" i="11" s="1"/>
  <c r="EE92" i="11"/>
  <c r="DS92" i="11"/>
  <c r="DG92" i="11"/>
  <c r="CH86" i="11"/>
  <c r="EH86" i="11"/>
  <c r="CH106" i="11"/>
  <c r="CT106" i="11" s="1"/>
  <c r="EH106" i="11"/>
  <c r="CH83" i="11"/>
  <c r="CN83" i="11" s="1"/>
  <c r="EH83" i="11"/>
  <c r="CH64" i="11"/>
  <c r="CT64" i="11" s="1"/>
  <c r="EH64" i="11"/>
  <c r="CH95" i="11"/>
  <c r="EH95" i="11"/>
  <c r="CH61" i="11"/>
  <c r="EH61" i="11"/>
  <c r="CH87" i="11"/>
  <c r="EH87" i="11"/>
  <c r="CU103" i="11"/>
  <c r="CJ103" i="11"/>
  <c r="CL103" i="11"/>
  <c r="CK103" i="11"/>
  <c r="CM103" i="11"/>
  <c r="CP103" i="11"/>
  <c r="CR103" i="11"/>
  <c r="CN103" i="11"/>
  <c r="CO103" i="11"/>
  <c r="CQ103" i="11"/>
  <c r="CT103" i="11"/>
  <c r="CS103" i="11"/>
  <c r="CN92" i="11"/>
  <c r="CH104" i="11"/>
  <c r="CT104" i="11" s="1"/>
  <c r="EH104" i="11"/>
  <c r="CH60" i="11"/>
  <c r="CT60" i="11" s="1"/>
  <c r="EH60" i="11"/>
  <c r="CH52" i="11"/>
  <c r="CP52" i="11" s="1"/>
  <c r="EH52" i="11"/>
  <c r="CH100" i="11"/>
  <c r="EH100" i="11"/>
  <c r="CH107" i="11"/>
  <c r="EH107" i="11"/>
  <c r="CR92" i="11"/>
  <c r="CH85" i="11"/>
  <c r="EH85" i="11"/>
  <c r="CH54" i="11"/>
  <c r="CT54" i="11" s="1"/>
  <c r="EH54" i="11"/>
  <c r="CH75" i="11"/>
  <c r="CT75" i="11" s="1"/>
  <c r="EH75" i="11"/>
  <c r="CH102" i="11"/>
  <c r="CO102" i="11" s="1"/>
  <c r="EH102" i="11"/>
  <c r="CH69" i="11"/>
  <c r="EH69" i="11"/>
  <c r="CH73" i="11"/>
  <c r="EH73" i="11"/>
  <c r="CH74" i="11"/>
  <c r="CO74" i="11" s="1"/>
  <c r="EH74" i="11"/>
  <c r="CH93" i="11"/>
  <c r="EH93" i="11"/>
  <c r="CU78" i="11"/>
  <c r="CJ78" i="11"/>
  <c r="CO78" i="11"/>
  <c r="CL78" i="11"/>
  <c r="CN78" i="11"/>
  <c r="CK78" i="11"/>
  <c r="CS78" i="11"/>
  <c r="CQ78" i="11"/>
  <c r="CR78" i="11"/>
  <c r="CT78" i="11"/>
  <c r="CP78" i="11"/>
  <c r="CM78" i="11"/>
  <c r="CH67" i="11"/>
  <c r="CO67" i="11" s="1"/>
  <c r="EH67" i="11"/>
  <c r="CH72" i="11"/>
  <c r="CQ72" i="11" s="1"/>
  <c r="EH72" i="11"/>
  <c r="CH82" i="11"/>
  <c r="EH82" i="11"/>
  <c r="CH62" i="11"/>
  <c r="CK62" i="11" s="1"/>
  <c r="EH62" i="11"/>
  <c r="CH84" i="11"/>
  <c r="CT84" i="11" s="1"/>
  <c r="EH84" i="11"/>
  <c r="CH81" i="11"/>
  <c r="EH81" i="11"/>
  <c r="CH105" i="11"/>
  <c r="EH105" i="11"/>
  <c r="CH56" i="11"/>
  <c r="CT56" i="11" s="1"/>
  <c r="EH56" i="11"/>
  <c r="CH63" i="11"/>
  <c r="EH63" i="11"/>
  <c r="CH90" i="11"/>
  <c r="EH90" i="11"/>
  <c r="CH91" i="11"/>
  <c r="CR91" i="11" s="1"/>
  <c r="EH91" i="11"/>
  <c r="CH57" i="11"/>
  <c r="EH57" i="11"/>
  <c r="CH53" i="11"/>
  <c r="EH53" i="11"/>
  <c r="CH88" i="11"/>
  <c r="EH88" i="11"/>
  <c r="CH77" i="11"/>
  <c r="CT77" i="11" s="1"/>
  <c r="EH77" i="11"/>
  <c r="CH76" i="11"/>
  <c r="CQ76" i="11" s="1"/>
  <c r="EH76" i="11"/>
  <c r="CH98" i="11"/>
  <c r="CQ98" i="11" s="1"/>
  <c r="EH98" i="11"/>
  <c r="CH97" i="11"/>
  <c r="CT97" i="11" s="1"/>
  <c r="EH97" i="11"/>
  <c r="CH71" i="11"/>
  <c r="CP71" i="11" s="1"/>
  <c r="EH71" i="11"/>
  <c r="CH66" i="11"/>
  <c r="EH66" i="11"/>
  <c r="CH58" i="11"/>
  <c r="EH58" i="11"/>
  <c r="CU92" i="11"/>
  <c r="CJ92" i="11"/>
  <c r="CL92" i="11"/>
  <c r="CK92" i="11"/>
  <c r="CM92" i="11"/>
  <c r="CO92" i="11"/>
  <c r="CP92" i="11"/>
  <c r="CQ92" i="11"/>
  <c r="CS92" i="11"/>
  <c r="CH94" i="11"/>
  <c r="CS94" i="11" s="1"/>
  <c r="EH94" i="11"/>
  <c r="CH89" i="11"/>
  <c r="CN89" i="11" s="1"/>
  <c r="EH89" i="11"/>
  <c r="CH68" i="11"/>
  <c r="EH68" i="11"/>
  <c r="CH96" i="11"/>
  <c r="EH96" i="11"/>
  <c r="CH59" i="11"/>
  <c r="EH59" i="11"/>
  <c r="CH55" i="11"/>
  <c r="EH55" i="11"/>
  <c r="CH108" i="11"/>
  <c r="CP108" i="11" s="1"/>
  <c r="EH108" i="11"/>
  <c r="CH101" i="11"/>
  <c r="CT101" i="11" s="1"/>
  <c r="EH101" i="11"/>
  <c r="CH80" i="11"/>
  <c r="EH80" i="11"/>
  <c r="CH70" i="11"/>
  <c r="CP70" i="11" s="1"/>
  <c r="EH70" i="11"/>
  <c r="CH65" i="11"/>
  <c r="CM65" i="11" s="1"/>
  <c r="EH65" i="11"/>
  <c r="CH99" i="11"/>
  <c r="CT99" i="11" s="1"/>
  <c r="EH99" i="11"/>
  <c r="CH79" i="11"/>
  <c r="CT79" i="11" s="1"/>
  <c r="EH79" i="11"/>
  <c r="EF50" i="11"/>
  <c r="DH50" i="11"/>
  <c r="DQ50" i="11"/>
  <c r="DE50" i="11"/>
  <c r="EC50" i="11"/>
  <c r="DO50" i="11"/>
  <c r="EA50" i="11"/>
  <c r="DC50" i="11"/>
  <c r="CY50" i="11"/>
  <c r="DW50" i="11"/>
  <c r="DK50" i="11"/>
  <c r="DA50" i="11"/>
  <c r="DM50" i="11"/>
  <c r="DY50" i="11"/>
  <c r="EE50" i="11"/>
  <c r="DS50" i="11"/>
  <c r="DG50" i="11"/>
  <c r="DX50" i="11"/>
  <c r="DL50" i="11"/>
  <c r="CZ50" i="11"/>
  <c r="CX50" i="11"/>
  <c r="DV50" i="11"/>
  <c r="DJ50" i="11"/>
  <c r="DZ50" i="11"/>
  <c r="DN50" i="11"/>
  <c r="DB50" i="11"/>
  <c r="DR50" i="11"/>
  <c r="DF50" i="11"/>
  <c r="ED50" i="11"/>
  <c r="DI50" i="11"/>
  <c r="CW50" i="11"/>
  <c r="DU50" i="11"/>
  <c r="EB50" i="11"/>
  <c r="DP50" i="11"/>
  <c r="DD50" i="11"/>
  <c r="EH11" i="11"/>
  <c r="CH11" i="11"/>
  <c r="EH40" i="11"/>
  <c r="CH40" i="11"/>
  <c r="EH47" i="11"/>
  <c r="CH47" i="11"/>
  <c r="EH37" i="11"/>
  <c r="CH37" i="11"/>
  <c r="EH29" i="11"/>
  <c r="CH29" i="11"/>
  <c r="EH33" i="11"/>
  <c r="CH33" i="11"/>
  <c r="EH46" i="11"/>
  <c r="CH46" i="11"/>
  <c r="EH45" i="11"/>
  <c r="CH45" i="11"/>
  <c r="CU45" i="11" s="1"/>
  <c r="CT32" i="11"/>
  <c r="DS32" i="11" s="1"/>
  <c r="CJ36" i="11"/>
  <c r="CT36" i="11"/>
  <c r="CK36" i="11"/>
  <c r="CU36" i="11"/>
  <c r="CO36" i="11"/>
  <c r="CS36" i="11"/>
  <c r="CL36" i="11"/>
  <c r="CN36" i="11"/>
  <c r="CP36" i="11"/>
  <c r="CR36" i="11"/>
  <c r="CM36" i="11"/>
  <c r="CQ36" i="11"/>
  <c r="FV49" i="11"/>
  <c r="FL49" i="11"/>
  <c r="FM49" i="11"/>
  <c r="FU49" i="11"/>
  <c r="EG49" i="11"/>
  <c r="EI49" i="11" s="1"/>
  <c r="EJ49" i="11" s="1"/>
  <c r="FK49" i="11"/>
  <c r="CO51" i="11"/>
  <c r="DN51" i="11" s="1"/>
  <c r="EB51" i="11"/>
  <c r="DP51" i="11"/>
  <c r="DD51" i="11"/>
  <c r="CR51" i="11"/>
  <c r="CS51" i="11"/>
  <c r="CU51" i="11"/>
  <c r="DH51" i="11" s="1"/>
  <c r="CL51" i="11"/>
  <c r="CJ51" i="11"/>
  <c r="CK51" i="11"/>
  <c r="CP51" i="11"/>
  <c r="CM51" i="11"/>
  <c r="CN51" i="11"/>
  <c r="CT51" i="11"/>
  <c r="CU48" i="11"/>
  <c r="DT48" i="11" s="1"/>
  <c r="CJ48" i="11"/>
  <c r="CL48" i="11"/>
  <c r="CM48" i="11"/>
  <c r="CK48" i="11"/>
  <c r="CN48" i="11"/>
  <c r="CQ48" i="11"/>
  <c r="CS48" i="11"/>
  <c r="CO48" i="11"/>
  <c r="CP48" i="11"/>
  <c r="CR48" i="11"/>
  <c r="CT48" i="11"/>
  <c r="CQ25" i="11"/>
  <c r="DD25" i="11" s="1"/>
  <c r="CK25" i="11"/>
  <c r="DV25" i="11" s="1"/>
  <c r="CL25" i="11"/>
  <c r="CY25" i="11" s="1"/>
  <c r="CO25" i="11"/>
  <c r="DN25" i="11" s="1"/>
  <c r="CK24" i="11"/>
  <c r="CX24" i="11" s="1"/>
  <c r="CQ24" i="11"/>
  <c r="DP24" i="11" s="1"/>
  <c r="DH24" i="11"/>
  <c r="CS18" i="11"/>
  <c r="DF18" i="11" s="1"/>
  <c r="CL18" i="11"/>
  <c r="DW18" i="11" s="1"/>
  <c r="CT34" i="11"/>
  <c r="EE34" i="11" s="1"/>
  <c r="DT24" i="11"/>
  <c r="CY12" i="11"/>
  <c r="CN25" i="11"/>
  <c r="DY25" i="11" s="1"/>
  <c r="DK12" i="11"/>
  <c r="CJ32" i="11"/>
  <c r="CW32" i="11" s="1"/>
  <c r="CT25" i="11"/>
  <c r="EE25" i="11" s="1"/>
  <c r="CN18" i="11"/>
  <c r="DA18" i="11" s="1"/>
  <c r="EA12" i="11"/>
  <c r="DO12" i="11"/>
  <c r="DU25" i="11"/>
  <c r="CO32" i="11"/>
  <c r="DN32" i="11" s="1"/>
  <c r="CU32" i="11"/>
  <c r="DH32" i="11" s="1"/>
  <c r="CK32" i="11"/>
  <c r="DV32" i="11" s="1"/>
  <c r="CJ20" i="11"/>
  <c r="DU20" i="11" s="1"/>
  <c r="CN24" i="11"/>
  <c r="DA24" i="11" s="1"/>
  <c r="CU20" i="11"/>
  <c r="DT20" i="11" s="1"/>
  <c r="EE12" i="11"/>
  <c r="CJ24" i="11"/>
  <c r="CW24" i="11" s="1"/>
  <c r="DZ12" i="11"/>
  <c r="EC12" i="11"/>
  <c r="CO24" i="11"/>
  <c r="DN24" i="11" s="1"/>
  <c r="CN32" i="11"/>
  <c r="DM32" i="11" s="1"/>
  <c r="DB12" i="11"/>
  <c r="CL24" i="11"/>
  <c r="CY24" i="11" s="1"/>
  <c r="CM24" i="11"/>
  <c r="DX24" i="11" s="1"/>
  <c r="CT21" i="11"/>
  <c r="DG21" i="11" s="1"/>
  <c r="CR24" i="11"/>
  <c r="DQ24" i="11" s="1"/>
  <c r="CS32" i="11"/>
  <c r="DR32" i="11" s="1"/>
  <c r="CS24" i="11"/>
  <c r="DJ12" i="11"/>
  <c r="DV12" i="11"/>
  <c r="CO19" i="11"/>
  <c r="DB19" i="11" s="1"/>
  <c r="CU18" i="11"/>
  <c r="DT18" i="11" s="1"/>
  <c r="DE12" i="11"/>
  <c r="EB12" i="11"/>
  <c r="DL12" i="11"/>
  <c r="CW12" i="11"/>
  <c r="DI12" i="11"/>
  <c r="CR32" i="11"/>
  <c r="CP32" i="11"/>
  <c r="DO32" i="11" s="1"/>
  <c r="CQ32" i="11"/>
  <c r="DD32" i="11" s="1"/>
  <c r="CS13" i="11"/>
  <c r="ED13" i="11" s="1"/>
  <c r="CM25" i="11"/>
  <c r="CZ25" i="11" s="1"/>
  <c r="DI25" i="11"/>
  <c r="CR43" i="11"/>
  <c r="EC43" i="11" s="1"/>
  <c r="CT13" i="11"/>
  <c r="DG13" i="11" s="1"/>
  <c r="CU25" i="11"/>
  <c r="DH25" i="11" s="1"/>
  <c r="CM32" i="11"/>
  <c r="DL32" i="11" s="1"/>
  <c r="CO18" i="11"/>
  <c r="DN18" i="11" s="1"/>
  <c r="CS25" i="11"/>
  <c r="DR25" i="11" s="1"/>
  <c r="CP24" i="11"/>
  <c r="DC24" i="11" s="1"/>
  <c r="CK43" i="11"/>
  <c r="DV43" i="11" s="1"/>
  <c r="DX19" i="11"/>
  <c r="CK19" i="11"/>
  <c r="DV19" i="11" s="1"/>
  <c r="CT24" i="11"/>
  <c r="CM43" i="11"/>
  <c r="DL43" i="11" s="1"/>
  <c r="CM30" i="11"/>
  <c r="DX30" i="11" s="1"/>
  <c r="CS19" i="11"/>
  <c r="DR19" i="11" s="1"/>
  <c r="CP19" i="11"/>
  <c r="DO19" i="11" s="1"/>
  <c r="CP34" i="11"/>
  <c r="DO34" i="11" s="1"/>
  <c r="CS34" i="11"/>
  <c r="DR34" i="11" s="1"/>
  <c r="DG12" i="11"/>
  <c r="CM34" i="11"/>
  <c r="DX34" i="11" s="1"/>
  <c r="CO20" i="11"/>
  <c r="DN20" i="11" s="1"/>
  <c r="CN20" i="11"/>
  <c r="DY20" i="11" s="1"/>
  <c r="CM20" i="11"/>
  <c r="CZ20" i="11" s="1"/>
  <c r="CK20" i="11"/>
  <c r="DJ20" i="11" s="1"/>
  <c r="DH34" i="11"/>
  <c r="CR20" i="11"/>
  <c r="DE20" i="11" s="1"/>
  <c r="CS20" i="11"/>
  <c r="DF20" i="11" s="1"/>
  <c r="CQ20" i="11"/>
  <c r="EB20" i="11" s="1"/>
  <c r="CT20" i="11"/>
  <c r="CP20" i="11"/>
  <c r="EA20" i="11" s="1"/>
  <c r="CO16" i="11"/>
  <c r="DZ16" i="11" s="1"/>
  <c r="DT34" i="11"/>
  <c r="DN30" i="11"/>
  <c r="DB30" i="11"/>
  <c r="DZ30" i="11"/>
  <c r="CM16" i="11"/>
  <c r="DX16" i="11" s="1"/>
  <c r="CR21" i="11"/>
  <c r="EC21" i="11" s="1"/>
  <c r="CJ19" i="11"/>
  <c r="DU19" i="11" s="1"/>
  <c r="CO21" i="11"/>
  <c r="DN21" i="11" s="1"/>
  <c r="CT19" i="11"/>
  <c r="EE19" i="11" s="1"/>
  <c r="CT30" i="11"/>
  <c r="CQ21" i="11"/>
  <c r="DP21" i="11" s="1"/>
  <c r="CN30" i="11"/>
  <c r="CK30" i="11"/>
  <c r="CL19" i="11"/>
  <c r="CY19" i="11" s="1"/>
  <c r="DD16" i="11"/>
  <c r="CN19" i="11"/>
  <c r="DM19" i="11" s="1"/>
  <c r="CP30" i="11"/>
  <c r="EA30" i="11" s="1"/>
  <c r="CU19" i="11"/>
  <c r="DH19" i="11" s="1"/>
  <c r="CZ19" i="11"/>
  <c r="CR19" i="11"/>
  <c r="CL30" i="11"/>
  <c r="CU30" i="11"/>
  <c r="CR30" i="11"/>
  <c r="CS30" i="11"/>
  <c r="CQ30" i="11"/>
  <c r="CJ30" i="11"/>
  <c r="CP21" i="11"/>
  <c r="DC21" i="11" s="1"/>
  <c r="CO13" i="11"/>
  <c r="DB13" i="11" s="1"/>
  <c r="CO34" i="11"/>
  <c r="DN34" i="11" s="1"/>
  <c r="CU16" i="11"/>
  <c r="DT16" i="11" s="1"/>
  <c r="CS16" i="11"/>
  <c r="ED16" i="11" s="1"/>
  <c r="CP25" i="11"/>
  <c r="DO25" i="11" s="1"/>
  <c r="DP12" i="11"/>
  <c r="EA43" i="11"/>
  <c r="CR16" i="11"/>
  <c r="DQ16" i="11" s="1"/>
  <c r="CJ21" i="11"/>
  <c r="CW21" i="11" s="1"/>
  <c r="CQ19" i="11"/>
  <c r="DP19" i="11" s="1"/>
  <c r="CR25" i="11"/>
  <c r="EC25" i="11" s="1"/>
  <c r="CP16" i="11"/>
  <c r="DC16" i="11" s="1"/>
  <c r="CN21" i="11"/>
  <c r="DM21" i="11" s="1"/>
  <c r="CT16" i="11"/>
  <c r="EE16" i="11" s="1"/>
  <c r="CT43" i="11"/>
  <c r="EE43" i="11" s="1"/>
  <c r="CK21" i="11"/>
  <c r="DJ21" i="11" s="1"/>
  <c r="DW32" i="11"/>
  <c r="CL34" i="11"/>
  <c r="DW34" i="11" s="1"/>
  <c r="CN43" i="11"/>
  <c r="DM43" i="11" s="1"/>
  <c r="CK16" i="11"/>
  <c r="DV16" i="11" s="1"/>
  <c r="EB16" i="11"/>
  <c r="CJ16" i="11"/>
  <c r="CW16" i="11" s="1"/>
  <c r="CJ43" i="11"/>
  <c r="DI43" i="11" s="1"/>
  <c r="CR10" i="11"/>
  <c r="DQ10" i="11" s="1"/>
  <c r="CM21" i="11"/>
  <c r="CZ21" i="11" s="1"/>
  <c r="CU43" i="11"/>
  <c r="DT43" i="11" s="1"/>
  <c r="CL16" i="11"/>
  <c r="DW16" i="11" s="1"/>
  <c r="DZ10" i="11"/>
  <c r="DN10" i="11"/>
  <c r="DB10" i="11"/>
  <c r="CZ12" i="11"/>
  <c r="CK34" i="11"/>
  <c r="DV34" i="11" s="1"/>
  <c r="CL43" i="11"/>
  <c r="DW43" i="11" s="1"/>
  <c r="CR34" i="11"/>
  <c r="DE34" i="11" s="1"/>
  <c r="CQ43" i="11"/>
  <c r="DD43" i="11" s="1"/>
  <c r="CJ34" i="11"/>
  <c r="DU34" i="11" s="1"/>
  <c r="CS43" i="11"/>
  <c r="ED43" i="11" s="1"/>
  <c r="CO43" i="11"/>
  <c r="DB43" i="11" s="1"/>
  <c r="CN16" i="11"/>
  <c r="CU10" i="11"/>
  <c r="EF10" i="11" s="1"/>
  <c r="CL10" i="11"/>
  <c r="CT10" i="11"/>
  <c r="CQ10" i="11"/>
  <c r="CM10" i="11"/>
  <c r="CJ10" i="11"/>
  <c r="CP10" i="11"/>
  <c r="CK10" i="11"/>
  <c r="CS10" i="11"/>
  <c r="CQ34" i="11"/>
  <c r="DD34" i="11" s="1"/>
  <c r="DK32" i="11"/>
  <c r="CN10" i="11"/>
  <c r="CM18" i="11"/>
  <c r="CR18" i="11"/>
  <c r="CP18" i="11"/>
  <c r="CK18" i="11"/>
  <c r="CT18" i="11"/>
  <c r="CJ18" i="11"/>
  <c r="CO41" i="11"/>
  <c r="DZ41" i="11" s="1"/>
  <c r="CP41" i="11"/>
  <c r="DC41" i="11" s="1"/>
  <c r="CM14" i="11"/>
  <c r="DX14" i="11" s="1"/>
  <c r="ED12" i="11"/>
  <c r="DF12" i="11"/>
  <c r="DR12" i="11"/>
  <c r="CQ41" i="11"/>
  <c r="DD41" i="11" s="1"/>
  <c r="CL14" i="11"/>
  <c r="DW14" i="11" s="1"/>
  <c r="DT12" i="11"/>
  <c r="DH12" i="11"/>
  <c r="EF12" i="11"/>
  <c r="CU21" i="11"/>
  <c r="CS21" i="11"/>
  <c r="CR14" i="11"/>
  <c r="DQ14" i="11" s="1"/>
  <c r="DC43" i="11"/>
  <c r="CN34" i="11"/>
  <c r="CK13" i="11"/>
  <c r="DJ13" i="11" s="1"/>
  <c r="DL41" i="11"/>
  <c r="CZ41" i="11"/>
  <c r="DX41" i="11"/>
  <c r="CY20" i="11"/>
  <c r="DK20" i="11"/>
  <c r="DW20" i="11"/>
  <c r="CU15" i="11"/>
  <c r="CJ15" i="11"/>
  <c r="CP15" i="11"/>
  <c r="CS15" i="11"/>
  <c r="CL15" i="11"/>
  <c r="CN13" i="11"/>
  <c r="CZ38" i="11"/>
  <c r="DX38" i="11"/>
  <c r="DL38" i="11"/>
  <c r="CR15" i="11"/>
  <c r="CO14" i="11"/>
  <c r="CT14" i="11"/>
  <c r="CM15" i="11"/>
  <c r="CU41" i="11"/>
  <c r="CJ41" i="11"/>
  <c r="CL41" i="11"/>
  <c r="CK41" i="11"/>
  <c r="CN41" i="11"/>
  <c r="CS41" i="11"/>
  <c r="DH14" i="11"/>
  <c r="EF14" i="11"/>
  <c r="DT14" i="11"/>
  <c r="DB38" i="11"/>
  <c r="DZ38" i="11"/>
  <c r="DN38" i="11"/>
  <c r="CX38" i="11"/>
  <c r="DV38" i="11"/>
  <c r="DJ38" i="11"/>
  <c r="CR13" i="11"/>
  <c r="CK15" i="11"/>
  <c r="CQ14" i="11"/>
  <c r="CQ15" i="11"/>
  <c r="CU31" i="11"/>
  <c r="CS31" i="11"/>
  <c r="CN31" i="11"/>
  <c r="CM31" i="11"/>
  <c r="CJ31" i="11"/>
  <c r="CL31" i="11"/>
  <c r="CR31" i="11"/>
  <c r="CQ31" i="11"/>
  <c r="CO31" i="11"/>
  <c r="CT31" i="11"/>
  <c r="CK31" i="11"/>
  <c r="CP31" i="11"/>
  <c r="DD38" i="11"/>
  <c r="EB38" i="11"/>
  <c r="DP38" i="11"/>
  <c r="DW38" i="11"/>
  <c r="DK38" i="11"/>
  <c r="CY38" i="11"/>
  <c r="CU27" i="11"/>
  <c r="CN27" i="11"/>
  <c r="CO27" i="11"/>
  <c r="CS27" i="11"/>
  <c r="CK27" i="11"/>
  <c r="CT27" i="11"/>
  <c r="CQ27" i="11"/>
  <c r="CL27" i="11"/>
  <c r="CJ27" i="11"/>
  <c r="CM27" i="11"/>
  <c r="CR27" i="11"/>
  <c r="CP27" i="11"/>
  <c r="CP13" i="11"/>
  <c r="CS14" i="11"/>
  <c r="CQ13" i="11"/>
  <c r="CO15" i="11"/>
  <c r="DB15" i="11" s="1"/>
  <c r="DM38" i="11"/>
  <c r="DA38" i="11"/>
  <c r="DY38" i="11"/>
  <c r="CW38" i="11"/>
  <c r="DU38" i="11"/>
  <c r="DI38" i="11"/>
  <c r="CU22" i="11"/>
  <c r="CK22" i="11"/>
  <c r="CO22" i="11"/>
  <c r="CL22" i="11"/>
  <c r="CP22" i="11"/>
  <c r="CS22" i="11"/>
  <c r="CT22" i="11"/>
  <c r="CR22" i="11"/>
  <c r="CJ22" i="11"/>
  <c r="CQ22" i="11"/>
  <c r="CN22" i="11"/>
  <c r="CM22" i="11"/>
  <c r="CJ13" i="11"/>
  <c r="CT15" i="11"/>
  <c r="CU23" i="11"/>
  <c r="CO23" i="11"/>
  <c r="CK23" i="11"/>
  <c r="CL23" i="11"/>
  <c r="CR23" i="11"/>
  <c r="CP23" i="11"/>
  <c r="CT23" i="11"/>
  <c r="CJ23" i="11"/>
  <c r="CS23" i="11"/>
  <c r="CM23" i="11"/>
  <c r="CQ23" i="11"/>
  <c r="CN23" i="11"/>
  <c r="CR41" i="11"/>
  <c r="CM13" i="11"/>
  <c r="DS38" i="11"/>
  <c r="EE38" i="11"/>
  <c r="DG38" i="11"/>
  <c r="DT38" i="11"/>
  <c r="EF38" i="11"/>
  <c r="DH38" i="11"/>
  <c r="CN15" i="11"/>
  <c r="CK14" i="11"/>
  <c r="CU28" i="11"/>
  <c r="CM28" i="11"/>
  <c r="CQ28" i="11"/>
  <c r="CO28" i="11"/>
  <c r="CP28" i="11"/>
  <c r="CT28" i="11"/>
  <c r="CS28" i="11"/>
  <c r="CR28" i="11"/>
  <c r="CJ28" i="11"/>
  <c r="CK28" i="11"/>
  <c r="CN28" i="11"/>
  <c r="CL28" i="11"/>
  <c r="CT41" i="11"/>
  <c r="DC38" i="11"/>
  <c r="DO38" i="11"/>
  <c r="EA38" i="11"/>
  <c r="CJ14" i="11"/>
  <c r="EF13" i="11"/>
  <c r="DT13" i="11"/>
  <c r="DH13" i="11"/>
  <c r="DR38" i="11"/>
  <c r="DF38" i="11"/>
  <c r="ED38" i="11"/>
  <c r="EB18" i="11"/>
  <c r="DP18" i="11"/>
  <c r="DD18" i="11"/>
  <c r="CP14" i="11"/>
  <c r="CN14" i="11"/>
  <c r="DW21" i="11"/>
  <c r="DK21" i="11"/>
  <c r="CY21" i="11"/>
  <c r="CL13" i="11"/>
  <c r="DE38" i="11"/>
  <c r="EC38" i="11"/>
  <c r="DQ38" i="11"/>
  <c r="CH9" i="11"/>
  <c r="DO42" i="11" l="1"/>
  <c r="DC42" i="11"/>
  <c r="DZ42" i="11"/>
  <c r="DT42" i="11"/>
  <c r="DF42" i="11"/>
  <c r="DN42" i="11"/>
  <c r="DP42" i="11"/>
  <c r="EB42" i="11"/>
  <c r="EE42" i="11"/>
  <c r="CY42" i="11"/>
  <c r="DY42" i="11"/>
  <c r="DM42" i="11"/>
  <c r="EA39" i="11"/>
  <c r="DN39" i="11"/>
  <c r="DC39" i="11"/>
  <c r="DG42" i="11"/>
  <c r="DE42" i="11"/>
  <c r="DQ42" i="11"/>
  <c r="DH42" i="11"/>
  <c r="FK42" i="11"/>
  <c r="DW42" i="11"/>
  <c r="ED42" i="11"/>
  <c r="CZ42" i="11"/>
  <c r="DL42" i="11"/>
  <c r="DJ42" i="11"/>
  <c r="DV42" i="11"/>
  <c r="DB39" i="11"/>
  <c r="DV39" i="11"/>
  <c r="DJ39" i="11"/>
  <c r="EF39" i="11"/>
  <c r="CZ39" i="11"/>
  <c r="DL39" i="11"/>
  <c r="DE39" i="11"/>
  <c r="EC39" i="11"/>
  <c r="CW39" i="11"/>
  <c r="DU39" i="11"/>
  <c r="CY39" i="11"/>
  <c r="DG39" i="11"/>
  <c r="DK39" i="11"/>
  <c r="DS39" i="11"/>
  <c r="DH39" i="11"/>
  <c r="EB39" i="11"/>
  <c r="DP39" i="11"/>
  <c r="DR39" i="11"/>
  <c r="ED39" i="11"/>
  <c r="CO106" i="11"/>
  <c r="DN106" i="11" s="1"/>
  <c r="CR64" i="11"/>
  <c r="DQ64" i="11" s="1"/>
  <c r="CQ83" i="11"/>
  <c r="EB83" i="11" s="1"/>
  <c r="CM106" i="11"/>
  <c r="DX106" i="11" s="1"/>
  <c r="CQ75" i="11"/>
  <c r="DD75" i="11" s="1"/>
  <c r="CQ106" i="11"/>
  <c r="EB106" i="11" s="1"/>
  <c r="CT72" i="11"/>
  <c r="DS72" i="11" s="1"/>
  <c r="CM72" i="11"/>
  <c r="DX72" i="11" s="1"/>
  <c r="CR77" i="11"/>
  <c r="EC77" i="11" s="1"/>
  <c r="CS75" i="11"/>
  <c r="ED75" i="11" s="1"/>
  <c r="CP72" i="11"/>
  <c r="DO72" i="11" s="1"/>
  <c r="CR72" i="11"/>
  <c r="EC72" i="11" s="1"/>
  <c r="CT71" i="11"/>
  <c r="EE71" i="11" s="1"/>
  <c r="CS72" i="11"/>
  <c r="DF72" i="11" s="1"/>
  <c r="CP102" i="11"/>
  <c r="EA102" i="11" s="1"/>
  <c r="CS83" i="11"/>
  <c r="ED83" i="11" s="1"/>
  <c r="CP74" i="11"/>
  <c r="EA74" i="11" s="1"/>
  <c r="CP67" i="11"/>
  <c r="EA67" i="11" s="1"/>
  <c r="CP83" i="11"/>
  <c r="EA83" i="11" s="1"/>
  <c r="CT98" i="11"/>
  <c r="DG98" i="11" s="1"/>
  <c r="CO72" i="11"/>
  <c r="DB72" i="11" s="1"/>
  <c r="CQ74" i="11"/>
  <c r="EB74" i="11" s="1"/>
  <c r="CS67" i="11"/>
  <c r="ED67" i="11" s="1"/>
  <c r="CR83" i="11"/>
  <c r="EC83" i="11" s="1"/>
  <c r="CS74" i="11"/>
  <c r="DF74" i="11" s="1"/>
  <c r="CS77" i="11"/>
  <c r="ED77" i="11" s="1"/>
  <c r="CS106" i="11"/>
  <c r="DF106" i="11" s="1"/>
  <c r="CR74" i="11"/>
  <c r="EC74" i="11" s="1"/>
  <c r="CS60" i="11"/>
  <c r="ED60" i="11" s="1"/>
  <c r="CT67" i="11"/>
  <c r="EE67" i="11" s="1"/>
  <c r="CO83" i="11"/>
  <c r="DN83" i="11" s="1"/>
  <c r="CS102" i="11"/>
  <c r="DR102" i="11" s="1"/>
  <c r="CT83" i="11"/>
  <c r="EE83" i="11" s="1"/>
  <c r="CM89" i="11"/>
  <c r="DL89" i="11" s="1"/>
  <c r="CR71" i="11"/>
  <c r="EC71" i="11" s="1"/>
  <c r="CT91" i="11"/>
  <c r="EE91" i="11" s="1"/>
  <c r="CT74" i="11"/>
  <c r="EE74" i="11" s="1"/>
  <c r="CR67" i="11"/>
  <c r="DQ67" i="11" s="1"/>
  <c r="CS98" i="11"/>
  <c r="ED98" i="11" s="1"/>
  <c r="CP89" i="11"/>
  <c r="EA89" i="11" s="1"/>
  <c r="CR56" i="11"/>
  <c r="DE56" i="11" s="1"/>
  <c r="CT52" i="11"/>
  <c r="EE52" i="11" s="1"/>
  <c r="CO89" i="11"/>
  <c r="DN89" i="11" s="1"/>
  <c r="CO84" i="11"/>
  <c r="DB84" i="11" s="1"/>
  <c r="CO75" i="11"/>
  <c r="DB75" i="11" s="1"/>
  <c r="CM74" i="11"/>
  <c r="CZ74" i="11" s="1"/>
  <c r="CO56" i="11"/>
  <c r="DN56" i="11" s="1"/>
  <c r="DB51" i="11"/>
  <c r="CT89" i="11"/>
  <c r="DS89" i="11" s="1"/>
  <c r="CQ84" i="11"/>
  <c r="DD84" i="11" s="1"/>
  <c r="CQ56" i="11"/>
  <c r="DP56" i="11" s="1"/>
  <c r="CS56" i="11"/>
  <c r="ED56" i="11" s="1"/>
  <c r="CN65" i="11"/>
  <c r="DY65" i="11" s="1"/>
  <c r="CM98" i="11"/>
  <c r="DX98" i="11" s="1"/>
  <c r="CR89" i="11"/>
  <c r="EC89" i="11" s="1"/>
  <c r="EA70" i="11"/>
  <c r="DO70" i="11"/>
  <c r="DC70" i="11"/>
  <c r="ED94" i="11"/>
  <c r="DF94" i="11"/>
  <c r="DR94" i="11"/>
  <c r="EE97" i="11"/>
  <c r="DG97" i="11"/>
  <c r="DS97" i="11"/>
  <c r="DZ102" i="11"/>
  <c r="DN102" i="11"/>
  <c r="DB102" i="11"/>
  <c r="EE99" i="11"/>
  <c r="DS99" i="11"/>
  <c r="DG99" i="11"/>
  <c r="EE60" i="11"/>
  <c r="DG60" i="11"/>
  <c r="DS60" i="11"/>
  <c r="EE77" i="11"/>
  <c r="DG77" i="11"/>
  <c r="DS77" i="11"/>
  <c r="DZ67" i="11"/>
  <c r="DN67" i="11"/>
  <c r="DB67" i="11"/>
  <c r="EE106" i="11"/>
  <c r="DG106" i="11"/>
  <c r="DS106" i="11"/>
  <c r="EE101" i="11"/>
  <c r="DG101" i="11"/>
  <c r="DS101" i="11"/>
  <c r="EA108" i="11"/>
  <c r="DC108" i="11"/>
  <c r="DO108" i="11"/>
  <c r="EE84" i="11"/>
  <c r="DG84" i="11"/>
  <c r="DS84" i="11"/>
  <c r="DV62" i="11"/>
  <c r="DJ62" i="11"/>
  <c r="CX62" i="11"/>
  <c r="DY83" i="11"/>
  <c r="DA83" i="11"/>
  <c r="DM83" i="11"/>
  <c r="DX65" i="11"/>
  <c r="CZ65" i="11"/>
  <c r="DL65" i="11"/>
  <c r="EB76" i="11"/>
  <c r="DD76" i="11"/>
  <c r="DP76" i="11"/>
  <c r="CS65" i="11"/>
  <c r="CQ70" i="11"/>
  <c r="CQ77" i="11"/>
  <c r="CU79" i="11"/>
  <c r="CJ79" i="11"/>
  <c r="CM79" i="11"/>
  <c r="CN79" i="11"/>
  <c r="CK79" i="11"/>
  <c r="CL79" i="11"/>
  <c r="CO79" i="11"/>
  <c r="CQ79" i="11"/>
  <c r="CR79" i="11"/>
  <c r="CS79" i="11"/>
  <c r="CP79" i="11"/>
  <c r="CK65" i="11"/>
  <c r="CO77" i="11"/>
  <c r="CU80" i="11"/>
  <c r="CJ80" i="11"/>
  <c r="CN80" i="11"/>
  <c r="CK80" i="11"/>
  <c r="CL80" i="11"/>
  <c r="CM80" i="11"/>
  <c r="CS80" i="11"/>
  <c r="CT80" i="11"/>
  <c r="CR80" i="11"/>
  <c r="CQ80" i="11"/>
  <c r="CO80" i="11"/>
  <c r="CP80" i="11"/>
  <c r="CR84" i="11"/>
  <c r="CU89" i="11"/>
  <c r="CJ89" i="11"/>
  <c r="CL89" i="11"/>
  <c r="CK89" i="11"/>
  <c r="CQ89" i="11"/>
  <c r="DX92" i="11"/>
  <c r="DL92" i="11"/>
  <c r="CZ92" i="11"/>
  <c r="CT102" i="11"/>
  <c r="CU98" i="11"/>
  <c r="CJ98" i="11"/>
  <c r="CL98" i="11"/>
  <c r="CK98" i="11"/>
  <c r="CU57" i="11"/>
  <c r="CJ57" i="11"/>
  <c r="CL57" i="11"/>
  <c r="CK57" i="11"/>
  <c r="CM57" i="11"/>
  <c r="CO57" i="11"/>
  <c r="CR57" i="11"/>
  <c r="CN57" i="11"/>
  <c r="CQ57" i="11"/>
  <c r="CT57" i="11"/>
  <c r="CS57" i="11"/>
  <c r="CP57" i="11"/>
  <c r="CU90" i="11"/>
  <c r="CJ90" i="11"/>
  <c r="CM90" i="11"/>
  <c r="CL90" i="11"/>
  <c r="CQ90" i="11"/>
  <c r="CK90" i="11"/>
  <c r="CT90" i="11"/>
  <c r="CS90" i="11"/>
  <c r="CR90" i="11"/>
  <c r="CO90" i="11"/>
  <c r="CN90" i="11"/>
  <c r="CP90" i="11"/>
  <c r="CO99" i="11"/>
  <c r="EC78" i="11"/>
  <c r="DE78" i="11"/>
  <c r="DQ78" i="11"/>
  <c r="EF78" i="11"/>
  <c r="DH78" i="11"/>
  <c r="DT78" i="11"/>
  <c r="CU74" i="11"/>
  <c r="CL74" i="11"/>
  <c r="CJ74" i="11"/>
  <c r="CN74" i="11"/>
  <c r="CK74" i="11"/>
  <c r="CU69" i="11"/>
  <c r="CJ69" i="11"/>
  <c r="CK69" i="11"/>
  <c r="CL69" i="11"/>
  <c r="CN69" i="11"/>
  <c r="CS69" i="11"/>
  <c r="CO69" i="11"/>
  <c r="CP69" i="11"/>
  <c r="CQ69" i="11"/>
  <c r="CM69" i="11"/>
  <c r="CT69" i="11"/>
  <c r="CR69" i="11"/>
  <c r="CR60" i="11"/>
  <c r="EE104" i="11"/>
  <c r="DS104" i="11"/>
  <c r="DG104" i="11"/>
  <c r="CU104" i="11"/>
  <c r="CJ104" i="11"/>
  <c r="CL104" i="11"/>
  <c r="CN104" i="11"/>
  <c r="CK104" i="11"/>
  <c r="CP104" i="11"/>
  <c r="CQ104" i="11"/>
  <c r="CO104" i="11"/>
  <c r="CM104" i="11"/>
  <c r="CS104" i="11"/>
  <c r="CR104" i="11"/>
  <c r="CR108" i="11"/>
  <c r="EC103" i="11"/>
  <c r="DE103" i="11"/>
  <c r="DQ103" i="11"/>
  <c r="CS76" i="11"/>
  <c r="CP62" i="11"/>
  <c r="CP98" i="11"/>
  <c r="CR106" i="11"/>
  <c r="CQ97" i="11"/>
  <c r="EA92" i="11"/>
  <c r="DC92" i="11"/>
  <c r="DO92" i="11"/>
  <c r="CS99" i="11"/>
  <c r="CQ65" i="11"/>
  <c r="CP77" i="11"/>
  <c r="CU55" i="11"/>
  <c r="CJ55" i="11"/>
  <c r="CL55" i="11"/>
  <c r="CP55" i="11"/>
  <c r="CN55" i="11"/>
  <c r="CT55" i="11"/>
  <c r="CR55" i="11"/>
  <c r="CM55" i="11"/>
  <c r="CK55" i="11"/>
  <c r="CQ55" i="11"/>
  <c r="CO55" i="11"/>
  <c r="CS55" i="11"/>
  <c r="CU96" i="11"/>
  <c r="CL96" i="11"/>
  <c r="CJ96" i="11"/>
  <c r="CM96" i="11"/>
  <c r="CR96" i="11"/>
  <c r="CS96" i="11"/>
  <c r="CK96" i="11"/>
  <c r="CP96" i="11"/>
  <c r="CN96" i="11"/>
  <c r="CO96" i="11"/>
  <c r="CQ96" i="11"/>
  <c r="CT96" i="11"/>
  <c r="CS84" i="11"/>
  <c r="DV92" i="11"/>
  <c r="CX92" i="11"/>
  <c r="DJ92" i="11"/>
  <c r="CQ99" i="11"/>
  <c r="CU56" i="11"/>
  <c r="CJ56" i="11"/>
  <c r="CK56" i="11"/>
  <c r="CL56" i="11"/>
  <c r="CP56" i="11"/>
  <c r="CM56" i="11"/>
  <c r="CN56" i="11"/>
  <c r="CU72" i="11"/>
  <c r="CJ72" i="11"/>
  <c r="CL72" i="11"/>
  <c r="CK72" i="11"/>
  <c r="CN72" i="11"/>
  <c r="CU67" i="11"/>
  <c r="CJ67" i="11"/>
  <c r="CL67" i="11"/>
  <c r="CM67" i="11"/>
  <c r="CN67" i="11"/>
  <c r="CK67" i="11"/>
  <c r="EB78" i="11"/>
  <c r="DP78" i="11"/>
  <c r="DD78" i="11"/>
  <c r="CQ67" i="11"/>
  <c r="CU75" i="11"/>
  <c r="CJ75" i="11"/>
  <c r="CK75" i="11"/>
  <c r="CN75" i="11"/>
  <c r="CL75" i="11"/>
  <c r="CP75" i="11"/>
  <c r="CM75" i="11"/>
  <c r="CR75" i="11"/>
  <c r="CU107" i="11"/>
  <c r="CJ107" i="11"/>
  <c r="CL107" i="11"/>
  <c r="CK107" i="11"/>
  <c r="CP107" i="11"/>
  <c r="CS107" i="11"/>
  <c r="CQ107" i="11"/>
  <c r="CM107" i="11"/>
  <c r="CO107" i="11"/>
  <c r="CN107" i="11"/>
  <c r="CT107" i="11"/>
  <c r="CR107" i="11"/>
  <c r="CU100" i="11"/>
  <c r="CJ100" i="11"/>
  <c r="CK100" i="11"/>
  <c r="CL100" i="11"/>
  <c r="CN100" i="11"/>
  <c r="CR100" i="11"/>
  <c r="CO100" i="11"/>
  <c r="CS100" i="11"/>
  <c r="CM100" i="11"/>
  <c r="CP100" i="11"/>
  <c r="CT100" i="11"/>
  <c r="CQ100" i="11"/>
  <c r="EA103" i="11"/>
  <c r="DC103" i="11"/>
  <c r="DO103" i="11"/>
  <c r="CU61" i="11"/>
  <c r="CJ61" i="11"/>
  <c r="CL61" i="11"/>
  <c r="CQ61" i="11"/>
  <c r="CN61" i="11"/>
  <c r="CM61" i="11"/>
  <c r="CP61" i="11"/>
  <c r="CT61" i="11"/>
  <c r="CK61" i="11"/>
  <c r="CR61" i="11"/>
  <c r="CO61" i="11"/>
  <c r="CS61" i="11"/>
  <c r="CO62" i="11"/>
  <c r="CO98" i="11"/>
  <c r="CU101" i="11"/>
  <c r="CJ101" i="11"/>
  <c r="CK101" i="11"/>
  <c r="CM101" i="11"/>
  <c r="CS101" i="11"/>
  <c r="CP101" i="11"/>
  <c r="CR101" i="11"/>
  <c r="CN101" i="11"/>
  <c r="CQ101" i="11"/>
  <c r="CO101" i="11"/>
  <c r="CL101" i="11"/>
  <c r="CU108" i="11"/>
  <c r="CJ108" i="11"/>
  <c r="CL108" i="11"/>
  <c r="CM108" i="11"/>
  <c r="EA71" i="11"/>
  <c r="DC71" i="11"/>
  <c r="DO71" i="11"/>
  <c r="CU94" i="11"/>
  <c r="CJ94" i="11"/>
  <c r="CM94" i="11"/>
  <c r="CL94" i="11"/>
  <c r="CN94" i="11"/>
  <c r="CK94" i="11"/>
  <c r="CO94" i="11"/>
  <c r="DW92" i="11"/>
  <c r="DK92" i="11"/>
  <c r="CY92" i="11"/>
  <c r="CU58" i="11"/>
  <c r="CJ58" i="11"/>
  <c r="CL58" i="11"/>
  <c r="CK58" i="11"/>
  <c r="CN58" i="11"/>
  <c r="CP58" i="11"/>
  <c r="CM58" i="11"/>
  <c r="CQ58" i="11"/>
  <c r="CS58" i="11"/>
  <c r="CO58" i="11"/>
  <c r="CT58" i="11"/>
  <c r="CR58" i="11"/>
  <c r="CU66" i="11"/>
  <c r="CJ66" i="11"/>
  <c r="CL66" i="11"/>
  <c r="CR66" i="11"/>
  <c r="CM66" i="11"/>
  <c r="CN66" i="11"/>
  <c r="CQ66" i="11"/>
  <c r="CP66" i="11"/>
  <c r="CK66" i="11"/>
  <c r="CO66" i="11"/>
  <c r="CT66" i="11"/>
  <c r="CS66" i="11"/>
  <c r="CU76" i="11"/>
  <c r="CJ76" i="11"/>
  <c r="CN76" i="11"/>
  <c r="CK76" i="11"/>
  <c r="CM76" i="11"/>
  <c r="CL76" i="11"/>
  <c r="CU88" i="11"/>
  <c r="CJ88" i="11"/>
  <c r="CK88" i="11"/>
  <c r="CL88" i="11"/>
  <c r="CM88" i="11"/>
  <c r="CQ88" i="11"/>
  <c r="CR88" i="11"/>
  <c r="CO88" i="11"/>
  <c r="CN88" i="11"/>
  <c r="CS88" i="11"/>
  <c r="CP88" i="11"/>
  <c r="CP99" i="11"/>
  <c r="CU81" i="11"/>
  <c r="CJ81" i="11"/>
  <c r="CL81" i="11"/>
  <c r="CN81" i="11"/>
  <c r="CM81" i="11"/>
  <c r="CK81" i="11"/>
  <c r="CS81" i="11"/>
  <c r="CO81" i="11"/>
  <c r="CR81" i="11"/>
  <c r="CQ81" i="11"/>
  <c r="CT81" i="11"/>
  <c r="CP81" i="11"/>
  <c r="ED78" i="11"/>
  <c r="DR78" i="11"/>
  <c r="DF78" i="11"/>
  <c r="CU93" i="11"/>
  <c r="CJ93" i="11"/>
  <c r="CL93" i="11"/>
  <c r="CO93" i="11"/>
  <c r="CK93" i="11"/>
  <c r="CN93" i="11"/>
  <c r="CS93" i="11"/>
  <c r="CM93" i="11"/>
  <c r="CT93" i="11"/>
  <c r="CR93" i="11"/>
  <c r="CQ93" i="11"/>
  <c r="CP93" i="11"/>
  <c r="DZ74" i="11"/>
  <c r="DN74" i="11"/>
  <c r="DB74" i="11"/>
  <c r="CU73" i="11"/>
  <c r="CM73" i="11"/>
  <c r="CJ73" i="11"/>
  <c r="CL73" i="11"/>
  <c r="CO73" i="11"/>
  <c r="CT73" i="11"/>
  <c r="CS73" i="11"/>
  <c r="CR73" i="11"/>
  <c r="CQ73" i="11"/>
  <c r="CK73" i="11"/>
  <c r="CP73" i="11"/>
  <c r="CN73" i="11"/>
  <c r="CR102" i="11"/>
  <c r="CS108" i="11"/>
  <c r="DX103" i="11"/>
  <c r="DL103" i="11"/>
  <c r="CZ103" i="11"/>
  <c r="CP76" i="11"/>
  <c r="CQ62" i="11"/>
  <c r="CT62" i="11"/>
  <c r="CP94" i="11"/>
  <c r="CU106" i="11"/>
  <c r="CJ106" i="11"/>
  <c r="CL106" i="11"/>
  <c r="CP106" i="11"/>
  <c r="CK106" i="11"/>
  <c r="CN106" i="11"/>
  <c r="CO65" i="11"/>
  <c r="DY89" i="11"/>
  <c r="DA89" i="11"/>
  <c r="DM89" i="11"/>
  <c r="CU59" i="11"/>
  <c r="CJ59" i="11"/>
  <c r="CK59" i="11"/>
  <c r="CM59" i="11"/>
  <c r="CL59" i="11"/>
  <c r="CR59" i="11"/>
  <c r="CS59" i="11"/>
  <c r="CT59" i="11"/>
  <c r="CQ59" i="11"/>
  <c r="CN59" i="11"/>
  <c r="CP59" i="11"/>
  <c r="CO59" i="11"/>
  <c r="EE75" i="11"/>
  <c r="DG75" i="11"/>
  <c r="DS75" i="11"/>
  <c r="DU92" i="11"/>
  <c r="CW92" i="11"/>
  <c r="DI92" i="11"/>
  <c r="CT88" i="11"/>
  <c r="CU91" i="11"/>
  <c r="CJ91" i="11"/>
  <c r="CK91" i="11"/>
  <c r="CN91" i="11"/>
  <c r="CM91" i="11"/>
  <c r="CL91" i="11"/>
  <c r="CP91" i="11"/>
  <c r="CO91" i="11"/>
  <c r="CU105" i="11"/>
  <c r="CJ105" i="11"/>
  <c r="CL105" i="11"/>
  <c r="CK105" i="11"/>
  <c r="CM105" i="11"/>
  <c r="CP105" i="11"/>
  <c r="CT105" i="11"/>
  <c r="CO105" i="11"/>
  <c r="CQ105" i="11"/>
  <c r="CR105" i="11"/>
  <c r="CN105" i="11"/>
  <c r="CS105" i="11"/>
  <c r="CS70" i="11"/>
  <c r="DV78" i="11"/>
  <c r="CX78" i="11"/>
  <c r="DJ78" i="11"/>
  <c r="CU54" i="11"/>
  <c r="CK54" i="11"/>
  <c r="CJ54" i="11"/>
  <c r="CL54" i="11"/>
  <c r="CM54" i="11"/>
  <c r="CO54" i="11"/>
  <c r="CQ54" i="11"/>
  <c r="CR54" i="11"/>
  <c r="CS54" i="11"/>
  <c r="CP54" i="11"/>
  <c r="CN54" i="11"/>
  <c r="CU52" i="11"/>
  <c r="CJ52" i="11"/>
  <c r="CN52" i="11"/>
  <c r="CO52" i="11"/>
  <c r="CS52" i="11"/>
  <c r="CK52" i="11"/>
  <c r="CQ52" i="11"/>
  <c r="CM52" i="11"/>
  <c r="CR52" i="11"/>
  <c r="CL52" i="11"/>
  <c r="CO108" i="11"/>
  <c r="ED103" i="11"/>
  <c r="DR103" i="11"/>
  <c r="DF103" i="11"/>
  <c r="DV103" i="11"/>
  <c r="CX103" i="11"/>
  <c r="DJ103" i="11"/>
  <c r="CR76" i="11"/>
  <c r="CN62" i="11"/>
  <c r="CR94" i="11"/>
  <c r="CR98" i="11"/>
  <c r="CS91" i="11"/>
  <c r="CU65" i="11"/>
  <c r="CJ65" i="11"/>
  <c r="CL65" i="11"/>
  <c r="CP65" i="11"/>
  <c r="CU68" i="11"/>
  <c r="CJ68" i="11"/>
  <c r="CL68" i="11"/>
  <c r="CK68" i="11"/>
  <c r="CO68" i="11"/>
  <c r="CN68" i="11"/>
  <c r="CR68" i="11"/>
  <c r="CQ68" i="11"/>
  <c r="CM68" i="11"/>
  <c r="CP68" i="11"/>
  <c r="CS68" i="11"/>
  <c r="CT68" i="11"/>
  <c r="ED92" i="11"/>
  <c r="DF92" i="11"/>
  <c r="DR92" i="11"/>
  <c r="EF92" i="11"/>
  <c r="DT92" i="11"/>
  <c r="DH92" i="11"/>
  <c r="CU97" i="11"/>
  <c r="CL97" i="11"/>
  <c r="CJ97" i="11"/>
  <c r="CN97" i="11"/>
  <c r="CK97" i="11"/>
  <c r="CP97" i="11"/>
  <c r="CU77" i="11"/>
  <c r="CJ77" i="11"/>
  <c r="CM77" i="11"/>
  <c r="CL77" i="11"/>
  <c r="CK77" i="11"/>
  <c r="CN77" i="11"/>
  <c r="CU63" i="11"/>
  <c r="CJ63" i="11"/>
  <c r="CL63" i="11"/>
  <c r="CN63" i="11"/>
  <c r="CS63" i="11"/>
  <c r="CK63" i="11"/>
  <c r="CR63" i="11"/>
  <c r="CM63" i="11"/>
  <c r="CT63" i="11"/>
  <c r="CO63" i="11"/>
  <c r="CP63" i="11"/>
  <c r="CQ63" i="11"/>
  <c r="CR70" i="11"/>
  <c r="CU84" i="11"/>
  <c r="CJ84" i="11"/>
  <c r="CL84" i="11"/>
  <c r="CK84" i="11"/>
  <c r="CN84" i="11"/>
  <c r="CM84" i="11"/>
  <c r="EE79" i="11"/>
  <c r="DS79" i="11"/>
  <c r="DG79" i="11"/>
  <c r="DY78" i="11"/>
  <c r="DM78" i="11"/>
  <c r="DA78" i="11"/>
  <c r="CU102" i="11"/>
  <c r="CJ102" i="11"/>
  <c r="CL102" i="11"/>
  <c r="CK102" i="11"/>
  <c r="CN102" i="11"/>
  <c r="CN108" i="11"/>
  <c r="EE103" i="11"/>
  <c r="DG103" i="11"/>
  <c r="DS103" i="11"/>
  <c r="DW103" i="11"/>
  <c r="CY103" i="11"/>
  <c r="DK103" i="11"/>
  <c r="CU95" i="11"/>
  <c r="CJ95" i="11"/>
  <c r="CL95" i="11"/>
  <c r="CK95" i="11"/>
  <c r="CR95" i="11"/>
  <c r="CM95" i="11"/>
  <c r="CP95" i="11"/>
  <c r="CT95" i="11"/>
  <c r="CO95" i="11"/>
  <c r="CQ95" i="11"/>
  <c r="CN95" i="11"/>
  <c r="CS95" i="11"/>
  <c r="CO76" i="11"/>
  <c r="CQ94" i="11"/>
  <c r="CQ102" i="11"/>
  <c r="CS97" i="11"/>
  <c r="CS89" i="11"/>
  <c r="CT65" i="11"/>
  <c r="EB92" i="11"/>
  <c r="DD92" i="11"/>
  <c r="DP92" i="11"/>
  <c r="EB72" i="11"/>
  <c r="DP72" i="11"/>
  <c r="DD72" i="11"/>
  <c r="CU62" i="11"/>
  <c r="CL62" i="11"/>
  <c r="CJ62" i="11"/>
  <c r="DX78" i="11"/>
  <c r="CZ78" i="11"/>
  <c r="DL78" i="11"/>
  <c r="DW78" i="11"/>
  <c r="CY78" i="11"/>
  <c r="DK78" i="11"/>
  <c r="CU85" i="11"/>
  <c r="CL85" i="11"/>
  <c r="CJ85" i="11"/>
  <c r="CK85" i="11"/>
  <c r="CM85" i="11"/>
  <c r="CR85" i="11"/>
  <c r="CO85" i="11"/>
  <c r="CP85" i="11"/>
  <c r="CN85" i="11"/>
  <c r="CQ85" i="11"/>
  <c r="CT85" i="11"/>
  <c r="CS85" i="11"/>
  <c r="CU60" i="11"/>
  <c r="CJ60" i="11"/>
  <c r="CK60" i="11"/>
  <c r="CM60" i="11"/>
  <c r="CL60" i="11"/>
  <c r="CN60" i="11"/>
  <c r="CO60" i="11"/>
  <c r="CP60" i="11"/>
  <c r="DY92" i="11"/>
  <c r="DM92" i="11"/>
  <c r="DA92" i="11"/>
  <c r="CK108" i="11"/>
  <c r="EB103" i="11"/>
  <c r="DP103" i="11"/>
  <c r="DD103" i="11"/>
  <c r="DU103" i="11"/>
  <c r="CW103" i="11"/>
  <c r="DI103" i="11"/>
  <c r="CU87" i="11"/>
  <c r="CJ87" i="11"/>
  <c r="CL87" i="11"/>
  <c r="CN87" i="11"/>
  <c r="CM87" i="11"/>
  <c r="CK87" i="11"/>
  <c r="CT87" i="11"/>
  <c r="CP87" i="11"/>
  <c r="CQ87" i="11"/>
  <c r="CR87" i="11"/>
  <c r="CO87" i="11"/>
  <c r="CS87" i="11"/>
  <c r="CT76" i="11"/>
  <c r="CS62" i="11"/>
  <c r="CT94" i="11"/>
  <c r="CR97" i="11"/>
  <c r="FU92" i="11"/>
  <c r="CU99" i="11"/>
  <c r="CJ99" i="11"/>
  <c r="CL99" i="11"/>
  <c r="CK99" i="11"/>
  <c r="CM99" i="11"/>
  <c r="CN99" i="11"/>
  <c r="EC91" i="11"/>
  <c r="DE91" i="11"/>
  <c r="DQ91" i="11"/>
  <c r="EA78" i="11"/>
  <c r="DO78" i="11"/>
  <c r="DC78" i="11"/>
  <c r="DZ78" i="11"/>
  <c r="DB78" i="11"/>
  <c r="DN78" i="11"/>
  <c r="EC92" i="11"/>
  <c r="DE92" i="11"/>
  <c r="DQ92" i="11"/>
  <c r="CQ91" i="11"/>
  <c r="CQ108" i="11"/>
  <c r="DZ103" i="11"/>
  <c r="DB103" i="11"/>
  <c r="DN103" i="11"/>
  <c r="EF103" i="11"/>
  <c r="DH103" i="11"/>
  <c r="DT103" i="11"/>
  <c r="EA52" i="11"/>
  <c r="DO52" i="11"/>
  <c r="DC52" i="11"/>
  <c r="CR62" i="11"/>
  <c r="EB98" i="11"/>
  <c r="DD98" i="11"/>
  <c r="DP98" i="11"/>
  <c r="CU83" i="11"/>
  <c r="CJ83" i="11"/>
  <c r="CL83" i="11"/>
  <c r="CK83" i="11"/>
  <c r="CM83" i="11"/>
  <c r="CO97" i="11"/>
  <c r="EE54" i="11"/>
  <c r="DS54" i="11"/>
  <c r="DG54" i="11"/>
  <c r="CU70" i="11"/>
  <c r="CJ70" i="11"/>
  <c r="CL70" i="11"/>
  <c r="CN70" i="11"/>
  <c r="CK70" i="11"/>
  <c r="CM70" i="11"/>
  <c r="CO70" i="11"/>
  <c r="CU53" i="11"/>
  <c r="CK53" i="11"/>
  <c r="CJ53" i="11"/>
  <c r="CR53" i="11"/>
  <c r="CO53" i="11"/>
  <c r="CN53" i="11"/>
  <c r="CP53" i="11"/>
  <c r="CM53" i="11"/>
  <c r="CT53" i="11"/>
  <c r="CS53" i="11"/>
  <c r="CL53" i="11"/>
  <c r="CQ53" i="11"/>
  <c r="CR65" i="11"/>
  <c r="CP84" i="11"/>
  <c r="DZ92" i="11"/>
  <c r="DB92" i="11"/>
  <c r="DN92" i="11"/>
  <c r="EE64" i="11"/>
  <c r="DS64" i="11"/>
  <c r="DG64" i="11"/>
  <c r="CU71" i="11"/>
  <c r="CJ71" i="11"/>
  <c r="CL71" i="11"/>
  <c r="CN71" i="11"/>
  <c r="CK71" i="11"/>
  <c r="CM71" i="11"/>
  <c r="CO71" i="11"/>
  <c r="CS71" i="11"/>
  <c r="CQ71" i="11"/>
  <c r="CR99" i="11"/>
  <c r="CT70" i="11"/>
  <c r="CM102" i="11"/>
  <c r="CU82" i="11"/>
  <c r="CJ82" i="11"/>
  <c r="CL82" i="11"/>
  <c r="CM82" i="11"/>
  <c r="CK82" i="11"/>
  <c r="CT82" i="11"/>
  <c r="CS82" i="11"/>
  <c r="CO82" i="11"/>
  <c r="CP82" i="11"/>
  <c r="CN82" i="11"/>
  <c r="CQ82" i="11"/>
  <c r="CR82" i="11"/>
  <c r="EE78" i="11"/>
  <c r="DS78" i="11"/>
  <c r="DG78" i="11"/>
  <c r="DU78" i="11"/>
  <c r="CW78" i="11"/>
  <c r="DI78" i="11"/>
  <c r="CQ60" i="11"/>
  <c r="EE56" i="11"/>
  <c r="DG56" i="11"/>
  <c r="DS56" i="11"/>
  <c r="CT108" i="11"/>
  <c r="DY103" i="11"/>
  <c r="DM103" i="11"/>
  <c r="DA103" i="11"/>
  <c r="CU64" i="11"/>
  <c r="CJ64" i="11"/>
  <c r="CK64" i="11"/>
  <c r="CM64" i="11"/>
  <c r="CL64" i="11"/>
  <c r="CP64" i="11"/>
  <c r="CQ64" i="11"/>
  <c r="CN64" i="11"/>
  <c r="CO64" i="11"/>
  <c r="CS64" i="11"/>
  <c r="CM62" i="11"/>
  <c r="CN98" i="11"/>
  <c r="CU86" i="11"/>
  <c r="CJ86" i="11"/>
  <c r="CL86" i="11"/>
  <c r="CS86" i="11"/>
  <c r="CT86" i="11"/>
  <c r="CK86" i="11"/>
  <c r="CP86" i="11"/>
  <c r="CO86" i="11"/>
  <c r="CR86" i="11"/>
  <c r="CN86" i="11"/>
  <c r="CM86" i="11"/>
  <c r="CQ86" i="11"/>
  <c r="CM97" i="11"/>
  <c r="FV50" i="11"/>
  <c r="FO50" i="11"/>
  <c r="FU50" i="11"/>
  <c r="FM50" i="11"/>
  <c r="FN50" i="11"/>
  <c r="FT50" i="11"/>
  <c r="EG50" i="11"/>
  <c r="EI50" i="11" s="1"/>
  <c r="EJ50" i="11" s="1"/>
  <c r="FK50" i="11"/>
  <c r="FL50" i="11"/>
  <c r="CU11" i="11"/>
  <c r="CM11" i="11"/>
  <c r="CN11" i="11"/>
  <c r="CR11" i="11"/>
  <c r="CL11" i="11"/>
  <c r="CO11" i="11"/>
  <c r="CP11" i="11"/>
  <c r="CJ11" i="11"/>
  <c r="CQ11" i="11"/>
  <c r="CK11" i="11"/>
  <c r="CS11" i="11"/>
  <c r="CT11" i="11"/>
  <c r="CO40" i="11"/>
  <c r="CQ40" i="11"/>
  <c r="CK40" i="11"/>
  <c r="CL40" i="11"/>
  <c r="CT40" i="11"/>
  <c r="CR40" i="11"/>
  <c r="CM40" i="11"/>
  <c r="CP40" i="11"/>
  <c r="CJ40" i="11"/>
  <c r="CN40" i="11"/>
  <c r="CU40" i="11"/>
  <c r="CS40" i="11"/>
  <c r="CS47" i="11"/>
  <c r="CJ47" i="11"/>
  <c r="CR47" i="11"/>
  <c r="CK47" i="11"/>
  <c r="CT47" i="11"/>
  <c r="CN47" i="11"/>
  <c r="CM47" i="11"/>
  <c r="CO47" i="11"/>
  <c r="CL47" i="11"/>
  <c r="CU47" i="11"/>
  <c r="CP47" i="11"/>
  <c r="CQ47" i="11"/>
  <c r="CS37" i="11"/>
  <c r="CJ37" i="11"/>
  <c r="CO37" i="11"/>
  <c r="CR37" i="11"/>
  <c r="CN37" i="11"/>
  <c r="CU37" i="11"/>
  <c r="CM37" i="11"/>
  <c r="CK37" i="11"/>
  <c r="CQ37" i="11"/>
  <c r="CT37" i="11"/>
  <c r="CL37" i="11"/>
  <c r="CP37" i="11"/>
  <c r="CU29" i="11"/>
  <c r="CJ29" i="11"/>
  <c r="CO29" i="11"/>
  <c r="CT29" i="11"/>
  <c r="CM29" i="11"/>
  <c r="CQ29" i="11"/>
  <c r="CK29" i="11"/>
  <c r="CN29" i="11"/>
  <c r="CR29" i="11"/>
  <c r="CL29" i="11"/>
  <c r="CS29" i="11"/>
  <c r="CP29" i="11"/>
  <c r="CO33" i="11"/>
  <c r="CU33" i="11"/>
  <c r="CJ33" i="11"/>
  <c r="CQ33" i="11"/>
  <c r="CK33" i="11"/>
  <c r="CP33" i="11"/>
  <c r="CS33" i="11"/>
  <c r="CL33" i="11"/>
  <c r="CR33" i="11"/>
  <c r="CM33" i="11"/>
  <c r="CN33" i="11"/>
  <c r="CT33" i="11"/>
  <c r="CO46" i="11"/>
  <c r="CU46" i="11"/>
  <c r="CJ46" i="11"/>
  <c r="CQ46" i="11"/>
  <c r="CL46" i="11"/>
  <c r="CT46" i="11"/>
  <c r="CK46" i="11"/>
  <c r="CM46" i="11"/>
  <c r="CS46" i="11"/>
  <c r="CN46" i="11"/>
  <c r="CP46" i="11"/>
  <c r="CR46" i="11"/>
  <c r="DG32" i="11"/>
  <c r="CM45" i="11"/>
  <c r="DX45" i="11" s="1"/>
  <c r="CL45" i="11"/>
  <c r="CY45" i="11" s="1"/>
  <c r="CK45" i="11"/>
  <c r="CS45" i="11"/>
  <c r="CQ45" i="11"/>
  <c r="CO45" i="11"/>
  <c r="CJ45" i="11"/>
  <c r="CN45" i="11"/>
  <c r="CR45" i="11"/>
  <c r="CP45" i="11"/>
  <c r="DH45" i="11"/>
  <c r="EF45" i="11"/>
  <c r="DT45" i="11"/>
  <c r="CT45" i="11"/>
  <c r="EE32" i="11"/>
  <c r="DM36" i="11"/>
  <c r="DY36" i="11"/>
  <c r="DA36" i="11"/>
  <c r="DW36" i="11"/>
  <c r="DK36" i="11"/>
  <c r="CY36" i="11"/>
  <c r="DF36" i="11"/>
  <c r="DR36" i="11"/>
  <c r="ED36" i="11"/>
  <c r="DN36" i="11"/>
  <c r="DZ36" i="11"/>
  <c r="DB36" i="11"/>
  <c r="DP36" i="11"/>
  <c r="EB36" i="11"/>
  <c r="DD36" i="11"/>
  <c r="DH36" i="11"/>
  <c r="DT36" i="11"/>
  <c r="EF36" i="11"/>
  <c r="DL36" i="11"/>
  <c r="CZ36" i="11"/>
  <c r="DX36" i="11"/>
  <c r="CX36" i="11"/>
  <c r="DV36" i="11"/>
  <c r="DJ36" i="11"/>
  <c r="DQ36" i="11"/>
  <c r="EC36" i="11"/>
  <c r="DE36" i="11"/>
  <c r="DG36" i="11"/>
  <c r="DS36" i="11"/>
  <c r="EE36" i="11"/>
  <c r="DC36" i="11"/>
  <c r="DO36" i="11"/>
  <c r="EA36" i="11"/>
  <c r="DI36" i="11"/>
  <c r="CW36" i="11"/>
  <c r="DU36" i="11"/>
  <c r="DH48" i="11"/>
  <c r="EK49" i="11"/>
  <c r="ES49" i="11"/>
  <c r="EL49" i="11"/>
  <c r="EZ49" i="11" s="1"/>
  <c r="FX49" i="11" s="1"/>
  <c r="ET49" i="11"/>
  <c r="EO49" i="11"/>
  <c r="EM49" i="11"/>
  <c r="FA49" i="11" s="1"/>
  <c r="FY49" i="11" s="1"/>
  <c r="EP49" i="11"/>
  <c r="EU49" i="11"/>
  <c r="FI49" i="11" s="1"/>
  <c r="GG49" i="11" s="1"/>
  <c r="EQ49" i="11"/>
  <c r="EN49" i="11"/>
  <c r="ER49" i="11"/>
  <c r="EV49" i="11"/>
  <c r="FJ49" i="11" s="1"/>
  <c r="GH49" i="11" s="1"/>
  <c r="DZ51" i="11"/>
  <c r="DT51" i="11"/>
  <c r="EF51" i="11"/>
  <c r="DS51" i="11"/>
  <c r="DG51" i="11"/>
  <c r="EE51" i="11"/>
  <c r="ED51" i="11"/>
  <c r="DR51" i="11"/>
  <c r="DF51" i="11"/>
  <c r="DK51" i="11"/>
  <c r="DW51" i="11"/>
  <c r="CY51" i="11"/>
  <c r="DM51" i="11"/>
  <c r="DY51" i="11"/>
  <c r="DA51" i="11"/>
  <c r="DO51" i="11"/>
  <c r="EA51" i="11"/>
  <c r="DC51" i="11"/>
  <c r="DX51" i="11"/>
  <c r="DL51" i="11"/>
  <c r="CZ51" i="11"/>
  <c r="DV51" i="11"/>
  <c r="DJ51" i="11"/>
  <c r="CX51" i="11"/>
  <c r="DE51" i="11"/>
  <c r="DQ51" i="11"/>
  <c r="EC51" i="11"/>
  <c r="DI51" i="11"/>
  <c r="DU51" i="11"/>
  <c r="CW51" i="11"/>
  <c r="EF48" i="11"/>
  <c r="DU48" i="11"/>
  <c r="CW48" i="11"/>
  <c r="DI48" i="11"/>
  <c r="ED48" i="11"/>
  <c r="DR48" i="11"/>
  <c r="DF48" i="11"/>
  <c r="EB48" i="11"/>
  <c r="DP48" i="11"/>
  <c r="DD48" i="11"/>
  <c r="DJ48" i="11"/>
  <c r="DV48" i="11"/>
  <c r="CX48" i="11"/>
  <c r="DG48" i="11"/>
  <c r="EE48" i="11"/>
  <c r="DS48" i="11"/>
  <c r="DX48" i="11"/>
  <c r="DL48" i="11"/>
  <c r="CZ48" i="11"/>
  <c r="DM48" i="11"/>
  <c r="DY48" i="11"/>
  <c r="DA48" i="11"/>
  <c r="EC48" i="11"/>
  <c r="DQ48" i="11"/>
  <c r="DE48" i="11"/>
  <c r="DK48" i="11"/>
  <c r="CY48" i="11"/>
  <c r="DW48" i="11"/>
  <c r="DC48" i="11"/>
  <c r="EA48" i="11"/>
  <c r="DO48" i="11"/>
  <c r="DB48" i="11"/>
  <c r="DZ48" i="11"/>
  <c r="DN48" i="11"/>
  <c r="EG38" i="11"/>
  <c r="EI38" i="11" s="1"/>
  <c r="EJ38" i="11" s="1"/>
  <c r="EG12" i="11"/>
  <c r="EI12" i="11" s="1"/>
  <c r="EJ12" i="11" s="1"/>
  <c r="EB25" i="11"/>
  <c r="DA25" i="11"/>
  <c r="DZ25" i="11"/>
  <c r="DB25" i="11"/>
  <c r="DK25" i="11"/>
  <c r="DS34" i="11"/>
  <c r="DW25" i="11"/>
  <c r="DS25" i="11"/>
  <c r="DU32" i="11"/>
  <c r="DP25" i="11"/>
  <c r="DJ25" i="11"/>
  <c r="DV24" i="11"/>
  <c r="CX25" i="11"/>
  <c r="DJ24" i="11"/>
  <c r="FK25" i="11"/>
  <c r="CZ14" i="11"/>
  <c r="DD24" i="11"/>
  <c r="ED18" i="11"/>
  <c r="DF32" i="11"/>
  <c r="ED32" i="11"/>
  <c r="DG25" i="11"/>
  <c r="CW20" i="11"/>
  <c r="EF18" i="11"/>
  <c r="EE13" i="11"/>
  <c r="DG34" i="11"/>
  <c r="DR18" i="11"/>
  <c r="FM12" i="11"/>
  <c r="DK18" i="11"/>
  <c r="FU12" i="11"/>
  <c r="DQ34" i="11"/>
  <c r="EB24" i="11"/>
  <c r="FV13" i="11"/>
  <c r="DD20" i="11"/>
  <c r="DI32" i="11"/>
  <c r="DM18" i="11"/>
  <c r="FU38" i="11"/>
  <c r="DH43" i="11"/>
  <c r="DH20" i="11"/>
  <c r="EC24" i="11"/>
  <c r="DI20" i="11"/>
  <c r="EF20" i="11"/>
  <c r="CZ16" i="11"/>
  <c r="DM25" i="11"/>
  <c r="FM38" i="11"/>
  <c r="FL12" i="11"/>
  <c r="FV34" i="11"/>
  <c r="FK12" i="11"/>
  <c r="FK38" i="11"/>
  <c r="FM32" i="11"/>
  <c r="FV38" i="11"/>
  <c r="FL38" i="11"/>
  <c r="FV12" i="11"/>
  <c r="FV24" i="11"/>
  <c r="FM21" i="11"/>
  <c r="FM20" i="11"/>
  <c r="FV14" i="11"/>
  <c r="DI19" i="11"/>
  <c r="DK24" i="11"/>
  <c r="DK43" i="11"/>
  <c r="DY24" i="11"/>
  <c r="DL14" i="11"/>
  <c r="CX13" i="11"/>
  <c r="DY18" i="11"/>
  <c r="EC20" i="11"/>
  <c r="DH18" i="11"/>
  <c r="DE24" i="11"/>
  <c r="DW24" i="11"/>
  <c r="DT19" i="11"/>
  <c r="DX21" i="11"/>
  <c r="DF25" i="11"/>
  <c r="DK34" i="11"/>
  <c r="EF43" i="11"/>
  <c r="DB16" i="11"/>
  <c r="DT32" i="11"/>
  <c r="DN19" i="11"/>
  <c r="DF43" i="11"/>
  <c r="DN16" i="11"/>
  <c r="DZ19" i="11"/>
  <c r="DP20" i="11"/>
  <c r="EC34" i="11"/>
  <c r="DL16" i="11"/>
  <c r="DJ43" i="11"/>
  <c r="DU24" i="11"/>
  <c r="EC14" i="11"/>
  <c r="CX43" i="11"/>
  <c r="DM24" i="11"/>
  <c r="DS21" i="11"/>
  <c r="CY18" i="11"/>
  <c r="DO24" i="11"/>
  <c r="DN43" i="11"/>
  <c r="DY43" i="11"/>
  <c r="DX20" i="11"/>
  <c r="DW19" i="11"/>
  <c r="EB21" i="11"/>
  <c r="DB32" i="11"/>
  <c r="DS13" i="11"/>
  <c r="DX32" i="11"/>
  <c r="DZ43" i="11"/>
  <c r="DJ16" i="11"/>
  <c r="DL20" i="11"/>
  <c r="DI24" i="11"/>
  <c r="DE21" i="11"/>
  <c r="CY43" i="11"/>
  <c r="DC25" i="11"/>
  <c r="DQ20" i="11"/>
  <c r="CX20" i="11"/>
  <c r="DI21" i="11"/>
  <c r="CW19" i="11"/>
  <c r="EF32" i="11"/>
  <c r="DQ21" i="11"/>
  <c r="DD21" i="11"/>
  <c r="DL34" i="11"/>
  <c r="EA32" i="11"/>
  <c r="EB34" i="11"/>
  <c r="DV20" i="11"/>
  <c r="DS16" i="11"/>
  <c r="DJ34" i="11"/>
  <c r="CZ43" i="11"/>
  <c r="EA41" i="11"/>
  <c r="DR13" i="11"/>
  <c r="DZ32" i="11"/>
  <c r="EA19" i="11"/>
  <c r="DC32" i="11"/>
  <c r="DF13" i="11"/>
  <c r="DE10" i="11"/>
  <c r="CX34" i="11"/>
  <c r="DA43" i="11"/>
  <c r="DL21" i="11"/>
  <c r="CZ34" i="11"/>
  <c r="DF19" i="11"/>
  <c r="DL24" i="11"/>
  <c r="DJ32" i="11"/>
  <c r="DE43" i="11"/>
  <c r="EA24" i="11"/>
  <c r="EC10" i="11"/>
  <c r="DG16" i="11"/>
  <c r="DQ43" i="11"/>
  <c r="DS43" i="11"/>
  <c r="DY32" i="11"/>
  <c r="DE14" i="11"/>
  <c r="EF19" i="11"/>
  <c r="DY21" i="11"/>
  <c r="CX32" i="11"/>
  <c r="DA32" i="11"/>
  <c r="ED19" i="11"/>
  <c r="DF24" i="11"/>
  <c r="ED24" i="11"/>
  <c r="DN13" i="11"/>
  <c r="EA25" i="11"/>
  <c r="CX16" i="11"/>
  <c r="DZ13" i="11"/>
  <c r="EA21" i="11"/>
  <c r="EF25" i="11"/>
  <c r="DP34" i="11"/>
  <c r="DO21" i="11"/>
  <c r="DT25" i="11"/>
  <c r="DU16" i="11"/>
  <c r="DZ24" i="11"/>
  <c r="EB32" i="11"/>
  <c r="CZ24" i="11"/>
  <c r="EE21" i="11"/>
  <c r="DL25" i="11"/>
  <c r="DB24" i="11"/>
  <c r="DP32" i="11"/>
  <c r="DR43" i="11"/>
  <c r="ED25" i="11"/>
  <c r="DR24" i="11"/>
  <c r="EA16" i="11"/>
  <c r="DX25" i="11"/>
  <c r="DU21" i="11"/>
  <c r="CZ32" i="11"/>
  <c r="DO16" i="11"/>
  <c r="CY34" i="11"/>
  <c r="DR20" i="11"/>
  <c r="DF34" i="11"/>
  <c r="ED20" i="11"/>
  <c r="DZ18" i="11"/>
  <c r="DS19" i="11"/>
  <c r="DB21" i="11"/>
  <c r="CZ30" i="11"/>
  <c r="DB18" i="11"/>
  <c r="DE25" i="11"/>
  <c r="DP43" i="11"/>
  <c r="DQ25" i="11"/>
  <c r="DC34" i="11"/>
  <c r="DE16" i="11"/>
  <c r="DA19" i="11"/>
  <c r="EB43" i="11"/>
  <c r="EA34" i="11"/>
  <c r="EC32" i="11"/>
  <c r="DQ32" i="11"/>
  <c r="DE32" i="11"/>
  <c r="DV13" i="11"/>
  <c r="DK19" i="11"/>
  <c r="DA20" i="11"/>
  <c r="DC19" i="11"/>
  <c r="DM20" i="11"/>
  <c r="ED34" i="11"/>
  <c r="EB19" i="11"/>
  <c r="DX43" i="11"/>
  <c r="EB41" i="11"/>
  <c r="DI34" i="11"/>
  <c r="CX21" i="11"/>
  <c r="DP41" i="11"/>
  <c r="CW34" i="11"/>
  <c r="DL30" i="11"/>
  <c r="DS24" i="11"/>
  <c r="EE24" i="11"/>
  <c r="DG24" i="11"/>
  <c r="DJ19" i="11"/>
  <c r="CX19" i="11"/>
  <c r="DY19" i="11"/>
  <c r="DZ20" i="11"/>
  <c r="DB20" i="11"/>
  <c r="DF16" i="11"/>
  <c r="CW43" i="11"/>
  <c r="DR16" i="11"/>
  <c r="CY16" i="11"/>
  <c r="DC20" i="11"/>
  <c r="DO20" i="11"/>
  <c r="DU43" i="11"/>
  <c r="DK16" i="11"/>
  <c r="DS20" i="11"/>
  <c r="EE20" i="11"/>
  <c r="DG20" i="11"/>
  <c r="DO41" i="11"/>
  <c r="EF16" i="11"/>
  <c r="DI16" i="11"/>
  <c r="DV21" i="11"/>
  <c r="DG19" i="11"/>
  <c r="EC16" i="11"/>
  <c r="EC19" i="11"/>
  <c r="DQ19" i="11"/>
  <c r="DE19" i="11"/>
  <c r="DJ30" i="11"/>
  <c r="CX30" i="11"/>
  <c r="DV30" i="11"/>
  <c r="DU30" i="11"/>
  <c r="CW30" i="11"/>
  <c r="DI30" i="11"/>
  <c r="EE30" i="11"/>
  <c r="DS30" i="11"/>
  <c r="DG30" i="11"/>
  <c r="EB30" i="11"/>
  <c r="DP30" i="11"/>
  <c r="DD30" i="11"/>
  <c r="DH16" i="11"/>
  <c r="DG43" i="11"/>
  <c r="DZ21" i="11"/>
  <c r="ED30" i="11"/>
  <c r="DF30" i="11"/>
  <c r="DR30" i="11"/>
  <c r="DC30" i="11"/>
  <c r="DO30" i="11"/>
  <c r="DE30" i="11"/>
  <c r="EC30" i="11"/>
  <c r="DQ30" i="11"/>
  <c r="DM30" i="11"/>
  <c r="DA30" i="11"/>
  <c r="DY30" i="11"/>
  <c r="DT30" i="11"/>
  <c r="DH30" i="11"/>
  <c r="EF30" i="11"/>
  <c r="DW30" i="11"/>
  <c r="CY30" i="11"/>
  <c r="DK30" i="11"/>
  <c r="CY14" i="11"/>
  <c r="DA21" i="11"/>
  <c r="DZ34" i="11"/>
  <c r="DK14" i="11"/>
  <c r="DD19" i="11"/>
  <c r="DB34" i="11"/>
  <c r="DN41" i="11"/>
  <c r="DS18" i="11"/>
  <c r="DG18" i="11"/>
  <c r="EE18" i="11"/>
  <c r="DW10" i="11"/>
  <c r="DK10" i="11"/>
  <c r="CY10" i="11"/>
  <c r="CX18" i="11"/>
  <c r="DJ18" i="11"/>
  <c r="DV18" i="11"/>
  <c r="DR10" i="11"/>
  <c r="DF10" i="11"/>
  <c r="ED10" i="11"/>
  <c r="DT10" i="11"/>
  <c r="DH10" i="11"/>
  <c r="EA18" i="11"/>
  <c r="DC18" i="11"/>
  <c r="DO18" i="11"/>
  <c r="DJ10" i="11"/>
  <c r="DV10" i="11"/>
  <c r="CX10" i="11"/>
  <c r="DY16" i="11"/>
  <c r="DA16" i="11"/>
  <c r="DM16" i="11"/>
  <c r="EC18" i="11"/>
  <c r="DQ18" i="11"/>
  <c r="DE18" i="11"/>
  <c r="DC10" i="11"/>
  <c r="EA10" i="11"/>
  <c r="DO10" i="11"/>
  <c r="DL18" i="11"/>
  <c r="DX18" i="11"/>
  <c r="CZ18" i="11"/>
  <c r="CW10" i="11"/>
  <c r="DI10" i="11"/>
  <c r="DU10" i="11"/>
  <c r="DB41" i="11"/>
  <c r="DM10" i="11"/>
  <c r="DY10" i="11"/>
  <c r="DA10" i="11"/>
  <c r="CZ10" i="11"/>
  <c r="DX10" i="11"/>
  <c r="DL10" i="11"/>
  <c r="DP10" i="11"/>
  <c r="DD10" i="11"/>
  <c r="EB10" i="11"/>
  <c r="DU18" i="11"/>
  <c r="CW18" i="11"/>
  <c r="DI18" i="11"/>
  <c r="EE10" i="11"/>
  <c r="DG10" i="11"/>
  <c r="DS10" i="11"/>
  <c r="DT21" i="11"/>
  <c r="DH21" i="11"/>
  <c r="EF21" i="11"/>
  <c r="DA34" i="11"/>
  <c r="DY34" i="11"/>
  <c r="DM34" i="11"/>
  <c r="ED21" i="11"/>
  <c r="DF21" i="11"/>
  <c r="DR21" i="11"/>
  <c r="DQ28" i="11"/>
  <c r="DE28" i="11"/>
  <c r="EC28" i="11"/>
  <c r="DJ14" i="11"/>
  <c r="DV14" i="11"/>
  <c r="CX14" i="11"/>
  <c r="DE41" i="11"/>
  <c r="EC41" i="11"/>
  <c r="DQ41" i="11"/>
  <c r="DG23" i="11"/>
  <c r="DS23" i="11"/>
  <c r="EE23" i="11"/>
  <c r="DF22" i="11"/>
  <c r="DR22" i="11"/>
  <c r="ED22" i="11"/>
  <c r="DI27" i="11"/>
  <c r="DU27" i="11"/>
  <c r="CW27" i="11"/>
  <c r="DT27" i="11"/>
  <c r="DH27" i="11"/>
  <c r="EF27" i="11"/>
  <c r="DK31" i="11"/>
  <c r="DW31" i="11"/>
  <c r="CY31" i="11"/>
  <c r="DV15" i="11"/>
  <c r="DJ15" i="11"/>
  <c r="CX15" i="11"/>
  <c r="DW41" i="11"/>
  <c r="DK41" i="11"/>
  <c r="CY41" i="11"/>
  <c r="DL15" i="11"/>
  <c r="DX15" i="11"/>
  <c r="CZ15" i="11"/>
  <c r="DZ14" i="11"/>
  <c r="DB14" i="11"/>
  <c r="DN14" i="11"/>
  <c r="DT15" i="11"/>
  <c r="DH15" i="11"/>
  <c r="EF15" i="11"/>
  <c r="ED28" i="11"/>
  <c r="DR28" i="11"/>
  <c r="DF28" i="11"/>
  <c r="DC23" i="11"/>
  <c r="EA23" i="11"/>
  <c r="DO23" i="11"/>
  <c r="EA22" i="11"/>
  <c r="DO22" i="11"/>
  <c r="DC22" i="11"/>
  <c r="DK27" i="11"/>
  <c r="CY27" i="11"/>
  <c r="DW27" i="11"/>
  <c r="DU31" i="11"/>
  <c r="CW31" i="11"/>
  <c r="DI31" i="11"/>
  <c r="EB14" i="11"/>
  <c r="DD14" i="11"/>
  <c r="DP14" i="11"/>
  <c r="DI41" i="11"/>
  <c r="CW41" i="11"/>
  <c r="DU41" i="11"/>
  <c r="DM13" i="11"/>
  <c r="DY13" i="11"/>
  <c r="DA13" i="11"/>
  <c r="EE28" i="11"/>
  <c r="DG28" i="11"/>
  <c r="DS28" i="11"/>
  <c r="DE23" i="11"/>
  <c r="EC23" i="11"/>
  <c r="DQ23" i="11"/>
  <c r="DL22" i="11"/>
  <c r="DX22" i="11"/>
  <c r="CZ22" i="11"/>
  <c r="CY22" i="11"/>
  <c r="DW22" i="11"/>
  <c r="DK22" i="11"/>
  <c r="DN15" i="11"/>
  <c r="DZ15" i="11"/>
  <c r="ED14" i="11"/>
  <c r="DF14" i="11"/>
  <c r="DR14" i="11"/>
  <c r="DD27" i="11"/>
  <c r="EB27" i="11"/>
  <c r="DP27" i="11"/>
  <c r="DO31" i="11"/>
  <c r="DC31" i="11"/>
  <c r="EA31" i="11"/>
  <c r="DL31" i="11"/>
  <c r="CZ31" i="11"/>
  <c r="DX31" i="11"/>
  <c r="EF41" i="11"/>
  <c r="DT41" i="11"/>
  <c r="DH41" i="11"/>
  <c r="DW13" i="11"/>
  <c r="DK13" i="11"/>
  <c r="CY13" i="11"/>
  <c r="DO28" i="11"/>
  <c r="DC28" i="11"/>
  <c r="EA28" i="11"/>
  <c r="DM23" i="11"/>
  <c r="DY23" i="11"/>
  <c r="DA23" i="11"/>
  <c r="CY23" i="11"/>
  <c r="DK23" i="11"/>
  <c r="DW23" i="11"/>
  <c r="DA22" i="11"/>
  <c r="DM22" i="11"/>
  <c r="DY22" i="11"/>
  <c r="DZ22" i="11"/>
  <c r="DB22" i="11"/>
  <c r="DN22" i="11"/>
  <c r="DS27" i="11"/>
  <c r="EE27" i="11"/>
  <c r="DG27" i="11"/>
  <c r="DJ31" i="11"/>
  <c r="DV31" i="11"/>
  <c r="CX31" i="11"/>
  <c r="DY31" i="11"/>
  <c r="DA31" i="11"/>
  <c r="DM31" i="11"/>
  <c r="EC13" i="11"/>
  <c r="DQ13" i="11"/>
  <c r="DE13" i="11"/>
  <c r="DA14" i="11"/>
  <c r="DY14" i="11"/>
  <c r="DM14" i="11"/>
  <c r="DU14" i="11"/>
  <c r="CW14" i="11"/>
  <c r="DI14" i="11"/>
  <c r="DG41" i="11"/>
  <c r="DS41" i="11"/>
  <c r="EE41" i="11"/>
  <c r="DK28" i="11"/>
  <c r="CY28" i="11"/>
  <c r="DW28" i="11"/>
  <c r="DZ28" i="11"/>
  <c r="DB28" i="11"/>
  <c r="DN28" i="11"/>
  <c r="DY15" i="11"/>
  <c r="DA15" i="11"/>
  <c r="DM15" i="11"/>
  <c r="DL13" i="11"/>
  <c r="DX13" i="11"/>
  <c r="CZ13" i="11"/>
  <c r="DP23" i="11"/>
  <c r="DD23" i="11"/>
  <c r="EB23" i="11"/>
  <c r="DV23" i="11"/>
  <c r="DJ23" i="11"/>
  <c r="CX23" i="11"/>
  <c r="DU13" i="11"/>
  <c r="CW13" i="11"/>
  <c r="DI13" i="11"/>
  <c r="DP22" i="11"/>
  <c r="EB22" i="11"/>
  <c r="DD22" i="11"/>
  <c r="DJ22" i="11"/>
  <c r="DV22" i="11"/>
  <c r="CX22" i="11"/>
  <c r="DO13" i="11"/>
  <c r="DC13" i="11"/>
  <c r="EA13" i="11"/>
  <c r="CX27" i="11"/>
  <c r="DV27" i="11"/>
  <c r="DJ27" i="11"/>
  <c r="DS31" i="11"/>
  <c r="DG31" i="11"/>
  <c r="EE31" i="11"/>
  <c r="ED31" i="11"/>
  <c r="DR31" i="11"/>
  <c r="DF31" i="11"/>
  <c r="DK15" i="11"/>
  <c r="CY15" i="11"/>
  <c r="DW15" i="11"/>
  <c r="EA14" i="11"/>
  <c r="DC14" i="11"/>
  <c r="DO14" i="11"/>
  <c r="DY28" i="11"/>
  <c r="DM28" i="11"/>
  <c r="DA28" i="11"/>
  <c r="DP28" i="11"/>
  <c r="EB28" i="11"/>
  <c r="DD28" i="11"/>
  <c r="CZ23" i="11"/>
  <c r="DX23" i="11"/>
  <c r="DL23" i="11"/>
  <c r="DB23" i="11"/>
  <c r="DZ23" i="11"/>
  <c r="DN23" i="11"/>
  <c r="DS15" i="11"/>
  <c r="EE15" i="11"/>
  <c r="DG15" i="11"/>
  <c r="DU22" i="11"/>
  <c r="DI22" i="11"/>
  <c r="CW22" i="11"/>
  <c r="DT22" i="11"/>
  <c r="DH22" i="11"/>
  <c r="EF22" i="11"/>
  <c r="DO27" i="11"/>
  <c r="EA27" i="11"/>
  <c r="DC27" i="11"/>
  <c r="DR27" i="11"/>
  <c r="DF27" i="11"/>
  <c r="ED27" i="11"/>
  <c r="DZ31" i="11"/>
  <c r="DN31" i="11"/>
  <c r="DB31" i="11"/>
  <c r="DT31" i="11"/>
  <c r="DH31" i="11"/>
  <c r="EF31" i="11"/>
  <c r="EB15" i="11"/>
  <c r="DD15" i="11"/>
  <c r="DP15" i="11"/>
  <c r="DR41" i="11"/>
  <c r="ED41" i="11"/>
  <c r="DF41" i="11"/>
  <c r="ED15" i="11"/>
  <c r="DF15" i="11"/>
  <c r="DR15" i="11"/>
  <c r="DJ28" i="11"/>
  <c r="DV28" i="11"/>
  <c r="CX28" i="11"/>
  <c r="DL28" i="11"/>
  <c r="CZ28" i="11"/>
  <c r="DX28" i="11"/>
  <c r="DF23" i="11"/>
  <c r="ED23" i="11"/>
  <c r="DR23" i="11"/>
  <c r="EF23" i="11"/>
  <c r="DH23" i="11"/>
  <c r="DT23" i="11"/>
  <c r="EC22" i="11"/>
  <c r="DE22" i="11"/>
  <c r="DQ22" i="11"/>
  <c r="DP13" i="11"/>
  <c r="DD13" i="11"/>
  <c r="EB13" i="11"/>
  <c r="DQ27" i="11"/>
  <c r="DE27" i="11"/>
  <c r="EC27" i="11"/>
  <c r="DZ27" i="11"/>
  <c r="DN27" i="11"/>
  <c r="DB27" i="11"/>
  <c r="DD31" i="11"/>
  <c r="DP31" i="11"/>
  <c r="EB31" i="11"/>
  <c r="DY41" i="11"/>
  <c r="DM41" i="11"/>
  <c r="DA41" i="11"/>
  <c r="EA15" i="11"/>
  <c r="DO15" i="11"/>
  <c r="DC15" i="11"/>
  <c r="DU28" i="11"/>
  <c r="CW28" i="11"/>
  <c r="DI28" i="11"/>
  <c r="DH28" i="11"/>
  <c r="DT28" i="11"/>
  <c r="EF28" i="11"/>
  <c r="DI23" i="11"/>
  <c r="DU23" i="11"/>
  <c r="CW23" i="11"/>
  <c r="DS22" i="11"/>
  <c r="EE22" i="11"/>
  <c r="DG22" i="11"/>
  <c r="CZ27" i="11"/>
  <c r="DL27" i="11"/>
  <c r="DX27" i="11"/>
  <c r="DA27" i="11"/>
  <c r="DM27" i="11"/>
  <c r="DY27" i="11"/>
  <c r="DE31" i="11"/>
  <c r="EC31" i="11"/>
  <c r="DQ31" i="11"/>
  <c r="DJ41" i="11"/>
  <c r="CX41" i="11"/>
  <c r="DV41" i="11"/>
  <c r="DG14" i="11"/>
  <c r="DS14" i="11"/>
  <c r="EE14" i="11"/>
  <c r="DE15" i="11"/>
  <c r="DQ15" i="11"/>
  <c r="EC15" i="11"/>
  <c r="CW15" i="11"/>
  <c r="DU15" i="11"/>
  <c r="DI15" i="11"/>
  <c r="FV42" i="11" l="1"/>
  <c r="FL42" i="11"/>
  <c r="FM42" i="11"/>
  <c r="FU42" i="11"/>
  <c r="FM39" i="11"/>
  <c r="EG42" i="11"/>
  <c r="EI42" i="11" s="1"/>
  <c r="EJ42" i="11" s="1"/>
  <c r="FL39" i="11"/>
  <c r="FU39" i="11"/>
  <c r="FV39" i="11"/>
  <c r="FK39" i="11"/>
  <c r="EG39" i="11"/>
  <c r="EI39" i="11" s="1"/>
  <c r="EJ39" i="11" s="1"/>
  <c r="ES39" i="11" s="1"/>
  <c r="CZ72" i="11"/>
  <c r="DL72" i="11"/>
  <c r="CZ98" i="11"/>
  <c r="DB106" i="11"/>
  <c r="DZ106" i="11"/>
  <c r="EE89" i="11"/>
  <c r="DR75" i="11"/>
  <c r="DG89" i="11"/>
  <c r="DF75" i="11"/>
  <c r="DQ56" i="11"/>
  <c r="DC67" i="11"/>
  <c r="DR77" i="11"/>
  <c r="EC56" i="11"/>
  <c r="DO67" i="11"/>
  <c r="DF77" i="11"/>
  <c r="DP83" i="11"/>
  <c r="DD83" i="11"/>
  <c r="DL98" i="11"/>
  <c r="DZ56" i="11"/>
  <c r="DQ83" i="11"/>
  <c r="DE83" i="11"/>
  <c r="ED102" i="11"/>
  <c r="DB56" i="11"/>
  <c r="DS83" i="11"/>
  <c r="DG83" i="11"/>
  <c r="DO74" i="11"/>
  <c r="DR83" i="11"/>
  <c r="DR98" i="11"/>
  <c r="CZ106" i="11"/>
  <c r="DC83" i="11"/>
  <c r="EA72" i="11"/>
  <c r="EE98" i="11"/>
  <c r="DC74" i="11"/>
  <c r="DF102" i="11"/>
  <c r="DF98" i="11"/>
  <c r="DF83" i="11"/>
  <c r="DG52" i="11"/>
  <c r="DL106" i="11"/>
  <c r="DG91" i="11"/>
  <c r="EB56" i="11"/>
  <c r="DD56" i="11"/>
  <c r="DZ72" i="11"/>
  <c r="DS91" i="11"/>
  <c r="DF60" i="11"/>
  <c r="DG71" i="11"/>
  <c r="DR60" i="11"/>
  <c r="DS71" i="11"/>
  <c r="DN72" i="11"/>
  <c r="DF56" i="11"/>
  <c r="EC64" i="11"/>
  <c r="DE64" i="11"/>
  <c r="DG67" i="11"/>
  <c r="DE77" i="11"/>
  <c r="DX89" i="11"/>
  <c r="EB75" i="11"/>
  <c r="DR56" i="11"/>
  <c r="DS67" i="11"/>
  <c r="DN75" i="11"/>
  <c r="DP74" i="11"/>
  <c r="DZ75" i="11"/>
  <c r="DD74" i="11"/>
  <c r="DP106" i="11"/>
  <c r="DG74" i="11"/>
  <c r="DD106" i="11"/>
  <c r="DS74" i="11"/>
  <c r="EC67" i="11"/>
  <c r="DZ83" i="11"/>
  <c r="EE72" i="11"/>
  <c r="DP75" i="11"/>
  <c r="DZ84" i="11"/>
  <c r="ED72" i="11"/>
  <c r="ED74" i="11"/>
  <c r="DE72" i="11"/>
  <c r="DQ72" i="11"/>
  <c r="DC72" i="11"/>
  <c r="DO83" i="11"/>
  <c r="ED106" i="11"/>
  <c r="CZ89" i="11"/>
  <c r="DN84" i="11"/>
  <c r="DS52" i="11"/>
  <c r="DR72" i="11"/>
  <c r="DR106" i="11"/>
  <c r="EB84" i="11"/>
  <c r="DG72" i="11"/>
  <c r="FU72" i="11" s="1"/>
  <c r="DQ77" i="11"/>
  <c r="DB89" i="11"/>
  <c r="DB83" i="11"/>
  <c r="DE67" i="11"/>
  <c r="DX74" i="11"/>
  <c r="DO102" i="11"/>
  <c r="DM65" i="11"/>
  <c r="DC102" i="11"/>
  <c r="DA65" i="11"/>
  <c r="DR67" i="11"/>
  <c r="DF67" i="11"/>
  <c r="DR74" i="11"/>
  <c r="DL74" i="11"/>
  <c r="FN74" i="11" s="1"/>
  <c r="DQ71" i="11"/>
  <c r="DZ89" i="11"/>
  <c r="DE71" i="11"/>
  <c r="DQ74" i="11"/>
  <c r="DE74" i="11"/>
  <c r="DS98" i="11"/>
  <c r="DP84" i="11"/>
  <c r="DC89" i="11"/>
  <c r="DO89" i="11"/>
  <c r="DQ89" i="11"/>
  <c r="DE89" i="11"/>
  <c r="DZ64" i="11"/>
  <c r="DB64" i="11"/>
  <c r="DN64" i="11"/>
  <c r="DY64" i="11"/>
  <c r="DA64" i="11"/>
  <c r="DM64" i="11"/>
  <c r="EB71" i="11"/>
  <c r="DD71" i="11"/>
  <c r="DP71" i="11"/>
  <c r="EC65" i="11"/>
  <c r="DQ65" i="11"/>
  <c r="DE65" i="11"/>
  <c r="EA86" i="11"/>
  <c r="DC86" i="11"/>
  <c r="DO86" i="11"/>
  <c r="EB64" i="11"/>
  <c r="DP64" i="11"/>
  <c r="DD64" i="11"/>
  <c r="EC82" i="11"/>
  <c r="DE82" i="11"/>
  <c r="DQ82" i="11"/>
  <c r="DX82" i="11"/>
  <c r="CZ82" i="11"/>
  <c r="DL82" i="11"/>
  <c r="ED71" i="11"/>
  <c r="DF71" i="11"/>
  <c r="DR71" i="11"/>
  <c r="FU64" i="11"/>
  <c r="DP53" i="11"/>
  <c r="EB53" i="11"/>
  <c r="DD53" i="11"/>
  <c r="DQ53" i="11"/>
  <c r="EC53" i="11"/>
  <c r="DE53" i="11"/>
  <c r="DW70" i="11"/>
  <c r="CY70" i="11"/>
  <c r="DK70" i="11"/>
  <c r="DZ97" i="11"/>
  <c r="DB97" i="11"/>
  <c r="DN97" i="11"/>
  <c r="DY99" i="11"/>
  <c r="DM99" i="11"/>
  <c r="DA99" i="11"/>
  <c r="ED87" i="11"/>
  <c r="DF87" i="11"/>
  <c r="DR87" i="11"/>
  <c r="DY87" i="11"/>
  <c r="DA87" i="11"/>
  <c r="DM87" i="11"/>
  <c r="DY60" i="11"/>
  <c r="DA60" i="11"/>
  <c r="DM60" i="11"/>
  <c r="EA85" i="11"/>
  <c r="DC85" i="11"/>
  <c r="DO85" i="11"/>
  <c r="EB95" i="11"/>
  <c r="DD95" i="11"/>
  <c r="DP95" i="11"/>
  <c r="DU95" i="11"/>
  <c r="DI95" i="11"/>
  <c r="CW95" i="11"/>
  <c r="DU102" i="11"/>
  <c r="DI102" i="11"/>
  <c r="CW102" i="11"/>
  <c r="EC70" i="11"/>
  <c r="DQ70" i="11"/>
  <c r="DE70" i="11"/>
  <c r="DX63" i="11"/>
  <c r="DL63" i="11"/>
  <c r="CZ63" i="11"/>
  <c r="EA97" i="11"/>
  <c r="DC97" i="11"/>
  <c r="DO97" i="11"/>
  <c r="FV92" i="11"/>
  <c r="EA68" i="11"/>
  <c r="DO68" i="11"/>
  <c r="DC68" i="11"/>
  <c r="DU68" i="11"/>
  <c r="CW68" i="11"/>
  <c r="DI68" i="11"/>
  <c r="EC76" i="11"/>
  <c r="DQ76" i="11"/>
  <c r="DE76" i="11"/>
  <c r="DZ108" i="11"/>
  <c r="DN108" i="11"/>
  <c r="DB108" i="11"/>
  <c r="DY52" i="11"/>
  <c r="DM52" i="11"/>
  <c r="DA52" i="11"/>
  <c r="DW54" i="11"/>
  <c r="DK54" i="11"/>
  <c r="CY54" i="11"/>
  <c r="DY105" i="11"/>
  <c r="DM105" i="11"/>
  <c r="DA105" i="11"/>
  <c r="DW105" i="11"/>
  <c r="CY105" i="11"/>
  <c r="DK105" i="11"/>
  <c r="DY91" i="11"/>
  <c r="DA91" i="11"/>
  <c r="DM91" i="11"/>
  <c r="EG92" i="11"/>
  <c r="EI92" i="11" s="1"/>
  <c r="EJ92" i="11" s="1"/>
  <c r="FK92" i="11"/>
  <c r="EE59" i="11"/>
  <c r="DG59" i="11"/>
  <c r="DS59" i="11"/>
  <c r="DZ65" i="11"/>
  <c r="DN65" i="11"/>
  <c r="DB65" i="11"/>
  <c r="EF106" i="11"/>
  <c r="DH106" i="11"/>
  <c r="DT106" i="11"/>
  <c r="FN103" i="11"/>
  <c r="EC102" i="11"/>
  <c r="DE102" i="11"/>
  <c r="DQ102" i="11"/>
  <c r="EE73" i="11"/>
  <c r="DS73" i="11"/>
  <c r="DG73" i="11"/>
  <c r="DV93" i="11"/>
  <c r="CX93" i="11"/>
  <c r="DJ93" i="11"/>
  <c r="EA81" i="11"/>
  <c r="DC81" i="11"/>
  <c r="DO81" i="11"/>
  <c r="DY81" i="11"/>
  <c r="DA81" i="11"/>
  <c r="DM81" i="11"/>
  <c r="EA99" i="11"/>
  <c r="DO99" i="11"/>
  <c r="DC99" i="11"/>
  <c r="EC88" i="11"/>
  <c r="DQ88" i="11"/>
  <c r="DE88" i="11"/>
  <c r="DX76" i="11"/>
  <c r="DL76" i="11"/>
  <c r="CZ76" i="11"/>
  <c r="DV66" i="11"/>
  <c r="CX66" i="11"/>
  <c r="DJ66" i="11"/>
  <c r="EF66" i="11"/>
  <c r="DH66" i="11"/>
  <c r="DT66" i="11"/>
  <c r="DY58" i="11"/>
  <c r="DM58" i="11"/>
  <c r="DA58" i="11"/>
  <c r="DZ94" i="11"/>
  <c r="DB94" i="11"/>
  <c r="DN94" i="11"/>
  <c r="DY101" i="11"/>
  <c r="DM101" i="11"/>
  <c r="DA101" i="11"/>
  <c r="ED61" i="11"/>
  <c r="DR61" i="11"/>
  <c r="DF61" i="11"/>
  <c r="EB61" i="11"/>
  <c r="DD61" i="11"/>
  <c r="DP61" i="11"/>
  <c r="DZ100" i="11"/>
  <c r="DB100" i="11"/>
  <c r="DN100" i="11"/>
  <c r="EE107" i="11"/>
  <c r="DG107" i="11"/>
  <c r="DS107" i="11"/>
  <c r="DW107" i="11"/>
  <c r="CY107" i="11"/>
  <c r="DK107" i="11"/>
  <c r="DY75" i="11"/>
  <c r="DM75" i="11"/>
  <c r="DA75" i="11"/>
  <c r="DW67" i="11"/>
  <c r="CY67" i="11"/>
  <c r="DK67" i="11"/>
  <c r="EA56" i="11"/>
  <c r="DO56" i="11"/>
  <c r="DC56" i="11"/>
  <c r="EA96" i="11"/>
  <c r="DC96" i="11"/>
  <c r="DO96" i="11"/>
  <c r="ED55" i="11"/>
  <c r="DF55" i="11"/>
  <c r="DR55" i="11"/>
  <c r="EA55" i="11"/>
  <c r="DO55" i="11"/>
  <c r="DC55" i="11"/>
  <c r="ED99" i="11"/>
  <c r="DF99" i="11"/>
  <c r="DR99" i="11"/>
  <c r="ED76" i="11"/>
  <c r="DR76" i="11"/>
  <c r="DF76" i="11"/>
  <c r="DX104" i="11"/>
  <c r="CZ104" i="11"/>
  <c r="DL104" i="11"/>
  <c r="EF104" i="11"/>
  <c r="DT104" i="11"/>
  <c r="DH104" i="11"/>
  <c r="ED69" i="11"/>
  <c r="DF69" i="11"/>
  <c r="DR69" i="11"/>
  <c r="DU74" i="11"/>
  <c r="CW74" i="11"/>
  <c r="DI74" i="11"/>
  <c r="EE90" i="11"/>
  <c r="DG90" i="11"/>
  <c r="DS90" i="11"/>
  <c r="ED57" i="11"/>
  <c r="DR57" i="11"/>
  <c r="DF57" i="11"/>
  <c r="DW57" i="11"/>
  <c r="CY57" i="11"/>
  <c r="DK57" i="11"/>
  <c r="EF98" i="11"/>
  <c r="DH98" i="11"/>
  <c r="DT98" i="11"/>
  <c r="DU89" i="11"/>
  <c r="DI89" i="11"/>
  <c r="CW89" i="11"/>
  <c r="DW80" i="11"/>
  <c r="DK80" i="11"/>
  <c r="CY80" i="11"/>
  <c r="DV65" i="11"/>
  <c r="DJ65" i="11"/>
  <c r="CX65" i="11"/>
  <c r="DY79" i="11"/>
  <c r="DA79" i="11"/>
  <c r="DM79" i="11"/>
  <c r="FU97" i="11"/>
  <c r="DV82" i="11"/>
  <c r="CX82" i="11"/>
  <c r="DJ82" i="11"/>
  <c r="EF71" i="11"/>
  <c r="DH71" i="11"/>
  <c r="DT71" i="11"/>
  <c r="DN53" i="11"/>
  <c r="DZ53" i="11"/>
  <c r="DB53" i="11"/>
  <c r="DV86" i="11"/>
  <c r="DJ86" i="11"/>
  <c r="CX86" i="11"/>
  <c r="DY98" i="11"/>
  <c r="DM98" i="11"/>
  <c r="DA98" i="11"/>
  <c r="EA64" i="11"/>
  <c r="DO64" i="11"/>
  <c r="DC64" i="11"/>
  <c r="FO103" i="11"/>
  <c r="FK78" i="11"/>
  <c r="EG78" i="11"/>
  <c r="EI78" i="11" s="1"/>
  <c r="EJ78" i="11" s="1"/>
  <c r="EB82" i="11"/>
  <c r="DD82" i="11"/>
  <c r="DP82" i="11"/>
  <c r="DW82" i="11"/>
  <c r="CY82" i="11"/>
  <c r="DK82" i="11"/>
  <c r="DZ71" i="11"/>
  <c r="DB71" i="11"/>
  <c r="DN71" i="11"/>
  <c r="CY53" i="11"/>
  <c r="DK53" i="11"/>
  <c r="DW53" i="11"/>
  <c r="DU53" i="11"/>
  <c r="CW53" i="11"/>
  <c r="DI53" i="11"/>
  <c r="DU70" i="11"/>
  <c r="DI70" i="11"/>
  <c r="CW70" i="11"/>
  <c r="FS91" i="11"/>
  <c r="DX99" i="11"/>
  <c r="CZ99" i="11"/>
  <c r="DL99" i="11"/>
  <c r="EC97" i="11"/>
  <c r="DQ97" i="11"/>
  <c r="DE97" i="11"/>
  <c r="DZ87" i="11"/>
  <c r="DN87" i="11"/>
  <c r="DB87" i="11"/>
  <c r="DW87" i="11"/>
  <c r="CY87" i="11"/>
  <c r="DK87" i="11"/>
  <c r="DW60" i="11"/>
  <c r="DK60" i="11"/>
  <c r="CY60" i="11"/>
  <c r="DZ85" i="11"/>
  <c r="DB85" i="11"/>
  <c r="DN85" i="11"/>
  <c r="DU62" i="11"/>
  <c r="DI62" i="11"/>
  <c r="CW62" i="11"/>
  <c r="DZ95" i="11"/>
  <c r="DN95" i="11"/>
  <c r="DB95" i="11"/>
  <c r="EF95" i="11"/>
  <c r="DH95" i="11"/>
  <c r="DT95" i="11"/>
  <c r="DY108" i="11"/>
  <c r="DA108" i="11"/>
  <c r="DM108" i="11"/>
  <c r="EF102" i="11"/>
  <c r="DT102" i="11"/>
  <c r="DH102" i="11"/>
  <c r="EC63" i="11"/>
  <c r="DE63" i="11"/>
  <c r="DQ63" i="11"/>
  <c r="DV97" i="11"/>
  <c r="DJ97" i="11"/>
  <c r="CX97" i="11"/>
  <c r="DX68" i="11"/>
  <c r="CZ68" i="11"/>
  <c r="DL68" i="11"/>
  <c r="EF68" i="11"/>
  <c r="DH68" i="11"/>
  <c r="DT68" i="11"/>
  <c r="DW52" i="11"/>
  <c r="DK52" i="11"/>
  <c r="CY52" i="11"/>
  <c r="DI52" i="11"/>
  <c r="DU52" i="11"/>
  <c r="CW52" i="11"/>
  <c r="DY54" i="11"/>
  <c r="DM54" i="11"/>
  <c r="DA54" i="11"/>
  <c r="DU54" i="11"/>
  <c r="CW54" i="11"/>
  <c r="DI54" i="11"/>
  <c r="EC105" i="11"/>
  <c r="DQ105" i="11"/>
  <c r="DE105" i="11"/>
  <c r="DU105" i="11"/>
  <c r="DI105" i="11"/>
  <c r="CW105" i="11"/>
  <c r="DV91" i="11"/>
  <c r="CX91" i="11"/>
  <c r="DJ91" i="11"/>
  <c r="ED59" i="11"/>
  <c r="DR59" i="11"/>
  <c r="DF59" i="11"/>
  <c r="DZ73" i="11"/>
  <c r="DB73" i="11"/>
  <c r="DN73" i="11"/>
  <c r="EA93" i="11"/>
  <c r="DC93" i="11"/>
  <c r="DO93" i="11"/>
  <c r="DZ93" i="11"/>
  <c r="DB93" i="11"/>
  <c r="DN93" i="11"/>
  <c r="EE81" i="11"/>
  <c r="DG81" i="11"/>
  <c r="DS81" i="11"/>
  <c r="DW81" i="11"/>
  <c r="DK81" i="11"/>
  <c r="CY81" i="11"/>
  <c r="EB88" i="11"/>
  <c r="DP88" i="11"/>
  <c r="DD88" i="11"/>
  <c r="DV76" i="11"/>
  <c r="CX76" i="11"/>
  <c r="DJ76" i="11"/>
  <c r="EA66" i="11"/>
  <c r="DC66" i="11"/>
  <c r="DO66" i="11"/>
  <c r="EC58" i="11"/>
  <c r="DE58" i="11"/>
  <c r="DQ58" i="11"/>
  <c r="DV58" i="11"/>
  <c r="CX58" i="11"/>
  <c r="DJ58" i="11"/>
  <c r="DV94" i="11"/>
  <c r="CX94" i="11"/>
  <c r="DJ94" i="11"/>
  <c r="DX108" i="11"/>
  <c r="CZ108" i="11"/>
  <c r="DL108" i="11"/>
  <c r="EC101" i="11"/>
  <c r="DE101" i="11"/>
  <c r="DQ101" i="11"/>
  <c r="DZ61" i="11"/>
  <c r="DN61" i="11"/>
  <c r="DB61" i="11"/>
  <c r="DW61" i="11"/>
  <c r="CY61" i="11"/>
  <c r="DK61" i="11"/>
  <c r="EC100" i="11"/>
  <c r="DQ100" i="11"/>
  <c r="DE100" i="11"/>
  <c r="DY107" i="11"/>
  <c r="DA107" i="11"/>
  <c r="DM107" i="11"/>
  <c r="DU107" i="11"/>
  <c r="CW107" i="11"/>
  <c r="DI107" i="11"/>
  <c r="DV75" i="11"/>
  <c r="DJ75" i="11"/>
  <c r="CX75" i="11"/>
  <c r="DU67" i="11"/>
  <c r="CW67" i="11"/>
  <c r="DI67" i="11"/>
  <c r="DW56" i="11"/>
  <c r="CY56" i="11"/>
  <c r="DK56" i="11"/>
  <c r="ED84" i="11"/>
  <c r="DF84" i="11"/>
  <c r="DR84" i="11"/>
  <c r="DV96" i="11"/>
  <c r="DJ96" i="11"/>
  <c r="CX96" i="11"/>
  <c r="DZ55" i="11"/>
  <c r="DB55" i="11"/>
  <c r="DN55" i="11"/>
  <c r="DW55" i="11"/>
  <c r="DK55" i="11"/>
  <c r="CY55" i="11"/>
  <c r="DZ104" i="11"/>
  <c r="DN104" i="11"/>
  <c r="DB104" i="11"/>
  <c r="FU104" i="11"/>
  <c r="EC60" i="11"/>
  <c r="DQ60" i="11"/>
  <c r="DE60" i="11"/>
  <c r="DY69" i="11"/>
  <c r="DA69" i="11"/>
  <c r="DM69" i="11"/>
  <c r="DW74" i="11"/>
  <c r="DK74" i="11"/>
  <c r="CY74" i="11"/>
  <c r="DV90" i="11"/>
  <c r="DJ90" i="11"/>
  <c r="CX90" i="11"/>
  <c r="EE57" i="11"/>
  <c r="DS57" i="11"/>
  <c r="DG57" i="11"/>
  <c r="DU57" i="11"/>
  <c r="CW57" i="11"/>
  <c r="DI57" i="11"/>
  <c r="EE102" i="11"/>
  <c r="DG102" i="11"/>
  <c r="DS102" i="11"/>
  <c r="EF89" i="11"/>
  <c r="DH89" i="11"/>
  <c r="DT89" i="11"/>
  <c r="EA80" i="11"/>
  <c r="DC80" i="11"/>
  <c r="DO80" i="11"/>
  <c r="DV80" i="11"/>
  <c r="DJ80" i="11"/>
  <c r="CX80" i="11"/>
  <c r="EA79" i="11"/>
  <c r="DO79" i="11"/>
  <c r="DC79" i="11"/>
  <c r="DX79" i="11"/>
  <c r="DL79" i="11"/>
  <c r="CZ79" i="11"/>
  <c r="FL62" i="11"/>
  <c r="FU99" i="11"/>
  <c r="DX97" i="11"/>
  <c r="CZ97" i="11"/>
  <c r="DL97" i="11"/>
  <c r="EE86" i="11"/>
  <c r="DS86" i="11"/>
  <c r="DG86" i="11"/>
  <c r="DW64" i="11"/>
  <c r="DK64" i="11"/>
  <c r="CY64" i="11"/>
  <c r="DY82" i="11"/>
  <c r="DA82" i="11"/>
  <c r="DM82" i="11"/>
  <c r="DU82" i="11"/>
  <c r="CW82" i="11"/>
  <c r="DI82" i="11"/>
  <c r="DX71" i="11"/>
  <c r="DL71" i="11"/>
  <c r="CZ71" i="11"/>
  <c r="EA84" i="11"/>
  <c r="DO84" i="11"/>
  <c r="DC84" i="11"/>
  <c r="ED53" i="11"/>
  <c r="DR53" i="11"/>
  <c r="DF53" i="11"/>
  <c r="DV53" i="11"/>
  <c r="DJ53" i="11"/>
  <c r="CX53" i="11"/>
  <c r="EF70" i="11"/>
  <c r="DT70" i="11"/>
  <c r="DH70" i="11"/>
  <c r="DX83" i="11"/>
  <c r="CZ83" i="11"/>
  <c r="DL83" i="11"/>
  <c r="FV103" i="11"/>
  <c r="DV99" i="11"/>
  <c r="DJ99" i="11"/>
  <c r="CX99" i="11"/>
  <c r="EE94" i="11"/>
  <c r="DG94" i="11"/>
  <c r="DS94" i="11"/>
  <c r="EC87" i="11"/>
  <c r="DQ87" i="11"/>
  <c r="DE87" i="11"/>
  <c r="DU87" i="11"/>
  <c r="DI87" i="11"/>
  <c r="CW87" i="11"/>
  <c r="DV108" i="11"/>
  <c r="DJ108" i="11"/>
  <c r="CX108" i="11"/>
  <c r="DX60" i="11"/>
  <c r="CZ60" i="11"/>
  <c r="DL60" i="11"/>
  <c r="EC85" i="11"/>
  <c r="DE85" i="11"/>
  <c r="DQ85" i="11"/>
  <c r="DW62" i="11"/>
  <c r="CY62" i="11"/>
  <c r="DK62" i="11"/>
  <c r="ED89" i="11"/>
  <c r="DR89" i="11"/>
  <c r="DF89" i="11"/>
  <c r="EB94" i="11"/>
  <c r="DP94" i="11"/>
  <c r="DD94" i="11"/>
  <c r="EE95" i="11"/>
  <c r="DG95" i="11"/>
  <c r="DS95" i="11"/>
  <c r="DX84" i="11"/>
  <c r="DL84" i="11"/>
  <c r="CZ84" i="11"/>
  <c r="DV63" i="11"/>
  <c r="CX63" i="11"/>
  <c r="DJ63" i="11"/>
  <c r="DY77" i="11"/>
  <c r="DA77" i="11"/>
  <c r="DM77" i="11"/>
  <c r="DY97" i="11"/>
  <c r="DA97" i="11"/>
  <c r="DM97" i="11"/>
  <c r="EB68" i="11"/>
  <c r="DD68" i="11"/>
  <c r="DP68" i="11"/>
  <c r="ED91" i="11"/>
  <c r="DF91" i="11"/>
  <c r="DR91" i="11"/>
  <c r="DQ52" i="11"/>
  <c r="EC52" i="11"/>
  <c r="DE52" i="11"/>
  <c r="EF52" i="11"/>
  <c r="DT52" i="11"/>
  <c r="DH52" i="11"/>
  <c r="EA54" i="11"/>
  <c r="DO54" i="11"/>
  <c r="DC54" i="11"/>
  <c r="DV54" i="11"/>
  <c r="CX54" i="11"/>
  <c r="DJ54" i="11"/>
  <c r="EB105" i="11"/>
  <c r="DP105" i="11"/>
  <c r="DD105" i="11"/>
  <c r="EF105" i="11"/>
  <c r="DH105" i="11"/>
  <c r="DT105" i="11"/>
  <c r="DU91" i="11"/>
  <c r="CW91" i="11"/>
  <c r="DI91" i="11"/>
  <c r="EC59" i="11"/>
  <c r="DE59" i="11"/>
  <c r="DQ59" i="11"/>
  <c r="DY73" i="11"/>
  <c r="DA73" i="11"/>
  <c r="DM73" i="11"/>
  <c r="DW73" i="11"/>
  <c r="DK73" i="11"/>
  <c r="CY73" i="11"/>
  <c r="EB93" i="11"/>
  <c r="DD93" i="11"/>
  <c r="DP93" i="11"/>
  <c r="DW93" i="11"/>
  <c r="CY93" i="11"/>
  <c r="DK93" i="11"/>
  <c r="EB81" i="11"/>
  <c r="DP81" i="11"/>
  <c r="DD81" i="11"/>
  <c r="DU81" i="11"/>
  <c r="DI81" i="11"/>
  <c r="CW81" i="11"/>
  <c r="DX88" i="11"/>
  <c r="DL88" i="11"/>
  <c r="CZ88" i="11"/>
  <c r="DY76" i="11"/>
  <c r="DA76" i="11"/>
  <c r="DM76" i="11"/>
  <c r="EB66" i="11"/>
  <c r="DD66" i="11"/>
  <c r="DP66" i="11"/>
  <c r="EE58" i="11"/>
  <c r="DS58" i="11"/>
  <c r="DG58" i="11"/>
  <c r="DW58" i="11"/>
  <c r="DK58" i="11"/>
  <c r="CY58" i="11"/>
  <c r="DY94" i="11"/>
  <c r="DM94" i="11"/>
  <c r="DA94" i="11"/>
  <c r="DW108" i="11"/>
  <c r="CY108" i="11"/>
  <c r="DK108" i="11"/>
  <c r="EA101" i="11"/>
  <c r="DO101" i="11"/>
  <c r="DC101" i="11"/>
  <c r="DZ98" i="11"/>
  <c r="DN98" i="11"/>
  <c r="DB98" i="11"/>
  <c r="EC61" i="11"/>
  <c r="DE61" i="11"/>
  <c r="DQ61" i="11"/>
  <c r="DU61" i="11"/>
  <c r="CW61" i="11"/>
  <c r="DI61" i="11"/>
  <c r="DY100" i="11"/>
  <c r="DA100" i="11"/>
  <c r="DM100" i="11"/>
  <c r="DZ107" i="11"/>
  <c r="DB107" i="11"/>
  <c r="DN107" i="11"/>
  <c r="EF107" i="11"/>
  <c r="DH107" i="11"/>
  <c r="DT107" i="11"/>
  <c r="DU75" i="11"/>
  <c r="CW75" i="11"/>
  <c r="DI75" i="11"/>
  <c r="EF67" i="11"/>
  <c r="DT67" i="11"/>
  <c r="DH67" i="11"/>
  <c r="DV56" i="11"/>
  <c r="CX56" i="11"/>
  <c r="DJ56" i="11"/>
  <c r="ED96" i="11"/>
  <c r="DF96" i="11"/>
  <c r="DR96" i="11"/>
  <c r="EB55" i="11"/>
  <c r="DP55" i="11"/>
  <c r="DD55" i="11"/>
  <c r="DU55" i="11"/>
  <c r="CW55" i="11"/>
  <c r="DI55" i="11"/>
  <c r="EB104" i="11"/>
  <c r="DD104" i="11"/>
  <c r="DP104" i="11"/>
  <c r="EC69" i="11"/>
  <c r="DE69" i="11"/>
  <c r="DQ69" i="11"/>
  <c r="DW69" i="11"/>
  <c r="CY69" i="11"/>
  <c r="DK69" i="11"/>
  <c r="EF74" i="11"/>
  <c r="DH74" i="11"/>
  <c r="DT74" i="11"/>
  <c r="DZ99" i="11"/>
  <c r="DN99" i="11"/>
  <c r="DB99" i="11"/>
  <c r="EB90" i="11"/>
  <c r="DD90" i="11"/>
  <c r="DP90" i="11"/>
  <c r="EB57" i="11"/>
  <c r="DP57" i="11"/>
  <c r="DD57" i="11"/>
  <c r="EF57" i="11"/>
  <c r="DT57" i="11"/>
  <c r="DH57" i="11"/>
  <c r="FN92" i="11"/>
  <c r="DZ80" i="11"/>
  <c r="DB80" i="11"/>
  <c r="DN80" i="11"/>
  <c r="DY80" i="11"/>
  <c r="DA80" i="11"/>
  <c r="DM80" i="11"/>
  <c r="ED79" i="11"/>
  <c r="DR79" i="11"/>
  <c r="DF79" i="11"/>
  <c r="DU79" i="11"/>
  <c r="CW79" i="11"/>
  <c r="DI79" i="11"/>
  <c r="EB86" i="11"/>
  <c r="DP86" i="11"/>
  <c r="DD86" i="11"/>
  <c r="ED86" i="11"/>
  <c r="DF86" i="11"/>
  <c r="DR86" i="11"/>
  <c r="DX64" i="11"/>
  <c r="CZ64" i="11"/>
  <c r="DL64" i="11"/>
  <c r="EB60" i="11"/>
  <c r="DD60" i="11"/>
  <c r="DP60" i="11"/>
  <c r="FU78" i="11"/>
  <c r="EA82" i="11"/>
  <c r="DC82" i="11"/>
  <c r="DO82" i="11"/>
  <c r="EF82" i="11"/>
  <c r="DH82" i="11"/>
  <c r="DT82" i="11"/>
  <c r="EC99" i="11"/>
  <c r="DE99" i="11"/>
  <c r="DQ99" i="11"/>
  <c r="DV71" i="11"/>
  <c r="CX71" i="11"/>
  <c r="DJ71" i="11"/>
  <c r="EE53" i="11"/>
  <c r="DS53" i="11"/>
  <c r="DG53" i="11"/>
  <c r="EF53" i="11"/>
  <c r="DH53" i="11"/>
  <c r="DT53" i="11"/>
  <c r="DV83" i="11"/>
  <c r="CX83" i="11"/>
  <c r="DJ83" i="11"/>
  <c r="DW99" i="11"/>
  <c r="DK99" i="11"/>
  <c r="CY99" i="11"/>
  <c r="ED62" i="11"/>
  <c r="DF62" i="11"/>
  <c r="DR62" i="11"/>
  <c r="EB87" i="11"/>
  <c r="DD87" i="11"/>
  <c r="DP87" i="11"/>
  <c r="EF87" i="11"/>
  <c r="DT87" i="11"/>
  <c r="DH87" i="11"/>
  <c r="FO92" i="11"/>
  <c r="DV60" i="11"/>
  <c r="CX60" i="11"/>
  <c r="DJ60" i="11"/>
  <c r="DX85" i="11"/>
  <c r="CZ85" i="11"/>
  <c r="DL85" i="11"/>
  <c r="EF62" i="11"/>
  <c r="DT62" i="11"/>
  <c r="DH62" i="11"/>
  <c r="ED97" i="11"/>
  <c r="DR97" i="11"/>
  <c r="DF97" i="11"/>
  <c r="EA95" i="11"/>
  <c r="DO95" i="11"/>
  <c r="DC95" i="11"/>
  <c r="DY84" i="11"/>
  <c r="DA84" i="11"/>
  <c r="DM84" i="11"/>
  <c r="ED63" i="11"/>
  <c r="DR63" i="11"/>
  <c r="DF63" i="11"/>
  <c r="DV77" i="11"/>
  <c r="CX77" i="11"/>
  <c r="DJ77" i="11"/>
  <c r="DU97" i="11"/>
  <c r="CW97" i="11"/>
  <c r="DI97" i="11"/>
  <c r="EC68" i="11"/>
  <c r="DE68" i="11"/>
  <c r="DQ68" i="11"/>
  <c r="EA65" i="11"/>
  <c r="DO65" i="11"/>
  <c r="DC65" i="11"/>
  <c r="FL103" i="11"/>
  <c r="DL52" i="11"/>
  <c r="DX52" i="11"/>
  <c r="CZ52" i="11"/>
  <c r="ED54" i="11"/>
  <c r="DR54" i="11"/>
  <c r="DF54" i="11"/>
  <c r="EF54" i="11"/>
  <c r="DT54" i="11"/>
  <c r="DH54" i="11"/>
  <c r="DZ105" i="11"/>
  <c r="DB105" i="11"/>
  <c r="DN105" i="11"/>
  <c r="EF91" i="11"/>
  <c r="DH91" i="11"/>
  <c r="DT91" i="11"/>
  <c r="DW59" i="11"/>
  <c r="DK59" i="11"/>
  <c r="CY59" i="11"/>
  <c r="DY106" i="11"/>
  <c r="DA106" i="11"/>
  <c r="DM106" i="11"/>
  <c r="ED108" i="11"/>
  <c r="DF108" i="11"/>
  <c r="DR108" i="11"/>
  <c r="EA73" i="11"/>
  <c r="DO73" i="11"/>
  <c r="DC73" i="11"/>
  <c r="DU73" i="11"/>
  <c r="CW73" i="11"/>
  <c r="DI73" i="11"/>
  <c r="EC93" i="11"/>
  <c r="DE93" i="11"/>
  <c r="DQ93" i="11"/>
  <c r="DU93" i="11"/>
  <c r="CW93" i="11"/>
  <c r="DI93" i="11"/>
  <c r="EC81" i="11"/>
  <c r="DQ81" i="11"/>
  <c r="DE81" i="11"/>
  <c r="EF81" i="11"/>
  <c r="DT81" i="11"/>
  <c r="DH81" i="11"/>
  <c r="DW88" i="11"/>
  <c r="CY88" i="11"/>
  <c r="DK88" i="11"/>
  <c r="DU76" i="11"/>
  <c r="CW76" i="11"/>
  <c r="DI76" i="11"/>
  <c r="DY66" i="11"/>
  <c r="DA66" i="11"/>
  <c r="DM66" i="11"/>
  <c r="DZ58" i="11"/>
  <c r="DB58" i="11"/>
  <c r="DN58" i="11"/>
  <c r="DU58" i="11"/>
  <c r="DI58" i="11"/>
  <c r="CW58" i="11"/>
  <c r="DW94" i="11"/>
  <c r="CY94" i="11"/>
  <c r="DK94" i="11"/>
  <c r="DU108" i="11"/>
  <c r="DI108" i="11"/>
  <c r="CW108" i="11"/>
  <c r="ED101" i="11"/>
  <c r="DR101" i="11"/>
  <c r="DF101" i="11"/>
  <c r="DV61" i="11"/>
  <c r="DJ61" i="11"/>
  <c r="CX61" i="11"/>
  <c r="EF61" i="11"/>
  <c r="DH61" i="11"/>
  <c r="DT61" i="11"/>
  <c r="EB100" i="11"/>
  <c r="DD100" i="11"/>
  <c r="DP100" i="11"/>
  <c r="DW100" i="11"/>
  <c r="CY100" i="11"/>
  <c r="DK100" i="11"/>
  <c r="DX107" i="11"/>
  <c r="CZ107" i="11"/>
  <c r="DL107" i="11"/>
  <c r="EF75" i="11"/>
  <c r="DH75" i="11"/>
  <c r="DT75" i="11"/>
  <c r="DY72" i="11"/>
  <c r="DM72" i="11"/>
  <c r="DA72" i="11"/>
  <c r="DU56" i="11"/>
  <c r="DI56" i="11"/>
  <c r="CW56" i="11"/>
  <c r="FL92" i="11"/>
  <c r="EC96" i="11"/>
  <c r="DE96" i="11"/>
  <c r="DQ96" i="11"/>
  <c r="DV55" i="11"/>
  <c r="DJ55" i="11"/>
  <c r="CX55" i="11"/>
  <c r="EF55" i="11"/>
  <c r="DT55" i="11"/>
  <c r="DH55" i="11"/>
  <c r="FS103" i="11"/>
  <c r="EA104" i="11"/>
  <c r="DO104" i="11"/>
  <c r="DC104" i="11"/>
  <c r="EE69" i="11"/>
  <c r="DG69" i="11"/>
  <c r="DS69" i="11"/>
  <c r="DV69" i="11"/>
  <c r="CX69" i="11"/>
  <c r="DJ69" i="11"/>
  <c r="EA90" i="11"/>
  <c r="DO90" i="11"/>
  <c r="DC90" i="11"/>
  <c r="DW90" i="11"/>
  <c r="CY90" i="11"/>
  <c r="DK90" i="11"/>
  <c r="DY57" i="11"/>
  <c r="DA57" i="11"/>
  <c r="DM57" i="11"/>
  <c r="EB80" i="11"/>
  <c r="DD80" i="11"/>
  <c r="DP80" i="11"/>
  <c r="DU80" i="11"/>
  <c r="CW80" i="11"/>
  <c r="DI80" i="11"/>
  <c r="EC79" i="11"/>
  <c r="DE79" i="11"/>
  <c r="DQ79" i="11"/>
  <c r="EF79" i="11"/>
  <c r="DH79" i="11"/>
  <c r="DT79" i="11"/>
  <c r="FU101" i="11"/>
  <c r="FT94" i="11"/>
  <c r="DX86" i="11"/>
  <c r="CZ86" i="11"/>
  <c r="DL86" i="11"/>
  <c r="DW86" i="11"/>
  <c r="DK86" i="11"/>
  <c r="CY86" i="11"/>
  <c r="DX62" i="11"/>
  <c r="CZ62" i="11"/>
  <c r="DL62" i="11"/>
  <c r="DV64" i="11"/>
  <c r="DJ64" i="11"/>
  <c r="CX64" i="11"/>
  <c r="EE108" i="11"/>
  <c r="DG108" i="11"/>
  <c r="DS108" i="11"/>
  <c r="DZ82" i="11"/>
  <c r="DB82" i="11"/>
  <c r="DN82" i="11"/>
  <c r="DX102" i="11"/>
  <c r="CZ102" i="11"/>
  <c r="DL102" i="11"/>
  <c r="DY71" i="11"/>
  <c r="DA71" i="11"/>
  <c r="DM71" i="11"/>
  <c r="DL53" i="11"/>
  <c r="CZ53" i="11"/>
  <c r="DX53" i="11"/>
  <c r="DZ70" i="11"/>
  <c r="DN70" i="11"/>
  <c r="DB70" i="11"/>
  <c r="DW83" i="11"/>
  <c r="CY83" i="11"/>
  <c r="DK83" i="11"/>
  <c r="EC62" i="11"/>
  <c r="DQ62" i="11"/>
  <c r="DE62" i="11"/>
  <c r="FS92" i="11"/>
  <c r="DU99" i="11"/>
  <c r="DI99" i="11"/>
  <c r="CW99" i="11"/>
  <c r="EE76" i="11"/>
  <c r="DS76" i="11"/>
  <c r="DG76" i="11"/>
  <c r="EA87" i="11"/>
  <c r="DO87" i="11"/>
  <c r="DC87" i="11"/>
  <c r="DU60" i="11"/>
  <c r="CW60" i="11"/>
  <c r="DI60" i="11"/>
  <c r="ED85" i="11"/>
  <c r="DF85" i="11"/>
  <c r="DR85" i="11"/>
  <c r="DV85" i="11"/>
  <c r="CX85" i="11"/>
  <c r="DJ85" i="11"/>
  <c r="FM78" i="11"/>
  <c r="EB102" i="11"/>
  <c r="DD102" i="11"/>
  <c r="DP102" i="11"/>
  <c r="DX95" i="11"/>
  <c r="CZ95" i="11"/>
  <c r="DL95" i="11"/>
  <c r="FM103" i="11"/>
  <c r="FU79" i="11"/>
  <c r="DV84" i="11"/>
  <c r="CX84" i="11"/>
  <c r="DJ84" i="11"/>
  <c r="EB63" i="11"/>
  <c r="DP63" i="11"/>
  <c r="DD63" i="11"/>
  <c r="DY63" i="11"/>
  <c r="DA63" i="11"/>
  <c r="DM63" i="11"/>
  <c r="DW77" i="11"/>
  <c r="CY77" i="11"/>
  <c r="DK77" i="11"/>
  <c r="DW97" i="11"/>
  <c r="DK97" i="11"/>
  <c r="CY97" i="11"/>
  <c r="FT92" i="11"/>
  <c r="DY68" i="11"/>
  <c r="DM68" i="11"/>
  <c r="DA68" i="11"/>
  <c r="DW65" i="11"/>
  <c r="DK65" i="11"/>
  <c r="CY65" i="11"/>
  <c r="EB52" i="11"/>
  <c r="DP52" i="11"/>
  <c r="DD52" i="11"/>
  <c r="EC54" i="11"/>
  <c r="DQ54" i="11"/>
  <c r="DE54" i="11"/>
  <c r="EE105" i="11"/>
  <c r="DG105" i="11"/>
  <c r="DS105" i="11"/>
  <c r="DZ91" i="11"/>
  <c r="DB91" i="11"/>
  <c r="DN91" i="11"/>
  <c r="FU75" i="11"/>
  <c r="DZ59" i="11"/>
  <c r="DB59" i="11"/>
  <c r="DN59" i="11"/>
  <c r="DX59" i="11"/>
  <c r="DL59" i="11"/>
  <c r="CZ59" i="11"/>
  <c r="DV106" i="11"/>
  <c r="CX106" i="11"/>
  <c r="DJ106" i="11"/>
  <c r="EA94" i="11"/>
  <c r="DO94" i="11"/>
  <c r="DC94" i="11"/>
  <c r="DV73" i="11"/>
  <c r="DJ73" i="11"/>
  <c r="CX73" i="11"/>
  <c r="DX73" i="11"/>
  <c r="DL73" i="11"/>
  <c r="CZ73" i="11"/>
  <c r="EE93" i="11"/>
  <c r="DG93" i="11"/>
  <c r="DS93" i="11"/>
  <c r="EF93" i="11"/>
  <c r="DH93" i="11"/>
  <c r="DT93" i="11"/>
  <c r="DZ81" i="11"/>
  <c r="DN81" i="11"/>
  <c r="DB81" i="11"/>
  <c r="EA88" i="11"/>
  <c r="DO88" i="11"/>
  <c r="DC88" i="11"/>
  <c r="DV88" i="11"/>
  <c r="DJ88" i="11"/>
  <c r="CX88" i="11"/>
  <c r="EF76" i="11"/>
  <c r="DT76" i="11"/>
  <c r="DH76" i="11"/>
  <c r="DX66" i="11"/>
  <c r="CZ66" i="11"/>
  <c r="DL66" i="11"/>
  <c r="ED58" i="11"/>
  <c r="DF58" i="11"/>
  <c r="DR58" i="11"/>
  <c r="EF58" i="11"/>
  <c r="DT58" i="11"/>
  <c r="DH58" i="11"/>
  <c r="DX94" i="11"/>
  <c r="DL94" i="11"/>
  <c r="CZ94" i="11"/>
  <c r="EF108" i="11"/>
  <c r="DH108" i="11"/>
  <c r="DT108" i="11"/>
  <c r="DX101" i="11"/>
  <c r="CZ101" i="11"/>
  <c r="DL101" i="11"/>
  <c r="EE61" i="11"/>
  <c r="DS61" i="11"/>
  <c r="DG61" i="11"/>
  <c r="EE100" i="11"/>
  <c r="DS100" i="11"/>
  <c r="DG100" i="11"/>
  <c r="DV100" i="11"/>
  <c r="CX100" i="11"/>
  <c r="DJ100" i="11"/>
  <c r="EB107" i="11"/>
  <c r="DD107" i="11"/>
  <c r="DP107" i="11"/>
  <c r="EC75" i="11"/>
  <c r="DE75" i="11"/>
  <c r="DQ75" i="11"/>
  <c r="EB67" i="11"/>
  <c r="DD67" i="11"/>
  <c r="DP67" i="11"/>
  <c r="DV72" i="11"/>
  <c r="CX72" i="11"/>
  <c r="DJ72" i="11"/>
  <c r="EF56" i="11"/>
  <c r="DT56" i="11"/>
  <c r="DH56" i="11"/>
  <c r="EE96" i="11"/>
  <c r="DG96" i="11"/>
  <c r="DS96" i="11"/>
  <c r="DX96" i="11"/>
  <c r="DL96" i="11"/>
  <c r="CZ96" i="11"/>
  <c r="DX55" i="11"/>
  <c r="CZ55" i="11"/>
  <c r="DL55" i="11"/>
  <c r="EB97" i="11"/>
  <c r="DD97" i="11"/>
  <c r="DP97" i="11"/>
  <c r="DV104" i="11"/>
  <c r="DJ104" i="11"/>
  <c r="CX104" i="11"/>
  <c r="DX69" i="11"/>
  <c r="CZ69" i="11"/>
  <c r="DL69" i="11"/>
  <c r="DU69" i="11"/>
  <c r="CW69" i="11"/>
  <c r="DI69" i="11"/>
  <c r="DY90" i="11"/>
  <c r="DM90" i="11"/>
  <c r="DA90" i="11"/>
  <c r="DX90" i="11"/>
  <c r="DL90" i="11"/>
  <c r="CZ90" i="11"/>
  <c r="EC57" i="11"/>
  <c r="DE57" i="11"/>
  <c r="DQ57" i="11"/>
  <c r="EC84" i="11"/>
  <c r="DE84" i="11"/>
  <c r="DQ84" i="11"/>
  <c r="EC80" i="11"/>
  <c r="DQ80" i="11"/>
  <c r="DE80" i="11"/>
  <c r="EF80" i="11"/>
  <c r="DH80" i="11"/>
  <c r="DT80" i="11"/>
  <c r="EB79" i="11"/>
  <c r="DD79" i="11"/>
  <c r="DP79" i="11"/>
  <c r="EB77" i="11"/>
  <c r="DD77" i="11"/>
  <c r="DP77" i="11"/>
  <c r="FN65" i="11"/>
  <c r="FU77" i="11"/>
  <c r="FP102" i="11"/>
  <c r="DY86" i="11"/>
  <c r="DA86" i="11"/>
  <c r="DM86" i="11"/>
  <c r="DU86" i="11"/>
  <c r="CW86" i="11"/>
  <c r="DI86" i="11"/>
  <c r="ED64" i="11"/>
  <c r="DF64" i="11"/>
  <c r="DR64" i="11"/>
  <c r="DU64" i="11"/>
  <c r="DI64" i="11"/>
  <c r="CW64" i="11"/>
  <c r="ED82" i="11"/>
  <c r="DF82" i="11"/>
  <c r="DR82" i="11"/>
  <c r="EE70" i="11"/>
  <c r="DG70" i="11"/>
  <c r="DS70" i="11"/>
  <c r="DW71" i="11"/>
  <c r="CY71" i="11"/>
  <c r="DK71" i="11"/>
  <c r="DO53" i="11"/>
  <c r="EA53" i="11"/>
  <c r="DC53" i="11"/>
  <c r="DX70" i="11"/>
  <c r="CZ70" i="11"/>
  <c r="DL70" i="11"/>
  <c r="FU54" i="11"/>
  <c r="DU83" i="11"/>
  <c r="CW83" i="11"/>
  <c r="DI83" i="11"/>
  <c r="FP103" i="11"/>
  <c r="EF99" i="11"/>
  <c r="DT99" i="11"/>
  <c r="DH99" i="11"/>
  <c r="EE87" i="11"/>
  <c r="DG87" i="11"/>
  <c r="DS87" i="11"/>
  <c r="FK103" i="11"/>
  <c r="EG103" i="11"/>
  <c r="EI103" i="11" s="1"/>
  <c r="EJ103" i="11" s="1"/>
  <c r="EF60" i="11"/>
  <c r="DH60" i="11"/>
  <c r="DT60" i="11"/>
  <c r="EE85" i="11"/>
  <c r="DG85" i="11"/>
  <c r="DS85" i="11"/>
  <c r="DU85" i="11"/>
  <c r="CW85" i="11"/>
  <c r="DI85" i="11"/>
  <c r="DZ76" i="11"/>
  <c r="DB76" i="11"/>
  <c r="DN76" i="11"/>
  <c r="EC95" i="11"/>
  <c r="DQ95" i="11"/>
  <c r="DE95" i="11"/>
  <c r="DY102" i="11"/>
  <c r="DA102" i="11"/>
  <c r="DM102" i="11"/>
  <c r="DW84" i="11"/>
  <c r="DK84" i="11"/>
  <c r="CY84" i="11"/>
  <c r="EA63" i="11"/>
  <c r="DO63" i="11"/>
  <c r="DC63" i="11"/>
  <c r="DW63" i="11"/>
  <c r="DK63" i="11"/>
  <c r="CY63" i="11"/>
  <c r="DX77" i="11"/>
  <c r="CZ77" i="11"/>
  <c r="DL77" i="11"/>
  <c r="EF97" i="11"/>
  <c r="DH97" i="11"/>
  <c r="DT97" i="11"/>
  <c r="DZ68" i="11"/>
  <c r="DB68" i="11"/>
  <c r="DN68" i="11"/>
  <c r="DU65" i="11"/>
  <c r="DI65" i="11"/>
  <c r="CW65" i="11"/>
  <c r="EC98" i="11"/>
  <c r="DQ98" i="11"/>
  <c r="DE98" i="11"/>
  <c r="FT103" i="11"/>
  <c r="DJ52" i="11"/>
  <c r="DV52" i="11"/>
  <c r="CX52" i="11"/>
  <c r="EB54" i="11"/>
  <c r="DD54" i="11"/>
  <c r="DP54" i="11"/>
  <c r="EA105" i="11"/>
  <c r="DO105" i="11"/>
  <c r="DC105" i="11"/>
  <c r="EA91" i="11"/>
  <c r="DC91" i="11"/>
  <c r="DO91" i="11"/>
  <c r="EA59" i="11"/>
  <c r="DC59" i="11"/>
  <c r="DO59" i="11"/>
  <c r="DV59" i="11"/>
  <c r="DJ59" i="11"/>
  <c r="CX59" i="11"/>
  <c r="EA106" i="11"/>
  <c r="DC106" i="11"/>
  <c r="DO106" i="11"/>
  <c r="EE62" i="11"/>
  <c r="DS62" i="11"/>
  <c r="DG62" i="11"/>
  <c r="EB73" i="11"/>
  <c r="DP73" i="11"/>
  <c r="DD73" i="11"/>
  <c r="EF73" i="11"/>
  <c r="DT73" i="11"/>
  <c r="DH73" i="11"/>
  <c r="DX93" i="11"/>
  <c r="CZ93" i="11"/>
  <c r="DL93" i="11"/>
  <c r="FT78" i="11"/>
  <c r="ED81" i="11"/>
  <c r="DR81" i="11"/>
  <c r="DF81" i="11"/>
  <c r="ED88" i="11"/>
  <c r="DR88" i="11"/>
  <c r="DF88" i="11"/>
  <c r="DU88" i="11"/>
  <c r="CW88" i="11"/>
  <c r="DI88" i="11"/>
  <c r="ED66" i="11"/>
  <c r="DF66" i="11"/>
  <c r="DR66" i="11"/>
  <c r="EC66" i="11"/>
  <c r="DE66" i="11"/>
  <c r="DQ66" i="11"/>
  <c r="EB58" i="11"/>
  <c r="DP58" i="11"/>
  <c r="DD58" i="11"/>
  <c r="FM92" i="11"/>
  <c r="DU94" i="11"/>
  <c r="CW94" i="11"/>
  <c r="DI94" i="11"/>
  <c r="DW101" i="11"/>
  <c r="CY101" i="11"/>
  <c r="DK101" i="11"/>
  <c r="DV101" i="11"/>
  <c r="CX101" i="11"/>
  <c r="DJ101" i="11"/>
  <c r="DZ62" i="11"/>
  <c r="DB62" i="11"/>
  <c r="DN62" i="11"/>
  <c r="EA61" i="11"/>
  <c r="DC61" i="11"/>
  <c r="DO61" i="11"/>
  <c r="EA100" i="11"/>
  <c r="DC100" i="11"/>
  <c r="DO100" i="11"/>
  <c r="DU100" i="11"/>
  <c r="DI100" i="11"/>
  <c r="CW100" i="11"/>
  <c r="ED107" i="11"/>
  <c r="DF107" i="11"/>
  <c r="DR107" i="11"/>
  <c r="DX75" i="11"/>
  <c r="CZ75" i="11"/>
  <c r="DL75" i="11"/>
  <c r="DV67" i="11"/>
  <c r="DJ67" i="11"/>
  <c r="CX67" i="11"/>
  <c r="DW72" i="11"/>
  <c r="CY72" i="11"/>
  <c r="DK72" i="11"/>
  <c r="EB99" i="11"/>
  <c r="DP99" i="11"/>
  <c r="DD99" i="11"/>
  <c r="EB96" i="11"/>
  <c r="DD96" i="11"/>
  <c r="DP96" i="11"/>
  <c r="DU96" i="11"/>
  <c r="DI96" i="11"/>
  <c r="CW96" i="11"/>
  <c r="EC55" i="11"/>
  <c r="DQ55" i="11"/>
  <c r="DE55" i="11"/>
  <c r="EC106" i="11"/>
  <c r="DE106" i="11"/>
  <c r="DQ106" i="11"/>
  <c r="EC108" i="11"/>
  <c r="DQ108" i="11"/>
  <c r="DE108" i="11"/>
  <c r="DY104" i="11"/>
  <c r="DM104" i="11"/>
  <c r="DA104" i="11"/>
  <c r="EB69" i="11"/>
  <c r="DD69" i="11"/>
  <c r="DP69" i="11"/>
  <c r="EF69" i="11"/>
  <c r="DH69" i="11"/>
  <c r="DT69" i="11"/>
  <c r="DZ90" i="11"/>
  <c r="DN90" i="11"/>
  <c r="DB90" i="11"/>
  <c r="DU90" i="11"/>
  <c r="DI90" i="11"/>
  <c r="CW90" i="11"/>
  <c r="DZ57" i="11"/>
  <c r="DB57" i="11"/>
  <c r="DN57" i="11"/>
  <c r="DV98" i="11"/>
  <c r="CX98" i="11"/>
  <c r="DJ98" i="11"/>
  <c r="EB89" i="11"/>
  <c r="DD89" i="11"/>
  <c r="DP89" i="11"/>
  <c r="EE80" i="11"/>
  <c r="DS80" i="11"/>
  <c r="DG80" i="11"/>
  <c r="DZ79" i="11"/>
  <c r="DN79" i="11"/>
  <c r="DB79" i="11"/>
  <c r="FU84" i="11"/>
  <c r="EC86" i="11"/>
  <c r="DQ86" i="11"/>
  <c r="DE86" i="11"/>
  <c r="EF86" i="11"/>
  <c r="DT86" i="11"/>
  <c r="DH86" i="11"/>
  <c r="EF64" i="11"/>
  <c r="DT64" i="11"/>
  <c r="DH64" i="11"/>
  <c r="EE82" i="11"/>
  <c r="DG82" i="11"/>
  <c r="DS82" i="11"/>
  <c r="DU71" i="11"/>
  <c r="CW71" i="11"/>
  <c r="DI71" i="11"/>
  <c r="DY53" i="11"/>
  <c r="DA53" i="11"/>
  <c r="DM53" i="11"/>
  <c r="DV70" i="11"/>
  <c r="DJ70" i="11"/>
  <c r="CX70" i="11"/>
  <c r="EF83" i="11"/>
  <c r="DH83" i="11"/>
  <c r="DT83" i="11"/>
  <c r="DV87" i="11"/>
  <c r="CX87" i="11"/>
  <c r="DJ87" i="11"/>
  <c r="EA60" i="11"/>
  <c r="DO60" i="11"/>
  <c r="DC60" i="11"/>
  <c r="EB85" i="11"/>
  <c r="DD85" i="11"/>
  <c r="DP85" i="11"/>
  <c r="DW85" i="11"/>
  <c r="CY85" i="11"/>
  <c r="DK85" i="11"/>
  <c r="EE65" i="11"/>
  <c r="DS65" i="11"/>
  <c r="DG65" i="11"/>
  <c r="ED95" i="11"/>
  <c r="DR95" i="11"/>
  <c r="DF95" i="11"/>
  <c r="DV95" i="11"/>
  <c r="CX95" i="11"/>
  <c r="DJ95" i="11"/>
  <c r="DV102" i="11"/>
  <c r="CX102" i="11"/>
  <c r="DJ102" i="11"/>
  <c r="DU84" i="11"/>
  <c r="CW84" i="11"/>
  <c r="DI84" i="11"/>
  <c r="DZ63" i="11"/>
  <c r="DB63" i="11"/>
  <c r="DN63" i="11"/>
  <c r="DU63" i="11"/>
  <c r="DI63" i="11"/>
  <c r="CW63" i="11"/>
  <c r="DU77" i="11"/>
  <c r="CW77" i="11"/>
  <c r="DI77" i="11"/>
  <c r="EE68" i="11"/>
  <c r="DG68" i="11"/>
  <c r="DS68" i="11"/>
  <c r="DV68" i="11"/>
  <c r="DJ68" i="11"/>
  <c r="CX68" i="11"/>
  <c r="EF65" i="11"/>
  <c r="DT65" i="11"/>
  <c r="DH65" i="11"/>
  <c r="EC94" i="11"/>
  <c r="DQ94" i="11"/>
  <c r="DE94" i="11"/>
  <c r="ED52" i="11"/>
  <c r="DF52" i="11"/>
  <c r="DR52" i="11"/>
  <c r="DZ54" i="11"/>
  <c r="DN54" i="11"/>
  <c r="DB54" i="11"/>
  <c r="FL78" i="11"/>
  <c r="ED70" i="11"/>
  <c r="DF70" i="11"/>
  <c r="DR70" i="11"/>
  <c r="DX105" i="11"/>
  <c r="DL105" i="11"/>
  <c r="CZ105" i="11"/>
  <c r="DW91" i="11"/>
  <c r="CY91" i="11"/>
  <c r="DK91" i="11"/>
  <c r="EE88" i="11"/>
  <c r="DS88" i="11"/>
  <c r="DG88" i="11"/>
  <c r="DY59" i="11"/>
  <c r="DA59" i="11"/>
  <c r="DM59" i="11"/>
  <c r="DU59" i="11"/>
  <c r="DI59" i="11"/>
  <c r="CW59" i="11"/>
  <c r="FO89" i="11"/>
  <c r="DW106" i="11"/>
  <c r="CY106" i="11"/>
  <c r="DK106" i="11"/>
  <c r="EB62" i="11"/>
  <c r="DP62" i="11"/>
  <c r="DD62" i="11"/>
  <c r="EC73" i="11"/>
  <c r="DE73" i="11"/>
  <c r="DQ73" i="11"/>
  <c r="ED93" i="11"/>
  <c r="DF93" i="11"/>
  <c r="DR93" i="11"/>
  <c r="DV81" i="11"/>
  <c r="CX81" i="11"/>
  <c r="DJ81" i="11"/>
  <c r="DY88" i="11"/>
  <c r="DM88" i="11"/>
  <c r="DA88" i="11"/>
  <c r="EF88" i="11"/>
  <c r="DT88" i="11"/>
  <c r="DH88" i="11"/>
  <c r="EE66" i="11"/>
  <c r="DG66" i="11"/>
  <c r="DS66" i="11"/>
  <c r="DW66" i="11"/>
  <c r="CY66" i="11"/>
  <c r="DK66" i="11"/>
  <c r="DX58" i="11"/>
  <c r="CZ58" i="11"/>
  <c r="DL58" i="11"/>
  <c r="EF94" i="11"/>
  <c r="DT94" i="11"/>
  <c r="DH94" i="11"/>
  <c r="DZ101" i="11"/>
  <c r="DN101" i="11"/>
  <c r="DB101" i="11"/>
  <c r="DU101" i="11"/>
  <c r="DI101" i="11"/>
  <c r="CW101" i="11"/>
  <c r="DX61" i="11"/>
  <c r="CZ61" i="11"/>
  <c r="DL61" i="11"/>
  <c r="DX100" i="11"/>
  <c r="CZ100" i="11"/>
  <c r="DL100" i="11"/>
  <c r="EF100" i="11"/>
  <c r="DT100" i="11"/>
  <c r="DH100" i="11"/>
  <c r="EA107" i="11"/>
  <c r="DC107" i="11"/>
  <c r="DO107" i="11"/>
  <c r="EA75" i="11"/>
  <c r="DC75" i="11"/>
  <c r="DO75" i="11"/>
  <c r="DY67" i="11"/>
  <c r="DM67" i="11"/>
  <c r="DA67" i="11"/>
  <c r="DU72" i="11"/>
  <c r="DI72" i="11"/>
  <c r="CW72" i="11"/>
  <c r="DY56" i="11"/>
  <c r="DM56" i="11"/>
  <c r="DA56" i="11"/>
  <c r="DZ96" i="11"/>
  <c r="DN96" i="11"/>
  <c r="DB96" i="11"/>
  <c r="DW96" i="11"/>
  <c r="DK96" i="11"/>
  <c r="CY96" i="11"/>
  <c r="EE55" i="11"/>
  <c r="DG55" i="11"/>
  <c r="DS55" i="11"/>
  <c r="EA77" i="11"/>
  <c r="DC77" i="11"/>
  <c r="DO77" i="11"/>
  <c r="EA98" i="11"/>
  <c r="DC98" i="11"/>
  <c r="DO98" i="11"/>
  <c r="EC104" i="11"/>
  <c r="DE104" i="11"/>
  <c r="DQ104" i="11"/>
  <c r="DW104" i="11"/>
  <c r="CY104" i="11"/>
  <c r="DK104" i="11"/>
  <c r="EA69" i="11"/>
  <c r="DC69" i="11"/>
  <c r="DO69" i="11"/>
  <c r="DV74" i="11"/>
  <c r="DJ74" i="11"/>
  <c r="CX74" i="11"/>
  <c r="EC90" i="11"/>
  <c r="DE90" i="11"/>
  <c r="DQ90" i="11"/>
  <c r="EF90" i="11"/>
  <c r="DH90" i="11"/>
  <c r="DT90" i="11"/>
  <c r="DX57" i="11"/>
  <c r="DL57" i="11"/>
  <c r="CZ57" i="11"/>
  <c r="DW98" i="11"/>
  <c r="DK98" i="11"/>
  <c r="CY98" i="11"/>
  <c r="DV89" i="11"/>
  <c r="CX89" i="11"/>
  <c r="DJ89" i="11"/>
  <c r="ED80" i="11"/>
  <c r="DR80" i="11"/>
  <c r="DF80" i="11"/>
  <c r="DW79" i="11"/>
  <c r="DK79" i="11"/>
  <c r="CY79" i="11"/>
  <c r="EB70" i="11"/>
  <c r="DP70" i="11"/>
  <c r="DD70" i="11"/>
  <c r="ED65" i="11"/>
  <c r="DF65" i="11"/>
  <c r="DR65" i="11"/>
  <c r="FU106" i="11"/>
  <c r="DZ86" i="11"/>
  <c r="DB86" i="11"/>
  <c r="DN86" i="11"/>
  <c r="FU56" i="11"/>
  <c r="FP92" i="11"/>
  <c r="DY70" i="11"/>
  <c r="DA70" i="11"/>
  <c r="DM70" i="11"/>
  <c r="EB108" i="11"/>
  <c r="DP108" i="11"/>
  <c r="DD108" i="11"/>
  <c r="EB91" i="11"/>
  <c r="DD91" i="11"/>
  <c r="DP91" i="11"/>
  <c r="DX87" i="11"/>
  <c r="DL87" i="11"/>
  <c r="CZ87" i="11"/>
  <c r="DZ60" i="11"/>
  <c r="DN60" i="11"/>
  <c r="DB60" i="11"/>
  <c r="DY85" i="11"/>
  <c r="DA85" i="11"/>
  <c r="DM85" i="11"/>
  <c r="EF85" i="11"/>
  <c r="DH85" i="11"/>
  <c r="DT85" i="11"/>
  <c r="FN78" i="11"/>
  <c r="DY95" i="11"/>
  <c r="DA95" i="11"/>
  <c r="DM95" i="11"/>
  <c r="DW95" i="11"/>
  <c r="CY95" i="11"/>
  <c r="DK95" i="11"/>
  <c r="FU103" i="11"/>
  <c r="DW102" i="11"/>
  <c r="DK102" i="11"/>
  <c r="CY102" i="11"/>
  <c r="EF84" i="11"/>
  <c r="DT84" i="11"/>
  <c r="DH84" i="11"/>
  <c r="EE63" i="11"/>
  <c r="DG63" i="11"/>
  <c r="DS63" i="11"/>
  <c r="EF63" i="11"/>
  <c r="DH63" i="11"/>
  <c r="DT63" i="11"/>
  <c r="EF77" i="11"/>
  <c r="DH77" i="11"/>
  <c r="DT77" i="11"/>
  <c r="ED68" i="11"/>
  <c r="DR68" i="11"/>
  <c r="DF68" i="11"/>
  <c r="DW68" i="11"/>
  <c r="DK68" i="11"/>
  <c r="CY68" i="11"/>
  <c r="DY62" i="11"/>
  <c r="DM62" i="11"/>
  <c r="DA62" i="11"/>
  <c r="DB52" i="11"/>
  <c r="DN52" i="11"/>
  <c r="DZ52" i="11"/>
  <c r="DX54" i="11"/>
  <c r="CZ54" i="11"/>
  <c r="DL54" i="11"/>
  <c r="ED105" i="11"/>
  <c r="DR105" i="11"/>
  <c r="DF105" i="11"/>
  <c r="DV105" i="11"/>
  <c r="CX105" i="11"/>
  <c r="DJ105" i="11"/>
  <c r="DX91" i="11"/>
  <c r="CZ91" i="11"/>
  <c r="DL91" i="11"/>
  <c r="EB59" i="11"/>
  <c r="DD59" i="11"/>
  <c r="DP59" i="11"/>
  <c r="EF59" i="11"/>
  <c r="DH59" i="11"/>
  <c r="DT59" i="11"/>
  <c r="DU106" i="11"/>
  <c r="CW106" i="11"/>
  <c r="DI106" i="11"/>
  <c r="EA76" i="11"/>
  <c r="DO76" i="11"/>
  <c r="DC76" i="11"/>
  <c r="ED73" i="11"/>
  <c r="DF73" i="11"/>
  <c r="DR73" i="11"/>
  <c r="DY93" i="11"/>
  <c r="DA93" i="11"/>
  <c r="DM93" i="11"/>
  <c r="DX81" i="11"/>
  <c r="DL81" i="11"/>
  <c r="CZ81" i="11"/>
  <c r="DZ88" i="11"/>
  <c r="DB88" i="11"/>
  <c r="DN88" i="11"/>
  <c r="DW76" i="11"/>
  <c r="CY76" i="11"/>
  <c r="DK76" i="11"/>
  <c r="DZ66" i="11"/>
  <c r="DB66" i="11"/>
  <c r="DN66" i="11"/>
  <c r="DU66" i="11"/>
  <c r="CW66" i="11"/>
  <c r="DI66" i="11"/>
  <c r="EA58" i="11"/>
  <c r="DO58" i="11"/>
  <c r="DC58" i="11"/>
  <c r="EB101" i="11"/>
  <c r="DD101" i="11"/>
  <c r="DP101" i="11"/>
  <c r="EF101" i="11"/>
  <c r="DT101" i="11"/>
  <c r="DH101" i="11"/>
  <c r="DY61" i="11"/>
  <c r="DA61" i="11"/>
  <c r="DM61" i="11"/>
  <c r="ED100" i="11"/>
  <c r="DF100" i="11"/>
  <c r="DR100" i="11"/>
  <c r="EC107" i="11"/>
  <c r="DE107" i="11"/>
  <c r="DQ107" i="11"/>
  <c r="DV107" i="11"/>
  <c r="CX107" i="11"/>
  <c r="DJ107" i="11"/>
  <c r="DW75" i="11"/>
  <c r="CY75" i="11"/>
  <c r="DK75" i="11"/>
  <c r="DX67" i="11"/>
  <c r="DL67" i="11"/>
  <c r="CZ67" i="11"/>
  <c r="EF72" i="11"/>
  <c r="DH72" i="11"/>
  <c r="DT72" i="11"/>
  <c r="DX56" i="11"/>
  <c r="CZ56" i="11"/>
  <c r="DL56" i="11"/>
  <c r="DY96" i="11"/>
  <c r="DA96" i="11"/>
  <c r="DM96" i="11"/>
  <c r="EF96" i="11"/>
  <c r="DH96" i="11"/>
  <c r="DT96" i="11"/>
  <c r="DY55" i="11"/>
  <c r="DM55" i="11"/>
  <c r="DA55" i="11"/>
  <c r="EB65" i="11"/>
  <c r="DP65" i="11"/>
  <c r="DD65" i="11"/>
  <c r="EA62" i="11"/>
  <c r="DO62" i="11"/>
  <c r="DC62" i="11"/>
  <c r="ED104" i="11"/>
  <c r="DR104" i="11"/>
  <c r="DF104" i="11"/>
  <c r="DU104" i="11"/>
  <c r="CW104" i="11"/>
  <c r="DI104" i="11"/>
  <c r="DZ69" i="11"/>
  <c r="DB69" i="11"/>
  <c r="DN69" i="11"/>
  <c r="DY74" i="11"/>
  <c r="DA74" i="11"/>
  <c r="DM74" i="11"/>
  <c r="FV78" i="11"/>
  <c r="ED90" i="11"/>
  <c r="DR90" i="11"/>
  <c r="DF90" i="11"/>
  <c r="EA57" i="11"/>
  <c r="DC57" i="11"/>
  <c r="DO57" i="11"/>
  <c r="DV57" i="11"/>
  <c r="DJ57" i="11"/>
  <c r="CX57" i="11"/>
  <c r="DU98" i="11"/>
  <c r="CW98" i="11"/>
  <c r="DI98" i="11"/>
  <c r="DW89" i="11"/>
  <c r="DK89" i="11"/>
  <c r="CY89" i="11"/>
  <c r="DX80" i="11"/>
  <c r="DL80" i="11"/>
  <c r="CZ80" i="11"/>
  <c r="DZ77" i="11"/>
  <c r="DB77" i="11"/>
  <c r="DN77" i="11"/>
  <c r="DV79" i="11"/>
  <c r="DJ79" i="11"/>
  <c r="CX79" i="11"/>
  <c r="FO83" i="11"/>
  <c r="FU60" i="11"/>
  <c r="FV51" i="11"/>
  <c r="EL50" i="11"/>
  <c r="EZ50" i="11" s="1"/>
  <c r="FX50" i="11" s="1"/>
  <c r="EK50" i="11"/>
  <c r="ET50" i="11"/>
  <c r="FH50" i="11" s="1"/>
  <c r="GF50" i="11" s="1"/>
  <c r="EP50" i="11"/>
  <c r="EO50" i="11"/>
  <c r="FC50" i="11" s="1"/>
  <c r="GA50" i="11" s="1"/>
  <c r="EN50" i="11"/>
  <c r="FB50" i="11" s="1"/>
  <c r="FZ50" i="11" s="1"/>
  <c r="EV50" i="11"/>
  <c r="FJ50" i="11" s="1"/>
  <c r="GH50" i="11" s="1"/>
  <c r="ER50" i="11"/>
  <c r="ES50" i="11"/>
  <c r="EQ50" i="11"/>
  <c r="EM50" i="11"/>
  <c r="FA50" i="11" s="1"/>
  <c r="FY50" i="11" s="1"/>
  <c r="EU50" i="11"/>
  <c r="FI50" i="11" s="1"/>
  <c r="GG50" i="11" s="1"/>
  <c r="DU11" i="11"/>
  <c r="CW11" i="11"/>
  <c r="DI11" i="11"/>
  <c r="DO11" i="11"/>
  <c r="DC11" i="11"/>
  <c r="EA11" i="11"/>
  <c r="DZ11" i="11"/>
  <c r="DB11" i="11"/>
  <c r="DN11" i="11"/>
  <c r="CY11" i="11"/>
  <c r="DW11" i="11"/>
  <c r="DK11" i="11"/>
  <c r="EE11" i="11"/>
  <c r="DS11" i="11"/>
  <c r="DG11" i="11"/>
  <c r="DE11" i="11"/>
  <c r="EC11" i="11"/>
  <c r="DQ11" i="11"/>
  <c r="ED11" i="11"/>
  <c r="DF11" i="11"/>
  <c r="DR11" i="11"/>
  <c r="DM11" i="11"/>
  <c r="DY11" i="11"/>
  <c r="DA11" i="11"/>
  <c r="CX11" i="11"/>
  <c r="DJ11" i="11"/>
  <c r="DV11" i="11"/>
  <c r="DX11" i="11"/>
  <c r="DL11" i="11"/>
  <c r="CZ11" i="11"/>
  <c r="DD11" i="11"/>
  <c r="DP11" i="11"/>
  <c r="EB11" i="11"/>
  <c r="DH11" i="11"/>
  <c r="DT11" i="11"/>
  <c r="EF11" i="11"/>
  <c r="DQ40" i="11"/>
  <c r="EC40" i="11"/>
  <c r="DE40" i="11"/>
  <c r="DG40" i="11"/>
  <c r="EE40" i="11"/>
  <c r="DS40" i="11"/>
  <c r="ED40" i="11"/>
  <c r="DR40" i="11"/>
  <c r="DF40" i="11"/>
  <c r="DK40" i="11"/>
  <c r="DW40" i="11"/>
  <c r="CY40" i="11"/>
  <c r="DH40" i="11"/>
  <c r="DT40" i="11"/>
  <c r="EF40" i="11"/>
  <c r="CX40" i="11"/>
  <c r="DV40" i="11"/>
  <c r="DJ40" i="11"/>
  <c r="DM40" i="11"/>
  <c r="DA40" i="11"/>
  <c r="DY40" i="11"/>
  <c r="DD40" i="11"/>
  <c r="DP40" i="11"/>
  <c r="EB40" i="11"/>
  <c r="CW40" i="11"/>
  <c r="DI40" i="11"/>
  <c r="DU40" i="11"/>
  <c r="DB40" i="11"/>
  <c r="DZ40" i="11"/>
  <c r="DN40" i="11"/>
  <c r="DC40" i="11"/>
  <c r="EA40" i="11"/>
  <c r="DO40" i="11"/>
  <c r="CZ40" i="11"/>
  <c r="DX40" i="11"/>
  <c r="DL40" i="11"/>
  <c r="DZ47" i="11"/>
  <c r="DB47" i="11"/>
  <c r="DN47" i="11"/>
  <c r="DX47" i="11"/>
  <c r="CZ47" i="11"/>
  <c r="DL47" i="11"/>
  <c r="DA47" i="11"/>
  <c r="DY47" i="11"/>
  <c r="DM47" i="11"/>
  <c r="EE47" i="11"/>
  <c r="DG47" i="11"/>
  <c r="DS47" i="11"/>
  <c r="DD47" i="11"/>
  <c r="DP47" i="11"/>
  <c r="EB47" i="11"/>
  <c r="CX47" i="11"/>
  <c r="DJ47" i="11"/>
  <c r="DV47" i="11"/>
  <c r="EA47" i="11"/>
  <c r="DO47" i="11"/>
  <c r="DC47" i="11"/>
  <c r="DE47" i="11"/>
  <c r="DQ47" i="11"/>
  <c r="EC47" i="11"/>
  <c r="DT47" i="11"/>
  <c r="EF47" i="11"/>
  <c r="DH47" i="11"/>
  <c r="CW47" i="11"/>
  <c r="DU47" i="11"/>
  <c r="DI47" i="11"/>
  <c r="DK47" i="11"/>
  <c r="DW47" i="11"/>
  <c r="CY47" i="11"/>
  <c r="DF47" i="11"/>
  <c r="DR47" i="11"/>
  <c r="ED47" i="11"/>
  <c r="DL37" i="11"/>
  <c r="DX37" i="11"/>
  <c r="CZ37" i="11"/>
  <c r="CX37" i="11"/>
  <c r="DJ37" i="11"/>
  <c r="DV37" i="11"/>
  <c r="EF37" i="11"/>
  <c r="DT37" i="11"/>
  <c r="DH37" i="11"/>
  <c r="DY37" i="11"/>
  <c r="DA37" i="11"/>
  <c r="DM37" i="11"/>
  <c r="DO37" i="11"/>
  <c r="DC37" i="11"/>
  <c r="EA37" i="11"/>
  <c r="DE37" i="11"/>
  <c r="DQ37" i="11"/>
  <c r="EC37" i="11"/>
  <c r="DK37" i="11"/>
  <c r="CY37" i="11"/>
  <c r="DW37" i="11"/>
  <c r="DN37" i="11"/>
  <c r="DB37" i="11"/>
  <c r="DZ37" i="11"/>
  <c r="DG37" i="11"/>
  <c r="DS37" i="11"/>
  <c r="EE37" i="11"/>
  <c r="CW37" i="11"/>
  <c r="DU37" i="11"/>
  <c r="DI37" i="11"/>
  <c r="DP37" i="11"/>
  <c r="EB37" i="11"/>
  <c r="DD37" i="11"/>
  <c r="DF37" i="11"/>
  <c r="ED37" i="11"/>
  <c r="DR37" i="11"/>
  <c r="CX29" i="11"/>
  <c r="DV29" i="11"/>
  <c r="DJ29" i="11"/>
  <c r="EB29" i="11"/>
  <c r="DD29" i="11"/>
  <c r="DP29" i="11"/>
  <c r="DL29" i="11"/>
  <c r="CZ29" i="11"/>
  <c r="DX29" i="11"/>
  <c r="DO29" i="11"/>
  <c r="EA29" i="11"/>
  <c r="DC29" i="11"/>
  <c r="DS29" i="11"/>
  <c r="DG29" i="11"/>
  <c r="EE29" i="11"/>
  <c r="DF29" i="11"/>
  <c r="DR29" i="11"/>
  <c r="ED29" i="11"/>
  <c r="DN29" i="11"/>
  <c r="DZ29" i="11"/>
  <c r="DB29" i="11"/>
  <c r="DW29" i="11"/>
  <c r="CY29" i="11"/>
  <c r="DK29" i="11"/>
  <c r="CW29" i="11"/>
  <c r="DI29" i="11"/>
  <c r="DU29" i="11"/>
  <c r="DE29" i="11"/>
  <c r="EC29" i="11"/>
  <c r="DQ29" i="11"/>
  <c r="DT29" i="11"/>
  <c r="EF29" i="11"/>
  <c r="DH29" i="11"/>
  <c r="DA29" i="11"/>
  <c r="DY29" i="11"/>
  <c r="DM29" i="11"/>
  <c r="DC33" i="11"/>
  <c r="EA33" i="11"/>
  <c r="DO33" i="11"/>
  <c r="EE33" i="11"/>
  <c r="DS33" i="11"/>
  <c r="DG33" i="11"/>
  <c r="DD33" i="11"/>
  <c r="EB33" i="11"/>
  <c r="DP33" i="11"/>
  <c r="DY33" i="11"/>
  <c r="DM33" i="11"/>
  <c r="DA33" i="11"/>
  <c r="DI33" i="11"/>
  <c r="CW33" i="11"/>
  <c r="DU33" i="11"/>
  <c r="DJ33" i="11"/>
  <c r="CX33" i="11"/>
  <c r="DV33" i="11"/>
  <c r="CZ33" i="11"/>
  <c r="DL33" i="11"/>
  <c r="DX33" i="11"/>
  <c r="EF33" i="11"/>
  <c r="DT33" i="11"/>
  <c r="DH33" i="11"/>
  <c r="DE33" i="11"/>
  <c r="DQ33" i="11"/>
  <c r="EC33" i="11"/>
  <c r="DB33" i="11"/>
  <c r="DZ33" i="11"/>
  <c r="DN33" i="11"/>
  <c r="CY33" i="11"/>
  <c r="DK33" i="11"/>
  <c r="DW33" i="11"/>
  <c r="ED33" i="11"/>
  <c r="DR33" i="11"/>
  <c r="DF33" i="11"/>
  <c r="DS46" i="11"/>
  <c r="DG46" i="11"/>
  <c r="EE46" i="11"/>
  <c r="DW46" i="11"/>
  <c r="CY46" i="11"/>
  <c r="DK46" i="11"/>
  <c r="DQ46" i="11"/>
  <c r="EC46" i="11"/>
  <c r="DE46" i="11"/>
  <c r="EB46" i="11"/>
  <c r="DP46" i="11"/>
  <c r="DD46" i="11"/>
  <c r="DO46" i="11"/>
  <c r="EA46" i="11"/>
  <c r="DC46" i="11"/>
  <c r="DI46" i="11"/>
  <c r="CW46" i="11"/>
  <c r="DU46" i="11"/>
  <c r="DM46" i="11"/>
  <c r="DA46" i="11"/>
  <c r="DY46" i="11"/>
  <c r="EF46" i="11"/>
  <c r="DH46" i="11"/>
  <c r="DT46" i="11"/>
  <c r="ED46" i="11"/>
  <c r="DR46" i="11"/>
  <c r="DF46" i="11"/>
  <c r="DN46" i="11"/>
  <c r="DZ46" i="11"/>
  <c r="DB46" i="11"/>
  <c r="CZ46" i="11"/>
  <c r="DL46" i="11"/>
  <c r="DX46" i="11"/>
  <c r="DJ46" i="11"/>
  <c r="CX46" i="11"/>
  <c r="DV46" i="11"/>
  <c r="FC49" i="11"/>
  <c r="FO49" i="11"/>
  <c r="FH49" i="11"/>
  <c r="FT49" i="11"/>
  <c r="FB49" i="11"/>
  <c r="FN49" i="11"/>
  <c r="FU32" i="11"/>
  <c r="CZ45" i="11"/>
  <c r="DL45" i="11"/>
  <c r="DW45" i="11"/>
  <c r="DK45" i="11"/>
  <c r="FV45" i="11"/>
  <c r="DE45" i="11"/>
  <c r="EC45" i="11"/>
  <c r="DQ45" i="11"/>
  <c r="DM45" i="11"/>
  <c r="DY45" i="11"/>
  <c r="DA45" i="11"/>
  <c r="DI45" i="11"/>
  <c r="DU45" i="11"/>
  <c r="CW45" i="11"/>
  <c r="DG45" i="11"/>
  <c r="EE45" i="11"/>
  <c r="DS45" i="11"/>
  <c r="DN45" i="11"/>
  <c r="DB45" i="11"/>
  <c r="DZ45" i="11"/>
  <c r="DO45" i="11"/>
  <c r="DC45" i="11"/>
  <c r="EA45" i="11"/>
  <c r="DP45" i="11"/>
  <c r="DD45" i="11"/>
  <c r="EB45" i="11"/>
  <c r="DR45" i="11"/>
  <c r="DF45" i="11"/>
  <c r="ED45" i="11"/>
  <c r="DJ45" i="11"/>
  <c r="DV45" i="11"/>
  <c r="CX45" i="11"/>
  <c r="FL36" i="11"/>
  <c r="FM36" i="11"/>
  <c r="FV36" i="11"/>
  <c r="FU36" i="11"/>
  <c r="FK36" i="11"/>
  <c r="EG36" i="11"/>
  <c r="EI36" i="11" s="1"/>
  <c r="EJ36" i="11" s="1"/>
  <c r="FF49" i="11"/>
  <c r="FR49" i="11"/>
  <c r="FG49" i="11"/>
  <c r="FS49" i="11"/>
  <c r="FE49" i="11"/>
  <c r="FQ49" i="11"/>
  <c r="FD49" i="11"/>
  <c r="FP49" i="11"/>
  <c r="FV48" i="11"/>
  <c r="EW49" i="11"/>
  <c r="EX49" i="11" s="1"/>
  <c r="EY49" i="11"/>
  <c r="FL51" i="11"/>
  <c r="FK51" i="11"/>
  <c r="EG51" i="11"/>
  <c r="EI51" i="11" s="1"/>
  <c r="EJ51" i="11" s="1"/>
  <c r="FT51" i="11"/>
  <c r="FN51" i="11"/>
  <c r="FO51" i="11"/>
  <c r="FU51" i="11"/>
  <c r="FM51" i="11"/>
  <c r="FM48" i="11"/>
  <c r="EG48" i="11"/>
  <c r="EI48" i="11" s="1"/>
  <c r="EJ48" i="11" s="1"/>
  <c r="FK48" i="11"/>
  <c r="FU48" i="11"/>
  <c r="FL48" i="11"/>
  <c r="FK16" i="11"/>
  <c r="EK12" i="11"/>
  <c r="ES12" i="11"/>
  <c r="EL12" i="11"/>
  <c r="EZ12" i="11" s="1"/>
  <c r="FX12" i="11" s="1"/>
  <c r="ET12" i="11"/>
  <c r="EM12" i="11"/>
  <c r="FA12" i="11" s="1"/>
  <c r="FY12" i="11" s="1"/>
  <c r="EU12" i="11"/>
  <c r="FI12" i="11" s="1"/>
  <c r="GG12" i="11" s="1"/>
  <c r="EN12" i="11"/>
  <c r="EV12" i="11"/>
  <c r="FJ12" i="11" s="1"/>
  <c r="GH12" i="11" s="1"/>
  <c r="EO12" i="11"/>
  <c r="EP12" i="11"/>
  <c r="EQ12" i="11"/>
  <c r="FE12" i="11" s="1"/>
  <c r="ER12" i="11"/>
  <c r="FF12" i="11" s="1"/>
  <c r="EK38" i="11"/>
  <c r="ES38" i="11"/>
  <c r="EL38" i="11"/>
  <c r="EZ38" i="11" s="1"/>
  <c r="FX38" i="11" s="1"/>
  <c r="ET38" i="11"/>
  <c r="EM38" i="11"/>
  <c r="FA38" i="11" s="1"/>
  <c r="FY38" i="11" s="1"/>
  <c r="EU38" i="11"/>
  <c r="FI38" i="11" s="1"/>
  <c r="GG38" i="11" s="1"/>
  <c r="EN38" i="11"/>
  <c r="EV38" i="11"/>
  <c r="FJ38" i="11" s="1"/>
  <c r="GH38" i="11" s="1"/>
  <c r="EO38" i="11"/>
  <c r="EP38" i="11"/>
  <c r="EQ38" i="11"/>
  <c r="ER38" i="11"/>
  <c r="EK42" i="11"/>
  <c r="ES42" i="11"/>
  <c r="FG42" i="11" s="1"/>
  <c r="EL42" i="11"/>
  <c r="EZ42" i="11" s="1"/>
  <c r="ET42" i="11"/>
  <c r="EM42" i="11"/>
  <c r="FA42" i="11" s="1"/>
  <c r="EU42" i="11"/>
  <c r="FI42" i="11" s="1"/>
  <c r="EN42" i="11"/>
  <c r="EV42" i="11"/>
  <c r="FJ42" i="11" s="1"/>
  <c r="GH42" i="11" s="1"/>
  <c r="EO42" i="11"/>
  <c r="EP42" i="11"/>
  <c r="FP42" i="11" s="1"/>
  <c r="EQ42" i="11"/>
  <c r="FE42" i="11" s="1"/>
  <c r="ER42" i="11"/>
  <c r="FF42" i="11" s="1"/>
  <c r="EG32" i="11"/>
  <c r="EI32" i="11" s="1"/>
  <c r="EJ32" i="11" s="1"/>
  <c r="EG16" i="11"/>
  <c r="EI16" i="11" s="1"/>
  <c r="EJ16" i="11" s="1"/>
  <c r="EG24" i="11"/>
  <c r="EI24" i="11" s="1"/>
  <c r="EJ24" i="11" s="1"/>
  <c r="EG21" i="11"/>
  <c r="EI21" i="11" s="1"/>
  <c r="EJ21" i="11" s="1"/>
  <c r="EG23" i="11"/>
  <c r="EI23" i="11" s="1"/>
  <c r="EJ23" i="11" s="1"/>
  <c r="EG31" i="11"/>
  <c r="EI31" i="11" s="1"/>
  <c r="EJ31" i="11" s="1"/>
  <c r="EG10" i="11"/>
  <c r="EI10" i="11" s="1"/>
  <c r="EJ10" i="11" s="1"/>
  <c r="EG15" i="11"/>
  <c r="EI15" i="11" s="1"/>
  <c r="EJ15" i="11" s="1"/>
  <c r="EG22" i="11"/>
  <c r="EI22" i="11" s="1"/>
  <c r="EJ22" i="11" s="1"/>
  <c r="EG41" i="11"/>
  <c r="EI41" i="11" s="1"/>
  <c r="EJ41" i="11" s="1"/>
  <c r="EG18" i="11"/>
  <c r="EI18" i="11" s="1"/>
  <c r="EJ18" i="11" s="1"/>
  <c r="EG27" i="11"/>
  <c r="EI27" i="11" s="1"/>
  <c r="EJ27" i="11" s="1"/>
  <c r="EG19" i="11"/>
  <c r="EI19" i="11" s="1"/>
  <c r="EJ19" i="11" s="1"/>
  <c r="EG43" i="11"/>
  <c r="EI43" i="11" s="1"/>
  <c r="EJ43" i="11" s="1"/>
  <c r="EG13" i="11"/>
  <c r="EI13" i="11" s="1"/>
  <c r="EJ13" i="11" s="1"/>
  <c r="EG14" i="11"/>
  <c r="EI14" i="11" s="1"/>
  <c r="EJ14" i="11" s="1"/>
  <c r="EG30" i="11"/>
  <c r="EI30" i="11" s="1"/>
  <c r="EJ30" i="11" s="1"/>
  <c r="EG25" i="11"/>
  <c r="EI25" i="11" s="1"/>
  <c r="EJ25" i="11" s="1"/>
  <c r="EG20" i="11"/>
  <c r="EI20" i="11" s="1"/>
  <c r="EJ20" i="11" s="1"/>
  <c r="EG28" i="11"/>
  <c r="EI28" i="11" s="1"/>
  <c r="EJ28" i="11" s="1"/>
  <c r="EG34" i="11"/>
  <c r="EI34" i="11" s="1"/>
  <c r="EJ34" i="11" s="1"/>
  <c r="FM25" i="11"/>
  <c r="FU34" i="11"/>
  <c r="FU25" i="11"/>
  <c r="FL25" i="11"/>
  <c r="FL24" i="11"/>
  <c r="FK32" i="11"/>
  <c r="FK20" i="11"/>
  <c r="FM43" i="11"/>
  <c r="FL16" i="11"/>
  <c r="FM19" i="11"/>
  <c r="FK24" i="11"/>
  <c r="FM34" i="11"/>
  <c r="FK43" i="11"/>
  <c r="FU16" i="11"/>
  <c r="FV22" i="11"/>
  <c r="FM15" i="11"/>
  <c r="FK31" i="11"/>
  <c r="FU20" i="11"/>
  <c r="FU24" i="11"/>
  <c r="FU27" i="11"/>
  <c r="FK27" i="11"/>
  <c r="FV20" i="11"/>
  <c r="FV30" i="11"/>
  <c r="FU19" i="11"/>
  <c r="FU31" i="11"/>
  <c r="FL22" i="11"/>
  <c r="FM23" i="11"/>
  <c r="FV21" i="11"/>
  <c r="FL30" i="11"/>
  <c r="FL21" i="11"/>
  <c r="FV10" i="11"/>
  <c r="FK21" i="11"/>
  <c r="FL32" i="11"/>
  <c r="FK15" i="11"/>
  <c r="FL41" i="11"/>
  <c r="FK22" i="11"/>
  <c r="FL27" i="11"/>
  <c r="FK41" i="11"/>
  <c r="FL15" i="11"/>
  <c r="FV25" i="11"/>
  <c r="FL34" i="11"/>
  <c r="FV19" i="11"/>
  <c r="FV32" i="11"/>
  <c r="FU21" i="11"/>
  <c r="FK28" i="11"/>
  <c r="FV23" i="11"/>
  <c r="FL28" i="11"/>
  <c r="FL23" i="11"/>
  <c r="FM28" i="11"/>
  <c r="FV15" i="11"/>
  <c r="FM41" i="11"/>
  <c r="FL14" i="11"/>
  <c r="FL18" i="11"/>
  <c r="FM14" i="11"/>
  <c r="FK34" i="11"/>
  <c r="FL20" i="11"/>
  <c r="FL43" i="11"/>
  <c r="FV43" i="11"/>
  <c r="FU14" i="11"/>
  <c r="FK23" i="11"/>
  <c r="FL31" i="11"/>
  <c r="FV41" i="11"/>
  <c r="FM10" i="11"/>
  <c r="FV27" i="11"/>
  <c r="FU10" i="11"/>
  <c r="FL10" i="11"/>
  <c r="FU30" i="11"/>
  <c r="FL19" i="11"/>
  <c r="FM16" i="11"/>
  <c r="FV18" i="11"/>
  <c r="FL13" i="11"/>
  <c r="FM24" i="11"/>
  <c r="FU41" i="11"/>
  <c r="FM27" i="11"/>
  <c r="FU23" i="11"/>
  <c r="FM30" i="11"/>
  <c r="FU13" i="11"/>
  <c r="FV31" i="11"/>
  <c r="FM22" i="11"/>
  <c r="FU28" i="11"/>
  <c r="FK18" i="11"/>
  <c r="FK10" i="11"/>
  <c r="FU18" i="11"/>
  <c r="FU43" i="11"/>
  <c r="FM18" i="11"/>
  <c r="FU22" i="11"/>
  <c r="FV28" i="11"/>
  <c r="FU15" i="11"/>
  <c r="FK13" i="11"/>
  <c r="FK14" i="11"/>
  <c r="FM13" i="11"/>
  <c r="FM31" i="11"/>
  <c r="FV16" i="11"/>
  <c r="FK30" i="11"/>
  <c r="FK19" i="11"/>
  <c r="FX42" i="11" l="1"/>
  <c r="GG42" i="11"/>
  <c r="FY42" i="11"/>
  <c r="FD50" i="11"/>
  <c r="FP50" i="11"/>
  <c r="FG50" i="11"/>
  <c r="FS50" i="11"/>
  <c r="EV39" i="11"/>
  <c r="FJ39" i="11" s="1"/>
  <c r="GH39" i="11" s="1"/>
  <c r="ER39" i="11"/>
  <c r="FR39" i="11" s="1"/>
  <c r="EK39" i="11"/>
  <c r="EY39" i="11" s="1"/>
  <c r="FW39" i="11" s="1"/>
  <c r="EN39" i="11"/>
  <c r="EQ39" i="11"/>
  <c r="FE39" i="11" s="1"/>
  <c r="EU39" i="11"/>
  <c r="FI39" i="11" s="1"/>
  <c r="GG39" i="11" s="1"/>
  <c r="EP39" i="11"/>
  <c r="FD39" i="11" s="1"/>
  <c r="EM39" i="11"/>
  <c r="FA39" i="11" s="1"/>
  <c r="FY39" i="11" s="1"/>
  <c r="EO39" i="11"/>
  <c r="FC39" i="11" s="1"/>
  <c r="ET39" i="11"/>
  <c r="FH39" i="11" s="1"/>
  <c r="EL39" i="11"/>
  <c r="EZ39" i="11" s="1"/>
  <c r="FX39" i="11" s="1"/>
  <c r="FN72" i="11"/>
  <c r="FT98" i="11"/>
  <c r="FP106" i="11"/>
  <c r="FU89" i="11"/>
  <c r="FN98" i="11"/>
  <c r="FT77" i="11"/>
  <c r="FT75" i="11"/>
  <c r="FU83" i="11"/>
  <c r="FT102" i="11"/>
  <c r="FT83" i="11"/>
  <c r="FN106" i="11"/>
  <c r="FN89" i="11"/>
  <c r="FU98" i="11"/>
  <c r="FU74" i="11"/>
  <c r="FU71" i="11"/>
  <c r="FU91" i="11"/>
  <c r="FU52" i="11"/>
  <c r="FT74" i="11"/>
  <c r="FU67" i="11"/>
  <c r="FS64" i="11"/>
  <c r="FT60" i="11"/>
  <c r="FT56" i="11"/>
  <c r="FS67" i="11"/>
  <c r="FP89" i="11"/>
  <c r="FT106" i="11"/>
  <c r="FT72" i="11"/>
  <c r="FT67" i="11"/>
  <c r="FS71" i="11"/>
  <c r="FO65" i="11"/>
  <c r="FS89" i="11"/>
  <c r="FK104" i="11"/>
  <c r="EG104" i="11"/>
  <c r="EI104" i="11" s="1"/>
  <c r="EJ104" i="11" s="1"/>
  <c r="EG98" i="11"/>
  <c r="EI98" i="11" s="1"/>
  <c r="EJ98" i="11" s="1"/>
  <c r="FK98" i="11"/>
  <c r="FT90" i="11"/>
  <c r="FN56" i="11"/>
  <c r="FT68" i="11"/>
  <c r="FM95" i="11"/>
  <c r="FN57" i="11"/>
  <c r="FV94" i="11"/>
  <c r="FO59" i="11"/>
  <c r="FN105" i="11"/>
  <c r="EG63" i="11"/>
  <c r="EI63" i="11" s="1"/>
  <c r="EJ63" i="11" s="1"/>
  <c r="FK63" i="11"/>
  <c r="FV83" i="11"/>
  <c r="EG90" i="11"/>
  <c r="EI90" i="11" s="1"/>
  <c r="EJ90" i="11" s="1"/>
  <c r="FK90" i="11"/>
  <c r="FT107" i="11"/>
  <c r="FS66" i="11"/>
  <c r="FT88" i="11"/>
  <c r="FL59" i="11"/>
  <c r="FS98" i="11"/>
  <c r="FN77" i="11"/>
  <c r="FM84" i="11"/>
  <c r="FV60" i="11"/>
  <c r="FU87" i="11"/>
  <c r="EG86" i="11"/>
  <c r="EI86" i="11" s="1"/>
  <c r="EJ86" i="11" s="1"/>
  <c r="FK86" i="11"/>
  <c r="FV80" i="11"/>
  <c r="FN96" i="11"/>
  <c r="FU61" i="11"/>
  <c r="FL106" i="11"/>
  <c r="FN62" i="11"/>
  <c r="FM88" i="11"/>
  <c r="FO106" i="11"/>
  <c r="FL60" i="11"/>
  <c r="FV82" i="11"/>
  <c r="FP80" i="11"/>
  <c r="FM69" i="11"/>
  <c r="FV67" i="11"/>
  <c r="FO100" i="11"/>
  <c r="FO76" i="11"/>
  <c r="FU94" i="11"/>
  <c r="FN97" i="11"/>
  <c r="FM56" i="11"/>
  <c r="FL94" i="11"/>
  <c r="FM87" i="11"/>
  <c r="FV71" i="11"/>
  <c r="FM80" i="11"/>
  <c r="FU90" i="11"/>
  <c r="FV104" i="11"/>
  <c r="FT55" i="11"/>
  <c r="FN76" i="11"/>
  <c r="FL93" i="11"/>
  <c r="FS102" i="11"/>
  <c r="FT71" i="11"/>
  <c r="FL79" i="11"/>
  <c r="FN91" i="11"/>
  <c r="FN87" i="11"/>
  <c r="FM96" i="11"/>
  <c r="FU68" i="11"/>
  <c r="FK71" i="11"/>
  <c r="EG71" i="11"/>
  <c r="EI71" i="11" s="1"/>
  <c r="EJ71" i="11" s="1"/>
  <c r="FS108" i="11"/>
  <c r="FL67" i="11"/>
  <c r="FL101" i="11"/>
  <c r="FM71" i="11"/>
  <c r="FK64" i="11"/>
  <c r="EG64" i="11"/>
  <c r="EI64" i="11" s="1"/>
  <c r="EJ64" i="11" s="1"/>
  <c r="FL100" i="11"/>
  <c r="FV108" i="11"/>
  <c r="FO68" i="11"/>
  <c r="FT85" i="11"/>
  <c r="FN102" i="11"/>
  <c r="FL55" i="11"/>
  <c r="FV75" i="11"/>
  <c r="FM100" i="11"/>
  <c r="FL61" i="11"/>
  <c r="FM94" i="11"/>
  <c r="EG93" i="11"/>
  <c r="EI93" i="11" s="1"/>
  <c r="EJ93" i="11" s="1"/>
  <c r="FK93" i="11"/>
  <c r="FP105" i="11"/>
  <c r="FN52" i="11"/>
  <c r="EG97" i="11"/>
  <c r="EI97" i="11" s="1"/>
  <c r="EJ97" i="11" s="1"/>
  <c r="FK97" i="11"/>
  <c r="FV62" i="11"/>
  <c r="FT86" i="11"/>
  <c r="FT79" i="11"/>
  <c r="FT96" i="11"/>
  <c r="FM108" i="11"/>
  <c r="FU58" i="11"/>
  <c r="FM73" i="11"/>
  <c r="FV105" i="11"/>
  <c r="EG87" i="11"/>
  <c r="EI87" i="11" s="1"/>
  <c r="EJ87" i="11" s="1"/>
  <c r="FK87" i="11"/>
  <c r="FV70" i="11"/>
  <c r="FM64" i="11"/>
  <c r="EG57" i="11"/>
  <c r="EI57" i="11" s="1"/>
  <c r="EJ57" i="11" s="1"/>
  <c r="FK57" i="11"/>
  <c r="FM74" i="11"/>
  <c r="FL96" i="11"/>
  <c r="EG107" i="11"/>
  <c r="EI107" i="11" s="1"/>
  <c r="EJ107" i="11" s="1"/>
  <c r="FK107" i="11"/>
  <c r="EG105" i="11"/>
  <c r="EI105" i="11" s="1"/>
  <c r="EJ105" i="11" s="1"/>
  <c r="FK105" i="11"/>
  <c r="FL97" i="11"/>
  <c r="FV95" i="11"/>
  <c r="FN99" i="11"/>
  <c r="FP71" i="11"/>
  <c r="FL86" i="11"/>
  <c r="FM107" i="11"/>
  <c r="FO101" i="11"/>
  <c r="FP97" i="11"/>
  <c r="FL57" i="11"/>
  <c r="FO96" i="11"/>
  <c r="FS107" i="11"/>
  <c r="FM76" i="11"/>
  <c r="FN54" i="11"/>
  <c r="FO62" i="11"/>
  <c r="FU63" i="11"/>
  <c r="FM79" i="11"/>
  <c r="EG72" i="11"/>
  <c r="EI72" i="11" s="1"/>
  <c r="EJ72" i="11" s="1"/>
  <c r="FK72" i="11"/>
  <c r="FN100" i="11"/>
  <c r="FP101" i="11"/>
  <c r="FU66" i="11"/>
  <c r="FU88" i="11"/>
  <c r="FV65" i="11"/>
  <c r="FL102" i="11"/>
  <c r="FL70" i="11"/>
  <c r="FV64" i="11"/>
  <c r="EG100" i="11"/>
  <c r="EI100" i="11" s="1"/>
  <c r="EJ100" i="11" s="1"/>
  <c r="FK100" i="11"/>
  <c r="FN93" i="11"/>
  <c r="FU62" i="11"/>
  <c r="FL52" i="11"/>
  <c r="FM63" i="11"/>
  <c r="EG85" i="11"/>
  <c r="EI85" i="11" s="1"/>
  <c r="EJ85" i="11" s="1"/>
  <c r="FK85" i="11"/>
  <c r="FS80" i="11"/>
  <c r="EG69" i="11"/>
  <c r="EI69" i="11" s="1"/>
  <c r="EJ69" i="11" s="1"/>
  <c r="FK69" i="11"/>
  <c r="FT58" i="11"/>
  <c r="FL88" i="11"/>
  <c r="FU93" i="11"/>
  <c r="FN59" i="11"/>
  <c r="FU76" i="11"/>
  <c r="FU108" i="11"/>
  <c r="FM86" i="11"/>
  <c r="FM90" i="11"/>
  <c r="EG56" i="11"/>
  <c r="EI56" i="11" s="1"/>
  <c r="EJ56" i="11" s="1"/>
  <c r="FK56" i="11"/>
  <c r="FK108" i="11"/>
  <c r="EG108" i="11"/>
  <c r="EI108" i="11" s="1"/>
  <c r="EJ108" i="11" s="1"/>
  <c r="FO66" i="11"/>
  <c r="FV81" i="11"/>
  <c r="FM59" i="11"/>
  <c r="FO84" i="11"/>
  <c r="FL71" i="11"/>
  <c r="FV107" i="11"/>
  <c r="FP98" i="11"/>
  <c r="FN88" i="11"/>
  <c r="FL54" i="11"/>
  <c r="FL63" i="11"/>
  <c r="FU95" i="11"/>
  <c r="FM61" i="11"/>
  <c r="FS101" i="11"/>
  <c r="FP93" i="11"/>
  <c r="FT59" i="11"/>
  <c r="EG52" i="11"/>
  <c r="EI52" i="11" s="1"/>
  <c r="EJ52" i="11" s="1"/>
  <c r="FK52" i="11"/>
  <c r="FV102" i="11"/>
  <c r="FP87" i="11"/>
  <c r="FM57" i="11"/>
  <c r="FT99" i="11"/>
  <c r="FO81" i="11"/>
  <c r="FU73" i="11"/>
  <c r="FM105" i="11"/>
  <c r="EG102" i="11"/>
  <c r="EI102" i="11" s="1"/>
  <c r="EJ102" i="11" s="1"/>
  <c r="FK102" i="11"/>
  <c r="FT87" i="11"/>
  <c r="FO55" i="11"/>
  <c r="FV72" i="11"/>
  <c r="FO93" i="11"/>
  <c r="FM102" i="11"/>
  <c r="FO95" i="11"/>
  <c r="FV85" i="11"/>
  <c r="FL89" i="11"/>
  <c r="FM104" i="11"/>
  <c r="FL81" i="11"/>
  <c r="FM85" i="11"/>
  <c r="FL98" i="11"/>
  <c r="FP90" i="11"/>
  <c r="FT66" i="11"/>
  <c r="FT81" i="11"/>
  <c r="EG65" i="11"/>
  <c r="EI65" i="11" s="1"/>
  <c r="EJ65" i="11" s="1"/>
  <c r="FK65" i="11"/>
  <c r="FS95" i="11"/>
  <c r="FN70" i="11"/>
  <c r="FO86" i="11"/>
  <c r="FN90" i="11"/>
  <c r="FU100" i="11"/>
  <c r="FN94" i="11"/>
  <c r="FM77" i="11"/>
  <c r="FS62" i="11"/>
  <c r="FL69" i="11"/>
  <c r="EG58" i="11"/>
  <c r="EI58" i="11" s="1"/>
  <c r="EJ58" i="11" s="1"/>
  <c r="FK58" i="11"/>
  <c r="FV54" i="11"/>
  <c r="FT97" i="11"/>
  <c r="EG55" i="11"/>
  <c r="EI55" i="11" s="1"/>
  <c r="EJ55" i="11" s="1"/>
  <c r="FK55" i="11"/>
  <c r="FO94" i="11"/>
  <c r="FM62" i="11"/>
  <c r="EG82" i="11"/>
  <c r="EI82" i="11" s="1"/>
  <c r="EJ82" i="11" s="1"/>
  <c r="FK82" i="11"/>
  <c r="FV89" i="11"/>
  <c r="FU57" i="11"/>
  <c r="FM55" i="11"/>
  <c r="EG67" i="11"/>
  <c r="EI67" i="11" s="1"/>
  <c r="EJ67" i="11" s="1"/>
  <c r="FK67" i="11"/>
  <c r="FL58" i="11"/>
  <c r="FM81" i="11"/>
  <c r="EG62" i="11"/>
  <c r="EI62" i="11" s="1"/>
  <c r="EJ62" i="11" s="1"/>
  <c r="FK62" i="11"/>
  <c r="FK53" i="11"/>
  <c r="EG53" i="11"/>
  <c r="EI53" i="11" s="1"/>
  <c r="EJ53" i="11" s="1"/>
  <c r="EM78" i="11"/>
  <c r="FA78" i="11" s="1"/>
  <c r="FY78" i="11" s="1"/>
  <c r="EN78" i="11"/>
  <c r="FB78" i="11" s="1"/>
  <c r="FZ78" i="11" s="1"/>
  <c r="EU78" i="11"/>
  <c r="FI78" i="11" s="1"/>
  <c r="GG78" i="11" s="1"/>
  <c r="EP78" i="11"/>
  <c r="EO78" i="11"/>
  <c r="EQ78" i="11"/>
  <c r="ER78" i="11"/>
  <c r="ES78" i="11"/>
  <c r="ET78" i="11"/>
  <c r="FH78" i="11" s="1"/>
  <c r="GF78" i="11" s="1"/>
  <c r="EK78" i="11"/>
  <c r="EL78" i="11"/>
  <c r="EZ78" i="11" s="1"/>
  <c r="FX78" i="11" s="1"/>
  <c r="EV78" i="11"/>
  <c r="FJ78" i="11" s="1"/>
  <c r="GH78" i="11" s="1"/>
  <c r="FL82" i="11"/>
  <c r="FK89" i="11"/>
  <c r="EG89" i="11"/>
  <c r="EI89" i="11" s="1"/>
  <c r="EJ89" i="11" s="1"/>
  <c r="EG74" i="11"/>
  <c r="EI74" i="11" s="1"/>
  <c r="EJ74" i="11" s="1"/>
  <c r="FK74" i="11"/>
  <c r="FM67" i="11"/>
  <c r="FV66" i="11"/>
  <c r="FS88" i="11"/>
  <c r="FN82" i="11"/>
  <c r="FO64" i="11"/>
  <c r="FM89" i="11"/>
  <c r="FM75" i="11"/>
  <c r="EG66" i="11"/>
  <c r="EI66" i="11" s="1"/>
  <c r="EJ66" i="11" s="1"/>
  <c r="FK66" i="11"/>
  <c r="EG106" i="11"/>
  <c r="EI106" i="11" s="1"/>
  <c r="EJ106" i="11" s="1"/>
  <c r="FK106" i="11"/>
  <c r="FL105" i="11"/>
  <c r="FV77" i="11"/>
  <c r="FV84" i="11"/>
  <c r="FV90" i="11"/>
  <c r="FL74" i="11"/>
  <c r="FP96" i="11"/>
  <c r="FN58" i="11"/>
  <c r="FV88" i="11"/>
  <c r="EG59" i="11"/>
  <c r="EI59" i="11" s="1"/>
  <c r="EJ59" i="11" s="1"/>
  <c r="FK59" i="11"/>
  <c r="FT70" i="11"/>
  <c r="FU82" i="11"/>
  <c r="FU80" i="11"/>
  <c r="FP62" i="11"/>
  <c r="FM101" i="11"/>
  <c r="FV73" i="11"/>
  <c r="FV99" i="11"/>
  <c r="FU70" i="11"/>
  <c r="FU96" i="11"/>
  <c r="FN73" i="11"/>
  <c r="FL84" i="11"/>
  <c r="EG60" i="11"/>
  <c r="EI60" i="11" s="1"/>
  <c r="EJ60" i="11" s="1"/>
  <c r="FK60" i="11"/>
  <c r="FL64" i="11"/>
  <c r="FS93" i="11"/>
  <c r="FL77" i="11"/>
  <c r="FT62" i="11"/>
  <c r="FV53" i="11"/>
  <c r="FN64" i="11"/>
  <c r="FM93" i="11"/>
  <c r="FO97" i="11"/>
  <c r="FN60" i="11"/>
  <c r="FS87" i="11"/>
  <c r="FL99" i="11"/>
  <c r="FL53" i="11"/>
  <c r="FU86" i="11"/>
  <c r="FL80" i="11"/>
  <c r="FO107" i="11"/>
  <c r="FL76" i="11"/>
  <c r="FS105" i="11"/>
  <c r="FV68" i="11"/>
  <c r="FM60" i="11"/>
  <c r="FM82" i="11"/>
  <c r="FP53" i="11"/>
  <c r="FT57" i="11"/>
  <c r="FN104" i="11"/>
  <c r="FU107" i="11"/>
  <c r="FT61" i="11"/>
  <c r="FO105" i="11"/>
  <c r="FN63" i="11"/>
  <c r="FO60" i="11"/>
  <c r="FM70" i="11"/>
  <c r="FS65" i="11"/>
  <c r="FN67" i="11"/>
  <c r="FT100" i="11"/>
  <c r="FM68" i="11"/>
  <c r="FT65" i="11"/>
  <c r="FM98" i="11"/>
  <c r="FO67" i="11"/>
  <c r="FN61" i="11"/>
  <c r="FT52" i="11"/>
  <c r="FL68" i="11"/>
  <c r="FL95" i="11"/>
  <c r="FU65" i="11"/>
  <c r="FL87" i="11"/>
  <c r="FV86" i="11"/>
  <c r="FS106" i="11"/>
  <c r="EG96" i="11"/>
  <c r="EI96" i="11" s="1"/>
  <c r="EJ96" i="11" s="1"/>
  <c r="FK96" i="11"/>
  <c r="FN75" i="11"/>
  <c r="FV97" i="11"/>
  <c r="FU85" i="11"/>
  <c r="ET103" i="11"/>
  <c r="FH103" i="11" s="1"/>
  <c r="GF103" i="11" s="1"/>
  <c r="EK103" i="11"/>
  <c r="EP103" i="11"/>
  <c r="FD103" i="11" s="1"/>
  <c r="GB103" i="11" s="1"/>
  <c r="EU103" i="11"/>
  <c r="FI103" i="11" s="1"/>
  <c r="GG103" i="11" s="1"/>
  <c r="EQ103" i="11"/>
  <c r="EN103" i="11"/>
  <c r="FB103" i="11" s="1"/>
  <c r="FZ103" i="11" s="1"/>
  <c r="EM103" i="11"/>
  <c r="FA103" i="11" s="1"/>
  <c r="FY103" i="11" s="1"/>
  <c r="EL103" i="11"/>
  <c r="EZ103" i="11" s="1"/>
  <c r="FX103" i="11" s="1"/>
  <c r="EO103" i="11"/>
  <c r="FC103" i="11" s="1"/>
  <c r="GA103" i="11" s="1"/>
  <c r="EV103" i="11"/>
  <c r="FJ103" i="11" s="1"/>
  <c r="GH103" i="11" s="1"/>
  <c r="ES103" i="11"/>
  <c r="FG103" i="11" s="1"/>
  <c r="GE103" i="11" s="1"/>
  <c r="ER103" i="11"/>
  <c r="EG83" i="11"/>
  <c r="EI83" i="11" s="1"/>
  <c r="EJ83" i="11" s="1"/>
  <c r="FK83" i="11"/>
  <c r="FT64" i="11"/>
  <c r="FN69" i="11"/>
  <c r="FL72" i="11"/>
  <c r="FN66" i="11"/>
  <c r="EG99" i="11"/>
  <c r="EI99" i="11" s="1"/>
  <c r="EJ99" i="11" s="1"/>
  <c r="FK99" i="11"/>
  <c r="FN53" i="11"/>
  <c r="EG80" i="11"/>
  <c r="EI80" i="11" s="1"/>
  <c r="EJ80" i="11" s="1"/>
  <c r="FK80" i="11"/>
  <c r="FS96" i="11"/>
  <c r="FO72" i="11"/>
  <c r="EG76" i="11"/>
  <c r="EI76" i="11" s="1"/>
  <c r="EJ76" i="11" s="1"/>
  <c r="FK76" i="11"/>
  <c r="FS81" i="11"/>
  <c r="FT108" i="11"/>
  <c r="FN85" i="11"/>
  <c r="FV87" i="11"/>
  <c r="FS99" i="11"/>
  <c r="FO80" i="11"/>
  <c r="FV57" i="11"/>
  <c r="FV74" i="11"/>
  <c r="FP107" i="11"/>
  <c r="EG61" i="11"/>
  <c r="EI61" i="11" s="1"/>
  <c r="EJ61" i="11" s="1"/>
  <c r="FK61" i="11"/>
  <c r="EG81" i="11"/>
  <c r="EI81" i="11" s="1"/>
  <c r="EJ81" i="11" s="1"/>
  <c r="FK81" i="11"/>
  <c r="FO73" i="11"/>
  <c r="FN71" i="11"/>
  <c r="FO69" i="11"/>
  <c r="FP104" i="11"/>
  <c r="FT84" i="11"/>
  <c r="FL75" i="11"/>
  <c r="FN108" i="11"/>
  <c r="FK54" i="11"/>
  <c r="EG54" i="11"/>
  <c r="EI54" i="11" s="1"/>
  <c r="EJ54" i="11" s="1"/>
  <c r="FM52" i="11"/>
  <c r="FS63" i="11"/>
  <c r="FS97" i="11"/>
  <c r="FL65" i="11"/>
  <c r="FO75" i="11"/>
  <c r="FP94" i="11"/>
  <c r="ER92" i="11"/>
  <c r="EP92" i="11"/>
  <c r="FD92" i="11" s="1"/>
  <c r="GB92" i="11" s="1"/>
  <c r="ES92" i="11"/>
  <c r="FG92" i="11" s="1"/>
  <c r="GE92" i="11" s="1"/>
  <c r="EV92" i="11"/>
  <c r="FJ92" i="11" s="1"/>
  <c r="GH92" i="11" s="1"/>
  <c r="EK92" i="11"/>
  <c r="EL92" i="11"/>
  <c r="EZ92" i="11" s="1"/>
  <c r="FX92" i="11" s="1"/>
  <c r="EN92" i="11"/>
  <c r="FB92" i="11" s="1"/>
  <c r="FZ92" i="11" s="1"/>
  <c r="ET92" i="11"/>
  <c r="FH92" i="11" s="1"/>
  <c r="GF92" i="11" s="1"/>
  <c r="EO92" i="11"/>
  <c r="FC92" i="11" s="1"/>
  <c r="GA92" i="11" s="1"/>
  <c r="EU92" i="11"/>
  <c r="FI92" i="11" s="1"/>
  <c r="GG92" i="11" s="1"/>
  <c r="EQ92" i="11"/>
  <c r="EM92" i="11"/>
  <c r="FA92" i="11" s="1"/>
  <c r="FY92" i="11" s="1"/>
  <c r="FP108" i="11"/>
  <c r="EG95" i="11"/>
  <c r="EI95" i="11" s="1"/>
  <c r="EJ95" i="11" s="1"/>
  <c r="FK95" i="11"/>
  <c r="FT73" i="11"/>
  <c r="FT105" i="11"/>
  <c r="FO85" i="11"/>
  <c r="FS104" i="11"/>
  <c r="FV100" i="11"/>
  <c r="FT93" i="11"/>
  <c r="FM91" i="11"/>
  <c r="FK77" i="11"/>
  <c r="EG77" i="11"/>
  <c r="EI77" i="11" s="1"/>
  <c r="EJ77" i="11" s="1"/>
  <c r="FO53" i="11"/>
  <c r="FO104" i="11"/>
  <c r="FK88" i="11"/>
  <c r="EG88" i="11"/>
  <c r="EI88" i="11" s="1"/>
  <c r="EJ88" i="11" s="1"/>
  <c r="FO90" i="11"/>
  <c r="FN55" i="11"/>
  <c r="FV56" i="11"/>
  <c r="FN101" i="11"/>
  <c r="FV58" i="11"/>
  <c r="FM65" i="11"/>
  <c r="FO63" i="11"/>
  <c r="FL85" i="11"/>
  <c r="FO71" i="11"/>
  <c r="FN86" i="11"/>
  <c r="FU69" i="11"/>
  <c r="FV55" i="11"/>
  <c r="FN107" i="11"/>
  <c r="FV91" i="11"/>
  <c r="FT54" i="11"/>
  <c r="FS68" i="11"/>
  <c r="FT63" i="11"/>
  <c r="FM99" i="11"/>
  <c r="FU53" i="11"/>
  <c r="FP99" i="11"/>
  <c r="FL56" i="11"/>
  <c r="FM58" i="11"/>
  <c r="EG91" i="11"/>
  <c r="EI91" i="11" s="1"/>
  <c r="EJ91" i="11" s="1"/>
  <c r="FK91" i="11"/>
  <c r="FT91" i="11"/>
  <c r="FS85" i="11"/>
  <c r="FL108" i="11"/>
  <c r="FO82" i="11"/>
  <c r="FN79" i="11"/>
  <c r="FU102" i="11"/>
  <c r="FL90" i="11"/>
  <c r="FS100" i="11"/>
  <c r="FO108" i="11"/>
  <c r="FO98" i="11"/>
  <c r="FT69" i="11"/>
  <c r="FT76" i="11"/>
  <c r="FL66" i="11"/>
  <c r="FV106" i="11"/>
  <c r="FS53" i="11"/>
  <c r="FN80" i="11"/>
  <c r="FO74" i="11"/>
  <c r="FT104" i="11"/>
  <c r="FV96" i="11"/>
  <c r="FL107" i="11"/>
  <c r="FV101" i="11"/>
  <c r="FN81" i="11"/>
  <c r="FV59" i="11"/>
  <c r="FV63" i="11"/>
  <c r="FT80" i="11"/>
  <c r="FS90" i="11"/>
  <c r="FU55" i="11"/>
  <c r="FO56" i="11"/>
  <c r="EG101" i="11"/>
  <c r="EI101" i="11" s="1"/>
  <c r="EJ101" i="11" s="1"/>
  <c r="FK101" i="11"/>
  <c r="FM66" i="11"/>
  <c r="FO88" i="11"/>
  <c r="FM106" i="11"/>
  <c r="FS94" i="11"/>
  <c r="EG84" i="11"/>
  <c r="EI84" i="11" s="1"/>
  <c r="EJ84" i="11" s="1"/>
  <c r="FK84" i="11"/>
  <c r="FT95" i="11"/>
  <c r="FV69" i="11"/>
  <c r="FM72" i="11"/>
  <c r="EG94" i="11"/>
  <c r="EI94" i="11" s="1"/>
  <c r="EJ94" i="11" s="1"/>
  <c r="FK94" i="11"/>
  <c r="FO102" i="11"/>
  <c r="FT82" i="11"/>
  <c r="FL104" i="11"/>
  <c r="FV76" i="11"/>
  <c r="FV93" i="11"/>
  <c r="FL73" i="11"/>
  <c r="FU105" i="11"/>
  <c r="FM97" i="11"/>
  <c r="FN95" i="11"/>
  <c r="FM83" i="11"/>
  <c r="FV79" i="11"/>
  <c r="FO57" i="11"/>
  <c r="FV61" i="11"/>
  <c r="FT101" i="11"/>
  <c r="EG73" i="11"/>
  <c r="EI73" i="11" s="1"/>
  <c r="EJ73" i="11" s="1"/>
  <c r="FK73" i="11"/>
  <c r="FL83" i="11"/>
  <c r="EG79" i="11"/>
  <c r="EI79" i="11" s="1"/>
  <c r="EJ79" i="11" s="1"/>
  <c r="FK79" i="11"/>
  <c r="EG75" i="11"/>
  <c r="EI75" i="11" s="1"/>
  <c r="EJ75" i="11" s="1"/>
  <c r="FK75" i="11"/>
  <c r="FV52" i="11"/>
  <c r="FO77" i="11"/>
  <c r="FN84" i="11"/>
  <c r="FT89" i="11"/>
  <c r="FN83" i="11"/>
  <c r="FT53" i="11"/>
  <c r="FU81" i="11"/>
  <c r="FL91" i="11"/>
  <c r="FO54" i="11"/>
  <c r="FN68" i="11"/>
  <c r="EG70" i="11"/>
  <c r="EI70" i="11" s="1"/>
  <c r="EJ70" i="11" s="1"/>
  <c r="FK70" i="11"/>
  <c r="FM53" i="11"/>
  <c r="FV98" i="11"/>
  <c r="FP100" i="11"/>
  <c r="FO58" i="11"/>
  <c r="FU59" i="11"/>
  <c r="FO91" i="11"/>
  <c r="FM54" i="11"/>
  <c r="FK68" i="11"/>
  <c r="EG68" i="11"/>
  <c r="EI68" i="11" s="1"/>
  <c r="EJ68" i="11" s="1"/>
  <c r="FO87" i="11"/>
  <c r="FO99" i="11"/>
  <c r="FF50" i="11"/>
  <c r="FR50" i="11"/>
  <c r="FE50" i="11"/>
  <c r="FQ50" i="11"/>
  <c r="EW50" i="11"/>
  <c r="EX50" i="11" s="1"/>
  <c r="EY50" i="11"/>
  <c r="FV11" i="11"/>
  <c r="FM11" i="11"/>
  <c r="FL11" i="11"/>
  <c r="FK11" i="11"/>
  <c r="EG11" i="11"/>
  <c r="EI11" i="11" s="1"/>
  <c r="EJ11" i="11" s="1"/>
  <c r="FU11" i="11"/>
  <c r="FL40" i="11"/>
  <c r="FV40" i="11"/>
  <c r="FM40" i="11"/>
  <c r="FU40" i="11"/>
  <c r="FK40" i="11"/>
  <c r="EG40" i="11"/>
  <c r="EI40" i="11" s="1"/>
  <c r="EJ40" i="11" s="1"/>
  <c r="FL47" i="11"/>
  <c r="EG47" i="11"/>
  <c r="EI47" i="11" s="1"/>
  <c r="EJ47" i="11" s="1"/>
  <c r="FK47" i="11"/>
  <c r="FV47" i="11"/>
  <c r="FU47" i="11"/>
  <c r="FM47" i="11"/>
  <c r="FL37" i="11"/>
  <c r="FK37" i="11"/>
  <c r="EG37" i="11"/>
  <c r="EI37" i="11" s="1"/>
  <c r="EJ37" i="11" s="1"/>
  <c r="FM37" i="11"/>
  <c r="FU37" i="11"/>
  <c r="FV37" i="11"/>
  <c r="FL29" i="11"/>
  <c r="FM29" i="11"/>
  <c r="FV29" i="11"/>
  <c r="FU29" i="11"/>
  <c r="FK29" i="11"/>
  <c r="EG29" i="11"/>
  <c r="EI29" i="11" s="1"/>
  <c r="EJ29" i="11" s="1"/>
  <c r="FU33" i="11"/>
  <c r="FV33" i="11"/>
  <c r="FM33" i="11"/>
  <c r="EG33" i="11"/>
  <c r="EI33" i="11" s="1"/>
  <c r="EJ33" i="11" s="1"/>
  <c r="FK33" i="11"/>
  <c r="FL33" i="11"/>
  <c r="FU46" i="11"/>
  <c r="FV46" i="11"/>
  <c r="FM46" i="11"/>
  <c r="FL46" i="11"/>
  <c r="EG46" i="11"/>
  <c r="EI46" i="11" s="1"/>
  <c r="EJ46" i="11" s="1"/>
  <c r="FK46" i="11"/>
  <c r="FQ12" i="11"/>
  <c r="GC12" i="11" s="1"/>
  <c r="FZ49" i="11"/>
  <c r="GF49" i="11"/>
  <c r="GA49" i="11"/>
  <c r="FT40" i="11"/>
  <c r="FT11" i="11"/>
  <c r="FT33" i="11"/>
  <c r="FT46" i="11"/>
  <c r="FN47" i="11"/>
  <c r="FB42" i="11"/>
  <c r="FN42" i="11"/>
  <c r="FB38" i="11"/>
  <c r="FN38" i="11"/>
  <c r="FB39" i="11"/>
  <c r="FN39" i="11"/>
  <c r="FN29" i="11"/>
  <c r="FB12" i="11"/>
  <c r="FN12" i="11"/>
  <c r="FN37" i="11"/>
  <c r="FO46" i="11"/>
  <c r="FO40" i="11"/>
  <c r="FO39" i="11"/>
  <c r="FO29" i="11"/>
  <c r="FO37" i="11"/>
  <c r="FH42" i="11"/>
  <c r="FT42" i="11"/>
  <c r="FH38" i="11"/>
  <c r="FT38" i="11"/>
  <c r="FT39" i="11"/>
  <c r="FT29" i="11"/>
  <c r="FH12" i="11"/>
  <c r="FT12" i="11"/>
  <c r="FT37" i="11"/>
  <c r="FO47" i="11"/>
  <c r="FN40" i="11"/>
  <c r="FN11" i="11"/>
  <c r="FN33" i="11"/>
  <c r="FN46" i="11"/>
  <c r="FS29" i="11"/>
  <c r="FD12" i="11"/>
  <c r="FP12" i="11"/>
  <c r="FG12" i="11"/>
  <c r="FS12" i="11"/>
  <c r="FT47" i="11"/>
  <c r="FC38" i="11"/>
  <c r="FO38" i="11"/>
  <c r="FO11" i="11"/>
  <c r="FC12" i="11"/>
  <c r="FO12" i="11"/>
  <c r="FM45" i="11"/>
  <c r="FU45" i="11"/>
  <c r="FL45" i="11"/>
  <c r="EG45" i="11"/>
  <c r="EI45" i="11" s="1"/>
  <c r="EJ45" i="11" s="1"/>
  <c r="FK45" i="11"/>
  <c r="EM36" i="11"/>
  <c r="FA36" i="11" s="1"/>
  <c r="FY36" i="11" s="1"/>
  <c r="EU36" i="11"/>
  <c r="FI36" i="11" s="1"/>
  <c r="GG36" i="11" s="1"/>
  <c r="EN36" i="11"/>
  <c r="EV36" i="11"/>
  <c r="FJ36" i="11" s="1"/>
  <c r="GH36" i="11" s="1"/>
  <c r="EK36" i="11"/>
  <c r="EO36" i="11"/>
  <c r="ES36" i="11"/>
  <c r="EP36" i="11"/>
  <c r="EL36" i="11"/>
  <c r="EZ36" i="11" s="1"/>
  <c r="FX36" i="11" s="1"/>
  <c r="EQ36" i="11"/>
  <c r="ET36" i="11"/>
  <c r="ER36" i="11"/>
  <c r="FR12" i="11"/>
  <c r="GD12" i="11" s="1"/>
  <c r="FF38" i="11"/>
  <c r="FR38" i="11"/>
  <c r="GC49" i="11"/>
  <c r="FE38" i="11"/>
  <c r="FQ38" i="11"/>
  <c r="FD38" i="11"/>
  <c r="FP38" i="11"/>
  <c r="FG38" i="11"/>
  <c r="FS38" i="11"/>
  <c r="FG39" i="11"/>
  <c r="FS39" i="11"/>
  <c r="FC42" i="11"/>
  <c r="FO42" i="11"/>
  <c r="FO33" i="11"/>
  <c r="GE49" i="11"/>
  <c r="FP39" i="11"/>
  <c r="GB49" i="11"/>
  <c r="GD49" i="11"/>
  <c r="FW49" i="11"/>
  <c r="EQ51" i="11"/>
  <c r="EV51" i="11"/>
  <c r="FJ51" i="11" s="1"/>
  <c r="GH51" i="11" s="1"/>
  <c r="ET51" i="11"/>
  <c r="FH51" i="11" s="1"/>
  <c r="GF51" i="11" s="1"/>
  <c r="EK51" i="11"/>
  <c r="EL51" i="11"/>
  <c r="EZ51" i="11" s="1"/>
  <c r="FX51" i="11" s="1"/>
  <c r="EP51" i="11"/>
  <c r="EM51" i="11"/>
  <c r="FA51" i="11" s="1"/>
  <c r="FY51" i="11" s="1"/>
  <c r="EU51" i="11"/>
  <c r="FI51" i="11" s="1"/>
  <c r="GG51" i="11" s="1"/>
  <c r="ER51" i="11"/>
  <c r="EN51" i="11"/>
  <c r="FB51" i="11" s="1"/>
  <c r="FZ51" i="11" s="1"/>
  <c r="ES51" i="11"/>
  <c r="EO51" i="11"/>
  <c r="FC51" i="11" s="1"/>
  <c r="GA51" i="11" s="1"/>
  <c r="ET48" i="11"/>
  <c r="ER48" i="11"/>
  <c r="EM48" i="11"/>
  <c r="FA48" i="11" s="1"/>
  <c r="FY48" i="11" s="1"/>
  <c r="EU48" i="11"/>
  <c r="FI48" i="11" s="1"/>
  <c r="GG48" i="11" s="1"/>
  <c r="EN48" i="11"/>
  <c r="EV48" i="11"/>
  <c r="FJ48" i="11" s="1"/>
  <c r="GH48" i="11" s="1"/>
  <c r="EK48" i="11"/>
  <c r="EO48" i="11"/>
  <c r="ES48" i="11"/>
  <c r="EP48" i="11"/>
  <c r="EL48" i="11"/>
  <c r="EZ48" i="11" s="1"/>
  <c r="FX48" i="11" s="1"/>
  <c r="EQ48" i="11"/>
  <c r="FQ42" i="11"/>
  <c r="GC42" i="11" s="1"/>
  <c r="FQ39" i="11"/>
  <c r="GC39" i="11" s="1"/>
  <c r="EK14" i="11"/>
  <c r="EY14" i="11" s="1"/>
  <c r="FW14" i="11" s="1"/>
  <c r="ES14" i="11"/>
  <c r="EL14" i="11"/>
  <c r="EZ14" i="11" s="1"/>
  <c r="FX14" i="11" s="1"/>
  <c r="ET14" i="11"/>
  <c r="EM14" i="11"/>
  <c r="FA14" i="11" s="1"/>
  <c r="FY14" i="11" s="1"/>
  <c r="EU14" i="11"/>
  <c r="FI14" i="11" s="1"/>
  <c r="GG14" i="11" s="1"/>
  <c r="EN14" i="11"/>
  <c r="EV14" i="11"/>
  <c r="FJ14" i="11" s="1"/>
  <c r="GH14" i="11" s="1"/>
  <c r="EO14" i="11"/>
  <c r="EP14" i="11"/>
  <c r="EQ14" i="11"/>
  <c r="FE14" i="11" s="1"/>
  <c r="ER14" i="11"/>
  <c r="FF14" i="11" s="1"/>
  <c r="EO15" i="11"/>
  <c r="EP15" i="11"/>
  <c r="FD15" i="11" s="1"/>
  <c r="EQ15" i="11"/>
  <c r="FE15" i="11" s="1"/>
  <c r="ER15" i="11"/>
  <c r="FF15" i="11" s="1"/>
  <c r="EK15" i="11"/>
  <c r="EY15" i="11" s="1"/>
  <c r="FW15" i="11" s="1"/>
  <c r="ES15" i="11"/>
  <c r="FS15" i="11" s="1"/>
  <c r="EL15" i="11"/>
  <c r="EZ15" i="11" s="1"/>
  <c r="FX15" i="11" s="1"/>
  <c r="ET15" i="11"/>
  <c r="EM15" i="11"/>
  <c r="FA15" i="11" s="1"/>
  <c r="FY15" i="11" s="1"/>
  <c r="EU15" i="11"/>
  <c r="FI15" i="11" s="1"/>
  <c r="GG15" i="11" s="1"/>
  <c r="EN15" i="11"/>
  <c r="EV15" i="11"/>
  <c r="FJ15" i="11" s="1"/>
  <c r="GH15" i="11" s="1"/>
  <c r="EO13" i="11"/>
  <c r="EP13" i="11"/>
  <c r="EQ13" i="11"/>
  <c r="FE13" i="11" s="1"/>
  <c r="ER13" i="11"/>
  <c r="FF13" i="11" s="1"/>
  <c r="EK13" i="11"/>
  <c r="EY13" i="11" s="1"/>
  <c r="FW13" i="11" s="1"/>
  <c r="ES13" i="11"/>
  <c r="EL13" i="11"/>
  <c r="EZ13" i="11" s="1"/>
  <c r="FX13" i="11" s="1"/>
  <c r="ET13" i="11"/>
  <c r="EM13" i="11"/>
  <c r="FA13" i="11" s="1"/>
  <c r="FY13" i="11" s="1"/>
  <c r="EU13" i="11"/>
  <c r="FI13" i="11" s="1"/>
  <c r="GG13" i="11" s="1"/>
  <c r="EN13" i="11"/>
  <c r="EV13" i="11"/>
  <c r="FJ13" i="11" s="1"/>
  <c r="GH13" i="11" s="1"/>
  <c r="EK10" i="11"/>
  <c r="EY10" i="11" s="1"/>
  <c r="FW10" i="11" s="1"/>
  <c r="ES10" i="11"/>
  <c r="EL10" i="11"/>
  <c r="EZ10" i="11" s="1"/>
  <c r="FX10" i="11" s="1"/>
  <c r="ET10" i="11"/>
  <c r="EM10" i="11"/>
  <c r="FA10" i="11" s="1"/>
  <c r="FY10" i="11" s="1"/>
  <c r="EU10" i="11"/>
  <c r="FI10" i="11" s="1"/>
  <c r="GG10" i="11" s="1"/>
  <c r="EN10" i="11"/>
  <c r="EV10" i="11"/>
  <c r="FJ10" i="11" s="1"/>
  <c r="GH10" i="11" s="1"/>
  <c r="EO10" i="11"/>
  <c r="EP10" i="11"/>
  <c r="EQ10" i="11"/>
  <c r="FE10" i="11" s="1"/>
  <c r="ER10" i="11"/>
  <c r="FF10" i="11" s="1"/>
  <c r="EO43" i="11"/>
  <c r="FC43" i="11" s="1"/>
  <c r="EP43" i="11"/>
  <c r="FD43" i="11" s="1"/>
  <c r="EQ43" i="11"/>
  <c r="FQ43" i="11" s="1"/>
  <c r="ER43" i="11"/>
  <c r="FF43" i="11" s="1"/>
  <c r="EK43" i="11"/>
  <c r="ES43" i="11"/>
  <c r="FG43" i="11" s="1"/>
  <c r="EL43" i="11"/>
  <c r="EZ43" i="11" s="1"/>
  <c r="FX43" i="11" s="1"/>
  <c r="ET43" i="11"/>
  <c r="EM43" i="11"/>
  <c r="FA43" i="11" s="1"/>
  <c r="FY43" i="11" s="1"/>
  <c r="EU43" i="11"/>
  <c r="FI43" i="11" s="1"/>
  <c r="GG43" i="11" s="1"/>
  <c r="EN43" i="11"/>
  <c r="EV43" i="11"/>
  <c r="FJ43" i="11" s="1"/>
  <c r="GH43" i="11" s="1"/>
  <c r="EO31" i="11"/>
  <c r="EP31" i="11"/>
  <c r="EQ31" i="11"/>
  <c r="FE31" i="11" s="1"/>
  <c r="ER31" i="11"/>
  <c r="FF31" i="11" s="1"/>
  <c r="EK31" i="11"/>
  <c r="EY31" i="11" s="1"/>
  <c r="FW31" i="11" s="1"/>
  <c r="ES31" i="11"/>
  <c r="EL31" i="11"/>
  <c r="EZ31" i="11" s="1"/>
  <c r="FX31" i="11" s="1"/>
  <c r="ET31" i="11"/>
  <c r="EM31" i="11"/>
  <c r="FA31" i="11" s="1"/>
  <c r="FY31" i="11" s="1"/>
  <c r="EU31" i="11"/>
  <c r="FI31" i="11" s="1"/>
  <c r="GG31" i="11" s="1"/>
  <c r="EN31" i="11"/>
  <c r="EV31" i="11"/>
  <c r="FJ31" i="11" s="1"/>
  <c r="GH31" i="11" s="1"/>
  <c r="EK34" i="11"/>
  <c r="ES34" i="11"/>
  <c r="FG34" i="11" s="1"/>
  <c r="EL34" i="11"/>
  <c r="EZ34" i="11" s="1"/>
  <c r="FX34" i="11" s="1"/>
  <c r="ET34" i="11"/>
  <c r="EM34" i="11"/>
  <c r="FA34" i="11" s="1"/>
  <c r="FY34" i="11" s="1"/>
  <c r="EU34" i="11"/>
  <c r="FI34" i="11" s="1"/>
  <c r="GG34" i="11" s="1"/>
  <c r="EN34" i="11"/>
  <c r="EV34" i="11"/>
  <c r="FJ34" i="11" s="1"/>
  <c r="GH34" i="11" s="1"/>
  <c r="EO34" i="11"/>
  <c r="EP34" i="11"/>
  <c r="FD34" i="11" s="1"/>
  <c r="EQ34" i="11"/>
  <c r="FE34" i="11" s="1"/>
  <c r="ER34" i="11"/>
  <c r="FR34" i="11" s="1"/>
  <c r="EO19" i="11"/>
  <c r="EP19" i="11"/>
  <c r="EQ19" i="11"/>
  <c r="ER19" i="11"/>
  <c r="EK19" i="11"/>
  <c r="EY19" i="11" s="1"/>
  <c r="FW19" i="11" s="1"/>
  <c r="ES19" i="11"/>
  <c r="EL19" i="11"/>
  <c r="EZ19" i="11" s="1"/>
  <c r="FX19" i="11" s="1"/>
  <c r="ET19" i="11"/>
  <c r="EM19" i="11"/>
  <c r="FA19" i="11" s="1"/>
  <c r="FY19" i="11" s="1"/>
  <c r="EU19" i="11"/>
  <c r="FI19" i="11" s="1"/>
  <c r="GG19" i="11" s="1"/>
  <c r="EN19" i="11"/>
  <c r="EV19" i="11"/>
  <c r="FJ19" i="11" s="1"/>
  <c r="GH19" i="11" s="1"/>
  <c r="EO23" i="11"/>
  <c r="EP23" i="11"/>
  <c r="EQ23" i="11"/>
  <c r="FE23" i="11" s="1"/>
  <c r="ER23" i="11"/>
  <c r="FF23" i="11" s="1"/>
  <c r="EK23" i="11"/>
  <c r="EY23" i="11" s="1"/>
  <c r="FW23" i="11" s="1"/>
  <c r="ES23" i="11"/>
  <c r="EL23" i="11"/>
  <c r="EZ23" i="11" s="1"/>
  <c r="FX23" i="11" s="1"/>
  <c r="ET23" i="11"/>
  <c r="EM23" i="11"/>
  <c r="FA23" i="11" s="1"/>
  <c r="FY23" i="11" s="1"/>
  <c r="EU23" i="11"/>
  <c r="FI23" i="11" s="1"/>
  <c r="GG23" i="11" s="1"/>
  <c r="EN23" i="11"/>
  <c r="EV23" i="11"/>
  <c r="FJ23" i="11" s="1"/>
  <c r="GH23" i="11" s="1"/>
  <c r="EK28" i="11"/>
  <c r="EY28" i="11" s="1"/>
  <c r="FW28" i="11" s="1"/>
  <c r="ES28" i="11"/>
  <c r="EL28" i="11"/>
  <c r="EZ28" i="11" s="1"/>
  <c r="FX28" i="11" s="1"/>
  <c r="ET28" i="11"/>
  <c r="EM28" i="11"/>
  <c r="FA28" i="11" s="1"/>
  <c r="FY28" i="11" s="1"/>
  <c r="EU28" i="11"/>
  <c r="FI28" i="11" s="1"/>
  <c r="GG28" i="11" s="1"/>
  <c r="EN28" i="11"/>
  <c r="EV28" i="11"/>
  <c r="FJ28" i="11" s="1"/>
  <c r="GH28" i="11" s="1"/>
  <c r="EO28" i="11"/>
  <c r="EP28" i="11"/>
  <c r="EQ28" i="11"/>
  <c r="ER28" i="11"/>
  <c r="EO27" i="11"/>
  <c r="EP27" i="11"/>
  <c r="EQ27" i="11"/>
  <c r="FE27" i="11" s="1"/>
  <c r="ER27" i="11"/>
  <c r="FF27" i="11" s="1"/>
  <c r="EK27" i="11"/>
  <c r="EY27" i="11" s="1"/>
  <c r="FW27" i="11" s="1"/>
  <c r="ES27" i="11"/>
  <c r="EL27" i="11"/>
  <c r="EZ27" i="11" s="1"/>
  <c r="FX27" i="11" s="1"/>
  <c r="ET27" i="11"/>
  <c r="EM27" i="11"/>
  <c r="FA27" i="11" s="1"/>
  <c r="FY27" i="11" s="1"/>
  <c r="EU27" i="11"/>
  <c r="FI27" i="11" s="1"/>
  <c r="GG27" i="11" s="1"/>
  <c r="EN27" i="11"/>
  <c r="EV27" i="11"/>
  <c r="FJ27" i="11" s="1"/>
  <c r="GH27" i="11" s="1"/>
  <c r="EO21" i="11"/>
  <c r="EP21" i="11"/>
  <c r="EQ21" i="11"/>
  <c r="FE21" i="11" s="1"/>
  <c r="ER21" i="11"/>
  <c r="FF21" i="11" s="1"/>
  <c r="EK21" i="11"/>
  <c r="ES21" i="11"/>
  <c r="EL21" i="11"/>
  <c r="EZ21" i="11" s="1"/>
  <c r="FX21" i="11" s="1"/>
  <c r="ET21" i="11"/>
  <c r="EM21" i="11"/>
  <c r="FA21" i="11" s="1"/>
  <c r="FY21" i="11" s="1"/>
  <c r="EU21" i="11"/>
  <c r="FI21" i="11" s="1"/>
  <c r="GG21" i="11" s="1"/>
  <c r="EN21" i="11"/>
  <c r="EV21" i="11"/>
  <c r="FJ21" i="11" s="1"/>
  <c r="GH21" i="11" s="1"/>
  <c r="EK20" i="11"/>
  <c r="EY20" i="11" s="1"/>
  <c r="FW20" i="11" s="1"/>
  <c r="ES20" i="11"/>
  <c r="EL20" i="11"/>
  <c r="EZ20" i="11" s="1"/>
  <c r="FX20" i="11" s="1"/>
  <c r="ET20" i="11"/>
  <c r="EM20" i="11"/>
  <c r="FA20" i="11" s="1"/>
  <c r="FY20" i="11" s="1"/>
  <c r="EU20" i="11"/>
  <c r="FI20" i="11" s="1"/>
  <c r="GG20" i="11" s="1"/>
  <c r="EN20" i="11"/>
  <c r="EV20" i="11"/>
  <c r="FJ20" i="11" s="1"/>
  <c r="GH20" i="11" s="1"/>
  <c r="EO20" i="11"/>
  <c r="EP20" i="11"/>
  <c r="EQ20" i="11"/>
  <c r="ER20" i="11"/>
  <c r="EK18" i="11"/>
  <c r="ES18" i="11"/>
  <c r="EL18" i="11"/>
  <c r="EZ18" i="11" s="1"/>
  <c r="FX18" i="11" s="1"/>
  <c r="ET18" i="11"/>
  <c r="EM18" i="11"/>
  <c r="FA18" i="11" s="1"/>
  <c r="FY18" i="11" s="1"/>
  <c r="EU18" i="11"/>
  <c r="FI18" i="11" s="1"/>
  <c r="GG18" i="11" s="1"/>
  <c r="EN18" i="11"/>
  <c r="EV18" i="11"/>
  <c r="FJ18" i="11" s="1"/>
  <c r="GH18" i="11" s="1"/>
  <c r="EO18" i="11"/>
  <c r="EP18" i="11"/>
  <c r="EQ18" i="11"/>
  <c r="FE18" i="11" s="1"/>
  <c r="ER18" i="11"/>
  <c r="EK24" i="11"/>
  <c r="EY24" i="11" s="1"/>
  <c r="FW24" i="11" s="1"/>
  <c r="ES24" i="11"/>
  <c r="EL24" i="11"/>
  <c r="EZ24" i="11" s="1"/>
  <c r="FX24" i="11" s="1"/>
  <c r="ET24" i="11"/>
  <c r="EM24" i="11"/>
  <c r="FA24" i="11" s="1"/>
  <c r="FY24" i="11" s="1"/>
  <c r="EU24" i="11"/>
  <c r="FI24" i="11" s="1"/>
  <c r="GG24" i="11" s="1"/>
  <c r="EN24" i="11"/>
  <c r="EV24" i="11"/>
  <c r="FJ24" i="11" s="1"/>
  <c r="GH24" i="11" s="1"/>
  <c r="EO24" i="11"/>
  <c r="EP24" i="11"/>
  <c r="FP24" i="11" s="1"/>
  <c r="EQ24" i="11"/>
  <c r="FE24" i="11" s="1"/>
  <c r="ER24" i="11"/>
  <c r="FR24" i="11" s="1"/>
  <c r="EO25" i="11"/>
  <c r="EP25" i="11"/>
  <c r="FP25" i="11" s="1"/>
  <c r="EQ25" i="11"/>
  <c r="FE25" i="11" s="1"/>
  <c r="ER25" i="11"/>
  <c r="FR25" i="11" s="1"/>
  <c r="EK25" i="11"/>
  <c r="ES25" i="11"/>
  <c r="FS25" i="11" s="1"/>
  <c r="EL25" i="11"/>
  <c r="EZ25" i="11" s="1"/>
  <c r="FX25" i="11" s="1"/>
  <c r="ET25" i="11"/>
  <c r="EM25" i="11"/>
  <c r="FA25" i="11" s="1"/>
  <c r="FY25" i="11" s="1"/>
  <c r="EU25" i="11"/>
  <c r="FI25" i="11" s="1"/>
  <c r="GG25" i="11" s="1"/>
  <c r="EN25" i="11"/>
  <c r="EV25" i="11"/>
  <c r="FJ25" i="11" s="1"/>
  <c r="GH25" i="11" s="1"/>
  <c r="EO41" i="11"/>
  <c r="EP41" i="11"/>
  <c r="EQ41" i="11"/>
  <c r="FE41" i="11" s="1"/>
  <c r="ER41" i="11"/>
  <c r="FR41" i="11" s="1"/>
  <c r="EK41" i="11"/>
  <c r="EY41" i="11" s="1"/>
  <c r="FW41" i="11" s="1"/>
  <c r="ES41" i="11"/>
  <c r="EL41" i="11"/>
  <c r="EZ41" i="11" s="1"/>
  <c r="FX41" i="11" s="1"/>
  <c r="ET41" i="11"/>
  <c r="EM41" i="11"/>
  <c r="FA41" i="11" s="1"/>
  <c r="FY41" i="11" s="1"/>
  <c r="EU41" i="11"/>
  <c r="FI41" i="11" s="1"/>
  <c r="GG41" i="11" s="1"/>
  <c r="EN41" i="11"/>
  <c r="EV41" i="11"/>
  <c r="FJ41" i="11" s="1"/>
  <c r="GH41" i="11" s="1"/>
  <c r="EK16" i="11"/>
  <c r="ES16" i="11"/>
  <c r="FS16" i="11" s="1"/>
  <c r="EL16" i="11"/>
  <c r="EZ16" i="11" s="1"/>
  <c r="FX16" i="11" s="1"/>
  <c r="ET16" i="11"/>
  <c r="EM16" i="11"/>
  <c r="FA16" i="11" s="1"/>
  <c r="FY16" i="11" s="1"/>
  <c r="EU16" i="11"/>
  <c r="FI16" i="11" s="1"/>
  <c r="GG16" i="11" s="1"/>
  <c r="EN16" i="11"/>
  <c r="EV16" i="11"/>
  <c r="FJ16" i="11" s="1"/>
  <c r="GH16" i="11" s="1"/>
  <c r="EO16" i="11"/>
  <c r="FC16" i="11" s="1"/>
  <c r="EP16" i="11"/>
  <c r="FD16" i="11" s="1"/>
  <c r="EQ16" i="11"/>
  <c r="FE16" i="11" s="1"/>
  <c r="ER16" i="11"/>
  <c r="EK30" i="11"/>
  <c r="ES30" i="11"/>
  <c r="EL30" i="11"/>
  <c r="EZ30" i="11" s="1"/>
  <c r="FX30" i="11" s="1"/>
  <c r="ET30" i="11"/>
  <c r="EM30" i="11"/>
  <c r="FA30" i="11" s="1"/>
  <c r="FY30" i="11" s="1"/>
  <c r="EU30" i="11"/>
  <c r="FI30" i="11" s="1"/>
  <c r="GG30" i="11" s="1"/>
  <c r="EN30" i="11"/>
  <c r="EV30" i="11"/>
  <c r="FJ30" i="11" s="1"/>
  <c r="GH30" i="11" s="1"/>
  <c r="EO30" i="11"/>
  <c r="EP30" i="11"/>
  <c r="EQ30" i="11"/>
  <c r="FE30" i="11" s="1"/>
  <c r="ER30" i="11"/>
  <c r="FF30" i="11" s="1"/>
  <c r="EK22" i="11"/>
  <c r="EY22" i="11" s="1"/>
  <c r="FW22" i="11" s="1"/>
  <c r="ES22" i="11"/>
  <c r="EL22" i="11"/>
  <c r="EZ22" i="11" s="1"/>
  <c r="FX22" i="11" s="1"/>
  <c r="ET22" i="11"/>
  <c r="EM22" i="11"/>
  <c r="FA22" i="11" s="1"/>
  <c r="FY22" i="11" s="1"/>
  <c r="EU22" i="11"/>
  <c r="FI22" i="11" s="1"/>
  <c r="GG22" i="11" s="1"/>
  <c r="EN22" i="11"/>
  <c r="EV22" i="11"/>
  <c r="FJ22" i="11" s="1"/>
  <c r="GH22" i="11" s="1"/>
  <c r="EO22" i="11"/>
  <c r="EP22" i="11"/>
  <c r="EQ22" i="11"/>
  <c r="FE22" i="11" s="1"/>
  <c r="ER22" i="11"/>
  <c r="FF22" i="11" s="1"/>
  <c r="EK32" i="11"/>
  <c r="EY32" i="11" s="1"/>
  <c r="FW32" i="11" s="1"/>
  <c r="ES32" i="11"/>
  <c r="EL32" i="11"/>
  <c r="EZ32" i="11" s="1"/>
  <c r="FX32" i="11" s="1"/>
  <c r="ET32" i="11"/>
  <c r="EM32" i="11"/>
  <c r="FA32" i="11" s="1"/>
  <c r="FY32" i="11" s="1"/>
  <c r="EU32" i="11"/>
  <c r="FI32" i="11" s="1"/>
  <c r="GG32" i="11" s="1"/>
  <c r="EN32" i="11"/>
  <c r="EV32" i="11"/>
  <c r="FJ32" i="11" s="1"/>
  <c r="GH32" i="11" s="1"/>
  <c r="EO32" i="11"/>
  <c r="EP32" i="11"/>
  <c r="EQ32" i="11"/>
  <c r="FE32" i="11" s="1"/>
  <c r="ER32" i="11"/>
  <c r="FF32" i="11" s="1"/>
  <c r="EY12" i="11"/>
  <c r="FW12" i="11" s="1"/>
  <c r="EW12" i="11"/>
  <c r="EX12" i="11" s="1"/>
  <c r="FS42" i="11"/>
  <c r="GE42" i="11" s="1"/>
  <c r="EY42" i="11"/>
  <c r="FW42" i="11" s="1"/>
  <c r="EW42" i="11"/>
  <c r="EX42" i="11" s="1"/>
  <c r="EY38" i="11"/>
  <c r="FW38" i="11" s="1"/>
  <c r="EW38" i="11"/>
  <c r="EX38" i="11" s="1"/>
  <c r="FR42" i="11"/>
  <c r="GD42" i="11" s="1"/>
  <c r="FD42" i="11"/>
  <c r="GB42" i="11" s="1"/>
  <c r="FQ14" i="11"/>
  <c r="FQ10" i="11" l="1"/>
  <c r="GC10" i="11" s="1"/>
  <c r="FG51" i="11"/>
  <c r="FS51" i="11"/>
  <c r="FC78" i="11"/>
  <c r="FO78" i="11"/>
  <c r="GE50" i="11"/>
  <c r="FF39" i="11"/>
  <c r="GD39" i="11" s="1"/>
  <c r="GB50" i="11"/>
  <c r="EW39" i="11"/>
  <c r="EX39" i="11" s="1"/>
  <c r="FG78" i="11"/>
  <c r="FS78" i="11"/>
  <c r="FD51" i="11"/>
  <c r="FP51" i="11"/>
  <c r="C48" i="22"/>
  <c r="FD78" i="11"/>
  <c r="FP78" i="11"/>
  <c r="EM68" i="11"/>
  <c r="FA68" i="11" s="1"/>
  <c r="FY68" i="11" s="1"/>
  <c r="EU68" i="11"/>
  <c r="FI68" i="11" s="1"/>
  <c r="GG68" i="11" s="1"/>
  <c r="EQ68" i="11"/>
  <c r="ER68" i="11"/>
  <c r="EP68" i="11"/>
  <c r="ES68" i="11"/>
  <c r="FG68" i="11" s="1"/>
  <c r="GE68" i="11" s="1"/>
  <c r="EV68" i="11"/>
  <c r="FJ68" i="11" s="1"/>
  <c r="GH68" i="11" s="1"/>
  <c r="EK68" i="11"/>
  <c r="ET68" i="11"/>
  <c r="FH68" i="11" s="1"/>
  <c r="GF68" i="11" s="1"/>
  <c r="EO68" i="11"/>
  <c r="FC68" i="11" s="1"/>
  <c r="GA68" i="11" s="1"/>
  <c r="EL68" i="11"/>
  <c r="EZ68" i="11" s="1"/>
  <c r="FX68" i="11" s="1"/>
  <c r="EN68" i="11"/>
  <c r="FB68" i="11" s="1"/>
  <c r="FZ68" i="11" s="1"/>
  <c r="EP70" i="11"/>
  <c r="EN70" i="11"/>
  <c r="FB70" i="11" s="1"/>
  <c r="FZ70" i="11" s="1"/>
  <c r="EQ70" i="11"/>
  <c r="ER70" i="11"/>
  <c r="ES70" i="11"/>
  <c r="EL70" i="11"/>
  <c r="EZ70" i="11" s="1"/>
  <c r="FX70" i="11" s="1"/>
  <c r="EV70" i="11"/>
  <c r="FJ70" i="11" s="1"/>
  <c r="GH70" i="11" s="1"/>
  <c r="ET70" i="11"/>
  <c r="FH70" i="11" s="1"/>
  <c r="GF70" i="11" s="1"/>
  <c r="EK70" i="11"/>
  <c r="EU70" i="11"/>
  <c r="FI70" i="11" s="1"/>
  <c r="GG70" i="11" s="1"/>
  <c r="EM70" i="11"/>
  <c r="FA70" i="11" s="1"/>
  <c r="FY70" i="11" s="1"/>
  <c r="EO70" i="11"/>
  <c r="EP73" i="11"/>
  <c r="EK73" i="11"/>
  <c r="EQ73" i="11"/>
  <c r="EU73" i="11"/>
  <c r="FI73" i="11" s="1"/>
  <c r="GG73" i="11" s="1"/>
  <c r="EV73" i="11"/>
  <c r="FJ73" i="11" s="1"/>
  <c r="GH73" i="11" s="1"/>
  <c r="EM73" i="11"/>
  <c r="FA73" i="11" s="1"/>
  <c r="FY73" i="11" s="1"/>
  <c r="ET73" i="11"/>
  <c r="FH73" i="11" s="1"/>
  <c r="GF73" i="11" s="1"/>
  <c r="EN73" i="11"/>
  <c r="FB73" i="11" s="1"/>
  <c r="FZ73" i="11" s="1"/>
  <c r="EO73" i="11"/>
  <c r="FC73" i="11" s="1"/>
  <c r="GA73" i="11" s="1"/>
  <c r="EL73" i="11"/>
  <c r="EZ73" i="11" s="1"/>
  <c r="FX73" i="11" s="1"/>
  <c r="ES73" i="11"/>
  <c r="ER73" i="11"/>
  <c r="FQ92" i="11"/>
  <c r="FE92" i="11"/>
  <c r="EM96" i="11"/>
  <c r="FA96" i="11" s="1"/>
  <c r="FY96" i="11" s="1"/>
  <c r="EN96" i="11"/>
  <c r="FB96" i="11" s="1"/>
  <c r="FZ96" i="11" s="1"/>
  <c r="EU96" i="11"/>
  <c r="FI96" i="11" s="1"/>
  <c r="GG96" i="11" s="1"/>
  <c r="EV96" i="11"/>
  <c r="FJ96" i="11" s="1"/>
  <c r="GH96" i="11" s="1"/>
  <c r="EO96" i="11"/>
  <c r="FC96" i="11" s="1"/>
  <c r="GA96" i="11" s="1"/>
  <c r="EK96" i="11"/>
  <c r="EP96" i="11"/>
  <c r="FD96" i="11" s="1"/>
  <c r="GB96" i="11" s="1"/>
  <c r="EQ96" i="11"/>
  <c r="ER96" i="11"/>
  <c r="ET96" i="11"/>
  <c r="FH96" i="11" s="1"/>
  <c r="GF96" i="11" s="1"/>
  <c r="ES96" i="11"/>
  <c r="FG96" i="11" s="1"/>
  <c r="GE96" i="11" s="1"/>
  <c r="EL96" i="11"/>
  <c r="EZ96" i="11" s="1"/>
  <c r="FX96" i="11" s="1"/>
  <c r="EM66" i="11"/>
  <c r="FA66" i="11" s="1"/>
  <c r="FY66" i="11" s="1"/>
  <c r="ES66" i="11"/>
  <c r="FG66" i="11" s="1"/>
  <c r="GE66" i="11" s="1"/>
  <c r="EU66" i="11"/>
  <c r="FI66" i="11" s="1"/>
  <c r="GG66" i="11" s="1"/>
  <c r="ER66" i="11"/>
  <c r="EV66" i="11"/>
  <c r="FJ66" i="11" s="1"/>
  <c r="GH66" i="11" s="1"/>
  <c r="EK66" i="11"/>
  <c r="EN66" i="11"/>
  <c r="FB66" i="11" s="1"/>
  <c r="FZ66" i="11" s="1"/>
  <c r="EO66" i="11"/>
  <c r="FC66" i="11" s="1"/>
  <c r="GA66" i="11" s="1"/>
  <c r="ET66" i="11"/>
  <c r="FH66" i="11" s="1"/>
  <c r="GF66" i="11" s="1"/>
  <c r="EQ66" i="11"/>
  <c r="EP66" i="11"/>
  <c r="EL66" i="11"/>
  <c r="EZ66" i="11" s="1"/>
  <c r="FX66" i="11" s="1"/>
  <c r="EM100" i="11"/>
  <c r="FA100" i="11" s="1"/>
  <c r="FY100" i="11" s="1"/>
  <c r="EP100" i="11"/>
  <c r="FD100" i="11" s="1"/>
  <c r="GB100" i="11" s="1"/>
  <c r="EU100" i="11"/>
  <c r="FI100" i="11" s="1"/>
  <c r="GG100" i="11" s="1"/>
  <c r="EQ100" i="11"/>
  <c r="ES100" i="11"/>
  <c r="FG100" i="11" s="1"/>
  <c r="GE100" i="11" s="1"/>
  <c r="ER100" i="11"/>
  <c r="EV100" i="11"/>
  <c r="FJ100" i="11" s="1"/>
  <c r="GH100" i="11" s="1"/>
  <c r="EK100" i="11"/>
  <c r="EN100" i="11"/>
  <c r="FB100" i="11" s="1"/>
  <c r="FZ100" i="11" s="1"/>
  <c r="ET100" i="11"/>
  <c r="FH100" i="11" s="1"/>
  <c r="GF100" i="11" s="1"/>
  <c r="EL100" i="11"/>
  <c r="EZ100" i="11" s="1"/>
  <c r="FX100" i="11" s="1"/>
  <c r="EO100" i="11"/>
  <c r="FC100" i="11" s="1"/>
  <c r="GA100" i="11" s="1"/>
  <c r="EL72" i="11"/>
  <c r="EZ72" i="11" s="1"/>
  <c r="FX72" i="11" s="1"/>
  <c r="ES72" i="11"/>
  <c r="ET72" i="11"/>
  <c r="FH72" i="11" s="1"/>
  <c r="GF72" i="11" s="1"/>
  <c r="EM72" i="11"/>
  <c r="FA72" i="11" s="1"/>
  <c r="FY72" i="11" s="1"/>
  <c r="EN72" i="11"/>
  <c r="FB72" i="11" s="1"/>
  <c r="FZ72" i="11" s="1"/>
  <c r="EU72" i="11"/>
  <c r="FI72" i="11" s="1"/>
  <c r="GG72" i="11" s="1"/>
  <c r="EV72" i="11"/>
  <c r="FJ72" i="11" s="1"/>
  <c r="GH72" i="11" s="1"/>
  <c r="EO72" i="11"/>
  <c r="FC72" i="11" s="1"/>
  <c r="GA72" i="11" s="1"/>
  <c r="EK72" i="11"/>
  <c r="EP72" i="11"/>
  <c r="ER72" i="11"/>
  <c r="EQ72" i="11"/>
  <c r="EU93" i="11"/>
  <c r="FI93" i="11" s="1"/>
  <c r="GG93" i="11" s="1"/>
  <c r="EL93" i="11"/>
  <c r="EZ93" i="11" s="1"/>
  <c r="FX93" i="11" s="1"/>
  <c r="EP93" i="11"/>
  <c r="FD93" i="11" s="1"/>
  <c r="GB93" i="11" s="1"/>
  <c r="EV93" i="11"/>
  <c r="FJ93" i="11" s="1"/>
  <c r="GH93" i="11" s="1"/>
  <c r="EQ93" i="11"/>
  <c r="EM93" i="11"/>
  <c r="FA93" i="11" s="1"/>
  <c r="FY93" i="11" s="1"/>
  <c r="EO93" i="11"/>
  <c r="FC93" i="11" s="1"/>
  <c r="GA93" i="11" s="1"/>
  <c r="ER93" i="11"/>
  <c r="EN93" i="11"/>
  <c r="FB93" i="11" s="1"/>
  <c r="FZ93" i="11" s="1"/>
  <c r="EK93" i="11"/>
  <c r="ES93" i="11"/>
  <c r="FG93" i="11" s="1"/>
  <c r="GE93" i="11" s="1"/>
  <c r="ET93" i="11"/>
  <c r="FH93" i="11" s="1"/>
  <c r="GF93" i="11" s="1"/>
  <c r="EK90" i="11"/>
  <c r="EN90" i="11"/>
  <c r="FB90" i="11" s="1"/>
  <c r="FZ90" i="11" s="1"/>
  <c r="EO90" i="11"/>
  <c r="FC90" i="11" s="1"/>
  <c r="GA90" i="11" s="1"/>
  <c r="EP90" i="11"/>
  <c r="FD90" i="11" s="1"/>
  <c r="GB90" i="11" s="1"/>
  <c r="EL90" i="11"/>
  <c r="EZ90" i="11" s="1"/>
  <c r="FX90" i="11" s="1"/>
  <c r="EQ90" i="11"/>
  <c r="ET90" i="11"/>
  <c r="FH90" i="11" s="1"/>
  <c r="GF90" i="11" s="1"/>
  <c r="ES90" i="11"/>
  <c r="FG90" i="11" s="1"/>
  <c r="GE90" i="11" s="1"/>
  <c r="EU90" i="11"/>
  <c r="FI90" i="11" s="1"/>
  <c r="GG90" i="11" s="1"/>
  <c r="EV90" i="11"/>
  <c r="FJ90" i="11" s="1"/>
  <c r="GH90" i="11" s="1"/>
  <c r="EM90" i="11"/>
  <c r="FA90" i="11" s="1"/>
  <c r="FY90" i="11" s="1"/>
  <c r="ER90" i="11"/>
  <c r="EM83" i="11"/>
  <c r="FA83" i="11" s="1"/>
  <c r="FY83" i="11" s="1"/>
  <c r="EP83" i="11"/>
  <c r="EN83" i="11"/>
  <c r="FB83" i="11" s="1"/>
  <c r="FZ83" i="11" s="1"/>
  <c r="EQ83" i="11"/>
  <c r="EO83" i="11"/>
  <c r="FC83" i="11" s="1"/>
  <c r="GA83" i="11" s="1"/>
  <c r="EK83" i="11"/>
  <c r="ES83" i="11"/>
  <c r="EU83" i="11"/>
  <c r="FI83" i="11" s="1"/>
  <c r="GG83" i="11" s="1"/>
  <c r="ER83" i="11"/>
  <c r="EV83" i="11"/>
  <c r="FJ83" i="11" s="1"/>
  <c r="GH83" i="11" s="1"/>
  <c r="EL83" i="11"/>
  <c r="EZ83" i="11" s="1"/>
  <c r="FX83" i="11" s="1"/>
  <c r="ET83" i="11"/>
  <c r="FH83" i="11" s="1"/>
  <c r="GF83" i="11" s="1"/>
  <c r="FQ103" i="11"/>
  <c r="FE103" i="11"/>
  <c r="ER60" i="11"/>
  <c r="EP60" i="11"/>
  <c r="ES60" i="11"/>
  <c r="EV60" i="11"/>
  <c r="FJ60" i="11" s="1"/>
  <c r="GH60" i="11" s="1"/>
  <c r="EK60" i="11"/>
  <c r="EL60" i="11"/>
  <c r="EZ60" i="11" s="1"/>
  <c r="FX60" i="11" s="1"/>
  <c r="EN60" i="11"/>
  <c r="FB60" i="11" s="1"/>
  <c r="FZ60" i="11" s="1"/>
  <c r="ET60" i="11"/>
  <c r="FH60" i="11" s="1"/>
  <c r="GF60" i="11" s="1"/>
  <c r="EO60" i="11"/>
  <c r="FC60" i="11" s="1"/>
  <c r="GA60" i="11" s="1"/>
  <c r="EU60" i="11"/>
  <c r="FI60" i="11" s="1"/>
  <c r="GG60" i="11" s="1"/>
  <c r="EQ60" i="11"/>
  <c r="EM60" i="11"/>
  <c r="FA60" i="11" s="1"/>
  <c r="FY60" i="11" s="1"/>
  <c r="EP55" i="11"/>
  <c r="ET55" i="11"/>
  <c r="FH55" i="11" s="1"/>
  <c r="GF55" i="11" s="1"/>
  <c r="EQ55" i="11"/>
  <c r="EK55" i="11"/>
  <c r="EL55" i="11"/>
  <c r="EZ55" i="11" s="1"/>
  <c r="FX55" i="11" s="1"/>
  <c r="EU55" i="11"/>
  <c r="FI55" i="11" s="1"/>
  <c r="GG55" i="11" s="1"/>
  <c r="EM55" i="11"/>
  <c r="FA55" i="11" s="1"/>
  <c r="FY55" i="11" s="1"/>
  <c r="EO55" i="11"/>
  <c r="FC55" i="11" s="1"/>
  <c r="GA55" i="11" s="1"/>
  <c r="ER55" i="11"/>
  <c r="EV55" i="11"/>
  <c r="FJ55" i="11" s="1"/>
  <c r="GH55" i="11" s="1"/>
  <c r="ES55" i="11"/>
  <c r="EN55" i="11"/>
  <c r="FB55" i="11" s="1"/>
  <c r="FZ55" i="11" s="1"/>
  <c r="EQ102" i="11"/>
  <c r="EP102" i="11"/>
  <c r="FD102" i="11" s="1"/>
  <c r="GB102" i="11" s="1"/>
  <c r="ER102" i="11"/>
  <c r="ES102" i="11"/>
  <c r="FG102" i="11" s="1"/>
  <c r="GE102" i="11" s="1"/>
  <c r="EL102" i="11"/>
  <c r="EZ102" i="11" s="1"/>
  <c r="FX102" i="11" s="1"/>
  <c r="EV102" i="11"/>
  <c r="FJ102" i="11" s="1"/>
  <c r="GH102" i="11" s="1"/>
  <c r="ET102" i="11"/>
  <c r="FH102" i="11" s="1"/>
  <c r="GF102" i="11" s="1"/>
  <c r="EK102" i="11"/>
  <c r="EU102" i="11"/>
  <c r="FI102" i="11" s="1"/>
  <c r="GG102" i="11" s="1"/>
  <c r="EO102" i="11"/>
  <c r="FC102" i="11" s="1"/>
  <c r="GA102" i="11" s="1"/>
  <c r="EN102" i="11"/>
  <c r="FB102" i="11" s="1"/>
  <c r="FZ102" i="11" s="1"/>
  <c r="EM102" i="11"/>
  <c r="FA102" i="11" s="1"/>
  <c r="FY102" i="11" s="1"/>
  <c r="EN56" i="11"/>
  <c r="FB56" i="11" s="1"/>
  <c r="FZ56" i="11" s="1"/>
  <c r="EK56" i="11"/>
  <c r="EO56" i="11"/>
  <c r="FC56" i="11" s="1"/>
  <c r="GA56" i="11" s="1"/>
  <c r="EP56" i="11"/>
  <c r="EQ56" i="11"/>
  <c r="EL56" i="11"/>
  <c r="EZ56" i="11" s="1"/>
  <c r="FX56" i="11" s="1"/>
  <c r="ER56" i="11"/>
  <c r="ET56" i="11"/>
  <c r="FH56" i="11" s="1"/>
  <c r="GF56" i="11" s="1"/>
  <c r="ES56" i="11"/>
  <c r="EU56" i="11"/>
  <c r="FI56" i="11" s="1"/>
  <c r="GG56" i="11" s="1"/>
  <c r="EV56" i="11"/>
  <c r="FJ56" i="11" s="1"/>
  <c r="GH56" i="11" s="1"/>
  <c r="EM56" i="11"/>
  <c r="FA56" i="11" s="1"/>
  <c r="FY56" i="11" s="1"/>
  <c r="FF92" i="11"/>
  <c r="FR92" i="11"/>
  <c r="ER54" i="11"/>
  <c r="EP54" i="11"/>
  <c r="EL54" i="11"/>
  <c r="EZ54" i="11" s="1"/>
  <c r="FX54" i="11" s="1"/>
  <c r="EQ54" i="11"/>
  <c r="ET54" i="11"/>
  <c r="FH54" i="11" s="1"/>
  <c r="GF54" i="11" s="1"/>
  <c r="ES54" i="11"/>
  <c r="EM54" i="11"/>
  <c r="FA54" i="11" s="1"/>
  <c r="FY54" i="11" s="1"/>
  <c r="EV54" i="11"/>
  <c r="FJ54" i="11" s="1"/>
  <c r="GH54" i="11" s="1"/>
  <c r="EU54" i="11"/>
  <c r="FI54" i="11" s="1"/>
  <c r="GG54" i="11" s="1"/>
  <c r="EK54" i="11"/>
  <c r="EO54" i="11"/>
  <c r="FC54" i="11" s="1"/>
  <c r="GA54" i="11" s="1"/>
  <c r="EN54" i="11"/>
  <c r="FB54" i="11" s="1"/>
  <c r="FZ54" i="11" s="1"/>
  <c r="ER81" i="11"/>
  <c r="ES81" i="11"/>
  <c r="FG81" i="11" s="1"/>
  <c r="GE81" i="11" s="1"/>
  <c r="EP81" i="11"/>
  <c r="EQ81" i="11"/>
  <c r="EL81" i="11"/>
  <c r="EZ81" i="11" s="1"/>
  <c r="FX81" i="11" s="1"/>
  <c r="EV81" i="11"/>
  <c r="FJ81" i="11" s="1"/>
  <c r="GH81" i="11" s="1"/>
  <c r="ET81" i="11"/>
  <c r="FH81" i="11" s="1"/>
  <c r="GF81" i="11" s="1"/>
  <c r="EM81" i="11"/>
  <c r="FA81" i="11" s="1"/>
  <c r="FY81" i="11" s="1"/>
  <c r="EO81" i="11"/>
  <c r="FC81" i="11" s="1"/>
  <c r="GA81" i="11" s="1"/>
  <c r="EU81" i="11"/>
  <c r="FI81" i="11" s="1"/>
  <c r="GG81" i="11" s="1"/>
  <c r="EK81" i="11"/>
  <c r="EN81" i="11"/>
  <c r="FB81" i="11" s="1"/>
  <c r="FZ81" i="11" s="1"/>
  <c r="EL76" i="11"/>
  <c r="EZ76" i="11" s="1"/>
  <c r="FX76" i="11" s="1"/>
  <c r="EN76" i="11"/>
  <c r="FB76" i="11" s="1"/>
  <c r="FZ76" i="11" s="1"/>
  <c r="ET76" i="11"/>
  <c r="FH76" i="11" s="1"/>
  <c r="GF76" i="11" s="1"/>
  <c r="EO76" i="11"/>
  <c r="FC76" i="11" s="1"/>
  <c r="GA76" i="11" s="1"/>
  <c r="EM76" i="11"/>
  <c r="FA76" i="11" s="1"/>
  <c r="FY76" i="11" s="1"/>
  <c r="EU76" i="11"/>
  <c r="FI76" i="11" s="1"/>
  <c r="GG76" i="11" s="1"/>
  <c r="EQ76" i="11"/>
  <c r="ER76" i="11"/>
  <c r="EP76" i="11"/>
  <c r="ES76" i="11"/>
  <c r="EK76" i="11"/>
  <c r="EV76" i="11"/>
  <c r="FJ76" i="11" s="1"/>
  <c r="GH76" i="11" s="1"/>
  <c r="FF103" i="11"/>
  <c r="FR103" i="11"/>
  <c r="EL74" i="11"/>
  <c r="EZ74" i="11" s="1"/>
  <c r="FX74" i="11" s="1"/>
  <c r="EO74" i="11"/>
  <c r="FC74" i="11" s="1"/>
  <c r="GA74" i="11" s="1"/>
  <c r="ET74" i="11"/>
  <c r="FH74" i="11" s="1"/>
  <c r="GF74" i="11" s="1"/>
  <c r="EP74" i="11"/>
  <c r="EM74" i="11"/>
  <c r="FA74" i="11" s="1"/>
  <c r="FY74" i="11" s="1"/>
  <c r="EQ74" i="11"/>
  <c r="EU74" i="11"/>
  <c r="FI74" i="11" s="1"/>
  <c r="GG74" i="11" s="1"/>
  <c r="ER74" i="11"/>
  <c r="ES74" i="11"/>
  <c r="EV74" i="11"/>
  <c r="FJ74" i="11" s="1"/>
  <c r="GH74" i="11" s="1"/>
  <c r="EN74" i="11"/>
  <c r="FB74" i="11" s="1"/>
  <c r="FZ74" i="11" s="1"/>
  <c r="EK74" i="11"/>
  <c r="EP85" i="11"/>
  <c r="EV85" i="11"/>
  <c r="FJ85" i="11" s="1"/>
  <c r="GH85" i="11" s="1"/>
  <c r="EQ85" i="11"/>
  <c r="EM85" i="11"/>
  <c r="FA85" i="11" s="1"/>
  <c r="FY85" i="11" s="1"/>
  <c r="ER85" i="11"/>
  <c r="ES85" i="11"/>
  <c r="FG85" i="11" s="1"/>
  <c r="GE85" i="11" s="1"/>
  <c r="EN85" i="11"/>
  <c r="FB85" i="11" s="1"/>
  <c r="FZ85" i="11" s="1"/>
  <c r="ET85" i="11"/>
  <c r="FH85" i="11" s="1"/>
  <c r="GF85" i="11" s="1"/>
  <c r="EK85" i="11"/>
  <c r="EO85" i="11"/>
  <c r="FC85" i="11" s="1"/>
  <c r="GA85" i="11" s="1"/>
  <c r="EL85" i="11"/>
  <c r="EZ85" i="11" s="1"/>
  <c r="FX85" i="11" s="1"/>
  <c r="EU85" i="11"/>
  <c r="FI85" i="11" s="1"/>
  <c r="GG85" i="11" s="1"/>
  <c r="ER105" i="11"/>
  <c r="EQ105" i="11"/>
  <c r="EK105" i="11"/>
  <c r="EO105" i="11"/>
  <c r="FC105" i="11" s="1"/>
  <c r="GA105" i="11" s="1"/>
  <c r="EL105" i="11"/>
  <c r="EZ105" i="11" s="1"/>
  <c r="FX105" i="11" s="1"/>
  <c r="ET105" i="11"/>
  <c r="FH105" i="11" s="1"/>
  <c r="GF105" i="11" s="1"/>
  <c r="EP105" i="11"/>
  <c r="FD105" i="11" s="1"/>
  <c r="GB105" i="11" s="1"/>
  <c r="EM105" i="11"/>
  <c r="FA105" i="11" s="1"/>
  <c r="FY105" i="11" s="1"/>
  <c r="EU105" i="11"/>
  <c r="FI105" i="11" s="1"/>
  <c r="GG105" i="11" s="1"/>
  <c r="ES105" i="11"/>
  <c r="FG105" i="11" s="1"/>
  <c r="GE105" i="11" s="1"/>
  <c r="EV105" i="11"/>
  <c r="FJ105" i="11" s="1"/>
  <c r="GH105" i="11" s="1"/>
  <c r="EN105" i="11"/>
  <c r="FB105" i="11" s="1"/>
  <c r="FZ105" i="11" s="1"/>
  <c r="EP107" i="11"/>
  <c r="FD107" i="11" s="1"/>
  <c r="GB107" i="11" s="1"/>
  <c r="ER107" i="11"/>
  <c r="EL107" i="11"/>
  <c r="EZ107" i="11" s="1"/>
  <c r="FX107" i="11" s="1"/>
  <c r="EK107" i="11"/>
  <c r="ET107" i="11"/>
  <c r="FH107" i="11" s="1"/>
  <c r="GF107" i="11" s="1"/>
  <c r="ES107" i="11"/>
  <c r="FG107" i="11" s="1"/>
  <c r="GE107" i="11" s="1"/>
  <c r="EM107" i="11"/>
  <c r="FA107" i="11" s="1"/>
  <c r="FY107" i="11" s="1"/>
  <c r="EN107" i="11"/>
  <c r="FB107" i="11" s="1"/>
  <c r="FZ107" i="11" s="1"/>
  <c r="EV107" i="11"/>
  <c r="FJ107" i="11" s="1"/>
  <c r="GH107" i="11" s="1"/>
  <c r="EU107" i="11"/>
  <c r="FI107" i="11" s="1"/>
  <c r="GG107" i="11" s="1"/>
  <c r="EQ107" i="11"/>
  <c r="EO107" i="11"/>
  <c r="FC107" i="11" s="1"/>
  <c r="GA107" i="11" s="1"/>
  <c r="EL86" i="11"/>
  <c r="EZ86" i="11" s="1"/>
  <c r="FX86" i="11" s="1"/>
  <c r="EV86" i="11"/>
  <c r="FJ86" i="11" s="1"/>
  <c r="GH86" i="11" s="1"/>
  <c r="ET86" i="11"/>
  <c r="FH86" i="11" s="1"/>
  <c r="GF86" i="11" s="1"/>
  <c r="EK86" i="11"/>
  <c r="EM86" i="11"/>
  <c r="FA86" i="11" s="1"/>
  <c r="FY86" i="11" s="1"/>
  <c r="EO86" i="11"/>
  <c r="FC86" i="11" s="1"/>
  <c r="GA86" i="11" s="1"/>
  <c r="EU86" i="11"/>
  <c r="FI86" i="11" s="1"/>
  <c r="GG86" i="11" s="1"/>
  <c r="EP86" i="11"/>
  <c r="EN86" i="11"/>
  <c r="FB86" i="11" s="1"/>
  <c r="FZ86" i="11" s="1"/>
  <c r="EQ86" i="11"/>
  <c r="ES86" i="11"/>
  <c r="ER86" i="11"/>
  <c r="EM98" i="11"/>
  <c r="FA98" i="11" s="1"/>
  <c r="FY98" i="11" s="1"/>
  <c r="EQ98" i="11"/>
  <c r="EU98" i="11"/>
  <c r="FI98" i="11" s="1"/>
  <c r="GG98" i="11" s="1"/>
  <c r="ES98" i="11"/>
  <c r="FG98" i="11" s="1"/>
  <c r="GE98" i="11" s="1"/>
  <c r="ER98" i="11"/>
  <c r="EV98" i="11"/>
  <c r="FJ98" i="11" s="1"/>
  <c r="GH98" i="11" s="1"/>
  <c r="EK98" i="11"/>
  <c r="EN98" i="11"/>
  <c r="FB98" i="11" s="1"/>
  <c r="FZ98" i="11" s="1"/>
  <c r="ET98" i="11"/>
  <c r="FH98" i="11" s="1"/>
  <c r="GF98" i="11" s="1"/>
  <c r="EP98" i="11"/>
  <c r="FD98" i="11" s="1"/>
  <c r="GB98" i="11" s="1"/>
  <c r="EL98" i="11"/>
  <c r="EZ98" i="11" s="1"/>
  <c r="FX98" i="11" s="1"/>
  <c r="EO98" i="11"/>
  <c r="FC98" i="11" s="1"/>
  <c r="GA98" i="11" s="1"/>
  <c r="ER79" i="11"/>
  <c r="EV79" i="11"/>
  <c r="FJ79" i="11" s="1"/>
  <c r="GH79" i="11" s="1"/>
  <c r="ES79" i="11"/>
  <c r="ET79" i="11"/>
  <c r="FH79" i="11" s="1"/>
  <c r="GF79" i="11" s="1"/>
  <c r="EP79" i="11"/>
  <c r="EK79" i="11"/>
  <c r="EQ79" i="11"/>
  <c r="EU79" i="11"/>
  <c r="FI79" i="11" s="1"/>
  <c r="GG79" i="11" s="1"/>
  <c r="EO79" i="11"/>
  <c r="EL79" i="11"/>
  <c r="EZ79" i="11" s="1"/>
  <c r="FX79" i="11" s="1"/>
  <c r="EM79" i="11"/>
  <c r="FA79" i="11" s="1"/>
  <c r="FY79" i="11" s="1"/>
  <c r="EN79" i="11"/>
  <c r="FB79" i="11" s="1"/>
  <c r="FZ79" i="11" s="1"/>
  <c r="ES94" i="11"/>
  <c r="FG94" i="11" s="1"/>
  <c r="GE94" i="11" s="1"/>
  <c r="EV94" i="11"/>
  <c r="FJ94" i="11" s="1"/>
  <c r="GH94" i="11" s="1"/>
  <c r="EL94" i="11"/>
  <c r="EZ94" i="11" s="1"/>
  <c r="FX94" i="11" s="1"/>
  <c r="EK94" i="11"/>
  <c r="ET94" i="11"/>
  <c r="FH94" i="11" s="1"/>
  <c r="GF94" i="11" s="1"/>
  <c r="EQ94" i="11"/>
  <c r="EM94" i="11"/>
  <c r="FA94" i="11" s="1"/>
  <c r="FY94" i="11" s="1"/>
  <c r="EN94" i="11"/>
  <c r="FB94" i="11" s="1"/>
  <c r="FZ94" i="11" s="1"/>
  <c r="EU94" i="11"/>
  <c r="FI94" i="11" s="1"/>
  <c r="GG94" i="11" s="1"/>
  <c r="EO94" i="11"/>
  <c r="FC94" i="11" s="1"/>
  <c r="GA94" i="11" s="1"/>
  <c r="ER94" i="11"/>
  <c r="EP94" i="11"/>
  <c r="FD94" i="11" s="1"/>
  <c r="GB94" i="11" s="1"/>
  <c r="EL91" i="11"/>
  <c r="EZ91" i="11" s="1"/>
  <c r="FX91" i="11" s="1"/>
  <c r="ES91" i="11"/>
  <c r="FG91" i="11" s="1"/>
  <c r="GE91" i="11" s="1"/>
  <c r="EV91" i="11"/>
  <c r="FJ91" i="11" s="1"/>
  <c r="GH91" i="11" s="1"/>
  <c r="EM91" i="11"/>
  <c r="FA91" i="11" s="1"/>
  <c r="FY91" i="11" s="1"/>
  <c r="EP91" i="11"/>
  <c r="EN91" i="11"/>
  <c r="FB91" i="11" s="1"/>
  <c r="FZ91" i="11" s="1"/>
  <c r="EQ91" i="11"/>
  <c r="EO91" i="11"/>
  <c r="FC91" i="11" s="1"/>
  <c r="GA91" i="11" s="1"/>
  <c r="EU91" i="11"/>
  <c r="FI91" i="11" s="1"/>
  <c r="GG91" i="11" s="1"/>
  <c r="ER91" i="11"/>
  <c r="EK91" i="11"/>
  <c r="ET91" i="11"/>
  <c r="FH91" i="11" s="1"/>
  <c r="GF91" i="11" s="1"/>
  <c r="EN88" i="11"/>
  <c r="FB88" i="11" s="1"/>
  <c r="FZ88" i="11" s="1"/>
  <c r="EV88" i="11"/>
  <c r="FJ88" i="11" s="1"/>
  <c r="GH88" i="11" s="1"/>
  <c r="EO88" i="11"/>
  <c r="FC88" i="11" s="1"/>
  <c r="GA88" i="11" s="1"/>
  <c r="EP88" i="11"/>
  <c r="EQ88" i="11"/>
  <c r="EL88" i="11"/>
  <c r="EZ88" i="11" s="1"/>
  <c r="FX88" i="11" s="1"/>
  <c r="ER88" i="11"/>
  <c r="ET88" i="11"/>
  <c r="FH88" i="11" s="1"/>
  <c r="GF88" i="11" s="1"/>
  <c r="ES88" i="11"/>
  <c r="FG88" i="11" s="1"/>
  <c r="GE88" i="11" s="1"/>
  <c r="EU88" i="11"/>
  <c r="FI88" i="11" s="1"/>
  <c r="GG88" i="11" s="1"/>
  <c r="EK88" i="11"/>
  <c r="EM88" i="11"/>
  <c r="FA88" i="11" s="1"/>
  <c r="FY88" i="11" s="1"/>
  <c r="EP95" i="11"/>
  <c r="EU95" i="11"/>
  <c r="FI95" i="11" s="1"/>
  <c r="GG95" i="11" s="1"/>
  <c r="EQ95" i="11"/>
  <c r="EM95" i="11"/>
  <c r="FA95" i="11" s="1"/>
  <c r="FY95" i="11" s="1"/>
  <c r="EO95" i="11"/>
  <c r="FC95" i="11" s="1"/>
  <c r="GA95" i="11" s="1"/>
  <c r="EN95" i="11"/>
  <c r="FB95" i="11" s="1"/>
  <c r="FZ95" i="11" s="1"/>
  <c r="ER95" i="11"/>
  <c r="EL95" i="11"/>
  <c r="EZ95" i="11" s="1"/>
  <c r="FX95" i="11" s="1"/>
  <c r="ES95" i="11"/>
  <c r="FG95" i="11" s="1"/>
  <c r="GE95" i="11" s="1"/>
  <c r="EV95" i="11"/>
  <c r="FJ95" i="11" s="1"/>
  <c r="GH95" i="11" s="1"/>
  <c r="EK95" i="11"/>
  <c r="ET95" i="11"/>
  <c r="FH95" i="11" s="1"/>
  <c r="GF95" i="11" s="1"/>
  <c r="EN106" i="11"/>
  <c r="FB106" i="11" s="1"/>
  <c r="FZ106" i="11" s="1"/>
  <c r="EK106" i="11"/>
  <c r="EU106" i="11"/>
  <c r="FI106" i="11" s="1"/>
  <c r="GG106" i="11" s="1"/>
  <c r="ES106" i="11"/>
  <c r="FG106" i="11" s="1"/>
  <c r="GE106" i="11" s="1"/>
  <c r="EL106" i="11"/>
  <c r="EZ106" i="11" s="1"/>
  <c r="FX106" i="11" s="1"/>
  <c r="EP106" i="11"/>
  <c r="FD106" i="11" s="1"/>
  <c r="GB106" i="11" s="1"/>
  <c r="EM106" i="11"/>
  <c r="FA106" i="11" s="1"/>
  <c r="FY106" i="11" s="1"/>
  <c r="EQ106" i="11"/>
  <c r="EO106" i="11"/>
  <c r="FC106" i="11" s="1"/>
  <c r="GA106" i="11" s="1"/>
  <c r="ER106" i="11"/>
  <c r="EV106" i="11"/>
  <c r="FJ106" i="11" s="1"/>
  <c r="GH106" i="11" s="1"/>
  <c r="ET106" i="11"/>
  <c r="FH106" i="11" s="1"/>
  <c r="GF106" i="11" s="1"/>
  <c r="EW78" i="11"/>
  <c r="EX78" i="11" s="1"/>
  <c r="EY78" i="11"/>
  <c r="EU108" i="11"/>
  <c r="FI108" i="11" s="1"/>
  <c r="GG108" i="11" s="1"/>
  <c r="EK108" i="11"/>
  <c r="EV108" i="11"/>
  <c r="FJ108" i="11" s="1"/>
  <c r="GH108" i="11" s="1"/>
  <c r="ES108" i="11"/>
  <c r="FG108" i="11" s="1"/>
  <c r="GE108" i="11" s="1"/>
  <c r="EN108" i="11"/>
  <c r="FB108" i="11" s="1"/>
  <c r="FZ108" i="11" s="1"/>
  <c r="ET108" i="11"/>
  <c r="FH108" i="11" s="1"/>
  <c r="GF108" i="11" s="1"/>
  <c r="EP108" i="11"/>
  <c r="FD108" i="11" s="1"/>
  <c r="GB108" i="11" s="1"/>
  <c r="EO108" i="11"/>
  <c r="FC108" i="11" s="1"/>
  <c r="GA108" i="11" s="1"/>
  <c r="ER108" i="11"/>
  <c r="EQ108" i="11"/>
  <c r="EM108" i="11"/>
  <c r="FA108" i="11" s="1"/>
  <c r="FY108" i="11" s="1"/>
  <c r="EL108" i="11"/>
  <c r="EZ108" i="11" s="1"/>
  <c r="FX108" i="11" s="1"/>
  <c r="EL97" i="11"/>
  <c r="EZ97" i="11" s="1"/>
  <c r="FX97" i="11" s="1"/>
  <c r="EM97" i="11"/>
  <c r="FA97" i="11" s="1"/>
  <c r="FY97" i="11" s="1"/>
  <c r="EU97" i="11"/>
  <c r="FI97" i="11" s="1"/>
  <c r="GG97" i="11" s="1"/>
  <c r="EN97" i="11"/>
  <c r="FB97" i="11" s="1"/>
  <c r="FZ97" i="11" s="1"/>
  <c r="EO97" i="11"/>
  <c r="FC97" i="11" s="1"/>
  <c r="GA97" i="11" s="1"/>
  <c r="EV97" i="11"/>
  <c r="FJ97" i="11" s="1"/>
  <c r="GH97" i="11" s="1"/>
  <c r="ER97" i="11"/>
  <c r="ES97" i="11"/>
  <c r="FG97" i="11" s="1"/>
  <c r="GE97" i="11" s="1"/>
  <c r="EQ97" i="11"/>
  <c r="ET97" i="11"/>
  <c r="FH97" i="11" s="1"/>
  <c r="GF97" i="11" s="1"/>
  <c r="EP97" i="11"/>
  <c r="FD97" i="11" s="1"/>
  <c r="GB97" i="11" s="1"/>
  <c r="EK97" i="11"/>
  <c r="ES84" i="11"/>
  <c r="EV84" i="11"/>
  <c r="FJ84" i="11" s="1"/>
  <c r="GH84" i="11" s="1"/>
  <c r="EL84" i="11"/>
  <c r="EZ84" i="11" s="1"/>
  <c r="FX84" i="11" s="1"/>
  <c r="EK84" i="11"/>
  <c r="ET84" i="11"/>
  <c r="FH84" i="11" s="1"/>
  <c r="GF84" i="11" s="1"/>
  <c r="EN84" i="11"/>
  <c r="FB84" i="11" s="1"/>
  <c r="FZ84" i="11" s="1"/>
  <c r="EM84" i="11"/>
  <c r="FA84" i="11" s="1"/>
  <c r="FY84" i="11" s="1"/>
  <c r="EO84" i="11"/>
  <c r="FC84" i="11" s="1"/>
  <c r="GA84" i="11" s="1"/>
  <c r="EU84" i="11"/>
  <c r="FI84" i="11" s="1"/>
  <c r="GG84" i="11" s="1"/>
  <c r="ER84" i="11"/>
  <c r="EQ84" i="11"/>
  <c r="EP84" i="11"/>
  <c r="ES77" i="11"/>
  <c r="EN77" i="11"/>
  <c r="FB77" i="11" s="1"/>
  <c r="FZ77" i="11" s="1"/>
  <c r="ET77" i="11"/>
  <c r="FH77" i="11" s="1"/>
  <c r="GF77" i="11" s="1"/>
  <c r="EK77" i="11"/>
  <c r="EO77" i="11"/>
  <c r="FC77" i="11" s="1"/>
  <c r="GA77" i="11" s="1"/>
  <c r="EU77" i="11"/>
  <c r="FI77" i="11" s="1"/>
  <c r="GG77" i="11" s="1"/>
  <c r="EL77" i="11"/>
  <c r="EZ77" i="11" s="1"/>
  <c r="FX77" i="11" s="1"/>
  <c r="EV77" i="11"/>
  <c r="FJ77" i="11" s="1"/>
  <c r="GH77" i="11" s="1"/>
  <c r="EQ77" i="11"/>
  <c r="ER77" i="11"/>
  <c r="EP77" i="11"/>
  <c r="EM77" i="11"/>
  <c r="FA77" i="11" s="1"/>
  <c r="FY77" i="11" s="1"/>
  <c r="EW103" i="11"/>
  <c r="EX103" i="11" s="1"/>
  <c r="EY103" i="11"/>
  <c r="EU59" i="11"/>
  <c r="FI59" i="11" s="1"/>
  <c r="GG59" i="11" s="1"/>
  <c r="ES59" i="11"/>
  <c r="EL59" i="11"/>
  <c r="EZ59" i="11" s="1"/>
  <c r="FX59" i="11" s="1"/>
  <c r="EV59" i="11"/>
  <c r="FJ59" i="11" s="1"/>
  <c r="GH59" i="11" s="1"/>
  <c r="EM59" i="11"/>
  <c r="FA59" i="11" s="1"/>
  <c r="FY59" i="11" s="1"/>
  <c r="EP59" i="11"/>
  <c r="EQ59" i="11"/>
  <c r="EN59" i="11"/>
  <c r="FB59" i="11" s="1"/>
  <c r="FZ59" i="11" s="1"/>
  <c r="EK59" i="11"/>
  <c r="ER59" i="11"/>
  <c r="EO59" i="11"/>
  <c r="FC59" i="11" s="1"/>
  <c r="GA59" i="11" s="1"/>
  <c r="ET59" i="11"/>
  <c r="FH59" i="11" s="1"/>
  <c r="GF59" i="11" s="1"/>
  <c r="EK82" i="11"/>
  <c r="EN82" i="11"/>
  <c r="FB82" i="11" s="1"/>
  <c r="FZ82" i="11" s="1"/>
  <c r="EL82" i="11"/>
  <c r="EZ82" i="11" s="1"/>
  <c r="FX82" i="11" s="1"/>
  <c r="EO82" i="11"/>
  <c r="FC82" i="11" s="1"/>
  <c r="GA82" i="11" s="1"/>
  <c r="ET82" i="11"/>
  <c r="FH82" i="11" s="1"/>
  <c r="GF82" i="11" s="1"/>
  <c r="EP82" i="11"/>
  <c r="EM82" i="11"/>
  <c r="FA82" i="11" s="1"/>
  <c r="FY82" i="11" s="1"/>
  <c r="EQ82" i="11"/>
  <c r="EU82" i="11"/>
  <c r="FI82" i="11" s="1"/>
  <c r="GG82" i="11" s="1"/>
  <c r="ER82" i="11"/>
  <c r="EV82" i="11"/>
  <c r="FJ82" i="11" s="1"/>
  <c r="GH82" i="11" s="1"/>
  <c r="ES82" i="11"/>
  <c r="ER52" i="11"/>
  <c r="EP52" i="11"/>
  <c r="EL52" i="11"/>
  <c r="EZ52" i="11" s="1"/>
  <c r="FX52" i="11" s="1"/>
  <c r="EN52" i="11"/>
  <c r="FB52" i="11" s="1"/>
  <c r="FZ52" i="11" s="1"/>
  <c r="EQ52" i="11"/>
  <c r="EO52" i="11"/>
  <c r="ET52" i="11"/>
  <c r="FH52" i="11" s="1"/>
  <c r="GF52" i="11" s="1"/>
  <c r="EM52" i="11"/>
  <c r="FA52" i="11" s="1"/>
  <c r="FY52" i="11" s="1"/>
  <c r="EK52" i="11"/>
  <c r="EV52" i="11"/>
  <c r="FJ52" i="11" s="1"/>
  <c r="GH52" i="11" s="1"/>
  <c r="EU52" i="11"/>
  <c r="FI52" i="11" s="1"/>
  <c r="GG52" i="11" s="1"/>
  <c r="ES52" i="11"/>
  <c r="EM64" i="11"/>
  <c r="FA64" i="11" s="1"/>
  <c r="FY64" i="11" s="1"/>
  <c r="EU64" i="11"/>
  <c r="FI64" i="11" s="1"/>
  <c r="GG64" i="11" s="1"/>
  <c r="EV64" i="11"/>
  <c r="FJ64" i="11" s="1"/>
  <c r="GH64" i="11" s="1"/>
  <c r="EN64" i="11"/>
  <c r="FB64" i="11" s="1"/>
  <c r="FZ64" i="11" s="1"/>
  <c r="EK64" i="11"/>
  <c r="EO64" i="11"/>
  <c r="FC64" i="11" s="1"/>
  <c r="GA64" i="11" s="1"/>
  <c r="EP64" i="11"/>
  <c r="EQ64" i="11"/>
  <c r="ET64" i="11"/>
  <c r="FH64" i="11" s="1"/>
  <c r="GF64" i="11" s="1"/>
  <c r="ES64" i="11"/>
  <c r="FG64" i="11" s="1"/>
  <c r="GE64" i="11" s="1"/>
  <c r="ER64" i="11"/>
  <c r="EL64" i="11"/>
  <c r="EZ64" i="11" s="1"/>
  <c r="FX64" i="11" s="1"/>
  <c r="EU61" i="11"/>
  <c r="FI61" i="11" s="1"/>
  <c r="GG61" i="11" s="1"/>
  <c r="EL61" i="11"/>
  <c r="EZ61" i="11" s="1"/>
  <c r="FX61" i="11" s="1"/>
  <c r="EP61" i="11"/>
  <c r="EV61" i="11"/>
  <c r="FJ61" i="11" s="1"/>
  <c r="GH61" i="11" s="1"/>
  <c r="EQ61" i="11"/>
  <c r="EM61" i="11"/>
  <c r="FA61" i="11" s="1"/>
  <c r="FY61" i="11" s="1"/>
  <c r="ER61" i="11"/>
  <c r="EN61" i="11"/>
  <c r="FB61" i="11" s="1"/>
  <c r="FZ61" i="11" s="1"/>
  <c r="ES61" i="11"/>
  <c r="EK61" i="11"/>
  <c r="ET61" i="11"/>
  <c r="FH61" i="11" s="1"/>
  <c r="GF61" i="11" s="1"/>
  <c r="EO61" i="11"/>
  <c r="EK99" i="11"/>
  <c r="ES99" i="11"/>
  <c r="FG99" i="11" s="1"/>
  <c r="GE99" i="11" s="1"/>
  <c r="EU99" i="11"/>
  <c r="FI99" i="11" s="1"/>
  <c r="GG99" i="11" s="1"/>
  <c r="ET99" i="11"/>
  <c r="FH99" i="11" s="1"/>
  <c r="GF99" i="11" s="1"/>
  <c r="EL99" i="11"/>
  <c r="EZ99" i="11" s="1"/>
  <c r="FX99" i="11" s="1"/>
  <c r="ER99" i="11"/>
  <c r="EV99" i="11"/>
  <c r="FJ99" i="11" s="1"/>
  <c r="GH99" i="11" s="1"/>
  <c r="EM99" i="11"/>
  <c r="FA99" i="11" s="1"/>
  <c r="FY99" i="11" s="1"/>
  <c r="EQ99" i="11"/>
  <c r="EO99" i="11"/>
  <c r="FC99" i="11" s="1"/>
  <c r="GA99" i="11" s="1"/>
  <c r="EN99" i="11"/>
  <c r="FB99" i="11" s="1"/>
  <c r="FZ99" i="11" s="1"/>
  <c r="EP99" i="11"/>
  <c r="FD99" i="11" s="1"/>
  <c r="GB99" i="11" s="1"/>
  <c r="EM89" i="11"/>
  <c r="FA89" i="11" s="1"/>
  <c r="FY89" i="11" s="1"/>
  <c r="EU89" i="11"/>
  <c r="FI89" i="11" s="1"/>
  <c r="GG89" i="11" s="1"/>
  <c r="EN89" i="11"/>
  <c r="FB89" i="11" s="1"/>
  <c r="FZ89" i="11" s="1"/>
  <c r="EO89" i="11"/>
  <c r="FC89" i="11" s="1"/>
  <c r="GA89" i="11" s="1"/>
  <c r="ER89" i="11"/>
  <c r="EP89" i="11"/>
  <c r="FD89" i="11" s="1"/>
  <c r="GB89" i="11" s="1"/>
  <c r="ES89" i="11"/>
  <c r="FG89" i="11" s="1"/>
  <c r="GE89" i="11" s="1"/>
  <c r="EQ89" i="11"/>
  <c r="EL89" i="11"/>
  <c r="EZ89" i="11" s="1"/>
  <c r="FX89" i="11" s="1"/>
  <c r="EV89" i="11"/>
  <c r="FJ89" i="11" s="1"/>
  <c r="GH89" i="11" s="1"/>
  <c r="EK89" i="11"/>
  <c r="ET89" i="11"/>
  <c r="FH89" i="11" s="1"/>
  <c r="GF89" i="11" s="1"/>
  <c r="ER58" i="11"/>
  <c r="EK58" i="11"/>
  <c r="EN58" i="11"/>
  <c r="FB58" i="11" s="1"/>
  <c r="FZ58" i="11" s="1"/>
  <c r="EO58" i="11"/>
  <c r="FC58" i="11" s="1"/>
  <c r="GA58" i="11" s="1"/>
  <c r="EL58" i="11"/>
  <c r="EZ58" i="11" s="1"/>
  <c r="FX58" i="11" s="1"/>
  <c r="EP58" i="11"/>
  <c r="ET58" i="11"/>
  <c r="FH58" i="11" s="1"/>
  <c r="GF58" i="11" s="1"/>
  <c r="EQ58" i="11"/>
  <c r="EU58" i="11"/>
  <c r="FI58" i="11" s="1"/>
  <c r="GG58" i="11" s="1"/>
  <c r="EV58" i="11"/>
  <c r="FJ58" i="11" s="1"/>
  <c r="GH58" i="11" s="1"/>
  <c r="EM58" i="11"/>
  <c r="FA58" i="11" s="1"/>
  <c r="FY58" i="11" s="1"/>
  <c r="ES58" i="11"/>
  <c r="EL65" i="11"/>
  <c r="EZ65" i="11" s="1"/>
  <c r="FX65" i="11" s="1"/>
  <c r="EV65" i="11"/>
  <c r="FJ65" i="11" s="1"/>
  <c r="GH65" i="11" s="1"/>
  <c r="ET65" i="11"/>
  <c r="FH65" i="11" s="1"/>
  <c r="GF65" i="11" s="1"/>
  <c r="EM65" i="11"/>
  <c r="FA65" i="11" s="1"/>
  <c r="FY65" i="11" s="1"/>
  <c r="EN65" i="11"/>
  <c r="FB65" i="11" s="1"/>
  <c r="FZ65" i="11" s="1"/>
  <c r="EU65" i="11"/>
  <c r="FI65" i="11" s="1"/>
  <c r="GG65" i="11" s="1"/>
  <c r="EO65" i="11"/>
  <c r="FC65" i="11" s="1"/>
  <c r="GA65" i="11" s="1"/>
  <c r="ER65" i="11"/>
  <c r="EQ65" i="11"/>
  <c r="EK65" i="11"/>
  <c r="EP65" i="11"/>
  <c r="ES65" i="11"/>
  <c r="FG65" i="11" s="1"/>
  <c r="GE65" i="11" s="1"/>
  <c r="EN57" i="11"/>
  <c r="FB57" i="11" s="1"/>
  <c r="FZ57" i="11" s="1"/>
  <c r="EU57" i="11"/>
  <c r="FI57" i="11" s="1"/>
  <c r="GG57" i="11" s="1"/>
  <c r="EO57" i="11"/>
  <c r="FC57" i="11" s="1"/>
  <c r="GA57" i="11" s="1"/>
  <c r="EV57" i="11"/>
  <c r="FJ57" i="11" s="1"/>
  <c r="GH57" i="11" s="1"/>
  <c r="ER57" i="11"/>
  <c r="ES57" i="11"/>
  <c r="EP57" i="11"/>
  <c r="EK57" i="11"/>
  <c r="EQ57" i="11"/>
  <c r="EM57" i="11"/>
  <c r="FA57" i="11" s="1"/>
  <c r="FY57" i="11" s="1"/>
  <c r="EL57" i="11"/>
  <c r="EZ57" i="11" s="1"/>
  <c r="FX57" i="11" s="1"/>
  <c r="ET57" i="11"/>
  <c r="FH57" i="11" s="1"/>
  <c r="GF57" i="11" s="1"/>
  <c r="EO87" i="11"/>
  <c r="FC87" i="11" s="1"/>
  <c r="GA87" i="11" s="1"/>
  <c r="EV87" i="11"/>
  <c r="FJ87" i="11" s="1"/>
  <c r="GH87" i="11" s="1"/>
  <c r="ER87" i="11"/>
  <c r="EM87" i="11"/>
  <c r="FA87" i="11" s="1"/>
  <c r="FY87" i="11" s="1"/>
  <c r="ES87" i="11"/>
  <c r="FG87" i="11" s="1"/>
  <c r="GE87" i="11" s="1"/>
  <c r="EN87" i="11"/>
  <c r="FB87" i="11" s="1"/>
  <c r="FZ87" i="11" s="1"/>
  <c r="ET87" i="11"/>
  <c r="FH87" i="11" s="1"/>
  <c r="GF87" i="11" s="1"/>
  <c r="EK87" i="11"/>
  <c r="EQ87" i="11"/>
  <c r="EL87" i="11"/>
  <c r="EZ87" i="11" s="1"/>
  <c r="FX87" i="11" s="1"/>
  <c r="EP87" i="11"/>
  <c r="FD87" i="11" s="1"/>
  <c r="GB87" i="11" s="1"/>
  <c r="EU87" i="11"/>
  <c r="FI87" i="11" s="1"/>
  <c r="GG87" i="11" s="1"/>
  <c r="ES71" i="11"/>
  <c r="FG71" i="11" s="1"/>
  <c r="GE71" i="11" s="1"/>
  <c r="EP71" i="11"/>
  <c r="FD71" i="11" s="1"/>
  <c r="GB71" i="11" s="1"/>
  <c r="ET71" i="11"/>
  <c r="FH71" i="11" s="1"/>
  <c r="GF71" i="11" s="1"/>
  <c r="EQ71" i="11"/>
  <c r="EK71" i="11"/>
  <c r="EM71" i="11"/>
  <c r="FA71" i="11" s="1"/>
  <c r="FY71" i="11" s="1"/>
  <c r="EU71" i="11"/>
  <c r="FI71" i="11" s="1"/>
  <c r="GG71" i="11" s="1"/>
  <c r="EN71" i="11"/>
  <c r="FB71" i="11" s="1"/>
  <c r="FZ71" i="11" s="1"/>
  <c r="EL71" i="11"/>
  <c r="EZ71" i="11" s="1"/>
  <c r="FX71" i="11" s="1"/>
  <c r="ER71" i="11"/>
  <c r="EO71" i="11"/>
  <c r="FC71" i="11" s="1"/>
  <c r="GA71" i="11" s="1"/>
  <c r="EV71" i="11"/>
  <c r="FJ71" i="11" s="1"/>
  <c r="GH71" i="11" s="1"/>
  <c r="EM104" i="11"/>
  <c r="FA104" i="11" s="1"/>
  <c r="FY104" i="11" s="1"/>
  <c r="EU104" i="11"/>
  <c r="FI104" i="11" s="1"/>
  <c r="GG104" i="11" s="1"/>
  <c r="ET104" i="11"/>
  <c r="FH104" i="11" s="1"/>
  <c r="GF104" i="11" s="1"/>
  <c r="EN104" i="11"/>
  <c r="FB104" i="11" s="1"/>
  <c r="FZ104" i="11" s="1"/>
  <c r="ES104" i="11"/>
  <c r="FG104" i="11" s="1"/>
  <c r="GE104" i="11" s="1"/>
  <c r="EV104" i="11"/>
  <c r="FJ104" i="11" s="1"/>
  <c r="GH104" i="11" s="1"/>
  <c r="EK104" i="11"/>
  <c r="EO104" i="11"/>
  <c r="FC104" i="11" s="1"/>
  <c r="GA104" i="11" s="1"/>
  <c r="EL104" i="11"/>
  <c r="EZ104" i="11" s="1"/>
  <c r="FX104" i="11" s="1"/>
  <c r="EP104" i="11"/>
  <c r="FD104" i="11" s="1"/>
  <c r="GB104" i="11" s="1"/>
  <c r="ER104" i="11"/>
  <c r="EQ104" i="11"/>
  <c r="EP75" i="11"/>
  <c r="EQ75" i="11"/>
  <c r="EN75" i="11"/>
  <c r="FB75" i="11" s="1"/>
  <c r="FZ75" i="11" s="1"/>
  <c r="ET75" i="11"/>
  <c r="FH75" i="11" s="1"/>
  <c r="GF75" i="11" s="1"/>
  <c r="EO75" i="11"/>
  <c r="FC75" i="11" s="1"/>
  <c r="GA75" i="11" s="1"/>
  <c r="EK75" i="11"/>
  <c r="ER75" i="11"/>
  <c r="EU75" i="11"/>
  <c r="FI75" i="11" s="1"/>
  <c r="GG75" i="11" s="1"/>
  <c r="ES75" i="11"/>
  <c r="EL75" i="11"/>
  <c r="EZ75" i="11" s="1"/>
  <c r="FX75" i="11" s="1"/>
  <c r="EM75" i="11"/>
  <c r="FA75" i="11" s="1"/>
  <c r="FY75" i="11" s="1"/>
  <c r="EV75" i="11"/>
  <c r="FJ75" i="11" s="1"/>
  <c r="GH75" i="11" s="1"/>
  <c r="ET101" i="11"/>
  <c r="FH101" i="11" s="1"/>
  <c r="GF101" i="11" s="1"/>
  <c r="EN101" i="11"/>
  <c r="FB101" i="11" s="1"/>
  <c r="FZ101" i="11" s="1"/>
  <c r="EK101" i="11"/>
  <c r="EU101" i="11"/>
  <c r="FI101" i="11" s="1"/>
  <c r="GG101" i="11" s="1"/>
  <c r="EL101" i="11"/>
  <c r="EZ101" i="11" s="1"/>
  <c r="FX101" i="11" s="1"/>
  <c r="EP101" i="11"/>
  <c r="FD101" i="11" s="1"/>
  <c r="GB101" i="11" s="1"/>
  <c r="EV101" i="11"/>
  <c r="FJ101" i="11" s="1"/>
  <c r="GH101" i="11" s="1"/>
  <c r="EQ101" i="11"/>
  <c r="EM101" i="11"/>
  <c r="FA101" i="11" s="1"/>
  <c r="FY101" i="11" s="1"/>
  <c r="ES101" i="11"/>
  <c r="FG101" i="11" s="1"/>
  <c r="GE101" i="11" s="1"/>
  <c r="ER101" i="11"/>
  <c r="EO101" i="11"/>
  <c r="FC101" i="11" s="1"/>
  <c r="GA101" i="11" s="1"/>
  <c r="EW92" i="11"/>
  <c r="EX92" i="11" s="1"/>
  <c r="EY92" i="11"/>
  <c r="EQ80" i="11"/>
  <c r="ER80" i="11"/>
  <c r="EL80" i="11"/>
  <c r="EZ80" i="11" s="1"/>
  <c r="FX80" i="11" s="1"/>
  <c r="ES80" i="11"/>
  <c r="FG80" i="11" s="1"/>
  <c r="GE80" i="11" s="1"/>
  <c r="ET80" i="11"/>
  <c r="FH80" i="11" s="1"/>
  <c r="GF80" i="11" s="1"/>
  <c r="EM80" i="11"/>
  <c r="FA80" i="11" s="1"/>
  <c r="FY80" i="11" s="1"/>
  <c r="EV80" i="11"/>
  <c r="FJ80" i="11" s="1"/>
  <c r="GH80" i="11" s="1"/>
  <c r="EU80" i="11"/>
  <c r="FI80" i="11" s="1"/>
  <c r="GG80" i="11" s="1"/>
  <c r="EK80" i="11"/>
  <c r="EP80" i="11"/>
  <c r="FD80" i="11" s="1"/>
  <c r="GB80" i="11" s="1"/>
  <c r="EO80" i="11"/>
  <c r="FC80" i="11" s="1"/>
  <c r="GA80" i="11" s="1"/>
  <c r="EN80" i="11"/>
  <c r="FB80" i="11" s="1"/>
  <c r="FZ80" i="11" s="1"/>
  <c r="FF78" i="11"/>
  <c r="FR78" i="11"/>
  <c r="EO53" i="11"/>
  <c r="FC53" i="11" s="1"/>
  <c r="GA53" i="11" s="1"/>
  <c r="EU53" i="11"/>
  <c r="FI53" i="11" s="1"/>
  <c r="GG53" i="11" s="1"/>
  <c r="EV53" i="11"/>
  <c r="FJ53" i="11" s="1"/>
  <c r="GH53" i="11" s="1"/>
  <c r="EN53" i="11"/>
  <c r="FB53" i="11" s="1"/>
  <c r="FZ53" i="11" s="1"/>
  <c r="EL53" i="11"/>
  <c r="EZ53" i="11" s="1"/>
  <c r="FX53" i="11" s="1"/>
  <c r="EK53" i="11"/>
  <c r="ER53" i="11"/>
  <c r="EM53" i="11"/>
  <c r="FA53" i="11" s="1"/>
  <c r="FY53" i="11" s="1"/>
  <c r="EP53" i="11"/>
  <c r="FD53" i="11" s="1"/>
  <c r="GB53" i="11" s="1"/>
  <c r="ET53" i="11"/>
  <c r="FH53" i="11" s="1"/>
  <c r="GF53" i="11" s="1"/>
  <c r="ES53" i="11"/>
  <c r="FG53" i="11" s="1"/>
  <c r="GE53" i="11" s="1"/>
  <c r="EQ53" i="11"/>
  <c r="ER62" i="11"/>
  <c r="ES62" i="11"/>
  <c r="FG62" i="11" s="1"/>
  <c r="GE62" i="11" s="1"/>
  <c r="EL62" i="11"/>
  <c r="EZ62" i="11" s="1"/>
  <c r="FX62" i="11" s="1"/>
  <c r="EV62" i="11"/>
  <c r="FJ62" i="11" s="1"/>
  <c r="GH62" i="11" s="1"/>
  <c r="ET62" i="11"/>
  <c r="FH62" i="11" s="1"/>
  <c r="GF62" i="11" s="1"/>
  <c r="EK62" i="11"/>
  <c r="EM62" i="11"/>
  <c r="FA62" i="11" s="1"/>
  <c r="FY62" i="11" s="1"/>
  <c r="EO62" i="11"/>
  <c r="FC62" i="11" s="1"/>
  <c r="GA62" i="11" s="1"/>
  <c r="EU62" i="11"/>
  <c r="FI62" i="11" s="1"/>
  <c r="GG62" i="11" s="1"/>
  <c r="EQ62" i="11"/>
  <c r="EN62" i="11"/>
  <c r="FB62" i="11" s="1"/>
  <c r="FZ62" i="11" s="1"/>
  <c r="EP62" i="11"/>
  <c r="FD62" i="11" s="1"/>
  <c r="GB62" i="11" s="1"/>
  <c r="ET67" i="11"/>
  <c r="FH67" i="11" s="1"/>
  <c r="GF67" i="11" s="1"/>
  <c r="EO67" i="11"/>
  <c r="FC67" i="11" s="1"/>
  <c r="GA67" i="11" s="1"/>
  <c r="EK67" i="11"/>
  <c r="ER67" i="11"/>
  <c r="EU67" i="11"/>
  <c r="FI67" i="11" s="1"/>
  <c r="GG67" i="11" s="1"/>
  <c r="ES67" i="11"/>
  <c r="FG67" i="11" s="1"/>
  <c r="GE67" i="11" s="1"/>
  <c r="EL67" i="11"/>
  <c r="EZ67" i="11" s="1"/>
  <c r="FX67" i="11" s="1"/>
  <c r="EV67" i="11"/>
  <c r="FJ67" i="11" s="1"/>
  <c r="GH67" i="11" s="1"/>
  <c r="EM67" i="11"/>
  <c r="FA67" i="11" s="1"/>
  <c r="FY67" i="11" s="1"/>
  <c r="EQ67" i="11"/>
  <c r="EN67" i="11"/>
  <c r="FB67" i="11" s="1"/>
  <c r="FZ67" i="11" s="1"/>
  <c r="EP67" i="11"/>
  <c r="ET69" i="11"/>
  <c r="FH69" i="11" s="1"/>
  <c r="GF69" i="11" s="1"/>
  <c r="EO69" i="11"/>
  <c r="FC69" i="11" s="1"/>
  <c r="GA69" i="11" s="1"/>
  <c r="EK69" i="11"/>
  <c r="EU69" i="11"/>
  <c r="FI69" i="11" s="1"/>
  <c r="GG69" i="11" s="1"/>
  <c r="EL69" i="11"/>
  <c r="EZ69" i="11" s="1"/>
  <c r="FX69" i="11" s="1"/>
  <c r="EP69" i="11"/>
  <c r="EV69" i="11"/>
  <c r="FJ69" i="11" s="1"/>
  <c r="GH69" i="11" s="1"/>
  <c r="EQ69" i="11"/>
  <c r="EM69" i="11"/>
  <c r="FA69" i="11" s="1"/>
  <c r="FY69" i="11" s="1"/>
  <c r="ES69" i="11"/>
  <c r="EN69" i="11"/>
  <c r="FB69" i="11" s="1"/>
  <c r="FZ69" i="11" s="1"/>
  <c r="ER69" i="11"/>
  <c r="EP63" i="11"/>
  <c r="ET63" i="11"/>
  <c r="FH63" i="11" s="1"/>
  <c r="GF63" i="11" s="1"/>
  <c r="EQ63" i="11"/>
  <c r="EK63" i="11"/>
  <c r="EM63" i="11"/>
  <c r="FA63" i="11" s="1"/>
  <c r="FY63" i="11" s="1"/>
  <c r="EU63" i="11"/>
  <c r="FI63" i="11" s="1"/>
  <c r="GG63" i="11" s="1"/>
  <c r="EN63" i="11"/>
  <c r="FB63" i="11" s="1"/>
  <c r="FZ63" i="11" s="1"/>
  <c r="EL63" i="11"/>
  <c r="EZ63" i="11" s="1"/>
  <c r="FX63" i="11" s="1"/>
  <c r="EO63" i="11"/>
  <c r="FC63" i="11" s="1"/>
  <c r="GA63" i="11" s="1"/>
  <c r="EV63" i="11"/>
  <c r="FJ63" i="11" s="1"/>
  <c r="GH63" i="11" s="1"/>
  <c r="ER63" i="11"/>
  <c r="ES63" i="11"/>
  <c r="FG63" i="11" s="1"/>
  <c r="GE63" i="11" s="1"/>
  <c r="FQ78" i="11"/>
  <c r="FE78" i="11"/>
  <c r="FF51" i="11"/>
  <c r="FR51" i="11"/>
  <c r="FE51" i="11"/>
  <c r="FQ51" i="11"/>
  <c r="GC50" i="11"/>
  <c r="GD50" i="11"/>
  <c r="FW50" i="11"/>
  <c r="EP11" i="11"/>
  <c r="EU11" i="11"/>
  <c r="FI11" i="11" s="1"/>
  <c r="GG11" i="11" s="1"/>
  <c r="EQ11" i="11"/>
  <c r="EN11" i="11"/>
  <c r="FB11" i="11" s="1"/>
  <c r="FZ11" i="11" s="1"/>
  <c r="EO11" i="11"/>
  <c r="FC11" i="11" s="1"/>
  <c r="GA11" i="11" s="1"/>
  <c r="ER11" i="11"/>
  <c r="EV11" i="11"/>
  <c r="FJ11" i="11" s="1"/>
  <c r="GH11" i="11" s="1"/>
  <c r="EK11" i="11"/>
  <c r="ES11" i="11"/>
  <c r="EL11" i="11"/>
  <c r="EZ11" i="11" s="1"/>
  <c r="FX11" i="11" s="1"/>
  <c r="EM11" i="11"/>
  <c r="FA11" i="11" s="1"/>
  <c r="FY11" i="11" s="1"/>
  <c r="ET11" i="11"/>
  <c r="FH11" i="11" s="1"/>
  <c r="GF11" i="11" s="1"/>
  <c r="EM40" i="11"/>
  <c r="FA40" i="11" s="1"/>
  <c r="FY40" i="11" s="1"/>
  <c r="EU40" i="11"/>
  <c r="FI40" i="11" s="1"/>
  <c r="GG40" i="11" s="1"/>
  <c r="EN40" i="11"/>
  <c r="FB40" i="11" s="1"/>
  <c r="FZ40" i="11" s="1"/>
  <c r="EV40" i="11"/>
  <c r="FJ40" i="11" s="1"/>
  <c r="GH40" i="11" s="1"/>
  <c r="EK40" i="11"/>
  <c r="EO40" i="11"/>
  <c r="FC40" i="11" s="1"/>
  <c r="GA40" i="11" s="1"/>
  <c r="ES40" i="11"/>
  <c r="EP40" i="11"/>
  <c r="ER40" i="11"/>
  <c r="EL40" i="11"/>
  <c r="EZ40" i="11" s="1"/>
  <c r="FX40" i="11" s="1"/>
  <c r="EQ40" i="11"/>
  <c r="ET40" i="11"/>
  <c r="FH40" i="11" s="1"/>
  <c r="GF40" i="11" s="1"/>
  <c r="EU47" i="11"/>
  <c r="FI47" i="11" s="1"/>
  <c r="GG47" i="11" s="1"/>
  <c r="EK47" i="11"/>
  <c r="EO47" i="11"/>
  <c r="FC47" i="11" s="1"/>
  <c r="GA47" i="11" s="1"/>
  <c r="EM47" i="11"/>
  <c r="FA47" i="11" s="1"/>
  <c r="FY47" i="11" s="1"/>
  <c r="EP47" i="11"/>
  <c r="EV47" i="11"/>
  <c r="FJ47" i="11" s="1"/>
  <c r="GH47" i="11" s="1"/>
  <c r="EQ47" i="11"/>
  <c r="ES47" i="11"/>
  <c r="EN47" i="11"/>
  <c r="FB47" i="11" s="1"/>
  <c r="FZ47" i="11" s="1"/>
  <c r="EL47" i="11"/>
  <c r="EZ47" i="11" s="1"/>
  <c r="FX47" i="11" s="1"/>
  <c r="ER47" i="11"/>
  <c r="ET47" i="11"/>
  <c r="FH47" i="11" s="1"/>
  <c r="GF47" i="11" s="1"/>
  <c r="EQ37" i="11"/>
  <c r="EN37" i="11"/>
  <c r="FB37" i="11" s="1"/>
  <c r="FZ37" i="11" s="1"/>
  <c r="ER37" i="11"/>
  <c r="EV37" i="11"/>
  <c r="FJ37" i="11" s="1"/>
  <c r="GH37" i="11" s="1"/>
  <c r="EK37" i="11"/>
  <c r="EP37" i="11"/>
  <c r="ES37" i="11"/>
  <c r="EL37" i="11"/>
  <c r="EZ37" i="11" s="1"/>
  <c r="FX37" i="11" s="1"/>
  <c r="EU37" i="11"/>
  <c r="FI37" i="11" s="1"/>
  <c r="GG37" i="11" s="1"/>
  <c r="ET37" i="11"/>
  <c r="FH37" i="11" s="1"/>
  <c r="GF37" i="11" s="1"/>
  <c r="EO37" i="11"/>
  <c r="FC37" i="11" s="1"/>
  <c r="GA37" i="11" s="1"/>
  <c r="EM37" i="11"/>
  <c r="FA37" i="11" s="1"/>
  <c r="FY37" i="11" s="1"/>
  <c r="EP29" i="11"/>
  <c r="EU29" i="11"/>
  <c r="FI29" i="11" s="1"/>
  <c r="GG29" i="11" s="1"/>
  <c r="EQ29" i="11"/>
  <c r="EN29" i="11"/>
  <c r="FB29" i="11" s="1"/>
  <c r="FZ29" i="11" s="1"/>
  <c r="ER29" i="11"/>
  <c r="EV29" i="11"/>
  <c r="FJ29" i="11" s="1"/>
  <c r="GH29" i="11" s="1"/>
  <c r="EK29" i="11"/>
  <c r="ES29" i="11"/>
  <c r="FG29" i="11" s="1"/>
  <c r="GE29" i="11" s="1"/>
  <c r="EL29" i="11"/>
  <c r="EZ29" i="11" s="1"/>
  <c r="FX29" i="11" s="1"/>
  <c r="ET29" i="11"/>
  <c r="FH29" i="11" s="1"/>
  <c r="GF29" i="11" s="1"/>
  <c r="EO29" i="11"/>
  <c r="FC29" i="11" s="1"/>
  <c r="GA29" i="11" s="1"/>
  <c r="EM29" i="11"/>
  <c r="FA29" i="11" s="1"/>
  <c r="FY29" i="11" s="1"/>
  <c r="EP33" i="11"/>
  <c r="EU33" i="11"/>
  <c r="FI33" i="11" s="1"/>
  <c r="GG33" i="11" s="1"/>
  <c r="EQ33" i="11"/>
  <c r="EN33" i="11"/>
  <c r="FB33" i="11" s="1"/>
  <c r="FZ33" i="11" s="1"/>
  <c r="ER33" i="11"/>
  <c r="EV33" i="11"/>
  <c r="FJ33" i="11" s="1"/>
  <c r="GH33" i="11" s="1"/>
  <c r="EK33" i="11"/>
  <c r="ES33" i="11"/>
  <c r="EL33" i="11"/>
  <c r="EZ33" i="11" s="1"/>
  <c r="FX33" i="11" s="1"/>
  <c r="ET33" i="11"/>
  <c r="FH33" i="11" s="1"/>
  <c r="GF33" i="11" s="1"/>
  <c r="EO33" i="11"/>
  <c r="FC33" i="11" s="1"/>
  <c r="GA33" i="11" s="1"/>
  <c r="EM33" i="11"/>
  <c r="FA33" i="11" s="1"/>
  <c r="FY33" i="11" s="1"/>
  <c r="EN46" i="11"/>
  <c r="FB46" i="11" s="1"/>
  <c r="FZ46" i="11" s="1"/>
  <c r="EV46" i="11"/>
  <c r="FJ46" i="11" s="1"/>
  <c r="GH46" i="11" s="1"/>
  <c r="EM46" i="11"/>
  <c r="FA46" i="11" s="1"/>
  <c r="FY46" i="11" s="1"/>
  <c r="EQ46" i="11"/>
  <c r="ER46" i="11"/>
  <c r="EK46" i="11"/>
  <c r="EO46" i="11"/>
  <c r="FC46" i="11" s="1"/>
  <c r="GA46" i="11" s="1"/>
  <c r="EP46" i="11"/>
  <c r="EL46" i="11"/>
  <c r="EZ46" i="11" s="1"/>
  <c r="FX46" i="11" s="1"/>
  <c r="ET46" i="11"/>
  <c r="FH46" i="11" s="1"/>
  <c r="GF46" i="11" s="1"/>
  <c r="EU46" i="11"/>
  <c r="FI46" i="11" s="1"/>
  <c r="GG46" i="11" s="1"/>
  <c r="ES46" i="11"/>
  <c r="FQ21" i="11"/>
  <c r="GC21" i="11" s="1"/>
  <c r="FQ23" i="11"/>
  <c r="GC23" i="11" s="1"/>
  <c r="FQ18" i="11"/>
  <c r="GC18" i="11" s="1"/>
  <c r="FQ13" i="11"/>
  <c r="GC13" i="11" s="1"/>
  <c r="GB12" i="11"/>
  <c r="GF12" i="11"/>
  <c r="GA38" i="11"/>
  <c r="GF39" i="11"/>
  <c r="GF42" i="11"/>
  <c r="FZ12" i="11"/>
  <c r="FZ42" i="11"/>
  <c r="FZ39" i="11"/>
  <c r="FH34" i="11"/>
  <c r="FT34" i="11"/>
  <c r="FR23" i="11"/>
  <c r="GD23" i="11" s="1"/>
  <c r="FB22" i="11"/>
  <c r="FN22" i="11"/>
  <c r="FB16" i="11"/>
  <c r="FN16" i="11"/>
  <c r="FB41" i="11"/>
  <c r="FN41" i="11"/>
  <c r="FB18" i="11"/>
  <c r="FN18" i="11"/>
  <c r="FB27" i="11"/>
  <c r="FN27" i="11"/>
  <c r="FB28" i="11"/>
  <c r="FN28" i="11"/>
  <c r="FB23" i="11"/>
  <c r="FN23" i="11"/>
  <c r="FB10" i="11"/>
  <c r="FN10" i="11"/>
  <c r="FB13" i="11"/>
  <c r="FN13" i="11"/>
  <c r="FC48" i="11"/>
  <c r="FO48" i="11"/>
  <c r="FD36" i="11"/>
  <c r="FP36" i="11"/>
  <c r="GA12" i="11"/>
  <c r="GE12" i="11"/>
  <c r="GF38" i="11"/>
  <c r="GA39" i="11"/>
  <c r="FZ38" i="11"/>
  <c r="FH21" i="11"/>
  <c r="FT21" i="11"/>
  <c r="FR13" i="11"/>
  <c r="GD13" i="11" s="1"/>
  <c r="FR14" i="11"/>
  <c r="GD14" i="11" s="1"/>
  <c r="FG32" i="11"/>
  <c r="FS32" i="11"/>
  <c r="FG30" i="11"/>
  <c r="FS30" i="11"/>
  <c r="FD20" i="11"/>
  <c r="FP20" i="11"/>
  <c r="FG20" i="11"/>
  <c r="FS20" i="11"/>
  <c r="FG21" i="11"/>
  <c r="FS21" i="11"/>
  <c r="FD23" i="11"/>
  <c r="FP23" i="11"/>
  <c r="FG19" i="11"/>
  <c r="FS19" i="11"/>
  <c r="FG31" i="11"/>
  <c r="FS31" i="11"/>
  <c r="FD14" i="11"/>
  <c r="FP14" i="11"/>
  <c r="FG14" i="11"/>
  <c r="FS14" i="11"/>
  <c r="FG36" i="11"/>
  <c r="FS36" i="11"/>
  <c r="FC30" i="11"/>
  <c r="FO30" i="11"/>
  <c r="FC41" i="11"/>
  <c r="FO41" i="11"/>
  <c r="FC24" i="11"/>
  <c r="FO24" i="11"/>
  <c r="FC20" i="11"/>
  <c r="FO20" i="11"/>
  <c r="FC27" i="11"/>
  <c r="FO27" i="11"/>
  <c r="FC23" i="11"/>
  <c r="FO23" i="11"/>
  <c r="FC13" i="11"/>
  <c r="FO13" i="11"/>
  <c r="FC14" i="11"/>
  <c r="FO14" i="11"/>
  <c r="FC36" i="11"/>
  <c r="FO36" i="11"/>
  <c r="FH24" i="11"/>
  <c r="FT24" i="11"/>
  <c r="FH19" i="11"/>
  <c r="FT19" i="11"/>
  <c r="FH31" i="11"/>
  <c r="FT31" i="11"/>
  <c r="FH22" i="11"/>
  <c r="FT22" i="11"/>
  <c r="FH16" i="11"/>
  <c r="FT16" i="11"/>
  <c r="FH41" i="11"/>
  <c r="FT41" i="11"/>
  <c r="FH18" i="11"/>
  <c r="FT18" i="11"/>
  <c r="FH27" i="11"/>
  <c r="FT27" i="11"/>
  <c r="FH28" i="11"/>
  <c r="FT28" i="11"/>
  <c r="FH23" i="11"/>
  <c r="FT23" i="11"/>
  <c r="FH10" i="11"/>
  <c r="FT10" i="11"/>
  <c r="FH13" i="11"/>
  <c r="FT13" i="11"/>
  <c r="FB48" i="11"/>
  <c r="FN48" i="11"/>
  <c r="FH15" i="11"/>
  <c r="FT15" i="11"/>
  <c r="FB32" i="11"/>
  <c r="FN32" i="11"/>
  <c r="FB30" i="11"/>
  <c r="FN30" i="11"/>
  <c r="FB25" i="11"/>
  <c r="FN25" i="11"/>
  <c r="FB24" i="11"/>
  <c r="FN24" i="11"/>
  <c r="FB20" i="11"/>
  <c r="FN20" i="11"/>
  <c r="FB21" i="11"/>
  <c r="FN21" i="11"/>
  <c r="FB19" i="11"/>
  <c r="FN19" i="11"/>
  <c r="FB34" i="11"/>
  <c r="FN34" i="11"/>
  <c r="FB31" i="11"/>
  <c r="FN31" i="11"/>
  <c r="FB15" i="11"/>
  <c r="FN15" i="11"/>
  <c r="FB14" i="11"/>
  <c r="FN14" i="11"/>
  <c r="FH30" i="11"/>
  <c r="FT30" i="11"/>
  <c r="FH25" i="11"/>
  <c r="FT25" i="11"/>
  <c r="FH14" i="11"/>
  <c r="FT14" i="11"/>
  <c r="FG48" i="11"/>
  <c r="FS48" i="11"/>
  <c r="FC32" i="11"/>
  <c r="FO32" i="11"/>
  <c r="FD22" i="11"/>
  <c r="FP22" i="11"/>
  <c r="FG22" i="11"/>
  <c r="FS22" i="11"/>
  <c r="FD18" i="11"/>
  <c r="FP18" i="11"/>
  <c r="FG18" i="11"/>
  <c r="FS18" i="11"/>
  <c r="FD21" i="11"/>
  <c r="FP21" i="11"/>
  <c r="FG27" i="11"/>
  <c r="FS27" i="11"/>
  <c r="FG28" i="11"/>
  <c r="FS28" i="11"/>
  <c r="FG23" i="11"/>
  <c r="FS23" i="11"/>
  <c r="FD19" i="11"/>
  <c r="FP19" i="11"/>
  <c r="FD10" i="11"/>
  <c r="FP10" i="11"/>
  <c r="FG10" i="11"/>
  <c r="FS10" i="11"/>
  <c r="FG13" i="11"/>
  <c r="FS13" i="11"/>
  <c r="FH36" i="11"/>
  <c r="FT36" i="11"/>
  <c r="FB36" i="11"/>
  <c r="FN36" i="11"/>
  <c r="FH32" i="11"/>
  <c r="FT32" i="11"/>
  <c r="FH20" i="11"/>
  <c r="FT20" i="11"/>
  <c r="FH48" i="11"/>
  <c r="FT48" i="11"/>
  <c r="FC22" i="11"/>
  <c r="FO22" i="11"/>
  <c r="FC18" i="11"/>
  <c r="FO18" i="11"/>
  <c r="FC21" i="11"/>
  <c r="FO21" i="11"/>
  <c r="FC28" i="11"/>
  <c r="FO28" i="11"/>
  <c r="FC19" i="11"/>
  <c r="FO19" i="11"/>
  <c r="FC31" i="11"/>
  <c r="FO31" i="11"/>
  <c r="FC10" i="11"/>
  <c r="FO10" i="11"/>
  <c r="FQ27" i="11"/>
  <c r="GC27" i="11" s="1"/>
  <c r="FQ31" i="11"/>
  <c r="GC31" i="11" s="1"/>
  <c r="EN45" i="11"/>
  <c r="EO45" i="11"/>
  <c r="EK45" i="11"/>
  <c r="ER45" i="11"/>
  <c r="EV45" i="11"/>
  <c r="FJ45" i="11" s="1"/>
  <c r="GH45" i="11" s="1"/>
  <c r="ES45" i="11"/>
  <c r="EP45" i="11"/>
  <c r="EM45" i="11"/>
  <c r="FA45" i="11" s="1"/>
  <c r="FY45" i="11" s="1"/>
  <c r="EU45" i="11"/>
  <c r="FI45" i="11" s="1"/>
  <c r="GG45" i="11" s="1"/>
  <c r="EL45" i="11"/>
  <c r="EZ45" i="11" s="1"/>
  <c r="FX45" i="11" s="1"/>
  <c r="EQ45" i="11"/>
  <c r="ET45" i="11"/>
  <c r="FR27" i="11"/>
  <c r="GD27" i="11" s="1"/>
  <c r="FQ30" i="11"/>
  <c r="GC30" i="11" s="1"/>
  <c r="FE36" i="11"/>
  <c r="FQ36" i="11"/>
  <c r="FF36" i="11"/>
  <c r="FR36" i="11"/>
  <c r="EY36" i="11"/>
  <c r="EW36" i="11"/>
  <c r="EX36" i="11" s="1"/>
  <c r="FG15" i="11"/>
  <c r="GE15" i="11" s="1"/>
  <c r="FR31" i="11"/>
  <c r="GD31" i="11" s="1"/>
  <c r="FR30" i="11"/>
  <c r="GD30" i="11" s="1"/>
  <c r="FR10" i="11"/>
  <c r="GD10" i="11" s="1"/>
  <c r="FR22" i="11"/>
  <c r="GD22" i="11" s="1"/>
  <c r="FO16" i="11"/>
  <c r="GA16" i="11" s="1"/>
  <c r="FR32" i="11"/>
  <c r="GD32" i="11" s="1"/>
  <c r="FR21" i="11"/>
  <c r="GD21" i="11" s="1"/>
  <c r="GB39" i="11"/>
  <c r="GB38" i="11"/>
  <c r="GC38" i="11"/>
  <c r="GD38" i="11"/>
  <c r="GE39" i="11"/>
  <c r="FO43" i="11"/>
  <c r="GA43" i="11" s="1"/>
  <c r="FD41" i="11"/>
  <c r="FP41" i="11"/>
  <c r="FC34" i="11"/>
  <c r="FO34" i="11"/>
  <c r="GA42" i="11"/>
  <c r="GE38" i="11"/>
  <c r="FD32" i="11"/>
  <c r="FP32" i="11"/>
  <c r="FQ32" i="11"/>
  <c r="GC32" i="11" s="1"/>
  <c r="FF18" i="11"/>
  <c r="FR18" i="11"/>
  <c r="FF28" i="11"/>
  <c r="FR28" i="11"/>
  <c r="FF19" i="11"/>
  <c r="FR19" i="11"/>
  <c r="FH43" i="11"/>
  <c r="FT43" i="11"/>
  <c r="FE28" i="11"/>
  <c r="FQ28" i="11"/>
  <c r="FE19" i="11"/>
  <c r="FQ19" i="11"/>
  <c r="FG41" i="11"/>
  <c r="FS41" i="11"/>
  <c r="FD28" i="11"/>
  <c r="FP28" i="11"/>
  <c r="FD31" i="11"/>
  <c r="FP31" i="11"/>
  <c r="FQ22" i="11"/>
  <c r="GC22" i="11" s="1"/>
  <c r="FC25" i="11"/>
  <c r="FO25" i="11"/>
  <c r="FC15" i="11"/>
  <c r="FO15" i="11"/>
  <c r="FF20" i="11"/>
  <c r="FR20" i="11"/>
  <c r="FE48" i="11"/>
  <c r="FQ48" i="11"/>
  <c r="FE20" i="11"/>
  <c r="FQ20" i="11"/>
  <c r="FB43" i="11"/>
  <c r="FN43" i="11"/>
  <c r="FD30" i="11"/>
  <c r="FP30" i="11"/>
  <c r="FG24" i="11"/>
  <c r="FS24" i="11"/>
  <c r="FD27" i="11"/>
  <c r="FP27" i="11"/>
  <c r="FD13" i="11"/>
  <c r="FP13" i="11"/>
  <c r="FD48" i="11"/>
  <c r="FP48" i="11"/>
  <c r="FF48" i="11"/>
  <c r="FR48" i="11"/>
  <c r="EW51" i="11"/>
  <c r="EX51" i="11" s="1"/>
  <c r="EY51" i="11"/>
  <c r="EW48" i="11"/>
  <c r="EX48" i="11" s="1"/>
  <c r="EY48" i="11"/>
  <c r="FS43" i="11"/>
  <c r="GE43" i="11" s="1"/>
  <c r="FD24" i="11"/>
  <c r="GB24" i="11" s="1"/>
  <c r="FP16" i="11"/>
  <c r="GB16" i="11" s="1"/>
  <c r="FR43" i="11"/>
  <c r="GD43" i="11" s="1"/>
  <c r="FF24" i="11"/>
  <c r="GD24" i="11" s="1"/>
  <c r="FF34" i="11"/>
  <c r="GD34" i="11" s="1"/>
  <c r="FE43" i="11"/>
  <c r="GC43" i="11" s="1"/>
  <c r="FF41" i="11"/>
  <c r="GD41" i="11" s="1"/>
  <c r="FD25" i="11"/>
  <c r="GB25" i="11" s="1"/>
  <c r="FQ15" i="11"/>
  <c r="GC15" i="11" s="1"/>
  <c r="FG25" i="11"/>
  <c r="GE25" i="11" s="1"/>
  <c r="FQ16" i="11"/>
  <c r="GC16" i="11" s="1"/>
  <c r="FP34" i="11"/>
  <c r="GB34" i="11" s="1"/>
  <c r="FQ34" i="11"/>
  <c r="GC34" i="11" s="1"/>
  <c r="EY18" i="11"/>
  <c r="FW18" i="11" s="1"/>
  <c r="EW18" i="11"/>
  <c r="EX18" i="11" s="1"/>
  <c r="EW22" i="11"/>
  <c r="EX22" i="11" s="1"/>
  <c r="EY30" i="11"/>
  <c r="FW30" i="11" s="1"/>
  <c r="EW30" i="11"/>
  <c r="EX30" i="11" s="1"/>
  <c r="EY21" i="11"/>
  <c r="FW21" i="11" s="1"/>
  <c r="EW21" i="11"/>
  <c r="EX21" i="11" s="1"/>
  <c r="EY34" i="11"/>
  <c r="FW34" i="11" s="1"/>
  <c r="EW34" i="11"/>
  <c r="EX34" i="11" s="1"/>
  <c r="EY16" i="11"/>
  <c r="FW16" i="11" s="1"/>
  <c r="EW16" i="11"/>
  <c r="EX16" i="11" s="1"/>
  <c r="EY43" i="11"/>
  <c r="FW43" i="11" s="1"/>
  <c r="EW43" i="11"/>
  <c r="EX43" i="11" s="1"/>
  <c r="EW23" i="11"/>
  <c r="EX23" i="11" s="1"/>
  <c r="EW19" i="11"/>
  <c r="EX19" i="11" s="1"/>
  <c r="EW41" i="11"/>
  <c r="EX41" i="11" s="1"/>
  <c r="EW31" i="11"/>
  <c r="EX31" i="11" s="1"/>
  <c r="EY25" i="11"/>
  <c r="FW25" i="11" s="1"/>
  <c r="EW25" i="11"/>
  <c r="EX25" i="11" s="1"/>
  <c r="EW10" i="11"/>
  <c r="EX10" i="11" s="1"/>
  <c r="EW20" i="11"/>
  <c r="EX20" i="11" s="1"/>
  <c r="EW14" i="11"/>
  <c r="EX14" i="11" s="1"/>
  <c r="EW32" i="11"/>
  <c r="EX32" i="11" s="1"/>
  <c r="EW27" i="11"/>
  <c r="EX27" i="11" s="1"/>
  <c r="EW24" i="11"/>
  <c r="EX24" i="11" s="1"/>
  <c r="EW28" i="11"/>
  <c r="EX28" i="11" s="1"/>
  <c r="EW13" i="11"/>
  <c r="EX13" i="11" s="1"/>
  <c r="EW15" i="11"/>
  <c r="EX15" i="11" s="1"/>
  <c r="FF25" i="11"/>
  <c r="GD25" i="11" s="1"/>
  <c r="FG16" i="11"/>
  <c r="FQ24" i="11"/>
  <c r="GC24" i="11" s="1"/>
  <c r="FR15" i="11"/>
  <c r="FP43" i="11"/>
  <c r="GB43" i="11" s="1"/>
  <c r="FQ25" i="11"/>
  <c r="FR16" i="11"/>
  <c r="FF16" i="11"/>
  <c r="FQ41" i="11"/>
  <c r="GC41" i="11" s="1"/>
  <c r="FP15" i="11"/>
  <c r="GB15" i="11" s="1"/>
  <c r="FS34" i="11"/>
  <c r="GE34" i="11" s="1"/>
  <c r="GC14" i="11"/>
  <c r="FD91" i="11" l="1"/>
  <c r="FP91" i="11"/>
  <c r="FD95" i="11"/>
  <c r="FP95" i="11"/>
  <c r="FD88" i="11"/>
  <c r="FP88" i="11"/>
  <c r="GA78" i="11"/>
  <c r="FD63" i="11"/>
  <c r="FP63" i="11"/>
  <c r="FG76" i="11"/>
  <c r="FS76" i="11"/>
  <c r="FD68" i="11"/>
  <c r="FP68" i="11"/>
  <c r="FG37" i="11"/>
  <c r="FS37" i="11"/>
  <c r="FG75" i="11"/>
  <c r="FS75" i="11"/>
  <c r="FG73" i="11"/>
  <c r="FS73" i="11"/>
  <c r="FD29" i="11"/>
  <c r="FP29" i="11"/>
  <c r="FG40" i="11"/>
  <c r="FS40" i="11"/>
  <c r="FG74" i="11"/>
  <c r="FS74" i="11"/>
  <c r="FG60" i="11"/>
  <c r="FS60" i="11"/>
  <c r="FG69" i="11"/>
  <c r="FS69" i="11"/>
  <c r="FC61" i="11"/>
  <c r="FO61" i="11"/>
  <c r="FD85" i="11"/>
  <c r="FP85" i="11"/>
  <c r="FD65" i="11"/>
  <c r="FP65" i="11"/>
  <c r="FD64" i="11"/>
  <c r="FP64" i="11"/>
  <c r="FC70" i="11"/>
  <c r="FO70" i="11"/>
  <c r="FG33" i="11"/>
  <c r="FS33" i="11"/>
  <c r="FD67" i="11"/>
  <c r="FP67" i="11"/>
  <c r="FG86" i="11"/>
  <c r="FS86" i="11"/>
  <c r="FG72" i="11"/>
  <c r="FS72" i="11"/>
  <c r="FD66" i="11"/>
  <c r="FP66" i="11"/>
  <c r="FC79" i="11"/>
  <c r="FO79" i="11"/>
  <c r="GE51" i="11"/>
  <c r="FD83" i="11"/>
  <c r="FP83" i="11"/>
  <c r="FC52" i="11"/>
  <c r="FO52" i="11"/>
  <c r="FD59" i="11"/>
  <c r="FP59" i="11"/>
  <c r="FG84" i="11"/>
  <c r="FS84" i="11"/>
  <c r="FD81" i="11"/>
  <c r="FP81" i="11"/>
  <c r="FD57" i="11"/>
  <c r="FP57" i="11"/>
  <c r="FG54" i="11"/>
  <c r="FS54" i="11"/>
  <c r="FG46" i="11"/>
  <c r="FS46" i="11"/>
  <c r="FG47" i="11"/>
  <c r="FS47" i="11"/>
  <c r="FG11" i="11"/>
  <c r="FS11" i="11"/>
  <c r="FD11" i="11"/>
  <c r="FP11" i="11"/>
  <c r="FG57" i="11"/>
  <c r="FS57" i="11"/>
  <c r="FD56" i="11"/>
  <c r="FP56" i="11"/>
  <c r="FG83" i="11"/>
  <c r="FS83" i="11"/>
  <c r="FD58" i="11"/>
  <c r="FP58" i="11"/>
  <c r="FG59" i="11"/>
  <c r="FS59" i="11"/>
  <c r="FG77" i="11"/>
  <c r="FS77" i="11"/>
  <c r="FG55" i="11"/>
  <c r="FS55" i="11"/>
  <c r="FD47" i="11"/>
  <c r="FP47" i="11"/>
  <c r="FG58" i="11"/>
  <c r="FS58" i="11"/>
  <c r="FD84" i="11"/>
  <c r="FP84" i="11"/>
  <c r="FD54" i="11"/>
  <c r="FP54" i="11"/>
  <c r="FG56" i="11"/>
  <c r="FS56" i="11"/>
  <c r="FD46" i="11"/>
  <c r="FP46" i="11"/>
  <c r="FG82" i="11"/>
  <c r="FS82" i="11"/>
  <c r="FD55" i="11"/>
  <c r="FP55" i="11"/>
  <c r="F48" i="22"/>
  <c r="N48" i="22" s="1"/>
  <c r="FF11" i="11"/>
  <c r="FR11" i="11"/>
  <c r="FD74" i="11"/>
  <c r="FP74" i="11"/>
  <c r="FD75" i="11"/>
  <c r="FP75" i="11"/>
  <c r="FD86" i="11"/>
  <c r="FP86" i="11"/>
  <c r="FD76" i="11"/>
  <c r="FP76" i="11"/>
  <c r="FD37" i="11"/>
  <c r="FP37" i="11"/>
  <c r="FF47" i="11"/>
  <c r="FR47" i="11"/>
  <c r="FD40" i="11"/>
  <c r="FP40" i="11"/>
  <c r="FE11" i="11"/>
  <c r="FQ11" i="11"/>
  <c r="FD60" i="11"/>
  <c r="FP60" i="11"/>
  <c r="FD73" i="11"/>
  <c r="FP73" i="11"/>
  <c r="FG70" i="11"/>
  <c r="FS70" i="11"/>
  <c r="FG52" i="11"/>
  <c r="FS52" i="11"/>
  <c r="FD77" i="11"/>
  <c r="FP77" i="11"/>
  <c r="FE47" i="11"/>
  <c r="FQ47" i="11"/>
  <c r="FD72" i="11"/>
  <c r="FP72" i="11"/>
  <c r="FG61" i="11"/>
  <c r="FS61" i="11"/>
  <c r="FD82" i="11"/>
  <c r="FP82" i="11"/>
  <c r="GE78" i="11"/>
  <c r="GB51" i="11"/>
  <c r="FF29" i="11"/>
  <c r="FR29" i="11"/>
  <c r="FE29" i="11"/>
  <c r="FQ29" i="11"/>
  <c r="FG79" i="11"/>
  <c r="FS79" i="11"/>
  <c r="C41" i="22"/>
  <c r="C37" i="22"/>
  <c r="C11" i="22"/>
  <c r="FE37" i="11"/>
  <c r="FQ37" i="11"/>
  <c r="FE40" i="11"/>
  <c r="FQ40" i="11"/>
  <c r="C49" i="22"/>
  <c r="FD69" i="11"/>
  <c r="FP69" i="11"/>
  <c r="C38" i="22"/>
  <c r="FF37" i="11"/>
  <c r="FR37" i="11"/>
  <c r="FD61" i="11"/>
  <c r="FP61" i="11"/>
  <c r="GB78" i="11"/>
  <c r="FD79" i="11"/>
  <c r="FP79" i="11"/>
  <c r="FD70" i="11"/>
  <c r="FP70" i="11"/>
  <c r="FD52" i="11"/>
  <c r="FP52" i="11"/>
  <c r="GC78" i="11"/>
  <c r="GC92" i="11"/>
  <c r="GD51" i="11"/>
  <c r="EW63" i="11"/>
  <c r="EX63" i="11" s="1"/>
  <c r="EY63" i="11"/>
  <c r="EW69" i="11"/>
  <c r="EX69" i="11" s="1"/>
  <c r="EY69" i="11"/>
  <c r="FR53" i="11"/>
  <c r="FF53" i="11"/>
  <c r="GD78" i="11"/>
  <c r="EW80" i="11"/>
  <c r="EX80" i="11" s="1"/>
  <c r="EY80" i="11"/>
  <c r="FQ80" i="11"/>
  <c r="FE80" i="11"/>
  <c r="EW75" i="11"/>
  <c r="EX75" i="11" s="1"/>
  <c r="EY75" i="11"/>
  <c r="FR87" i="11"/>
  <c r="FF87" i="11"/>
  <c r="EW61" i="11"/>
  <c r="EX61" i="11" s="1"/>
  <c r="EY61" i="11"/>
  <c r="FQ82" i="11"/>
  <c r="FE82" i="11"/>
  <c r="FW103" i="11"/>
  <c r="FE79" i="11"/>
  <c r="FQ79" i="11"/>
  <c r="EW105" i="11"/>
  <c r="EX105" i="11" s="1"/>
  <c r="EY105" i="11"/>
  <c r="FR74" i="11"/>
  <c r="FF74" i="11"/>
  <c r="FR54" i="11"/>
  <c r="FF54" i="11"/>
  <c r="EW56" i="11"/>
  <c r="EX56" i="11" s="1"/>
  <c r="EY56" i="11"/>
  <c r="EW60" i="11"/>
  <c r="EX60" i="11" s="1"/>
  <c r="EY60" i="11"/>
  <c r="EW93" i="11"/>
  <c r="EX93" i="11" s="1"/>
  <c r="EY93" i="11"/>
  <c r="FQ66" i="11"/>
  <c r="FE66" i="11"/>
  <c r="EW70" i="11"/>
  <c r="EX70" i="11" s="1"/>
  <c r="EY70" i="11"/>
  <c r="FR63" i="11"/>
  <c r="FF63" i="11"/>
  <c r="FQ63" i="11"/>
  <c r="FE63" i="11"/>
  <c r="FE62" i="11"/>
  <c r="FQ62" i="11"/>
  <c r="EW53" i="11"/>
  <c r="EX53" i="11" s="1"/>
  <c r="EY53" i="11"/>
  <c r="FQ101" i="11"/>
  <c r="FE101" i="11"/>
  <c r="FE89" i="11"/>
  <c r="FQ89" i="11"/>
  <c r="EW52" i="11"/>
  <c r="EX52" i="11" s="1"/>
  <c r="EY52" i="11"/>
  <c r="FF52" i="11"/>
  <c r="FR52" i="11"/>
  <c r="EW84" i="11"/>
  <c r="EX84" i="11" s="1"/>
  <c r="EY84" i="11"/>
  <c r="FQ108" i="11"/>
  <c r="FE108" i="11"/>
  <c r="EW108" i="11"/>
  <c r="EX108" i="11" s="1"/>
  <c r="EY108" i="11"/>
  <c r="EW95" i="11"/>
  <c r="EX95" i="11" s="1"/>
  <c r="EY95" i="11"/>
  <c r="FE95" i="11"/>
  <c r="FQ95" i="11"/>
  <c r="FF88" i="11"/>
  <c r="FR88" i="11"/>
  <c r="EW79" i="11"/>
  <c r="EX79" i="11" s="1"/>
  <c r="EY79" i="11"/>
  <c r="FQ98" i="11"/>
  <c r="FE98" i="11"/>
  <c r="FQ105" i="11"/>
  <c r="FE105" i="11"/>
  <c r="FF76" i="11"/>
  <c r="FR76" i="11"/>
  <c r="FQ81" i="11"/>
  <c r="FE81" i="11"/>
  <c r="EW55" i="11"/>
  <c r="EX55" i="11" s="1"/>
  <c r="EY55" i="11"/>
  <c r="FF90" i="11"/>
  <c r="FR90" i="11"/>
  <c r="FF96" i="11"/>
  <c r="FR96" i="11"/>
  <c r="FR73" i="11"/>
  <c r="FF73" i="11"/>
  <c r="FR62" i="11"/>
  <c r="FF62" i="11"/>
  <c r="FW92" i="11"/>
  <c r="EW71" i="11"/>
  <c r="EX71" i="11" s="1"/>
  <c r="EY71" i="11"/>
  <c r="FQ87" i="11"/>
  <c r="FE87" i="11"/>
  <c r="FR57" i="11"/>
  <c r="FF57" i="11"/>
  <c r="EW58" i="11"/>
  <c r="EX58" i="11" s="1"/>
  <c r="EY58" i="11"/>
  <c r="FE64" i="11"/>
  <c r="FQ64" i="11"/>
  <c r="FE84" i="11"/>
  <c r="FQ84" i="11"/>
  <c r="EW97" i="11"/>
  <c r="EX97" i="11" s="1"/>
  <c r="EY97" i="11"/>
  <c r="FR108" i="11"/>
  <c r="FF108" i="11"/>
  <c r="EW91" i="11"/>
  <c r="EX91" i="11" s="1"/>
  <c r="EY91" i="11"/>
  <c r="FR105" i="11"/>
  <c r="FF105" i="11"/>
  <c r="FE74" i="11"/>
  <c r="FQ74" i="11"/>
  <c r="FQ76" i="11"/>
  <c r="FE76" i="11"/>
  <c r="EW81" i="11"/>
  <c r="EX81" i="11" s="1"/>
  <c r="EY81" i="11"/>
  <c r="GD92" i="11"/>
  <c r="FQ55" i="11"/>
  <c r="FE55" i="11"/>
  <c r="FE60" i="11"/>
  <c r="FQ60" i="11"/>
  <c r="FR83" i="11"/>
  <c r="FF83" i="11"/>
  <c r="FF93" i="11"/>
  <c r="FR93" i="11"/>
  <c r="FQ96" i="11"/>
  <c r="FE96" i="11"/>
  <c r="FQ73" i="11"/>
  <c r="FE73" i="11"/>
  <c r="FE69" i="11"/>
  <c r="FQ69" i="11"/>
  <c r="EW104" i="11"/>
  <c r="EX104" i="11" s="1"/>
  <c r="EY104" i="11"/>
  <c r="FE71" i="11"/>
  <c r="FQ71" i="11"/>
  <c r="EW87" i="11"/>
  <c r="EX87" i="11" s="1"/>
  <c r="EY87" i="11"/>
  <c r="FR58" i="11"/>
  <c r="FF58" i="11"/>
  <c r="FF61" i="11"/>
  <c r="FR61" i="11"/>
  <c r="FR59" i="11"/>
  <c r="FF59" i="11"/>
  <c r="EW77" i="11"/>
  <c r="EX77" i="11" s="1"/>
  <c r="EY77" i="11"/>
  <c r="FF84" i="11"/>
  <c r="FR84" i="11"/>
  <c r="FF106" i="11"/>
  <c r="FR106" i="11"/>
  <c r="EW106" i="11"/>
  <c r="EX106" i="11" s="1"/>
  <c r="EY106" i="11"/>
  <c r="FQ88" i="11"/>
  <c r="FE88" i="11"/>
  <c r="FR91" i="11"/>
  <c r="FF91" i="11"/>
  <c r="EW107" i="11"/>
  <c r="EX107" i="11" s="1"/>
  <c r="EY107" i="11"/>
  <c r="FF85" i="11"/>
  <c r="FR85" i="11"/>
  <c r="FF56" i="11"/>
  <c r="FR56" i="11"/>
  <c r="FQ72" i="11"/>
  <c r="FE72" i="11"/>
  <c r="EW100" i="11"/>
  <c r="EX100" i="11" s="1"/>
  <c r="EY100" i="11"/>
  <c r="EW73" i="11"/>
  <c r="EX73" i="11" s="1"/>
  <c r="EY73" i="11"/>
  <c r="FR68" i="11"/>
  <c r="FF68" i="11"/>
  <c r="FR67" i="11"/>
  <c r="FF67" i="11"/>
  <c r="FE53" i="11"/>
  <c r="FQ53" i="11"/>
  <c r="EW67" i="11"/>
  <c r="EX67" i="11" s="1"/>
  <c r="EY67" i="11"/>
  <c r="FE75" i="11"/>
  <c r="FQ75" i="11"/>
  <c r="FQ58" i="11"/>
  <c r="FE58" i="11"/>
  <c r="FR89" i="11"/>
  <c r="FF89" i="11"/>
  <c r="FQ99" i="11"/>
  <c r="FE99" i="11"/>
  <c r="EW99" i="11"/>
  <c r="EX99" i="11" s="1"/>
  <c r="EY99" i="11"/>
  <c r="EW59" i="11"/>
  <c r="EX59" i="11" s="1"/>
  <c r="EY59" i="11"/>
  <c r="FE94" i="11"/>
  <c r="FQ94" i="11"/>
  <c r="EW98" i="11"/>
  <c r="EX98" i="11" s="1"/>
  <c r="EY98" i="11"/>
  <c r="FR86" i="11"/>
  <c r="FF86" i="11"/>
  <c r="EW86" i="11"/>
  <c r="EX86" i="11" s="1"/>
  <c r="EY86" i="11"/>
  <c r="FE107" i="11"/>
  <c r="FQ107" i="11"/>
  <c r="EW74" i="11"/>
  <c r="EX74" i="11" s="1"/>
  <c r="EY74" i="11"/>
  <c r="GD103" i="11"/>
  <c r="FR81" i="11"/>
  <c r="FF81" i="11"/>
  <c r="FR102" i="11"/>
  <c r="FF102" i="11"/>
  <c r="FR55" i="11"/>
  <c r="FF55" i="11"/>
  <c r="FR60" i="11"/>
  <c r="FF60" i="11"/>
  <c r="EW90" i="11"/>
  <c r="EX90" i="11" s="1"/>
  <c r="EY90" i="11"/>
  <c r="FF72" i="11"/>
  <c r="FR72" i="11"/>
  <c r="EW66" i="11"/>
  <c r="EX66" i="11" s="1"/>
  <c r="EY66" i="11"/>
  <c r="EW96" i="11"/>
  <c r="EX96" i="11" s="1"/>
  <c r="EY96" i="11"/>
  <c r="FQ68" i="11"/>
  <c r="FE68" i="11"/>
  <c r="FQ67" i="11"/>
  <c r="FE67" i="11"/>
  <c r="EW62" i="11"/>
  <c r="EX62" i="11" s="1"/>
  <c r="EY62" i="11"/>
  <c r="FR71" i="11"/>
  <c r="FF71" i="11"/>
  <c r="EW65" i="11"/>
  <c r="EX65" i="11" s="1"/>
  <c r="EY65" i="11"/>
  <c r="FE61" i="11"/>
  <c r="FQ61" i="11"/>
  <c r="EW64" i="11"/>
  <c r="EX64" i="11" s="1"/>
  <c r="EY64" i="11"/>
  <c r="FE52" i="11"/>
  <c r="FQ52" i="11"/>
  <c r="FR77" i="11"/>
  <c r="FF77" i="11"/>
  <c r="FQ97" i="11"/>
  <c r="FE97" i="11"/>
  <c r="FE106" i="11"/>
  <c r="FQ106" i="11"/>
  <c r="FR95" i="11"/>
  <c r="FF95" i="11"/>
  <c r="EW88" i="11"/>
  <c r="EX88" i="11" s="1"/>
  <c r="EY88" i="11"/>
  <c r="FR107" i="11"/>
  <c r="FF107" i="11"/>
  <c r="FE85" i="11"/>
  <c r="FQ85" i="11"/>
  <c r="FE54" i="11"/>
  <c r="FQ54" i="11"/>
  <c r="FE56" i="11"/>
  <c r="FQ56" i="11"/>
  <c r="GC103" i="11"/>
  <c r="EW83" i="11"/>
  <c r="EX83" i="11" s="1"/>
  <c r="EY83" i="11"/>
  <c r="FQ93" i="11"/>
  <c r="FE93" i="11"/>
  <c r="FF100" i="11"/>
  <c r="FR100" i="11"/>
  <c r="FR70" i="11"/>
  <c r="FF70" i="11"/>
  <c r="FR101" i="11"/>
  <c r="FF101" i="11"/>
  <c r="EW101" i="11"/>
  <c r="EX101" i="11" s="1"/>
  <c r="EY101" i="11"/>
  <c r="FQ104" i="11"/>
  <c r="FE104" i="11"/>
  <c r="FQ57" i="11"/>
  <c r="FE57" i="11"/>
  <c r="FQ65" i="11"/>
  <c r="FE65" i="11"/>
  <c r="EW89" i="11"/>
  <c r="EX89" i="11" s="1"/>
  <c r="EY89" i="11"/>
  <c r="FF82" i="11"/>
  <c r="FR82" i="11"/>
  <c r="FE59" i="11"/>
  <c r="FQ59" i="11"/>
  <c r="FE77" i="11"/>
  <c r="FQ77" i="11"/>
  <c r="FW78" i="11"/>
  <c r="FE91" i="11"/>
  <c r="FQ91" i="11"/>
  <c r="EW94" i="11"/>
  <c r="EX94" i="11" s="1"/>
  <c r="EY94" i="11"/>
  <c r="FR79" i="11"/>
  <c r="FF79" i="11"/>
  <c r="FF98" i="11"/>
  <c r="FR98" i="11"/>
  <c r="FE86" i="11"/>
  <c r="FQ86" i="11"/>
  <c r="EW76" i="11"/>
  <c r="EX76" i="11" s="1"/>
  <c r="EY76" i="11"/>
  <c r="FE102" i="11"/>
  <c r="FQ102" i="11"/>
  <c r="EW72" i="11"/>
  <c r="EX72" i="11" s="1"/>
  <c r="EY72" i="11"/>
  <c r="FF66" i="11"/>
  <c r="FR66" i="11"/>
  <c r="FQ70" i="11"/>
  <c r="FE70" i="11"/>
  <c r="FR69" i="11"/>
  <c r="FF69" i="11"/>
  <c r="FR80" i="11"/>
  <c r="FF80" i="11"/>
  <c r="FR75" i="11"/>
  <c r="FF75" i="11"/>
  <c r="FR104" i="11"/>
  <c r="FF104" i="11"/>
  <c r="EW57" i="11"/>
  <c r="EX57" i="11" s="1"/>
  <c r="EY57" i="11"/>
  <c r="FR65" i="11"/>
  <c r="FF65" i="11"/>
  <c r="FR99" i="11"/>
  <c r="FF99" i="11"/>
  <c r="FF64" i="11"/>
  <c r="FR64" i="11"/>
  <c r="EW82" i="11"/>
  <c r="EX82" i="11" s="1"/>
  <c r="EY82" i="11"/>
  <c r="FR97" i="11"/>
  <c r="FF97" i="11"/>
  <c r="FR94" i="11"/>
  <c r="FF94" i="11"/>
  <c r="EW85" i="11"/>
  <c r="EX85" i="11" s="1"/>
  <c r="EY85" i="11"/>
  <c r="EW54" i="11"/>
  <c r="EX54" i="11" s="1"/>
  <c r="EY54" i="11"/>
  <c r="EW102" i="11"/>
  <c r="EX102" i="11" s="1"/>
  <c r="EY102" i="11"/>
  <c r="FE83" i="11"/>
  <c r="FQ83" i="11"/>
  <c r="FQ90" i="11"/>
  <c r="FE90" i="11"/>
  <c r="FQ100" i="11"/>
  <c r="FE100" i="11"/>
  <c r="EW68" i="11"/>
  <c r="EX68" i="11" s="1"/>
  <c r="EY68" i="11"/>
  <c r="GC51" i="11"/>
  <c r="EY11" i="11"/>
  <c r="EW11" i="11"/>
  <c r="EX11" i="11" s="1"/>
  <c r="EW40" i="11"/>
  <c r="EX40" i="11" s="1"/>
  <c r="EY40" i="11"/>
  <c r="FR40" i="11"/>
  <c r="FF40" i="11"/>
  <c r="B53" i="1"/>
  <c r="EY47" i="11"/>
  <c r="EW47" i="11"/>
  <c r="EX47" i="11" s="1"/>
  <c r="EY37" i="11"/>
  <c r="EW37" i="11"/>
  <c r="EX37" i="11" s="1"/>
  <c r="EY29" i="11"/>
  <c r="EW29" i="11"/>
  <c r="EX29" i="11" s="1"/>
  <c r="FF46" i="11"/>
  <c r="FR46" i="11"/>
  <c r="FE46" i="11"/>
  <c r="FQ46" i="11"/>
  <c r="FD33" i="11"/>
  <c r="FP33" i="11"/>
  <c r="EW33" i="11"/>
  <c r="EX33" i="11" s="1"/>
  <c r="EY33" i="11"/>
  <c r="FF33" i="11"/>
  <c r="FR33" i="11"/>
  <c r="FE33" i="11"/>
  <c r="FQ33" i="11"/>
  <c r="EW46" i="11"/>
  <c r="EX46" i="11" s="1"/>
  <c r="EY46" i="11"/>
  <c r="GF48" i="11"/>
  <c r="GF36" i="11"/>
  <c r="GF25" i="11"/>
  <c r="FZ14" i="11"/>
  <c r="GB19" i="11"/>
  <c r="GB22" i="11"/>
  <c r="GA28" i="11"/>
  <c r="GB21" i="11"/>
  <c r="GA19" i="11"/>
  <c r="GA22" i="11"/>
  <c r="FZ36" i="11"/>
  <c r="GB10" i="11"/>
  <c r="GE27" i="11"/>
  <c r="GE22" i="11"/>
  <c r="GF14" i="11"/>
  <c r="GA10" i="11"/>
  <c r="GA21" i="11"/>
  <c r="GF20" i="11"/>
  <c r="GE13" i="11"/>
  <c r="GE23" i="11"/>
  <c r="GE18" i="11"/>
  <c r="GA32" i="11"/>
  <c r="GF30" i="11"/>
  <c r="FZ15" i="11"/>
  <c r="FZ34" i="11"/>
  <c r="FZ24" i="11"/>
  <c r="GF15" i="11"/>
  <c r="FZ10" i="11"/>
  <c r="FZ21" i="11"/>
  <c r="FZ30" i="11"/>
  <c r="GA48" i="11"/>
  <c r="FZ18" i="11"/>
  <c r="FZ19" i="11"/>
  <c r="FZ25" i="11"/>
  <c r="FZ48" i="11"/>
  <c r="GF28" i="11"/>
  <c r="GB36" i="11"/>
  <c r="FZ23" i="11"/>
  <c r="FZ28" i="11"/>
  <c r="GA31" i="11"/>
  <c r="GA18" i="11"/>
  <c r="GF32" i="11"/>
  <c r="GE10" i="11"/>
  <c r="GE28" i="11"/>
  <c r="GB18" i="11"/>
  <c r="GE48" i="11"/>
  <c r="FZ31" i="11"/>
  <c r="FZ20" i="11"/>
  <c r="FZ32" i="11"/>
  <c r="GF10" i="11"/>
  <c r="FZ13" i="11"/>
  <c r="GA36" i="11"/>
  <c r="GA27" i="11"/>
  <c r="GA30" i="11"/>
  <c r="GF18" i="11"/>
  <c r="GF31" i="11"/>
  <c r="FZ27" i="11"/>
  <c r="FZ22" i="11"/>
  <c r="GA13" i="11"/>
  <c r="GA24" i="11"/>
  <c r="GF16" i="11"/>
  <c r="GF24" i="11"/>
  <c r="FZ41" i="11"/>
  <c r="FG45" i="11"/>
  <c r="FS45" i="11"/>
  <c r="GA23" i="11"/>
  <c r="GA41" i="11"/>
  <c r="GB14" i="11"/>
  <c r="GE21" i="11"/>
  <c r="GE32" i="11"/>
  <c r="FH45" i="11"/>
  <c r="FT45" i="11"/>
  <c r="GF13" i="11"/>
  <c r="GF27" i="11"/>
  <c r="GF22" i="11"/>
  <c r="FZ16" i="11"/>
  <c r="FE45" i="11"/>
  <c r="FQ45" i="11"/>
  <c r="GE31" i="11"/>
  <c r="GE20" i="11"/>
  <c r="FC45" i="11"/>
  <c r="FO45" i="11"/>
  <c r="FB45" i="11"/>
  <c r="FN45" i="11"/>
  <c r="GA14" i="11"/>
  <c r="GA20" i="11"/>
  <c r="GE36" i="11"/>
  <c r="GE19" i="11"/>
  <c r="GB20" i="11"/>
  <c r="GF21" i="11"/>
  <c r="GF23" i="11"/>
  <c r="GF41" i="11"/>
  <c r="GF19" i="11"/>
  <c r="FD45" i="11"/>
  <c r="FP45" i="11"/>
  <c r="GE14" i="11"/>
  <c r="GB23" i="11"/>
  <c r="GE30" i="11"/>
  <c r="GF34" i="11"/>
  <c r="FF45" i="11"/>
  <c r="FR45" i="11"/>
  <c r="EW45" i="11"/>
  <c r="EX45" i="11" s="1"/>
  <c r="EY45" i="11"/>
  <c r="GD36" i="11"/>
  <c r="GC36" i="11"/>
  <c r="FW36" i="11"/>
  <c r="GD48" i="11"/>
  <c r="GE24" i="11"/>
  <c r="GC20" i="11"/>
  <c r="GB13" i="11"/>
  <c r="GD20" i="11"/>
  <c r="GA34" i="11"/>
  <c r="GB31" i="11"/>
  <c r="GE41" i="11"/>
  <c r="GB32" i="11"/>
  <c r="GA25" i="11"/>
  <c r="GD19" i="11"/>
  <c r="GD18" i="11"/>
  <c r="GD28" i="11"/>
  <c r="GC28" i="11"/>
  <c r="GB48" i="11"/>
  <c r="GB30" i="11"/>
  <c r="GC48" i="11"/>
  <c r="GB28" i="11"/>
  <c r="GA15" i="11"/>
  <c r="GF43" i="11"/>
  <c r="GB27" i="11"/>
  <c r="FZ43" i="11"/>
  <c r="GC19" i="11"/>
  <c r="GB41" i="11"/>
  <c r="FW51" i="11"/>
  <c r="FW48" i="11"/>
  <c r="GC25" i="11"/>
  <c r="GE16" i="11"/>
  <c r="GD15" i="11"/>
  <c r="GD16" i="11"/>
  <c r="D53" i="1" l="1"/>
  <c r="C91" i="22"/>
  <c r="F91" i="22" s="1"/>
  <c r="N91" i="22" s="1"/>
  <c r="GB95" i="11"/>
  <c r="GB91" i="11"/>
  <c r="GB88" i="11"/>
  <c r="GA79" i="11"/>
  <c r="GB67" i="11"/>
  <c r="GB65" i="11"/>
  <c r="GE60" i="11"/>
  <c r="GE73" i="11"/>
  <c r="GE76" i="11"/>
  <c r="GE72" i="11"/>
  <c r="GA70" i="11"/>
  <c r="GA61" i="11"/>
  <c r="GE40" i="11"/>
  <c r="GE37" i="11"/>
  <c r="GE86" i="11"/>
  <c r="GB64" i="11"/>
  <c r="GE69" i="11"/>
  <c r="GB29" i="11"/>
  <c r="GB68" i="11"/>
  <c r="GB66" i="11"/>
  <c r="GE33" i="11"/>
  <c r="GB85" i="11"/>
  <c r="GE74" i="11"/>
  <c r="GE75" i="11"/>
  <c r="GB63" i="11"/>
  <c r="GB55" i="11"/>
  <c r="GB54" i="11"/>
  <c r="GE55" i="11"/>
  <c r="GE83" i="11"/>
  <c r="GE11" i="11"/>
  <c r="GB57" i="11"/>
  <c r="GA52" i="11"/>
  <c r="GE56" i="11"/>
  <c r="GB47" i="11"/>
  <c r="GB58" i="11"/>
  <c r="GB11" i="11"/>
  <c r="GE54" i="11"/>
  <c r="GB46" i="11"/>
  <c r="GE58" i="11"/>
  <c r="GE59" i="11"/>
  <c r="GE57" i="11"/>
  <c r="GE46" i="11"/>
  <c r="GE84" i="11"/>
  <c r="GB59" i="11"/>
  <c r="GE82" i="11"/>
  <c r="GB84" i="11"/>
  <c r="GE77" i="11"/>
  <c r="GB56" i="11"/>
  <c r="GE47" i="11"/>
  <c r="GB81" i="11"/>
  <c r="GB83" i="11"/>
  <c r="F49" i="22"/>
  <c r="N49" i="22" s="1"/>
  <c r="F38" i="22"/>
  <c r="N38" i="22" s="1"/>
  <c r="F11" i="22"/>
  <c r="N11" i="22" s="1"/>
  <c r="E16" i="1" s="1"/>
  <c r="F37" i="22"/>
  <c r="N37" i="22" s="1"/>
  <c r="F41" i="22"/>
  <c r="N41" i="22" s="1"/>
  <c r="GB72" i="11"/>
  <c r="GE70" i="11"/>
  <c r="B46" i="1"/>
  <c r="GC47" i="11"/>
  <c r="GB82" i="11"/>
  <c r="GB77" i="11"/>
  <c r="GB60" i="11"/>
  <c r="GB37" i="11"/>
  <c r="GB73" i="11"/>
  <c r="GC11" i="11"/>
  <c r="GB40" i="11"/>
  <c r="GD47" i="11"/>
  <c r="GE61" i="11"/>
  <c r="GB76" i="11"/>
  <c r="GB86" i="11"/>
  <c r="GB75" i="11"/>
  <c r="GB74" i="11"/>
  <c r="GD11" i="11"/>
  <c r="GE52" i="11"/>
  <c r="GE79" i="11"/>
  <c r="GC29" i="11"/>
  <c r="GD29" i="11"/>
  <c r="GD37" i="11"/>
  <c r="C77" i="22"/>
  <c r="C20" i="22"/>
  <c r="C19" i="22"/>
  <c r="GC37" i="11"/>
  <c r="C17" i="22"/>
  <c r="C42" i="22"/>
  <c r="B43" i="1"/>
  <c r="C29" i="22"/>
  <c r="GC40" i="11"/>
  <c r="C24" i="22"/>
  <c r="C35" i="22"/>
  <c r="C15" i="22"/>
  <c r="C23" i="22"/>
  <c r="C33" i="22"/>
  <c r="GB69" i="11"/>
  <c r="C27" i="22"/>
  <c r="C18" i="22"/>
  <c r="C22" i="22"/>
  <c r="C14" i="22"/>
  <c r="C13" i="22"/>
  <c r="C50" i="22"/>
  <c r="C12" i="22"/>
  <c r="C30" i="22"/>
  <c r="C47" i="22"/>
  <c r="C40" i="22"/>
  <c r="GB61" i="11"/>
  <c r="C21" i="22"/>
  <c r="C26" i="22"/>
  <c r="C31" i="22"/>
  <c r="C9" i="22"/>
  <c r="GB79" i="11"/>
  <c r="GB70" i="11"/>
  <c r="GB52" i="11"/>
  <c r="C53" i="1"/>
  <c r="GC57" i="11"/>
  <c r="GD70" i="11"/>
  <c r="GD102" i="11"/>
  <c r="GC83" i="11"/>
  <c r="GD66" i="11"/>
  <c r="GC56" i="11"/>
  <c r="GC93" i="11"/>
  <c r="GD60" i="11"/>
  <c r="GD68" i="11"/>
  <c r="GC88" i="11"/>
  <c r="GC73" i="11"/>
  <c r="GC104" i="11"/>
  <c r="GD81" i="11"/>
  <c r="GD67" i="11"/>
  <c r="GC72" i="11"/>
  <c r="GD91" i="11"/>
  <c r="GD58" i="11"/>
  <c r="GD83" i="11"/>
  <c r="GC64" i="11"/>
  <c r="GD96" i="11"/>
  <c r="GD76" i="11"/>
  <c r="GD88" i="11"/>
  <c r="GC90" i="11"/>
  <c r="GD104" i="11"/>
  <c r="GC70" i="11"/>
  <c r="GD107" i="11"/>
  <c r="GC97" i="11"/>
  <c r="GC67" i="11"/>
  <c r="GD89" i="11"/>
  <c r="GD97" i="11"/>
  <c r="GC105" i="11"/>
  <c r="GC89" i="11"/>
  <c r="GD65" i="11"/>
  <c r="GD80" i="11"/>
  <c r="GD95" i="11"/>
  <c r="GD71" i="11"/>
  <c r="GC101" i="11"/>
  <c r="GD63" i="11"/>
  <c r="GD105" i="11"/>
  <c r="GC87" i="11"/>
  <c r="GD73" i="11"/>
  <c r="GC81" i="11"/>
  <c r="GC66" i="11"/>
  <c r="GD54" i="11"/>
  <c r="GD86" i="11"/>
  <c r="GC76" i="11"/>
  <c r="GD108" i="11"/>
  <c r="GD79" i="11"/>
  <c r="GC65" i="11"/>
  <c r="GD101" i="11"/>
  <c r="GC85" i="11"/>
  <c r="GC106" i="11"/>
  <c r="GD59" i="11"/>
  <c r="GC96" i="11"/>
  <c r="GC55" i="11"/>
  <c r="GC74" i="11"/>
  <c r="GD52" i="11"/>
  <c r="GC79" i="11"/>
  <c r="GD53" i="11"/>
  <c r="GC86" i="11"/>
  <c r="GD82" i="11"/>
  <c r="FW89" i="11"/>
  <c r="FW101" i="11"/>
  <c r="GC100" i="11"/>
  <c r="FW54" i="11"/>
  <c r="FW82" i="11"/>
  <c r="FW57" i="11"/>
  <c r="GD69" i="11"/>
  <c r="GD98" i="11"/>
  <c r="FW64" i="11"/>
  <c r="FW62" i="11"/>
  <c r="FW74" i="11"/>
  <c r="FW98" i="11"/>
  <c r="GC99" i="11"/>
  <c r="FW67" i="11"/>
  <c r="GD56" i="11"/>
  <c r="GC60" i="11"/>
  <c r="FW97" i="11"/>
  <c r="C96" i="22" s="1"/>
  <c r="F96" i="22" s="1"/>
  <c r="N96" i="22" s="1"/>
  <c r="GD57" i="11"/>
  <c r="GD62" i="11"/>
  <c r="FW55" i="11"/>
  <c r="GC98" i="11"/>
  <c r="FW95" i="11"/>
  <c r="FW53" i="11"/>
  <c r="FW70" i="11"/>
  <c r="FW56" i="11"/>
  <c r="GD87" i="11"/>
  <c r="FW83" i="11"/>
  <c r="FW66" i="11"/>
  <c r="GD55" i="11"/>
  <c r="FW73" i="11"/>
  <c r="FW106" i="11"/>
  <c r="GC102" i="11"/>
  <c r="GD85" i="11"/>
  <c r="GC71" i="11"/>
  <c r="FW79" i="11"/>
  <c r="FW108" i="11"/>
  <c r="FW52" i="11"/>
  <c r="FW75" i="11"/>
  <c r="GC61" i="11"/>
  <c r="GC107" i="11"/>
  <c r="GC94" i="11"/>
  <c r="FW100" i="11"/>
  <c r="FW107" i="11"/>
  <c r="FW104" i="11"/>
  <c r="GC84" i="11"/>
  <c r="GC62" i="11"/>
  <c r="FW69" i="11"/>
  <c r="FW85" i="11"/>
  <c r="GC77" i="11"/>
  <c r="GD64" i="11"/>
  <c r="FW76" i="11"/>
  <c r="FW94" i="11"/>
  <c r="GD94" i="11"/>
  <c r="GD99" i="11"/>
  <c r="GD75" i="11"/>
  <c r="GC59" i="11"/>
  <c r="FW88" i="11"/>
  <c r="GD77" i="11"/>
  <c r="FW65" i="11"/>
  <c r="GC68" i="11"/>
  <c r="GD72" i="11"/>
  <c r="FW86" i="11"/>
  <c r="FW59" i="11"/>
  <c r="GC58" i="11"/>
  <c r="GC53" i="11"/>
  <c r="GD106" i="11"/>
  <c r="GD61" i="11"/>
  <c r="GD93" i="11"/>
  <c r="FW81" i="11"/>
  <c r="FW91" i="11"/>
  <c r="FW71" i="11"/>
  <c r="GC108" i="11"/>
  <c r="GC63" i="11"/>
  <c r="FW93" i="11"/>
  <c r="GD74" i="11"/>
  <c r="GC82" i="11"/>
  <c r="GC80" i="11"/>
  <c r="FW90" i="11"/>
  <c r="FW63" i="11"/>
  <c r="FW102" i="11"/>
  <c r="GC91" i="11"/>
  <c r="GD100" i="11"/>
  <c r="FW99" i="11"/>
  <c r="GD84" i="11"/>
  <c r="GC69" i="11"/>
  <c r="FW58" i="11"/>
  <c r="FW84" i="11"/>
  <c r="FW60" i="11"/>
  <c r="FW105" i="11"/>
  <c r="FW61" i="11"/>
  <c r="FW80" i="11"/>
  <c r="FW68" i="11"/>
  <c r="FW72" i="11"/>
  <c r="GC54" i="11"/>
  <c r="GC52" i="11"/>
  <c r="FW96" i="11"/>
  <c r="C95" i="22" s="1"/>
  <c r="F95" i="22" s="1"/>
  <c r="N95" i="22" s="1"/>
  <c r="GC75" i="11"/>
  <c r="FW77" i="11"/>
  <c r="FW87" i="11"/>
  <c r="GD90" i="11"/>
  <c r="GC95" i="11"/>
  <c r="B54" i="1"/>
  <c r="FW11" i="11"/>
  <c r="GD40" i="11"/>
  <c r="FW40" i="11"/>
  <c r="B42" i="1"/>
  <c r="B16" i="1"/>
  <c r="FW47" i="11"/>
  <c r="FW37" i="11"/>
  <c r="FW29" i="11"/>
  <c r="GD33" i="11"/>
  <c r="GC46" i="11"/>
  <c r="GB33" i="11"/>
  <c r="GD46" i="11"/>
  <c r="GC33" i="11"/>
  <c r="FW33" i="11"/>
  <c r="FW46" i="11"/>
  <c r="GF45" i="11"/>
  <c r="GC45" i="11"/>
  <c r="FZ45" i="11"/>
  <c r="GA45" i="11"/>
  <c r="GB45" i="11"/>
  <c r="GE45" i="11"/>
  <c r="FW45" i="11"/>
  <c r="GD45" i="11"/>
  <c r="D46" i="1" l="1"/>
  <c r="D42" i="1"/>
  <c r="D16" i="1"/>
  <c r="D96" i="1"/>
  <c r="D43" i="1"/>
  <c r="D54" i="1"/>
  <c r="C93" i="22"/>
  <c r="F93" i="22" s="1"/>
  <c r="N93" i="22" s="1"/>
  <c r="C88" i="22"/>
  <c r="F88" i="22" s="1"/>
  <c r="N88" i="22" s="1"/>
  <c r="C92" i="22"/>
  <c r="F92" i="22" s="1"/>
  <c r="N92" i="22" s="1"/>
  <c r="C94" i="22"/>
  <c r="F94" i="22" s="1"/>
  <c r="N94" i="22" s="1"/>
  <c r="C90" i="22"/>
  <c r="F90" i="22" s="1"/>
  <c r="N90" i="22" s="1"/>
  <c r="C89" i="22"/>
  <c r="F89" i="22" s="1"/>
  <c r="N89" i="22" s="1"/>
  <c r="C87" i="22"/>
  <c r="F87" i="22" s="1"/>
  <c r="N87" i="22" s="1"/>
  <c r="C86" i="22"/>
  <c r="F86" i="22" s="1"/>
  <c r="N86" i="22" s="1"/>
  <c r="C36" i="22"/>
  <c r="F36" i="22" s="1"/>
  <c r="N36" i="22" s="1"/>
  <c r="F13" i="22"/>
  <c r="N13" i="22" s="1"/>
  <c r="F40" i="22"/>
  <c r="N40" i="22" s="1"/>
  <c r="F22" i="22"/>
  <c r="N22" i="22" s="1"/>
  <c r="F24" i="22"/>
  <c r="N24" i="22" s="1"/>
  <c r="F21" i="22"/>
  <c r="N21" i="22" s="1"/>
  <c r="F15" i="22"/>
  <c r="N15" i="22" s="1"/>
  <c r="F47" i="22"/>
  <c r="N47" i="22" s="1"/>
  <c r="F18" i="22"/>
  <c r="N18" i="22" s="1"/>
  <c r="F19" i="22"/>
  <c r="N19" i="22" s="1"/>
  <c r="F20" i="22"/>
  <c r="N20" i="22" s="1"/>
  <c r="F30" i="22"/>
  <c r="N30" i="22" s="1"/>
  <c r="F27" i="22"/>
  <c r="N27" i="22" s="1"/>
  <c r="F29" i="22"/>
  <c r="N29" i="22" s="1"/>
  <c r="F9" i="22"/>
  <c r="N9" i="22" s="1"/>
  <c r="E14" i="1" s="1"/>
  <c r="F12" i="22"/>
  <c r="N12" i="22" s="1"/>
  <c r="E17" i="1" s="1"/>
  <c r="F17" i="22"/>
  <c r="N17" i="22" s="1"/>
  <c r="F77" i="22"/>
  <c r="N77" i="22" s="1"/>
  <c r="F31" i="22"/>
  <c r="N31" i="22" s="1"/>
  <c r="F50" i="22"/>
  <c r="N50" i="22" s="1"/>
  <c r="F33" i="22"/>
  <c r="N33" i="22" s="1"/>
  <c r="E38" i="1" s="1"/>
  <c r="F26" i="22"/>
  <c r="N26" i="22" s="1"/>
  <c r="F23" i="22"/>
  <c r="N23" i="22" s="1"/>
  <c r="F42" i="22"/>
  <c r="N42" i="22" s="1"/>
  <c r="F14" i="22"/>
  <c r="N14" i="22" s="1"/>
  <c r="F35" i="22"/>
  <c r="N35" i="22" s="1"/>
  <c r="C46" i="22"/>
  <c r="B51" i="1" s="1"/>
  <c r="C62" i="22"/>
  <c r="C28" i="22"/>
  <c r="C72" i="22"/>
  <c r="C10" i="22"/>
  <c r="C66" i="22"/>
  <c r="B36" i="1"/>
  <c r="C59" i="22"/>
  <c r="C82" i="22"/>
  <c r="B34" i="1"/>
  <c r="C80" i="22"/>
  <c r="B17" i="1"/>
  <c r="C75" i="22"/>
  <c r="C69" i="22"/>
  <c r="C64" i="22"/>
  <c r="B20" i="1"/>
  <c r="B47" i="1"/>
  <c r="B38" i="1"/>
  <c r="B27" i="1"/>
  <c r="B25" i="1"/>
  <c r="C44" i="22"/>
  <c r="C76" i="22"/>
  <c r="C71" i="22"/>
  <c r="C57" i="22"/>
  <c r="C85" i="22"/>
  <c r="C55" i="22"/>
  <c r="C73" i="22"/>
  <c r="B35" i="1"/>
  <c r="C65" i="22"/>
  <c r="C67" i="22"/>
  <c r="C56" i="22"/>
  <c r="B45" i="1"/>
  <c r="C60" i="22"/>
  <c r="C58" i="22"/>
  <c r="C84" i="22"/>
  <c r="B18" i="1"/>
  <c r="B26" i="1"/>
  <c r="C68" i="22"/>
  <c r="C45" i="22"/>
  <c r="C74" i="22"/>
  <c r="C78" i="22"/>
  <c r="C54" i="22"/>
  <c r="C32" i="22"/>
  <c r="C83" i="22"/>
  <c r="C63" i="22"/>
  <c r="C81" i="22"/>
  <c r="C39" i="22"/>
  <c r="C51" i="22"/>
  <c r="C53" i="22"/>
  <c r="C43" i="1"/>
  <c r="C46" i="1"/>
  <c r="C54" i="1"/>
  <c r="B96" i="1"/>
  <c r="B107" i="1"/>
  <c r="B82" i="1"/>
  <c r="B55" i="1"/>
  <c r="B32" i="1"/>
  <c r="B52" i="1"/>
  <c r="B29" i="1"/>
  <c r="B28" i="1"/>
  <c r="B31" i="1"/>
  <c r="B23" i="1"/>
  <c r="B19" i="1"/>
  <c r="B24" i="1"/>
  <c r="B14" i="1"/>
  <c r="B40" i="1"/>
  <c r="B22" i="1"/>
  <c r="D55" i="1" l="1"/>
  <c r="D35" i="1"/>
  <c r="D27" i="1"/>
  <c r="D99" i="1"/>
  <c r="D40" i="1"/>
  <c r="D82" i="1"/>
  <c r="D24" i="1"/>
  <c r="D18" i="1"/>
  <c r="D93" i="1"/>
  <c r="D25" i="1"/>
  <c r="D19" i="1"/>
  <c r="D22" i="1"/>
  <c r="D23" i="1"/>
  <c r="D41" i="1"/>
  <c r="D98" i="1"/>
  <c r="D97" i="1"/>
  <c r="D47" i="1"/>
  <c r="D17" i="1"/>
  <c r="D52" i="1"/>
  <c r="D91" i="1"/>
  <c r="D28" i="1"/>
  <c r="D14" i="1"/>
  <c r="D20" i="1"/>
  <c r="D92" i="1"/>
  <c r="D36" i="1"/>
  <c r="D31" i="1"/>
  <c r="D34" i="1"/>
  <c r="D26" i="1"/>
  <c r="D94" i="1"/>
  <c r="D45" i="1"/>
  <c r="D38" i="1"/>
  <c r="D32" i="1"/>
  <c r="D29" i="1"/>
  <c r="D95" i="1"/>
  <c r="B41" i="1"/>
  <c r="F32" i="22"/>
  <c r="N32" i="22" s="1"/>
  <c r="F84" i="22"/>
  <c r="N84" i="22" s="1"/>
  <c r="F73" i="22"/>
  <c r="N73" i="22" s="1"/>
  <c r="F64" i="22"/>
  <c r="N64" i="22" s="1"/>
  <c r="F54" i="22"/>
  <c r="N54" i="22" s="1"/>
  <c r="F58" i="22"/>
  <c r="N58" i="22" s="1"/>
  <c r="F55" i="22"/>
  <c r="N55" i="22" s="1"/>
  <c r="F69" i="22"/>
  <c r="N69" i="22" s="1"/>
  <c r="F66" i="22"/>
  <c r="N66" i="22" s="1"/>
  <c r="F53" i="22"/>
  <c r="N53" i="22" s="1"/>
  <c r="F75" i="22"/>
  <c r="N75" i="22" s="1"/>
  <c r="F10" i="22"/>
  <c r="N10" i="22" s="1"/>
  <c r="E15" i="1" s="1"/>
  <c r="F60" i="22"/>
  <c r="N60" i="22" s="1"/>
  <c r="F74" i="22"/>
  <c r="N74" i="22" s="1"/>
  <c r="F72" i="22"/>
  <c r="N72" i="22" s="1"/>
  <c r="F78" i="22"/>
  <c r="N78" i="22" s="1"/>
  <c r="F57" i="22"/>
  <c r="N57" i="22" s="1"/>
  <c r="F39" i="22"/>
  <c r="N39" i="22" s="1"/>
  <c r="F45" i="22"/>
  <c r="N45" i="22" s="1"/>
  <c r="F56" i="22"/>
  <c r="N56" i="22" s="1"/>
  <c r="F71" i="22"/>
  <c r="N71" i="22" s="1"/>
  <c r="F80" i="22"/>
  <c r="N80" i="22" s="1"/>
  <c r="F28" i="22"/>
  <c r="N28" i="22" s="1"/>
  <c r="F85" i="22"/>
  <c r="N85" i="22" s="1"/>
  <c r="F51" i="22"/>
  <c r="N51" i="22" s="1"/>
  <c r="F81" i="22"/>
  <c r="N81" i="22" s="1"/>
  <c r="F68" i="22"/>
  <c r="N68" i="22" s="1"/>
  <c r="F67" i="22"/>
  <c r="N67" i="22" s="1"/>
  <c r="F76" i="22"/>
  <c r="N76" i="22" s="1"/>
  <c r="F62" i="22"/>
  <c r="N62" i="22" s="1"/>
  <c r="F63" i="22"/>
  <c r="N63" i="22" s="1"/>
  <c r="F65" i="22"/>
  <c r="N65" i="22" s="1"/>
  <c r="F44" i="22"/>
  <c r="N44" i="22" s="1"/>
  <c r="F82" i="22"/>
  <c r="N82" i="22" s="1"/>
  <c r="F46" i="22"/>
  <c r="N46" i="22" s="1"/>
  <c r="F83" i="22"/>
  <c r="N83" i="22" s="1"/>
  <c r="F59" i="22"/>
  <c r="N59" i="22" s="1"/>
  <c r="B33" i="1"/>
  <c r="C52" i="1"/>
  <c r="C82" i="1"/>
  <c r="C23" i="1"/>
  <c r="C34" i="1"/>
  <c r="C32" i="1"/>
  <c r="C96" i="1"/>
  <c r="C42" i="1"/>
  <c r="C35" i="1"/>
  <c r="C27" i="1"/>
  <c r="C25" i="1"/>
  <c r="C55" i="1"/>
  <c r="C16" i="1"/>
  <c r="C38" i="1"/>
  <c r="C40" i="1"/>
  <c r="C36" i="1"/>
  <c r="C18" i="1"/>
  <c r="C17" i="1"/>
  <c r="C45" i="1"/>
  <c r="C47" i="1"/>
  <c r="C26" i="1"/>
  <c r="C107" i="1"/>
  <c r="C20" i="1"/>
  <c r="B104" i="1"/>
  <c r="B84" i="1"/>
  <c r="B111" i="1"/>
  <c r="B80" i="1"/>
  <c r="B78" i="1"/>
  <c r="B108" i="1"/>
  <c r="B89" i="1"/>
  <c r="B67" i="1"/>
  <c r="B112" i="1"/>
  <c r="B66" i="1"/>
  <c r="B65" i="1"/>
  <c r="B74" i="1"/>
  <c r="B95" i="1"/>
  <c r="B58" i="1"/>
  <c r="B64" i="1"/>
  <c r="B62" i="1"/>
  <c r="B68" i="1"/>
  <c r="B57" i="1"/>
  <c r="B98" i="1"/>
  <c r="B103" i="1"/>
  <c r="B92" i="1"/>
  <c r="B81" i="1"/>
  <c r="B87" i="1"/>
  <c r="B63" i="1"/>
  <c r="B59" i="1"/>
  <c r="B97" i="1"/>
  <c r="B69" i="1"/>
  <c r="B102" i="1"/>
  <c r="B72" i="1"/>
  <c r="B100" i="1"/>
  <c r="B101" i="1"/>
  <c r="B77" i="1"/>
  <c r="B90" i="1"/>
  <c r="B105" i="1"/>
  <c r="B60" i="1"/>
  <c r="B61" i="1"/>
  <c r="B88" i="1"/>
  <c r="B85" i="1"/>
  <c r="B110" i="1"/>
  <c r="B91" i="1"/>
  <c r="B106" i="1"/>
  <c r="B86" i="1"/>
  <c r="B73" i="1"/>
  <c r="B109" i="1"/>
  <c r="B70" i="1"/>
  <c r="B83" i="1"/>
  <c r="B71" i="1"/>
  <c r="B79" i="1"/>
  <c r="B94" i="1"/>
  <c r="B76" i="1"/>
  <c r="B56" i="1"/>
  <c r="B99" i="1"/>
  <c r="B75" i="1"/>
  <c r="B93" i="1"/>
  <c r="B15" i="1"/>
  <c r="B44" i="1"/>
  <c r="B49" i="1"/>
  <c r="B50" i="1"/>
  <c r="B37" i="1"/>
  <c r="D51" i="1" l="1"/>
  <c r="D73" i="1"/>
  <c r="D50" i="1"/>
  <c r="D80" i="1"/>
  <c r="D78" i="1"/>
  <c r="D44" i="1"/>
  <c r="D49" i="1"/>
  <c r="D56" i="1"/>
  <c r="D62" i="1"/>
  <c r="D71" i="1"/>
  <c r="D37" i="1"/>
  <c r="D87" i="1"/>
  <c r="D70" i="1"/>
  <c r="D90" i="1"/>
  <c r="D83" i="1"/>
  <c r="D74" i="1"/>
  <c r="D89" i="1"/>
  <c r="D68" i="1"/>
  <c r="D33" i="1"/>
  <c r="D77" i="1"/>
  <c r="D60" i="1"/>
  <c r="D86" i="1"/>
  <c r="D67" i="1"/>
  <c r="D85" i="1"/>
  <c r="D79" i="1"/>
  <c r="D63" i="1"/>
  <c r="D58" i="1"/>
  <c r="D64" i="1"/>
  <c r="D81" i="1"/>
  <c r="D76" i="1"/>
  <c r="D65" i="1"/>
  <c r="D59" i="1"/>
  <c r="D88" i="1"/>
  <c r="D72" i="1"/>
  <c r="D61" i="1"/>
  <c r="D15" i="1"/>
  <c r="D69" i="1"/>
  <c r="C70" i="1"/>
  <c r="C49" i="1"/>
  <c r="C109" i="1"/>
  <c r="C101" i="1"/>
  <c r="C97" i="1"/>
  <c r="C87" i="1"/>
  <c r="C57" i="1"/>
  <c r="C66" i="1"/>
  <c r="C78" i="1"/>
  <c r="C22" i="1"/>
  <c r="C83" i="1"/>
  <c r="C106" i="1"/>
  <c r="C84" i="1"/>
  <c r="C94" i="1"/>
  <c r="C64" i="1"/>
  <c r="C93" i="1"/>
  <c r="C73" i="1"/>
  <c r="C85" i="1"/>
  <c r="C90" i="1"/>
  <c r="C100" i="1"/>
  <c r="C102" i="1"/>
  <c r="C103" i="1"/>
  <c r="C74" i="1"/>
  <c r="C89" i="1"/>
  <c r="C80" i="1"/>
  <c r="C28" i="1"/>
  <c r="C37" i="1"/>
  <c r="C61" i="1"/>
  <c r="C33" i="1"/>
  <c r="C50" i="1"/>
  <c r="C44" i="1"/>
  <c r="C56" i="1"/>
  <c r="C79" i="1"/>
  <c r="C91" i="1"/>
  <c r="C59" i="1"/>
  <c r="C68" i="1"/>
  <c r="C58" i="1"/>
  <c r="C41" i="1"/>
  <c r="C88" i="1"/>
  <c r="C60" i="1"/>
  <c r="C77" i="1"/>
  <c r="C69" i="1"/>
  <c r="C81" i="1"/>
  <c r="C65" i="1"/>
  <c r="C112" i="1"/>
  <c r="C108" i="1"/>
  <c r="C104" i="1"/>
  <c r="C24" i="1"/>
  <c r="C15" i="1"/>
  <c r="C31" i="1"/>
  <c r="C76" i="1"/>
  <c r="C86" i="1"/>
  <c r="C105" i="1"/>
  <c r="C72" i="1"/>
  <c r="C63" i="1"/>
  <c r="C92" i="1"/>
  <c r="C62" i="1"/>
  <c r="C95" i="1"/>
  <c r="C67" i="1"/>
  <c r="C111" i="1"/>
  <c r="C29" i="1"/>
  <c r="C14" i="1"/>
  <c r="C75" i="1"/>
  <c r="C98" i="1"/>
  <c r="C51" i="1"/>
  <c r="C99" i="1"/>
  <c r="C71" i="1"/>
  <c r="C110" i="1"/>
  <c r="C19" i="1"/>
  <c r="AY9" i="11" l="1"/>
  <c r="BK9" i="11"/>
  <c r="BW9" i="11" l="1"/>
  <c r="EH9" i="11"/>
  <c r="CL9" i="11" l="1"/>
  <c r="CP9" i="11"/>
  <c r="CR9" i="11"/>
  <c r="CT9" i="11"/>
  <c r="CJ9" i="11"/>
  <c r="CO9" i="11"/>
  <c r="CN9" i="11"/>
  <c r="CQ9" i="11"/>
  <c r="CS9" i="11"/>
  <c r="CM9" i="11"/>
  <c r="CU9" i="11"/>
  <c r="CK9" i="11"/>
  <c r="DG9" i="11" l="1"/>
  <c r="EE9" i="11"/>
  <c r="DS9" i="11"/>
  <c r="EC9" i="11"/>
  <c r="DQ9" i="11"/>
  <c r="DE9" i="11"/>
  <c r="DM9" i="11"/>
  <c r="DY9" i="11"/>
  <c r="DA9" i="11"/>
  <c r="DO9" i="11"/>
  <c r="DC9" i="11"/>
  <c r="EA9" i="11"/>
  <c r="DZ9" i="11"/>
  <c r="DN9" i="11"/>
  <c r="DB9" i="11"/>
  <c r="DJ9" i="11"/>
  <c r="CX9" i="11"/>
  <c r="DV9" i="11"/>
  <c r="CZ9" i="11"/>
  <c r="DL9" i="11"/>
  <c r="DX9" i="11"/>
  <c r="DF9" i="11"/>
  <c r="DR9" i="11"/>
  <c r="ED9" i="11"/>
  <c r="DK9" i="11"/>
  <c r="CY9" i="11"/>
  <c r="DW9" i="11"/>
  <c r="DI9" i="11"/>
  <c r="DU9" i="11"/>
  <c r="CW9" i="11"/>
  <c r="DH9" i="11"/>
  <c r="DT9" i="11"/>
  <c r="EF9" i="11"/>
  <c r="EB9" i="11"/>
  <c r="DD9" i="11"/>
  <c r="DP9" i="11"/>
  <c r="FT9" i="11" l="1"/>
  <c r="FV9" i="11"/>
  <c r="FK9" i="11"/>
  <c r="EG9" i="11"/>
  <c r="EI9" i="11" s="1"/>
  <c r="EJ9" i="11" s="1"/>
  <c r="FM9" i="11"/>
  <c r="FN9" i="11"/>
  <c r="FL9" i="11"/>
  <c r="FO9" i="11"/>
  <c r="FU9" i="11"/>
  <c r="EK9" i="11" l="1"/>
  <c r="EP9" i="11"/>
  <c r="EV9" i="11"/>
  <c r="FJ9" i="11" s="1"/>
  <c r="GH9" i="11" s="1"/>
  <c r="EQ9" i="11"/>
  <c r="EN9" i="11"/>
  <c r="FB9" i="11" s="1"/>
  <c r="FZ9" i="11" s="1"/>
  <c r="EM9" i="11"/>
  <c r="FA9" i="11" s="1"/>
  <c r="FY9" i="11" s="1"/>
  <c r="EU9" i="11"/>
  <c r="FI9" i="11" s="1"/>
  <c r="GG9" i="11" s="1"/>
  <c r="ES9" i="11"/>
  <c r="ER9" i="11"/>
  <c r="ET9" i="11"/>
  <c r="FH9" i="11" s="1"/>
  <c r="GF9" i="11" s="1"/>
  <c r="EL9" i="11"/>
  <c r="EZ9" i="11" s="1"/>
  <c r="FX9" i="11" s="1"/>
  <c r="EO9" i="11"/>
  <c r="FC9" i="11" s="1"/>
  <c r="GA9" i="11" s="1"/>
  <c r="FD9" i="11" l="1"/>
  <c r="FP9" i="11"/>
  <c r="FG9" i="11"/>
  <c r="FS9" i="11"/>
  <c r="FE9" i="11"/>
  <c r="FQ9" i="11"/>
  <c r="FF9" i="11"/>
  <c r="FR9" i="11"/>
  <c r="EW9" i="11"/>
  <c r="EX9" i="11" s="1"/>
  <c r="EY9" i="11"/>
  <c r="GE9" i="11" l="1"/>
  <c r="GB9" i="11"/>
  <c r="GD9" i="11"/>
  <c r="GC9" i="11"/>
  <c r="FW9" i="11"/>
  <c r="C8" i="22" l="1"/>
  <c r="F8" i="22" s="1"/>
  <c r="N8" i="22" l="1"/>
  <c r="E13" i="1" s="1"/>
  <c r="E113" i="1" s="1"/>
  <c r="B13" i="1"/>
  <c r="D13" i="1" l="1"/>
  <c r="C13" i="1"/>
</calcChain>
</file>

<file path=xl/sharedStrings.xml><?xml version="1.0" encoding="utf-8"?>
<sst xmlns="http://schemas.openxmlformats.org/spreadsheetml/2006/main" count="1301" uniqueCount="425">
  <si>
    <t>1 - OVERVIEW</t>
  </si>
  <si>
    <t>Overview</t>
  </si>
  <si>
    <t>Suitability</t>
  </si>
  <si>
    <t>This tool is suitable for use for schemes of up to 25 units, of which up to 9 units may be flats. Other schemes must use the PHPP tool (available from the above webpage) or another pre-agreed methodology.</t>
  </si>
  <si>
    <t>2 - DEVELOPMENT INFORMATION</t>
  </si>
  <si>
    <t>Development Information</t>
  </si>
  <si>
    <t>Development location</t>
  </si>
  <si>
    <t>Development description</t>
  </si>
  <si>
    <t>Total number of new-build homes</t>
  </si>
  <si>
    <t>Name of person completing Energy Statement</t>
  </si>
  <si>
    <t>Organisation</t>
  </si>
  <si>
    <t>Accreditation details (not required for SAP)</t>
  </si>
  <si>
    <t>Admin use only</t>
  </si>
  <si>
    <t>Planning application number (e.g. PA23/12345)</t>
  </si>
  <si>
    <t>Total energy offset (kWh over 30 years)</t>
  </si>
  <si>
    <t>Offsetting Payment (£)</t>
  </si>
  <si>
    <t xml:space="preserve"> </t>
  </si>
  <si>
    <t>3 - INPUT SAP (10.2) DATA</t>
  </si>
  <si>
    <t>SAP Conversion Tool V2.1</t>
  </si>
  <si>
    <t>Climate Zone:</t>
  </si>
  <si>
    <t>4   South West England</t>
  </si>
  <si>
    <r>
      <rPr>
        <b/>
        <sz val="14"/>
        <color theme="1"/>
        <rFont val="Calibri"/>
        <family val="2"/>
      </rPr>
      <t xml:space="preserve">↓ </t>
    </r>
    <r>
      <rPr>
        <b/>
        <sz val="14"/>
        <color theme="1"/>
        <rFont val="Arial"/>
        <family val="2"/>
      </rPr>
      <t xml:space="preserve">INSERT INFORMATION HERE </t>
    </r>
    <r>
      <rPr>
        <b/>
        <sz val="14"/>
        <color theme="1"/>
        <rFont val="Calibri"/>
        <family val="2"/>
      </rPr>
      <t>↓</t>
    </r>
  </si>
  <si>
    <r>
      <rPr>
        <b/>
        <sz val="14"/>
        <color theme="1"/>
        <rFont val="Calibri"/>
        <family val="2"/>
      </rPr>
      <t>↓</t>
    </r>
    <r>
      <rPr>
        <b/>
        <sz val="14"/>
        <color theme="1"/>
        <rFont val="Arial"/>
        <family val="2"/>
      </rPr>
      <t xml:space="preserve"> INSERT INFORMATION HERE </t>
    </r>
    <r>
      <rPr>
        <b/>
        <sz val="14"/>
        <color theme="1"/>
        <rFont val="Calibri"/>
        <family val="2"/>
      </rPr>
      <t>↓</t>
    </r>
  </si>
  <si>
    <r>
      <rPr>
        <b/>
        <sz val="14"/>
        <color theme="1"/>
        <rFont val="Calibri"/>
        <family val="2"/>
      </rPr>
      <t>↓</t>
    </r>
    <r>
      <rPr>
        <b/>
        <sz val="14"/>
        <color theme="1"/>
        <rFont val="Arial"/>
        <family val="2"/>
      </rPr>
      <t xml:space="preserve"> INSERT INFORMATION HERE - WHERE APPLICABLE </t>
    </r>
    <r>
      <rPr>
        <b/>
        <sz val="14"/>
        <color theme="1"/>
        <rFont val="Calibri"/>
        <family val="2"/>
      </rPr>
      <t>↓</t>
    </r>
  </si>
  <si>
    <t>*excluding internal partition elements</t>
  </si>
  <si>
    <t>Results</t>
  </si>
  <si>
    <t>Inputs - general</t>
  </si>
  <si>
    <t>Inputs - Space Heating Demand</t>
  </si>
  <si>
    <t>Inputs - Total Energy Use</t>
  </si>
  <si>
    <t>Inputs - Renewables</t>
  </si>
  <si>
    <t>Water Heating Reductions - where applicable</t>
  </si>
  <si>
    <t>Space heat demand</t>
  </si>
  <si>
    <t>Total energy use</t>
  </si>
  <si>
    <t>Renewable generation</t>
  </si>
  <si>
    <t>Renewable deficit</t>
  </si>
  <si>
    <t>Quantity</t>
  </si>
  <si>
    <t>Plot Name</t>
  </si>
  <si>
    <t>Bedrooms</t>
  </si>
  <si>
    <t>Number of storeys</t>
  </si>
  <si>
    <t>SAP Floor Area</t>
  </si>
  <si>
    <t>Volume</t>
  </si>
  <si>
    <t>Site Exposure</t>
  </si>
  <si>
    <t>Air permeability @50Pa</t>
  </si>
  <si>
    <t>Total area external elements</t>
  </si>
  <si>
    <t>Total area party elements*</t>
  </si>
  <si>
    <t>Ventilation system</t>
  </si>
  <si>
    <t>Heat recovery</t>
  </si>
  <si>
    <t>Thermal mass</t>
  </si>
  <si>
    <t>Fabric heat loss</t>
  </si>
  <si>
    <t>Solar gains</t>
  </si>
  <si>
    <t>Space heat source</t>
  </si>
  <si>
    <t>Heating efficiency</t>
  </si>
  <si>
    <t>Fraction of heat</t>
  </si>
  <si>
    <t>Domestic hot water source</t>
  </si>
  <si>
    <t>Water heating efficiency</t>
  </si>
  <si>
    <t>Hot water storage losses</t>
  </si>
  <si>
    <t>Pumps and fans energy</t>
  </si>
  <si>
    <t>Lighting Efficacy</t>
  </si>
  <si>
    <t>Renewable Generation</t>
  </si>
  <si>
    <t>Inputs only required for: waste water heat recovery, solar hot water and flue gas heat recovery</t>
  </si>
  <si>
    <r>
      <t>kWh/m</t>
    </r>
    <r>
      <rPr>
        <vertAlign val="superscript"/>
        <sz val="9"/>
        <color theme="1"/>
        <rFont val="Avenir Book"/>
        <family val="2"/>
      </rPr>
      <t>2</t>
    </r>
    <r>
      <rPr>
        <vertAlign val="subscript"/>
        <sz val="9"/>
        <color theme="1"/>
        <rFont val="Avenir Book"/>
        <family val="2"/>
      </rPr>
      <t>TFA/</t>
    </r>
    <r>
      <rPr>
        <sz val="9"/>
        <color theme="1"/>
        <rFont val="Avenir Book"/>
        <family val="2"/>
      </rPr>
      <t>yr</t>
    </r>
  </si>
  <si>
    <r>
      <t>kWh/m</t>
    </r>
    <r>
      <rPr>
        <vertAlign val="superscript"/>
        <sz val="9"/>
        <color theme="1"/>
        <rFont val="Avenir Book"/>
        <family val="2"/>
      </rPr>
      <t>2</t>
    </r>
    <r>
      <rPr>
        <vertAlign val="subscript"/>
        <sz val="9"/>
        <color theme="1"/>
        <rFont val="Avenir Book"/>
        <family val="2"/>
      </rPr>
      <t>GIA/</t>
    </r>
    <r>
      <rPr>
        <sz val="9"/>
        <color theme="1"/>
        <rFont val="Avenir Book"/>
        <family val="2"/>
      </rPr>
      <t>yr</t>
    </r>
  </si>
  <si>
    <t>% total energy</t>
  </si>
  <si>
    <t>kWh/year</t>
  </si>
  <si>
    <t>m2</t>
  </si>
  <si>
    <t>m3</t>
  </si>
  <si>
    <t>m3/m2/hr</t>
  </si>
  <si>
    <t>%</t>
  </si>
  <si>
    <t>kJ/m2/K</t>
  </si>
  <si>
    <t>W/K</t>
  </si>
  <si>
    <t>W</t>
  </si>
  <si>
    <t>(Primary)</t>
  </si>
  <si>
    <t>(Secondary)</t>
  </si>
  <si>
    <t>kWh/day</t>
  </si>
  <si>
    <t>Lumen/Watt</t>
  </si>
  <si>
    <t>kWh</t>
  </si>
  <si>
    <t>Required values:</t>
  </si>
  <si>
    <t>Box numbers from SAP calculation printout ---&gt;</t>
  </si>
  <si>
    <t>[4]</t>
  </si>
  <si>
    <t>[5]</t>
  </si>
  <si>
    <t>[17]</t>
  </si>
  <si>
    <t>[31]</t>
  </si>
  <si>
    <t>[32]+[32a]+[32b]</t>
  </si>
  <si>
    <t>[23c]</t>
  </si>
  <si>
    <t>[35]</t>
  </si>
  <si>
    <t>[37]</t>
  </si>
  <si>
    <t>[83]</t>
  </si>
  <si>
    <t>[206]</t>
  </si>
  <si>
    <t>[207]</t>
  </si>
  <si>
    <t>[201]</t>
  </si>
  <si>
    <t>[216]</t>
  </si>
  <si>
    <t>[48]</t>
  </si>
  <si>
    <t>[231]</t>
  </si>
  <si>
    <t>[233]</t>
  </si>
  <si>
    <t>Sum of [63 a, c and d]</t>
  </si>
  <si>
    <t>Jan</t>
  </si>
  <si>
    <t>Feb</t>
  </si>
  <si>
    <t>Mar</t>
  </si>
  <si>
    <t>Apr</t>
  </si>
  <si>
    <t>May</t>
  </si>
  <si>
    <t>Jun</t>
  </si>
  <si>
    <t>Jul</t>
  </si>
  <si>
    <t>Aug</t>
  </si>
  <si>
    <t>Sep</t>
  </si>
  <si>
    <t>Oct</t>
  </si>
  <si>
    <t>Nov</t>
  </si>
  <si>
    <t>Dec</t>
  </si>
  <si>
    <t>EXAMPLE</t>
  </si>
  <si>
    <t>EXAMPLE - Semi Detached House</t>
  </si>
  <si>
    <t>Normal</t>
  </si>
  <si>
    <t>MVHR</t>
  </si>
  <si>
    <t>Heat pump - air to water</t>
  </si>
  <si>
    <t>Total:</t>
  </si>
  <si>
    <t xml:space="preserve">. </t>
  </si>
  <si>
    <t>4 - GUIDANCE</t>
  </si>
  <si>
    <t>This page provides guidance notes on how to use this tool. For a more comprehensive description of why it was developed and how it works, please see the supporting methodology report, available from Cornwall and Bath and North East Somerset Councils.</t>
  </si>
  <si>
    <r>
      <rPr>
        <b/>
        <sz val="9"/>
        <color rgb="FF000000"/>
        <rFont val="Arial"/>
        <family val="2"/>
      </rPr>
      <t xml:space="preserve">CAUTION! </t>
    </r>
    <r>
      <rPr>
        <sz val="9"/>
        <color rgb="FF000000"/>
        <rFont val="Arial"/>
        <family val="2"/>
      </rPr>
      <t>All values should be taken from SAP EPC Cost worksheet for as designed dwelling only, see example below. Do not use values for improved dwellings, or values  from Energy Rating, Fabric Energy Efficiency, Dwelling Emission Rate, or Target Emission Rate,worksheets.</t>
    </r>
  </si>
  <si>
    <t>Climate Zone</t>
  </si>
  <si>
    <t>Select the climate zone for the development, this should be the same as the SAP climate zone.</t>
  </si>
  <si>
    <t>Inputs - General</t>
  </si>
  <si>
    <t>If there are identical dwellings, enter the number here. This value is used to multiply any renewable energy deficit that may exist. Identical dwellings are considered to be homes that are the same type, shape, size, specification, orientation and have the same renewable provision. Mirrored houses are not considered identical.</t>
  </si>
  <si>
    <t>Plot name</t>
  </si>
  <si>
    <t>Use a new row for each plot, and enter a name that can be linked to the SAP calculation printout</t>
  </si>
  <si>
    <t>The number of bedrooms is required to calculate the Part F ventilation rate</t>
  </si>
  <si>
    <t>Enter the dwelling's internal floor area entered into SAP</t>
  </si>
  <si>
    <t>Enter the dwelling volume calculated by SAP</t>
  </si>
  <si>
    <t>Site exposure</t>
  </si>
  <si>
    <t>Select 'normal' for most cases. 'Extreme Exposure' should be used for buildings in open areas, or tall buildings in urban areas. 'Extreme Shelter' should only be used for low rise buildings in city centres or forests.</t>
  </si>
  <si>
    <t>Air Permeability</t>
  </si>
  <si>
    <t>Enter the design air permeability used in SAP here. This value can be changed to test the impact of different levels of airtightness on the building's energy consumption</t>
  </si>
  <si>
    <t>Total Area External Elements</t>
  </si>
  <si>
    <t>Enter the total area of external elements from SAP here.</t>
  </si>
  <si>
    <t>Total Area Party Elements</t>
  </si>
  <si>
    <t>Enter the total area of party floors, walls and ceilings from SAP here. Internal partitions within a dwelling should not be included.</t>
  </si>
  <si>
    <t>Ventilation System</t>
  </si>
  <si>
    <t>Select the appropriate ventilation system type, usually MVHR is required to achieve the policy requirements.</t>
  </si>
  <si>
    <t>Heat Recovery %</t>
  </si>
  <si>
    <t>Enter the heat recovery system efficiency calculated by SAP here. For non-MVHR systems, enter zero.</t>
  </si>
  <si>
    <t>Thermal Mass</t>
  </si>
  <si>
    <t>Fabric Heat Loss</t>
  </si>
  <si>
    <t>This single figure from SAP captures the transmission losses of the building fabric due to floors, walls, roofs, windows, doors, and thermal bridges.</t>
  </si>
  <si>
    <t>Solar Gains</t>
  </si>
  <si>
    <t>Enter the solar gains for each month calculated by SAP here.</t>
  </si>
  <si>
    <t>Space Heat Source - Primary</t>
  </si>
  <si>
    <t>Select the type of primary space heating source from the drop down list</t>
  </si>
  <si>
    <t>Heating Efficiency - Primary</t>
  </si>
  <si>
    <t>Enter the efficiency of the primary space heating source assumed in SAP</t>
  </si>
  <si>
    <t>Space Heat Source - Secondary</t>
  </si>
  <si>
    <t>Where present, select the type of secondary space heating source from the drop down list</t>
  </si>
  <si>
    <t>Heating Efficiency - Secondary</t>
  </si>
  <si>
    <t>Where present, enter the efficiency of the secondary space heating source assumed in SAP</t>
  </si>
  <si>
    <t>Fraction of Heat - Secondary</t>
  </si>
  <si>
    <t>Where present, enter the proportion of heat provided by the secondary space heating source assumed in SAP</t>
  </si>
  <si>
    <t>Domestic Hot Water Source</t>
  </si>
  <si>
    <t>Select the type of water heating source from the drop down list</t>
  </si>
  <si>
    <t>Water Heating Efficiency</t>
  </si>
  <si>
    <t>Enter the efficiency of the water heating source assumed in SAP</t>
  </si>
  <si>
    <t>Hot Water Storage Losses</t>
  </si>
  <si>
    <t>Enter the daily losses for any hot water stores assumed in SAP</t>
  </si>
  <si>
    <t>Pumps and Fans Energy</t>
  </si>
  <si>
    <t>Enter the electricity use for pumps and fans calculated by SAP</t>
  </si>
  <si>
    <t>Enter the average lighting efficacy for the whole dwelling in lumens per Watt.</t>
  </si>
  <si>
    <t>Enter the renewable energy generation reported by SAP here as a negative number. To ensure the correct renewable energy generation figure is obtained, the 'MCS certified' box in SAP should be checked, and if the dwelling has a Solar PV Diverter, this should be disabled in the SAP calculation.</t>
  </si>
  <si>
    <t>Water Heating Reductions</t>
  </si>
  <si>
    <t>If the dwelling has wastewater heat recovery, solar water heating, or flue gas heat recovery, enter the reduction to hot water demand for each month here. Solar PV diverters should be disabled when generating SAP calculation results for use in this tool.</t>
  </si>
  <si>
    <t>5 - TERMS OF USE</t>
  </si>
  <si>
    <t>SAP Conversion Tool V2, Terms of use and Disclaimer:</t>
  </si>
  <si>
    <t>The SAP Conversion Tool V2 (the “Tool”) has been developed and produced by Etude for Cornwall and Bath &amp; North East Somerset Councils, for the sole purpose of facilitating reporting required for the following Planning Policies:</t>
  </si>
  <si>
    <t>Cornwall Council Policy SEC 1</t>
  </si>
  <si>
    <t>Bath &amp; North East Somerset Council Policy SCR6</t>
  </si>
  <si>
    <t>By accessing and using this Tool, you acknowledge and agree to the following disclaimer:</t>
  </si>
  <si>
    <r>
      <rPr>
        <b/>
        <sz val="9"/>
        <color rgb="FF000000"/>
        <rFont val="Avenir Book"/>
      </rPr>
      <t>1. No Warranty:</t>
    </r>
    <r>
      <rPr>
        <sz val="9"/>
        <color rgb="FF000000"/>
        <rFont val="Avenir Book"/>
      </rPr>
      <t xml:space="preserve"> The Tool is provided "as is" and without any warranty or guarantee of any kind, either express or implied, including but not limited to the implied warranties of merchantability, fitness for a particular purpose, or non-infringement.</t>
    </r>
  </si>
  <si>
    <r>
      <rPr>
        <b/>
        <sz val="9"/>
        <color rgb="FF000000"/>
        <rFont val="Avenir Book"/>
      </rPr>
      <t>2. No Liability:</t>
    </r>
    <r>
      <rPr>
        <sz val="9"/>
        <color rgb="FF000000"/>
        <rFont val="Avenir Book"/>
      </rPr>
      <t xml:space="preserve"> In no event shall Etude or its affiliates, officers, directors, employees, or agents be liable for any direct, indirect, incidental, special, or consequential damages, or damages for loss of profits, revenue, data, or use incurred by you or any third party, whether in an action in contract or tort, arising from your access to, or use of, the Tool.</t>
    </r>
  </si>
  <si>
    <r>
      <rPr>
        <b/>
        <sz val="9"/>
        <color rgb="FF000000"/>
        <rFont val="Avenir Book"/>
      </rPr>
      <t>3. Use at Your Own Risk:</t>
    </r>
    <r>
      <rPr>
        <sz val="9"/>
        <color rgb="FF000000"/>
        <rFont val="Avenir Book"/>
      </rPr>
      <t xml:space="preserve"> You understand and agree that you use the Tool at your own discretion and risk. You are solely responsible for any consequences resulting from the use of the Tool, and Etude disclaims any liability for such consequences.</t>
    </r>
  </si>
  <si>
    <r>
      <rPr>
        <b/>
        <sz val="9"/>
        <color rgb="FF000000"/>
        <rFont val="Avenir Book"/>
      </rPr>
      <t>4. No Legal or Financial Advice:</t>
    </r>
    <r>
      <rPr>
        <sz val="9"/>
        <color rgb="FF000000"/>
        <rFont val="Avenir Book"/>
      </rPr>
      <t xml:space="preserve"> The Tool is not intended to provide legal, financial, or professional advice. It is your responsibility to seek appropriate professional advice before making any decisions or taking any actions based on the results generated by the Tool.</t>
    </r>
  </si>
  <si>
    <r>
      <rPr>
        <b/>
        <sz val="9"/>
        <color rgb="FF000000"/>
        <rFont val="Avenir Book"/>
      </rPr>
      <t>5. Accuracy and Reliability:</t>
    </r>
    <r>
      <rPr>
        <sz val="9"/>
        <color rgb="FF000000"/>
        <rFont val="Avenir Book"/>
      </rPr>
      <t xml:space="preserve"> Etude makes no representations or warranties regarding the accuracy, reliability, or completeness of the information, calculations, or results provided by the Tool.</t>
    </r>
  </si>
  <si>
    <r>
      <rPr>
        <b/>
        <sz val="9"/>
        <color rgb="FF000000"/>
        <rFont val="Avenir Book"/>
      </rPr>
      <t>6. Climate Data Specificity:</t>
    </r>
    <r>
      <rPr>
        <sz val="9"/>
        <color rgb="FF000000"/>
        <rFont val="Avenir Book"/>
      </rPr>
      <t xml:space="preserve"> Please note that the climate data used within the Tool is specific to the original clients' geographical locations and, therefore, it may not be appropriate for use in other locations.</t>
    </r>
  </si>
  <si>
    <r>
      <rPr>
        <b/>
        <sz val="9"/>
        <color rgb="FF000000"/>
        <rFont val="Avenir Book"/>
      </rPr>
      <t>7. Updates and Changes:</t>
    </r>
    <r>
      <rPr>
        <sz val="9"/>
        <color rgb="FF000000"/>
        <rFont val="Avenir Book"/>
      </rPr>
      <t xml:space="preserve"> Etude may update, modify, or change the Tool at any time without notice. It is your responsibility to ensure that you are using the most current version of the Tool.</t>
    </r>
  </si>
  <si>
    <r>
      <t>The use of the Tool by any other local and/or Governmental authority for the purpose of planning policy reporting is strictly prohibited without the express written consent of Cornwall Council, Bath &amp; North East Somerset Council and Etude.</t>
    </r>
    <r>
      <rPr>
        <sz val="9"/>
        <color rgb="FF000000"/>
        <rFont val="Avenir Book"/>
      </rPr>
      <t xml:space="preserve"> If you are interested in adopting the Tool within your organisation for planning reporting, or any other commercial purposes, please contact Etude using the details at the bottom of this tab.</t>
    </r>
  </si>
  <si>
    <t>The Tool may only be used commercially for assessment of developments against Cornwall Council's and Bath &amp; North East Somerset Council's planning policy requirements. Non-commercial use is permitted for personal, educational, or non-profit activities without the intention of generating revenue or monetary gain. The Tool may also be used for energy / carbon benchmark reporting against industry performance targets.</t>
  </si>
  <si>
    <t>By using the Tool, you agree to hold harmless Etude from any claims, damages, losses, liabilities, or expenses arising out of your use of the Tool or any violation of these terms.</t>
  </si>
  <si>
    <t>If you do not agree with this disclaimer or any part of it, you must not use the Tool.</t>
  </si>
  <si>
    <t>This disclaimer is subject to change without notice, and it is your responsibility to review and understand the most current version before using the Tool</t>
  </si>
  <si>
    <t xml:space="preserve">Last Updated: 25th September 2023 </t>
  </si>
  <si>
    <t>Etude Consulting Ltd</t>
  </si>
  <si>
    <t>The Foundry</t>
  </si>
  <si>
    <t>5 Baldwin Terrace</t>
  </si>
  <si>
    <t>London,</t>
  </si>
  <si>
    <t>England</t>
  </si>
  <si>
    <t>N1 7RU</t>
  </si>
  <si>
    <t>Email: london@etude.co.uk</t>
  </si>
  <si>
    <t>SAP Conversion Tool V2</t>
  </si>
  <si>
    <t>Asymptote of sigmoid</t>
  </si>
  <si>
    <t>Width of sigmoid</t>
  </si>
  <si>
    <t>Linear component</t>
  </si>
  <si>
    <t>Offset</t>
  </si>
  <si>
    <t>Occupancy</t>
  </si>
  <si>
    <t>Flow Rate @50Pa</t>
  </si>
  <si>
    <t>Estimate Vv</t>
  </si>
  <si>
    <t>Estimate Vn50</t>
  </si>
  <si>
    <t>ACH @50Pa</t>
  </si>
  <si>
    <t>Infiltration Rate</t>
  </si>
  <si>
    <t>Adjusted infiltration for wind</t>
  </si>
  <si>
    <t>Ventilation rate per month</t>
  </si>
  <si>
    <t>Effective air change rate (combined ventilation and infiltration)</t>
  </si>
  <si>
    <t>Ventilation and infiltration heat loss coefficient</t>
  </si>
  <si>
    <r>
      <t>m</t>
    </r>
    <r>
      <rPr>
        <sz val="9"/>
        <color theme="1"/>
        <rFont val="Avenir Book"/>
        <family val="2"/>
      </rPr>
      <t>³</t>
    </r>
    <r>
      <rPr>
        <sz val="6.3"/>
        <color theme="1"/>
        <rFont val="Avenir Book"/>
        <family val="2"/>
      </rPr>
      <t>/h</t>
    </r>
  </si>
  <si>
    <r>
      <t>m</t>
    </r>
    <r>
      <rPr>
        <sz val="9"/>
        <color theme="1"/>
        <rFont val="Avenir Book"/>
        <family val="2"/>
      </rPr>
      <t>³</t>
    </r>
  </si>
  <si>
    <t>ACH</t>
  </si>
  <si>
    <t>[22b]</t>
  </si>
  <si>
    <t>Part F Minimum Ventilation Rate</t>
  </si>
  <si>
    <t>[25]</t>
  </si>
  <si>
    <t>[38]</t>
  </si>
  <si>
    <t>Energy Use</t>
  </si>
  <si>
    <t>Heat gains</t>
  </si>
  <si>
    <t>Watts</t>
  </si>
  <si>
    <t>Refrigeration</t>
  </si>
  <si>
    <t>Dishwashing</t>
  </si>
  <si>
    <t>Clothes Washing</t>
  </si>
  <si>
    <t>Clothes Drying</t>
  </si>
  <si>
    <t>Small Devices per Dwelling</t>
  </si>
  <si>
    <t>Small Devices per Occupant</t>
  </si>
  <si>
    <t>Total</t>
  </si>
  <si>
    <t>[L14]</t>
  </si>
  <si>
    <t>[L15]</t>
  </si>
  <si>
    <t>[L16a] or [68]</t>
  </si>
  <si>
    <t>[L20]</t>
  </si>
  <si>
    <t>[L21]</t>
  </si>
  <si>
    <t>[69]</t>
  </si>
  <si>
    <t>Energy use</t>
  </si>
  <si>
    <t>Daily hot water demand</t>
  </si>
  <si>
    <t>Energy content of hot water</t>
  </si>
  <si>
    <t>Distribution losses</t>
  </si>
  <si>
    <t>Storage loss</t>
  </si>
  <si>
    <t>Primary circuit loss</t>
  </si>
  <si>
    <t>Combi losses</t>
  </si>
  <si>
    <t>Total heat for water heating</t>
  </si>
  <si>
    <t>Water heating demand / Output from water heater</t>
  </si>
  <si>
    <t>Heat gains from water heating</t>
  </si>
  <si>
    <t>litres/day</t>
  </si>
  <si>
    <t>Sum</t>
  </si>
  <si>
    <t>Metabolic</t>
  </si>
  <si>
    <t>Lighting</t>
  </si>
  <si>
    <t>Appliances</t>
  </si>
  <si>
    <t>Cooking</t>
  </si>
  <si>
    <t>Pumps and fans</t>
  </si>
  <si>
    <t>Evaporative losses</t>
  </si>
  <si>
    <t>Water heating</t>
  </si>
  <si>
    <t>Total IHG</t>
  </si>
  <si>
    <t>[66]</t>
  </si>
  <si>
    <t>[67]</t>
  </si>
  <si>
    <t>[68]</t>
  </si>
  <si>
    <t>[70]</t>
  </si>
  <si>
    <t>[71]</t>
  </si>
  <si>
    <t>[72]</t>
  </si>
  <si>
    <t>[73]</t>
  </si>
  <si>
    <t xml:space="preserve">SAP Conversion Tool V2 - PHPP + SAP 10.2											</t>
  </si>
  <si>
    <t>Heat transfer coefficient</t>
  </si>
  <si>
    <t>tau</t>
  </si>
  <si>
    <t>alpha</t>
  </si>
  <si>
    <t>L</t>
  </si>
  <si>
    <t>gamma</t>
  </si>
  <si>
    <t>Utilisation Factor</t>
  </si>
  <si>
    <t>calculation step</t>
  </si>
  <si>
    <t>[39m]</t>
  </si>
  <si>
    <t>[94]</t>
  </si>
  <si>
    <t>Temperature Difference</t>
  </si>
  <si>
    <t>Infiltration heat loss</t>
  </si>
  <si>
    <t>Ventilation heat loss</t>
  </si>
  <si>
    <t xml:space="preserve">Transmission Losses </t>
  </si>
  <si>
    <t>Useful solar gains</t>
  </si>
  <si>
    <t>Useful internal gains</t>
  </si>
  <si>
    <t>Space heating Demand - Initial Value</t>
  </si>
  <si>
    <t>Degree hours included in final heat demand calculation</t>
  </si>
  <si>
    <t>Infiltration heat loss - Reduced degree hours</t>
  </si>
  <si>
    <t>Ventilation heat loss - Reduced degree hours</t>
  </si>
  <si>
    <t>Transmission Losses - Reduced degree hours</t>
  </si>
  <si>
    <t>Solar Gains - Cap Calculation</t>
  </si>
  <si>
    <t>Useful solar gains - Capped as a % transmission loss for reduced degree hours</t>
  </si>
  <si>
    <t>Useful solar gains - Reduced degree hours</t>
  </si>
  <si>
    <t>Useful internal gains - Reduced degree hours</t>
  </si>
  <si>
    <t>Space heating Demand - Reduced degree hours</t>
  </si>
  <si>
    <t>K</t>
  </si>
  <si>
    <t>Total Losses</t>
  </si>
  <si>
    <t>Total Solar Gains</t>
  </si>
  <si>
    <t>Solar gain proportion of heat loss</t>
  </si>
  <si>
    <t>Solar Gain above Cap</t>
  </si>
  <si>
    <t>[95m]</t>
  </si>
  <si>
    <t>[98m]</t>
  </si>
  <si>
    <t>Space heating efficiency - primary</t>
  </si>
  <si>
    <t>Space heating efficiency - secondary</t>
  </si>
  <si>
    <t>Space heating final energy</t>
  </si>
  <si>
    <t>DHW heat demand</t>
  </si>
  <si>
    <t>DHW efficiency</t>
  </si>
  <si>
    <t>DHW final energy</t>
  </si>
  <si>
    <t>Energy Generation - Performance Factor Correction</t>
  </si>
  <si>
    <t>Energy Generation - Climate Correction</t>
  </si>
  <si>
    <t>Policy Targets</t>
  </si>
  <si>
    <t>1. Space heat demand</t>
  </si>
  <si>
    <t>kWh/m2.yr</t>
  </si>
  <si>
    <t>2. Total energy</t>
  </si>
  <si>
    <t>3. Solar generation</t>
  </si>
  <si>
    <t>of total energy</t>
  </si>
  <si>
    <t>Input Worksheet Lists</t>
  </si>
  <si>
    <t>Extreme Shelter</t>
  </si>
  <si>
    <t>Extreme Exposure</t>
  </si>
  <si>
    <t>Intermittent Extract</t>
  </si>
  <si>
    <t>Continuous Extract</t>
  </si>
  <si>
    <t>Positive Input</t>
  </si>
  <si>
    <t>Space heat sources:</t>
  </si>
  <si>
    <t>Heat pump - air to air</t>
  </si>
  <si>
    <t>Heat pump - ground to water</t>
  </si>
  <si>
    <t>Direct electric</t>
  </si>
  <si>
    <t>Gas/oil boiler - combi</t>
  </si>
  <si>
    <t>Gas/oil/biomass boiler</t>
  </si>
  <si>
    <t>Water heat sources:</t>
  </si>
  <si>
    <t>Note: If adding any new heat sources, ensure DHW loss calculations are updated to ensure primary and combi losses are included if necessary.</t>
  </si>
  <si>
    <t>Date Lookups</t>
  </si>
  <si>
    <t>Month Number</t>
  </si>
  <si>
    <t>Days</t>
  </si>
  <si>
    <t>SAP Conversion Tool V2
Internal temperature setpoints</t>
  </si>
  <si>
    <t xml:space="preserve">SAP 10 - Table U1: Mean external temperature (°C) </t>
  </si>
  <si>
    <t>Region</t>
  </si>
  <si>
    <t>SAP Conversion Tool V2 - Solar Adjustment</t>
  </si>
  <si>
    <t>Validated?</t>
  </si>
  <si>
    <t>0   UK average</t>
  </si>
  <si>
    <t>NO</t>
  </si>
  <si>
    <t>1   Thames</t>
  </si>
  <si>
    <t>2   South East England</t>
  </si>
  <si>
    <t>3   Southern England</t>
  </si>
  <si>
    <t>YES</t>
  </si>
  <si>
    <t>5   Severn Wales / Severn England</t>
  </si>
  <si>
    <t>6   Midlands</t>
  </si>
  <si>
    <t>7   West Pennines Wales / West Pennines England</t>
  </si>
  <si>
    <t>8   North West England / South West Scotland</t>
  </si>
  <si>
    <t>9   Borders Scotland / Borders England</t>
  </si>
  <si>
    <t>10   North East England</t>
  </si>
  <si>
    <t>11   East Pennines</t>
  </si>
  <si>
    <t>12   East Anglia</t>
  </si>
  <si>
    <t>13   Wales</t>
  </si>
  <si>
    <t>14   West Scotland</t>
  </si>
  <si>
    <t>15   East Scotland</t>
  </si>
  <si>
    <t>16   North East Scotland</t>
  </si>
  <si>
    <t>17   Highland</t>
  </si>
  <si>
    <t>18   Western Isles</t>
  </si>
  <si>
    <t>19   Orkney</t>
  </si>
  <si>
    <t>20   Shetland</t>
  </si>
  <si>
    <t>21   Northern Ireland</t>
  </si>
  <si>
    <t xml:space="preserve">SAP 10 - Table U2: Wind speed (m/s) for calculation of infiltration rate </t>
  </si>
  <si>
    <t>Average</t>
  </si>
  <si>
    <t xml:space="preserve">Table 3.1 Occupancy Adjustment factors </t>
  </si>
  <si>
    <t>Linea component</t>
  </si>
  <si>
    <t>SAP 10</t>
  </si>
  <si>
    <t>Wind Protection Coefficient, f</t>
  </si>
  <si>
    <t>Part F - Table 1.3 Minimum whole dwelling ventilation rates</t>
  </si>
  <si>
    <t>l/s</t>
  </si>
  <si>
    <t>SAP 10 Appendix J Tables</t>
  </si>
  <si>
    <t>Table 1d: Temperature rise of hot water drawn off (from SAP 2012)</t>
  </si>
  <si>
    <t>Table J1: Cold water temperatures</t>
  </si>
  <si>
    <t>From header tank</t>
  </si>
  <si>
    <t>From mains</t>
  </si>
  <si>
    <t>Table J2: Monthly factors for hot water use</t>
  </si>
  <si>
    <t>Annual</t>
  </si>
  <si>
    <t>Table J5: Behavioural factor for showers and baths</t>
  </si>
  <si>
    <t>Internal Heat Gain Constants</t>
  </si>
  <si>
    <t>SAP 10 - Typical Gains (Tables 5 and 5a)</t>
  </si>
  <si>
    <t>Conversion Tool V2</t>
  </si>
  <si>
    <t>Note: SAP 10 typical gains do not apply to DPER, TPER, DER, and TER calculations. These use reduced values from SAP Table 5.</t>
  </si>
  <si>
    <t>Constant 1</t>
  </si>
  <si>
    <t xml:space="preserve">Constant 2 </t>
  </si>
  <si>
    <t>Availability</t>
  </si>
  <si>
    <t>Note: SAP Conversion Tool V2 uses the PHPP assumption of 80W/person, with an availability of 55% = 44W/person. This is similar to the SAP 10 reduced gains assumption of 50W/person from Table 5.</t>
  </si>
  <si>
    <t>Note: SAP Conversion Tool V2 uses the SAP 10 formula for standard gains. As lighting gains from modern LED lighting are relatively small, the reduced gains formulae was not deemed worth the additional complexity.</t>
  </si>
  <si>
    <t>Note: SAP Conversion Tool V2 assumes reduced gains availability to account for appliance gains that are lost due to drain water, venting of tumble dryer air, and some proportion of energy use ocurring outside.</t>
  </si>
  <si>
    <t>Note: SAP Conversion Tool V2 uses the SAP 10 reduced gains values from column B of Table 5. Same assumption as PHPP for percentage availability.</t>
  </si>
  <si>
    <t>Pump (boiler only)</t>
  </si>
  <si>
    <t>Note: SAP Conversion Tool V2 uses same value as SAP 10, see Table 5a</t>
  </si>
  <si>
    <t>Ventilation - Extract or Positive Input Fans</t>
  </si>
  <si>
    <t>Ventilation - MVHR</t>
  </si>
  <si>
    <t>DHW - Energy content of hot water and combi losses</t>
  </si>
  <si>
    <t>Note: SAP Conversion Tool V2 assumes lower gains from hot water than SAP 10.</t>
  </si>
  <si>
    <t>DHW - Distribution, storage and primary circuit losses</t>
  </si>
  <si>
    <t>Note: SAP Conversion Tool V2 assumes primary circuit loss is partially outside, so gains are less useful. Could differentiate between primary distribution, secondary distribution, and storage loss availability in future versions. BS EN ISO standard assumes 75%.</t>
  </si>
  <si>
    <t>DHW - Extra factor for all losses</t>
  </si>
  <si>
    <t>Appliance Energy</t>
  </si>
  <si>
    <t>SAP10</t>
  </si>
  <si>
    <t>Constant 2</t>
  </si>
  <si>
    <t>End Use</t>
  </si>
  <si>
    <t>Energy per Use (kWh)</t>
  </si>
  <si>
    <t>Frequency of Use</t>
  </si>
  <si>
    <t>Unit of Use</t>
  </si>
  <si>
    <t>Per Occupant</t>
  </si>
  <si>
    <t>Small Devices</t>
  </si>
  <si>
    <t>Per Dwelling</t>
  </si>
  <si>
    <t>Cooking Energy</t>
  </si>
  <si>
    <t>Fixed Energy</t>
  </si>
  <si>
    <t>Variable Energy</t>
  </si>
  <si>
    <t>Lighting energy</t>
  </si>
  <si>
    <t>Lumens per lamp</t>
  </si>
  <si>
    <t>Lamps per person</t>
  </si>
  <si>
    <t>Hours per person per year</t>
  </si>
  <si>
    <t>Transmission heat loss constant</t>
  </si>
  <si>
    <t>Increase above SAP value</t>
  </si>
  <si>
    <t>Adjustment applied to transmission heat losses</t>
  </si>
  <si>
    <t>Dwelling volume adjustment</t>
  </si>
  <si>
    <t>Volume due to internal walls</t>
  </si>
  <si>
    <t>Depth of intermediate floors (m)</t>
  </si>
  <si>
    <t>Used to convert AP rate to ACH (prior to divisors)</t>
  </si>
  <si>
    <t>Infiltration and Ventilation Constants</t>
  </si>
  <si>
    <t>Infiltration rate constant for monthly calculation</t>
  </si>
  <si>
    <t>Adjustment applied to infiltration rate monthly calculation - currently unused</t>
  </si>
  <si>
    <t>Ventilation rate constant</t>
  </si>
  <si>
    <t>Adjustment applied to ventilation rates</t>
  </si>
  <si>
    <t>Solar Gains Cap</t>
  </si>
  <si>
    <t>Max annual percentage of transmission losses</t>
  </si>
  <si>
    <t>Space Heating Season Adjustment</t>
  </si>
  <si>
    <t>Monthly heat demand as a percentage of annual</t>
  </si>
  <si>
    <t>Heating system assumed to be turned down/off during months when heat demand is below this value</t>
  </si>
  <si>
    <t>Percentage heat loss included in cut-off months</t>
  </si>
  <si>
    <t>Heat Pump Efficiency Adjustment</t>
  </si>
  <si>
    <t>Space heating</t>
  </si>
  <si>
    <t>Solar Photovoltaic Performance Factor</t>
  </si>
  <si>
    <t>Based on University of Sheffield performance factors for 7,000+ systems in the UK</t>
  </si>
  <si>
    <t>This tool assists with demonstrating compliance with the new-build residential energy requirements of LPPU Policy SCR6. It provides a summary against policy criteria by house type.</t>
  </si>
  <si>
    <r>
      <t>To use the tool, key information is required from a design stage SAP (Standard Assessment Procedure) 10.2 assessment (Calculation of EPC Costs, Emissions and Primary Energy). This tool adjusts the data to provide more accurate estimates of space heating demand, energy use intensity and the renewable generation balance which will be used for decision-making purposes. The SAP adjustment methodology is available at</t>
    </r>
    <r>
      <rPr>
        <u/>
        <sz val="11"/>
        <color theme="1"/>
        <rFont val="Arial"/>
        <family val="2"/>
      </rPr>
      <t xml:space="preserve"> </t>
    </r>
    <r>
      <rPr>
        <b/>
        <u/>
        <sz val="11"/>
        <color theme="1"/>
        <rFont val="Arial"/>
        <family val="2"/>
      </rPr>
      <t>insert URL when published on website</t>
    </r>
    <r>
      <rPr>
        <b/>
        <sz val="11"/>
        <color theme="1"/>
        <rFont val="Arial"/>
        <family val="2"/>
      </rPr>
      <t>.</t>
    </r>
    <r>
      <rPr>
        <sz val="11"/>
        <color theme="1"/>
        <rFont val="Arial"/>
        <family val="2"/>
      </rPr>
      <t xml:space="preserve"> Applicants should complete the relevent fields on Tabs 2 and 3. Guidance on completing this tool is available on Tab 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</si>
</sst>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
  </numFmts>
  <fonts count="49">
    <font>
      <sz val="9"/>
      <color theme="1"/>
      <name val="Avenir Book"/>
      <family val="2"/>
    </font>
    <font>
      <sz val="11"/>
      <color theme="1"/>
      <name val="Calibri"/>
      <family val="2"/>
      <scheme val="minor"/>
    </font>
    <font>
      <sz val="12"/>
      <color theme="1"/>
      <name val="Calibri"/>
      <family val="2"/>
      <scheme val="minor"/>
    </font>
    <font>
      <b/>
      <sz val="9"/>
      <color theme="1"/>
      <name val="Avenir Book"/>
      <family val="2"/>
    </font>
    <font>
      <sz val="8"/>
      <name val="Avenir Book"/>
      <family val="2"/>
    </font>
    <font>
      <sz val="7"/>
      <color theme="1"/>
      <name val="Consolas"/>
      <family val="2"/>
    </font>
    <font>
      <sz val="9"/>
      <color theme="1"/>
      <name val="Avenir Book"/>
      <family val="2"/>
    </font>
    <font>
      <i/>
      <sz val="9"/>
      <color theme="1"/>
      <name val="Avenir Book"/>
      <family val="2"/>
    </font>
    <font>
      <sz val="9"/>
      <color rgb="FFFF0000"/>
      <name val="Avenir Book"/>
      <family val="2"/>
    </font>
    <font>
      <sz val="9"/>
      <color theme="5"/>
      <name val="Avenir Book"/>
      <family val="2"/>
    </font>
    <font>
      <sz val="9"/>
      <name val="Avenir Book"/>
      <family val="2"/>
    </font>
    <font>
      <b/>
      <sz val="9"/>
      <name val="Avenir Book"/>
      <family val="2"/>
    </font>
    <font>
      <b/>
      <sz val="16"/>
      <color theme="1"/>
      <name val="Arial"/>
      <family val="2"/>
    </font>
    <font>
      <b/>
      <sz val="9"/>
      <color theme="1" tint="0.499984740745262"/>
      <name val="Avenir Book"/>
      <family val="2"/>
    </font>
    <font>
      <sz val="9"/>
      <color theme="1" tint="0.499984740745262"/>
      <name val="Avenir Book"/>
      <family val="2"/>
    </font>
    <font>
      <sz val="6.3"/>
      <color theme="1"/>
      <name val="Avenir Book"/>
      <family val="2"/>
    </font>
    <font>
      <vertAlign val="subscript"/>
      <sz val="9"/>
      <color theme="1"/>
      <name val="Avenir Book"/>
      <family val="2"/>
    </font>
    <font>
      <vertAlign val="superscript"/>
      <sz val="9"/>
      <color theme="1"/>
      <name val="Avenir Book"/>
      <family val="2"/>
    </font>
    <font>
      <sz val="11"/>
      <color theme="1"/>
      <name val="Avenir Book"/>
      <family val="2"/>
    </font>
    <font>
      <sz val="11"/>
      <color indexed="62"/>
      <name val="Calibri"/>
      <family val="2"/>
    </font>
    <font>
      <b/>
      <sz val="9"/>
      <color theme="1"/>
      <name val="Avenir Book"/>
    </font>
    <font>
      <sz val="9"/>
      <color theme="1"/>
      <name val="Avenir Book"/>
    </font>
    <font>
      <b/>
      <sz val="11"/>
      <color rgb="FFFF0000"/>
      <name val="Avenir Book"/>
    </font>
    <font>
      <b/>
      <sz val="16"/>
      <color rgb="FFFF0000"/>
      <name val="Avenir Book"/>
    </font>
    <font>
      <sz val="9"/>
      <color rgb="FF000000"/>
      <name val="Avenir Book"/>
    </font>
    <font>
      <b/>
      <sz val="9"/>
      <color rgb="FF000000"/>
      <name val="Avenir Book"/>
    </font>
    <font>
      <b/>
      <sz val="11"/>
      <color theme="1"/>
      <name val="Calibri"/>
      <family val="2"/>
      <scheme val="minor"/>
    </font>
    <font>
      <sz val="9"/>
      <color theme="1"/>
      <name val="Calibri"/>
      <family val="2"/>
      <scheme val="minor"/>
    </font>
    <font>
      <b/>
      <sz val="15"/>
      <color theme="1"/>
      <name val="Arial"/>
      <family val="2"/>
    </font>
    <font>
      <sz val="15"/>
      <color theme="1"/>
      <name val="Arial"/>
      <family val="2"/>
    </font>
    <font>
      <sz val="16"/>
      <color theme="1"/>
      <name val="Arial"/>
      <family val="2"/>
    </font>
    <font>
      <sz val="11"/>
      <color theme="1"/>
      <name val="Arial"/>
      <family val="2"/>
    </font>
    <font>
      <sz val="9"/>
      <color theme="1"/>
      <name val="Arial"/>
      <family val="2"/>
    </font>
    <font>
      <b/>
      <sz val="11"/>
      <color theme="1"/>
      <name val="Arial"/>
      <family val="2"/>
    </font>
    <font>
      <b/>
      <sz val="16"/>
      <color theme="1"/>
      <name val="Calibri"/>
      <family val="2"/>
      <scheme val="minor"/>
    </font>
    <font>
      <b/>
      <sz val="10"/>
      <color theme="1"/>
      <name val="Arial"/>
      <family val="2"/>
    </font>
    <font>
      <b/>
      <sz val="14"/>
      <color theme="1"/>
      <name val="Arial"/>
      <family val="2"/>
    </font>
    <font>
      <sz val="9"/>
      <color rgb="FF000000"/>
      <name val="Arial"/>
      <family val="2"/>
    </font>
    <font>
      <b/>
      <sz val="9"/>
      <color rgb="FF000000"/>
      <name val="Arial"/>
      <family val="2"/>
    </font>
    <font>
      <b/>
      <sz val="14"/>
      <color theme="1"/>
      <name val="Calibri"/>
      <family val="2"/>
    </font>
    <font>
      <b/>
      <i/>
      <sz val="9"/>
      <name val="Avenir Book"/>
    </font>
    <font>
      <b/>
      <i/>
      <sz val="9"/>
      <color rgb="FF000000"/>
      <name val="Arial"/>
      <family val="2"/>
    </font>
    <font>
      <b/>
      <i/>
      <sz val="9"/>
      <color rgb="FF000000"/>
      <name val="Arial"/>
    </font>
    <font>
      <u/>
      <sz val="11"/>
      <color theme="1"/>
      <name val="Arial"/>
      <family val="2"/>
    </font>
    <font>
      <b/>
      <u/>
      <sz val="11"/>
      <color theme="1"/>
      <name val="Arial"/>
      <family val="2"/>
    </font>
    <font>
      <b/>
      <sz val="10"/>
      <color theme="1"/>
      <name val="Avenir Book"/>
    </font>
    <font>
      <b/>
      <sz val="11"/>
      <color theme="1"/>
      <name val="Avenir Book"/>
    </font>
    <font>
      <b/>
      <sz val="12"/>
      <color theme="1"/>
      <name val="Arial"/>
      <family val="2"/>
    </font>
    <font>
      <b/>
      <sz val="10"/>
      <color theme="1" tint="0.499984740745262"/>
      <name val="Avenir Book"/>
    </font>
  </fonts>
  <fills count="16">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indexed="43"/>
      </patternFill>
    </fill>
    <fill>
      <patternFill patternType="solid">
        <fgColor rgb="FF66FFCC"/>
        <bgColor indexed="64"/>
      </patternFill>
    </fill>
    <fill>
      <patternFill patternType="solid">
        <fgColor rgb="FFFFFF00"/>
        <bgColor indexed="64"/>
      </patternFill>
    </fill>
    <fill>
      <patternFill patternType="solid">
        <fgColor rgb="FFFF0000"/>
        <bgColor indexed="64"/>
      </patternFill>
    </fill>
    <fill>
      <patternFill patternType="solid">
        <fgColor theme="2" tint="-0.249977111117893"/>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7" tint="0.39997558519241921"/>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23"/>
      </left>
      <right style="thin">
        <color indexed="23"/>
      </right>
      <top style="thin">
        <color indexed="23"/>
      </top>
      <bottom style="thin">
        <color indexed="23"/>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ck">
        <color auto="1"/>
      </left>
      <right/>
      <top style="thick">
        <color rgb="FF000000"/>
      </top>
      <bottom/>
      <diagonal/>
    </border>
    <border>
      <left/>
      <right/>
      <top style="thick">
        <color rgb="FF000000"/>
      </top>
      <bottom/>
      <diagonal/>
    </border>
    <border>
      <left/>
      <right style="thick">
        <color auto="1"/>
      </right>
      <top style="thick">
        <color rgb="FF000000"/>
      </top>
      <bottom/>
      <diagonal/>
    </border>
    <border>
      <left style="thick">
        <color rgb="FF000000"/>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style="thick">
        <color auto="1"/>
      </top>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9" fontId="6" fillId="0" borderId="0" applyFont="0" applyFill="0" applyBorder="0" applyAlignment="0" applyProtection="0"/>
    <xf numFmtId="0" fontId="2" fillId="0" borderId="0"/>
    <xf numFmtId="0" fontId="19" fillId="8" borderId="16" applyNumberFormat="0" applyAlignment="0" applyProtection="0"/>
    <xf numFmtId="0" fontId="19" fillId="8" borderId="16" applyNumberFormat="0" applyAlignment="0" applyProtection="0"/>
  </cellStyleXfs>
  <cellXfs count="379">
    <xf numFmtId="0" fontId="0" fillId="0" borderId="0" xfId="0"/>
    <xf numFmtId="0" fontId="0" fillId="5" borderId="0" xfId="0" applyFill="1"/>
    <xf numFmtId="0" fontId="0" fillId="5" borderId="0" xfId="0" applyFill="1" applyAlignment="1">
      <alignment horizontal="center"/>
    </xf>
    <xf numFmtId="0" fontId="0" fillId="5" borderId="0" xfId="0" applyFill="1" applyAlignment="1">
      <alignment horizontal="center" vertical="center"/>
    </xf>
    <xf numFmtId="0" fontId="5" fillId="5" borderId="0" xfId="0" applyFont="1" applyFill="1" applyAlignment="1">
      <alignment horizontal="center" vertical="center"/>
    </xf>
    <xf numFmtId="0" fontId="0" fillId="5" borderId="0" xfId="0" applyFill="1" applyAlignment="1">
      <alignment wrapText="1"/>
    </xf>
    <xf numFmtId="0" fontId="0" fillId="5" borderId="0" xfId="0" applyFill="1" applyAlignment="1">
      <alignment horizontal="center" wrapText="1"/>
    </xf>
    <xf numFmtId="0" fontId="8" fillId="5" borderId="0" xfId="0" applyFont="1" applyFill="1"/>
    <xf numFmtId="0" fontId="9" fillId="5" borderId="0" xfId="0" applyFont="1" applyFill="1"/>
    <xf numFmtId="9" fontId="0" fillId="5" borderId="0" xfId="0" applyNumberFormat="1" applyFill="1"/>
    <xf numFmtId="2" fontId="0" fillId="5" borderId="0" xfId="0" applyNumberFormat="1" applyFill="1"/>
    <xf numFmtId="0" fontId="0" fillId="5" borderId="1" xfId="0" applyFill="1" applyBorder="1" applyAlignment="1">
      <alignment horizontal="center"/>
    </xf>
    <xf numFmtId="0" fontId="0" fillId="5" borderId="4" xfId="0" applyFill="1" applyBorder="1" applyAlignment="1">
      <alignment horizontal="center"/>
    </xf>
    <xf numFmtId="0" fontId="3" fillId="5" borderId="1" xfId="0" applyFont="1" applyFill="1" applyBorder="1" applyAlignment="1">
      <alignment horizontal="center"/>
    </xf>
    <xf numFmtId="0" fontId="0" fillId="5" borderId="1" xfId="0" applyFill="1" applyBorder="1" applyAlignment="1">
      <alignment horizontal="center" vertical="center"/>
    </xf>
    <xf numFmtId="1" fontId="0" fillId="5" borderId="0" xfId="0" applyNumberFormat="1" applyFill="1"/>
    <xf numFmtId="0" fontId="0" fillId="5" borderId="1" xfId="0" applyFill="1" applyBorder="1" applyAlignment="1">
      <alignment horizontal="left" vertical="center"/>
    </xf>
    <xf numFmtId="0" fontId="0" fillId="5" borderId="0" xfId="0" applyFill="1" applyAlignment="1">
      <alignment vertical="center"/>
    </xf>
    <xf numFmtId="0" fontId="0" fillId="5" borderId="1" xfId="0" applyFill="1" applyBorder="1" applyAlignment="1">
      <alignment horizontal="center" wrapText="1"/>
    </xf>
    <xf numFmtId="0" fontId="0" fillId="5" borderId="1" xfId="0" applyFill="1" applyBorder="1" applyAlignment="1">
      <alignment horizontal="center" vertical="center" wrapText="1"/>
    </xf>
    <xf numFmtId="0" fontId="0" fillId="5" borderId="1" xfId="0" applyFill="1" applyBorder="1" applyAlignment="1">
      <alignment vertical="center"/>
    </xf>
    <xf numFmtId="0" fontId="3" fillId="5" borderId="1" xfId="0" applyFont="1" applyFill="1" applyBorder="1" applyAlignment="1">
      <alignment horizontal="center" vertical="center"/>
    </xf>
    <xf numFmtId="0" fontId="3" fillId="5" borderId="1" xfId="0" applyFont="1" applyFill="1" applyBorder="1" applyAlignment="1">
      <alignment horizontal="left" vertical="center"/>
    </xf>
    <xf numFmtId="1" fontId="0" fillId="5" borderId="1" xfId="0" applyNumberFormat="1" applyFill="1" applyBorder="1" applyAlignment="1">
      <alignment horizontal="center" vertical="center"/>
    </xf>
    <xf numFmtId="1" fontId="0" fillId="2" borderId="1" xfId="0" applyNumberFormat="1" applyFill="1" applyBorder="1" applyAlignment="1">
      <alignment horizontal="center" vertical="center"/>
    </xf>
    <xf numFmtId="0" fontId="0" fillId="2" borderId="1" xfId="0" applyFill="1" applyBorder="1" applyAlignment="1">
      <alignment horizontal="center" vertical="center"/>
    </xf>
    <xf numFmtId="0" fontId="0" fillId="5" borderId="0" xfId="0" applyFill="1" applyAlignment="1">
      <alignment horizontal="left"/>
    </xf>
    <xf numFmtId="0" fontId="3" fillId="5" borderId="0" xfId="0" applyFont="1" applyFill="1" applyAlignment="1">
      <alignment horizontal="left"/>
    </xf>
    <xf numFmtId="0" fontId="0" fillId="2" borderId="1" xfId="0" applyFill="1" applyBorder="1" applyAlignment="1">
      <alignment horizontal="center" wrapText="1"/>
    </xf>
    <xf numFmtId="0" fontId="0" fillId="5" borderId="0" xfId="0" applyFill="1" applyAlignment="1">
      <alignment horizontal="left" wrapText="1"/>
    </xf>
    <xf numFmtId="165"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5" borderId="4" xfId="0" applyFill="1" applyBorder="1" applyAlignment="1">
      <alignment horizontal="center" vertical="center"/>
    </xf>
    <xf numFmtId="0" fontId="0" fillId="5" borderId="9" xfId="0" applyFill="1" applyBorder="1" applyAlignment="1">
      <alignment horizontal="center" vertical="center"/>
    </xf>
    <xf numFmtId="0" fontId="3" fillId="5" borderId="9" xfId="0" applyFont="1" applyFill="1" applyBorder="1" applyAlignment="1">
      <alignment horizontal="center"/>
    </xf>
    <xf numFmtId="0" fontId="3" fillId="5" borderId="1" xfId="0" applyFont="1" applyFill="1" applyBorder="1" applyAlignment="1">
      <alignment horizontal="center" vertical="center" wrapText="1"/>
    </xf>
    <xf numFmtId="1" fontId="0" fillId="5" borderId="9" xfId="0" applyNumberFormat="1" applyFill="1" applyBorder="1" applyAlignment="1">
      <alignment horizontal="center" vertical="center"/>
    </xf>
    <xf numFmtId="1" fontId="0" fillId="4" borderId="1" xfId="0" applyNumberFormat="1" applyFill="1" applyBorder="1" applyAlignment="1">
      <alignment horizontal="center" vertical="center"/>
    </xf>
    <xf numFmtId="0" fontId="0" fillId="2" borderId="1" xfId="0" applyFill="1" applyBorder="1" applyAlignment="1">
      <alignment horizontal="center" vertical="center" wrapText="1"/>
    </xf>
    <xf numFmtId="0" fontId="0" fillId="5" borderId="7" xfId="0" applyFill="1" applyBorder="1" applyAlignment="1">
      <alignment horizontal="center"/>
    </xf>
    <xf numFmtId="0" fontId="0" fillId="5" borderId="1" xfId="0" applyFill="1" applyBorder="1"/>
    <xf numFmtId="1" fontId="0" fillId="5" borderId="0" xfId="0" applyNumberFormat="1" applyFill="1" applyAlignment="1">
      <alignment horizontal="center" vertical="center"/>
    </xf>
    <xf numFmtId="1" fontId="0" fillId="5" borderId="1" xfId="0" applyNumberFormat="1" applyFill="1" applyBorder="1" applyAlignment="1">
      <alignment horizontal="center"/>
    </xf>
    <xf numFmtId="165" fontId="10" fillId="4" borderId="5" xfId="0" applyNumberFormat="1" applyFont="1" applyFill="1" applyBorder="1" applyAlignment="1">
      <alignment horizontal="center" vertical="center"/>
    </xf>
    <xf numFmtId="9" fontId="0" fillId="5" borderId="1" xfId="1" applyFont="1" applyFill="1" applyBorder="1" applyAlignment="1">
      <alignment horizontal="center"/>
    </xf>
    <xf numFmtId="9" fontId="0" fillId="5" borderId="1" xfId="0" applyNumberFormat="1" applyFill="1" applyBorder="1" applyAlignment="1">
      <alignment horizontal="center"/>
    </xf>
    <xf numFmtId="0" fontId="0" fillId="5" borderId="1" xfId="0" applyFill="1" applyBorder="1" applyAlignment="1">
      <alignment horizontal="left"/>
    </xf>
    <xf numFmtId="0" fontId="0" fillId="5" borderId="2" xfId="0" applyFill="1" applyBorder="1" applyAlignment="1">
      <alignment horizontal="left" vertical="center"/>
    </xf>
    <xf numFmtId="0" fontId="0" fillId="5" borderId="8" xfId="0" applyFill="1" applyBorder="1" applyAlignment="1">
      <alignment horizontal="center" vertical="center"/>
    </xf>
    <xf numFmtId="0" fontId="0" fillId="5" borderId="5" xfId="0" applyFill="1" applyBorder="1"/>
    <xf numFmtId="0" fontId="3" fillId="5" borderId="0" xfId="0" applyFont="1" applyFill="1" applyAlignment="1">
      <alignment horizontal="center" textRotation="90" wrapText="1"/>
    </xf>
    <xf numFmtId="165" fontId="8" fillId="5" borderId="9" xfId="0" applyNumberFormat="1" applyFont="1" applyFill="1" applyBorder="1" applyAlignment="1">
      <alignment horizontal="center" vertical="center"/>
    </xf>
    <xf numFmtId="165" fontId="0" fillId="5" borderId="9" xfId="0" applyNumberFormat="1" applyFill="1" applyBorder="1" applyAlignment="1">
      <alignment horizontal="center" vertical="center"/>
    </xf>
    <xf numFmtId="0" fontId="3" fillId="5" borderId="9" xfId="0" applyFont="1" applyFill="1" applyBorder="1" applyAlignment="1">
      <alignment horizontal="center" vertical="center" wrapText="1"/>
    </xf>
    <xf numFmtId="0" fontId="0" fillId="5" borderId="5" xfId="0" applyFill="1" applyBorder="1" applyAlignment="1">
      <alignment horizontal="center" vertical="center"/>
    </xf>
    <xf numFmtId="0" fontId="7" fillId="5" borderId="5" xfId="0" applyFont="1" applyFill="1" applyBorder="1" applyAlignment="1">
      <alignment horizontal="center" vertical="center"/>
    </xf>
    <xf numFmtId="0" fontId="7" fillId="5" borderId="1" xfId="0" applyFont="1" applyFill="1" applyBorder="1" applyAlignment="1">
      <alignment horizontal="center" vertical="center"/>
    </xf>
    <xf numFmtId="0" fontId="0" fillId="5" borderId="5" xfId="0" applyFill="1" applyBorder="1" applyAlignment="1">
      <alignment horizontal="center"/>
    </xf>
    <xf numFmtId="0" fontId="0" fillId="4" borderId="5" xfId="0" applyFill="1" applyBorder="1" applyAlignment="1">
      <alignment horizontal="center" vertical="center"/>
    </xf>
    <xf numFmtId="1" fontId="0" fillId="3" borderId="5" xfId="0" applyNumberFormat="1" applyFill="1" applyBorder="1" applyAlignment="1">
      <alignment horizontal="center" vertical="center"/>
    </xf>
    <xf numFmtId="0" fontId="7" fillId="5" borderId="0" xfId="0" applyFont="1" applyFill="1"/>
    <xf numFmtId="0" fontId="11" fillId="5" borderId="1" xfId="0" applyFont="1" applyFill="1" applyBorder="1" applyAlignment="1">
      <alignment horizontal="center" vertical="center" wrapText="1"/>
    </xf>
    <xf numFmtId="0" fontId="11" fillId="5" borderId="9" xfId="0" applyFont="1" applyFill="1" applyBorder="1" applyAlignment="1">
      <alignment horizontal="center" vertical="center" wrapText="1"/>
    </xf>
    <xf numFmtId="165" fontId="0" fillId="5" borderId="1" xfId="0" applyNumberFormat="1" applyFill="1" applyBorder="1" applyAlignment="1">
      <alignment horizontal="center" vertical="center"/>
    </xf>
    <xf numFmtId="0" fontId="10" fillId="6" borderId="5" xfId="0" applyFont="1" applyFill="1" applyBorder="1" applyAlignment="1">
      <alignment horizontal="center" vertical="center"/>
    </xf>
    <xf numFmtId="165" fontId="10" fillId="5" borderId="9" xfId="0" applyNumberFormat="1" applyFont="1" applyFill="1" applyBorder="1" applyAlignment="1">
      <alignment horizontal="center" vertical="center"/>
    </xf>
    <xf numFmtId="0" fontId="10" fillId="4" borderId="5" xfId="0" applyFont="1" applyFill="1" applyBorder="1" applyAlignment="1">
      <alignment horizontal="center" vertical="center"/>
    </xf>
    <xf numFmtId="9" fontId="10" fillId="4" borderId="5" xfId="1" applyFont="1" applyFill="1" applyBorder="1" applyAlignment="1">
      <alignment horizontal="center" vertical="center"/>
    </xf>
    <xf numFmtId="0" fontId="10" fillId="7" borderId="5" xfId="0" applyFont="1" applyFill="1" applyBorder="1" applyAlignment="1">
      <alignment horizontal="center" vertical="center"/>
    </xf>
    <xf numFmtId="1" fontId="10" fillId="4" borderId="1" xfId="0" applyNumberFormat="1" applyFont="1" applyFill="1" applyBorder="1" applyAlignment="1">
      <alignment horizontal="center" vertical="center"/>
    </xf>
    <xf numFmtId="0" fontId="10" fillId="5" borderId="0" xfId="0" applyFont="1" applyFill="1" applyAlignment="1">
      <alignment horizontal="center" vertical="center"/>
    </xf>
    <xf numFmtId="165" fontId="10" fillId="7" borderId="5" xfId="0" applyNumberFormat="1" applyFont="1" applyFill="1" applyBorder="1" applyAlignment="1">
      <alignment horizontal="center" vertical="center"/>
    </xf>
    <xf numFmtId="9" fontId="0" fillId="5" borderId="1" xfId="0" applyNumberFormat="1" applyFill="1" applyBorder="1"/>
    <xf numFmtId="0" fontId="13" fillId="6" borderId="1" xfId="0" applyFont="1" applyFill="1" applyBorder="1" applyAlignment="1">
      <alignment horizontal="center" vertical="center"/>
    </xf>
    <xf numFmtId="0" fontId="13" fillId="6" borderId="1" xfId="0" applyFont="1" applyFill="1" applyBorder="1" applyAlignment="1">
      <alignment horizontal="center"/>
    </xf>
    <xf numFmtId="165" fontId="14" fillId="6" borderId="1" xfId="0" applyNumberFormat="1" applyFont="1" applyFill="1" applyBorder="1" applyAlignment="1">
      <alignment horizontal="center" vertical="center"/>
    </xf>
    <xf numFmtId="0" fontId="3" fillId="5" borderId="0" xfId="0" applyFont="1" applyFill="1" applyAlignment="1">
      <alignment vertical="center"/>
    </xf>
    <xf numFmtId="9" fontId="0" fillId="5" borderId="1" xfId="1" applyFont="1" applyFill="1" applyBorder="1"/>
    <xf numFmtId="0" fontId="0" fillId="5" borderId="8" xfId="0" applyFill="1" applyBorder="1" applyAlignment="1">
      <alignment horizontal="center"/>
    </xf>
    <xf numFmtId="0" fontId="10" fillId="6" borderId="1" xfId="0" applyFont="1" applyFill="1" applyBorder="1" applyAlignment="1">
      <alignment horizontal="left" vertical="center"/>
    </xf>
    <xf numFmtId="0" fontId="0" fillId="6" borderId="1" xfId="0" applyFill="1" applyBorder="1" applyAlignment="1">
      <alignment horizontal="left" vertical="center"/>
    </xf>
    <xf numFmtId="1" fontId="10" fillId="7" borderId="5" xfId="0" applyNumberFormat="1" applyFont="1" applyFill="1" applyBorder="1" applyAlignment="1">
      <alignment horizontal="center" vertical="center"/>
    </xf>
    <xf numFmtId="1" fontId="10" fillId="3" borderId="5" xfId="0" applyNumberFormat="1" applyFont="1" applyFill="1" applyBorder="1" applyAlignment="1">
      <alignment horizontal="center" vertical="center"/>
    </xf>
    <xf numFmtId="1" fontId="10" fillId="4" borderId="5" xfId="0" applyNumberFormat="1" applyFont="1" applyFill="1" applyBorder="1" applyAlignment="1">
      <alignment horizontal="center" vertical="center"/>
    </xf>
    <xf numFmtId="166" fontId="0" fillId="5" borderId="1" xfId="0" applyNumberFormat="1" applyFill="1" applyBorder="1"/>
    <xf numFmtId="9" fontId="0" fillId="2" borderId="1" xfId="1" applyFont="1" applyFill="1" applyBorder="1" applyAlignment="1">
      <alignment horizontal="center" vertical="center"/>
    </xf>
    <xf numFmtId="165" fontId="0" fillId="5" borderId="1" xfId="1" applyNumberFormat="1" applyFont="1" applyFill="1" applyBorder="1"/>
    <xf numFmtId="165" fontId="0" fillId="5" borderId="0" xfId="0" applyNumberFormat="1" applyFill="1" applyAlignment="1">
      <alignment horizontal="center" vertical="center"/>
    </xf>
    <xf numFmtId="1" fontId="0" fillId="2" borderId="1" xfId="1" applyNumberFormat="1" applyFont="1" applyFill="1" applyBorder="1" applyAlignment="1">
      <alignment horizontal="center" vertical="center"/>
    </xf>
    <xf numFmtId="1" fontId="0" fillId="5" borderId="0" xfId="0" applyNumberFormat="1" applyFill="1" applyAlignment="1">
      <alignment horizontal="center"/>
    </xf>
    <xf numFmtId="9" fontId="0" fillId="5" borderId="0" xfId="1" applyFont="1" applyFill="1" applyAlignment="1">
      <alignment horizontal="center"/>
    </xf>
    <xf numFmtId="9" fontId="0" fillId="5" borderId="0" xfId="0" applyNumberFormat="1" applyFill="1" applyAlignment="1">
      <alignment horizontal="center"/>
    </xf>
    <xf numFmtId="0" fontId="10" fillId="5" borderId="0" xfId="0" applyFont="1" applyFill="1" applyAlignment="1">
      <alignment horizontal="left" vertical="center"/>
    </xf>
    <xf numFmtId="0" fontId="0" fillId="0" borderId="1" xfId="0" applyBorder="1" applyAlignment="1">
      <alignment horizontal="center" vertical="center"/>
    </xf>
    <xf numFmtId="9" fontId="10" fillId="7" borderId="5" xfId="1" applyFont="1" applyFill="1" applyBorder="1" applyAlignment="1">
      <alignment horizontal="center" vertical="center"/>
    </xf>
    <xf numFmtId="9" fontId="0" fillId="7" borderId="5" xfId="1" applyFont="1" applyFill="1" applyBorder="1" applyAlignment="1">
      <alignment horizontal="center" vertical="center"/>
    </xf>
    <xf numFmtId="9" fontId="10" fillId="7" borderId="1" xfId="1" applyFont="1" applyFill="1" applyBorder="1" applyAlignment="1">
      <alignment horizontal="center" vertical="center"/>
    </xf>
    <xf numFmtId="9" fontId="0" fillId="7" borderId="1" xfId="1" applyFont="1" applyFill="1" applyBorder="1" applyAlignment="1">
      <alignment horizontal="center" vertical="center"/>
    </xf>
    <xf numFmtId="0" fontId="0" fillId="5" borderId="1" xfId="0" applyFill="1" applyBorder="1" applyAlignment="1">
      <alignment horizontal="right" vertical="center"/>
    </xf>
    <xf numFmtId="0" fontId="0" fillId="5" borderId="4" xfId="0" applyFill="1" applyBorder="1"/>
    <xf numFmtId="0" fontId="0" fillId="5" borderId="4" xfId="0" applyFill="1" applyBorder="1" applyAlignment="1">
      <alignment horizontal="right"/>
    </xf>
    <xf numFmtId="0" fontId="10" fillId="5" borderId="0" xfId="0" applyFont="1" applyFill="1"/>
    <xf numFmtId="0" fontId="0" fillId="0" borderId="1" xfId="0" applyBorder="1" applyAlignment="1">
      <alignment horizontal="left"/>
    </xf>
    <xf numFmtId="0" fontId="8" fillId="6" borderId="5" xfId="0" applyFont="1" applyFill="1" applyBorder="1" applyAlignment="1">
      <alignment horizontal="center" vertical="center"/>
    </xf>
    <xf numFmtId="2" fontId="10" fillId="7" borderId="5" xfId="0" applyNumberFormat="1" applyFont="1" applyFill="1" applyBorder="1" applyAlignment="1">
      <alignment horizontal="center" vertical="center"/>
    </xf>
    <xf numFmtId="0" fontId="0" fillId="5" borderId="7" xfId="0" applyFill="1" applyBorder="1" applyAlignment="1">
      <alignment horizontal="center" vertical="center"/>
    </xf>
    <xf numFmtId="0" fontId="10" fillId="2" borderId="1" xfId="0" applyFont="1" applyFill="1" applyBorder="1" applyAlignment="1">
      <alignment horizontal="center" vertical="center"/>
    </xf>
    <xf numFmtId="0" fontId="0" fillId="5" borderId="0" xfId="0" applyFill="1" applyAlignment="1">
      <alignment horizontal="left" vertical="center"/>
    </xf>
    <xf numFmtId="0" fontId="0" fillId="2" borderId="1" xfId="0" applyFill="1" applyBorder="1" applyAlignment="1">
      <alignment vertical="center"/>
    </xf>
    <xf numFmtId="164" fontId="0" fillId="5" borderId="0" xfId="0" applyNumberFormat="1" applyFill="1"/>
    <xf numFmtId="0" fontId="0" fillId="5" borderId="8" xfId="0" applyFill="1" applyBorder="1" applyAlignment="1">
      <alignment horizontal="center" vertical="center" wrapText="1"/>
    </xf>
    <xf numFmtId="2" fontId="18" fillId="5" borderId="0" xfId="0" applyNumberFormat="1" applyFont="1" applyFill="1" applyAlignment="1">
      <alignment horizontal="center" vertical="center"/>
    </xf>
    <xf numFmtId="0" fontId="18" fillId="5" borderId="0" xfId="0" applyFont="1" applyFill="1" applyAlignment="1">
      <alignment horizontal="center" vertical="center"/>
    </xf>
    <xf numFmtId="0" fontId="0" fillId="5" borderId="14" xfId="0" applyFill="1" applyBorder="1" applyAlignment="1">
      <alignment horizontal="center" vertical="center" wrapText="1"/>
    </xf>
    <xf numFmtId="0" fontId="0" fillId="6" borderId="5" xfId="0" applyFill="1" applyBorder="1" applyAlignment="1">
      <alignment horizontal="center" vertical="center"/>
    </xf>
    <xf numFmtId="9" fontId="0" fillId="4" borderId="5" xfId="1" applyFont="1" applyFill="1" applyBorder="1" applyAlignment="1">
      <alignment horizontal="center" vertical="center"/>
    </xf>
    <xf numFmtId="0" fontId="0" fillId="7" borderId="5" xfId="0" applyFill="1" applyBorder="1" applyAlignment="1">
      <alignment horizontal="center" vertical="center"/>
    </xf>
    <xf numFmtId="1" fontId="0" fillId="7" borderId="5" xfId="0" applyNumberFormat="1" applyFill="1" applyBorder="1" applyAlignment="1">
      <alignment horizontal="center" vertical="center"/>
    </xf>
    <xf numFmtId="2" fontId="0" fillId="7" borderId="5" xfId="0" applyNumberFormat="1" applyFill="1" applyBorder="1" applyAlignment="1">
      <alignment horizontal="center" vertical="center"/>
    </xf>
    <xf numFmtId="0" fontId="3" fillId="5" borderId="0" xfId="0" applyFont="1" applyFill="1" applyAlignment="1">
      <alignment horizontal="center"/>
    </xf>
    <xf numFmtId="0" fontId="20" fillId="5" borderId="1" xfId="0" applyFont="1" applyFill="1" applyBorder="1" applyAlignment="1">
      <alignment horizontal="center"/>
    </xf>
    <xf numFmtId="9" fontId="21" fillId="5" borderId="1" xfId="0" applyNumberFormat="1" applyFont="1" applyFill="1" applyBorder="1" applyAlignment="1">
      <alignment horizontal="center"/>
    </xf>
    <xf numFmtId="1" fontId="0" fillId="0" borderId="1" xfId="0" applyNumberFormat="1" applyBorder="1" applyAlignment="1">
      <alignment horizontal="right"/>
    </xf>
    <xf numFmtId="165" fontId="0" fillId="0" borderId="1" xfId="0" applyNumberFormat="1" applyBorder="1" applyAlignment="1">
      <alignment horizontal="right"/>
    </xf>
    <xf numFmtId="0" fontId="22" fillId="5" borderId="6" xfId="0" applyFont="1" applyFill="1" applyBorder="1" applyAlignment="1">
      <alignment horizontal="left" vertical="center"/>
    </xf>
    <xf numFmtId="0" fontId="23" fillId="5" borderId="0" xfId="0" applyFont="1" applyFill="1" applyAlignment="1">
      <alignment horizontal="left" vertical="center"/>
    </xf>
    <xf numFmtId="0" fontId="0" fillId="2" borderId="2" xfId="0" applyFill="1" applyBorder="1" applyAlignment="1">
      <alignment horizontal="center" vertical="center" wrapText="1"/>
    </xf>
    <xf numFmtId="0" fontId="0" fillId="5" borderId="8" xfId="0" applyFill="1" applyBorder="1" applyAlignment="1">
      <alignment horizontal="center" textRotation="90" wrapText="1"/>
    </xf>
    <xf numFmtId="0" fontId="20" fillId="5" borderId="1" xfId="0" applyFont="1" applyFill="1" applyBorder="1" applyAlignment="1">
      <alignment horizontal="center" wrapText="1"/>
    </xf>
    <xf numFmtId="9" fontId="14" fillId="5" borderId="1" xfId="0" applyNumberFormat="1" applyFont="1" applyFill="1" applyBorder="1"/>
    <xf numFmtId="0" fontId="14" fillId="5" borderId="1" xfId="0" applyFont="1" applyFill="1" applyBorder="1"/>
    <xf numFmtId="0" fontId="0" fillId="5" borderId="5" xfId="0" applyFill="1" applyBorder="1" applyAlignment="1">
      <alignment horizontal="left"/>
    </xf>
    <xf numFmtId="0" fontId="0" fillId="5" borderId="5" xfId="0" applyFill="1" applyBorder="1" applyAlignment="1">
      <alignment horizontal="left" vertical="center"/>
    </xf>
    <xf numFmtId="0" fontId="10" fillId="6" borderId="5" xfId="0" applyFont="1" applyFill="1" applyBorder="1" applyAlignment="1" applyProtection="1">
      <alignment horizontal="center" vertical="center"/>
      <protection locked="0"/>
    </xf>
    <xf numFmtId="0" fontId="10" fillId="6" borderId="1" xfId="0" applyFont="1" applyFill="1" applyBorder="1" applyAlignment="1" applyProtection="1">
      <alignment horizontal="left" vertical="center"/>
      <protection locked="0"/>
    </xf>
    <xf numFmtId="165" fontId="0" fillId="5" borderId="9" xfId="0" applyNumberFormat="1" applyFill="1" applyBorder="1" applyAlignment="1" applyProtection="1">
      <alignment horizontal="center" vertical="center"/>
      <protection locked="0"/>
    </xf>
    <xf numFmtId="0" fontId="10" fillId="4" borderId="5" xfId="0" applyFont="1" applyFill="1" applyBorder="1" applyAlignment="1" applyProtection="1">
      <alignment horizontal="center" vertical="center"/>
      <protection locked="0"/>
    </xf>
    <xf numFmtId="165" fontId="0" fillId="4" borderId="5" xfId="0" applyNumberFormat="1" applyFill="1" applyBorder="1" applyAlignment="1" applyProtection="1">
      <alignment horizontal="center" vertical="center"/>
      <protection locked="0"/>
    </xf>
    <xf numFmtId="9" fontId="10" fillId="4" borderId="5" xfId="1" applyFont="1" applyFill="1" applyBorder="1" applyAlignment="1" applyProtection="1">
      <alignment horizontal="center" vertical="center"/>
      <protection locked="0"/>
    </xf>
    <xf numFmtId="1" fontId="10" fillId="4" borderId="5" xfId="0" applyNumberFormat="1" applyFont="1" applyFill="1" applyBorder="1" applyAlignment="1" applyProtection="1">
      <alignment horizontal="center" vertical="center"/>
      <protection locked="0"/>
    </xf>
    <xf numFmtId="1" fontId="10" fillId="4" borderId="1" xfId="0" applyNumberFormat="1" applyFont="1" applyFill="1" applyBorder="1" applyAlignment="1" applyProtection="1">
      <alignment horizontal="center" vertical="center"/>
      <protection locked="0"/>
    </xf>
    <xf numFmtId="0" fontId="10" fillId="7" borderId="5" xfId="0" applyFont="1" applyFill="1" applyBorder="1" applyAlignment="1" applyProtection="1">
      <alignment horizontal="center" vertical="center"/>
      <protection locked="0"/>
    </xf>
    <xf numFmtId="9" fontId="10" fillId="7" borderId="5" xfId="1" applyFont="1" applyFill="1" applyBorder="1" applyAlignment="1" applyProtection="1">
      <alignment horizontal="center" vertical="center"/>
      <protection locked="0"/>
    </xf>
    <xf numFmtId="9" fontId="10" fillId="7" borderId="1" xfId="1" applyFont="1" applyFill="1" applyBorder="1" applyAlignment="1" applyProtection="1">
      <alignment horizontal="center" vertical="center"/>
      <protection locked="0"/>
    </xf>
    <xf numFmtId="1" fontId="10" fillId="7" borderId="5" xfId="0" applyNumberFormat="1" applyFont="1" applyFill="1" applyBorder="1" applyAlignment="1" applyProtection="1">
      <alignment horizontal="center" vertical="center"/>
      <protection locked="0"/>
    </xf>
    <xf numFmtId="1" fontId="10" fillId="3" borderId="5" xfId="0" applyNumberFormat="1" applyFont="1" applyFill="1" applyBorder="1" applyAlignment="1" applyProtection="1">
      <alignment horizontal="center" vertical="center"/>
      <protection locked="0"/>
    </xf>
    <xf numFmtId="165" fontId="14" fillId="6" borderId="1" xfId="0" applyNumberFormat="1" applyFont="1" applyFill="1" applyBorder="1" applyAlignment="1" applyProtection="1">
      <alignment horizontal="center" vertical="center"/>
      <protection locked="0"/>
    </xf>
    <xf numFmtId="165" fontId="8" fillId="5" borderId="9" xfId="0" applyNumberFormat="1" applyFont="1" applyFill="1" applyBorder="1" applyAlignment="1" applyProtection="1">
      <alignment horizontal="center" vertical="center"/>
      <protection locked="0"/>
    </xf>
    <xf numFmtId="0" fontId="0" fillId="6" borderId="1" xfId="0" applyFill="1" applyBorder="1" applyAlignment="1" applyProtection="1">
      <alignment horizontal="left" vertical="center"/>
      <protection locked="0"/>
    </xf>
    <xf numFmtId="0" fontId="0" fillId="4" borderId="5" xfId="0" applyFill="1" applyBorder="1" applyAlignment="1" applyProtection="1">
      <alignment horizontal="center" vertical="center"/>
      <protection locked="0"/>
    </xf>
    <xf numFmtId="1" fontId="0" fillId="4" borderId="5" xfId="0" applyNumberFormat="1" applyFill="1" applyBorder="1" applyAlignment="1" applyProtection="1">
      <alignment horizontal="center" vertical="center"/>
      <protection locked="0"/>
    </xf>
    <xf numFmtId="9" fontId="0" fillId="7" borderId="5" xfId="1" applyFont="1" applyFill="1" applyBorder="1" applyAlignment="1" applyProtection="1">
      <alignment horizontal="center" vertical="center"/>
      <protection locked="0"/>
    </xf>
    <xf numFmtId="9" fontId="0" fillId="7" borderId="1" xfId="1" applyFont="1" applyFill="1" applyBorder="1" applyAlignment="1" applyProtection="1">
      <alignment horizontal="center" vertical="center"/>
      <protection locked="0"/>
    </xf>
    <xf numFmtId="1" fontId="0" fillId="3" borderId="5" xfId="0" applyNumberFormat="1" applyFill="1" applyBorder="1" applyAlignment="1" applyProtection="1">
      <alignment horizontal="center" vertical="center"/>
      <protection locked="0"/>
    </xf>
    <xf numFmtId="165" fontId="10" fillId="7" borderId="5" xfId="0" applyNumberFormat="1" applyFont="1" applyFill="1" applyBorder="1" applyAlignment="1" applyProtection="1">
      <alignment horizontal="center" vertical="center"/>
      <protection locked="0"/>
    </xf>
    <xf numFmtId="165" fontId="10" fillId="5" borderId="9" xfId="0" applyNumberFormat="1" applyFont="1" applyFill="1" applyBorder="1" applyAlignment="1" applyProtection="1">
      <alignment horizontal="center" vertical="center"/>
      <protection locked="0"/>
    </xf>
    <xf numFmtId="165" fontId="10" fillId="4" borderId="5" xfId="0" applyNumberFormat="1" applyFont="1" applyFill="1" applyBorder="1" applyAlignment="1" applyProtection="1">
      <alignment horizontal="center" vertical="center"/>
      <protection locked="0"/>
    </xf>
    <xf numFmtId="1" fontId="10" fillId="6" borderId="5" xfId="0" applyNumberFormat="1" applyFont="1" applyFill="1" applyBorder="1" applyAlignment="1" applyProtection="1">
      <alignment horizontal="center" vertical="center"/>
      <protection locked="0"/>
    </xf>
    <xf numFmtId="1" fontId="10" fillId="6" borderId="5" xfId="0" applyNumberFormat="1" applyFont="1" applyFill="1" applyBorder="1" applyAlignment="1">
      <alignment horizontal="center" vertical="center"/>
    </xf>
    <xf numFmtId="1" fontId="0" fillId="6" borderId="5" xfId="0" applyNumberFormat="1" applyFill="1" applyBorder="1" applyAlignment="1">
      <alignment horizontal="center" vertical="center"/>
    </xf>
    <xf numFmtId="165" fontId="0" fillId="5" borderId="0" xfId="0" applyNumberFormat="1" applyFill="1"/>
    <xf numFmtId="0" fontId="21" fillId="5" borderId="0" xfId="0" applyFont="1" applyFill="1" applyAlignment="1">
      <alignment vertical="center"/>
    </xf>
    <xf numFmtId="0" fontId="21" fillId="5" borderId="0" xfId="0" applyFont="1" applyFill="1" applyAlignment="1">
      <alignment vertical="center" wrapText="1"/>
    </xf>
    <xf numFmtId="0" fontId="24" fillId="5" borderId="0" xfId="0" applyFont="1" applyFill="1" applyAlignment="1">
      <alignment vertical="center" wrapText="1"/>
    </xf>
    <xf numFmtId="0" fontId="0" fillId="5" borderId="0" xfId="0" applyFill="1" applyAlignment="1">
      <alignment vertical="top"/>
    </xf>
    <xf numFmtId="0" fontId="0" fillId="5" borderId="6" xfId="0" applyFill="1" applyBorder="1" applyAlignment="1">
      <alignment wrapText="1"/>
    </xf>
    <xf numFmtId="0" fontId="0" fillId="5" borderId="6" xfId="0" applyFill="1" applyBorder="1" applyAlignment="1">
      <alignment vertical="center"/>
    </xf>
    <xf numFmtId="0" fontId="0" fillId="5" borderId="3" xfId="0" applyFill="1" applyBorder="1" applyAlignment="1">
      <alignment horizontal="left" vertical="center"/>
    </xf>
    <xf numFmtId="0" fontId="0" fillId="5" borderId="3" xfId="0" applyFill="1" applyBorder="1" applyAlignment="1">
      <alignment wrapText="1"/>
    </xf>
    <xf numFmtId="0" fontId="0" fillId="5" borderId="6" xfId="0" applyFill="1" applyBorder="1"/>
    <xf numFmtId="0" fontId="0" fillId="5" borderId="3" xfId="0" applyFill="1" applyBorder="1" applyAlignment="1">
      <alignment vertical="center"/>
    </xf>
    <xf numFmtId="2" fontId="0" fillId="2" borderId="1" xfId="0" applyNumberFormat="1" applyFill="1" applyBorder="1" applyAlignment="1">
      <alignment horizontal="center" vertical="center"/>
    </xf>
    <xf numFmtId="3" fontId="0" fillId="2" borderId="1" xfId="0" applyNumberFormat="1" applyFill="1" applyBorder="1" applyAlignment="1">
      <alignment horizontal="center" vertical="center"/>
    </xf>
    <xf numFmtId="2" fontId="10" fillId="2" borderId="1" xfId="0" applyNumberFormat="1" applyFont="1" applyFill="1" applyBorder="1" applyAlignment="1">
      <alignment horizontal="center" vertical="center"/>
    </xf>
    <xf numFmtId="1" fontId="0" fillId="2" borderId="1" xfId="0" applyNumberFormat="1" applyFill="1" applyBorder="1" applyAlignment="1">
      <alignment horizontal="center" vertical="center" wrapText="1"/>
    </xf>
    <xf numFmtId="1" fontId="10" fillId="2" borderId="1" xfId="0" applyNumberFormat="1" applyFont="1" applyFill="1" applyBorder="1" applyAlignment="1">
      <alignment horizontal="center" vertical="center"/>
    </xf>
    <xf numFmtId="165" fontId="0" fillId="2" borderId="1" xfId="0" applyNumberFormat="1" applyFill="1" applyBorder="1" applyAlignment="1">
      <alignment horizontal="center" vertical="center"/>
    </xf>
    <xf numFmtId="9" fontId="0" fillId="2" borderId="1" xfId="1" applyFont="1" applyFill="1" applyBorder="1" applyAlignment="1" applyProtection="1">
      <alignment horizontal="center" vertical="center"/>
    </xf>
    <xf numFmtId="0" fontId="27" fillId="5" borderId="0" xfId="0" applyFont="1" applyFill="1"/>
    <xf numFmtId="0" fontId="28" fillId="5" borderId="0" xfId="0" applyFont="1" applyFill="1"/>
    <xf numFmtId="0" fontId="29" fillId="5" borderId="0" xfId="0" applyFont="1" applyFill="1"/>
    <xf numFmtId="0" fontId="12" fillId="9" borderId="0" xfId="0" applyFont="1" applyFill="1" applyAlignment="1">
      <alignment horizontal="left" vertical="center"/>
    </xf>
    <xf numFmtId="0" fontId="30" fillId="9" borderId="0" xfId="0" applyFont="1" applyFill="1" applyAlignment="1">
      <alignment horizontal="left" vertical="center"/>
    </xf>
    <xf numFmtId="0" fontId="31" fillId="5" borderId="0" xfId="0" applyFont="1" applyFill="1"/>
    <xf numFmtId="0" fontId="32" fillId="5" borderId="0" xfId="0" applyFont="1" applyFill="1"/>
    <xf numFmtId="17" fontId="31" fillId="5" borderId="0" xfId="0" applyNumberFormat="1" applyFont="1" applyFill="1" applyAlignment="1">
      <alignment horizontal="center"/>
    </xf>
    <xf numFmtId="0" fontId="31" fillId="5" borderId="0" xfId="0" applyFont="1" applyFill="1" applyAlignment="1">
      <alignment horizontal="center"/>
    </xf>
    <xf numFmtId="0" fontId="1" fillId="5" borderId="0" xfId="0" applyFont="1" applyFill="1"/>
    <xf numFmtId="0" fontId="33" fillId="5" borderId="0" xfId="0" applyFont="1" applyFill="1"/>
    <xf numFmtId="0" fontId="34" fillId="9" borderId="0" xfId="0" applyFont="1" applyFill="1" applyAlignment="1">
      <alignment horizontal="left" vertical="center"/>
    </xf>
    <xf numFmtId="0" fontId="35" fillId="5" borderId="0" xfId="0" applyFont="1" applyFill="1"/>
    <xf numFmtId="0" fontId="34" fillId="5" borderId="14" xfId="0" applyFont="1" applyFill="1" applyBorder="1"/>
    <xf numFmtId="0" fontId="31" fillId="5" borderId="11" xfId="0" applyFont="1" applyFill="1" applyBorder="1"/>
    <xf numFmtId="0" fontId="31" fillId="5" borderId="12" xfId="0" applyFont="1" applyFill="1" applyBorder="1"/>
    <xf numFmtId="0" fontId="31" fillId="5" borderId="7" xfId="0" applyFont="1" applyFill="1" applyBorder="1"/>
    <xf numFmtId="0" fontId="31" fillId="5" borderId="10" xfId="0" applyFont="1" applyFill="1" applyBorder="1"/>
    <xf numFmtId="0" fontId="1" fillId="5" borderId="7" xfId="0" applyFont="1" applyFill="1" applyBorder="1" applyAlignment="1">
      <alignment horizontal="left" vertical="center"/>
    </xf>
    <xf numFmtId="0" fontId="1" fillId="5" borderId="0" xfId="0" applyFont="1" applyFill="1" applyAlignment="1">
      <alignment horizontal="left" vertical="center"/>
    </xf>
    <xf numFmtId="0" fontId="31" fillId="5" borderId="0" xfId="0" applyFont="1" applyFill="1" applyAlignment="1">
      <alignment horizontal="left" vertical="center"/>
    </xf>
    <xf numFmtId="49" fontId="31" fillId="10" borderId="1" xfId="0" applyNumberFormat="1" applyFont="1" applyFill="1" applyBorder="1" applyAlignment="1" applyProtection="1">
      <alignment horizontal="left" vertical="center"/>
      <protection locked="0"/>
    </xf>
    <xf numFmtId="14" fontId="31" fillId="5" borderId="10" xfId="0" applyNumberFormat="1" applyFont="1" applyFill="1" applyBorder="1" applyAlignment="1">
      <alignment vertical="center"/>
    </xf>
    <xf numFmtId="1" fontId="31" fillId="10" borderId="1" xfId="0" applyNumberFormat="1" applyFont="1" applyFill="1" applyBorder="1" applyAlignment="1" applyProtection="1">
      <alignment horizontal="left" vertical="center"/>
      <protection locked="0"/>
    </xf>
    <xf numFmtId="14" fontId="31" fillId="5" borderId="0" xfId="0" applyNumberFormat="1" applyFont="1" applyFill="1" applyAlignment="1">
      <alignment vertical="center"/>
    </xf>
    <xf numFmtId="49" fontId="31" fillId="10" borderId="8" xfId="0" applyNumberFormat="1" applyFont="1" applyFill="1" applyBorder="1" applyAlignment="1" applyProtection="1">
      <alignment horizontal="left" vertical="center"/>
      <protection locked="0"/>
    </xf>
    <xf numFmtId="49" fontId="31" fillId="10" borderId="17" xfId="0" applyNumberFormat="1" applyFont="1" applyFill="1" applyBorder="1" applyAlignment="1" applyProtection="1">
      <alignment horizontal="left" vertical="center"/>
      <protection locked="0"/>
    </xf>
    <xf numFmtId="0" fontId="31" fillId="5" borderId="6" xfId="0" applyFont="1" applyFill="1" applyBorder="1"/>
    <xf numFmtId="0" fontId="31" fillId="5" borderId="13" xfId="0" applyFont="1" applyFill="1" applyBorder="1"/>
    <xf numFmtId="0" fontId="31" fillId="5" borderId="19" xfId="0" applyFont="1" applyFill="1" applyBorder="1"/>
    <xf numFmtId="0" fontId="31" fillId="5" borderId="20" xfId="0" applyFont="1" applyFill="1" applyBorder="1"/>
    <xf numFmtId="0" fontId="31" fillId="11" borderId="17" xfId="0" applyFont="1" applyFill="1" applyBorder="1" applyProtection="1">
      <protection locked="0"/>
    </xf>
    <xf numFmtId="0" fontId="31" fillId="5" borderId="22" xfId="0" applyFont="1" applyFill="1" applyBorder="1"/>
    <xf numFmtId="0" fontId="31" fillId="11" borderId="23" xfId="0" applyFont="1" applyFill="1" applyBorder="1" applyProtection="1">
      <protection locked="0"/>
    </xf>
    <xf numFmtId="0" fontId="31" fillId="11" borderId="1" xfId="0" applyFont="1" applyFill="1" applyBorder="1" applyProtection="1">
      <protection locked="0"/>
    </xf>
    <xf numFmtId="0" fontId="31" fillId="5" borderId="24" xfId="0" applyFont="1" applyFill="1" applyBorder="1"/>
    <xf numFmtId="0" fontId="31" fillId="5" borderId="25" xfId="0" applyFont="1" applyFill="1" applyBorder="1"/>
    <xf numFmtId="0" fontId="31" fillId="5" borderId="26" xfId="0" applyFont="1" applyFill="1" applyBorder="1"/>
    <xf numFmtId="0" fontId="1" fillId="5" borderId="15" xfId="0" applyFont="1" applyFill="1" applyBorder="1"/>
    <xf numFmtId="0" fontId="1" fillId="5" borderId="6" xfId="0" applyFont="1" applyFill="1" applyBorder="1"/>
    <xf numFmtId="0" fontId="26" fillId="5" borderId="18" xfId="0" applyFont="1" applyFill="1" applyBorder="1"/>
    <xf numFmtId="0" fontId="1" fillId="5" borderId="19" xfId="0" applyFont="1" applyFill="1" applyBorder="1"/>
    <xf numFmtId="0" fontId="1" fillId="5" borderId="21" xfId="0" applyFont="1" applyFill="1" applyBorder="1"/>
    <xf numFmtId="0" fontId="40" fillId="5" borderId="0" xfId="0" applyFont="1" applyFill="1" applyAlignment="1">
      <alignment horizontal="center" vertical="center"/>
    </xf>
    <xf numFmtId="165" fontId="40" fillId="5" borderId="9" xfId="0" applyNumberFormat="1" applyFont="1" applyFill="1" applyBorder="1" applyAlignment="1">
      <alignment horizontal="center" vertical="center"/>
    </xf>
    <xf numFmtId="165" fontId="40" fillId="6" borderId="1" xfId="0" applyNumberFormat="1" applyFont="1" applyFill="1" applyBorder="1" applyAlignment="1">
      <alignment horizontal="center" vertical="center"/>
    </xf>
    <xf numFmtId="165" fontId="41" fillId="5" borderId="0" xfId="0" applyNumberFormat="1" applyFont="1" applyFill="1" applyAlignment="1">
      <alignment horizontal="center" vertical="center"/>
    </xf>
    <xf numFmtId="9" fontId="0" fillId="5" borderId="8" xfId="0" applyNumberFormat="1" applyFill="1" applyBorder="1" applyAlignment="1">
      <alignment horizontal="center" vertical="center" wrapText="1"/>
    </xf>
    <xf numFmtId="165" fontId="40" fillId="2" borderId="38" xfId="0" applyNumberFormat="1" applyFont="1" applyFill="1" applyBorder="1" applyAlignment="1">
      <alignment horizontal="center" vertical="center"/>
    </xf>
    <xf numFmtId="165" fontId="40" fillId="2" borderId="39" xfId="0" applyNumberFormat="1" applyFont="1" applyFill="1" applyBorder="1" applyAlignment="1">
      <alignment horizontal="center" vertical="center"/>
    </xf>
    <xf numFmtId="9" fontId="40" fillId="2" borderId="39" xfId="1" applyFont="1" applyFill="1" applyBorder="1" applyAlignment="1">
      <alignment horizontal="center" vertical="center"/>
    </xf>
    <xf numFmtId="1" fontId="40" fillId="2" borderId="40" xfId="0" applyNumberFormat="1" applyFont="1" applyFill="1" applyBorder="1" applyAlignment="1">
      <alignment horizontal="center" vertical="center"/>
    </xf>
    <xf numFmtId="0" fontId="42" fillId="12" borderId="34" xfId="0" applyFont="1" applyFill="1" applyBorder="1" applyAlignment="1">
      <alignment horizontal="center" vertical="center"/>
    </xf>
    <xf numFmtId="0" fontId="42" fillId="12" borderId="35" xfId="0" applyFont="1" applyFill="1" applyBorder="1" applyAlignment="1">
      <alignment horizontal="left" vertical="center"/>
    </xf>
    <xf numFmtId="0" fontId="42" fillId="12" borderId="35" xfId="0" applyFont="1" applyFill="1" applyBorder="1" applyAlignment="1">
      <alignment horizontal="center" vertical="center"/>
    </xf>
    <xf numFmtId="1" fontId="42" fillId="12" borderId="35" xfId="0" applyNumberFormat="1" applyFont="1" applyFill="1" applyBorder="1" applyAlignment="1">
      <alignment horizontal="center" vertical="center"/>
    </xf>
    <xf numFmtId="0" fontId="42" fillId="12" borderId="36" xfId="0" applyFont="1" applyFill="1" applyBorder="1" applyAlignment="1">
      <alignment horizontal="center" vertical="center"/>
    </xf>
    <xf numFmtId="0" fontId="42" fillId="13" borderId="34" xfId="0" applyFont="1" applyFill="1" applyBorder="1" applyAlignment="1">
      <alignment horizontal="center" vertical="center"/>
    </xf>
    <xf numFmtId="1" fontId="42" fillId="13" borderId="35" xfId="0" applyNumberFormat="1" applyFont="1" applyFill="1" applyBorder="1" applyAlignment="1">
      <alignment horizontal="center" vertical="center"/>
    </xf>
    <xf numFmtId="0" fontId="42" fillId="13" borderId="35" xfId="0" applyFont="1" applyFill="1" applyBorder="1" applyAlignment="1">
      <alignment horizontal="center" vertical="center"/>
    </xf>
    <xf numFmtId="9" fontId="42" fillId="13" borderId="35" xfId="1" applyFont="1" applyFill="1" applyBorder="1" applyAlignment="1">
      <alignment horizontal="center" vertical="center"/>
    </xf>
    <xf numFmtId="165" fontId="42" fillId="13" borderId="35" xfId="0" applyNumberFormat="1" applyFont="1" applyFill="1" applyBorder="1" applyAlignment="1">
      <alignment horizontal="center" vertical="center"/>
    </xf>
    <xf numFmtId="1" fontId="42" fillId="13" borderId="36" xfId="0" applyNumberFormat="1" applyFont="1" applyFill="1" applyBorder="1" applyAlignment="1">
      <alignment horizontal="center" vertical="center"/>
    </xf>
    <xf numFmtId="0" fontId="42" fillId="14" borderId="34" xfId="0" applyFont="1" applyFill="1" applyBorder="1" applyAlignment="1">
      <alignment horizontal="center" vertical="center"/>
    </xf>
    <xf numFmtId="9" fontId="42" fillId="14" borderId="35" xfId="1" applyFont="1" applyFill="1" applyBorder="1" applyAlignment="1">
      <alignment horizontal="center" vertical="center"/>
    </xf>
    <xf numFmtId="0" fontId="42" fillId="14" borderId="35" xfId="0" applyFont="1" applyFill="1" applyBorder="1" applyAlignment="1">
      <alignment horizontal="center" vertical="center"/>
    </xf>
    <xf numFmtId="1" fontId="42" fillId="14" borderId="35" xfId="0" applyNumberFormat="1" applyFont="1" applyFill="1" applyBorder="1" applyAlignment="1">
      <alignment horizontal="center" vertical="center"/>
    </xf>
    <xf numFmtId="0" fontId="42" fillId="14" borderId="36" xfId="0" applyFont="1" applyFill="1" applyBorder="1" applyAlignment="1">
      <alignment horizontal="center" vertical="center"/>
    </xf>
    <xf numFmtId="1" fontId="42" fillId="15" borderId="37" xfId="0" applyNumberFormat="1" applyFont="1" applyFill="1" applyBorder="1" applyAlignment="1">
      <alignment horizontal="center" vertical="center"/>
    </xf>
    <xf numFmtId="0" fontId="6" fillId="5" borderId="0" xfId="0" applyFont="1" applyFill="1" applyAlignment="1">
      <alignment horizontal="left" vertical="center"/>
    </xf>
    <xf numFmtId="0" fontId="6" fillId="5" borderId="1" xfId="0" applyFont="1" applyFill="1" applyBorder="1" applyAlignment="1">
      <alignment horizontal="center" vertical="center"/>
    </xf>
    <xf numFmtId="0" fontId="6" fillId="5" borderId="9" xfId="0" applyFont="1" applyFill="1" applyBorder="1" applyAlignment="1">
      <alignment horizontal="center" vertical="center"/>
    </xf>
    <xf numFmtId="165" fontId="10" fillId="2" borderId="5" xfId="0" applyNumberFormat="1" applyFont="1" applyFill="1" applyBorder="1" applyAlignment="1">
      <alignment horizontal="center" vertical="center"/>
    </xf>
    <xf numFmtId="9" fontId="10" fillId="2" borderId="5" xfId="1" applyFont="1" applyFill="1" applyBorder="1" applyAlignment="1">
      <alignment horizontal="center" vertical="center"/>
    </xf>
    <xf numFmtId="1" fontId="10" fillId="2" borderId="5" xfId="0" applyNumberFormat="1" applyFont="1" applyFill="1" applyBorder="1" applyAlignment="1">
      <alignment horizontal="center" vertical="center"/>
    </xf>
    <xf numFmtId="165" fontId="10" fillId="2" borderId="1" xfId="0" applyNumberFormat="1" applyFont="1" applyFill="1" applyBorder="1" applyAlignment="1">
      <alignment horizontal="center" vertical="center"/>
    </xf>
    <xf numFmtId="9" fontId="10" fillId="2" borderId="1" xfId="1" applyFont="1" applyFill="1" applyBorder="1" applyAlignment="1">
      <alignment horizontal="center" vertical="center"/>
    </xf>
    <xf numFmtId="0" fontId="6" fillId="6" borderId="1" xfId="0" applyFont="1" applyFill="1" applyBorder="1" applyAlignment="1" applyProtection="1">
      <alignment horizontal="left" vertical="center"/>
      <protection locked="0"/>
    </xf>
    <xf numFmtId="165" fontId="6" fillId="4" borderId="5" xfId="0" applyNumberFormat="1" applyFont="1" applyFill="1" applyBorder="1" applyAlignment="1" applyProtection="1">
      <alignment horizontal="center" vertical="center"/>
      <protection locked="0"/>
    </xf>
    <xf numFmtId="0" fontId="6" fillId="6" borderId="1" xfId="0" applyFont="1" applyFill="1" applyBorder="1" applyAlignment="1">
      <alignment horizontal="left" vertical="center"/>
    </xf>
    <xf numFmtId="165" fontId="6" fillId="4" borderId="5" xfId="0" applyNumberFormat="1"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7" fillId="2" borderId="5" xfId="0" applyFont="1" applyFill="1" applyBorder="1" applyAlignment="1">
      <alignment horizontal="center" vertical="center"/>
    </xf>
    <xf numFmtId="0" fontId="3" fillId="5" borderId="0" xfId="0" applyFont="1" applyFill="1"/>
    <xf numFmtId="0" fontId="6" fillId="5" borderId="0" xfId="0" applyFont="1" applyFill="1"/>
    <xf numFmtId="0" fontId="31" fillId="5" borderId="0" xfId="0" applyFont="1" applyFill="1" applyAlignment="1">
      <alignment horizontal="left" vertical="top" wrapText="1"/>
    </xf>
    <xf numFmtId="0" fontId="33" fillId="5" borderId="0" xfId="0" applyFont="1" applyFill="1" applyAlignment="1">
      <alignment horizontal="left" vertical="center"/>
    </xf>
    <xf numFmtId="0" fontId="31" fillId="5" borderId="0" xfId="0" applyFont="1" applyFill="1" applyAlignment="1">
      <alignment vertical="top" wrapText="1"/>
    </xf>
    <xf numFmtId="0" fontId="31" fillId="5" borderId="0" xfId="0" applyFont="1" applyFill="1" applyAlignment="1">
      <alignment horizontal="center" vertical="top"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0" fillId="5" borderId="2" xfId="0" applyFill="1" applyBorder="1" applyAlignment="1">
      <alignment horizontal="center" vertical="center"/>
    </xf>
    <xf numFmtId="0" fontId="0" fillId="5" borderId="3" xfId="0" applyFill="1" applyBorder="1" applyAlignment="1">
      <alignment horizontal="center" vertical="center"/>
    </xf>
    <xf numFmtId="0" fontId="0" fillId="5" borderId="4" xfId="0" applyFill="1" applyBorder="1" applyAlignment="1">
      <alignment horizontal="center" vertical="center"/>
    </xf>
    <xf numFmtId="0" fontId="6" fillId="5" borderId="2" xfId="0" applyFont="1" applyFill="1" applyBorder="1" applyAlignment="1">
      <alignment horizontal="right" vertical="center" wrapText="1"/>
    </xf>
    <xf numFmtId="0" fontId="6" fillId="5" borderId="3" xfId="0" applyFont="1" applyFill="1" applyBorder="1" applyAlignment="1">
      <alignment horizontal="right" vertical="center" wrapText="1"/>
    </xf>
    <xf numFmtId="0" fontId="6" fillId="5" borderId="4" xfId="0" applyFont="1" applyFill="1" applyBorder="1" applyAlignment="1">
      <alignment horizontal="right" vertical="center" wrapText="1"/>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13" fillId="6" borderId="3"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3" fillId="4" borderId="11" xfId="0" applyFont="1" applyFill="1" applyBorder="1" applyAlignment="1">
      <alignment horizontal="center" vertical="center"/>
    </xf>
    <xf numFmtId="0" fontId="3" fillId="4" borderId="12" xfId="0" applyFont="1" applyFill="1" applyBorder="1" applyAlignment="1">
      <alignment horizontal="center" vertical="center"/>
    </xf>
    <xf numFmtId="0" fontId="3" fillId="7" borderId="3" xfId="0" applyFont="1" applyFill="1" applyBorder="1" applyAlignment="1">
      <alignment horizontal="center" vertical="center"/>
    </xf>
    <xf numFmtId="0" fontId="3" fillId="7" borderId="4" xfId="0" applyFont="1" applyFill="1" applyBorder="1" applyAlignment="1">
      <alignment horizontal="center" vertical="center"/>
    </xf>
    <xf numFmtId="0" fontId="13" fillId="6" borderId="1" xfId="0" applyFont="1" applyFill="1" applyBorder="1" applyAlignment="1">
      <alignment horizontal="center" vertical="center" wrapText="1"/>
    </xf>
    <xf numFmtId="0" fontId="14" fillId="6" borderId="1" xfId="0" applyFont="1" applyFill="1" applyBorder="1" applyAlignment="1">
      <alignment horizontal="center" vertical="center"/>
    </xf>
    <xf numFmtId="0" fontId="11" fillId="5" borderId="1" xfId="0" applyFont="1" applyFill="1" applyBorder="1" applyAlignment="1">
      <alignment horizontal="center" vertical="center" wrapText="1"/>
    </xf>
    <xf numFmtId="0" fontId="0" fillId="5" borderId="1" xfId="0" applyFill="1" applyBorder="1" applyAlignment="1">
      <alignment horizontal="center" vertical="center"/>
    </xf>
    <xf numFmtId="0" fontId="0" fillId="5" borderId="2" xfId="0" applyFill="1" applyBorder="1" applyAlignment="1">
      <alignment horizontal="center" vertical="center" wrapText="1"/>
    </xf>
    <xf numFmtId="0" fontId="0" fillId="5" borderId="3" xfId="0" applyFill="1" applyBorder="1" applyAlignment="1">
      <alignment horizontal="center" vertical="center" wrapText="1"/>
    </xf>
    <xf numFmtId="0" fontId="0" fillId="5" borderId="4" xfId="0" applyFill="1" applyBorder="1" applyAlignment="1">
      <alignment horizontal="center" vertical="center" wrapText="1"/>
    </xf>
    <xf numFmtId="0" fontId="12" fillId="9" borderId="0" xfId="0" applyFont="1" applyFill="1" applyAlignment="1">
      <alignment horizontal="left"/>
    </xf>
    <xf numFmtId="0" fontId="36" fillId="5" borderId="27" xfId="0" applyFont="1" applyFill="1" applyBorder="1" applyAlignment="1">
      <alignment horizontal="center"/>
    </xf>
    <xf numFmtId="0" fontId="36" fillId="5" borderId="28" xfId="0" applyFont="1" applyFill="1" applyBorder="1" applyAlignment="1">
      <alignment horizontal="center"/>
    </xf>
    <xf numFmtId="0" fontId="36" fillId="5" borderId="29" xfId="0" applyFont="1" applyFill="1" applyBorder="1" applyAlignment="1">
      <alignment horizontal="center"/>
    </xf>
    <xf numFmtId="0" fontId="36" fillId="5" borderId="30" xfId="0" applyFont="1" applyFill="1" applyBorder="1" applyAlignment="1">
      <alignment horizontal="center"/>
    </xf>
    <xf numFmtId="0" fontId="36" fillId="5" borderId="31" xfId="0" applyFont="1" applyFill="1" applyBorder="1" applyAlignment="1">
      <alignment horizontal="center"/>
    </xf>
    <xf numFmtId="0" fontId="36" fillId="5" borderId="32" xfId="0" applyFont="1" applyFill="1" applyBorder="1" applyAlignment="1">
      <alignment horizontal="center"/>
    </xf>
    <xf numFmtId="0" fontId="36" fillId="5" borderId="33" xfId="0" applyFont="1" applyFill="1" applyBorder="1" applyAlignment="1">
      <alignment horizontal="center"/>
    </xf>
    <xf numFmtId="0" fontId="10" fillId="5" borderId="0" xfId="0" applyFont="1" applyFill="1" applyAlignment="1" applyProtection="1">
      <alignment horizontal="left" vertical="center"/>
      <protection locked="0"/>
    </xf>
    <xf numFmtId="0" fontId="0" fillId="5" borderId="0" xfId="0" applyFill="1" applyAlignment="1">
      <alignment horizontal="left" vertical="center" wrapText="1"/>
    </xf>
    <xf numFmtId="0" fontId="6" fillId="5" borderId="0" xfId="0" applyFont="1" applyFill="1" applyAlignment="1">
      <alignment horizontal="left" vertical="center" wrapText="1"/>
    </xf>
    <xf numFmtId="0" fontId="12" fillId="9" borderId="0" xfId="0" applyFont="1" applyFill="1" applyAlignment="1">
      <alignment vertical="top"/>
    </xf>
    <xf numFmtId="0" fontId="32" fillId="5" borderId="0" xfId="0" applyFont="1" applyFill="1" applyAlignment="1">
      <alignment horizontal="left" wrapText="1"/>
    </xf>
    <xf numFmtId="0" fontId="37" fillId="5" borderId="0" xfId="0" applyFont="1" applyFill="1" applyAlignment="1">
      <alignment horizontal="left" wrapText="1"/>
    </xf>
    <xf numFmtId="0" fontId="0" fillId="5" borderId="0" xfId="0" applyFill="1" applyAlignment="1">
      <alignment horizontal="left" wrapText="1"/>
    </xf>
    <xf numFmtId="0" fontId="21" fillId="5" borderId="0" xfId="0" applyFont="1" applyFill="1" applyAlignment="1">
      <alignment horizontal="left"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 xfId="0" applyFont="1" applyFill="1" applyBorder="1" applyAlignment="1">
      <alignment horizontal="center" vertic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3" fillId="2" borderId="14"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3" xfId="0" applyFont="1" applyFill="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5"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11" xfId="0" applyFill="1" applyBorder="1" applyAlignment="1">
      <alignment horizontal="center" vertical="center" wrapText="1"/>
    </xf>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0" fillId="2" borderId="8" xfId="0" applyFill="1" applyBorder="1" applyAlignment="1">
      <alignment horizontal="center" vertical="center"/>
    </xf>
    <xf numFmtId="0" fontId="0" fillId="2" borderId="5" xfId="0" applyFill="1" applyBorder="1" applyAlignment="1">
      <alignment horizontal="center" vertical="center"/>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1" fillId="5" borderId="1" xfId="0" applyFont="1" applyFill="1" applyBorder="1" applyAlignment="1">
      <alignment horizontal="left" vertical="center" wrapText="1"/>
    </xf>
    <xf numFmtId="0" fontId="3" fillId="5" borderId="8" xfId="0" applyFont="1" applyFill="1" applyBorder="1" applyAlignment="1">
      <alignment horizontal="center" textRotation="90" wrapText="1"/>
    </xf>
    <xf numFmtId="0" fontId="3" fillId="5" borderId="9" xfId="0" applyFont="1" applyFill="1" applyBorder="1" applyAlignment="1">
      <alignment horizontal="center" textRotation="90" wrapText="1"/>
    </xf>
    <xf numFmtId="0" fontId="3" fillId="5" borderId="5" xfId="0" applyFont="1" applyFill="1" applyBorder="1" applyAlignment="1">
      <alignment horizontal="center" textRotation="90" wrapText="1"/>
    </xf>
    <xf numFmtId="0" fontId="3" fillId="5" borderId="1" xfId="0" applyFont="1" applyFill="1" applyBorder="1" applyAlignment="1">
      <alignment horizontal="center" textRotation="90" wrapText="1"/>
    </xf>
    <xf numFmtId="0" fontId="3" fillId="5" borderId="8" xfId="0" applyFont="1" applyFill="1" applyBorder="1" applyAlignment="1">
      <alignment horizontal="center" textRotation="90"/>
    </xf>
    <xf numFmtId="0" fontId="3" fillId="5" borderId="9" xfId="0" applyFont="1" applyFill="1" applyBorder="1" applyAlignment="1">
      <alignment horizontal="center" textRotation="90"/>
    </xf>
    <xf numFmtId="0" fontId="3" fillId="5" borderId="5" xfId="0" applyFont="1" applyFill="1" applyBorder="1" applyAlignment="1">
      <alignment horizontal="center" textRotation="90"/>
    </xf>
    <xf numFmtId="0" fontId="3" fillId="0" borderId="1" xfId="0" applyFont="1" applyBorder="1" applyAlignment="1">
      <alignment horizontal="left" wrapText="1"/>
    </xf>
    <xf numFmtId="0" fontId="3" fillId="5" borderId="1" xfId="0" applyFont="1" applyFill="1" applyBorder="1" applyAlignment="1">
      <alignment horizontal="left"/>
    </xf>
    <xf numFmtId="0" fontId="0" fillId="5" borderId="1" xfId="0" applyFill="1" applyBorder="1" applyAlignment="1">
      <alignment horizontal="center" textRotation="90" wrapText="1"/>
    </xf>
    <xf numFmtId="0" fontId="0" fillId="5" borderId="2" xfId="0"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xf numFmtId="0" fontId="3" fillId="5" borderId="2" xfId="0" applyFont="1" applyFill="1" applyBorder="1" applyAlignment="1">
      <alignment horizontal="left"/>
    </xf>
    <xf numFmtId="0" fontId="3" fillId="5" borderId="4" xfId="0" applyFont="1" applyFill="1" applyBorder="1" applyAlignment="1">
      <alignment horizontal="left"/>
    </xf>
    <xf numFmtId="0" fontId="0" fillId="5" borderId="1" xfId="0" applyFill="1" applyBorder="1" applyAlignment="1">
      <alignment horizontal="center"/>
    </xf>
    <xf numFmtId="0" fontId="20" fillId="5" borderId="1" xfId="0" applyFont="1" applyFill="1" applyBorder="1" applyAlignment="1">
      <alignment horizontal="left"/>
    </xf>
    <xf numFmtId="0" fontId="20" fillId="5" borderId="1" xfId="0" applyFont="1" applyFill="1" applyBorder="1" applyAlignment="1">
      <alignment horizontal="left" wrapText="1"/>
    </xf>
    <xf numFmtId="0" fontId="3" fillId="5" borderId="14" xfId="0" applyFont="1" applyFill="1" applyBorder="1" applyAlignment="1">
      <alignment horizontal="center" textRotation="90" wrapText="1"/>
    </xf>
    <xf numFmtId="0" fontId="3" fillId="5" borderId="12" xfId="0" applyFont="1" applyFill="1" applyBorder="1" applyAlignment="1">
      <alignment horizontal="center" textRotation="90" wrapText="1"/>
    </xf>
    <xf numFmtId="0" fontId="3" fillId="5" borderId="7" xfId="0" applyFont="1" applyFill="1" applyBorder="1" applyAlignment="1">
      <alignment horizontal="center" textRotation="90" wrapText="1"/>
    </xf>
    <xf numFmtId="0" fontId="3" fillId="5" borderId="10" xfId="0" applyFont="1" applyFill="1" applyBorder="1" applyAlignment="1">
      <alignment horizontal="center" textRotation="90" wrapText="1"/>
    </xf>
    <xf numFmtId="0" fontId="3" fillId="5" borderId="15" xfId="0" applyFont="1" applyFill="1" applyBorder="1" applyAlignment="1">
      <alignment horizontal="center" textRotation="90" wrapText="1"/>
    </xf>
    <xf numFmtId="0" fontId="3" fillId="5" borderId="13" xfId="0" applyFont="1" applyFill="1" applyBorder="1" applyAlignment="1">
      <alignment horizontal="center" textRotation="90" wrapText="1"/>
    </xf>
    <xf numFmtId="0" fontId="6" fillId="5" borderId="4" xfId="0" applyFont="1" applyFill="1" applyBorder="1" applyAlignment="1">
      <alignment horizontal="left" wrapText="1"/>
    </xf>
    <xf numFmtId="0" fontId="6" fillId="5" borderId="4" xfId="0" applyFont="1" applyFill="1" applyBorder="1" applyAlignment="1">
      <alignment horizontal="left" vertical="center"/>
    </xf>
    <xf numFmtId="0" fontId="3" fillId="5" borderId="1" xfId="0" applyFont="1" applyFill="1" applyBorder="1" applyAlignment="1">
      <alignment horizontal="center" textRotation="90"/>
    </xf>
    <xf numFmtId="0" fontId="46" fillId="5" borderId="0" xfId="0" applyFont="1" applyFill="1" applyAlignment="1">
      <alignment vertical="center"/>
    </xf>
    <xf numFmtId="0" fontId="45" fillId="5" borderId="6" xfId="0" applyFont="1" applyFill="1" applyBorder="1"/>
    <xf numFmtId="0" fontId="47" fillId="5" borderId="0" xfId="0" applyFont="1" applyFill="1" applyAlignment="1">
      <alignment horizontal="left"/>
    </xf>
    <xf numFmtId="0" fontId="45" fillId="2" borderId="14" xfId="0" applyFont="1" applyFill="1" applyBorder="1" applyAlignment="1">
      <alignment horizontal="center" vertical="center" wrapText="1"/>
    </xf>
    <xf numFmtId="0" fontId="45" fillId="6" borderId="2" xfId="0" applyFont="1" applyFill="1" applyBorder="1" applyAlignment="1">
      <alignment horizontal="center" vertical="center"/>
    </xf>
    <xf numFmtId="0" fontId="45" fillId="4" borderId="14" xfId="0" applyFont="1" applyFill="1" applyBorder="1" applyAlignment="1">
      <alignment horizontal="center" vertical="center"/>
    </xf>
    <xf numFmtId="0" fontId="45" fillId="7" borderId="2" xfId="0" applyFont="1" applyFill="1" applyBorder="1" applyAlignment="1">
      <alignment horizontal="center" vertical="center"/>
    </xf>
    <xf numFmtId="0" fontId="45" fillId="3" borderId="1" xfId="0" applyFont="1" applyFill="1" applyBorder="1" applyAlignment="1">
      <alignment horizontal="center" vertical="center"/>
    </xf>
    <xf numFmtId="0" fontId="48" fillId="6" borderId="2" xfId="0" applyFont="1" applyFill="1" applyBorder="1" applyAlignment="1">
      <alignment horizontal="center" vertical="center" wrapText="1"/>
    </xf>
  </cellXfs>
  <cellStyles count="5">
    <cellStyle name="Eingabe 3 3" xfId="4" xr:uid="{630FFF96-FC9A-4E57-9844-D465540BEAB9}"/>
    <cellStyle name="Input 2 3" xfId="3" xr:uid="{5EBCB0A3-CE69-47EF-8326-B16D84DEB3FD}"/>
    <cellStyle name="Normal" xfId="0" builtinId="0"/>
    <cellStyle name="Normal 2" xfId="2" xr:uid="{06359092-2898-1D49-ACA8-077B78013257}"/>
    <cellStyle name="Per cent" xfId="1" builtinId="5"/>
  </cellStyles>
  <dxfs count="10">
    <dxf>
      <fill>
        <patternFill>
          <bgColor theme="9" tint="0.59996337778862885"/>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9" tint="0.79998168889431442"/>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00FFCC"/>
      <color rgb="FFFF7E79"/>
      <color rgb="FFFFD9FF"/>
      <color rgb="FFFF66CC"/>
      <color rgb="FFFFCCFF"/>
      <color rgb="FFBDEEFF"/>
      <color rgb="FFD1F3FF"/>
      <color rgb="FFFF8A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347001</xdr:colOff>
      <xdr:row>4</xdr:row>
      <xdr:rowOff>61395</xdr:rowOff>
    </xdr:from>
    <xdr:to>
      <xdr:col>5</xdr:col>
      <xdr:colOff>362389</xdr:colOff>
      <xdr:row>7</xdr:row>
      <xdr:rowOff>104965</xdr:rowOff>
    </xdr:to>
    <xdr:pic>
      <xdr:nvPicPr>
        <xdr:cNvPr id="3" name="Picture 2" descr="The Etude logo&#10;&#10;">
          <a:extLst>
            <a:ext uri="{FF2B5EF4-FFF2-40B4-BE49-F238E27FC236}">
              <a16:creationId xmlns:a16="http://schemas.microsoft.com/office/drawing/2014/main" id="{264727EC-84BF-4AB7-A279-23DD2060E81B}"/>
            </a:ext>
            <a:ext uri="{147F2762-F138-4A5C-976F-8EAC2B608ADB}">
              <a16:predDERef xmlns:a16="http://schemas.microsoft.com/office/drawing/2014/main" pred="{CF7D48A8-A020-49DA-ACC6-5D48F7C9CC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9035" y="935067"/>
          <a:ext cx="1171526" cy="5953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39417</xdr:colOff>
      <xdr:row>4</xdr:row>
      <xdr:rowOff>30584</xdr:rowOff>
    </xdr:from>
    <xdr:to>
      <xdr:col>3</xdr:col>
      <xdr:colOff>91966</xdr:colOff>
      <xdr:row>7</xdr:row>
      <xdr:rowOff>154037</xdr:rowOff>
    </xdr:to>
    <xdr:pic>
      <xdr:nvPicPr>
        <xdr:cNvPr id="4" name="Picture 3" descr="The Bath and North East Somerset Logo">
          <a:extLst>
            <a:ext uri="{FF2B5EF4-FFF2-40B4-BE49-F238E27FC236}">
              <a16:creationId xmlns:a16="http://schemas.microsoft.com/office/drawing/2014/main" id="{645770A3-6FFD-BB48-CC0B-ACA78C86E86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5314" y="904256"/>
          <a:ext cx="1208686" cy="67524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1458200</xdr:colOff>
      <xdr:row>1</xdr:row>
      <xdr:rowOff>647931</xdr:rowOff>
    </xdr:to>
    <xdr:pic>
      <xdr:nvPicPr>
        <xdr:cNvPr id="3" name="Picture 2" descr="Home - Etude">
          <a:extLst>
            <a:ext uri="{FF2B5EF4-FFF2-40B4-BE49-F238E27FC236}">
              <a16:creationId xmlns:a16="http://schemas.microsoft.com/office/drawing/2014/main" id="{FC3C8182-CE54-4942-915D-13B9A0E92A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161925"/>
          <a:ext cx="1458200" cy="647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1458200</xdr:colOff>
      <xdr:row>1</xdr:row>
      <xdr:rowOff>647931</xdr:rowOff>
    </xdr:to>
    <xdr:pic>
      <xdr:nvPicPr>
        <xdr:cNvPr id="5" name="Picture 4" descr="Home - Etude">
          <a:extLst>
            <a:ext uri="{FF2B5EF4-FFF2-40B4-BE49-F238E27FC236}">
              <a16:creationId xmlns:a16="http://schemas.microsoft.com/office/drawing/2014/main" id="{3AFF2B47-2CEE-4035-A2E4-053119CC08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631" y="164123"/>
          <a:ext cx="1458200" cy="647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1458200</xdr:colOff>
      <xdr:row>1</xdr:row>
      <xdr:rowOff>647931</xdr:rowOff>
    </xdr:to>
    <xdr:pic>
      <xdr:nvPicPr>
        <xdr:cNvPr id="3" name="Picture 2" descr="Home - Etude">
          <a:extLst>
            <a:ext uri="{FF2B5EF4-FFF2-40B4-BE49-F238E27FC236}">
              <a16:creationId xmlns:a16="http://schemas.microsoft.com/office/drawing/2014/main" id="{C537E178-F99B-4B6A-97AB-37BD7F3077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61925"/>
          <a:ext cx="1458200" cy="647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1458200</xdr:colOff>
      <xdr:row>1</xdr:row>
      <xdr:rowOff>647931</xdr:rowOff>
    </xdr:to>
    <xdr:pic>
      <xdr:nvPicPr>
        <xdr:cNvPr id="2" name="Picture 1" descr="Home - Etude">
          <a:extLst>
            <a:ext uri="{FF2B5EF4-FFF2-40B4-BE49-F238E27FC236}">
              <a16:creationId xmlns:a16="http://schemas.microsoft.com/office/drawing/2014/main" id="{F046D727-7634-473C-B41D-643E9F0E34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0" y="161925"/>
          <a:ext cx="1458200" cy="647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1458200</xdr:colOff>
      <xdr:row>1</xdr:row>
      <xdr:rowOff>647931</xdr:rowOff>
    </xdr:to>
    <xdr:pic>
      <xdr:nvPicPr>
        <xdr:cNvPr id="7" name="Picture 6" descr="Home - Etude">
          <a:extLst>
            <a:ext uri="{FF2B5EF4-FFF2-40B4-BE49-F238E27FC236}">
              <a16:creationId xmlns:a16="http://schemas.microsoft.com/office/drawing/2014/main" id="{29792A7E-E4C2-49E2-9CB8-15F29AF3FE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0" y="161925"/>
          <a:ext cx="1458200" cy="647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1458200</xdr:colOff>
      <xdr:row>1</xdr:row>
      <xdr:rowOff>647931</xdr:rowOff>
    </xdr:to>
    <xdr:pic>
      <xdr:nvPicPr>
        <xdr:cNvPr id="2" name="Picture 1" descr="Home - Etude">
          <a:extLst>
            <a:ext uri="{FF2B5EF4-FFF2-40B4-BE49-F238E27FC236}">
              <a16:creationId xmlns:a16="http://schemas.microsoft.com/office/drawing/2014/main" id="{97508CC2-5E0E-42AD-85D9-A3B85DA5AE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47650"/>
          <a:ext cx="1458200" cy="647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1458200</xdr:colOff>
      <xdr:row>1</xdr:row>
      <xdr:rowOff>647931</xdr:rowOff>
    </xdr:to>
    <xdr:pic>
      <xdr:nvPicPr>
        <xdr:cNvPr id="2" name="Picture 1" descr="Home - Etude">
          <a:extLst>
            <a:ext uri="{FF2B5EF4-FFF2-40B4-BE49-F238E27FC236}">
              <a16:creationId xmlns:a16="http://schemas.microsoft.com/office/drawing/2014/main" id="{0A023BA4-57E2-4074-9F79-F416DF0B17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 y="160020"/>
          <a:ext cx="1458200" cy="647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913915</xdr:colOff>
      <xdr:row>1</xdr:row>
      <xdr:rowOff>647931</xdr:rowOff>
    </xdr:to>
    <xdr:pic>
      <xdr:nvPicPr>
        <xdr:cNvPr id="6" name="Picture 5" descr="Home - Etude">
          <a:extLst>
            <a:ext uri="{FF2B5EF4-FFF2-40B4-BE49-F238E27FC236}">
              <a16:creationId xmlns:a16="http://schemas.microsoft.com/office/drawing/2014/main" id="{DBB47786-E4FE-4D48-83D4-025C9F91ED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943" y="163286"/>
          <a:ext cx="1458200" cy="647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1141078</xdr:colOff>
      <xdr:row>2</xdr:row>
      <xdr:rowOff>38100</xdr:rowOff>
    </xdr:from>
    <xdr:to>
      <xdr:col>3</xdr:col>
      <xdr:colOff>73243</xdr:colOff>
      <xdr:row>2</xdr:row>
      <xdr:rowOff>639813</xdr:rowOff>
    </xdr:to>
    <xdr:pic>
      <xdr:nvPicPr>
        <xdr:cNvPr id="3" name="Picture 2" descr="Etude logo&#10;&#10;">
          <a:extLst>
            <a:ext uri="{FF2B5EF4-FFF2-40B4-BE49-F238E27FC236}">
              <a16:creationId xmlns:a16="http://schemas.microsoft.com/office/drawing/2014/main" id="{0007CAFC-D6B6-4BE8-BCCE-33382C49EFCC}"/>
            </a:ext>
            <a:ext uri="{147F2762-F138-4A5C-976F-8EAC2B608ADB}">
              <a16:predDERef xmlns:a16="http://schemas.microsoft.com/office/drawing/2014/main" pred="{CF7D48A8-A020-49DA-ACC6-5D48F7C9CC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3078" y="457200"/>
          <a:ext cx="1237215" cy="5985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xdr:row>
      <xdr:rowOff>0</xdr:rowOff>
    </xdr:from>
    <xdr:to>
      <xdr:col>2</xdr:col>
      <xdr:colOff>624486</xdr:colOff>
      <xdr:row>2</xdr:row>
      <xdr:rowOff>678422</xdr:rowOff>
    </xdr:to>
    <xdr:pic>
      <xdr:nvPicPr>
        <xdr:cNvPr id="2" name="Picture 1" descr="The Bath and North East Somerset Logo">
          <a:extLst>
            <a:ext uri="{FF2B5EF4-FFF2-40B4-BE49-F238E27FC236}">
              <a16:creationId xmlns:a16="http://schemas.microsoft.com/office/drawing/2014/main" id="{446B26D0-5790-482E-A3D6-7DD31CF8B30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875" y="409575"/>
          <a:ext cx="1205511" cy="6784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880935</xdr:colOff>
      <xdr:row>3</xdr:row>
      <xdr:rowOff>23445</xdr:rowOff>
    </xdr:from>
    <xdr:to>
      <xdr:col>4</xdr:col>
      <xdr:colOff>315286</xdr:colOff>
      <xdr:row>3</xdr:row>
      <xdr:rowOff>618808</xdr:rowOff>
    </xdr:to>
    <xdr:pic>
      <xdr:nvPicPr>
        <xdr:cNvPr id="4" name="Picture 3" descr="Etude logo&#10;&#10;">
          <a:extLst>
            <a:ext uri="{FF2B5EF4-FFF2-40B4-BE49-F238E27FC236}">
              <a16:creationId xmlns:a16="http://schemas.microsoft.com/office/drawing/2014/main" id="{6C1908C4-7608-4E7C-B582-A9C0ADC26F46}"/>
            </a:ext>
            <a:ext uri="{147F2762-F138-4A5C-976F-8EAC2B608ADB}">
              <a16:predDERef xmlns:a16="http://schemas.microsoft.com/office/drawing/2014/main" pred="{CF7D48A8-A020-49DA-ACC6-5D48F7C9CC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56097" y="468770"/>
          <a:ext cx="1237215" cy="5985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79374</xdr:colOff>
      <xdr:row>2</xdr:row>
      <xdr:rowOff>123825</xdr:rowOff>
    </xdr:from>
    <xdr:to>
      <xdr:col>2</xdr:col>
      <xdr:colOff>533399</xdr:colOff>
      <xdr:row>3</xdr:row>
      <xdr:rowOff>711811</xdr:rowOff>
    </xdr:to>
    <xdr:pic>
      <xdr:nvPicPr>
        <xdr:cNvPr id="3" name="Picture 2" descr="The Bath and North East Somerset Logo">
          <a:extLst>
            <a:ext uri="{FF2B5EF4-FFF2-40B4-BE49-F238E27FC236}">
              <a16:creationId xmlns:a16="http://schemas.microsoft.com/office/drawing/2014/main" id="{42975834-911B-40B1-B9D8-AFAF91F328F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6599" y="695325"/>
          <a:ext cx="1320800" cy="7435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1412651</xdr:colOff>
      <xdr:row>2</xdr:row>
      <xdr:rowOff>66675</xdr:rowOff>
    </xdr:from>
    <xdr:to>
      <xdr:col>2</xdr:col>
      <xdr:colOff>915950</xdr:colOff>
      <xdr:row>2</xdr:row>
      <xdr:rowOff>714606</xdr:rowOff>
    </xdr:to>
    <xdr:pic>
      <xdr:nvPicPr>
        <xdr:cNvPr id="7" name="Picture 1" descr="Etude logo" title="Etude logo">
          <a:extLst>
            <a:ext uri="{FF2B5EF4-FFF2-40B4-BE49-F238E27FC236}">
              <a16:creationId xmlns:a16="http://schemas.microsoft.com/office/drawing/2014/main" id="{714CE5A2-EF7B-4CEE-8CE1-9F5FD7DFCB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74576" y="466725"/>
          <a:ext cx="1446399" cy="647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xdr:row>
      <xdr:rowOff>0</xdr:rowOff>
    </xdr:from>
    <xdr:to>
      <xdr:col>2</xdr:col>
      <xdr:colOff>2438400</xdr:colOff>
      <xdr:row>11</xdr:row>
      <xdr:rowOff>2628900</xdr:rowOff>
    </xdr:to>
    <xdr:pic>
      <xdr:nvPicPr>
        <xdr:cNvPr id="28" name="Picture 27" descr="Guidance on which SAP values should be used to complete the Energy Summary Tool. The image outlines that the only values used should be taken from the SAP 10 worksheet for New Build (As Designed) (Version 10.2, February 2022) Calculation of EPC Costs, Emissions and Primary Energy. Do not use values from any other worksheet. ">
          <a:extLst>
            <a:ext uri="{FF2B5EF4-FFF2-40B4-BE49-F238E27FC236}">
              <a16:creationId xmlns:a16="http://schemas.microsoft.com/office/drawing/2014/main" id="{B6ABB63D-FAF0-480D-8401-19385C2755A1}"/>
            </a:ext>
            <a:ext uri="{147F2762-F138-4A5C-976F-8EAC2B608ADB}">
              <a16:predDERef xmlns:a16="http://schemas.microsoft.com/office/drawing/2014/main" pred="{181ED263-FFB3-4BE8-89DD-EDACD5180A55}"/>
            </a:ext>
          </a:extLst>
        </xdr:cNvPr>
        <xdr:cNvPicPr>
          <a:picLocks noChangeAspect="1"/>
        </xdr:cNvPicPr>
      </xdr:nvPicPr>
      <xdr:blipFill>
        <a:blip xmlns:r="http://schemas.openxmlformats.org/officeDocument/2006/relationships" r:embed="rId2"/>
        <a:stretch>
          <a:fillRect/>
        </a:stretch>
      </xdr:blipFill>
      <xdr:spPr>
        <a:xfrm>
          <a:off x="171450" y="2095500"/>
          <a:ext cx="4476750" cy="4572000"/>
        </a:xfrm>
        <a:prstGeom prst="rect">
          <a:avLst/>
        </a:prstGeom>
      </xdr:spPr>
    </xdr:pic>
    <xdr:clientData/>
  </xdr:twoCellAnchor>
  <xdr:twoCellAnchor editAs="oneCell">
    <xdr:from>
      <xdr:col>1</xdr:col>
      <xdr:colOff>28575</xdr:colOff>
      <xdr:row>2</xdr:row>
      <xdr:rowOff>66675</xdr:rowOff>
    </xdr:from>
    <xdr:to>
      <xdr:col>1</xdr:col>
      <xdr:colOff>1237261</xdr:colOff>
      <xdr:row>2</xdr:row>
      <xdr:rowOff>741922</xdr:rowOff>
    </xdr:to>
    <xdr:pic>
      <xdr:nvPicPr>
        <xdr:cNvPr id="3" name="Picture 2" descr="The Bath and North East Somerset Logo">
          <a:extLst>
            <a:ext uri="{FF2B5EF4-FFF2-40B4-BE49-F238E27FC236}">
              <a16:creationId xmlns:a16="http://schemas.microsoft.com/office/drawing/2014/main" id="{BE297240-EC36-4B71-8D5E-11A2C1CE036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0500" y="466725"/>
          <a:ext cx="1208686" cy="67524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1675798</xdr:colOff>
      <xdr:row>2</xdr:row>
      <xdr:rowOff>92125</xdr:rowOff>
    </xdr:from>
    <xdr:to>
      <xdr:col>1</xdr:col>
      <xdr:colOff>3122197</xdr:colOff>
      <xdr:row>2</xdr:row>
      <xdr:rowOff>740056</xdr:rowOff>
    </xdr:to>
    <xdr:pic>
      <xdr:nvPicPr>
        <xdr:cNvPr id="3" name="Picture 1" descr="Etude logo" title="Etude logo">
          <a:extLst>
            <a:ext uri="{FF2B5EF4-FFF2-40B4-BE49-F238E27FC236}">
              <a16:creationId xmlns:a16="http://schemas.microsoft.com/office/drawing/2014/main" id="{89E9A952-FA07-48EC-930B-BCC84CFB78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7723" y="492175"/>
          <a:ext cx="1446399" cy="647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38100</xdr:colOff>
      <xdr:row>2</xdr:row>
      <xdr:rowOff>57150</xdr:rowOff>
    </xdr:from>
    <xdr:to>
      <xdr:col>1</xdr:col>
      <xdr:colOff>1371600</xdr:colOff>
      <xdr:row>3</xdr:row>
      <xdr:rowOff>48018</xdr:rowOff>
    </xdr:to>
    <xdr:pic>
      <xdr:nvPicPr>
        <xdr:cNvPr id="2" name="Picture 1" descr="The Bath and North East Somerset Logo">
          <a:extLst>
            <a:ext uri="{FF2B5EF4-FFF2-40B4-BE49-F238E27FC236}">
              <a16:creationId xmlns:a16="http://schemas.microsoft.com/office/drawing/2014/main" id="{369B8E93-DD69-4BC0-A0CC-1372B9089C1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0025" y="457200"/>
          <a:ext cx="1333500" cy="74651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1458200</xdr:colOff>
      <xdr:row>1</xdr:row>
      <xdr:rowOff>647931</xdr:rowOff>
    </xdr:to>
    <xdr:pic>
      <xdr:nvPicPr>
        <xdr:cNvPr id="2" name="Picture 1" descr="Home - Etude">
          <a:extLst>
            <a:ext uri="{FF2B5EF4-FFF2-40B4-BE49-F238E27FC236}">
              <a16:creationId xmlns:a16="http://schemas.microsoft.com/office/drawing/2014/main" id="{3DBE81DC-922E-49D5-ABA2-31261B343B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161925"/>
          <a:ext cx="1458200" cy="647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1458200</xdr:colOff>
      <xdr:row>1</xdr:row>
      <xdr:rowOff>647931</xdr:rowOff>
    </xdr:to>
    <xdr:pic>
      <xdr:nvPicPr>
        <xdr:cNvPr id="3" name="Picture 2" descr="Home - Etude">
          <a:extLst>
            <a:ext uri="{FF2B5EF4-FFF2-40B4-BE49-F238E27FC236}">
              <a16:creationId xmlns:a16="http://schemas.microsoft.com/office/drawing/2014/main" id="{669ED341-41BD-49D3-A510-9E5C829E18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 y="161925"/>
          <a:ext cx="1458200" cy="647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1458200</xdr:colOff>
      <xdr:row>1</xdr:row>
      <xdr:rowOff>647931</xdr:rowOff>
    </xdr:to>
    <xdr:pic>
      <xdr:nvPicPr>
        <xdr:cNvPr id="2" name="Picture 1" descr="Home - Etude">
          <a:extLst>
            <a:ext uri="{FF2B5EF4-FFF2-40B4-BE49-F238E27FC236}">
              <a16:creationId xmlns:a16="http://schemas.microsoft.com/office/drawing/2014/main" id="{58A67E74-F196-4BA7-A1BD-6E1CAE193C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161925"/>
          <a:ext cx="1458200" cy="647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1458200</xdr:colOff>
      <xdr:row>1</xdr:row>
      <xdr:rowOff>647931</xdr:rowOff>
    </xdr:to>
    <xdr:pic>
      <xdr:nvPicPr>
        <xdr:cNvPr id="2" name="Picture 1" descr="Home - Etude">
          <a:extLst>
            <a:ext uri="{FF2B5EF4-FFF2-40B4-BE49-F238E27FC236}">
              <a16:creationId xmlns:a16="http://schemas.microsoft.com/office/drawing/2014/main" id="{7C7B5032-BD9C-4295-BE5C-EF9C9C311A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 y="160020"/>
          <a:ext cx="1458200" cy="647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457B6-DDB9-4163-9321-FAC751568494}">
  <dimension ref="A2:M15"/>
  <sheetViews>
    <sheetView topLeftCell="A4" zoomScale="145" zoomScaleNormal="145" workbookViewId="0">
      <selection activeCell="I7" sqref="I7"/>
    </sheetView>
  </sheetViews>
  <sheetFormatPr defaultColWidth="9.09765625" defaultRowHeight="11.5"/>
  <cols>
    <col min="1" max="1" width="4.3984375" style="1" customWidth="1"/>
    <col min="2" max="16384" width="9.09765625" style="1"/>
  </cols>
  <sheetData>
    <row r="2" spans="1:13" ht="19">
      <c r="A2" s="178"/>
      <c r="B2" s="179"/>
      <c r="C2" s="180"/>
      <c r="D2" s="180"/>
      <c r="E2" s="180"/>
      <c r="F2" s="180"/>
      <c r="G2" s="180"/>
      <c r="H2" s="180"/>
      <c r="I2" s="180"/>
      <c r="J2" s="180"/>
      <c r="K2" s="180"/>
      <c r="L2" s="180"/>
      <c r="M2" s="180"/>
    </row>
    <row r="3" spans="1:13" ht="19">
      <c r="A3" s="178"/>
      <c r="B3" s="179"/>
      <c r="C3" s="180"/>
      <c r="D3" s="180"/>
      <c r="E3" s="180"/>
      <c r="F3" s="180"/>
      <c r="G3" s="180"/>
      <c r="H3" s="180"/>
      <c r="I3" s="180"/>
      <c r="J3" s="180"/>
      <c r="K3" s="180"/>
      <c r="L3" s="180"/>
      <c r="M3" s="180"/>
    </row>
    <row r="4" spans="1:13" ht="20">
      <c r="A4" s="178"/>
      <c r="B4" s="181" t="s">
        <v>0</v>
      </c>
      <c r="C4" s="182"/>
      <c r="D4" s="182"/>
      <c r="E4" s="182"/>
      <c r="F4" s="182"/>
      <c r="G4" s="182"/>
      <c r="H4" s="182"/>
      <c r="I4" s="182"/>
      <c r="J4" s="182"/>
      <c r="K4" s="182"/>
      <c r="L4" s="182"/>
      <c r="M4" s="182"/>
    </row>
    <row r="5" spans="1:13" ht="14">
      <c r="A5" s="178"/>
      <c r="B5" s="183"/>
      <c r="C5" s="183"/>
      <c r="D5" s="183"/>
      <c r="E5" s="184"/>
      <c r="F5" s="183"/>
      <c r="G5" s="183"/>
      <c r="H5" s="183"/>
      <c r="I5" s="183"/>
      <c r="J5" s="183"/>
      <c r="K5" s="183"/>
      <c r="L5" s="185"/>
      <c r="M5" s="183"/>
    </row>
    <row r="6" spans="1:13" ht="14">
      <c r="A6" s="178"/>
      <c r="B6" s="183"/>
      <c r="C6" s="183"/>
      <c r="D6" s="183"/>
      <c r="E6" s="183"/>
      <c r="F6" s="183"/>
      <c r="G6" s="183"/>
      <c r="H6" s="183"/>
      <c r="I6" s="183"/>
      <c r="J6" s="183"/>
      <c r="K6" s="183"/>
      <c r="L6" s="186"/>
      <c r="M6" s="183"/>
    </row>
    <row r="7" spans="1:13" ht="14">
      <c r="A7" s="178"/>
      <c r="B7" s="183"/>
      <c r="C7" s="183"/>
      <c r="D7" s="183"/>
      <c r="E7" s="183"/>
      <c r="F7" s="183"/>
      <c r="G7" s="183"/>
      <c r="H7" s="183"/>
      <c r="I7" s="183"/>
      <c r="J7" s="183"/>
      <c r="K7" s="183"/>
      <c r="L7" s="183"/>
      <c r="M7" s="183"/>
    </row>
    <row r="8" spans="1:13" ht="14">
      <c r="A8" s="178"/>
      <c r="B8" s="183"/>
      <c r="C8" s="183"/>
      <c r="D8" s="183"/>
      <c r="E8" s="183"/>
      <c r="F8" s="183"/>
      <c r="G8" s="183"/>
      <c r="H8" s="183"/>
      <c r="I8" s="183"/>
      <c r="J8" s="183"/>
      <c r="K8" s="183"/>
      <c r="L8" s="183"/>
      <c r="M8" s="183"/>
    </row>
    <row r="9" spans="1:13" ht="14">
      <c r="A9" s="178"/>
      <c r="B9" s="265" t="s">
        <v>1</v>
      </c>
      <c r="C9" s="265"/>
      <c r="D9" s="265"/>
      <c r="E9" s="265"/>
      <c r="F9" s="265"/>
      <c r="G9" s="265"/>
      <c r="H9" s="265"/>
      <c r="I9" s="265"/>
      <c r="J9" s="265"/>
      <c r="K9" s="265"/>
      <c r="L9" s="265"/>
      <c r="M9" s="265"/>
    </row>
    <row r="10" spans="1:13" ht="33" customHeight="1">
      <c r="A10" s="178"/>
      <c r="B10" s="266" t="s">
        <v>423</v>
      </c>
      <c r="C10" s="266"/>
      <c r="D10" s="266"/>
      <c r="E10" s="266"/>
      <c r="F10" s="266"/>
      <c r="G10" s="266"/>
      <c r="H10" s="266"/>
      <c r="I10" s="266"/>
      <c r="J10" s="266"/>
      <c r="K10" s="266"/>
      <c r="L10" s="266"/>
      <c r="M10" s="266"/>
    </row>
    <row r="11" spans="1:13" ht="14">
      <c r="A11" s="178"/>
      <c r="B11" s="267"/>
      <c r="C11" s="267"/>
      <c r="D11" s="267"/>
      <c r="E11" s="267"/>
      <c r="F11" s="267"/>
      <c r="G11" s="267"/>
      <c r="H11" s="267"/>
      <c r="I11" s="267"/>
      <c r="J11" s="267"/>
      <c r="K11" s="267"/>
      <c r="L11" s="267"/>
      <c r="M11" s="267"/>
    </row>
    <row r="12" spans="1:13" ht="105" customHeight="1">
      <c r="A12" s="178"/>
      <c r="B12" s="264" t="s">
        <v>424</v>
      </c>
      <c r="C12" s="264"/>
      <c r="D12" s="264"/>
      <c r="E12" s="264"/>
      <c r="F12" s="264"/>
      <c r="G12" s="264"/>
      <c r="H12" s="264"/>
      <c r="I12" s="264"/>
      <c r="J12" s="264"/>
      <c r="K12" s="264"/>
      <c r="L12" s="264"/>
      <c r="M12" s="264"/>
    </row>
    <row r="13" spans="1:13" ht="12">
      <c r="A13" s="178"/>
      <c r="B13" s="184"/>
      <c r="C13" s="184"/>
      <c r="D13" s="184"/>
      <c r="E13" s="184"/>
      <c r="F13" s="184"/>
      <c r="G13" s="184"/>
      <c r="H13" s="184"/>
      <c r="I13" s="184"/>
      <c r="J13" s="184"/>
      <c r="K13" s="184"/>
      <c r="L13" s="184"/>
      <c r="M13" s="184"/>
    </row>
    <row r="14" spans="1:13" ht="14">
      <c r="A14" s="178"/>
      <c r="B14" s="188" t="s">
        <v>2</v>
      </c>
      <c r="C14" s="184"/>
      <c r="D14" s="184"/>
      <c r="E14" s="184"/>
      <c r="F14" s="184"/>
      <c r="G14" s="184"/>
      <c r="H14" s="184"/>
      <c r="I14" s="184"/>
      <c r="J14" s="184"/>
      <c r="K14" s="184"/>
      <c r="L14" s="184"/>
      <c r="M14" s="184"/>
    </row>
    <row r="15" spans="1:13" ht="39.75" customHeight="1">
      <c r="A15" s="178"/>
      <c r="B15" s="264" t="s">
        <v>3</v>
      </c>
      <c r="C15" s="264"/>
      <c r="D15" s="264"/>
      <c r="E15" s="264"/>
      <c r="F15" s="264"/>
      <c r="G15" s="264"/>
      <c r="H15" s="264"/>
      <c r="I15" s="264"/>
      <c r="J15" s="264"/>
      <c r="K15" s="264"/>
      <c r="L15" s="264"/>
      <c r="M15" s="264"/>
    </row>
  </sheetData>
  <sheetProtection algorithmName="SHA-512" hashValue="fmc2XSG4jeoTuA5oacpbb4eRfCpOmlCD6gtofG0MdqrGVC/O5/hzLcyLbdelRZNhp+08wAR5MgYdazjcO7yHUA==" saltValue="1qNWOHZuRDYtzBLcAmum1w==" spinCount="100000" sheet="1" objects="1" scenarios="1" selectLockedCells="1" selectUnlockedCells="1"/>
  <mergeCells count="5">
    <mergeCell ref="B15:M15"/>
    <mergeCell ref="B9:M9"/>
    <mergeCell ref="B10:M10"/>
    <mergeCell ref="B11:M11"/>
    <mergeCell ref="B12:M12"/>
  </mergeCells>
  <pageMargins left="0.7" right="0.7" top="0.75" bottom="0.75" header="0.3" footer="0.3"/>
  <pageSetup paperSize="9" orientation="portrait" horizontalDpi="1200" verticalDpi="1200" r:id="rId1"/>
  <headerFooter>
    <oddHeader>&amp;R&amp;"Calibri"&amp;10&amp;K317100Information Classification: PUBLIC&amp;1#</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EA551-039A-4472-8647-117C740806FD}">
  <sheetPr codeName="Sheet7">
    <tabColor theme="8" tint="0.79998168889431442"/>
  </sheetPr>
  <dimension ref="B2:AA108"/>
  <sheetViews>
    <sheetView zoomScale="70" zoomScaleNormal="70" workbookViewId="0">
      <selection activeCell="C6" sqref="C6:N6"/>
    </sheetView>
  </sheetViews>
  <sheetFormatPr defaultColWidth="9" defaultRowHeight="11.5"/>
  <cols>
    <col min="1" max="1" width="2.59765625" style="1" customWidth="1"/>
    <col min="2" max="2" width="24.59765625" style="1" customWidth="1"/>
    <col min="3" max="3" width="10.59765625" style="1" customWidth="1"/>
    <col min="4" max="27" width="8.59765625" style="1" customWidth="1"/>
    <col min="28" max="16384" width="9" style="1"/>
  </cols>
  <sheetData>
    <row r="2" spans="2:27" ht="60" customHeight="1"/>
    <row r="3" spans="2:27" ht="19.899999999999999" customHeight="1"/>
    <row r="4" spans="2:27" ht="19.899999999999999" customHeight="1">
      <c r="C4" s="307" t="s">
        <v>191</v>
      </c>
      <c r="D4" s="308"/>
      <c r="E4" s="308"/>
      <c r="F4" s="308"/>
      <c r="G4" s="308"/>
      <c r="H4" s="308"/>
      <c r="I4" s="308"/>
      <c r="J4" s="308"/>
      <c r="K4" s="308"/>
      <c r="L4" s="308"/>
      <c r="M4" s="308"/>
      <c r="N4" s="308"/>
      <c r="O4" s="308"/>
      <c r="P4" s="308"/>
      <c r="Q4" s="308"/>
      <c r="R4" s="308"/>
      <c r="S4" s="308"/>
      <c r="T4" s="308"/>
      <c r="U4" s="308"/>
      <c r="V4" s="308"/>
      <c r="W4" s="308"/>
      <c r="X4" s="308"/>
      <c r="Y4" s="308"/>
      <c r="Z4" s="308"/>
      <c r="AA4" s="309"/>
    </row>
    <row r="5" spans="2:27" ht="19.899999999999999" customHeight="1">
      <c r="C5" s="322" t="s">
        <v>229</v>
      </c>
      <c r="D5" s="322"/>
      <c r="E5" s="322"/>
      <c r="F5" s="322"/>
      <c r="G5" s="322"/>
      <c r="H5" s="322"/>
      <c r="I5" s="322"/>
      <c r="J5" s="322"/>
      <c r="K5" s="322"/>
      <c r="L5" s="322"/>
      <c r="M5" s="322"/>
      <c r="N5" s="322"/>
      <c r="O5" s="322"/>
      <c r="P5" s="322" t="s">
        <v>214</v>
      </c>
      <c r="Q5" s="322"/>
      <c r="R5" s="322"/>
      <c r="S5" s="322"/>
      <c r="T5" s="322"/>
      <c r="U5" s="322"/>
      <c r="V5" s="322"/>
      <c r="W5" s="322"/>
      <c r="X5" s="322"/>
      <c r="Y5" s="322"/>
      <c r="Z5" s="322"/>
      <c r="AA5" s="322"/>
    </row>
    <row r="6" spans="2:27" ht="19.899999999999999" customHeight="1">
      <c r="C6" s="260" t="s">
        <v>63</v>
      </c>
      <c r="D6" s="321" t="s">
        <v>75</v>
      </c>
      <c r="E6" s="321"/>
      <c r="F6" s="321"/>
      <c r="G6" s="321"/>
      <c r="H6" s="321"/>
      <c r="I6" s="321"/>
      <c r="J6" s="321"/>
      <c r="K6" s="321"/>
      <c r="L6" s="321"/>
      <c r="M6" s="321"/>
      <c r="N6" s="321"/>
      <c r="O6" s="321"/>
      <c r="P6" s="321" t="s">
        <v>215</v>
      </c>
      <c r="Q6" s="321"/>
      <c r="R6" s="321"/>
      <c r="S6" s="321"/>
      <c r="T6" s="321"/>
      <c r="U6" s="321"/>
      <c r="V6" s="321"/>
      <c r="W6" s="321"/>
      <c r="X6" s="321"/>
      <c r="Y6" s="321"/>
      <c r="Z6" s="321"/>
      <c r="AA6" s="321"/>
    </row>
    <row r="7" spans="2:27" ht="19.899999999999999" customHeight="1">
      <c r="C7" s="259"/>
      <c r="D7" s="321"/>
      <c r="E7" s="321"/>
      <c r="F7" s="321"/>
      <c r="G7" s="321"/>
      <c r="H7" s="321"/>
      <c r="I7" s="321"/>
      <c r="J7" s="321"/>
      <c r="K7" s="321"/>
      <c r="L7" s="321"/>
      <c r="M7" s="321"/>
      <c r="N7" s="321"/>
      <c r="O7" s="321"/>
      <c r="P7" s="321"/>
      <c r="Q7" s="321"/>
      <c r="R7" s="321"/>
      <c r="S7" s="321"/>
      <c r="T7" s="321"/>
      <c r="U7" s="321"/>
      <c r="V7" s="321"/>
      <c r="W7" s="321"/>
      <c r="X7" s="321"/>
      <c r="Y7" s="321"/>
      <c r="Z7" s="321"/>
      <c r="AA7" s="321"/>
    </row>
    <row r="8" spans="2:27" ht="19.899999999999999" customHeight="1">
      <c r="C8" s="261"/>
      <c r="D8" s="259" t="s">
        <v>95</v>
      </c>
      <c r="E8" s="259" t="s">
        <v>96</v>
      </c>
      <c r="F8" s="259" t="s">
        <v>97</v>
      </c>
      <c r="G8" s="259" t="s">
        <v>98</v>
      </c>
      <c r="H8" s="259" t="s">
        <v>99</v>
      </c>
      <c r="I8" s="259" t="s">
        <v>100</v>
      </c>
      <c r="J8" s="259" t="s">
        <v>101</v>
      </c>
      <c r="K8" s="259" t="s">
        <v>102</v>
      </c>
      <c r="L8" s="259" t="s">
        <v>103</v>
      </c>
      <c r="M8" s="259" t="s">
        <v>104</v>
      </c>
      <c r="N8" s="259" t="s">
        <v>105</v>
      </c>
      <c r="O8" s="259" t="s">
        <v>106</v>
      </c>
      <c r="P8" s="259" t="s">
        <v>95</v>
      </c>
      <c r="Q8" s="259" t="s">
        <v>96</v>
      </c>
      <c r="R8" s="259" t="s">
        <v>97</v>
      </c>
      <c r="S8" s="259" t="s">
        <v>98</v>
      </c>
      <c r="T8" s="259" t="s">
        <v>99</v>
      </c>
      <c r="U8" s="259" t="s">
        <v>100</v>
      </c>
      <c r="V8" s="259" t="s">
        <v>101</v>
      </c>
      <c r="W8" s="259" t="s">
        <v>102</v>
      </c>
      <c r="X8" s="259" t="s">
        <v>103</v>
      </c>
      <c r="Y8" s="259" t="s">
        <v>104</v>
      </c>
      <c r="Z8" s="259" t="s">
        <v>105</v>
      </c>
      <c r="AA8" s="259" t="s">
        <v>106</v>
      </c>
    </row>
    <row r="9" spans="2:27" ht="19.899999999999999" customHeight="1">
      <c r="B9" s="16" t="str">
        <f>IF('3 INPUT SAP DATA'!H13="","",'3 INPUT SAP DATA'!H13)</f>
        <v>EXAMPLE - Semi Detached House</v>
      </c>
      <c r="C9" s="24">
        <f>IF($B9="","",Data!$B$147*Occupancy!G6*(Data!$B$148/1000)*(Data!$B$146/'3 INPUT SAP DATA'!AR13))</f>
        <v>128.01776614534739</v>
      </c>
      <c r="D9" s="24">
        <f>IF($B9="","",$C9*(1+0.5*COS(2*PI()*(Data!D$17-0.2)/12))*(Data!D$18/365))</f>
        <v>15.839113715835916</v>
      </c>
      <c r="E9" s="24">
        <f>IF($B9="","",$C9*(1+0.5*COS(2*PI()*(Data!E$17-0.2)/12))*(Data!E$18/365))</f>
        <v>12.706725538830119</v>
      </c>
      <c r="F9" s="24">
        <f>IF($B9="","",$C9*(1+0.5*COS(2*PI()*(Data!F$17-0.2)/12))*(Data!F$18/365))</f>
        <v>11.44099727720767</v>
      </c>
      <c r="G9" s="24">
        <f>IF($B9="","",$C9*(1+0.5*COS(2*PI()*(Data!G$17-0.2)/12))*(Data!G$18/365))</f>
        <v>8.3821650343016447</v>
      </c>
      <c r="H9" s="24">
        <f>IF($B9="","",$C9*(1+0.5*COS(2*PI()*(Data!H$17-0.2)/12))*(Data!H$18/365))</f>
        <v>6.4746253435793415</v>
      </c>
      <c r="I9" s="24">
        <f>IF($B9="","",$C9*(1+0.5*COS(2*PI()*(Data!I$17-0.2)/12))*(Data!I$18/365))</f>
        <v>5.2898244190278705</v>
      </c>
      <c r="J9" s="24">
        <f>IF($B9="","",$C9*(1+0.5*COS(2*PI()*(Data!J$17-0.2)/12))*(Data!J$18/365))</f>
        <v>5.9063698485792582</v>
      </c>
      <c r="K9" s="24">
        <f>IF($B9="","",$C9*(1+0.5*COS(2*PI()*(Data!K$17-0.2)/12))*(Data!K$18/365))</f>
        <v>7.6773231464246861</v>
      </c>
      <c r="L9" s="24">
        <f>IF($B9="","",$C9*(1+0.5*COS(2*PI()*(Data!L$17-0.2)/12))*(Data!L$18/365))</f>
        <v>9.9720835037491966</v>
      </c>
      <c r="M9" s="24">
        <f>IF($B9="","",$C9*(1+0.5*COS(2*PI()*(Data!M$17-0.2)/12))*(Data!M$18/365))</f>
        <v>13.083913028970143</v>
      </c>
      <c r="N9" s="24">
        <f>IF($B9="","",$C9*(1+0.5*COS(2*PI()*(Data!N$17-0.2)/12))*(Data!N$18/365))</f>
        <v>14.778249891131452</v>
      </c>
      <c r="O9" s="24">
        <f>IF($B9="","",$C9*(1+0.5*COS(2*PI()*(Data!O$17-0.2)/12))*(Data!O$18/365))</f>
        <v>16.279331664753041</v>
      </c>
      <c r="P9" s="24">
        <f>IF($B9="","",(D9*1000/(24*Data!D$18)*Data!$I$116))</f>
        <v>18.095761637715764</v>
      </c>
      <c r="Q9" s="24">
        <f>IF($B9="","",(E9*1000/(24*Data!E$18)*Data!$I$116))</f>
        <v>16.072495101198811</v>
      </c>
      <c r="R9" s="24">
        <f>IF($B9="","",(F9*1000/(24*Data!F$18)*Data!$I$116))</f>
        <v>13.071031835519513</v>
      </c>
      <c r="S9" s="24">
        <f>IF($B9="","",(G9*1000/(24*Data!G$18)*Data!$I$116))</f>
        <v>9.8956114988283304</v>
      </c>
      <c r="T9" s="24">
        <f>IF($B9="","",(H9*1000/(24*Data!H$18)*Data!$I$116))</f>
        <v>7.3970854059710209</v>
      </c>
      <c r="U9" s="24">
        <f>IF($B9="","",(I9*1000/(24*Data!I$18)*Data!$I$116))</f>
        <v>6.2449316057967907</v>
      </c>
      <c r="V9" s="24">
        <f>IF($B9="","",(J9*1000/(24*Data!J$18)*Data!$I$116))</f>
        <v>6.7478687786187761</v>
      </c>
      <c r="W9" s="24">
        <f>IF($B9="","",(K9*1000/(24*Data!K$18)*Data!$I$116))</f>
        <v>8.7711353151357301</v>
      </c>
      <c r="X9" s="24">
        <f>IF($B9="","",(L9*1000/(24*Data!L$18)*Data!$I$116))</f>
        <v>11.772598580815023</v>
      </c>
      <c r="Y9" s="24">
        <f>IF($B9="","",(M9*1000/(24*Data!M$18)*Data!$I$116))</f>
        <v>14.948018917506211</v>
      </c>
      <c r="Z9" s="24">
        <f>IF($B9="","",(N9*1000/(24*Data!N$18)*Data!$I$116))</f>
        <v>17.446545010363522</v>
      </c>
      <c r="AA9" s="24">
        <f>IF($B9="","",(O9*1000/(24*Data!O$18)*Data!$I$116))</f>
        <v>18.598698810537748</v>
      </c>
    </row>
    <row r="10" spans="2:27" ht="19.899999999999999" customHeight="1">
      <c r="B10" s="16" t="str">
        <f>IF('3 INPUT SAP DATA'!H14="","",'3 INPUT SAP DATA'!H14)</f>
        <v/>
      </c>
      <c r="C10" s="24" t="str">
        <f>IF($B10="","",Data!$B$147*Occupancy!G7*(Data!$B$148/1000)*(Data!$B$146/'3 INPUT SAP DATA'!AR14))</f>
        <v/>
      </c>
      <c r="D10" s="24" t="str">
        <f>IF($B10="","",$C10*(1+0.5*COS(2*PI()*(Data!D$17-0.2)/12))*(Data!D$18/365))</f>
        <v/>
      </c>
      <c r="E10" s="24" t="str">
        <f>IF($B10="","",$C10*(1+0.5*COS(2*PI()*(Data!E$17-0.2)/12))*(Data!E$18/365))</f>
        <v/>
      </c>
      <c r="F10" s="24" t="str">
        <f>IF($B10="","",$C10*(1+0.5*COS(2*PI()*(Data!F$17-0.2)/12))*(Data!F$18/365))</f>
        <v/>
      </c>
      <c r="G10" s="24" t="str">
        <f>IF($B10="","",$C10*(1+0.5*COS(2*PI()*(Data!G$17-0.2)/12))*(Data!G$18/365))</f>
        <v/>
      </c>
      <c r="H10" s="24" t="str">
        <f>IF($B10="","",$C10*(1+0.5*COS(2*PI()*(Data!H$17-0.2)/12))*(Data!H$18/365))</f>
        <v/>
      </c>
      <c r="I10" s="24" t="str">
        <f>IF($B10="","",$C10*(1+0.5*COS(2*PI()*(Data!I$17-0.2)/12))*(Data!I$18/365))</f>
        <v/>
      </c>
      <c r="J10" s="24" t="str">
        <f>IF($B10="","",$C10*(1+0.5*COS(2*PI()*(Data!J$17-0.2)/12))*(Data!J$18/365))</f>
        <v/>
      </c>
      <c r="K10" s="24" t="str">
        <f>IF($B10="","",$C10*(1+0.5*COS(2*PI()*(Data!K$17-0.2)/12))*(Data!K$18/365))</f>
        <v/>
      </c>
      <c r="L10" s="24" t="str">
        <f>IF($B10="","",$C10*(1+0.5*COS(2*PI()*(Data!L$17-0.2)/12))*(Data!L$18/365))</f>
        <v/>
      </c>
      <c r="M10" s="24" t="str">
        <f>IF($B10="","",$C10*(1+0.5*COS(2*PI()*(Data!M$17-0.2)/12))*(Data!M$18/365))</f>
        <v/>
      </c>
      <c r="N10" s="24" t="str">
        <f>IF($B10="","",$C10*(1+0.5*COS(2*PI()*(Data!N$17-0.2)/12))*(Data!N$18/365))</f>
        <v/>
      </c>
      <c r="O10" s="24" t="str">
        <f>IF($B10="","",$C10*(1+0.5*COS(2*PI()*(Data!O$17-0.2)/12))*(Data!O$18/365))</f>
        <v/>
      </c>
      <c r="P10" s="24" t="str">
        <f>IF($B10="","",(D10*1000/(24*Data!D$18)*Data!$I$116))</f>
        <v/>
      </c>
      <c r="Q10" s="24" t="str">
        <f>IF($B10="","",(E10*1000/(24*Data!E$18)*Data!$I$116))</f>
        <v/>
      </c>
      <c r="R10" s="24" t="str">
        <f>IF($B10="","",(F10*1000/(24*Data!F$18)*Data!$I$116))</f>
        <v/>
      </c>
      <c r="S10" s="24" t="str">
        <f>IF($B10="","",(G10*1000/(24*Data!G$18)*Data!$I$116))</f>
        <v/>
      </c>
      <c r="T10" s="24" t="str">
        <f>IF($B10="","",(H10*1000/(24*Data!H$18)*Data!$I$116))</f>
        <v/>
      </c>
      <c r="U10" s="24" t="str">
        <f>IF($B10="","",(I10*1000/(24*Data!I$18)*Data!$I$116))</f>
        <v/>
      </c>
      <c r="V10" s="24" t="str">
        <f>IF($B10="","",(J10*1000/(24*Data!J$18)*Data!$I$116))</f>
        <v/>
      </c>
      <c r="W10" s="24" t="str">
        <f>IF($B10="","",(K10*1000/(24*Data!K$18)*Data!$I$116))</f>
        <v/>
      </c>
      <c r="X10" s="24" t="str">
        <f>IF($B10="","",(L10*1000/(24*Data!L$18)*Data!$I$116))</f>
        <v/>
      </c>
      <c r="Y10" s="24" t="str">
        <f>IF($B10="","",(M10*1000/(24*Data!M$18)*Data!$I$116))</f>
        <v/>
      </c>
      <c r="Z10" s="24" t="str">
        <f>IF($B10="","",(N10*1000/(24*Data!N$18)*Data!$I$116))</f>
        <v/>
      </c>
      <c r="AA10" s="24" t="str">
        <f>IF($B10="","",(O10*1000/(24*Data!O$18)*Data!$I$116))</f>
        <v/>
      </c>
    </row>
    <row r="11" spans="2:27" ht="19.899999999999999" customHeight="1">
      <c r="B11" s="16" t="str">
        <f>IF('3 INPUT SAP DATA'!H15="","",'3 INPUT SAP DATA'!H15)</f>
        <v/>
      </c>
      <c r="C11" s="24" t="str">
        <f>IF($B11="","",Data!$B$147*Occupancy!G8*(Data!$B$148/1000)*(Data!$B$146/'3 INPUT SAP DATA'!AR15))</f>
        <v/>
      </c>
      <c r="D11" s="24" t="str">
        <f>IF($B11="","",$C11*(1+0.5*COS(2*PI()*(Data!D$17-0.2)/12))*(Data!D$18/365))</f>
        <v/>
      </c>
      <c r="E11" s="24" t="str">
        <f>IF($B11="","",$C11*(1+0.5*COS(2*PI()*(Data!E$17-0.2)/12))*(Data!E$18/365))</f>
        <v/>
      </c>
      <c r="F11" s="24" t="str">
        <f>IF($B11="","",$C11*(1+0.5*COS(2*PI()*(Data!F$17-0.2)/12))*(Data!F$18/365))</f>
        <v/>
      </c>
      <c r="G11" s="24" t="str">
        <f>IF($B11="","",$C11*(1+0.5*COS(2*PI()*(Data!G$17-0.2)/12))*(Data!G$18/365))</f>
        <v/>
      </c>
      <c r="H11" s="24" t="str">
        <f>IF($B11="","",$C11*(1+0.5*COS(2*PI()*(Data!H$17-0.2)/12))*(Data!H$18/365))</f>
        <v/>
      </c>
      <c r="I11" s="24" t="str">
        <f>IF($B11="","",$C11*(1+0.5*COS(2*PI()*(Data!I$17-0.2)/12))*(Data!I$18/365))</f>
        <v/>
      </c>
      <c r="J11" s="24" t="str">
        <f>IF($B11="","",$C11*(1+0.5*COS(2*PI()*(Data!J$17-0.2)/12))*(Data!J$18/365))</f>
        <v/>
      </c>
      <c r="K11" s="24" t="str">
        <f>IF($B11="","",$C11*(1+0.5*COS(2*PI()*(Data!K$17-0.2)/12))*(Data!K$18/365))</f>
        <v/>
      </c>
      <c r="L11" s="24" t="str">
        <f>IF($B11="","",$C11*(1+0.5*COS(2*PI()*(Data!L$17-0.2)/12))*(Data!L$18/365))</f>
        <v/>
      </c>
      <c r="M11" s="24" t="str">
        <f>IF($B11="","",$C11*(1+0.5*COS(2*PI()*(Data!M$17-0.2)/12))*(Data!M$18/365))</f>
        <v/>
      </c>
      <c r="N11" s="24" t="str">
        <f>IF($B11="","",$C11*(1+0.5*COS(2*PI()*(Data!N$17-0.2)/12))*(Data!N$18/365))</f>
        <v/>
      </c>
      <c r="O11" s="24" t="str">
        <f>IF($B11="","",$C11*(1+0.5*COS(2*PI()*(Data!O$17-0.2)/12))*(Data!O$18/365))</f>
        <v/>
      </c>
      <c r="P11" s="24" t="str">
        <f>IF($B11="","",(D11*1000/(24*Data!D$18)*Data!$I$116))</f>
        <v/>
      </c>
      <c r="Q11" s="24" t="str">
        <f>IF($B11="","",(E11*1000/(24*Data!E$18)*Data!$I$116))</f>
        <v/>
      </c>
      <c r="R11" s="24" t="str">
        <f>IF($B11="","",(F11*1000/(24*Data!F$18)*Data!$I$116))</f>
        <v/>
      </c>
      <c r="S11" s="24" t="str">
        <f>IF($B11="","",(G11*1000/(24*Data!G$18)*Data!$I$116))</f>
        <v/>
      </c>
      <c r="T11" s="24" t="str">
        <f>IF($B11="","",(H11*1000/(24*Data!H$18)*Data!$I$116))</f>
        <v/>
      </c>
      <c r="U11" s="24" t="str">
        <f>IF($B11="","",(I11*1000/(24*Data!I$18)*Data!$I$116))</f>
        <v/>
      </c>
      <c r="V11" s="24" t="str">
        <f>IF($B11="","",(J11*1000/(24*Data!J$18)*Data!$I$116))</f>
        <v/>
      </c>
      <c r="W11" s="24" t="str">
        <f>IF($B11="","",(K11*1000/(24*Data!K$18)*Data!$I$116))</f>
        <v/>
      </c>
      <c r="X11" s="24" t="str">
        <f>IF($B11="","",(L11*1000/(24*Data!L$18)*Data!$I$116))</f>
        <v/>
      </c>
      <c r="Y11" s="24" t="str">
        <f>IF($B11="","",(M11*1000/(24*Data!M$18)*Data!$I$116))</f>
        <v/>
      </c>
      <c r="Z11" s="24" t="str">
        <f>IF($B11="","",(N11*1000/(24*Data!N$18)*Data!$I$116))</f>
        <v/>
      </c>
      <c r="AA11" s="24" t="str">
        <f>IF($B11="","",(O11*1000/(24*Data!O$18)*Data!$I$116))</f>
        <v/>
      </c>
    </row>
    <row r="12" spans="2:27" ht="19.899999999999999" customHeight="1">
      <c r="B12" s="16" t="str">
        <f>IF('3 INPUT SAP DATA'!H16="","",'3 INPUT SAP DATA'!H16)</f>
        <v/>
      </c>
      <c r="C12" s="24" t="str">
        <f>IF($B12="","",Data!$B$147*Occupancy!G9*(Data!$B$148/1000)*(Data!$B$146/'3 INPUT SAP DATA'!AR16))</f>
        <v/>
      </c>
      <c r="D12" s="24" t="str">
        <f>IF($B12="","",$C12*(1+0.5*COS(2*PI()*(Data!D$17-0.2)/12))*(Data!D$18/365))</f>
        <v/>
      </c>
      <c r="E12" s="24" t="str">
        <f>IF($B12="","",$C12*(1+0.5*COS(2*PI()*(Data!E$17-0.2)/12))*(Data!E$18/365))</f>
        <v/>
      </c>
      <c r="F12" s="24" t="str">
        <f>IF($B12="","",$C12*(1+0.5*COS(2*PI()*(Data!F$17-0.2)/12))*(Data!F$18/365))</f>
        <v/>
      </c>
      <c r="G12" s="24" t="str">
        <f>IF($B12="","",$C12*(1+0.5*COS(2*PI()*(Data!G$17-0.2)/12))*(Data!G$18/365))</f>
        <v/>
      </c>
      <c r="H12" s="24" t="str">
        <f>IF($B12="","",$C12*(1+0.5*COS(2*PI()*(Data!H$17-0.2)/12))*(Data!H$18/365))</f>
        <v/>
      </c>
      <c r="I12" s="24" t="str">
        <f>IF($B12="","",$C12*(1+0.5*COS(2*PI()*(Data!I$17-0.2)/12))*(Data!I$18/365))</f>
        <v/>
      </c>
      <c r="J12" s="24" t="str">
        <f>IF($B12="","",$C12*(1+0.5*COS(2*PI()*(Data!J$17-0.2)/12))*(Data!J$18/365))</f>
        <v/>
      </c>
      <c r="K12" s="24" t="str">
        <f>IF($B12="","",$C12*(1+0.5*COS(2*PI()*(Data!K$17-0.2)/12))*(Data!K$18/365))</f>
        <v/>
      </c>
      <c r="L12" s="24" t="str">
        <f>IF($B12="","",$C12*(1+0.5*COS(2*PI()*(Data!L$17-0.2)/12))*(Data!L$18/365))</f>
        <v/>
      </c>
      <c r="M12" s="24" t="str">
        <f>IF($B12="","",$C12*(1+0.5*COS(2*PI()*(Data!M$17-0.2)/12))*(Data!M$18/365))</f>
        <v/>
      </c>
      <c r="N12" s="24" t="str">
        <f>IF($B12="","",$C12*(1+0.5*COS(2*PI()*(Data!N$17-0.2)/12))*(Data!N$18/365))</f>
        <v/>
      </c>
      <c r="O12" s="24" t="str">
        <f>IF($B12="","",$C12*(1+0.5*COS(2*PI()*(Data!O$17-0.2)/12))*(Data!O$18/365))</f>
        <v/>
      </c>
      <c r="P12" s="24" t="str">
        <f>IF($B12="","",(D12*1000/(24*Data!D$18)*Data!$I$116))</f>
        <v/>
      </c>
      <c r="Q12" s="24" t="str">
        <f>IF($B12="","",(E12*1000/(24*Data!E$18)*Data!$I$116))</f>
        <v/>
      </c>
      <c r="R12" s="24" t="str">
        <f>IF($B12="","",(F12*1000/(24*Data!F$18)*Data!$I$116))</f>
        <v/>
      </c>
      <c r="S12" s="24" t="str">
        <f>IF($B12="","",(G12*1000/(24*Data!G$18)*Data!$I$116))</f>
        <v/>
      </c>
      <c r="T12" s="24" t="str">
        <f>IF($B12="","",(H12*1000/(24*Data!H$18)*Data!$I$116))</f>
        <v/>
      </c>
      <c r="U12" s="24" t="str">
        <f>IF($B12="","",(I12*1000/(24*Data!I$18)*Data!$I$116))</f>
        <v/>
      </c>
      <c r="V12" s="24" t="str">
        <f>IF($B12="","",(J12*1000/(24*Data!J$18)*Data!$I$116))</f>
        <v/>
      </c>
      <c r="W12" s="24" t="str">
        <f>IF($B12="","",(K12*1000/(24*Data!K$18)*Data!$I$116))</f>
        <v/>
      </c>
      <c r="X12" s="24" t="str">
        <f>IF($B12="","",(L12*1000/(24*Data!L$18)*Data!$I$116))</f>
        <v/>
      </c>
      <c r="Y12" s="24" t="str">
        <f>IF($B12="","",(M12*1000/(24*Data!M$18)*Data!$I$116))</f>
        <v/>
      </c>
      <c r="Z12" s="24" t="str">
        <f>IF($B12="","",(N12*1000/(24*Data!N$18)*Data!$I$116))</f>
        <v/>
      </c>
      <c r="AA12" s="24" t="str">
        <f>IF($B12="","",(O12*1000/(24*Data!O$18)*Data!$I$116))</f>
        <v/>
      </c>
    </row>
    <row r="13" spans="2:27" ht="19.899999999999999" customHeight="1">
      <c r="B13" s="16" t="str">
        <f>IF('3 INPUT SAP DATA'!H17="","",'3 INPUT SAP DATA'!H17)</f>
        <v/>
      </c>
      <c r="C13" s="24" t="str">
        <f>IF($B13="","",Data!$B$147*Occupancy!G10*(Data!$B$148/1000)*(Data!$B$146/'3 INPUT SAP DATA'!AR17))</f>
        <v/>
      </c>
      <c r="D13" s="24" t="str">
        <f>IF($B13="","",$C13*(1+0.5*COS(2*PI()*(Data!D$17-0.2)/12))*(Data!D$18/365))</f>
        <v/>
      </c>
      <c r="E13" s="24" t="str">
        <f>IF($B13="","",$C13*(1+0.5*COS(2*PI()*(Data!E$17-0.2)/12))*(Data!E$18/365))</f>
        <v/>
      </c>
      <c r="F13" s="24" t="str">
        <f>IF($B13="","",$C13*(1+0.5*COS(2*PI()*(Data!F$17-0.2)/12))*(Data!F$18/365))</f>
        <v/>
      </c>
      <c r="G13" s="24" t="str">
        <f>IF($B13="","",$C13*(1+0.5*COS(2*PI()*(Data!G$17-0.2)/12))*(Data!G$18/365))</f>
        <v/>
      </c>
      <c r="H13" s="24" t="str">
        <f>IF($B13="","",$C13*(1+0.5*COS(2*PI()*(Data!H$17-0.2)/12))*(Data!H$18/365))</f>
        <v/>
      </c>
      <c r="I13" s="24" t="str">
        <f>IF($B13="","",$C13*(1+0.5*COS(2*PI()*(Data!I$17-0.2)/12))*(Data!I$18/365))</f>
        <v/>
      </c>
      <c r="J13" s="24" t="str">
        <f>IF($B13="","",$C13*(1+0.5*COS(2*PI()*(Data!J$17-0.2)/12))*(Data!J$18/365))</f>
        <v/>
      </c>
      <c r="K13" s="24" t="str">
        <f>IF($B13="","",$C13*(1+0.5*COS(2*PI()*(Data!K$17-0.2)/12))*(Data!K$18/365))</f>
        <v/>
      </c>
      <c r="L13" s="24" t="str">
        <f>IF($B13="","",$C13*(1+0.5*COS(2*PI()*(Data!L$17-0.2)/12))*(Data!L$18/365))</f>
        <v/>
      </c>
      <c r="M13" s="24" t="str">
        <f>IF($B13="","",$C13*(1+0.5*COS(2*PI()*(Data!M$17-0.2)/12))*(Data!M$18/365))</f>
        <v/>
      </c>
      <c r="N13" s="24" t="str">
        <f>IF($B13="","",$C13*(1+0.5*COS(2*PI()*(Data!N$17-0.2)/12))*(Data!N$18/365))</f>
        <v/>
      </c>
      <c r="O13" s="24" t="str">
        <f>IF($B13="","",$C13*(1+0.5*COS(2*PI()*(Data!O$17-0.2)/12))*(Data!O$18/365))</f>
        <v/>
      </c>
      <c r="P13" s="24" t="str">
        <f>IF($B13="","",(D13*1000/(24*Data!D$18)*Data!$I$116))</f>
        <v/>
      </c>
      <c r="Q13" s="24" t="str">
        <f>IF($B13="","",(E13*1000/(24*Data!E$18)*Data!$I$116))</f>
        <v/>
      </c>
      <c r="R13" s="24" t="str">
        <f>IF($B13="","",(F13*1000/(24*Data!F$18)*Data!$I$116))</f>
        <v/>
      </c>
      <c r="S13" s="24" t="str">
        <f>IF($B13="","",(G13*1000/(24*Data!G$18)*Data!$I$116))</f>
        <v/>
      </c>
      <c r="T13" s="24" t="str">
        <f>IF($B13="","",(H13*1000/(24*Data!H$18)*Data!$I$116))</f>
        <v/>
      </c>
      <c r="U13" s="24" t="str">
        <f>IF($B13="","",(I13*1000/(24*Data!I$18)*Data!$I$116))</f>
        <v/>
      </c>
      <c r="V13" s="24" t="str">
        <f>IF($B13="","",(J13*1000/(24*Data!J$18)*Data!$I$116))</f>
        <v/>
      </c>
      <c r="W13" s="24" t="str">
        <f>IF($B13="","",(K13*1000/(24*Data!K$18)*Data!$I$116))</f>
        <v/>
      </c>
      <c r="X13" s="24" t="str">
        <f>IF($B13="","",(L13*1000/(24*Data!L$18)*Data!$I$116))</f>
        <v/>
      </c>
      <c r="Y13" s="24" t="str">
        <f>IF($B13="","",(M13*1000/(24*Data!M$18)*Data!$I$116))</f>
        <v/>
      </c>
      <c r="Z13" s="24" t="str">
        <f>IF($B13="","",(N13*1000/(24*Data!N$18)*Data!$I$116))</f>
        <v/>
      </c>
      <c r="AA13" s="24" t="str">
        <f>IF($B13="","",(O13*1000/(24*Data!O$18)*Data!$I$116))</f>
        <v/>
      </c>
    </row>
    <row r="14" spans="2:27" ht="19.899999999999999" customHeight="1">
      <c r="B14" s="16" t="str">
        <f>IF('3 INPUT SAP DATA'!H18="","",'3 INPUT SAP DATA'!H18)</f>
        <v/>
      </c>
      <c r="C14" s="24" t="str">
        <f>IF($B14="","",Data!$B$147*Occupancy!G11*(Data!$B$148/1000)*(Data!$B$146/'3 INPUT SAP DATA'!AR18))</f>
        <v/>
      </c>
      <c r="D14" s="24" t="str">
        <f>IF($B14="","",$C14*(1+0.5*COS(2*PI()*(Data!D$17-0.2)/12))*(Data!D$18/365))</f>
        <v/>
      </c>
      <c r="E14" s="24" t="str">
        <f>IF($B14="","",$C14*(1+0.5*COS(2*PI()*(Data!E$17-0.2)/12))*(Data!E$18/365))</f>
        <v/>
      </c>
      <c r="F14" s="24" t="str">
        <f>IF($B14="","",$C14*(1+0.5*COS(2*PI()*(Data!F$17-0.2)/12))*(Data!F$18/365))</f>
        <v/>
      </c>
      <c r="G14" s="24" t="str">
        <f>IF($B14="","",$C14*(1+0.5*COS(2*PI()*(Data!G$17-0.2)/12))*(Data!G$18/365))</f>
        <v/>
      </c>
      <c r="H14" s="24" t="str">
        <f>IF($B14="","",$C14*(1+0.5*COS(2*PI()*(Data!H$17-0.2)/12))*(Data!H$18/365))</f>
        <v/>
      </c>
      <c r="I14" s="24" t="str">
        <f>IF($B14="","",$C14*(1+0.5*COS(2*PI()*(Data!I$17-0.2)/12))*(Data!I$18/365))</f>
        <v/>
      </c>
      <c r="J14" s="24" t="str">
        <f>IF($B14="","",$C14*(1+0.5*COS(2*PI()*(Data!J$17-0.2)/12))*(Data!J$18/365))</f>
        <v/>
      </c>
      <c r="K14" s="24" t="str">
        <f>IF($B14="","",$C14*(1+0.5*COS(2*PI()*(Data!K$17-0.2)/12))*(Data!K$18/365))</f>
        <v/>
      </c>
      <c r="L14" s="24" t="str">
        <f>IF($B14="","",$C14*(1+0.5*COS(2*PI()*(Data!L$17-0.2)/12))*(Data!L$18/365))</f>
        <v/>
      </c>
      <c r="M14" s="24" t="str">
        <f>IF($B14="","",$C14*(1+0.5*COS(2*PI()*(Data!M$17-0.2)/12))*(Data!M$18/365))</f>
        <v/>
      </c>
      <c r="N14" s="24" t="str">
        <f>IF($B14="","",$C14*(1+0.5*COS(2*PI()*(Data!N$17-0.2)/12))*(Data!N$18/365))</f>
        <v/>
      </c>
      <c r="O14" s="24" t="str">
        <f>IF($B14="","",$C14*(1+0.5*COS(2*PI()*(Data!O$17-0.2)/12))*(Data!O$18/365))</f>
        <v/>
      </c>
      <c r="P14" s="24" t="str">
        <f>IF($B14="","",(D14*1000/(24*Data!D$18)*Data!$I$116))</f>
        <v/>
      </c>
      <c r="Q14" s="24" t="str">
        <f>IF($B14="","",(E14*1000/(24*Data!E$18)*Data!$I$116))</f>
        <v/>
      </c>
      <c r="R14" s="24" t="str">
        <f>IF($B14="","",(F14*1000/(24*Data!F$18)*Data!$I$116))</f>
        <v/>
      </c>
      <c r="S14" s="24" t="str">
        <f>IF($B14="","",(G14*1000/(24*Data!G$18)*Data!$I$116))</f>
        <v/>
      </c>
      <c r="T14" s="24" t="str">
        <f>IF($B14="","",(H14*1000/(24*Data!H$18)*Data!$I$116))</f>
        <v/>
      </c>
      <c r="U14" s="24" t="str">
        <f>IF($B14="","",(I14*1000/(24*Data!I$18)*Data!$I$116))</f>
        <v/>
      </c>
      <c r="V14" s="24" t="str">
        <f>IF($B14="","",(J14*1000/(24*Data!J$18)*Data!$I$116))</f>
        <v/>
      </c>
      <c r="W14" s="24" t="str">
        <f>IF($B14="","",(K14*1000/(24*Data!K$18)*Data!$I$116))</f>
        <v/>
      </c>
      <c r="X14" s="24" t="str">
        <f>IF($B14="","",(L14*1000/(24*Data!L$18)*Data!$I$116))</f>
        <v/>
      </c>
      <c r="Y14" s="24" t="str">
        <f>IF($B14="","",(M14*1000/(24*Data!M$18)*Data!$I$116))</f>
        <v/>
      </c>
      <c r="Z14" s="24" t="str">
        <f>IF($B14="","",(N14*1000/(24*Data!N$18)*Data!$I$116))</f>
        <v/>
      </c>
      <c r="AA14" s="24" t="str">
        <f>IF($B14="","",(O14*1000/(24*Data!O$18)*Data!$I$116))</f>
        <v/>
      </c>
    </row>
    <row r="15" spans="2:27" ht="19.899999999999999" customHeight="1">
      <c r="B15" s="16" t="str">
        <f>IF('3 INPUT SAP DATA'!H19="","",'3 INPUT SAP DATA'!H19)</f>
        <v/>
      </c>
      <c r="C15" s="24" t="str">
        <f>IF($B15="","",Data!$B$147*Occupancy!G12*(Data!$B$148/1000)*(Data!$B$146/'3 INPUT SAP DATA'!AR19))</f>
        <v/>
      </c>
      <c r="D15" s="24" t="str">
        <f>IF($B15="","",$C15*(1+0.5*COS(2*PI()*(Data!D$17-0.2)/12))*(Data!D$18/365))</f>
        <v/>
      </c>
      <c r="E15" s="24" t="str">
        <f>IF($B15="","",$C15*(1+0.5*COS(2*PI()*(Data!E$17-0.2)/12))*(Data!E$18/365))</f>
        <v/>
      </c>
      <c r="F15" s="24" t="str">
        <f>IF($B15="","",$C15*(1+0.5*COS(2*PI()*(Data!F$17-0.2)/12))*(Data!F$18/365))</f>
        <v/>
      </c>
      <c r="G15" s="24" t="str">
        <f>IF($B15="","",$C15*(1+0.5*COS(2*PI()*(Data!G$17-0.2)/12))*(Data!G$18/365))</f>
        <v/>
      </c>
      <c r="H15" s="24" t="str">
        <f>IF($B15="","",$C15*(1+0.5*COS(2*PI()*(Data!H$17-0.2)/12))*(Data!H$18/365))</f>
        <v/>
      </c>
      <c r="I15" s="24" t="str">
        <f>IF($B15="","",$C15*(1+0.5*COS(2*PI()*(Data!I$17-0.2)/12))*(Data!I$18/365))</f>
        <v/>
      </c>
      <c r="J15" s="24" t="str">
        <f>IF($B15="","",$C15*(1+0.5*COS(2*PI()*(Data!J$17-0.2)/12))*(Data!J$18/365))</f>
        <v/>
      </c>
      <c r="K15" s="24" t="str">
        <f>IF($B15="","",$C15*(1+0.5*COS(2*PI()*(Data!K$17-0.2)/12))*(Data!K$18/365))</f>
        <v/>
      </c>
      <c r="L15" s="24" t="str">
        <f>IF($B15="","",$C15*(1+0.5*COS(2*PI()*(Data!L$17-0.2)/12))*(Data!L$18/365))</f>
        <v/>
      </c>
      <c r="M15" s="24" t="str">
        <f>IF($B15="","",$C15*(1+0.5*COS(2*PI()*(Data!M$17-0.2)/12))*(Data!M$18/365))</f>
        <v/>
      </c>
      <c r="N15" s="24" t="str">
        <f>IF($B15="","",$C15*(1+0.5*COS(2*PI()*(Data!N$17-0.2)/12))*(Data!N$18/365))</f>
        <v/>
      </c>
      <c r="O15" s="24" t="str">
        <f>IF($B15="","",$C15*(1+0.5*COS(2*PI()*(Data!O$17-0.2)/12))*(Data!O$18/365))</f>
        <v/>
      </c>
      <c r="P15" s="24" t="str">
        <f>IF($B15="","",(D15*1000/(24*Data!D$18)*Data!$I$116))</f>
        <v/>
      </c>
      <c r="Q15" s="24" t="str">
        <f>IF($B15="","",(E15*1000/(24*Data!E$18)*Data!$I$116))</f>
        <v/>
      </c>
      <c r="R15" s="24" t="str">
        <f>IF($B15="","",(F15*1000/(24*Data!F$18)*Data!$I$116))</f>
        <v/>
      </c>
      <c r="S15" s="24" t="str">
        <f>IF($B15="","",(G15*1000/(24*Data!G$18)*Data!$I$116))</f>
        <v/>
      </c>
      <c r="T15" s="24" t="str">
        <f>IF($B15="","",(H15*1000/(24*Data!H$18)*Data!$I$116))</f>
        <v/>
      </c>
      <c r="U15" s="24" t="str">
        <f>IF($B15="","",(I15*1000/(24*Data!I$18)*Data!$I$116))</f>
        <v/>
      </c>
      <c r="V15" s="24" t="str">
        <f>IF($B15="","",(J15*1000/(24*Data!J$18)*Data!$I$116))</f>
        <v/>
      </c>
      <c r="W15" s="24" t="str">
        <f>IF($B15="","",(K15*1000/(24*Data!K$18)*Data!$I$116))</f>
        <v/>
      </c>
      <c r="X15" s="24" t="str">
        <f>IF($B15="","",(L15*1000/(24*Data!L$18)*Data!$I$116))</f>
        <v/>
      </c>
      <c r="Y15" s="24" t="str">
        <f>IF($B15="","",(M15*1000/(24*Data!M$18)*Data!$I$116))</f>
        <v/>
      </c>
      <c r="Z15" s="24" t="str">
        <f>IF($B15="","",(N15*1000/(24*Data!N$18)*Data!$I$116))</f>
        <v/>
      </c>
      <c r="AA15" s="24" t="str">
        <f>IF($B15="","",(O15*1000/(24*Data!O$18)*Data!$I$116))</f>
        <v/>
      </c>
    </row>
    <row r="16" spans="2:27" ht="19.899999999999999" customHeight="1">
      <c r="B16" s="16" t="str">
        <f>IF('3 INPUT SAP DATA'!H20="","",'3 INPUT SAP DATA'!H20)</f>
        <v/>
      </c>
      <c r="C16" s="24" t="str">
        <f>IF($B16="","",Data!$B$147*Occupancy!G13*(Data!$B$148/1000)*(Data!$B$146/'3 INPUT SAP DATA'!AR20))</f>
        <v/>
      </c>
      <c r="D16" s="24" t="str">
        <f>IF($B16="","",$C16*(1+0.5*COS(2*PI()*(Data!D$17-0.2)/12))*(Data!D$18/365))</f>
        <v/>
      </c>
      <c r="E16" s="24" t="str">
        <f>IF($B16="","",$C16*(1+0.5*COS(2*PI()*(Data!E$17-0.2)/12))*(Data!E$18/365))</f>
        <v/>
      </c>
      <c r="F16" s="24" t="str">
        <f>IF($B16="","",$C16*(1+0.5*COS(2*PI()*(Data!F$17-0.2)/12))*(Data!F$18/365))</f>
        <v/>
      </c>
      <c r="G16" s="24" t="str">
        <f>IF($B16="","",$C16*(1+0.5*COS(2*PI()*(Data!G$17-0.2)/12))*(Data!G$18/365))</f>
        <v/>
      </c>
      <c r="H16" s="24" t="str">
        <f>IF($B16="","",$C16*(1+0.5*COS(2*PI()*(Data!H$17-0.2)/12))*(Data!H$18/365))</f>
        <v/>
      </c>
      <c r="I16" s="24" t="str">
        <f>IF($B16="","",$C16*(1+0.5*COS(2*PI()*(Data!I$17-0.2)/12))*(Data!I$18/365))</f>
        <v/>
      </c>
      <c r="J16" s="24" t="str">
        <f>IF($B16="","",$C16*(1+0.5*COS(2*PI()*(Data!J$17-0.2)/12))*(Data!J$18/365))</f>
        <v/>
      </c>
      <c r="K16" s="24" t="str">
        <f>IF($B16="","",$C16*(1+0.5*COS(2*PI()*(Data!K$17-0.2)/12))*(Data!K$18/365))</f>
        <v/>
      </c>
      <c r="L16" s="24" t="str">
        <f>IF($B16="","",$C16*(1+0.5*COS(2*PI()*(Data!L$17-0.2)/12))*(Data!L$18/365))</f>
        <v/>
      </c>
      <c r="M16" s="24" t="str">
        <f>IF($B16="","",$C16*(1+0.5*COS(2*PI()*(Data!M$17-0.2)/12))*(Data!M$18/365))</f>
        <v/>
      </c>
      <c r="N16" s="24" t="str">
        <f>IF($B16="","",$C16*(1+0.5*COS(2*PI()*(Data!N$17-0.2)/12))*(Data!N$18/365))</f>
        <v/>
      </c>
      <c r="O16" s="24" t="str">
        <f>IF($B16="","",$C16*(1+0.5*COS(2*PI()*(Data!O$17-0.2)/12))*(Data!O$18/365))</f>
        <v/>
      </c>
      <c r="P16" s="24" t="str">
        <f>IF($B16="","",(D16*1000/(24*Data!D$18)*Data!$I$116))</f>
        <v/>
      </c>
      <c r="Q16" s="24" t="str">
        <f>IF($B16="","",(E16*1000/(24*Data!E$18)*Data!$I$116))</f>
        <v/>
      </c>
      <c r="R16" s="24" t="str">
        <f>IF($B16="","",(F16*1000/(24*Data!F$18)*Data!$I$116))</f>
        <v/>
      </c>
      <c r="S16" s="24" t="str">
        <f>IF($B16="","",(G16*1000/(24*Data!G$18)*Data!$I$116))</f>
        <v/>
      </c>
      <c r="T16" s="24" t="str">
        <f>IF($B16="","",(H16*1000/(24*Data!H$18)*Data!$I$116))</f>
        <v/>
      </c>
      <c r="U16" s="24" t="str">
        <f>IF($B16="","",(I16*1000/(24*Data!I$18)*Data!$I$116))</f>
        <v/>
      </c>
      <c r="V16" s="24" t="str">
        <f>IF($B16="","",(J16*1000/(24*Data!J$18)*Data!$I$116))</f>
        <v/>
      </c>
      <c r="W16" s="24" t="str">
        <f>IF($B16="","",(K16*1000/(24*Data!K$18)*Data!$I$116))</f>
        <v/>
      </c>
      <c r="X16" s="24" t="str">
        <f>IF($B16="","",(L16*1000/(24*Data!L$18)*Data!$I$116))</f>
        <v/>
      </c>
      <c r="Y16" s="24" t="str">
        <f>IF($B16="","",(M16*1000/(24*Data!M$18)*Data!$I$116))</f>
        <v/>
      </c>
      <c r="Z16" s="24" t="str">
        <f>IF($B16="","",(N16*1000/(24*Data!N$18)*Data!$I$116))</f>
        <v/>
      </c>
      <c r="AA16" s="24" t="str">
        <f>IF($B16="","",(O16*1000/(24*Data!O$18)*Data!$I$116))</f>
        <v/>
      </c>
    </row>
    <row r="17" spans="2:27" ht="19.899999999999999" customHeight="1">
      <c r="B17" s="16" t="str">
        <f>IF('3 INPUT SAP DATA'!H21="","",'3 INPUT SAP DATA'!H21)</f>
        <v/>
      </c>
      <c r="C17" s="24" t="str">
        <f>IF($B17="","",Data!$B$147*Occupancy!G14*(Data!$B$148/1000)*(Data!$B$146/'3 INPUT SAP DATA'!AR21))</f>
        <v/>
      </c>
      <c r="D17" s="24" t="str">
        <f>IF($B17="","",$C17*(1+0.5*COS(2*PI()*(Data!D$17-0.2)/12))*(Data!D$18/365))</f>
        <v/>
      </c>
      <c r="E17" s="24" t="str">
        <f>IF($B17="","",$C17*(1+0.5*COS(2*PI()*(Data!E$17-0.2)/12))*(Data!E$18/365))</f>
        <v/>
      </c>
      <c r="F17" s="24" t="str">
        <f>IF($B17="","",$C17*(1+0.5*COS(2*PI()*(Data!F$17-0.2)/12))*(Data!F$18/365))</f>
        <v/>
      </c>
      <c r="G17" s="24" t="str">
        <f>IF($B17="","",$C17*(1+0.5*COS(2*PI()*(Data!G$17-0.2)/12))*(Data!G$18/365))</f>
        <v/>
      </c>
      <c r="H17" s="24" t="str">
        <f>IF($B17="","",$C17*(1+0.5*COS(2*PI()*(Data!H$17-0.2)/12))*(Data!H$18/365))</f>
        <v/>
      </c>
      <c r="I17" s="24" t="str">
        <f>IF($B17="","",$C17*(1+0.5*COS(2*PI()*(Data!I$17-0.2)/12))*(Data!I$18/365))</f>
        <v/>
      </c>
      <c r="J17" s="24" t="str">
        <f>IF($B17="","",$C17*(1+0.5*COS(2*PI()*(Data!J$17-0.2)/12))*(Data!J$18/365))</f>
        <v/>
      </c>
      <c r="K17" s="24" t="str">
        <f>IF($B17="","",$C17*(1+0.5*COS(2*PI()*(Data!K$17-0.2)/12))*(Data!K$18/365))</f>
        <v/>
      </c>
      <c r="L17" s="24" t="str">
        <f>IF($B17="","",$C17*(1+0.5*COS(2*PI()*(Data!L$17-0.2)/12))*(Data!L$18/365))</f>
        <v/>
      </c>
      <c r="M17" s="24" t="str">
        <f>IF($B17="","",$C17*(1+0.5*COS(2*PI()*(Data!M$17-0.2)/12))*(Data!M$18/365))</f>
        <v/>
      </c>
      <c r="N17" s="24" t="str">
        <f>IF($B17="","",$C17*(1+0.5*COS(2*PI()*(Data!N$17-0.2)/12))*(Data!N$18/365))</f>
        <v/>
      </c>
      <c r="O17" s="24" t="str">
        <f>IF($B17="","",$C17*(1+0.5*COS(2*PI()*(Data!O$17-0.2)/12))*(Data!O$18/365))</f>
        <v/>
      </c>
      <c r="P17" s="24" t="str">
        <f>IF($B17="","",(D17*1000/(24*Data!D$18)*Data!$I$116))</f>
        <v/>
      </c>
      <c r="Q17" s="24" t="str">
        <f>IF($B17="","",(E17*1000/(24*Data!E$18)*Data!$I$116))</f>
        <v/>
      </c>
      <c r="R17" s="24" t="str">
        <f>IF($B17="","",(F17*1000/(24*Data!F$18)*Data!$I$116))</f>
        <v/>
      </c>
      <c r="S17" s="24" t="str">
        <f>IF($B17="","",(G17*1000/(24*Data!G$18)*Data!$I$116))</f>
        <v/>
      </c>
      <c r="T17" s="24" t="str">
        <f>IF($B17="","",(H17*1000/(24*Data!H$18)*Data!$I$116))</f>
        <v/>
      </c>
      <c r="U17" s="24" t="str">
        <f>IF($B17="","",(I17*1000/(24*Data!I$18)*Data!$I$116))</f>
        <v/>
      </c>
      <c r="V17" s="24" t="str">
        <f>IF($B17="","",(J17*1000/(24*Data!J$18)*Data!$I$116))</f>
        <v/>
      </c>
      <c r="W17" s="24" t="str">
        <f>IF($B17="","",(K17*1000/(24*Data!K$18)*Data!$I$116))</f>
        <v/>
      </c>
      <c r="X17" s="24" t="str">
        <f>IF($B17="","",(L17*1000/(24*Data!L$18)*Data!$I$116))</f>
        <v/>
      </c>
      <c r="Y17" s="24" t="str">
        <f>IF($B17="","",(M17*1000/(24*Data!M$18)*Data!$I$116))</f>
        <v/>
      </c>
      <c r="Z17" s="24" t="str">
        <f>IF($B17="","",(N17*1000/(24*Data!N$18)*Data!$I$116))</f>
        <v/>
      </c>
      <c r="AA17" s="24" t="str">
        <f>IF($B17="","",(O17*1000/(24*Data!O$18)*Data!$I$116))</f>
        <v/>
      </c>
    </row>
    <row r="18" spans="2:27" ht="19.899999999999999" customHeight="1">
      <c r="B18" s="16" t="str">
        <f>IF('3 INPUT SAP DATA'!H22="","",'3 INPUT SAP DATA'!H22)</f>
        <v/>
      </c>
      <c r="C18" s="24" t="str">
        <f>IF($B18="","",Data!$B$147*Occupancy!G15*(Data!$B$148/1000)*(Data!$B$146/'3 INPUT SAP DATA'!AR22))</f>
        <v/>
      </c>
      <c r="D18" s="24" t="str">
        <f>IF($B18="","",$C18*(1+0.5*COS(2*PI()*(Data!D$17-0.2)/12))*(Data!D$18/365))</f>
        <v/>
      </c>
      <c r="E18" s="24" t="str">
        <f>IF($B18="","",$C18*(1+0.5*COS(2*PI()*(Data!E$17-0.2)/12))*(Data!E$18/365))</f>
        <v/>
      </c>
      <c r="F18" s="24" t="str">
        <f>IF($B18="","",$C18*(1+0.5*COS(2*PI()*(Data!F$17-0.2)/12))*(Data!F$18/365))</f>
        <v/>
      </c>
      <c r="G18" s="24" t="str">
        <f>IF($B18="","",$C18*(1+0.5*COS(2*PI()*(Data!G$17-0.2)/12))*(Data!G$18/365))</f>
        <v/>
      </c>
      <c r="H18" s="24" t="str">
        <f>IF($B18="","",$C18*(1+0.5*COS(2*PI()*(Data!H$17-0.2)/12))*(Data!H$18/365))</f>
        <v/>
      </c>
      <c r="I18" s="24" t="str">
        <f>IF($B18="","",$C18*(1+0.5*COS(2*PI()*(Data!I$17-0.2)/12))*(Data!I$18/365))</f>
        <v/>
      </c>
      <c r="J18" s="24" t="str">
        <f>IF($B18="","",$C18*(1+0.5*COS(2*PI()*(Data!J$17-0.2)/12))*(Data!J$18/365))</f>
        <v/>
      </c>
      <c r="K18" s="24" t="str">
        <f>IF($B18="","",$C18*(1+0.5*COS(2*PI()*(Data!K$17-0.2)/12))*(Data!K$18/365))</f>
        <v/>
      </c>
      <c r="L18" s="24" t="str">
        <f>IF($B18="","",$C18*(1+0.5*COS(2*PI()*(Data!L$17-0.2)/12))*(Data!L$18/365))</f>
        <v/>
      </c>
      <c r="M18" s="24" t="str">
        <f>IF($B18="","",$C18*(1+0.5*COS(2*PI()*(Data!M$17-0.2)/12))*(Data!M$18/365))</f>
        <v/>
      </c>
      <c r="N18" s="24" t="str">
        <f>IF($B18="","",$C18*(1+0.5*COS(2*PI()*(Data!N$17-0.2)/12))*(Data!N$18/365))</f>
        <v/>
      </c>
      <c r="O18" s="24" t="str">
        <f>IF($B18="","",$C18*(1+0.5*COS(2*PI()*(Data!O$17-0.2)/12))*(Data!O$18/365))</f>
        <v/>
      </c>
      <c r="P18" s="24" t="str">
        <f>IF($B18="","",(D18*1000/(24*Data!D$18)*Data!$I$116))</f>
        <v/>
      </c>
      <c r="Q18" s="24" t="str">
        <f>IF($B18="","",(E18*1000/(24*Data!E$18)*Data!$I$116))</f>
        <v/>
      </c>
      <c r="R18" s="24" t="str">
        <f>IF($B18="","",(F18*1000/(24*Data!F$18)*Data!$I$116))</f>
        <v/>
      </c>
      <c r="S18" s="24" t="str">
        <f>IF($B18="","",(G18*1000/(24*Data!G$18)*Data!$I$116))</f>
        <v/>
      </c>
      <c r="T18" s="24" t="str">
        <f>IF($B18="","",(H18*1000/(24*Data!H$18)*Data!$I$116))</f>
        <v/>
      </c>
      <c r="U18" s="24" t="str">
        <f>IF($B18="","",(I18*1000/(24*Data!I$18)*Data!$I$116))</f>
        <v/>
      </c>
      <c r="V18" s="24" t="str">
        <f>IF($B18="","",(J18*1000/(24*Data!J$18)*Data!$I$116))</f>
        <v/>
      </c>
      <c r="W18" s="24" t="str">
        <f>IF($B18="","",(K18*1000/(24*Data!K$18)*Data!$I$116))</f>
        <v/>
      </c>
      <c r="X18" s="24" t="str">
        <f>IF($B18="","",(L18*1000/(24*Data!L$18)*Data!$I$116))</f>
        <v/>
      </c>
      <c r="Y18" s="24" t="str">
        <f>IF($B18="","",(M18*1000/(24*Data!M$18)*Data!$I$116))</f>
        <v/>
      </c>
      <c r="Z18" s="24" t="str">
        <f>IF($B18="","",(N18*1000/(24*Data!N$18)*Data!$I$116))</f>
        <v/>
      </c>
      <c r="AA18" s="24" t="str">
        <f>IF($B18="","",(O18*1000/(24*Data!O$18)*Data!$I$116))</f>
        <v/>
      </c>
    </row>
    <row r="19" spans="2:27" ht="19.899999999999999" customHeight="1">
      <c r="B19" s="16" t="str">
        <f>IF('3 INPUT SAP DATA'!H23="","",'3 INPUT SAP DATA'!H23)</f>
        <v/>
      </c>
      <c r="C19" s="24" t="str">
        <f>IF($B19="","",Data!$B$147*Occupancy!G16*(Data!$B$148/1000)*(Data!$B$146/'3 INPUT SAP DATA'!AR23))</f>
        <v/>
      </c>
      <c r="D19" s="24" t="str">
        <f>IF($B19="","",$C19*(1+0.5*COS(2*PI()*(Data!D$17-0.2)/12))*(Data!D$18/365))</f>
        <v/>
      </c>
      <c r="E19" s="24" t="str">
        <f>IF($B19="","",$C19*(1+0.5*COS(2*PI()*(Data!E$17-0.2)/12))*(Data!E$18/365))</f>
        <v/>
      </c>
      <c r="F19" s="24" t="str">
        <f>IF($B19="","",$C19*(1+0.5*COS(2*PI()*(Data!F$17-0.2)/12))*(Data!F$18/365))</f>
        <v/>
      </c>
      <c r="G19" s="24" t="str">
        <f>IF($B19="","",$C19*(1+0.5*COS(2*PI()*(Data!G$17-0.2)/12))*(Data!G$18/365))</f>
        <v/>
      </c>
      <c r="H19" s="24" t="str">
        <f>IF($B19="","",$C19*(1+0.5*COS(2*PI()*(Data!H$17-0.2)/12))*(Data!H$18/365))</f>
        <v/>
      </c>
      <c r="I19" s="24" t="str">
        <f>IF($B19="","",$C19*(1+0.5*COS(2*PI()*(Data!I$17-0.2)/12))*(Data!I$18/365))</f>
        <v/>
      </c>
      <c r="J19" s="24" t="str">
        <f>IF($B19="","",$C19*(1+0.5*COS(2*PI()*(Data!J$17-0.2)/12))*(Data!J$18/365))</f>
        <v/>
      </c>
      <c r="K19" s="24" t="str">
        <f>IF($B19="","",$C19*(1+0.5*COS(2*PI()*(Data!K$17-0.2)/12))*(Data!K$18/365))</f>
        <v/>
      </c>
      <c r="L19" s="24" t="str">
        <f>IF($B19="","",$C19*(1+0.5*COS(2*PI()*(Data!L$17-0.2)/12))*(Data!L$18/365))</f>
        <v/>
      </c>
      <c r="M19" s="24" t="str">
        <f>IF($B19="","",$C19*(1+0.5*COS(2*PI()*(Data!M$17-0.2)/12))*(Data!M$18/365))</f>
        <v/>
      </c>
      <c r="N19" s="24" t="str">
        <f>IF($B19="","",$C19*(1+0.5*COS(2*PI()*(Data!N$17-0.2)/12))*(Data!N$18/365))</f>
        <v/>
      </c>
      <c r="O19" s="24" t="str">
        <f>IF($B19="","",$C19*(1+0.5*COS(2*PI()*(Data!O$17-0.2)/12))*(Data!O$18/365))</f>
        <v/>
      </c>
      <c r="P19" s="24" t="str">
        <f>IF($B19="","",(D19*1000/(24*Data!D$18)*Data!$I$116))</f>
        <v/>
      </c>
      <c r="Q19" s="24" t="str">
        <f>IF($B19="","",(E19*1000/(24*Data!E$18)*Data!$I$116))</f>
        <v/>
      </c>
      <c r="R19" s="24" t="str">
        <f>IF($B19="","",(F19*1000/(24*Data!F$18)*Data!$I$116))</f>
        <v/>
      </c>
      <c r="S19" s="24" t="str">
        <f>IF($B19="","",(G19*1000/(24*Data!G$18)*Data!$I$116))</f>
        <v/>
      </c>
      <c r="T19" s="24" t="str">
        <f>IF($B19="","",(H19*1000/(24*Data!H$18)*Data!$I$116))</f>
        <v/>
      </c>
      <c r="U19" s="24" t="str">
        <f>IF($B19="","",(I19*1000/(24*Data!I$18)*Data!$I$116))</f>
        <v/>
      </c>
      <c r="V19" s="24" t="str">
        <f>IF($B19="","",(J19*1000/(24*Data!J$18)*Data!$I$116))</f>
        <v/>
      </c>
      <c r="W19" s="24" t="str">
        <f>IF($B19="","",(K19*1000/(24*Data!K$18)*Data!$I$116))</f>
        <v/>
      </c>
      <c r="X19" s="24" t="str">
        <f>IF($B19="","",(L19*1000/(24*Data!L$18)*Data!$I$116))</f>
        <v/>
      </c>
      <c r="Y19" s="24" t="str">
        <f>IF($B19="","",(M19*1000/(24*Data!M$18)*Data!$I$116))</f>
        <v/>
      </c>
      <c r="Z19" s="24" t="str">
        <f>IF($B19="","",(N19*1000/(24*Data!N$18)*Data!$I$116))</f>
        <v/>
      </c>
      <c r="AA19" s="24" t="str">
        <f>IF($B19="","",(O19*1000/(24*Data!O$18)*Data!$I$116))</f>
        <v/>
      </c>
    </row>
    <row r="20" spans="2:27" ht="19.899999999999999" customHeight="1">
      <c r="B20" s="16" t="str">
        <f>IF('3 INPUT SAP DATA'!H24="","",'3 INPUT SAP DATA'!H24)</f>
        <v/>
      </c>
      <c r="C20" s="24" t="str">
        <f>IF($B20="","",Data!$B$147*Occupancy!G17*(Data!$B$148/1000)*(Data!$B$146/'3 INPUT SAP DATA'!AR24))</f>
        <v/>
      </c>
      <c r="D20" s="24" t="str">
        <f>IF($B20="","",$C20*(1+0.5*COS(2*PI()*(Data!D$17-0.2)/12))*(Data!D$18/365))</f>
        <v/>
      </c>
      <c r="E20" s="24" t="str">
        <f>IF($B20="","",$C20*(1+0.5*COS(2*PI()*(Data!E$17-0.2)/12))*(Data!E$18/365))</f>
        <v/>
      </c>
      <c r="F20" s="24" t="str">
        <f>IF($B20="","",$C20*(1+0.5*COS(2*PI()*(Data!F$17-0.2)/12))*(Data!F$18/365))</f>
        <v/>
      </c>
      <c r="G20" s="24" t="str">
        <f>IF($B20="","",$C20*(1+0.5*COS(2*PI()*(Data!G$17-0.2)/12))*(Data!G$18/365))</f>
        <v/>
      </c>
      <c r="H20" s="24" t="str">
        <f>IF($B20="","",$C20*(1+0.5*COS(2*PI()*(Data!H$17-0.2)/12))*(Data!H$18/365))</f>
        <v/>
      </c>
      <c r="I20" s="24" t="str">
        <f>IF($B20="","",$C20*(1+0.5*COS(2*PI()*(Data!I$17-0.2)/12))*(Data!I$18/365))</f>
        <v/>
      </c>
      <c r="J20" s="24" t="str">
        <f>IF($B20="","",$C20*(1+0.5*COS(2*PI()*(Data!J$17-0.2)/12))*(Data!J$18/365))</f>
        <v/>
      </c>
      <c r="K20" s="24" t="str">
        <f>IF($B20="","",$C20*(1+0.5*COS(2*PI()*(Data!K$17-0.2)/12))*(Data!K$18/365))</f>
        <v/>
      </c>
      <c r="L20" s="24" t="str">
        <f>IF($B20="","",$C20*(1+0.5*COS(2*PI()*(Data!L$17-0.2)/12))*(Data!L$18/365))</f>
        <v/>
      </c>
      <c r="M20" s="24" t="str">
        <f>IF($B20="","",$C20*(1+0.5*COS(2*PI()*(Data!M$17-0.2)/12))*(Data!M$18/365))</f>
        <v/>
      </c>
      <c r="N20" s="24" t="str">
        <f>IF($B20="","",$C20*(1+0.5*COS(2*PI()*(Data!N$17-0.2)/12))*(Data!N$18/365))</f>
        <v/>
      </c>
      <c r="O20" s="24" t="str">
        <f>IF($B20="","",$C20*(1+0.5*COS(2*PI()*(Data!O$17-0.2)/12))*(Data!O$18/365))</f>
        <v/>
      </c>
      <c r="P20" s="24" t="str">
        <f>IF($B20="","",(D20*1000/(24*Data!D$18)*Data!$I$116))</f>
        <v/>
      </c>
      <c r="Q20" s="24" t="str">
        <f>IF($B20="","",(E20*1000/(24*Data!E$18)*Data!$I$116))</f>
        <v/>
      </c>
      <c r="R20" s="24" t="str">
        <f>IF($B20="","",(F20*1000/(24*Data!F$18)*Data!$I$116))</f>
        <v/>
      </c>
      <c r="S20" s="24" t="str">
        <f>IF($B20="","",(G20*1000/(24*Data!G$18)*Data!$I$116))</f>
        <v/>
      </c>
      <c r="T20" s="24" t="str">
        <f>IF($B20="","",(H20*1000/(24*Data!H$18)*Data!$I$116))</f>
        <v/>
      </c>
      <c r="U20" s="24" t="str">
        <f>IF($B20="","",(I20*1000/(24*Data!I$18)*Data!$I$116))</f>
        <v/>
      </c>
      <c r="V20" s="24" t="str">
        <f>IF($B20="","",(J20*1000/(24*Data!J$18)*Data!$I$116))</f>
        <v/>
      </c>
      <c r="W20" s="24" t="str">
        <f>IF($B20="","",(K20*1000/(24*Data!K$18)*Data!$I$116))</f>
        <v/>
      </c>
      <c r="X20" s="24" t="str">
        <f>IF($B20="","",(L20*1000/(24*Data!L$18)*Data!$I$116))</f>
        <v/>
      </c>
      <c r="Y20" s="24" t="str">
        <f>IF($B20="","",(M20*1000/(24*Data!M$18)*Data!$I$116))</f>
        <v/>
      </c>
      <c r="Z20" s="24" t="str">
        <f>IF($B20="","",(N20*1000/(24*Data!N$18)*Data!$I$116))</f>
        <v/>
      </c>
      <c r="AA20" s="24" t="str">
        <f>IF($B20="","",(O20*1000/(24*Data!O$18)*Data!$I$116))</f>
        <v/>
      </c>
    </row>
    <row r="21" spans="2:27" ht="19.899999999999999" customHeight="1">
      <c r="B21" s="16" t="str">
        <f>IF('3 INPUT SAP DATA'!H25="","",'3 INPUT SAP DATA'!H25)</f>
        <v/>
      </c>
      <c r="C21" s="24" t="str">
        <f>IF($B21="","",Data!$B$147*Occupancy!G18*(Data!$B$148/1000)*(Data!$B$146/'3 INPUT SAP DATA'!AR25))</f>
        <v/>
      </c>
      <c r="D21" s="24" t="str">
        <f>IF($B21="","",$C21*(1+0.5*COS(2*PI()*(Data!D$17-0.2)/12))*(Data!D$18/365))</f>
        <v/>
      </c>
      <c r="E21" s="24" t="str">
        <f>IF($B21="","",$C21*(1+0.5*COS(2*PI()*(Data!E$17-0.2)/12))*(Data!E$18/365))</f>
        <v/>
      </c>
      <c r="F21" s="24" t="str">
        <f>IF($B21="","",$C21*(1+0.5*COS(2*PI()*(Data!F$17-0.2)/12))*(Data!F$18/365))</f>
        <v/>
      </c>
      <c r="G21" s="24" t="str">
        <f>IF($B21="","",$C21*(1+0.5*COS(2*PI()*(Data!G$17-0.2)/12))*(Data!G$18/365))</f>
        <v/>
      </c>
      <c r="H21" s="24" t="str">
        <f>IF($B21="","",$C21*(1+0.5*COS(2*PI()*(Data!H$17-0.2)/12))*(Data!H$18/365))</f>
        <v/>
      </c>
      <c r="I21" s="24" t="str">
        <f>IF($B21="","",$C21*(1+0.5*COS(2*PI()*(Data!I$17-0.2)/12))*(Data!I$18/365))</f>
        <v/>
      </c>
      <c r="J21" s="24" t="str">
        <f>IF($B21="","",$C21*(1+0.5*COS(2*PI()*(Data!J$17-0.2)/12))*(Data!J$18/365))</f>
        <v/>
      </c>
      <c r="K21" s="24" t="str">
        <f>IF($B21="","",$C21*(1+0.5*COS(2*PI()*(Data!K$17-0.2)/12))*(Data!K$18/365))</f>
        <v/>
      </c>
      <c r="L21" s="24" t="str">
        <f>IF($B21="","",$C21*(1+0.5*COS(2*PI()*(Data!L$17-0.2)/12))*(Data!L$18/365))</f>
        <v/>
      </c>
      <c r="M21" s="24" t="str">
        <f>IF($B21="","",$C21*(1+0.5*COS(2*PI()*(Data!M$17-0.2)/12))*(Data!M$18/365))</f>
        <v/>
      </c>
      <c r="N21" s="24" t="str">
        <f>IF($B21="","",$C21*(1+0.5*COS(2*PI()*(Data!N$17-0.2)/12))*(Data!N$18/365))</f>
        <v/>
      </c>
      <c r="O21" s="24" t="str">
        <f>IF($B21="","",$C21*(1+0.5*COS(2*PI()*(Data!O$17-0.2)/12))*(Data!O$18/365))</f>
        <v/>
      </c>
      <c r="P21" s="24" t="str">
        <f>IF($B21="","",(D21*1000/(24*Data!D$18)*Data!$I$116))</f>
        <v/>
      </c>
      <c r="Q21" s="24" t="str">
        <f>IF($B21="","",(E21*1000/(24*Data!E$18)*Data!$I$116))</f>
        <v/>
      </c>
      <c r="R21" s="24" t="str">
        <f>IF($B21="","",(F21*1000/(24*Data!F$18)*Data!$I$116))</f>
        <v/>
      </c>
      <c r="S21" s="24" t="str">
        <f>IF($B21="","",(G21*1000/(24*Data!G$18)*Data!$I$116))</f>
        <v/>
      </c>
      <c r="T21" s="24" t="str">
        <f>IF($B21="","",(H21*1000/(24*Data!H$18)*Data!$I$116))</f>
        <v/>
      </c>
      <c r="U21" s="24" t="str">
        <f>IF($B21="","",(I21*1000/(24*Data!I$18)*Data!$I$116))</f>
        <v/>
      </c>
      <c r="V21" s="24" t="str">
        <f>IF($B21="","",(J21*1000/(24*Data!J$18)*Data!$I$116))</f>
        <v/>
      </c>
      <c r="W21" s="24" t="str">
        <f>IF($B21="","",(K21*1000/(24*Data!K$18)*Data!$I$116))</f>
        <v/>
      </c>
      <c r="X21" s="24" t="str">
        <f>IF($B21="","",(L21*1000/(24*Data!L$18)*Data!$I$116))</f>
        <v/>
      </c>
      <c r="Y21" s="24" t="str">
        <f>IF($B21="","",(M21*1000/(24*Data!M$18)*Data!$I$116))</f>
        <v/>
      </c>
      <c r="Z21" s="24" t="str">
        <f>IF($B21="","",(N21*1000/(24*Data!N$18)*Data!$I$116))</f>
        <v/>
      </c>
      <c r="AA21" s="24" t="str">
        <f>IF($B21="","",(O21*1000/(24*Data!O$18)*Data!$I$116))</f>
        <v/>
      </c>
    </row>
    <row r="22" spans="2:27" ht="19.899999999999999" customHeight="1">
      <c r="B22" s="16" t="str">
        <f>IF('3 INPUT SAP DATA'!H26="","",'3 INPUT SAP DATA'!H26)</f>
        <v/>
      </c>
      <c r="C22" s="24" t="str">
        <f>IF($B22="","",Data!$B$147*Occupancy!G19*(Data!$B$148/1000)*(Data!$B$146/'3 INPUT SAP DATA'!AR26))</f>
        <v/>
      </c>
      <c r="D22" s="24" t="str">
        <f>IF($B22="","",$C22*(1+0.5*COS(2*PI()*(Data!D$17-0.2)/12))*(Data!D$18/365))</f>
        <v/>
      </c>
      <c r="E22" s="24" t="str">
        <f>IF($B22="","",$C22*(1+0.5*COS(2*PI()*(Data!E$17-0.2)/12))*(Data!E$18/365))</f>
        <v/>
      </c>
      <c r="F22" s="24" t="str">
        <f>IF($B22="","",$C22*(1+0.5*COS(2*PI()*(Data!F$17-0.2)/12))*(Data!F$18/365))</f>
        <v/>
      </c>
      <c r="G22" s="24" t="str">
        <f>IF($B22="","",$C22*(1+0.5*COS(2*PI()*(Data!G$17-0.2)/12))*(Data!G$18/365))</f>
        <v/>
      </c>
      <c r="H22" s="24" t="str">
        <f>IF($B22="","",$C22*(1+0.5*COS(2*PI()*(Data!H$17-0.2)/12))*(Data!H$18/365))</f>
        <v/>
      </c>
      <c r="I22" s="24" t="str">
        <f>IF($B22="","",$C22*(1+0.5*COS(2*PI()*(Data!I$17-0.2)/12))*(Data!I$18/365))</f>
        <v/>
      </c>
      <c r="J22" s="24" t="str">
        <f>IF($B22="","",$C22*(1+0.5*COS(2*PI()*(Data!J$17-0.2)/12))*(Data!J$18/365))</f>
        <v/>
      </c>
      <c r="K22" s="24" t="str">
        <f>IF($B22="","",$C22*(1+0.5*COS(2*PI()*(Data!K$17-0.2)/12))*(Data!K$18/365))</f>
        <v/>
      </c>
      <c r="L22" s="24" t="str">
        <f>IF($B22="","",$C22*(1+0.5*COS(2*PI()*(Data!L$17-0.2)/12))*(Data!L$18/365))</f>
        <v/>
      </c>
      <c r="M22" s="24" t="str">
        <f>IF($B22="","",$C22*(1+0.5*COS(2*PI()*(Data!M$17-0.2)/12))*(Data!M$18/365))</f>
        <v/>
      </c>
      <c r="N22" s="24" t="str">
        <f>IF($B22="","",$C22*(1+0.5*COS(2*PI()*(Data!N$17-0.2)/12))*(Data!N$18/365))</f>
        <v/>
      </c>
      <c r="O22" s="24" t="str">
        <f>IF($B22="","",$C22*(1+0.5*COS(2*PI()*(Data!O$17-0.2)/12))*(Data!O$18/365))</f>
        <v/>
      </c>
      <c r="P22" s="24" t="str">
        <f>IF($B22="","",(D22*1000/(24*Data!D$18)*Data!$I$116))</f>
        <v/>
      </c>
      <c r="Q22" s="24" t="str">
        <f>IF($B22="","",(E22*1000/(24*Data!E$18)*Data!$I$116))</f>
        <v/>
      </c>
      <c r="R22" s="24" t="str">
        <f>IF($B22="","",(F22*1000/(24*Data!F$18)*Data!$I$116))</f>
        <v/>
      </c>
      <c r="S22" s="24" t="str">
        <f>IF($B22="","",(G22*1000/(24*Data!G$18)*Data!$I$116))</f>
        <v/>
      </c>
      <c r="T22" s="24" t="str">
        <f>IF($B22="","",(H22*1000/(24*Data!H$18)*Data!$I$116))</f>
        <v/>
      </c>
      <c r="U22" s="24" t="str">
        <f>IF($B22="","",(I22*1000/(24*Data!I$18)*Data!$I$116))</f>
        <v/>
      </c>
      <c r="V22" s="24" t="str">
        <f>IF($B22="","",(J22*1000/(24*Data!J$18)*Data!$I$116))</f>
        <v/>
      </c>
      <c r="W22" s="24" t="str">
        <f>IF($B22="","",(K22*1000/(24*Data!K$18)*Data!$I$116))</f>
        <v/>
      </c>
      <c r="X22" s="24" t="str">
        <f>IF($B22="","",(L22*1000/(24*Data!L$18)*Data!$I$116))</f>
        <v/>
      </c>
      <c r="Y22" s="24" t="str">
        <f>IF($B22="","",(M22*1000/(24*Data!M$18)*Data!$I$116))</f>
        <v/>
      </c>
      <c r="Z22" s="24" t="str">
        <f>IF($B22="","",(N22*1000/(24*Data!N$18)*Data!$I$116))</f>
        <v/>
      </c>
      <c r="AA22" s="24" t="str">
        <f>IF($B22="","",(O22*1000/(24*Data!O$18)*Data!$I$116))</f>
        <v/>
      </c>
    </row>
    <row r="23" spans="2:27" ht="19.899999999999999" customHeight="1">
      <c r="B23" s="16" t="str">
        <f>IF('3 INPUT SAP DATA'!H27="","",'3 INPUT SAP DATA'!H27)</f>
        <v/>
      </c>
      <c r="C23" s="24" t="str">
        <f>IF($B23="","",Data!$B$147*Occupancy!G20*(Data!$B$148/1000)*(Data!$B$146/'3 INPUT SAP DATA'!AR27))</f>
        <v/>
      </c>
      <c r="D23" s="24" t="str">
        <f>IF($B23="","",$C23*(1+0.5*COS(2*PI()*(Data!D$17-0.2)/12))*(Data!D$18/365))</f>
        <v/>
      </c>
      <c r="E23" s="24" t="str">
        <f>IF($B23="","",$C23*(1+0.5*COS(2*PI()*(Data!E$17-0.2)/12))*(Data!E$18/365))</f>
        <v/>
      </c>
      <c r="F23" s="24" t="str">
        <f>IF($B23="","",$C23*(1+0.5*COS(2*PI()*(Data!F$17-0.2)/12))*(Data!F$18/365))</f>
        <v/>
      </c>
      <c r="G23" s="24" t="str">
        <f>IF($B23="","",$C23*(1+0.5*COS(2*PI()*(Data!G$17-0.2)/12))*(Data!G$18/365))</f>
        <v/>
      </c>
      <c r="H23" s="24" t="str">
        <f>IF($B23="","",$C23*(1+0.5*COS(2*PI()*(Data!H$17-0.2)/12))*(Data!H$18/365))</f>
        <v/>
      </c>
      <c r="I23" s="24" t="str">
        <f>IF($B23="","",$C23*(1+0.5*COS(2*PI()*(Data!I$17-0.2)/12))*(Data!I$18/365))</f>
        <v/>
      </c>
      <c r="J23" s="24" t="str">
        <f>IF($B23="","",$C23*(1+0.5*COS(2*PI()*(Data!J$17-0.2)/12))*(Data!J$18/365))</f>
        <v/>
      </c>
      <c r="K23" s="24" t="str">
        <f>IF($B23="","",$C23*(1+0.5*COS(2*PI()*(Data!K$17-0.2)/12))*(Data!K$18/365))</f>
        <v/>
      </c>
      <c r="L23" s="24" t="str">
        <f>IF($B23="","",$C23*(1+0.5*COS(2*PI()*(Data!L$17-0.2)/12))*(Data!L$18/365))</f>
        <v/>
      </c>
      <c r="M23" s="24" t="str">
        <f>IF($B23="","",$C23*(1+0.5*COS(2*PI()*(Data!M$17-0.2)/12))*(Data!M$18/365))</f>
        <v/>
      </c>
      <c r="N23" s="24" t="str">
        <f>IF($B23="","",$C23*(1+0.5*COS(2*PI()*(Data!N$17-0.2)/12))*(Data!N$18/365))</f>
        <v/>
      </c>
      <c r="O23" s="24" t="str">
        <f>IF($B23="","",$C23*(1+0.5*COS(2*PI()*(Data!O$17-0.2)/12))*(Data!O$18/365))</f>
        <v/>
      </c>
      <c r="P23" s="24" t="str">
        <f>IF($B23="","",(D23*1000/(24*Data!D$18)*Data!$I$116))</f>
        <v/>
      </c>
      <c r="Q23" s="24" t="str">
        <f>IF($B23="","",(E23*1000/(24*Data!E$18)*Data!$I$116))</f>
        <v/>
      </c>
      <c r="R23" s="24" t="str">
        <f>IF($B23="","",(F23*1000/(24*Data!F$18)*Data!$I$116))</f>
        <v/>
      </c>
      <c r="S23" s="24" t="str">
        <f>IF($B23="","",(G23*1000/(24*Data!G$18)*Data!$I$116))</f>
        <v/>
      </c>
      <c r="T23" s="24" t="str">
        <f>IF($B23="","",(H23*1000/(24*Data!H$18)*Data!$I$116))</f>
        <v/>
      </c>
      <c r="U23" s="24" t="str">
        <f>IF($B23="","",(I23*1000/(24*Data!I$18)*Data!$I$116))</f>
        <v/>
      </c>
      <c r="V23" s="24" t="str">
        <f>IF($B23="","",(J23*1000/(24*Data!J$18)*Data!$I$116))</f>
        <v/>
      </c>
      <c r="W23" s="24" t="str">
        <f>IF($B23="","",(K23*1000/(24*Data!K$18)*Data!$I$116))</f>
        <v/>
      </c>
      <c r="X23" s="24" t="str">
        <f>IF($B23="","",(L23*1000/(24*Data!L$18)*Data!$I$116))</f>
        <v/>
      </c>
      <c r="Y23" s="24" t="str">
        <f>IF($B23="","",(M23*1000/(24*Data!M$18)*Data!$I$116))</f>
        <v/>
      </c>
      <c r="Z23" s="24" t="str">
        <f>IF($B23="","",(N23*1000/(24*Data!N$18)*Data!$I$116))</f>
        <v/>
      </c>
      <c r="AA23" s="24" t="str">
        <f>IF($B23="","",(O23*1000/(24*Data!O$18)*Data!$I$116))</f>
        <v/>
      </c>
    </row>
    <row r="24" spans="2:27" ht="19.899999999999999" customHeight="1">
      <c r="B24" s="16" t="str">
        <f>IF('3 INPUT SAP DATA'!H28="","",'3 INPUT SAP DATA'!H28)</f>
        <v/>
      </c>
      <c r="C24" s="24" t="str">
        <f>IF($B24="","",Data!$B$147*Occupancy!G21*(Data!$B$148/1000)*(Data!$B$146/'3 INPUT SAP DATA'!AR28))</f>
        <v/>
      </c>
      <c r="D24" s="24" t="str">
        <f>IF($B24="","",$C24*(1+0.5*COS(2*PI()*(Data!D$17-0.2)/12))*(Data!D$18/365))</f>
        <v/>
      </c>
      <c r="E24" s="24" t="str">
        <f>IF($B24="","",$C24*(1+0.5*COS(2*PI()*(Data!E$17-0.2)/12))*(Data!E$18/365))</f>
        <v/>
      </c>
      <c r="F24" s="24" t="str">
        <f>IF($B24="","",$C24*(1+0.5*COS(2*PI()*(Data!F$17-0.2)/12))*(Data!F$18/365))</f>
        <v/>
      </c>
      <c r="G24" s="24" t="str">
        <f>IF($B24="","",$C24*(1+0.5*COS(2*PI()*(Data!G$17-0.2)/12))*(Data!G$18/365))</f>
        <v/>
      </c>
      <c r="H24" s="24" t="str">
        <f>IF($B24="","",$C24*(1+0.5*COS(2*PI()*(Data!H$17-0.2)/12))*(Data!H$18/365))</f>
        <v/>
      </c>
      <c r="I24" s="24" t="str">
        <f>IF($B24="","",$C24*(1+0.5*COS(2*PI()*(Data!I$17-0.2)/12))*(Data!I$18/365))</f>
        <v/>
      </c>
      <c r="J24" s="24" t="str">
        <f>IF($B24="","",$C24*(1+0.5*COS(2*PI()*(Data!J$17-0.2)/12))*(Data!J$18/365))</f>
        <v/>
      </c>
      <c r="K24" s="24" t="str">
        <f>IF($B24="","",$C24*(1+0.5*COS(2*PI()*(Data!K$17-0.2)/12))*(Data!K$18/365))</f>
        <v/>
      </c>
      <c r="L24" s="24" t="str">
        <f>IF($B24="","",$C24*(1+0.5*COS(2*PI()*(Data!L$17-0.2)/12))*(Data!L$18/365))</f>
        <v/>
      </c>
      <c r="M24" s="24" t="str">
        <f>IF($B24="","",$C24*(1+0.5*COS(2*PI()*(Data!M$17-0.2)/12))*(Data!M$18/365))</f>
        <v/>
      </c>
      <c r="N24" s="24" t="str">
        <f>IF($B24="","",$C24*(1+0.5*COS(2*PI()*(Data!N$17-0.2)/12))*(Data!N$18/365))</f>
        <v/>
      </c>
      <c r="O24" s="24" t="str">
        <f>IF($B24="","",$C24*(1+0.5*COS(2*PI()*(Data!O$17-0.2)/12))*(Data!O$18/365))</f>
        <v/>
      </c>
      <c r="P24" s="24" t="str">
        <f>IF($B24="","",(D24*1000/(24*Data!D$18)*Data!$I$116))</f>
        <v/>
      </c>
      <c r="Q24" s="24" t="str">
        <f>IF($B24="","",(E24*1000/(24*Data!E$18)*Data!$I$116))</f>
        <v/>
      </c>
      <c r="R24" s="24" t="str">
        <f>IF($B24="","",(F24*1000/(24*Data!F$18)*Data!$I$116))</f>
        <v/>
      </c>
      <c r="S24" s="24" t="str">
        <f>IF($B24="","",(G24*1000/(24*Data!G$18)*Data!$I$116))</f>
        <v/>
      </c>
      <c r="T24" s="24" t="str">
        <f>IF($B24="","",(H24*1000/(24*Data!H$18)*Data!$I$116))</f>
        <v/>
      </c>
      <c r="U24" s="24" t="str">
        <f>IF($B24="","",(I24*1000/(24*Data!I$18)*Data!$I$116))</f>
        <v/>
      </c>
      <c r="V24" s="24" t="str">
        <f>IF($B24="","",(J24*1000/(24*Data!J$18)*Data!$I$116))</f>
        <v/>
      </c>
      <c r="W24" s="24" t="str">
        <f>IF($B24="","",(K24*1000/(24*Data!K$18)*Data!$I$116))</f>
        <v/>
      </c>
      <c r="X24" s="24" t="str">
        <f>IF($B24="","",(L24*1000/(24*Data!L$18)*Data!$I$116))</f>
        <v/>
      </c>
      <c r="Y24" s="24" t="str">
        <f>IF($B24="","",(M24*1000/(24*Data!M$18)*Data!$I$116))</f>
        <v/>
      </c>
      <c r="Z24" s="24" t="str">
        <f>IF($B24="","",(N24*1000/(24*Data!N$18)*Data!$I$116))</f>
        <v/>
      </c>
      <c r="AA24" s="24" t="str">
        <f>IF($B24="","",(O24*1000/(24*Data!O$18)*Data!$I$116))</f>
        <v/>
      </c>
    </row>
    <row r="25" spans="2:27" ht="19.899999999999999" customHeight="1">
      <c r="B25" s="16" t="str">
        <f>IF('3 INPUT SAP DATA'!H29="","",'3 INPUT SAP DATA'!H29)</f>
        <v/>
      </c>
      <c r="C25" s="24" t="str">
        <f>IF($B25="","",Data!$B$147*Occupancy!G22*(Data!$B$148/1000)*(Data!$B$146/'3 INPUT SAP DATA'!AR29))</f>
        <v/>
      </c>
      <c r="D25" s="24" t="str">
        <f>IF($B25="","",$C25*(1+0.5*COS(2*PI()*(Data!D$17-0.2)/12))*(Data!D$18/365))</f>
        <v/>
      </c>
      <c r="E25" s="24" t="str">
        <f>IF($B25="","",$C25*(1+0.5*COS(2*PI()*(Data!E$17-0.2)/12))*(Data!E$18/365))</f>
        <v/>
      </c>
      <c r="F25" s="24" t="str">
        <f>IF($B25="","",$C25*(1+0.5*COS(2*PI()*(Data!F$17-0.2)/12))*(Data!F$18/365))</f>
        <v/>
      </c>
      <c r="G25" s="24" t="str">
        <f>IF($B25="","",$C25*(1+0.5*COS(2*PI()*(Data!G$17-0.2)/12))*(Data!G$18/365))</f>
        <v/>
      </c>
      <c r="H25" s="24" t="str">
        <f>IF($B25="","",$C25*(1+0.5*COS(2*PI()*(Data!H$17-0.2)/12))*(Data!H$18/365))</f>
        <v/>
      </c>
      <c r="I25" s="24" t="str">
        <f>IF($B25="","",$C25*(1+0.5*COS(2*PI()*(Data!I$17-0.2)/12))*(Data!I$18/365))</f>
        <v/>
      </c>
      <c r="J25" s="24" t="str">
        <f>IF($B25="","",$C25*(1+0.5*COS(2*PI()*(Data!J$17-0.2)/12))*(Data!J$18/365))</f>
        <v/>
      </c>
      <c r="K25" s="24" t="str">
        <f>IF($B25="","",$C25*(1+0.5*COS(2*PI()*(Data!K$17-0.2)/12))*(Data!K$18/365))</f>
        <v/>
      </c>
      <c r="L25" s="24" t="str">
        <f>IF($B25="","",$C25*(1+0.5*COS(2*PI()*(Data!L$17-0.2)/12))*(Data!L$18/365))</f>
        <v/>
      </c>
      <c r="M25" s="24" t="str">
        <f>IF($B25="","",$C25*(1+0.5*COS(2*PI()*(Data!M$17-0.2)/12))*(Data!M$18/365))</f>
        <v/>
      </c>
      <c r="N25" s="24" t="str">
        <f>IF($B25="","",$C25*(1+0.5*COS(2*PI()*(Data!N$17-0.2)/12))*(Data!N$18/365))</f>
        <v/>
      </c>
      <c r="O25" s="24" t="str">
        <f>IF($B25="","",$C25*(1+0.5*COS(2*PI()*(Data!O$17-0.2)/12))*(Data!O$18/365))</f>
        <v/>
      </c>
      <c r="P25" s="24" t="str">
        <f>IF($B25="","",(D25*1000/(24*Data!D$18)*Data!$I$116))</f>
        <v/>
      </c>
      <c r="Q25" s="24" t="str">
        <f>IF($B25="","",(E25*1000/(24*Data!E$18)*Data!$I$116))</f>
        <v/>
      </c>
      <c r="R25" s="24" t="str">
        <f>IF($B25="","",(F25*1000/(24*Data!F$18)*Data!$I$116))</f>
        <v/>
      </c>
      <c r="S25" s="24" t="str">
        <f>IF($B25="","",(G25*1000/(24*Data!G$18)*Data!$I$116))</f>
        <v/>
      </c>
      <c r="T25" s="24" t="str">
        <f>IF($B25="","",(H25*1000/(24*Data!H$18)*Data!$I$116))</f>
        <v/>
      </c>
      <c r="U25" s="24" t="str">
        <f>IF($B25="","",(I25*1000/(24*Data!I$18)*Data!$I$116))</f>
        <v/>
      </c>
      <c r="V25" s="24" t="str">
        <f>IF($B25="","",(J25*1000/(24*Data!J$18)*Data!$I$116))</f>
        <v/>
      </c>
      <c r="W25" s="24" t="str">
        <f>IF($B25="","",(K25*1000/(24*Data!K$18)*Data!$I$116))</f>
        <v/>
      </c>
      <c r="X25" s="24" t="str">
        <f>IF($B25="","",(L25*1000/(24*Data!L$18)*Data!$I$116))</f>
        <v/>
      </c>
      <c r="Y25" s="24" t="str">
        <f>IF($B25="","",(M25*1000/(24*Data!M$18)*Data!$I$116))</f>
        <v/>
      </c>
      <c r="Z25" s="24" t="str">
        <f>IF($B25="","",(N25*1000/(24*Data!N$18)*Data!$I$116))</f>
        <v/>
      </c>
      <c r="AA25" s="24" t="str">
        <f>IF($B25="","",(O25*1000/(24*Data!O$18)*Data!$I$116))</f>
        <v/>
      </c>
    </row>
    <row r="26" spans="2:27" ht="19.899999999999999" customHeight="1">
      <c r="B26" s="16" t="str">
        <f>IF('3 INPUT SAP DATA'!H30="","",'3 INPUT SAP DATA'!H30)</f>
        <v/>
      </c>
      <c r="C26" s="24" t="str">
        <f>IF($B26="","",Data!$B$147*Occupancy!G23*(Data!$B$148/1000)*(Data!$B$146/'3 INPUT SAP DATA'!AR30))</f>
        <v/>
      </c>
      <c r="D26" s="24" t="str">
        <f>IF($B26="","",$C26*(1+0.5*COS(2*PI()*(Data!D$17-0.2)/12))*(Data!D$18/365))</f>
        <v/>
      </c>
      <c r="E26" s="24" t="str">
        <f>IF($B26="","",$C26*(1+0.5*COS(2*PI()*(Data!E$17-0.2)/12))*(Data!E$18/365))</f>
        <v/>
      </c>
      <c r="F26" s="24" t="str">
        <f>IF($B26="","",$C26*(1+0.5*COS(2*PI()*(Data!F$17-0.2)/12))*(Data!F$18/365))</f>
        <v/>
      </c>
      <c r="G26" s="24" t="str">
        <f>IF($B26="","",$C26*(1+0.5*COS(2*PI()*(Data!G$17-0.2)/12))*(Data!G$18/365))</f>
        <v/>
      </c>
      <c r="H26" s="24" t="str">
        <f>IF($B26="","",$C26*(1+0.5*COS(2*PI()*(Data!H$17-0.2)/12))*(Data!H$18/365))</f>
        <v/>
      </c>
      <c r="I26" s="24" t="str">
        <f>IF($B26="","",$C26*(1+0.5*COS(2*PI()*(Data!I$17-0.2)/12))*(Data!I$18/365))</f>
        <v/>
      </c>
      <c r="J26" s="24" t="str">
        <f>IF($B26="","",$C26*(1+0.5*COS(2*PI()*(Data!J$17-0.2)/12))*(Data!J$18/365))</f>
        <v/>
      </c>
      <c r="K26" s="24" t="str">
        <f>IF($B26="","",$C26*(1+0.5*COS(2*PI()*(Data!K$17-0.2)/12))*(Data!K$18/365))</f>
        <v/>
      </c>
      <c r="L26" s="24" t="str">
        <f>IF($B26="","",$C26*(1+0.5*COS(2*PI()*(Data!L$17-0.2)/12))*(Data!L$18/365))</f>
        <v/>
      </c>
      <c r="M26" s="24" t="str">
        <f>IF($B26="","",$C26*(1+0.5*COS(2*PI()*(Data!M$17-0.2)/12))*(Data!M$18/365))</f>
        <v/>
      </c>
      <c r="N26" s="24" t="str">
        <f>IF($B26="","",$C26*(1+0.5*COS(2*PI()*(Data!N$17-0.2)/12))*(Data!N$18/365))</f>
        <v/>
      </c>
      <c r="O26" s="24" t="str">
        <f>IF($B26="","",$C26*(1+0.5*COS(2*PI()*(Data!O$17-0.2)/12))*(Data!O$18/365))</f>
        <v/>
      </c>
      <c r="P26" s="24" t="str">
        <f>IF($B26="","",(D26*1000/(24*Data!D$18)*Data!$I$116))</f>
        <v/>
      </c>
      <c r="Q26" s="24" t="str">
        <f>IF($B26="","",(E26*1000/(24*Data!E$18)*Data!$I$116))</f>
        <v/>
      </c>
      <c r="R26" s="24" t="str">
        <f>IF($B26="","",(F26*1000/(24*Data!F$18)*Data!$I$116))</f>
        <v/>
      </c>
      <c r="S26" s="24" t="str">
        <f>IF($B26="","",(G26*1000/(24*Data!G$18)*Data!$I$116))</f>
        <v/>
      </c>
      <c r="T26" s="24" t="str">
        <f>IF($B26="","",(H26*1000/(24*Data!H$18)*Data!$I$116))</f>
        <v/>
      </c>
      <c r="U26" s="24" t="str">
        <f>IF($B26="","",(I26*1000/(24*Data!I$18)*Data!$I$116))</f>
        <v/>
      </c>
      <c r="V26" s="24" t="str">
        <f>IF($B26="","",(J26*1000/(24*Data!J$18)*Data!$I$116))</f>
        <v/>
      </c>
      <c r="W26" s="24" t="str">
        <f>IF($B26="","",(K26*1000/(24*Data!K$18)*Data!$I$116))</f>
        <v/>
      </c>
      <c r="X26" s="24" t="str">
        <f>IF($B26="","",(L26*1000/(24*Data!L$18)*Data!$I$116))</f>
        <v/>
      </c>
      <c r="Y26" s="24" t="str">
        <f>IF($B26="","",(M26*1000/(24*Data!M$18)*Data!$I$116))</f>
        <v/>
      </c>
      <c r="Z26" s="24" t="str">
        <f>IF($B26="","",(N26*1000/(24*Data!N$18)*Data!$I$116))</f>
        <v/>
      </c>
      <c r="AA26" s="24" t="str">
        <f>IF($B26="","",(O26*1000/(24*Data!O$18)*Data!$I$116))</f>
        <v/>
      </c>
    </row>
    <row r="27" spans="2:27" ht="19.899999999999999" customHeight="1">
      <c r="B27" s="16" t="str">
        <f>IF('3 INPUT SAP DATA'!H31="","",'3 INPUT SAP DATA'!H31)</f>
        <v/>
      </c>
      <c r="C27" s="24" t="str">
        <f>IF($B27="","",Data!$B$147*Occupancy!G24*(Data!$B$148/1000)*(Data!$B$146/'3 INPUT SAP DATA'!AR31))</f>
        <v/>
      </c>
      <c r="D27" s="24" t="str">
        <f>IF($B27="","",$C27*(1+0.5*COS(2*PI()*(Data!D$17-0.2)/12))*(Data!D$18/365))</f>
        <v/>
      </c>
      <c r="E27" s="24" t="str">
        <f>IF($B27="","",$C27*(1+0.5*COS(2*PI()*(Data!E$17-0.2)/12))*(Data!E$18/365))</f>
        <v/>
      </c>
      <c r="F27" s="24" t="str">
        <f>IF($B27="","",$C27*(1+0.5*COS(2*PI()*(Data!F$17-0.2)/12))*(Data!F$18/365))</f>
        <v/>
      </c>
      <c r="G27" s="24" t="str">
        <f>IF($B27="","",$C27*(1+0.5*COS(2*PI()*(Data!G$17-0.2)/12))*(Data!G$18/365))</f>
        <v/>
      </c>
      <c r="H27" s="24" t="str">
        <f>IF($B27="","",$C27*(1+0.5*COS(2*PI()*(Data!H$17-0.2)/12))*(Data!H$18/365))</f>
        <v/>
      </c>
      <c r="I27" s="24" t="str">
        <f>IF($B27="","",$C27*(1+0.5*COS(2*PI()*(Data!I$17-0.2)/12))*(Data!I$18/365))</f>
        <v/>
      </c>
      <c r="J27" s="24" t="str">
        <f>IF($B27="","",$C27*(1+0.5*COS(2*PI()*(Data!J$17-0.2)/12))*(Data!J$18/365))</f>
        <v/>
      </c>
      <c r="K27" s="24" t="str">
        <f>IF($B27="","",$C27*(1+0.5*COS(2*PI()*(Data!K$17-0.2)/12))*(Data!K$18/365))</f>
        <v/>
      </c>
      <c r="L27" s="24" t="str">
        <f>IF($B27="","",$C27*(1+0.5*COS(2*PI()*(Data!L$17-0.2)/12))*(Data!L$18/365))</f>
        <v/>
      </c>
      <c r="M27" s="24" t="str">
        <f>IF($B27="","",$C27*(1+0.5*COS(2*PI()*(Data!M$17-0.2)/12))*(Data!M$18/365))</f>
        <v/>
      </c>
      <c r="N27" s="24" t="str">
        <f>IF($B27="","",$C27*(1+0.5*COS(2*PI()*(Data!N$17-0.2)/12))*(Data!N$18/365))</f>
        <v/>
      </c>
      <c r="O27" s="24" t="str">
        <f>IF($B27="","",$C27*(1+0.5*COS(2*PI()*(Data!O$17-0.2)/12))*(Data!O$18/365))</f>
        <v/>
      </c>
      <c r="P27" s="24" t="str">
        <f>IF($B27="","",(D27*1000/(24*Data!D$18)*Data!$I$116))</f>
        <v/>
      </c>
      <c r="Q27" s="24" t="str">
        <f>IF($B27="","",(E27*1000/(24*Data!E$18)*Data!$I$116))</f>
        <v/>
      </c>
      <c r="R27" s="24" t="str">
        <f>IF($B27="","",(F27*1000/(24*Data!F$18)*Data!$I$116))</f>
        <v/>
      </c>
      <c r="S27" s="24" t="str">
        <f>IF($B27="","",(G27*1000/(24*Data!G$18)*Data!$I$116))</f>
        <v/>
      </c>
      <c r="T27" s="24" t="str">
        <f>IF($B27="","",(H27*1000/(24*Data!H$18)*Data!$I$116))</f>
        <v/>
      </c>
      <c r="U27" s="24" t="str">
        <f>IF($B27="","",(I27*1000/(24*Data!I$18)*Data!$I$116))</f>
        <v/>
      </c>
      <c r="V27" s="24" t="str">
        <f>IF($B27="","",(J27*1000/(24*Data!J$18)*Data!$I$116))</f>
        <v/>
      </c>
      <c r="W27" s="24" t="str">
        <f>IF($B27="","",(K27*1000/(24*Data!K$18)*Data!$I$116))</f>
        <v/>
      </c>
      <c r="X27" s="24" t="str">
        <f>IF($B27="","",(L27*1000/(24*Data!L$18)*Data!$I$116))</f>
        <v/>
      </c>
      <c r="Y27" s="24" t="str">
        <f>IF($B27="","",(M27*1000/(24*Data!M$18)*Data!$I$116))</f>
        <v/>
      </c>
      <c r="Z27" s="24" t="str">
        <f>IF($B27="","",(N27*1000/(24*Data!N$18)*Data!$I$116))</f>
        <v/>
      </c>
      <c r="AA27" s="24" t="str">
        <f>IF($B27="","",(O27*1000/(24*Data!O$18)*Data!$I$116))</f>
        <v/>
      </c>
    </row>
    <row r="28" spans="2:27" ht="19.899999999999999" customHeight="1">
      <c r="B28" s="16" t="str">
        <f>IF('3 INPUT SAP DATA'!H32="","",'3 INPUT SAP DATA'!H32)</f>
        <v/>
      </c>
      <c r="C28" s="24" t="str">
        <f>IF($B28="","",Data!$B$147*Occupancy!G25*(Data!$B$148/1000)*(Data!$B$146/'3 INPUT SAP DATA'!AR32))</f>
        <v/>
      </c>
      <c r="D28" s="24" t="str">
        <f>IF($B28="","",$C28*(1+0.5*COS(2*PI()*(Data!D$17-0.2)/12))*(Data!D$18/365))</f>
        <v/>
      </c>
      <c r="E28" s="24" t="str">
        <f>IF($B28="","",$C28*(1+0.5*COS(2*PI()*(Data!E$17-0.2)/12))*(Data!E$18/365))</f>
        <v/>
      </c>
      <c r="F28" s="24" t="str">
        <f>IF($B28="","",$C28*(1+0.5*COS(2*PI()*(Data!F$17-0.2)/12))*(Data!F$18/365))</f>
        <v/>
      </c>
      <c r="G28" s="24" t="str">
        <f>IF($B28="","",$C28*(1+0.5*COS(2*PI()*(Data!G$17-0.2)/12))*(Data!G$18/365))</f>
        <v/>
      </c>
      <c r="H28" s="24" t="str">
        <f>IF($B28="","",$C28*(1+0.5*COS(2*PI()*(Data!H$17-0.2)/12))*(Data!H$18/365))</f>
        <v/>
      </c>
      <c r="I28" s="24" t="str">
        <f>IF($B28="","",$C28*(1+0.5*COS(2*PI()*(Data!I$17-0.2)/12))*(Data!I$18/365))</f>
        <v/>
      </c>
      <c r="J28" s="24" t="str">
        <f>IF($B28="","",$C28*(1+0.5*COS(2*PI()*(Data!J$17-0.2)/12))*(Data!J$18/365))</f>
        <v/>
      </c>
      <c r="K28" s="24" t="str">
        <f>IF($B28="","",$C28*(1+0.5*COS(2*PI()*(Data!K$17-0.2)/12))*(Data!K$18/365))</f>
        <v/>
      </c>
      <c r="L28" s="24" t="str">
        <f>IF($B28="","",$C28*(1+0.5*COS(2*PI()*(Data!L$17-0.2)/12))*(Data!L$18/365))</f>
        <v/>
      </c>
      <c r="M28" s="24" t="str">
        <f>IF($B28="","",$C28*(1+0.5*COS(2*PI()*(Data!M$17-0.2)/12))*(Data!M$18/365))</f>
        <v/>
      </c>
      <c r="N28" s="24" t="str">
        <f>IF($B28="","",$C28*(1+0.5*COS(2*PI()*(Data!N$17-0.2)/12))*(Data!N$18/365))</f>
        <v/>
      </c>
      <c r="O28" s="24" t="str">
        <f>IF($B28="","",$C28*(1+0.5*COS(2*PI()*(Data!O$17-0.2)/12))*(Data!O$18/365))</f>
        <v/>
      </c>
      <c r="P28" s="24" t="str">
        <f>IF($B28="","",(D28*1000/(24*Data!D$18)*Data!$I$116))</f>
        <v/>
      </c>
      <c r="Q28" s="24" t="str">
        <f>IF($B28="","",(E28*1000/(24*Data!E$18)*Data!$I$116))</f>
        <v/>
      </c>
      <c r="R28" s="24" t="str">
        <f>IF($B28="","",(F28*1000/(24*Data!F$18)*Data!$I$116))</f>
        <v/>
      </c>
      <c r="S28" s="24" t="str">
        <f>IF($B28="","",(G28*1000/(24*Data!G$18)*Data!$I$116))</f>
        <v/>
      </c>
      <c r="T28" s="24" t="str">
        <f>IF($B28="","",(H28*1000/(24*Data!H$18)*Data!$I$116))</f>
        <v/>
      </c>
      <c r="U28" s="24" t="str">
        <f>IF($B28="","",(I28*1000/(24*Data!I$18)*Data!$I$116))</f>
        <v/>
      </c>
      <c r="V28" s="24" t="str">
        <f>IF($B28="","",(J28*1000/(24*Data!J$18)*Data!$I$116))</f>
        <v/>
      </c>
      <c r="W28" s="24" t="str">
        <f>IF($B28="","",(K28*1000/(24*Data!K$18)*Data!$I$116))</f>
        <v/>
      </c>
      <c r="X28" s="24" t="str">
        <f>IF($B28="","",(L28*1000/(24*Data!L$18)*Data!$I$116))</f>
        <v/>
      </c>
      <c r="Y28" s="24" t="str">
        <f>IF($B28="","",(M28*1000/(24*Data!M$18)*Data!$I$116))</f>
        <v/>
      </c>
      <c r="Z28" s="24" t="str">
        <f>IF($B28="","",(N28*1000/(24*Data!N$18)*Data!$I$116))</f>
        <v/>
      </c>
      <c r="AA28" s="24" t="str">
        <f>IF($B28="","",(O28*1000/(24*Data!O$18)*Data!$I$116))</f>
        <v/>
      </c>
    </row>
    <row r="29" spans="2:27" ht="19.899999999999999" customHeight="1">
      <c r="B29" s="16" t="str">
        <f>IF('3 INPUT SAP DATA'!H33="","",'3 INPUT SAP DATA'!H33)</f>
        <v/>
      </c>
      <c r="C29" s="24" t="str">
        <f>IF($B29="","",Data!$B$147*Occupancy!G26*(Data!$B$148/1000)*(Data!$B$146/'3 INPUT SAP DATA'!AR33))</f>
        <v/>
      </c>
      <c r="D29" s="24" t="str">
        <f>IF($B29="","",$C29*(1+0.5*COS(2*PI()*(Data!D$17-0.2)/12))*(Data!D$18/365))</f>
        <v/>
      </c>
      <c r="E29" s="24" t="str">
        <f>IF($B29="","",$C29*(1+0.5*COS(2*PI()*(Data!E$17-0.2)/12))*(Data!E$18/365))</f>
        <v/>
      </c>
      <c r="F29" s="24" t="str">
        <f>IF($B29="","",$C29*(1+0.5*COS(2*PI()*(Data!F$17-0.2)/12))*(Data!F$18/365))</f>
        <v/>
      </c>
      <c r="G29" s="24" t="str">
        <f>IF($B29="","",$C29*(1+0.5*COS(2*PI()*(Data!G$17-0.2)/12))*(Data!G$18/365))</f>
        <v/>
      </c>
      <c r="H29" s="24" t="str">
        <f>IF($B29="","",$C29*(1+0.5*COS(2*PI()*(Data!H$17-0.2)/12))*(Data!H$18/365))</f>
        <v/>
      </c>
      <c r="I29" s="24" t="str">
        <f>IF($B29="","",$C29*(1+0.5*COS(2*PI()*(Data!I$17-0.2)/12))*(Data!I$18/365))</f>
        <v/>
      </c>
      <c r="J29" s="24" t="str">
        <f>IF($B29="","",$C29*(1+0.5*COS(2*PI()*(Data!J$17-0.2)/12))*(Data!J$18/365))</f>
        <v/>
      </c>
      <c r="K29" s="24" t="str">
        <f>IF($B29="","",$C29*(1+0.5*COS(2*PI()*(Data!K$17-0.2)/12))*(Data!K$18/365))</f>
        <v/>
      </c>
      <c r="L29" s="24" t="str">
        <f>IF($B29="","",$C29*(1+0.5*COS(2*PI()*(Data!L$17-0.2)/12))*(Data!L$18/365))</f>
        <v/>
      </c>
      <c r="M29" s="24" t="str">
        <f>IF($B29="","",$C29*(1+0.5*COS(2*PI()*(Data!M$17-0.2)/12))*(Data!M$18/365))</f>
        <v/>
      </c>
      <c r="N29" s="24" t="str">
        <f>IF($B29="","",$C29*(1+0.5*COS(2*PI()*(Data!N$17-0.2)/12))*(Data!N$18/365))</f>
        <v/>
      </c>
      <c r="O29" s="24" t="str">
        <f>IF($B29="","",$C29*(1+0.5*COS(2*PI()*(Data!O$17-0.2)/12))*(Data!O$18/365))</f>
        <v/>
      </c>
      <c r="P29" s="24" t="str">
        <f>IF($B29="","",(D29*1000/(24*Data!D$18)*Data!$I$116))</f>
        <v/>
      </c>
      <c r="Q29" s="24" t="str">
        <f>IF($B29="","",(E29*1000/(24*Data!E$18)*Data!$I$116))</f>
        <v/>
      </c>
      <c r="R29" s="24" t="str">
        <f>IF($B29="","",(F29*1000/(24*Data!F$18)*Data!$I$116))</f>
        <v/>
      </c>
      <c r="S29" s="24" t="str">
        <f>IF($B29="","",(G29*1000/(24*Data!G$18)*Data!$I$116))</f>
        <v/>
      </c>
      <c r="T29" s="24" t="str">
        <f>IF($B29="","",(H29*1000/(24*Data!H$18)*Data!$I$116))</f>
        <v/>
      </c>
      <c r="U29" s="24" t="str">
        <f>IF($B29="","",(I29*1000/(24*Data!I$18)*Data!$I$116))</f>
        <v/>
      </c>
      <c r="V29" s="24" t="str">
        <f>IF($B29="","",(J29*1000/(24*Data!J$18)*Data!$I$116))</f>
        <v/>
      </c>
      <c r="W29" s="24" t="str">
        <f>IF($B29="","",(K29*1000/(24*Data!K$18)*Data!$I$116))</f>
        <v/>
      </c>
      <c r="X29" s="24" t="str">
        <f>IF($B29="","",(L29*1000/(24*Data!L$18)*Data!$I$116))</f>
        <v/>
      </c>
      <c r="Y29" s="24" t="str">
        <f>IF($B29="","",(M29*1000/(24*Data!M$18)*Data!$I$116))</f>
        <v/>
      </c>
      <c r="Z29" s="24" t="str">
        <f>IF($B29="","",(N29*1000/(24*Data!N$18)*Data!$I$116))</f>
        <v/>
      </c>
      <c r="AA29" s="24" t="str">
        <f>IF($B29="","",(O29*1000/(24*Data!O$18)*Data!$I$116))</f>
        <v/>
      </c>
    </row>
    <row r="30" spans="2:27" ht="19.899999999999999" customHeight="1">
      <c r="B30" s="16" t="str">
        <f>IF('3 INPUT SAP DATA'!H34="","",'3 INPUT SAP DATA'!H34)</f>
        <v/>
      </c>
      <c r="C30" s="24" t="str">
        <f>IF($B30="","",Data!$B$147*Occupancy!G27*(Data!$B$148/1000)*(Data!$B$146/'3 INPUT SAP DATA'!AR34))</f>
        <v/>
      </c>
      <c r="D30" s="24" t="str">
        <f>IF($B30="","",$C30*(1+0.5*COS(2*PI()*(Data!D$17-0.2)/12))*(Data!D$18/365))</f>
        <v/>
      </c>
      <c r="E30" s="24" t="str">
        <f>IF($B30="","",$C30*(1+0.5*COS(2*PI()*(Data!E$17-0.2)/12))*(Data!E$18/365))</f>
        <v/>
      </c>
      <c r="F30" s="24" t="str">
        <f>IF($B30="","",$C30*(1+0.5*COS(2*PI()*(Data!F$17-0.2)/12))*(Data!F$18/365))</f>
        <v/>
      </c>
      <c r="G30" s="24" t="str">
        <f>IF($B30="","",$C30*(1+0.5*COS(2*PI()*(Data!G$17-0.2)/12))*(Data!G$18/365))</f>
        <v/>
      </c>
      <c r="H30" s="24" t="str">
        <f>IF($B30="","",$C30*(1+0.5*COS(2*PI()*(Data!H$17-0.2)/12))*(Data!H$18/365))</f>
        <v/>
      </c>
      <c r="I30" s="24" t="str">
        <f>IF($B30="","",$C30*(1+0.5*COS(2*PI()*(Data!I$17-0.2)/12))*(Data!I$18/365))</f>
        <v/>
      </c>
      <c r="J30" s="24" t="str">
        <f>IF($B30="","",$C30*(1+0.5*COS(2*PI()*(Data!J$17-0.2)/12))*(Data!J$18/365))</f>
        <v/>
      </c>
      <c r="K30" s="24" t="str">
        <f>IF($B30="","",$C30*(1+0.5*COS(2*PI()*(Data!K$17-0.2)/12))*(Data!K$18/365))</f>
        <v/>
      </c>
      <c r="L30" s="24" t="str">
        <f>IF($B30="","",$C30*(1+0.5*COS(2*PI()*(Data!L$17-0.2)/12))*(Data!L$18/365))</f>
        <v/>
      </c>
      <c r="M30" s="24" t="str">
        <f>IF($B30="","",$C30*(1+0.5*COS(2*PI()*(Data!M$17-0.2)/12))*(Data!M$18/365))</f>
        <v/>
      </c>
      <c r="N30" s="24" t="str">
        <f>IF($B30="","",$C30*(1+0.5*COS(2*PI()*(Data!N$17-0.2)/12))*(Data!N$18/365))</f>
        <v/>
      </c>
      <c r="O30" s="24" t="str">
        <f>IF($B30="","",$C30*(1+0.5*COS(2*PI()*(Data!O$17-0.2)/12))*(Data!O$18/365))</f>
        <v/>
      </c>
      <c r="P30" s="24" t="str">
        <f>IF($B30="","",(D30*1000/(24*Data!D$18)*Data!$I$116))</f>
        <v/>
      </c>
      <c r="Q30" s="24" t="str">
        <f>IF($B30="","",(E30*1000/(24*Data!E$18)*Data!$I$116))</f>
        <v/>
      </c>
      <c r="R30" s="24" t="str">
        <f>IF($B30="","",(F30*1000/(24*Data!F$18)*Data!$I$116))</f>
        <v/>
      </c>
      <c r="S30" s="24" t="str">
        <f>IF($B30="","",(G30*1000/(24*Data!G$18)*Data!$I$116))</f>
        <v/>
      </c>
      <c r="T30" s="24" t="str">
        <f>IF($B30="","",(H30*1000/(24*Data!H$18)*Data!$I$116))</f>
        <v/>
      </c>
      <c r="U30" s="24" t="str">
        <f>IF($B30="","",(I30*1000/(24*Data!I$18)*Data!$I$116))</f>
        <v/>
      </c>
      <c r="V30" s="24" t="str">
        <f>IF($B30="","",(J30*1000/(24*Data!J$18)*Data!$I$116))</f>
        <v/>
      </c>
      <c r="W30" s="24" t="str">
        <f>IF($B30="","",(K30*1000/(24*Data!K$18)*Data!$I$116))</f>
        <v/>
      </c>
      <c r="X30" s="24" t="str">
        <f>IF($B30="","",(L30*1000/(24*Data!L$18)*Data!$I$116))</f>
        <v/>
      </c>
      <c r="Y30" s="24" t="str">
        <f>IF($B30="","",(M30*1000/(24*Data!M$18)*Data!$I$116))</f>
        <v/>
      </c>
      <c r="Z30" s="24" t="str">
        <f>IF($B30="","",(N30*1000/(24*Data!N$18)*Data!$I$116))</f>
        <v/>
      </c>
      <c r="AA30" s="24" t="str">
        <f>IF($B30="","",(O30*1000/(24*Data!O$18)*Data!$I$116))</f>
        <v/>
      </c>
    </row>
    <row r="31" spans="2:27" ht="19.899999999999999" customHeight="1">
      <c r="B31" s="16" t="str">
        <f>IF('3 INPUT SAP DATA'!H35="","",'3 INPUT SAP DATA'!H35)</f>
        <v/>
      </c>
      <c r="C31" s="24" t="str">
        <f>IF($B31="","",Data!$B$147*Occupancy!G28*(Data!$B$148/1000)*(Data!$B$146/'3 INPUT SAP DATA'!AR35))</f>
        <v/>
      </c>
      <c r="D31" s="24" t="str">
        <f>IF($B31="","",$C31*(1+0.5*COS(2*PI()*(Data!D$17-0.2)/12))*(Data!D$18/365))</f>
        <v/>
      </c>
      <c r="E31" s="24" t="str">
        <f>IF($B31="","",$C31*(1+0.5*COS(2*PI()*(Data!E$17-0.2)/12))*(Data!E$18/365))</f>
        <v/>
      </c>
      <c r="F31" s="24" t="str">
        <f>IF($B31="","",$C31*(1+0.5*COS(2*PI()*(Data!F$17-0.2)/12))*(Data!F$18/365))</f>
        <v/>
      </c>
      <c r="G31" s="24" t="str">
        <f>IF($B31="","",$C31*(1+0.5*COS(2*PI()*(Data!G$17-0.2)/12))*(Data!G$18/365))</f>
        <v/>
      </c>
      <c r="H31" s="24" t="str">
        <f>IF($B31="","",$C31*(1+0.5*COS(2*PI()*(Data!H$17-0.2)/12))*(Data!H$18/365))</f>
        <v/>
      </c>
      <c r="I31" s="24" t="str">
        <f>IF($B31="","",$C31*(1+0.5*COS(2*PI()*(Data!I$17-0.2)/12))*(Data!I$18/365))</f>
        <v/>
      </c>
      <c r="J31" s="24" t="str">
        <f>IF($B31="","",$C31*(1+0.5*COS(2*PI()*(Data!J$17-0.2)/12))*(Data!J$18/365))</f>
        <v/>
      </c>
      <c r="K31" s="24" t="str">
        <f>IF($B31="","",$C31*(1+0.5*COS(2*PI()*(Data!K$17-0.2)/12))*(Data!K$18/365))</f>
        <v/>
      </c>
      <c r="L31" s="24" t="str">
        <f>IF($B31="","",$C31*(1+0.5*COS(2*PI()*(Data!L$17-0.2)/12))*(Data!L$18/365))</f>
        <v/>
      </c>
      <c r="M31" s="24" t="str">
        <f>IF($B31="","",$C31*(1+0.5*COS(2*PI()*(Data!M$17-0.2)/12))*(Data!M$18/365))</f>
        <v/>
      </c>
      <c r="N31" s="24" t="str">
        <f>IF($B31="","",$C31*(1+0.5*COS(2*PI()*(Data!N$17-0.2)/12))*(Data!N$18/365))</f>
        <v/>
      </c>
      <c r="O31" s="24" t="str">
        <f>IF($B31="","",$C31*(1+0.5*COS(2*PI()*(Data!O$17-0.2)/12))*(Data!O$18/365))</f>
        <v/>
      </c>
      <c r="P31" s="24" t="str">
        <f>IF($B31="","",(D31*1000/(24*Data!D$18)*Data!$I$116))</f>
        <v/>
      </c>
      <c r="Q31" s="24" t="str">
        <f>IF($B31="","",(E31*1000/(24*Data!E$18)*Data!$I$116))</f>
        <v/>
      </c>
      <c r="R31" s="24" t="str">
        <f>IF($B31="","",(F31*1000/(24*Data!F$18)*Data!$I$116))</f>
        <v/>
      </c>
      <c r="S31" s="24" t="str">
        <f>IF($B31="","",(G31*1000/(24*Data!G$18)*Data!$I$116))</f>
        <v/>
      </c>
      <c r="T31" s="24" t="str">
        <f>IF($B31="","",(H31*1000/(24*Data!H$18)*Data!$I$116))</f>
        <v/>
      </c>
      <c r="U31" s="24" t="str">
        <f>IF($B31="","",(I31*1000/(24*Data!I$18)*Data!$I$116))</f>
        <v/>
      </c>
      <c r="V31" s="24" t="str">
        <f>IF($B31="","",(J31*1000/(24*Data!J$18)*Data!$I$116))</f>
        <v/>
      </c>
      <c r="W31" s="24" t="str">
        <f>IF($B31="","",(K31*1000/(24*Data!K$18)*Data!$I$116))</f>
        <v/>
      </c>
      <c r="X31" s="24" t="str">
        <f>IF($B31="","",(L31*1000/(24*Data!L$18)*Data!$I$116))</f>
        <v/>
      </c>
      <c r="Y31" s="24" t="str">
        <f>IF($B31="","",(M31*1000/(24*Data!M$18)*Data!$I$116))</f>
        <v/>
      </c>
      <c r="Z31" s="24" t="str">
        <f>IF($B31="","",(N31*1000/(24*Data!N$18)*Data!$I$116))</f>
        <v/>
      </c>
      <c r="AA31" s="24" t="str">
        <f>IF($B31="","",(O31*1000/(24*Data!O$18)*Data!$I$116))</f>
        <v/>
      </c>
    </row>
    <row r="32" spans="2:27" ht="19.899999999999999" customHeight="1">
      <c r="B32" s="16" t="str">
        <f>IF('3 INPUT SAP DATA'!H36="","",'3 INPUT SAP DATA'!H36)</f>
        <v/>
      </c>
      <c r="C32" s="24" t="str">
        <f>IF($B32="","",Data!$B$147*Occupancy!G29*(Data!$B$148/1000)*(Data!$B$146/'3 INPUT SAP DATA'!AR36))</f>
        <v/>
      </c>
      <c r="D32" s="24" t="str">
        <f>IF($B32="","",$C32*(1+0.5*COS(2*PI()*(Data!D$17-0.2)/12))*(Data!D$18/365))</f>
        <v/>
      </c>
      <c r="E32" s="24" t="str">
        <f>IF($B32="","",$C32*(1+0.5*COS(2*PI()*(Data!E$17-0.2)/12))*(Data!E$18/365))</f>
        <v/>
      </c>
      <c r="F32" s="24" t="str">
        <f>IF($B32="","",$C32*(1+0.5*COS(2*PI()*(Data!F$17-0.2)/12))*(Data!F$18/365))</f>
        <v/>
      </c>
      <c r="G32" s="24" t="str">
        <f>IF($B32="","",$C32*(1+0.5*COS(2*PI()*(Data!G$17-0.2)/12))*(Data!G$18/365))</f>
        <v/>
      </c>
      <c r="H32" s="24" t="str">
        <f>IF($B32="","",$C32*(1+0.5*COS(2*PI()*(Data!H$17-0.2)/12))*(Data!H$18/365))</f>
        <v/>
      </c>
      <c r="I32" s="24" t="str">
        <f>IF($B32="","",$C32*(1+0.5*COS(2*PI()*(Data!I$17-0.2)/12))*(Data!I$18/365))</f>
        <v/>
      </c>
      <c r="J32" s="24" t="str">
        <f>IF($B32="","",$C32*(1+0.5*COS(2*PI()*(Data!J$17-0.2)/12))*(Data!J$18/365))</f>
        <v/>
      </c>
      <c r="K32" s="24" t="str">
        <f>IF($B32="","",$C32*(1+0.5*COS(2*PI()*(Data!K$17-0.2)/12))*(Data!K$18/365))</f>
        <v/>
      </c>
      <c r="L32" s="24" t="str">
        <f>IF($B32="","",$C32*(1+0.5*COS(2*PI()*(Data!L$17-0.2)/12))*(Data!L$18/365))</f>
        <v/>
      </c>
      <c r="M32" s="24" t="str">
        <f>IF($B32="","",$C32*(1+0.5*COS(2*PI()*(Data!M$17-0.2)/12))*(Data!M$18/365))</f>
        <v/>
      </c>
      <c r="N32" s="24" t="str">
        <f>IF($B32="","",$C32*(1+0.5*COS(2*PI()*(Data!N$17-0.2)/12))*(Data!N$18/365))</f>
        <v/>
      </c>
      <c r="O32" s="24" t="str">
        <f>IF($B32="","",$C32*(1+0.5*COS(2*PI()*(Data!O$17-0.2)/12))*(Data!O$18/365))</f>
        <v/>
      </c>
      <c r="P32" s="24" t="str">
        <f>IF($B32="","",(D32*1000/(24*Data!D$18)*Data!$I$116))</f>
        <v/>
      </c>
      <c r="Q32" s="24" t="str">
        <f>IF($B32="","",(E32*1000/(24*Data!E$18)*Data!$I$116))</f>
        <v/>
      </c>
      <c r="R32" s="24" t="str">
        <f>IF($B32="","",(F32*1000/(24*Data!F$18)*Data!$I$116))</f>
        <v/>
      </c>
      <c r="S32" s="24" t="str">
        <f>IF($B32="","",(G32*1000/(24*Data!G$18)*Data!$I$116))</f>
        <v/>
      </c>
      <c r="T32" s="24" t="str">
        <f>IF($B32="","",(H32*1000/(24*Data!H$18)*Data!$I$116))</f>
        <v/>
      </c>
      <c r="U32" s="24" t="str">
        <f>IF($B32="","",(I32*1000/(24*Data!I$18)*Data!$I$116))</f>
        <v/>
      </c>
      <c r="V32" s="24" t="str">
        <f>IF($B32="","",(J32*1000/(24*Data!J$18)*Data!$I$116))</f>
        <v/>
      </c>
      <c r="W32" s="24" t="str">
        <f>IF($B32="","",(K32*1000/(24*Data!K$18)*Data!$I$116))</f>
        <v/>
      </c>
      <c r="X32" s="24" t="str">
        <f>IF($B32="","",(L32*1000/(24*Data!L$18)*Data!$I$116))</f>
        <v/>
      </c>
      <c r="Y32" s="24" t="str">
        <f>IF($B32="","",(M32*1000/(24*Data!M$18)*Data!$I$116))</f>
        <v/>
      </c>
      <c r="Z32" s="24" t="str">
        <f>IF($B32="","",(N32*1000/(24*Data!N$18)*Data!$I$116))</f>
        <v/>
      </c>
      <c r="AA32" s="24" t="str">
        <f>IF($B32="","",(O32*1000/(24*Data!O$18)*Data!$I$116))</f>
        <v/>
      </c>
    </row>
    <row r="33" spans="2:27" ht="19.899999999999999" customHeight="1">
      <c r="B33" s="16" t="str">
        <f>IF('3 INPUT SAP DATA'!H37="","",'3 INPUT SAP DATA'!H37)</f>
        <v/>
      </c>
      <c r="C33" s="24" t="str">
        <f>IF($B33="","",Data!$B$147*Occupancy!G30*(Data!$B$148/1000)*(Data!$B$146/'3 INPUT SAP DATA'!AR37))</f>
        <v/>
      </c>
      <c r="D33" s="24" t="str">
        <f>IF($B33="","",$C33*(1+0.5*COS(2*PI()*(Data!D$17-0.2)/12))*(Data!D$18/365))</f>
        <v/>
      </c>
      <c r="E33" s="24" t="str">
        <f>IF($B33="","",$C33*(1+0.5*COS(2*PI()*(Data!E$17-0.2)/12))*(Data!E$18/365))</f>
        <v/>
      </c>
      <c r="F33" s="24" t="str">
        <f>IF($B33="","",$C33*(1+0.5*COS(2*PI()*(Data!F$17-0.2)/12))*(Data!F$18/365))</f>
        <v/>
      </c>
      <c r="G33" s="24" t="str">
        <f>IF($B33="","",$C33*(1+0.5*COS(2*PI()*(Data!G$17-0.2)/12))*(Data!G$18/365))</f>
        <v/>
      </c>
      <c r="H33" s="24" t="str">
        <f>IF($B33="","",$C33*(1+0.5*COS(2*PI()*(Data!H$17-0.2)/12))*(Data!H$18/365))</f>
        <v/>
      </c>
      <c r="I33" s="24" t="str">
        <f>IF($B33="","",$C33*(1+0.5*COS(2*PI()*(Data!I$17-0.2)/12))*(Data!I$18/365))</f>
        <v/>
      </c>
      <c r="J33" s="24" t="str">
        <f>IF($B33="","",$C33*(1+0.5*COS(2*PI()*(Data!J$17-0.2)/12))*(Data!J$18/365))</f>
        <v/>
      </c>
      <c r="K33" s="24" t="str">
        <f>IF($B33="","",$C33*(1+0.5*COS(2*PI()*(Data!K$17-0.2)/12))*(Data!K$18/365))</f>
        <v/>
      </c>
      <c r="L33" s="24" t="str">
        <f>IF($B33="","",$C33*(1+0.5*COS(2*PI()*(Data!L$17-0.2)/12))*(Data!L$18/365))</f>
        <v/>
      </c>
      <c r="M33" s="24" t="str">
        <f>IF($B33="","",$C33*(1+0.5*COS(2*PI()*(Data!M$17-0.2)/12))*(Data!M$18/365))</f>
        <v/>
      </c>
      <c r="N33" s="24" t="str">
        <f>IF($B33="","",$C33*(1+0.5*COS(2*PI()*(Data!N$17-0.2)/12))*(Data!N$18/365))</f>
        <v/>
      </c>
      <c r="O33" s="24" t="str">
        <f>IF($B33="","",$C33*(1+0.5*COS(2*PI()*(Data!O$17-0.2)/12))*(Data!O$18/365))</f>
        <v/>
      </c>
      <c r="P33" s="24" t="str">
        <f>IF($B33="","",(D33*1000/(24*Data!D$18)*Data!$I$116))</f>
        <v/>
      </c>
      <c r="Q33" s="24" t="str">
        <f>IF($B33="","",(E33*1000/(24*Data!E$18)*Data!$I$116))</f>
        <v/>
      </c>
      <c r="R33" s="24" t="str">
        <f>IF($B33="","",(F33*1000/(24*Data!F$18)*Data!$I$116))</f>
        <v/>
      </c>
      <c r="S33" s="24" t="str">
        <f>IF($B33="","",(G33*1000/(24*Data!G$18)*Data!$I$116))</f>
        <v/>
      </c>
      <c r="T33" s="24" t="str">
        <f>IF($B33="","",(H33*1000/(24*Data!H$18)*Data!$I$116))</f>
        <v/>
      </c>
      <c r="U33" s="24" t="str">
        <f>IF($B33="","",(I33*1000/(24*Data!I$18)*Data!$I$116))</f>
        <v/>
      </c>
      <c r="V33" s="24" t="str">
        <f>IF($B33="","",(J33*1000/(24*Data!J$18)*Data!$I$116))</f>
        <v/>
      </c>
      <c r="W33" s="24" t="str">
        <f>IF($B33="","",(K33*1000/(24*Data!K$18)*Data!$I$116))</f>
        <v/>
      </c>
      <c r="X33" s="24" t="str">
        <f>IF($B33="","",(L33*1000/(24*Data!L$18)*Data!$I$116))</f>
        <v/>
      </c>
      <c r="Y33" s="24" t="str">
        <f>IF($B33="","",(M33*1000/(24*Data!M$18)*Data!$I$116))</f>
        <v/>
      </c>
      <c r="Z33" s="24" t="str">
        <f>IF($B33="","",(N33*1000/(24*Data!N$18)*Data!$I$116))</f>
        <v/>
      </c>
      <c r="AA33" s="24" t="str">
        <f>IF($B33="","",(O33*1000/(24*Data!O$18)*Data!$I$116))</f>
        <v/>
      </c>
    </row>
    <row r="34" spans="2:27" ht="19.899999999999999" customHeight="1">
      <c r="B34" s="16" t="str">
        <f>IF('3 INPUT SAP DATA'!H38="","",'3 INPUT SAP DATA'!H38)</f>
        <v/>
      </c>
      <c r="C34" s="24" t="str">
        <f>IF($B34="","",Data!$B$147*Occupancy!G31*(Data!$B$148/1000)*(Data!$B$146/'3 INPUT SAP DATA'!AR38))</f>
        <v/>
      </c>
      <c r="D34" s="24" t="str">
        <f>IF($B34="","",$C34*(1+0.5*COS(2*PI()*(Data!D$17-0.2)/12))*(Data!D$18/365))</f>
        <v/>
      </c>
      <c r="E34" s="24" t="str">
        <f>IF($B34="","",$C34*(1+0.5*COS(2*PI()*(Data!E$17-0.2)/12))*(Data!E$18/365))</f>
        <v/>
      </c>
      <c r="F34" s="24" t="str">
        <f>IF($B34="","",$C34*(1+0.5*COS(2*PI()*(Data!F$17-0.2)/12))*(Data!F$18/365))</f>
        <v/>
      </c>
      <c r="G34" s="24" t="str">
        <f>IF($B34="","",$C34*(1+0.5*COS(2*PI()*(Data!G$17-0.2)/12))*(Data!G$18/365))</f>
        <v/>
      </c>
      <c r="H34" s="24" t="str">
        <f>IF($B34="","",$C34*(1+0.5*COS(2*PI()*(Data!H$17-0.2)/12))*(Data!H$18/365))</f>
        <v/>
      </c>
      <c r="I34" s="24" t="str">
        <f>IF($B34="","",$C34*(1+0.5*COS(2*PI()*(Data!I$17-0.2)/12))*(Data!I$18/365))</f>
        <v/>
      </c>
      <c r="J34" s="24" t="str">
        <f>IF($B34="","",$C34*(1+0.5*COS(2*PI()*(Data!J$17-0.2)/12))*(Data!J$18/365))</f>
        <v/>
      </c>
      <c r="K34" s="24" t="str">
        <f>IF($B34="","",$C34*(1+0.5*COS(2*PI()*(Data!K$17-0.2)/12))*(Data!K$18/365))</f>
        <v/>
      </c>
      <c r="L34" s="24" t="str">
        <f>IF($B34="","",$C34*(1+0.5*COS(2*PI()*(Data!L$17-0.2)/12))*(Data!L$18/365))</f>
        <v/>
      </c>
      <c r="M34" s="24" t="str">
        <f>IF($B34="","",$C34*(1+0.5*COS(2*PI()*(Data!M$17-0.2)/12))*(Data!M$18/365))</f>
        <v/>
      </c>
      <c r="N34" s="24" t="str">
        <f>IF($B34="","",$C34*(1+0.5*COS(2*PI()*(Data!N$17-0.2)/12))*(Data!N$18/365))</f>
        <v/>
      </c>
      <c r="O34" s="24" t="str">
        <f>IF($B34="","",$C34*(1+0.5*COS(2*PI()*(Data!O$17-0.2)/12))*(Data!O$18/365))</f>
        <v/>
      </c>
      <c r="P34" s="24" t="str">
        <f>IF($B34="","",(D34*1000/(24*Data!D$18)*Data!$I$116))</f>
        <v/>
      </c>
      <c r="Q34" s="24" t="str">
        <f>IF($B34="","",(E34*1000/(24*Data!E$18)*Data!$I$116))</f>
        <v/>
      </c>
      <c r="R34" s="24" t="str">
        <f>IF($B34="","",(F34*1000/(24*Data!F$18)*Data!$I$116))</f>
        <v/>
      </c>
      <c r="S34" s="24" t="str">
        <f>IF($B34="","",(G34*1000/(24*Data!G$18)*Data!$I$116))</f>
        <v/>
      </c>
      <c r="T34" s="24" t="str">
        <f>IF($B34="","",(H34*1000/(24*Data!H$18)*Data!$I$116))</f>
        <v/>
      </c>
      <c r="U34" s="24" t="str">
        <f>IF($B34="","",(I34*1000/(24*Data!I$18)*Data!$I$116))</f>
        <v/>
      </c>
      <c r="V34" s="24" t="str">
        <f>IF($B34="","",(J34*1000/(24*Data!J$18)*Data!$I$116))</f>
        <v/>
      </c>
      <c r="W34" s="24" t="str">
        <f>IF($B34="","",(K34*1000/(24*Data!K$18)*Data!$I$116))</f>
        <v/>
      </c>
      <c r="X34" s="24" t="str">
        <f>IF($B34="","",(L34*1000/(24*Data!L$18)*Data!$I$116))</f>
        <v/>
      </c>
      <c r="Y34" s="24" t="str">
        <f>IF($B34="","",(M34*1000/(24*Data!M$18)*Data!$I$116))</f>
        <v/>
      </c>
      <c r="Z34" s="24" t="str">
        <f>IF($B34="","",(N34*1000/(24*Data!N$18)*Data!$I$116))</f>
        <v/>
      </c>
      <c r="AA34" s="24" t="str">
        <f>IF($B34="","",(O34*1000/(24*Data!O$18)*Data!$I$116))</f>
        <v/>
      </c>
    </row>
    <row r="35" spans="2:27" ht="19.899999999999999" customHeight="1">
      <c r="B35" s="16" t="str">
        <f>IF('3 INPUT SAP DATA'!H39="","",'3 INPUT SAP DATA'!H39)</f>
        <v/>
      </c>
      <c r="C35" s="24" t="str">
        <f>IF($B35="","",Data!$B$147*Occupancy!G32*(Data!$B$148/1000)*(Data!$B$146/'3 INPUT SAP DATA'!AR39))</f>
        <v/>
      </c>
      <c r="D35" s="24" t="str">
        <f>IF($B35="","",$C35*(1+0.5*COS(2*PI()*(Data!D$17-0.2)/12))*(Data!D$18/365))</f>
        <v/>
      </c>
      <c r="E35" s="24" t="str">
        <f>IF($B35="","",$C35*(1+0.5*COS(2*PI()*(Data!E$17-0.2)/12))*(Data!E$18/365))</f>
        <v/>
      </c>
      <c r="F35" s="24" t="str">
        <f>IF($B35="","",$C35*(1+0.5*COS(2*PI()*(Data!F$17-0.2)/12))*(Data!F$18/365))</f>
        <v/>
      </c>
      <c r="G35" s="24" t="str">
        <f>IF($B35="","",$C35*(1+0.5*COS(2*PI()*(Data!G$17-0.2)/12))*(Data!G$18/365))</f>
        <v/>
      </c>
      <c r="H35" s="24" t="str">
        <f>IF($B35="","",$C35*(1+0.5*COS(2*PI()*(Data!H$17-0.2)/12))*(Data!H$18/365))</f>
        <v/>
      </c>
      <c r="I35" s="24" t="str">
        <f>IF($B35="","",$C35*(1+0.5*COS(2*PI()*(Data!I$17-0.2)/12))*(Data!I$18/365))</f>
        <v/>
      </c>
      <c r="J35" s="24" t="str">
        <f>IF($B35="","",$C35*(1+0.5*COS(2*PI()*(Data!J$17-0.2)/12))*(Data!J$18/365))</f>
        <v/>
      </c>
      <c r="K35" s="24" t="str">
        <f>IF($B35="","",$C35*(1+0.5*COS(2*PI()*(Data!K$17-0.2)/12))*(Data!K$18/365))</f>
        <v/>
      </c>
      <c r="L35" s="24" t="str">
        <f>IF($B35="","",$C35*(1+0.5*COS(2*PI()*(Data!L$17-0.2)/12))*(Data!L$18/365))</f>
        <v/>
      </c>
      <c r="M35" s="24" t="str">
        <f>IF($B35="","",$C35*(1+0.5*COS(2*PI()*(Data!M$17-0.2)/12))*(Data!M$18/365))</f>
        <v/>
      </c>
      <c r="N35" s="24" t="str">
        <f>IF($B35="","",$C35*(1+0.5*COS(2*PI()*(Data!N$17-0.2)/12))*(Data!N$18/365))</f>
        <v/>
      </c>
      <c r="O35" s="24" t="str">
        <f>IF($B35="","",$C35*(1+0.5*COS(2*PI()*(Data!O$17-0.2)/12))*(Data!O$18/365))</f>
        <v/>
      </c>
      <c r="P35" s="24" t="str">
        <f>IF($B35="","",(D35*1000/(24*Data!D$18)*Data!$I$116))</f>
        <v/>
      </c>
      <c r="Q35" s="24" t="str">
        <f>IF($B35="","",(E35*1000/(24*Data!E$18)*Data!$I$116))</f>
        <v/>
      </c>
      <c r="R35" s="24" t="str">
        <f>IF($B35="","",(F35*1000/(24*Data!F$18)*Data!$I$116))</f>
        <v/>
      </c>
      <c r="S35" s="24" t="str">
        <f>IF($B35="","",(G35*1000/(24*Data!G$18)*Data!$I$116))</f>
        <v/>
      </c>
      <c r="T35" s="24" t="str">
        <f>IF($B35="","",(H35*1000/(24*Data!H$18)*Data!$I$116))</f>
        <v/>
      </c>
      <c r="U35" s="24" t="str">
        <f>IF($B35="","",(I35*1000/(24*Data!I$18)*Data!$I$116))</f>
        <v/>
      </c>
      <c r="V35" s="24" t="str">
        <f>IF($B35="","",(J35*1000/(24*Data!J$18)*Data!$I$116))</f>
        <v/>
      </c>
      <c r="W35" s="24" t="str">
        <f>IF($B35="","",(K35*1000/(24*Data!K$18)*Data!$I$116))</f>
        <v/>
      </c>
      <c r="X35" s="24" t="str">
        <f>IF($B35="","",(L35*1000/(24*Data!L$18)*Data!$I$116))</f>
        <v/>
      </c>
      <c r="Y35" s="24" t="str">
        <f>IF($B35="","",(M35*1000/(24*Data!M$18)*Data!$I$116))</f>
        <v/>
      </c>
      <c r="Z35" s="24" t="str">
        <f>IF($B35="","",(N35*1000/(24*Data!N$18)*Data!$I$116))</f>
        <v/>
      </c>
      <c r="AA35" s="24" t="str">
        <f>IF($B35="","",(O35*1000/(24*Data!O$18)*Data!$I$116))</f>
        <v/>
      </c>
    </row>
    <row r="36" spans="2:27" ht="19.899999999999999" customHeight="1">
      <c r="B36" s="16" t="str">
        <f>IF('3 INPUT SAP DATA'!H40="","",'3 INPUT SAP DATA'!H40)</f>
        <v/>
      </c>
      <c r="C36" s="24" t="str">
        <f>IF($B36="","",Data!$B$147*Occupancy!G33*(Data!$B$148/1000)*(Data!$B$146/'3 INPUT SAP DATA'!AR40))</f>
        <v/>
      </c>
      <c r="D36" s="24" t="str">
        <f>IF($B36="","",$C36*(1+0.5*COS(2*PI()*(Data!D$17-0.2)/12))*(Data!D$18/365))</f>
        <v/>
      </c>
      <c r="E36" s="24" t="str">
        <f>IF($B36="","",$C36*(1+0.5*COS(2*PI()*(Data!E$17-0.2)/12))*(Data!E$18/365))</f>
        <v/>
      </c>
      <c r="F36" s="24" t="str">
        <f>IF($B36="","",$C36*(1+0.5*COS(2*PI()*(Data!F$17-0.2)/12))*(Data!F$18/365))</f>
        <v/>
      </c>
      <c r="G36" s="24" t="str">
        <f>IF($B36="","",$C36*(1+0.5*COS(2*PI()*(Data!G$17-0.2)/12))*(Data!G$18/365))</f>
        <v/>
      </c>
      <c r="H36" s="24" t="str">
        <f>IF($B36="","",$C36*(1+0.5*COS(2*PI()*(Data!H$17-0.2)/12))*(Data!H$18/365))</f>
        <v/>
      </c>
      <c r="I36" s="24" t="str">
        <f>IF($B36="","",$C36*(1+0.5*COS(2*PI()*(Data!I$17-0.2)/12))*(Data!I$18/365))</f>
        <v/>
      </c>
      <c r="J36" s="24" t="str">
        <f>IF($B36="","",$C36*(1+0.5*COS(2*PI()*(Data!J$17-0.2)/12))*(Data!J$18/365))</f>
        <v/>
      </c>
      <c r="K36" s="24" t="str">
        <f>IF($B36="","",$C36*(1+0.5*COS(2*PI()*(Data!K$17-0.2)/12))*(Data!K$18/365))</f>
        <v/>
      </c>
      <c r="L36" s="24" t="str">
        <f>IF($B36="","",$C36*(1+0.5*COS(2*PI()*(Data!L$17-0.2)/12))*(Data!L$18/365))</f>
        <v/>
      </c>
      <c r="M36" s="24" t="str">
        <f>IF($B36="","",$C36*(1+0.5*COS(2*PI()*(Data!M$17-0.2)/12))*(Data!M$18/365))</f>
        <v/>
      </c>
      <c r="N36" s="24" t="str">
        <f>IF($B36="","",$C36*(1+0.5*COS(2*PI()*(Data!N$17-0.2)/12))*(Data!N$18/365))</f>
        <v/>
      </c>
      <c r="O36" s="24" t="str">
        <f>IF($B36="","",$C36*(1+0.5*COS(2*PI()*(Data!O$17-0.2)/12))*(Data!O$18/365))</f>
        <v/>
      </c>
      <c r="P36" s="24" t="str">
        <f>IF($B36="","",(D36*1000/(24*Data!D$18)*Data!$I$116))</f>
        <v/>
      </c>
      <c r="Q36" s="24" t="str">
        <f>IF($B36="","",(E36*1000/(24*Data!E$18)*Data!$I$116))</f>
        <v/>
      </c>
      <c r="R36" s="24" t="str">
        <f>IF($B36="","",(F36*1000/(24*Data!F$18)*Data!$I$116))</f>
        <v/>
      </c>
      <c r="S36" s="24" t="str">
        <f>IF($B36="","",(G36*1000/(24*Data!G$18)*Data!$I$116))</f>
        <v/>
      </c>
      <c r="T36" s="24" t="str">
        <f>IF($B36="","",(H36*1000/(24*Data!H$18)*Data!$I$116))</f>
        <v/>
      </c>
      <c r="U36" s="24" t="str">
        <f>IF($B36="","",(I36*1000/(24*Data!I$18)*Data!$I$116))</f>
        <v/>
      </c>
      <c r="V36" s="24" t="str">
        <f>IF($B36="","",(J36*1000/(24*Data!J$18)*Data!$I$116))</f>
        <v/>
      </c>
      <c r="W36" s="24" t="str">
        <f>IF($B36="","",(K36*1000/(24*Data!K$18)*Data!$I$116))</f>
        <v/>
      </c>
      <c r="X36" s="24" t="str">
        <f>IF($B36="","",(L36*1000/(24*Data!L$18)*Data!$I$116))</f>
        <v/>
      </c>
      <c r="Y36" s="24" t="str">
        <f>IF($B36="","",(M36*1000/(24*Data!M$18)*Data!$I$116))</f>
        <v/>
      </c>
      <c r="Z36" s="24" t="str">
        <f>IF($B36="","",(N36*1000/(24*Data!N$18)*Data!$I$116))</f>
        <v/>
      </c>
      <c r="AA36" s="24" t="str">
        <f>IF($B36="","",(O36*1000/(24*Data!O$18)*Data!$I$116))</f>
        <v/>
      </c>
    </row>
    <row r="37" spans="2:27" ht="19.899999999999999" customHeight="1">
      <c r="B37" s="16" t="str">
        <f>IF('3 INPUT SAP DATA'!H41="","",'3 INPUT SAP DATA'!H41)</f>
        <v/>
      </c>
      <c r="C37" s="24" t="str">
        <f>IF($B37="","",Data!$B$147*Occupancy!G34*(Data!$B$148/1000)*(Data!$B$146/'3 INPUT SAP DATA'!AR41))</f>
        <v/>
      </c>
      <c r="D37" s="24" t="str">
        <f>IF($B37="","",$C37*(1+0.5*COS(2*PI()*(Data!D$17-0.2)/12))*(Data!D$18/365))</f>
        <v/>
      </c>
      <c r="E37" s="24" t="str">
        <f>IF($B37="","",$C37*(1+0.5*COS(2*PI()*(Data!E$17-0.2)/12))*(Data!E$18/365))</f>
        <v/>
      </c>
      <c r="F37" s="24" t="str">
        <f>IF($B37="","",$C37*(1+0.5*COS(2*PI()*(Data!F$17-0.2)/12))*(Data!F$18/365))</f>
        <v/>
      </c>
      <c r="G37" s="24" t="str">
        <f>IF($B37="","",$C37*(1+0.5*COS(2*PI()*(Data!G$17-0.2)/12))*(Data!G$18/365))</f>
        <v/>
      </c>
      <c r="H37" s="24" t="str">
        <f>IF($B37="","",$C37*(1+0.5*COS(2*PI()*(Data!H$17-0.2)/12))*(Data!H$18/365))</f>
        <v/>
      </c>
      <c r="I37" s="24" t="str">
        <f>IF($B37="","",$C37*(1+0.5*COS(2*PI()*(Data!I$17-0.2)/12))*(Data!I$18/365))</f>
        <v/>
      </c>
      <c r="J37" s="24" t="str">
        <f>IF($B37="","",$C37*(1+0.5*COS(2*PI()*(Data!J$17-0.2)/12))*(Data!J$18/365))</f>
        <v/>
      </c>
      <c r="K37" s="24" t="str">
        <f>IF($B37="","",$C37*(1+0.5*COS(2*PI()*(Data!K$17-0.2)/12))*(Data!K$18/365))</f>
        <v/>
      </c>
      <c r="L37" s="24" t="str">
        <f>IF($B37="","",$C37*(1+0.5*COS(2*PI()*(Data!L$17-0.2)/12))*(Data!L$18/365))</f>
        <v/>
      </c>
      <c r="M37" s="24" t="str">
        <f>IF($B37="","",$C37*(1+0.5*COS(2*PI()*(Data!M$17-0.2)/12))*(Data!M$18/365))</f>
        <v/>
      </c>
      <c r="N37" s="24" t="str">
        <f>IF($B37="","",$C37*(1+0.5*COS(2*PI()*(Data!N$17-0.2)/12))*(Data!N$18/365))</f>
        <v/>
      </c>
      <c r="O37" s="24" t="str">
        <f>IF($B37="","",$C37*(1+0.5*COS(2*PI()*(Data!O$17-0.2)/12))*(Data!O$18/365))</f>
        <v/>
      </c>
      <c r="P37" s="24" t="str">
        <f>IF($B37="","",(D37*1000/(24*Data!D$18)*Data!$I$116))</f>
        <v/>
      </c>
      <c r="Q37" s="24" t="str">
        <f>IF($B37="","",(E37*1000/(24*Data!E$18)*Data!$I$116))</f>
        <v/>
      </c>
      <c r="R37" s="24" t="str">
        <f>IF($B37="","",(F37*1000/(24*Data!F$18)*Data!$I$116))</f>
        <v/>
      </c>
      <c r="S37" s="24" t="str">
        <f>IF($B37="","",(G37*1000/(24*Data!G$18)*Data!$I$116))</f>
        <v/>
      </c>
      <c r="T37" s="24" t="str">
        <f>IF($B37="","",(H37*1000/(24*Data!H$18)*Data!$I$116))</f>
        <v/>
      </c>
      <c r="U37" s="24" t="str">
        <f>IF($B37="","",(I37*1000/(24*Data!I$18)*Data!$I$116))</f>
        <v/>
      </c>
      <c r="V37" s="24" t="str">
        <f>IF($B37="","",(J37*1000/(24*Data!J$18)*Data!$I$116))</f>
        <v/>
      </c>
      <c r="W37" s="24" t="str">
        <f>IF($B37="","",(K37*1000/(24*Data!K$18)*Data!$I$116))</f>
        <v/>
      </c>
      <c r="X37" s="24" t="str">
        <f>IF($B37="","",(L37*1000/(24*Data!L$18)*Data!$I$116))</f>
        <v/>
      </c>
      <c r="Y37" s="24" t="str">
        <f>IF($B37="","",(M37*1000/(24*Data!M$18)*Data!$I$116))</f>
        <v/>
      </c>
      <c r="Z37" s="24" t="str">
        <f>IF($B37="","",(N37*1000/(24*Data!N$18)*Data!$I$116))</f>
        <v/>
      </c>
      <c r="AA37" s="24" t="str">
        <f>IF($B37="","",(O37*1000/(24*Data!O$18)*Data!$I$116))</f>
        <v/>
      </c>
    </row>
    <row r="38" spans="2:27" ht="19.899999999999999" customHeight="1">
      <c r="B38" s="16" t="str">
        <f>IF('3 INPUT SAP DATA'!H42="","",'3 INPUT SAP DATA'!H42)</f>
        <v/>
      </c>
      <c r="C38" s="24" t="str">
        <f>IF($B38="","",Data!$B$147*Occupancy!G35*(Data!$B$148/1000)*(Data!$B$146/'3 INPUT SAP DATA'!AR42))</f>
        <v/>
      </c>
      <c r="D38" s="24" t="str">
        <f>IF($B38="","",$C38*(1+0.5*COS(2*PI()*(Data!D$17-0.2)/12))*(Data!D$18/365))</f>
        <v/>
      </c>
      <c r="E38" s="24" t="str">
        <f>IF($B38="","",$C38*(1+0.5*COS(2*PI()*(Data!E$17-0.2)/12))*(Data!E$18/365))</f>
        <v/>
      </c>
      <c r="F38" s="24" t="str">
        <f>IF($B38="","",$C38*(1+0.5*COS(2*PI()*(Data!F$17-0.2)/12))*(Data!F$18/365))</f>
        <v/>
      </c>
      <c r="G38" s="24" t="str">
        <f>IF($B38="","",$C38*(1+0.5*COS(2*PI()*(Data!G$17-0.2)/12))*(Data!G$18/365))</f>
        <v/>
      </c>
      <c r="H38" s="24" t="str">
        <f>IF($B38="","",$C38*(1+0.5*COS(2*PI()*(Data!H$17-0.2)/12))*(Data!H$18/365))</f>
        <v/>
      </c>
      <c r="I38" s="24" t="str">
        <f>IF($B38="","",$C38*(1+0.5*COS(2*PI()*(Data!I$17-0.2)/12))*(Data!I$18/365))</f>
        <v/>
      </c>
      <c r="J38" s="24" t="str">
        <f>IF($B38="","",$C38*(1+0.5*COS(2*PI()*(Data!J$17-0.2)/12))*(Data!J$18/365))</f>
        <v/>
      </c>
      <c r="K38" s="24" t="str">
        <f>IF($B38="","",$C38*(1+0.5*COS(2*PI()*(Data!K$17-0.2)/12))*(Data!K$18/365))</f>
        <v/>
      </c>
      <c r="L38" s="24" t="str">
        <f>IF($B38="","",$C38*(1+0.5*COS(2*PI()*(Data!L$17-0.2)/12))*(Data!L$18/365))</f>
        <v/>
      </c>
      <c r="M38" s="24" t="str">
        <f>IF($B38="","",$C38*(1+0.5*COS(2*PI()*(Data!M$17-0.2)/12))*(Data!M$18/365))</f>
        <v/>
      </c>
      <c r="N38" s="24" t="str">
        <f>IF($B38="","",$C38*(1+0.5*COS(2*PI()*(Data!N$17-0.2)/12))*(Data!N$18/365))</f>
        <v/>
      </c>
      <c r="O38" s="24" t="str">
        <f>IF($B38="","",$C38*(1+0.5*COS(2*PI()*(Data!O$17-0.2)/12))*(Data!O$18/365))</f>
        <v/>
      </c>
      <c r="P38" s="24" t="str">
        <f>IF($B38="","",(D38*1000/(24*Data!D$18)*Data!$I$116))</f>
        <v/>
      </c>
      <c r="Q38" s="24" t="str">
        <f>IF($B38="","",(E38*1000/(24*Data!E$18)*Data!$I$116))</f>
        <v/>
      </c>
      <c r="R38" s="24" t="str">
        <f>IF($B38="","",(F38*1000/(24*Data!F$18)*Data!$I$116))</f>
        <v/>
      </c>
      <c r="S38" s="24" t="str">
        <f>IF($B38="","",(G38*1000/(24*Data!G$18)*Data!$I$116))</f>
        <v/>
      </c>
      <c r="T38" s="24" t="str">
        <f>IF($B38="","",(H38*1000/(24*Data!H$18)*Data!$I$116))</f>
        <v/>
      </c>
      <c r="U38" s="24" t="str">
        <f>IF($B38="","",(I38*1000/(24*Data!I$18)*Data!$I$116))</f>
        <v/>
      </c>
      <c r="V38" s="24" t="str">
        <f>IF($B38="","",(J38*1000/(24*Data!J$18)*Data!$I$116))</f>
        <v/>
      </c>
      <c r="W38" s="24" t="str">
        <f>IF($B38="","",(K38*1000/(24*Data!K$18)*Data!$I$116))</f>
        <v/>
      </c>
      <c r="X38" s="24" t="str">
        <f>IF($B38="","",(L38*1000/(24*Data!L$18)*Data!$I$116))</f>
        <v/>
      </c>
      <c r="Y38" s="24" t="str">
        <f>IF($B38="","",(M38*1000/(24*Data!M$18)*Data!$I$116))</f>
        <v/>
      </c>
      <c r="Z38" s="24" t="str">
        <f>IF($B38="","",(N38*1000/(24*Data!N$18)*Data!$I$116))</f>
        <v/>
      </c>
      <c r="AA38" s="24" t="str">
        <f>IF($B38="","",(O38*1000/(24*Data!O$18)*Data!$I$116))</f>
        <v/>
      </c>
    </row>
    <row r="39" spans="2:27" ht="19.899999999999999" customHeight="1">
      <c r="B39" s="16" t="str">
        <f>IF('3 INPUT SAP DATA'!H43="","",'3 INPUT SAP DATA'!H43)</f>
        <v/>
      </c>
      <c r="C39" s="24" t="str">
        <f>IF($B39="","",Data!$B$147*Occupancy!G36*(Data!$B$148/1000)*(Data!$B$146/'3 INPUT SAP DATA'!AR43))</f>
        <v/>
      </c>
      <c r="D39" s="24" t="str">
        <f>IF($B39="","",$C39*(1+0.5*COS(2*PI()*(Data!D$17-0.2)/12))*(Data!D$18/365))</f>
        <v/>
      </c>
      <c r="E39" s="24" t="str">
        <f>IF($B39="","",$C39*(1+0.5*COS(2*PI()*(Data!E$17-0.2)/12))*(Data!E$18/365))</f>
        <v/>
      </c>
      <c r="F39" s="24" t="str">
        <f>IF($B39="","",$C39*(1+0.5*COS(2*PI()*(Data!F$17-0.2)/12))*(Data!F$18/365))</f>
        <v/>
      </c>
      <c r="G39" s="24" t="str">
        <f>IF($B39="","",$C39*(1+0.5*COS(2*PI()*(Data!G$17-0.2)/12))*(Data!G$18/365))</f>
        <v/>
      </c>
      <c r="H39" s="24" t="str">
        <f>IF($B39="","",$C39*(1+0.5*COS(2*PI()*(Data!H$17-0.2)/12))*(Data!H$18/365))</f>
        <v/>
      </c>
      <c r="I39" s="24" t="str">
        <f>IF($B39="","",$C39*(1+0.5*COS(2*PI()*(Data!I$17-0.2)/12))*(Data!I$18/365))</f>
        <v/>
      </c>
      <c r="J39" s="24" t="str">
        <f>IF($B39="","",$C39*(1+0.5*COS(2*PI()*(Data!J$17-0.2)/12))*(Data!J$18/365))</f>
        <v/>
      </c>
      <c r="K39" s="24" t="str">
        <f>IF($B39="","",$C39*(1+0.5*COS(2*PI()*(Data!K$17-0.2)/12))*(Data!K$18/365))</f>
        <v/>
      </c>
      <c r="L39" s="24" t="str">
        <f>IF($B39="","",$C39*(1+0.5*COS(2*PI()*(Data!L$17-0.2)/12))*(Data!L$18/365))</f>
        <v/>
      </c>
      <c r="M39" s="24" t="str">
        <f>IF($B39="","",$C39*(1+0.5*COS(2*PI()*(Data!M$17-0.2)/12))*(Data!M$18/365))</f>
        <v/>
      </c>
      <c r="N39" s="24" t="str">
        <f>IF($B39="","",$C39*(1+0.5*COS(2*PI()*(Data!N$17-0.2)/12))*(Data!N$18/365))</f>
        <v/>
      </c>
      <c r="O39" s="24" t="str">
        <f>IF($B39="","",$C39*(1+0.5*COS(2*PI()*(Data!O$17-0.2)/12))*(Data!O$18/365))</f>
        <v/>
      </c>
      <c r="P39" s="24" t="str">
        <f>IF($B39="","",(D39*1000/(24*Data!D$18)*Data!$I$116))</f>
        <v/>
      </c>
      <c r="Q39" s="24" t="str">
        <f>IF($B39="","",(E39*1000/(24*Data!E$18)*Data!$I$116))</f>
        <v/>
      </c>
      <c r="R39" s="24" t="str">
        <f>IF($B39="","",(F39*1000/(24*Data!F$18)*Data!$I$116))</f>
        <v/>
      </c>
      <c r="S39" s="24" t="str">
        <f>IF($B39="","",(G39*1000/(24*Data!G$18)*Data!$I$116))</f>
        <v/>
      </c>
      <c r="T39" s="24" t="str">
        <f>IF($B39="","",(H39*1000/(24*Data!H$18)*Data!$I$116))</f>
        <v/>
      </c>
      <c r="U39" s="24" t="str">
        <f>IF($B39="","",(I39*1000/(24*Data!I$18)*Data!$I$116))</f>
        <v/>
      </c>
      <c r="V39" s="24" t="str">
        <f>IF($B39="","",(J39*1000/(24*Data!J$18)*Data!$I$116))</f>
        <v/>
      </c>
      <c r="W39" s="24" t="str">
        <f>IF($B39="","",(K39*1000/(24*Data!K$18)*Data!$I$116))</f>
        <v/>
      </c>
      <c r="X39" s="24" t="str">
        <f>IF($B39="","",(L39*1000/(24*Data!L$18)*Data!$I$116))</f>
        <v/>
      </c>
      <c r="Y39" s="24" t="str">
        <f>IF($B39="","",(M39*1000/(24*Data!M$18)*Data!$I$116))</f>
        <v/>
      </c>
      <c r="Z39" s="24" t="str">
        <f>IF($B39="","",(N39*1000/(24*Data!N$18)*Data!$I$116))</f>
        <v/>
      </c>
      <c r="AA39" s="24" t="str">
        <f>IF($B39="","",(O39*1000/(24*Data!O$18)*Data!$I$116))</f>
        <v/>
      </c>
    </row>
    <row r="40" spans="2:27" ht="19.899999999999999" customHeight="1">
      <c r="B40" s="16" t="str">
        <f>IF('3 INPUT SAP DATA'!H44="","",'3 INPUT SAP DATA'!H44)</f>
        <v/>
      </c>
      <c r="C40" s="24" t="str">
        <f>IF($B40="","",Data!$B$147*Occupancy!G37*(Data!$B$148/1000)*(Data!$B$146/'3 INPUT SAP DATA'!AR44))</f>
        <v/>
      </c>
      <c r="D40" s="24" t="str">
        <f>IF($B40="","",$C40*(1+0.5*COS(2*PI()*(Data!D$17-0.2)/12))*(Data!D$18/365))</f>
        <v/>
      </c>
      <c r="E40" s="24" t="str">
        <f>IF($B40="","",$C40*(1+0.5*COS(2*PI()*(Data!E$17-0.2)/12))*(Data!E$18/365))</f>
        <v/>
      </c>
      <c r="F40" s="24" t="str">
        <f>IF($B40="","",$C40*(1+0.5*COS(2*PI()*(Data!F$17-0.2)/12))*(Data!F$18/365))</f>
        <v/>
      </c>
      <c r="G40" s="24" t="str">
        <f>IF($B40="","",$C40*(1+0.5*COS(2*PI()*(Data!G$17-0.2)/12))*(Data!G$18/365))</f>
        <v/>
      </c>
      <c r="H40" s="24" t="str">
        <f>IF($B40="","",$C40*(1+0.5*COS(2*PI()*(Data!H$17-0.2)/12))*(Data!H$18/365))</f>
        <v/>
      </c>
      <c r="I40" s="24" t="str">
        <f>IF($B40="","",$C40*(1+0.5*COS(2*PI()*(Data!I$17-0.2)/12))*(Data!I$18/365))</f>
        <v/>
      </c>
      <c r="J40" s="24" t="str">
        <f>IF($B40="","",$C40*(1+0.5*COS(2*PI()*(Data!J$17-0.2)/12))*(Data!J$18/365))</f>
        <v/>
      </c>
      <c r="K40" s="24" t="str">
        <f>IF($B40="","",$C40*(1+0.5*COS(2*PI()*(Data!K$17-0.2)/12))*(Data!K$18/365))</f>
        <v/>
      </c>
      <c r="L40" s="24" t="str">
        <f>IF($B40="","",$C40*(1+0.5*COS(2*PI()*(Data!L$17-0.2)/12))*(Data!L$18/365))</f>
        <v/>
      </c>
      <c r="M40" s="24" t="str">
        <f>IF($B40="","",$C40*(1+0.5*COS(2*PI()*(Data!M$17-0.2)/12))*(Data!M$18/365))</f>
        <v/>
      </c>
      <c r="N40" s="24" t="str">
        <f>IF($B40="","",$C40*(1+0.5*COS(2*PI()*(Data!N$17-0.2)/12))*(Data!N$18/365))</f>
        <v/>
      </c>
      <c r="O40" s="24" t="str">
        <f>IF($B40="","",$C40*(1+0.5*COS(2*PI()*(Data!O$17-0.2)/12))*(Data!O$18/365))</f>
        <v/>
      </c>
      <c r="P40" s="24" t="str">
        <f>IF($B40="","",(D40*1000/(24*Data!D$18)*Data!$I$116))</f>
        <v/>
      </c>
      <c r="Q40" s="24" t="str">
        <f>IF($B40="","",(E40*1000/(24*Data!E$18)*Data!$I$116))</f>
        <v/>
      </c>
      <c r="R40" s="24" t="str">
        <f>IF($B40="","",(F40*1000/(24*Data!F$18)*Data!$I$116))</f>
        <v/>
      </c>
      <c r="S40" s="24" t="str">
        <f>IF($B40="","",(G40*1000/(24*Data!G$18)*Data!$I$116))</f>
        <v/>
      </c>
      <c r="T40" s="24" t="str">
        <f>IF($B40="","",(H40*1000/(24*Data!H$18)*Data!$I$116))</f>
        <v/>
      </c>
      <c r="U40" s="24" t="str">
        <f>IF($B40="","",(I40*1000/(24*Data!I$18)*Data!$I$116))</f>
        <v/>
      </c>
      <c r="V40" s="24" t="str">
        <f>IF($B40="","",(J40*1000/(24*Data!J$18)*Data!$I$116))</f>
        <v/>
      </c>
      <c r="W40" s="24" t="str">
        <f>IF($B40="","",(K40*1000/(24*Data!K$18)*Data!$I$116))</f>
        <v/>
      </c>
      <c r="X40" s="24" t="str">
        <f>IF($B40="","",(L40*1000/(24*Data!L$18)*Data!$I$116))</f>
        <v/>
      </c>
      <c r="Y40" s="24" t="str">
        <f>IF($B40="","",(M40*1000/(24*Data!M$18)*Data!$I$116))</f>
        <v/>
      </c>
      <c r="Z40" s="24" t="str">
        <f>IF($B40="","",(N40*1000/(24*Data!N$18)*Data!$I$116))</f>
        <v/>
      </c>
      <c r="AA40" s="24" t="str">
        <f>IF($B40="","",(O40*1000/(24*Data!O$18)*Data!$I$116))</f>
        <v/>
      </c>
    </row>
    <row r="41" spans="2:27" ht="19.899999999999999" customHeight="1">
      <c r="B41" s="16" t="str">
        <f>IF('3 INPUT SAP DATA'!H45="","",'3 INPUT SAP DATA'!H45)</f>
        <v/>
      </c>
      <c r="C41" s="24" t="str">
        <f>IF($B41="","",Data!$B$147*Occupancy!G38*(Data!$B$148/1000)*(Data!$B$146/'3 INPUT SAP DATA'!AR45))</f>
        <v/>
      </c>
      <c r="D41" s="24" t="str">
        <f>IF($B41="","",$C41*(1+0.5*COS(2*PI()*(Data!D$17-0.2)/12))*(Data!D$18/365))</f>
        <v/>
      </c>
      <c r="E41" s="24" t="str">
        <f>IF($B41="","",$C41*(1+0.5*COS(2*PI()*(Data!E$17-0.2)/12))*(Data!E$18/365))</f>
        <v/>
      </c>
      <c r="F41" s="24" t="str">
        <f>IF($B41="","",$C41*(1+0.5*COS(2*PI()*(Data!F$17-0.2)/12))*(Data!F$18/365))</f>
        <v/>
      </c>
      <c r="G41" s="24" t="str">
        <f>IF($B41="","",$C41*(1+0.5*COS(2*PI()*(Data!G$17-0.2)/12))*(Data!G$18/365))</f>
        <v/>
      </c>
      <c r="H41" s="24" t="str">
        <f>IF($B41="","",$C41*(1+0.5*COS(2*PI()*(Data!H$17-0.2)/12))*(Data!H$18/365))</f>
        <v/>
      </c>
      <c r="I41" s="24" t="str">
        <f>IF($B41="","",$C41*(1+0.5*COS(2*PI()*(Data!I$17-0.2)/12))*(Data!I$18/365))</f>
        <v/>
      </c>
      <c r="J41" s="24" t="str">
        <f>IF($B41="","",$C41*(1+0.5*COS(2*PI()*(Data!J$17-0.2)/12))*(Data!J$18/365))</f>
        <v/>
      </c>
      <c r="K41" s="24" t="str">
        <f>IF($B41="","",$C41*(1+0.5*COS(2*PI()*(Data!K$17-0.2)/12))*(Data!K$18/365))</f>
        <v/>
      </c>
      <c r="L41" s="24" t="str">
        <f>IF($B41="","",$C41*(1+0.5*COS(2*PI()*(Data!L$17-0.2)/12))*(Data!L$18/365))</f>
        <v/>
      </c>
      <c r="M41" s="24" t="str">
        <f>IF($B41="","",$C41*(1+0.5*COS(2*PI()*(Data!M$17-0.2)/12))*(Data!M$18/365))</f>
        <v/>
      </c>
      <c r="N41" s="24" t="str">
        <f>IF($B41="","",$C41*(1+0.5*COS(2*PI()*(Data!N$17-0.2)/12))*(Data!N$18/365))</f>
        <v/>
      </c>
      <c r="O41" s="24" t="str">
        <f>IF($B41="","",$C41*(1+0.5*COS(2*PI()*(Data!O$17-0.2)/12))*(Data!O$18/365))</f>
        <v/>
      </c>
      <c r="P41" s="24" t="str">
        <f>IF($B41="","",(D41*1000/(24*Data!D$18)*Data!$I$116))</f>
        <v/>
      </c>
      <c r="Q41" s="24" t="str">
        <f>IF($B41="","",(E41*1000/(24*Data!E$18)*Data!$I$116))</f>
        <v/>
      </c>
      <c r="R41" s="24" t="str">
        <f>IF($B41="","",(F41*1000/(24*Data!F$18)*Data!$I$116))</f>
        <v/>
      </c>
      <c r="S41" s="24" t="str">
        <f>IF($B41="","",(G41*1000/(24*Data!G$18)*Data!$I$116))</f>
        <v/>
      </c>
      <c r="T41" s="24" t="str">
        <f>IF($B41="","",(H41*1000/(24*Data!H$18)*Data!$I$116))</f>
        <v/>
      </c>
      <c r="U41" s="24" t="str">
        <f>IF($B41="","",(I41*1000/(24*Data!I$18)*Data!$I$116))</f>
        <v/>
      </c>
      <c r="V41" s="24" t="str">
        <f>IF($B41="","",(J41*1000/(24*Data!J$18)*Data!$I$116))</f>
        <v/>
      </c>
      <c r="W41" s="24" t="str">
        <f>IF($B41="","",(K41*1000/(24*Data!K$18)*Data!$I$116))</f>
        <v/>
      </c>
      <c r="X41" s="24" t="str">
        <f>IF($B41="","",(L41*1000/(24*Data!L$18)*Data!$I$116))</f>
        <v/>
      </c>
      <c r="Y41" s="24" t="str">
        <f>IF($B41="","",(M41*1000/(24*Data!M$18)*Data!$I$116))</f>
        <v/>
      </c>
      <c r="Z41" s="24" t="str">
        <f>IF($B41="","",(N41*1000/(24*Data!N$18)*Data!$I$116))</f>
        <v/>
      </c>
      <c r="AA41" s="24" t="str">
        <f>IF($B41="","",(O41*1000/(24*Data!O$18)*Data!$I$116))</f>
        <v/>
      </c>
    </row>
    <row r="42" spans="2:27" ht="19.899999999999999" customHeight="1">
      <c r="B42" s="16" t="str">
        <f>IF('3 INPUT SAP DATA'!H46="","",'3 INPUT SAP DATA'!H46)</f>
        <v/>
      </c>
      <c r="C42" s="24" t="str">
        <f>IF($B42="","",Data!$B$147*Occupancy!G39*(Data!$B$148/1000)*(Data!$B$146/'3 INPUT SAP DATA'!AR46))</f>
        <v/>
      </c>
      <c r="D42" s="24" t="str">
        <f>IF($B42="","",$C42*(1+0.5*COS(2*PI()*(Data!D$17-0.2)/12))*(Data!D$18/365))</f>
        <v/>
      </c>
      <c r="E42" s="24" t="str">
        <f>IF($B42="","",$C42*(1+0.5*COS(2*PI()*(Data!E$17-0.2)/12))*(Data!E$18/365))</f>
        <v/>
      </c>
      <c r="F42" s="24" t="str">
        <f>IF($B42="","",$C42*(1+0.5*COS(2*PI()*(Data!F$17-0.2)/12))*(Data!F$18/365))</f>
        <v/>
      </c>
      <c r="G42" s="24" t="str">
        <f>IF($B42="","",$C42*(1+0.5*COS(2*PI()*(Data!G$17-0.2)/12))*(Data!G$18/365))</f>
        <v/>
      </c>
      <c r="H42" s="24" t="str">
        <f>IF($B42="","",$C42*(1+0.5*COS(2*PI()*(Data!H$17-0.2)/12))*(Data!H$18/365))</f>
        <v/>
      </c>
      <c r="I42" s="24" t="str">
        <f>IF($B42="","",$C42*(1+0.5*COS(2*PI()*(Data!I$17-0.2)/12))*(Data!I$18/365))</f>
        <v/>
      </c>
      <c r="J42" s="24" t="str">
        <f>IF($B42="","",$C42*(1+0.5*COS(2*PI()*(Data!J$17-0.2)/12))*(Data!J$18/365))</f>
        <v/>
      </c>
      <c r="K42" s="24" t="str">
        <f>IF($B42="","",$C42*(1+0.5*COS(2*PI()*(Data!K$17-0.2)/12))*(Data!K$18/365))</f>
        <v/>
      </c>
      <c r="L42" s="24" t="str">
        <f>IF($B42="","",$C42*(1+0.5*COS(2*PI()*(Data!L$17-0.2)/12))*(Data!L$18/365))</f>
        <v/>
      </c>
      <c r="M42" s="24" t="str">
        <f>IF($B42="","",$C42*(1+0.5*COS(2*PI()*(Data!M$17-0.2)/12))*(Data!M$18/365))</f>
        <v/>
      </c>
      <c r="N42" s="24" t="str">
        <f>IF($B42="","",$C42*(1+0.5*COS(2*PI()*(Data!N$17-0.2)/12))*(Data!N$18/365))</f>
        <v/>
      </c>
      <c r="O42" s="24" t="str">
        <f>IF($B42="","",$C42*(1+0.5*COS(2*PI()*(Data!O$17-0.2)/12))*(Data!O$18/365))</f>
        <v/>
      </c>
      <c r="P42" s="24" t="str">
        <f>IF($B42="","",(D42*1000/(24*Data!D$18)*Data!$I$116))</f>
        <v/>
      </c>
      <c r="Q42" s="24" t="str">
        <f>IF($B42="","",(E42*1000/(24*Data!E$18)*Data!$I$116))</f>
        <v/>
      </c>
      <c r="R42" s="24" t="str">
        <f>IF($B42="","",(F42*1000/(24*Data!F$18)*Data!$I$116))</f>
        <v/>
      </c>
      <c r="S42" s="24" t="str">
        <f>IF($B42="","",(G42*1000/(24*Data!G$18)*Data!$I$116))</f>
        <v/>
      </c>
      <c r="T42" s="24" t="str">
        <f>IF($B42="","",(H42*1000/(24*Data!H$18)*Data!$I$116))</f>
        <v/>
      </c>
      <c r="U42" s="24" t="str">
        <f>IF($B42="","",(I42*1000/(24*Data!I$18)*Data!$I$116))</f>
        <v/>
      </c>
      <c r="V42" s="24" t="str">
        <f>IF($B42="","",(J42*1000/(24*Data!J$18)*Data!$I$116))</f>
        <v/>
      </c>
      <c r="W42" s="24" t="str">
        <f>IF($B42="","",(K42*1000/(24*Data!K$18)*Data!$I$116))</f>
        <v/>
      </c>
      <c r="X42" s="24" t="str">
        <f>IF($B42="","",(L42*1000/(24*Data!L$18)*Data!$I$116))</f>
        <v/>
      </c>
      <c r="Y42" s="24" t="str">
        <f>IF($B42="","",(M42*1000/(24*Data!M$18)*Data!$I$116))</f>
        <v/>
      </c>
      <c r="Z42" s="24" t="str">
        <f>IF($B42="","",(N42*1000/(24*Data!N$18)*Data!$I$116))</f>
        <v/>
      </c>
      <c r="AA42" s="24" t="str">
        <f>IF($B42="","",(O42*1000/(24*Data!O$18)*Data!$I$116))</f>
        <v/>
      </c>
    </row>
    <row r="43" spans="2:27" ht="19.899999999999999" customHeight="1">
      <c r="B43" s="16" t="str">
        <f>IF('3 INPUT SAP DATA'!H47="","",'3 INPUT SAP DATA'!H47)</f>
        <v/>
      </c>
      <c r="C43" s="24" t="str">
        <f>IF($B43="","",Data!$B$147*Occupancy!G40*(Data!$B$148/1000)*(Data!$B$146/'3 INPUT SAP DATA'!AR47))</f>
        <v/>
      </c>
      <c r="D43" s="24" t="str">
        <f>IF($B43="","",$C43*(1+0.5*COS(2*PI()*(Data!D$17-0.2)/12))*(Data!D$18/365))</f>
        <v/>
      </c>
      <c r="E43" s="24" t="str">
        <f>IF($B43="","",$C43*(1+0.5*COS(2*PI()*(Data!E$17-0.2)/12))*(Data!E$18/365))</f>
        <v/>
      </c>
      <c r="F43" s="24" t="str">
        <f>IF($B43="","",$C43*(1+0.5*COS(2*PI()*(Data!F$17-0.2)/12))*(Data!F$18/365))</f>
        <v/>
      </c>
      <c r="G43" s="24" t="str">
        <f>IF($B43="","",$C43*(1+0.5*COS(2*PI()*(Data!G$17-0.2)/12))*(Data!G$18/365))</f>
        <v/>
      </c>
      <c r="H43" s="24" t="str">
        <f>IF($B43="","",$C43*(1+0.5*COS(2*PI()*(Data!H$17-0.2)/12))*(Data!H$18/365))</f>
        <v/>
      </c>
      <c r="I43" s="24" t="str">
        <f>IF($B43="","",$C43*(1+0.5*COS(2*PI()*(Data!I$17-0.2)/12))*(Data!I$18/365))</f>
        <v/>
      </c>
      <c r="J43" s="24" t="str">
        <f>IF($B43="","",$C43*(1+0.5*COS(2*PI()*(Data!J$17-0.2)/12))*(Data!J$18/365))</f>
        <v/>
      </c>
      <c r="K43" s="24" t="str">
        <f>IF($B43="","",$C43*(1+0.5*COS(2*PI()*(Data!K$17-0.2)/12))*(Data!K$18/365))</f>
        <v/>
      </c>
      <c r="L43" s="24" t="str">
        <f>IF($B43="","",$C43*(1+0.5*COS(2*PI()*(Data!L$17-0.2)/12))*(Data!L$18/365))</f>
        <v/>
      </c>
      <c r="M43" s="24" t="str">
        <f>IF($B43="","",$C43*(1+0.5*COS(2*PI()*(Data!M$17-0.2)/12))*(Data!M$18/365))</f>
        <v/>
      </c>
      <c r="N43" s="24" t="str">
        <f>IF($B43="","",$C43*(1+0.5*COS(2*PI()*(Data!N$17-0.2)/12))*(Data!N$18/365))</f>
        <v/>
      </c>
      <c r="O43" s="24" t="str">
        <f>IF($B43="","",$C43*(1+0.5*COS(2*PI()*(Data!O$17-0.2)/12))*(Data!O$18/365))</f>
        <v/>
      </c>
      <c r="P43" s="24" t="str">
        <f>IF($B43="","",(D43*1000/(24*Data!D$18)*Data!$I$116))</f>
        <v/>
      </c>
      <c r="Q43" s="24" t="str">
        <f>IF($B43="","",(E43*1000/(24*Data!E$18)*Data!$I$116))</f>
        <v/>
      </c>
      <c r="R43" s="24" t="str">
        <f>IF($B43="","",(F43*1000/(24*Data!F$18)*Data!$I$116))</f>
        <v/>
      </c>
      <c r="S43" s="24" t="str">
        <f>IF($B43="","",(G43*1000/(24*Data!G$18)*Data!$I$116))</f>
        <v/>
      </c>
      <c r="T43" s="24" t="str">
        <f>IF($B43="","",(H43*1000/(24*Data!H$18)*Data!$I$116))</f>
        <v/>
      </c>
      <c r="U43" s="24" t="str">
        <f>IF($B43="","",(I43*1000/(24*Data!I$18)*Data!$I$116))</f>
        <v/>
      </c>
      <c r="V43" s="24" t="str">
        <f>IF($B43="","",(J43*1000/(24*Data!J$18)*Data!$I$116))</f>
        <v/>
      </c>
      <c r="W43" s="24" t="str">
        <f>IF($B43="","",(K43*1000/(24*Data!K$18)*Data!$I$116))</f>
        <v/>
      </c>
      <c r="X43" s="24" t="str">
        <f>IF($B43="","",(L43*1000/(24*Data!L$18)*Data!$I$116))</f>
        <v/>
      </c>
      <c r="Y43" s="24" t="str">
        <f>IF($B43="","",(M43*1000/(24*Data!M$18)*Data!$I$116))</f>
        <v/>
      </c>
      <c r="Z43" s="24" t="str">
        <f>IF($B43="","",(N43*1000/(24*Data!N$18)*Data!$I$116))</f>
        <v/>
      </c>
      <c r="AA43" s="24" t="str">
        <f>IF($B43="","",(O43*1000/(24*Data!O$18)*Data!$I$116))</f>
        <v/>
      </c>
    </row>
    <row r="44" spans="2:27" ht="19.899999999999999" customHeight="1">
      <c r="B44" s="16" t="str">
        <f>IF('3 INPUT SAP DATA'!H48="","",'3 INPUT SAP DATA'!H48)</f>
        <v/>
      </c>
      <c r="C44" s="24" t="str">
        <f>IF($B44="","",Data!$B$147*Occupancy!G41*(Data!$B$148/1000)*(Data!$B$146/'3 INPUT SAP DATA'!AR48))</f>
        <v/>
      </c>
      <c r="D44" s="24" t="str">
        <f>IF($B44="","",$C44*(1+0.5*COS(2*PI()*(Data!D$17-0.2)/12))*(Data!D$18/365))</f>
        <v/>
      </c>
      <c r="E44" s="24" t="str">
        <f>IF($B44="","",$C44*(1+0.5*COS(2*PI()*(Data!E$17-0.2)/12))*(Data!E$18/365))</f>
        <v/>
      </c>
      <c r="F44" s="24" t="str">
        <f>IF($B44="","",$C44*(1+0.5*COS(2*PI()*(Data!F$17-0.2)/12))*(Data!F$18/365))</f>
        <v/>
      </c>
      <c r="G44" s="24" t="str">
        <f>IF($B44="","",$C44*(1+0.5*COS(2*PI()*(Data!G$17-0.2)/12))*(Data!G$18/365))</f>
        <v/>
      </c>
      <c r="H44" s="24" t="str">
        <f>IF($B44="","",$C44*(1+0.5*COS(2*PI()*(Data!H$17-0.2)/12))*(Data!H$18/365))</f>
        <v/>
      </c>
      <c r="I44" s="24" t="str">
        <f>IF($B44="","",$C44*(1+0.5*COS(2*PI()*(Data!I$17-0.2)/12))*(Data!I$18/365))</f>
        <v/>
      </c>
      <c r="J44" s="24" t="str">
        <f>IF($B44="","",$C44*(1+0.5*COS(2*PI()*(Data!J$17-0.2)/12))*(Data!J$18/365))</f>
        <v/>
      </c>
      <c r="K44" s="24" t="str">
        <f>IF($B44="","",$C44*(1+0.5*COS(2*PI()*(Data!K$17-0.2)/12))*(Data!K$18/365))</f>
        <v/>
      </c>
      <c r="L44" s="24" t="str">
        <f>IF($B44="","",$C44*(1+0.5*COS(2*PI()*(Data!L$17-0.2)/12))*(Data!L$18/365))</f>
        <v/>
      </c>
      <c r="M44" s="24" t="str">
        <f>IF($B44="","",$C44*(1+0.5*COS(2*PI()*(Data!M$17-0.2)/12))*(Data!M$18/365))</f>
        <v/>
      </c>
      <c r="N44" s="24" t="str">
        <f>IF($B44="","",$C44*(1+0.5*COS(2*PI()*(Data!N$17-0.2)/12))*(Data!N$18/365))</f>
        <v/>
      </c>
      <c r="O44" s="24" t="str">
        <f>IF($B44="","",$C44*(1+0.5*COS(2*PI()*(Data!O$17-0.2)/12))*(Data!O$18/365))</f>
        <v/>
      </c>
      <c r="P44" s="24" t="str">
        <f>IF($B44="","",(D44*1000/(24*Data!D$18)*Data!$I$116))</f>
        <v/>
      </c>
      <c r="Q44" s="24" t="str">
        <f>IF($B44="","",(E44*1000/(24*Data!E$18)*Data!$I$116))</f>
        <v/>
      </c>
      <c r="R44" s="24" t="str">
        <f>IF($B44="","",(F44*1000/(24*Data!F$18)*Data!$I$116))</f>
        <v/>
      </c>
      <c r="S44" s="24" t="str">
        <f>IF($B44="","",(G44*1000/(24*Data!G$18)*Data!$I$116))</f>
        <v/>
      </c>
      <c r="T44" s="24" t="str">
        <f>IF($B44="","",(H44*1000/(24*Data!H$18)*Data!$I$116))</f>
        <v/>
      </c>
      <c r="U44" s="24" t="str">
        <f>IF($B44="","",(I44*1000/(24*Data!I$18)*Data!$I$116))</f>
        <v/>
      </c>
      <c r="V44" s="24" t="str">
        <f>IF($B44="","",(J44*1000/(24*Data!J$18)*Data!$I$116))</f>
        <v/>
      </c>
      <c r="W44" s="24" t="str">
        <f>IF($B44="","",(K44*1000/(24*Data!K$18)*Data!$I$116))</f>
        <v/>
      </c>
      <c r="X44" s="24" t="str">
        <f>IF($B44="","",(L44*1000/(24*Data!L$18)*Data!$I$116))</f>
        <v/>
      </c>
      <c r="Y44" s="24" t="str">
        <f>IF($B44="","",(M44*1000/(24*Data!M$18)*Data!$I$116))</f>
        <v/>
      </c>
      <c r="Z44" s="24" t="str">
        <f>IF($B44="","",(N44*1000/(24*Data!N$18)*Data!$I$116))</f>
        <v/>
      </c>
      <c r="AA44" s="24" t="str">
        <f>IF($B44="","",(O44*1000/(24*Data!O$18)*Data!$I$116))</f>
        <v/>
      </c>
    </row>
    <row r="45" spans="2:27" ht="19.899999999999999" customHeight="1">
      <c r="B45" s="16" t="str">
        <f>IF('3 INPUT SAP DATA'!H49="","",'3 INPUT SAP DATA'!H49)</f>
        <v/>
      </c>
      <c r="C45" s="24" t="str">
        <f>IF($B45="","",Data!$B$147*Occupancy!G42*(Data!$B$148/1000)*(Data!$B$146/'3 INPUT SAP DATA'!AR49))</f>
        <v/>
      </c>
      <c r="D45" s="24" t="str">
        <f>IF($B45="","",$C45*(1+0.5*COS(2*PI()*(Data!D$17-0.2)/12))*(Data!D$18/365))</f>
        <v/>
      </c>
      <c r="E45" s="24" t="str">
        <f>IF($B45="","",$C45*(1+0.5*COS(2*PI()*(Data!E$17-0.2)/12))*(Data!E$18/365))</f>
        <v/>
      </c>
      <c r="F45" s="24" t="str">
        <f>IF($B45="","",$C45*(1+0.5*COS(2*PI()*(Data!F$17-0.2)/12))*(Data!F$18/365))</f>
        <v/>
      </c>
      <c r="G45" s="24" t="str">
        <f>IF($B45="","",$C45*(1+0.5*COS(2*PI()*(Data!G$17-0.2)/12))*(Data!G$18/365))</f>
        <v/>
      </c>
      <c r="H45" s="24" t="str">
        <f>IF($B45="","",$C45*(1+0.5*COS(2*PI()*(Data!H$17-0.2)/12))*(Data!H$18/365))</f>
        <v/>
      </c>
      <c r="I45" s="24" t="str">
        <f>IF($B45="","",$C45*(1+0.5*COS(2*PI()*(Data!I$17-0.2)/12))*(Data!I$18/365))</f>
        <v/>
      </c>
      <c r="J45" s="24" t="str">
        <f>IF($B45="","",$C45*(1+0.5*COS(2*PI()*(Data!J$17-0.2)/12))*(Data!J$18/365))</f>
        <v/>
      </c>
      <c r="K45" s="24" t="str">
        <f>IF($B45="","",$C45*(1+0.5*COS(2*PI()*(Data!K$17-0.2)/12))*(Data!K$18/365))</f>
        <v/>
      </c>
      <c r="L45" s="24" t="str">
        <f>IF($B45="","",$C45*(1+0.5*COS(2*PI()*(Data!L$17-0.2)/12))*(Data!L$18/365))</f>
        <v/>
      </c>
      <c r="M45" s="24" t="str">
        <f>IF($B45="","",$C45*(1+0.5*COS(2*PI()*(Data!M$17-0.2)/12))*(Data!M$18/365))</f>
        <v/>
      </c>
      <c r="N45" s="24" t="str">
        <f>IF($B45="","",$C45*(1+0.5*COS(2*PI()*(Data!N$17-0.2)/12))*(Data!N$18/365))</f>
        <v/>
      </c>
      <c r="O45" s="24" t="str">
        <f>IF($B45="","",$C45*(1+0.5*COS(2*PI()*(Data!O$17-0.2)/12))*(Data!O$18/365))</f>
        <v/>
      </c>
      <c r="P45" s="24" t="str">
        <f>IF($B45="","",(D45*1000/(24*Data!D$18)*Data!$I$116))</f>
        <v/>
      </c>
      <c r="Q45" s="24" t="str">
        <f>IF($B45="","",(E45*1000/(24*Data!E$18)*Data!$I$116))</f>
        <v/>
      </c>
      <c r="R45" s="24" t="str">
        <f>IF($B45="","",(F45*1000/(24*Data!F$18)*Data!$I$116))</f>
        <v/>
      </c>
      <c r="S45" s="24" t="str">
        <f>IF($B45="","",(G45*1000/(24*Data!G$18)*Data!$I$116))</f>
        <v/>
      </c>
      <c r="T45" s="24" t="str">
        <f>IF($B45="","",(H45*1000/(24*Data!H$18)*Data!$I$116))</f>
        <v/>
      </c>
      <c r="U45" s="24" t="str">
        <f>IF($B45="","",(I45*1000/(24*Data!I$18)*Data!$I$116))</f>
        <v/>
      </c>
      <c r="V45" s="24" t="str">
        <f>IF($B45="","",(J45*1000/(24*Data!J$18)*Data!$I$116))</f>
        <v/>
      </c>
      <c r="W45" s="24" t="str">
        <f>IF($B45="","",(K45*1000/(24*Data!K$18)*Data!$I$116))</f>
        <v/>
      </c>
      <c r="X45" s="24" t="str">
        <f>IF($B45="","",(L45*1000/(24*Data!L$18)*Data!$I$116))</f>
        <v/>
      </c>
      <c r="Y45" s="24" t="str">
        <f>IF($B45="","",(M45*1000/(24*Data!M$18)*Data!$I$116))</f>
        <v/>
      </c>
      <c r="Z45" s="24" t="str">
        <f>IF($B45="","",(N45*1000/(24*Data!N$18)*Data!$I$116))</f>
        <v/>
      </c>
      <c r="AA45" s="24" t="str">
        <f>IF($B45="","",(O45*1000/(24*Data!O$18)*Data!$I$116))</f>
        <v/>
      </c>
    </row>
    <row r="46" spans="2:27" ht="19.899999999999999" customHeight="1">
      <c r="B46" s="16" t="str">
        <f>IF('3 INPUT SAP DATA'!H50="","",'3 INPUT SAP DATA'!H50)</f>
        <v/>
      </c>
      <c r="C46" s="24" t="str">
        <f>IF($B46="","",Data!$B$147*Occupancy!G43*(Data!$B$148/1000)*(Data!$B$146/'3 INPUT SAP DATA'!AR50))</f>
        <v/>
      </c>
      <c r="D46" s="24" t="str">
        <f>IF($B46="","",$C46*(1+0.5*COS(2*PI()*(Data!D$17-0.2)/12))*(Data!D$18/365))</f>
        <v/>
      </c>
      <c r="E46" s="24" t="str">
        <f>IF($B46="","",$C46*(1+0.5*COS(2*PI()*(Data!E$17-0.2)/12))*(Data!E$18/365))</f>
        <v/>
      </c>
      <c r="F46" s="24" t="str">
        <f>IF($B46="","",$C46*(1+0.5*COS(2*PI()*(Data!F$17-0.2)/12))*(Data!F$18/365))</f>
        <v/>
      </c>
      <c r="G46" s="24" t="str">
        <f>IF($B46="","",$C46*(1+0.5*COS(2*PI()*(Data!G$17-0.2)/12))*(Data!G$18/365))</f>
        <v/>
      </c>
      <c r="H46" s="24" t="str">
        <f>IF($B46="","",$C46*(1+0.5*COS(2*PI()*(Data!H$17-0.2)/12))*(Data!H$18/365))</f>
        <v/>
      </c>
      <c r="I46" s="24" t="str">
        <f>IF($B46="","",$C46*(1+0.5*COS(2*PI()*(Data!I$17-0.2)/12))*(Data!I$18/365))</f>
        <v/>
      </c>
      <c r="J46" s="24" t="str">
        <f>IF($B46="","",$C46*(1+0.5*COS(2*PI()*(Data!J$17-0.2)/12))*(Data!J$18/365))</f>
        <v/>
      </c>
      <c r="K46" s="24" t="str">
        <f>IF($B46="","",$C46*(1+0.5*COS(2*PI()*(Data!K$17-0.2)/12))*(Data!K$18/365))</f>
        <v/>
      </c>
      <c r="L46" s="24" t="str">
        <f>IF($B46="","",$C46*(1+0.5*COS(2*PI()*(Data!L$17-0.2)/12))*(Data!L$18/365))</f>
        <v/>
      </c>
      <c r="M46" s="24" t="str">
        <f>IF($B46="","",$C46*(1+0.5*COS(2*PI()*(Data!M$17-0.2)/12))*(Data!M$18/365))</f>
        <v/>
      </c>
      <c r="N46" s="24" t="str">
        <f>IF($B46="","",$C46*(1+0.5*COS(2*PI()*(Data!N$17-0.2)/12))*(Data!N$18/365))</f>
        <v/>
      </c>
      <c r="O46" s="24" t="str">
        <f>IF($B46="","",$C46*(1+0.5*COS(2*PI()*(Data!O$17-0.2)/12))*(Data!O$18/365))</f>
        <v/>
      </c>
      <c r="P46" s="24" t="str">
        <f>IF($B46="","",(D46*1000/(24*Data!D$18)*Data!$I$116))</f>
        <v/>
      </c>
      <c r="Q46" s="24" t="str">
        <f>IF($B46="","",(E46*1000/(24*Data!E$18)*Data!$I$116))</f>
        <v/>
      </c>
      <c r="R46" s="24" t="str">
        <f>IF($B46="","",(F46*1000/(24*Data!F$18)*Data!$I$116))</f>
        <v/>
      </c>
      <c r="S46" s="24" t="str">
        <f>IF($B46="","",(G46*1000/(24*Data!G$18)*Data!$I$116))</f>
        <v/>
      </c>
      <c r="T46" s="24" t="str">
        <f>IF($B46="","",(H46*1000/(24*Data!H$18)*Data!$I$116))</f>
        <v/>
      </c>
      <c r="U46" s="24" t="str">
        <f>IF($B46="","",(I46*1000/(24*Data!I$18)*Data!$I$116))</f>
        <v/>
      </c>
      <c r="V46" s="24" t="str">
        <f>IF($B46="","",(J46*1000/(24*Data!J$18)*Data!$I$116))</f>
        <v/>
      </c>
      <c r="W46" s="24" t="str">
        <f>IF($B46="","",(K46*1000/(24*Data!K$18)*Data!$I$116))</f>
        <v/>
      </c>
      <c r="X46" s="24" t="str">
        <f>IF($B46="","",(L46*1000/(24*Data!L$18)*Data!$I$116))</f>
        <v/>
      </c>
      <c r="Y46" s="24" t="str">
        <f>IF($B46="","",(M46*1000/(24*Data!M$18)*Data!$I$116))</f>
        <v/>
      </c>
      <c r="Z46" s="24" t="str">
        <f>IF($B46="","",(N46*1000/(24*Data!N$18)*Data!$I$116))</f>
        <v/>
      </c>
      <c r="AA46" s="24" t="str">
        <f>IF($B46="","",(O46*1000/(24*Data!O$18)*Data!$I$116))</f>
        <v/>
      </c>
    </row>
    <row r="47" spans="2:27" ht="19.899999999999999" customHeight="1">
      <c r="B47" s="16" t="str">
        <f>IF('3 INPUT SAP DATA'!H51="","",'3 INPUT SAP DATA'!H51)</f>
        <v/>
      </c>
      <c r="C47" s="24" t="str">
        <f>IF($B47="","",Data!$B$147*Occupancy!G44*(Data!$B$148/1000)*(Data!$B$146/'3 INPUT SAP DATA'!AR51))</f>
        <v/>
      </c>
      <c r="D47" s="24" t="str">
        <f>IF($B47="","",$C47*(1+0.5*COS(2*PI()*(Data!D$17-0.2)/12))*(Data!D$18/365))</f>
        <v/>
      </c>
      <c r="E47" s="24" t="str">
        <f>IF($B47="","",$C47*(1+0.5*COS(2*PI()*(Data!E$17-0.2)/12))*(Data!E$18/365))</f>
        <v/>
      </c>
      <c r="F47" s="24" t="str">
        <f>IF($B47="","",$C47*(1+0.5*COS(2*PI()*(Data!F$17-0.2)/12))*(Data!F$18/365))</f>
        <v/>
      </c>
      <c r="G47" s="24" t="str">
        <f>IF($B47="","",$C47*(1+0.5*COS(2*PI()*(Data!G$17-0.2)/12))*(Data!G$18/365))</f>
        <v/>
      </c>
      <c r="H47" s="24" t="str">
        <f>IF($B47="","",$C47*(1+0.5*COS(2*PI()*(Data!H$17-0.2)/12))*(Data!H$18/365))</f>
        <v/>
      </c>
      <c r="I47" s="24" t="str">
        <f>IF($B47="","",$C47*(1+0.5*COS(2*PI()*(Data!I$17-0.2)/12))*(Data!I$18/365))</f>
        <v/>
      </c>
      <c r="J47" s="24" t="str">
        <f>IF($B47="","",$C47*(1+0.5*COS(2*PI()*(Data!J$17-0.2)/12))*(Data!J$18/365))</f>
        <v/>
      </c>
      <c r="K47" s="24" t="str">
        <f>IF($B47="","",$C47*(1+0.5*COS(2*PI()*(Data!K$17-0.2)/12))*(Data!K$18/365))</f>
        <v/>
      </c>
      <c r="L47" s="24" t="str">
        <f>IF($B47="","",$C47*(1+0.5*COS(2*PI()*(Data!L$17-0.2)/12))*(Data!L$18/365))</f>
        <v/>
      </c>
      <c r="M47" s="24" t="str">
        <f>IF($B47="","",$C47*(1+0.5*COS(2*PI()*(Data!M$17-0.2)/12))*(Data!M$18/365))</f>
        <v/>
      </c>
      <c r="N47" s="24" t="str">
        <f>IF($B47="","",$C47*(1+0.5*COS(2*PI()*(Data!N$17-0.2)/12))*(Data!N$18/365))</f>
        <v/>
      </c>
      <c r="O47" s="24" t="str">
        <f>IF($B47="","",$C47*(1+0.5*COS(2*PI()*(Data!O$17-0.2)/12))*(Data!O$18/365))</f>
        <v/>
      </c>
      <c r="P47" s="24" t="str">
        <f>IF($B47="","",(D47*1000/(24*Data!D$18)*Data!$I$116))</f>
        <v/>
      </c>
      <c r="Q47" s="24" t="str">
        <f>IF($B47="","",(E47*1000/(24*Data!E$18)*Data!$I$116))</f>
        <v/>
      </c>
      <c r="R47" s="24" t="str">
        <f>IF($B47="","",(F47*1000/(24*Data!F$18)*Data!$I$116))</f>
        <v/>
      </c>
      <c r="S47" s="24" t="str">
        <f>IF($B47="","",(G47*1000/(24*Data!G$18)*Data!$I$116))</f>
        <v/>
      </c>
      <c r="T47" s="24" t="str">
        <f>IF($B47="","",(H47*1000/(24*Data!H$18)*Data!$I$116))</f>
        <v/>
      </c>
      <c r="U47" s="24" t="str">
        <f>IF($B47="","",(I47*1000/(24*Data!I$18)*Data!$I$116))</f>
        <v/>
      </c>
      <c r="V47" s="24" t="str">
        <f>IF($B47="","",(J47*1000/(24*Data!J$18)*Data!$I$116))</f>
        <v/>
      </c>
      <c r="W47" s="24" t="str">
        <f>IF($B47="","",(K47*1000/(24*Data!K$18)*Data!$I$116))</f>
        <v/>
      </c>
      <c r="X47" s="24" t="str">
        <f>IF($B47="","",(L47*1000/(24*Data!L$18)*Data!$I$116))</f>
        <v/>
      </c>
      <c r="Y47" s="24" t="str">
        <f>IF($B47="","",(M47*1000/(24*Data!M$18)*Data!$I$116))</f>
        <v/>
      </c>
      <c r="Z47" s="24" t="str">
        <f>IF($B47="","",(N47*1000/(24*Data!N$18)*Data!$I$116))</f>
        <v/>
      </c>
      <c r="AA47" s="24" t="str">
        <f>IF($B47="","",(O47*1000/(24*Data!O$18)*Data!$I$116))</f>
        <v/>
      </c>
    </row>
    <row r="48" spans="2:27" ht="19.899999999999999" customHeight="1">
      <c r="B48" s="16" t="str">
        <f>IF('3 INPUT SAP DATA'!H52="","",'3 INPUT SAP DATA'!H52)</f>
        <v/>
      </c>
      <c r="C48" s="24" t="str">
        <f>IF($B48="","",Data!$B$147*Occupancy!G45*(Data!$B$148/1000)*(Data!$B$146/'3 INPUT SAP DATA'!AR52))</f>
        <v/>
      </c>
      <c r="D48" s="24" t="str">
        <f>IF($B48="","",$C48*(1+0.5*COS(2*PI()*(Data!D$17-0.2)/12))*(Data!D$18/365))</f>
        <v/>
      </c>
      <c r="E48" s="24" t="str">
        <f>IF($B48="","",$C48*(1+0.5*COS(2*PI()*(Data!E$17-0.2)/12))*(Data!E$18/365))</f>
        <v/>
      </c>
      <c r="F48" s="24" t="str">
        <f>IF($B48="","",$C48*(1+0.5*COS(2*PI()*(Data!F$17-0.2)/12))*(Data!F$18/365))</f>
        <v/>
      </c>
      <c r="G48" s="24" t="str">
        <f>IF($B48="","",$C48*(1+0.5*COS(2*PI()*(Data!G$17-0.2)/12))*(Data!G$18/365))</f>
        <v/>
      </c>
      <c r="H48" s="24" t="str">
        <f>IF($B48="","",$C48*(1+0.5*COS(2*PI()*(Data!H$17-0.2)/12))*(Data!H$18/365))</f>
        <v/>
      </c>
      <c r="I48" s="24" t="str">
        <f>IF($B48="","",$C48*(1+0.5*COS(2*PI()*(Data!I$17-0.2)/12))*(Data!I$18/365))</f>
        <v/>
      </c>
      <c r="J48" s="24" t="str">
        <f>IF($B48="","",$C48*(1+0.5*COS(2*PI()*(Data!J$17-0.2)/12))*(Data!J$18/365))</f>
        <v/>
      </c>
      <c r="K48" s="24" t="str">
        <f>IF($B48="","",$C48*(1+0.5*COS(2*PI()*(Data!K$17-0.2)/12))*(Data!K$18/365))</f>
        <v/>
      </c>
      <c r="L48" s="24" t="str">
        <f>IF($B48="","",$C48*(1+0.5*COS(2*PI()*(Data!L$17-0.2)/12))*(Data!L$18/365))</f>
        <v/>
      </c>
      <c r="M48" s="24" t="str">
        <f>IF($B48="","",$C48*(1+0.5*COS(2*PI()*(Data!M$17-0.2)/12))*(Data!M$18/365))</f>
        <v/>
      </c>
      <c r="N48" s="24" t="str">
        <f>IF($B48="","",$C48*(1+0.5*COS(2*PI()*(Data!N$17-0.2)/12))*(Data!N$18/365))</f>
        <v/>
      </c>
      <c r="O48" s="24" t="str">
        <f>IF($B48="","",$C48*(1+0.5*COS(2*PI()*(Data!O$17-0.2)/12))*(Data!O$18/365))</f>
        <v/>
      </c>
      <c r="P48" s="24" t="str">
        <f>IF($B48="","",(D48*1000/(24*Data!D$18)*Data!$I$116))</f>
        <v/>
      </c>
      <c r="Q48" s="24" t="str">
        <f>IF($B48="","",(E48*1000/(24*Data!E$18)*Data!$I$116))</f>
        <v/>
      </c>
      <c r="R48" s="24" t="str">
        <f>IF($B48="","",(F48*1000/(24*Data!F$18)*Data!$I$116))</f>
        <v/>
      </c>
      <c r="S48" s="24" t="str">
        <f>IF($B48="","",(G48*1000/(24*Data!G$18)*Data!$I$116))</f>
        <v/>
      </c>
      <c r="T48" s="24" t="str">
        <f>IF($B48="","",(H48*1000/(24*Data!H$18)*Data!$I$116))</f>
        <v/>
      </c>
      <c r="U48" s="24" t="str">
        <f>IF($B48="","",(I48*1000/(24*Data!I$18)*Data!$I$116))</f>
        <v/>
      </c>
      <c r="V48" s="24" t="str">
        <f>IF($B48="","",(J48*1000/(24*Data!J$18)*Data!$I$116))</f>
        <v/>
      </c>
      <c r="W48" s="24" t="str">
        <f>IF($B48="","",(K48*1000/(24*Data!K$18)*Data!$I$116))</f>
        <v/>
      </c>
      <c r="X48" s="24" t="str">
        <f>IF($B48="","",(L48*1000/(24*Data!L$18)*Data!$I$116))</f>
        <v/>
      </c>
      <c r="Y48" s="24" t="str">
        <f>IF($B48="","",(M48*1000/(24*Data!M$18)*Data!$I$116))</f>
        <v/>
      </c>
      <c r="Z48" s="24" t="str">
        <f>IF($B48="","",(N48*1000/(24*Data!N$18)*Data!$I$116))</f>
        <v/>
      </c>
      <c r="AA48" s="24" t="str">
        <f>IF($B48="","",(O48*1000/(24*Data!O$18)*Data!$I$116))</f>
        <v/>
      </c>
    </row>
    <row r="49" spans="2:27" ht="19.899999999999999" customHeight="1">
      <c r="B49" s="16" t="str">
        <f>IF('3 INPUT SAP DATA'!H53="","",'3 INPUT SAP DATA'!H53)</f>
        <v/>
      </c>
      <c r="C49" s="24" t="str">
        <f>IF($B49="","",Data!$B$147*Occupancy!G46*(Data!$B$148/1000)*(Data!$B$146/'3 INPUT SAP DATA'!AR53))</f>
        <v/>
      </c>
      <c r="D49" s="24" t="str">
        <f>IF($B49="","",$C49*(1+0.5*COS(2*PI()*(Data!D$17-0.2)/12))*(Data!D$18/365))</f>
        <v/>
      </c>
      <c r="E49" s="24" t="str">
        <f>IF($B49="","",$C49*(1+0.5*COS(2*PI()*(Data!E$17-0.2)/12))*(Data!E$18/365))</f>
        <v/>
      </c>
      <c r="F49" s="24" t="str">
        <f>IF($B49="","",$C49*(1+0.5*COS(2*PI()*(Data!F$17-0.2)/12))*(Data!F$18/365))</f>
        <v/>
      </c>
      <c r="G49" s="24" t="str">
        <f>IF($B49="","",$C49*(1+0.5*COS(2*PI()*(Data!G$17-0.2)/12))*(Data!G$18/365))</f>
        <v/>
      </c>
      <c r="H49" s="24" t="str">
        <f>IF($B49="","",$C49*(1+0.5*COS(2*PI()*(Data!H$17-0.2)/12))*(Data!H$18/365))</f>
        <v/>
      </c>
      <c r="I49" s="24" t="str">
        <f>IF($B49="","",$C49*(1+0.5*COS(2*PI()*(Data!I$17-0.2)/12))*(Data!I$18/365))</f>
        <v/>
      </c>
      <c r="J49" s="24" t="str">
        <f>IF($B49="","",$C49*(1+0.5*COS(2*PI()*(Data!J$17-0.2)/12))*(Data!J$18/365))</f>
        <v/>
      </c>
      <c r="K49" s="24" t="str">
        <f>IF($B49="","",$C49*(1+0.5*COS(2*PI()*(Data!K$17-0.2)/12))*(Data!K$18/365))</f>
        <v/>
      </c>
      <c r="L49" s="24" t="str">
        <f>IF($B49="","",$C49*(1+0.5*COS(2*PI()*(Data!L$17-0.2)/12))*(Data!L$18/365))</f>
        <v/>
      </c>
      <c r="M49" s="24" t="str">
        <f>IF($B49="","",$C49*(1+0.5*COS(2*PI()*(Data!M$17-0.2)/12))*(Data!M$18/365))</f>
        <v/>
      </c>
      <c r="N49" s="24" t="str">
        <f>IF($B49="","",$C49*(1+0.5*COS(2*PI()*(Data!N$17-0.2)/12))*(Data!N$18/365))</f>
        <v/>
      </c>
      <c r="O49" s="24" t="str">
        <f>IF($B49="","",$C49*(1+0.5*COS(2*PI()*(Data!O$17-0.2)/12))*(Data!O$18/365))</f>
        <v/>
      </c>
      <c r="P49" s="24" t="str">
        <f>IF($B49="","",(D49*1000/(24*Data!D$18)*Data!$I$116))</f>
        <v/>
      </c>
      <c r="Q49" s="24" t="str">
        <f>IF($B49="","",(E49*1000/(24*Data!E$18)*Data!$I$116))</f>
        <v/>
      </c>
      <c r="R49" s="24" t="str">
        <f>IF($B49="","",(F49*1000/(24*Data!F$18)*Data!$I$116))</f>
        <v/>
      </c>
      <c r="S49" s="24" t="str">
        <f>IF($B49="","",(G49*1000/(24*Data!G$18)*Data!$I$116))</f>
        <v/>
      </c>
      <c r="T49" s="24" t="str">
        <f>IF($B49="","",(H49*1000/(24*Data!H$18)*Data!$I$116))</f>
        <v/>
      </c>
      <c r="U49" s="24" t="str">
        <f>IF($B49="","",(I49*1000/(24*Data!I$18)*Data!$I$116))</f>
        <v/>
      </c>
      <c r="V49" s="24" t="str">
        <f>IF($B49="","",(J49*1000/(24*Data!J$18)*Data!$I$116))</f>
        <v/>
      </c>
      <c r="W49" s="24" t="str">
        <f>IF($B49="","",(K49*1000/(24*Data!K$18)*Data!$I$116))</f>
        <v/>
      </c>
      <c r="X49" s="24" t="str">
        <f>IF($B49="","",(L49*1000/(24*Data!L$18)*Data!$I$116))</f>
        <v/>
      </c>
      <c r="Y49" s="24" t="str">
        <f>IF($B49="","",(M49*1000/(24*Data!M$18)*Data!$I$116))</f>
        <v/>
      </c>
      <c r="Z49" s="24" t="str">
        <f>IF($B49="","",(N49*1000/(24*Data!N$18)*Data!$I$116))</f>
        <v/>
      </c>
      <c r="AA49" s="24" t="str">
        <f>IF($B49="","",(O49*1000/(24*Data!O$18)*Data!$I$116))</f>
        <v/>
      </c>
    </row>
    <row r="50" spans="2:27" ht="19.899999999999999" customHeight="1">
      <c r="B50" s="16" t="str">
        <f>IF('3 INPUT SAP DATA'!H54="","",'3 INPUT SAP DATA'!H54)</f>
        <v/>
      </c>
      <c r="C50" s="24" t="str">
        <f>IF($B50="","",Data!$B$147*Occupancy!G47*(Data!$B$148/1000)*(Data!$B$146/'3 INPUT SAP DATA'!AR54))</f>
        <v/>
      </c>
      <c r="D50" s="24" t="str">
        <f>IF($B50="","",$C50*(1+0.5*COS(2*PI()*(Data!D$17-0.2)/12))*(Data!D$18/365))</f>
        <v/>
      </c>
      <c r="E50" s="24" t="str">
        <f>IF($B50="","",$C50*(1+0.5*COS(2*PI()*(Data!E$17-0.2)/12))*(Data!E$18/365))</f>
        <v/>
      </c>
      <c r="F50" s="24" t="str">
        <f>IF($B50="","",$C50*(1+0.5*COS(2*PI()*(Data!F$17-0.2)/12))*(Data!F$18/365))</f>
        <v/>
      </c>
      <c r="G50" s="24" t="str">
        <f>IF($B50="","",$C50*(1+0.5*COS(2*PI()*(Data!G$17-0.2)/12))*(Data!G$18/365))</f>
        <v/>
      </c>
      <c r="H50" s="24" t="str">
        <f>IF($B50="","",$C50*(1+0.5*COS(2*PI()*(Data!H$17-0.2)/12))*(Data!H$18/365))</f>
        <v/>
      </c>
      <c r="I50" s="24" t="str">
        <f>IF($B50="","",$C50*(1+0.5*COS(2*PI()*(Data!I$17-0.2)/12))*(Data!I$18/365))</f>
        <v/>
      </c>
      <c r="J50" s="24" t="str">
        <f>IF($B50="","",$C50*(1+0.5*COS(2*PI()*(Data!J$17-0.2)/12))*(Data!J$18/365))</f>
        <v/>
      </c>
      <c r="K50" s="24" t="str">
        <f>IF($B50="","",$C50*(1+0.5*COS(2*PI()*(Data!K$17-0.2)/12))*(Data!K$18/365))</f>
        <v/>
      </c>
      <c r="L50" s="24" t="str">
        <f>IF($B50="","",$C50*(1+0.5*COS(2*PI()*(Data!L$17-0.2)/12))*(Data!L$18/365))</f>
        <v/>
      </c>
      <c r="M50" s="24" t="str">
        <f>IF($B50="","",$C50*(1+0.5*COS(2*PI()*(Data!M$17-0.2)/12))*(Data!M$18/365))</f>
        <v/>
      </c>
      <c r="N50" s="24" t="str">
        <f>IF($B50="","",$C50*(1+0.5*COS(2*PI()*(Data!N$17-0.2)/12))*(Data!N$18/365))</f>
        <v/>
      </c>
      <c r="O50" s="24" t="str">
        <f>IF($B50="","",$C50*(1+0.5*COS(2*PI()*(Data!O$17-0.2)/12))*(Data!O$18/365))</f>
        <v/>
      </c>
      <c r="P50" s="24" t="str">
        <f>IF($B50="","",(D50*1000/(24*Data!D$18)*Data!$I$116))</f>
        <v/>
      </c>
      <c r="Q50" s="24" t="str">
        <f>IF($B50="","",(E50*1000/(24*Data!E$18)*Data!$I$116))</f>
        <v/>
      </c>
      <c r="R50" s="24" t="str">
        <f>IF($B50="","",(F50*1000/(24*Data!F$18)*Data!$I$116))</f>
        <v/>
      </c>
      <c r="S50" s="24" t="str">
        <f>IF($B50="","",(G50*1000/(24*Data!G$18)*Data!$I$116))</f>
        <v/>
      </c>
      <c r="T50" s="24" t="str">
        <f>IF($B50="","",(H50*1000/(24*Data!H$18)*Data!$I$116))</f>
        <v/>
      </c>
      <c r="U50" s="24" t="str">
        <f>IF($B50="","",(I50*1000/(24*Data!I$18)*Data!$I$116))</f>
        <v/>
      </c>
      <c r="V50" s="24" t="str">
        <f>IF($B50="","",(J50*1000/(24*Data!J$18)*Data!$I$116))</f>
        <v/>
      </c>
      <c r="W50" s="24" t="str">
        <f>IF($B50="","",(K50*1000/(24*Data!K$18)*Data!$I$116))</f>
        <v/>
      </c>
      <c r="X50" s="24" t="str">
        <f>IF($B50="","",(L50*1000/(24*Data!L$18)*Data!$I$116))</f>
        <v/>
      </c>
      <c r="Y50" s="24" t="str">
        <f>IF($B50="","",(M50*1000/(24*Data!M$18)*Data!$I$116))</f>
        <v/>
      </c>
      <c r="Z50" s="24" t="str">
        <f>IF($B50="","",(N50*1000/(24*Data!N$18)*Data!$I$116))</f>
        <v/>
      </c>
      <c r="AA50" s="24" t="str">
        <f>IF($B50="","",(O50*1000/(24*Data!O$18)*Data!$I$116))</f>
        <v/>
      </c>
    </row>
    <row r="51" spans="2:27" ht="19.899999999999999" customHeight="1">
      <c r="B51" s="16" t="str">
        <f>IF('3 INPUT SAP DATA'!H55="","",'3 INPUT SAP DATA'!H55)</f>
        <v/>
      </c>
      <c r="C51" s="24" t="str">
        <f>IF($B51="","",Data!$B$147*Occupancy!G48*(Data!$B$148/1000)*(Data!$B$146/'3 INPUT SAP DATA'!AR55))</f>
        <v/>
      </c>
      <c r="D51" s="24" t="str">
        <f>IF($B51="","",$C51*(1+0.5*COS(2*PI()*(Data!D$17-0.2)/12))*(Data!D$18/365))</f>
        <v/>
      </c>
      <c r="E51" s="24" t="str">
        <f>IF($B51="","",$C51*(1+0.5*COS(2*PI()*(Data!E$17-0.2)/12))*(Data!E$18/365))</f>
        <v/>
      </c>
      <c r="F51" s="24" t="str">
        <f>IF($B51="","",$C51*(1+0.5*COS(2*PI()*(Data!F$17-0.2)/12))*(Data!F$18/365))</f>
        <v/>
      </c>
      <c r="G51" s="24" t="str">
        <f>IF($B51="","",$C51*(1+0.5*COS(2*PI()*(Data!G$17-0.2)/12))*(Data!G$18/365))</f>
        <v/>
      </c>
      <c r="H51" s="24" t="str">
        <f>IF($B51="","",$C51*(1+0.5*COS(2*PI()*(Data!H$17-0.2)/12))*(Data!H$18/365))</f>
        <v/>
      </c>
      <c r="I51" s="24" t="str">
        <f>IF($B51="","",$C51*(1+0.5*COS(2*PI()*(Data!I$17-0.2)/12))*(Data!I$18/365))</f>
        <v/>
      </c>
      <c r="J51" s="24" t="str">
        <f>IF($B51="","",$C51*(1+0.5*COS(2*PI()*(Data!J$17-0.2)/12))*(Data!J$18/365))</f>
        <v/>
      </c>
      <c r="K51" s="24" t="str">
        <f>IF($B51="","",$C51*(1+0.5*COS(2*PI()*(Data!K$17-0.2)/12))*(Data!K$18/365))</f>
        <v/>
      </c>
      <c r="L51" s="24" t="str">
        <f>IF($B51="","",$C51*(1+0.5*COS(2*PI()*(Data!L$17-0.2)/12))*(Data!L$18/365))</f>
        <v/>
      </c>
      <c r="M51" s="24" t="str">
        <f>IF($B51="","",$C51*(1+0.5*COS(2*PI()*(Data!M$17-0.2)/12))*(Data!M$18/365))</f>
        <v/>
      </c>
      <c r="N51" s="24" t="str">
        <f>IF($B51="","",$C51*(1+0.5*COS(2*PI()*(Data!N$17-0.2)/12))*(Data!N$18/365))</f>
        <v/>
      </c>
      <c r="O51" s="24" t="str">
        <f>IF($B51="","",$C51*(1+0.5*COS(2*PI()*(Data!O$17-0.2)/12))*(Data!O$18/365))</f>
        <v/>
      </c>
      <c r="P51" s="24" t="str">
        <f>IF($B51="","",(D51*1000/(24*Data!D$18)*Data!$I$116))</f>
        <v/>
      </c>
      <c r="Q51" s="24" t="str">
        <f>IF($B51="","",(E51*1000/(24*Data!E$18)*Data!$I$116))</f>
        <v/>
      </c>
      <c r="R51" s="24" t="str">
        <f>IF($B51="","",(F51*1000/(24*Data!F$18)*Data!$I$116))</f>
        <v/>
      </c>
      <c r="S51" s="24" t="str">
        <f>IF($B51="","",(G51*1000/(24*Data!G$18)*Data!$I$116))</f>
        <v/>
      </c>
      <c r="T51" s="24" t="str">
        <f>IF($B51="","",(H51*1000/(24*Data!H$18)*Data!$I$116))</f>
        <v/>
      </c>
      <c r="U51" s="24" t="str">
        <f>IF($B51="","",(I51*1000/(24*Data!I$18)*Data!$I$116))</f>
        <v/>
      </c>
      <c r="V51" s="24" t="str">
        <f>IF($B51="","",(J51*1000/(24*Data!J$18)*Data!$I$116))</f>
        <v/>
      </c>
      <c r="W51" s="24" t="str">
        <f>IF($B51="","",(K51*1000/(24*Data!K$18)*Data!$I$116))</f>
        <v/>
      </c>
      <c r="X51" s="24" t="str">
        <f>IF($B51="","",(L51*1000/(24*Data!L$18)*Data!$I$116))</f>
        <v/>
      </c>
      <c r="Y51" s="24" t="str">
        <f>IF($B51="","",(M51*1000/(24*Data!M$18)*Data!$I$116))</f>
        <v/>
      </c>
      <c r="Z51" s="24" t="str">
        <f>IF($B51="","",(N51*1000/(24*Data!N$18)*Data!$I$116))</f>
        <v/>
      </c>
      <c r="AA51" s="24" t="str">
        <f>IF($B51="","",(O51*1000/(24*Data!O$18)*Data!$I$116))</f>
        <v/>
      </c>
    </row>
    <row r="52" spans="2:27" ht="19.899999999999999" customHeight="1">
      <c r="B52" s="16" t="str">
        <f>IF('3 INPUT SAP DATA'!H56="","",'3 INPUT SAP DATA'!H56)</f>
        <v/>
      </c>
      <c r="C52" s="24" t="str">
        <f>IF($B52="","",Data!$B$147*Occupancy!G49*(Data!$B$148/1000)*(Data!$B$146/'3 INPUT SAP DATA'!AR56))</f>
        <v/>
      </c>
      <c r="D52" s="24" t="str">
        <f>IF($B52="","",$C52*(1+0.5*COS(2*PI()*(Data!D$17-0.2)/12))*(Data!D$18/365))</f>
        <v/>
      </c>
      <c r="E52" s="24" t="str">
        <f>IF($B52="","",$C52*(1+0.5*COS(2*PI()*(Data!E$17-0.2)/12))*(Data!E$18/365))</f>
        <v/>
      </c>
      <c r="F52" s="24" t="str">
        <f>IF($B52="","",$C52*(1+0.5*COS(2*PI()*(Data!F$17-0.2)/12))*(Data!F$18/365))</f>
        <v/>
      </c>
      <c r="G52" s="24" t="str">
        <f>IF($B52="","",$C52*(1+0.5*COS(2*PI()*(Data!G$17-0.2)/12))*(Data!G$18/365))</f>
        <v/>
      </c>
      <c r="H52" s="24" t="str">
        <f>IF($B52="","",$C52*(1+0.5*COS(2*PI()*(Data!H$17-0.2)/12))*(Data!H$18/365))</f>
        <v/>
      </c>
      <c r="I52" s="24" t="str">
        <f>IF($B52="","",$C52*(1+0.5*COS(2*PI()*(Data!I$17-0.2)/12))*(Data!I$18/365))</f>
        <v/>
      </c>
      <c r="J52" s="24" t="str">
        <f>IF($B52="","",$C52*(1+0.5*COS(2*PI()*(Data!J$17-0.2)/12))*(Data!J$18/365))</f>
        <v/>
      </c>
      <c r="K52" s="24" t="str">
        <f>IF($B52="","",$C52*(1+0.5*COS(2*PI()*(Data!K$17-0.2)/12))*(Data!K$18/365))</f>
        <v/>
      </c>
      <c r="L52" s="24" t="str">
        <f>IF($B52="","",$C52*(1+0.5*COS(2*PI()*(Data!L$17-0.2)/12))*(Data!L$18/365))</f>
        <v/>
      </c>
      <c r="M52" s="24" t="str">
        <f>IF($B52="","",$C52*(1+0.5*COS(2*PI()*(Data!M$17-0.2)/12))*(Data!M$18/365))</f>
        <v/>
      </c>
      <c r="N52" s="24" t="str">
        <f>IF($B52="","",$C52*(1+0.5*COS(2*PI()*(Data!N$17-0.2)/12))*(Data!N$18/365))</f>
        <v/>
      </c>
      <c r="O52" s="24" t="str">
        <f>IF($B52="","",$C52*(1+0.5*COS(2*PI()*(Data!O$17-0.2)/12))*(Data!O$18/365))</f>
        <v/>
      </c>
      <c r="P52" s="24" t="str">
        <f>IF($B52="","",(D52*1000/(24*Data!D$18)*Data!$I$116))</f>
        <v/>
      </c>
      <c r="Q52" s="24" t="str">
        <f>IF($B52="","",(E52*1000/(24*Data!E$18)*Data!$I$116))</f>
        <v/>
      </c>
      <c r="R52" s="24" t="str">
        <f>IF($B52="","",(F52*1000/(24*Data!F$18)*Data!$I$116))</f>
        <v/>
      </c>
      <c r="S52" s="24" t="str">
        <f>IF($B52="","",(G52*1000/(24*Data!G$18)*Data!$I$116))</f>
        <v/>
      </c>
      <c r="T52" s="24" t="str">
        <f>IF($B52="","",(H52*1000/(24*Data!H$18)*Data!$I$116))</f>
        <v/>
      </c>
      <c r="U52" s="24" t="str">
        <f>IF($B52="","",(I52*1000/(24*Data!I$18)*Data!$I$116))</f>
        <v/>
      </c>
      <c r="V52" s="24" t="str">
        <f>IF($B52="","",(J52*1000/(24*Data!J$18)*Data!$I$116))</f>
        <v/>
      </c>
      <c r="W52" s="24" t="str">
        <f>IF($B52="","",(K52*1000/(24*Data!K$18)*Data!$I$116))</f>
        <v/>
      </c>
      <c r="X52" s="24" t="str">
        <f>IF($B52="","",(L52*1000/(24*Data!L$18)*Data!$I$116))</f>
        <v/>
      </c>
      <c r="Y52" s="24" t="str">
        <f>IF($B52="","",(M52*1000/(24*Data!M$18)*Data!$I$116))</f>
        <v/>
      </c>
      <c r="Z52" s="24" t="str">
        <f>IF($B52="","",(N52*1000/(24*Data!N$18)*Data!$I$116))</f>
        <v/>
      </c>
      <c r="AA52" s="24" t="str">
        <f>IF($B52="","",(O52*1000/(24*Data!O$18)*Data!$I$116))</f>
        <v/>
      </c>
    </row>
    <row r="53" spans="2:27" ht="19.899999999999999" customHeight="1">
      <c r="B53" s="16" t="str">
        <f>IF('3 INPUT SAP DATA'!H57="","",'3 INPUT SAP DATA'!H57)</f>
        <v/>
      </c>
      <c r="C53" s="24" t="str">
        <f>IF($B53="","",Data!$B$147*Occupancy!G50*(Data!$B$148/1000)*(Data!$B$146/'3 INPUT SAP DATA'!AR57))</f>
        <v/>
      </c>
      <c r="D53" s="24" t="str">
        <f>IF($B53="","",$C53*(1+0.5*COS(2*PI()*(Data!D$17-0.2)/12))*(Data!D$18/365))</f>
        <v/>
      </c>
      <c r="E53" s="24" t="str">
        <f>IF($B53="","",$C53*(1+0.5*COS(2*PI()*(Data!E$17-0.2)/12))*(Data!E$18/365))</f>
        <v/>
      </c>
      <c r="F53" s="24" t="str">
        <f>IF($B53="","",$C53*(1+0.5*COS(2*PI()*(Data!F$17-0.2)/12))*(Data!F$18/365))</f>
        <v/>
      </c>
      <c r="G53" s="24" t="str">
        <f>IF($B53="","",$C53*(1+0.5*COS(2*PI()*(Data!G$17-0.2)/12))*(Data!G$18/365))</f>
        <v/>
      </c>
      <c r="H53" s="24" t="str">
        <f>IF($B53="","",$C53*(1+0.5*COS(2*PI()*(Data!H$17-0.2)/12))*(Data!H$18/365))</f>
        <v/>
      </c>
      <c r="I53" s="24" t="str">
        <f>IF($B53="","",$C53*(1+0.5*COS(2*PI()*(Data!I$17-0.2)/12))*(Data!I$18/365))</f>
        <v/>
      </c>
      <c r="J53" s="24" t="str">
        <f>IF($B53="","",$C53*(1+0.5*COS(2*PI()*(Data!J$17-0.2)/12))*(Data!J$18/365))</f>
        <v/>
      </c>
      <c r="K53" s="24" t="str">
        <f>IF($B53="","",$C53*(1+0.5*COS(2*PI()*(Data!K$17-0.2)/12))*(Data!K$18/365))</f>
        <v/>
      </c>
      <c r="L53" s="24" t="str">
        <f>IF($B53="","",$C53*(1+0.5*COS(2*PI()*(Data!L$17-0.2)/12))*(Data!L$18/365))</f>
        <v/>
      </c>
      <c r="M53" s="24" t="str">
        <f>IF($B53="","",$C53*(1+0.5*COS(2*PI()*(Data!M$17-0.2)/12))*(Data!M$18/365))</f>
        <v/>
      </c>
      <c r="N53" s="24" t="str">
        <f>IF($B53="","",$C53*(1+0.5*COS(2*PI()*(Data!N$17-0.2)/12))*(Data!N$18/365))</f>
        <v/>
      </c>
      <c r="O53" s="24" t="str">
        <f>IF($B53="","",$C53*(1+0.5*COS(2*PI()*(Data!O$17-0.2)/12))*(Data!O$18/365))</f>
        <v/>
      </c>
      <c r="P53" s="24" t="str">
        <f>IF($B53="","",(D53*1000/(24*Data!D$18)*Data!$I$116))</f>
        <v/>
      </c>
      <c r="Q53" s="24" t="str">
        <f>IF($B53="","",(E53*1000/(24*Data!E$18)*Data!$I$116))</f>
        <v/>
      </c>
      <c r="R53" s="24" t="str">
        <f>IF($B53="","",(F53*1000/(24*Data!F$18)*Data!$I$116))</f>
        <v/>
      </c>
      <c r="S53" s="24" t="str">
        <f>IF($B53="","",(G53*1000/(24*Data!G$18)*Data!$I$116))</f>
        <v/>
      </c>
      <c r="T53" s="24" t="str">
        <f>IF($B53="","",(H53*1000/(24*Data!H$18)*Data!$I$116))</f>
        <v/>
      </c>
      <c r="U53" s="24" t="str">
        <f>IF($B53="","",(I53*1000/(24*Data!I$18)*Data!$I$116))</f>
        <v/>
      </c>
      <c r="V53" s="24" t="str">
        <f>IF($B53="","",(J53*1000/(24*Data!J$18)*Data!$I$116))</f>
        <v/>
      </c>
      <c r="W53" s="24" t="str">
        <f>IF($B53="","",(K53*1000/(24*Data!K$18)*Data!$I$116))</f>
        <v/>
      </c>
      <c r="X53" s="24" t="str">
        <f>IF($B53="","",(L53*1000/(24*Data!L$18)*Data!$I$116))</f>
        <v/>
      </c>
      <c r="Y53" s="24" t="str">
        <f>IF($B53="","",(M53*1000/(24*Data!M$18)*Data!$I$116))</f>
        <v/>
      </c>
      <c r="Z53" s="24" t="str">
        <f>IF($B53="","",(N53*1000/(24*Data!N$18)*Data!$I$116))</f>
        <v/>
      </c>
      <c r="AA53" s="24" t="str">
        <f>IF($B53="","",(O53*1000/(24*Data!O$18)*Data!$I$116))</f>
        <v/>
      </c>
    </row>
    <row r="54" spans="2:27" ht="19.899999999999999" customHeight="1">
      <c r="B54" s="16" t="str">
        <f>IF('3 INPUT SAP DATA'!H58="","",'3 INPUT SAP DATA'!H58)</f>
        <v/>
      </c>
      <c r="C54" s="24" t="str">
        <f>IF($B54="","",Data!$B$147*Occupancy!G51*(Data!$B$148/1000)*(Data!$B$146/'3 INPUT SAP DATA'!AR58))</f>
        <v/>
      </c>
      <c r="D54" s="24" t="str">
        <f>IF($B54="","",$C54*(1+0.5*COS(2*PI()*(Data!D$17-0.2)/12))*(Data!D$18/365))</f>
        <v/>
      </c>
      <c r="E54" s="24" t="str">
        <f>IF($B54="","",$C54*(1+0.5*COS(2*PI()*(Data!E$17-0.2)/12))*(Data!E$18/365))</f>
        <v/>
      </c>
      <c r="F54" s="24" t="str">
        <f>IF($B54="","",$C54*(1+0.5*COS(2*PI()*(Data!F$17-0.2)/12))*(Data!F$18/365))</f>
        <v/>
      </c>
      <c r="G54" s="24" t="str">
        <f>IF($B54="","",$C54*(1+0.5*COS(2*PI()*(Data!G$17-0.2)/12))*(Data!G$18/365))</f>
        <v/>
      </c>
      <c r="H54" s="24" t="str">
        <f>IF($B54="","",$C54*(1+0.5*COS(2*PI()*(Data!H$17-0.2)/12))*(Data!H$18/365))</f>
        <v/>
      </c>
      <c r="I54" s="24" t="str">
        <f>IF($B54="","",$C54*(1+0.5*COS(2*PI()*(Data!I$17-0.2)/12))*(Data!I$18/365))</f>
        <v/>
      </c>
      <c r="J54" s="24" t="str">
        <f>IF($B54="","",$C54*(1+0.5*COS(2*PI()*(Data!J$17-0.2)/12))*(Data!J$18/365))</f>
        <v/>
      </c>
      <c r="K54" s="24" t="str">
        <f>IF($B54="","",$C54*(1+0.5*COS(2*PI()*(Data!K$17-0.2)/12))*(Data!K$18/365))</f>
        <v/>
      </c>
      <c r="L54" s="24" t="str">
        <f>IF($B54="","",$C54*(1+0.5*COS(2*PI()*(Data!L$17-0.2)/12))*(Data!L$18/365))</f>
        <v/>
      </c>
      <c r="M54" s="24" t="str">
        <f>IF($B54="","",$C54*(1+0.5*COS(2*PI()*(Data!M$17-0.2)/12))*(Data!M$18/365))</f>
        <v/>
      </c>
      <c r="N54" s="24" t="str">
        <f>IF($B54="","",$C54*(1+0.5*COS(2*PI()*(Data!N$17-0.2)/12))*(Data!N$18/365))</f>
        <v/>
      </c>
      <c r="O54" s="24" t="str">
        <f>IF($B54="","",$C54*(1+0.5*COS(2*PI()*(Data!O$17-0.2)/12))*(Data!O$18/365))</f>
        <v/>
      </c>
      <c r="P54" s="24" t="str">
        <f>IF($B54="","",(D54*1000/(24*Data!D$18)*Data!$I$116))</f>
        <v/>
      </c>
      <c r="Q54" s="24" t="str">
        <f>IF($B54="","",(E54*1000/(24*Data!E$18)*Data!$I$116))</f>
        <v/>
      </c>
      <c r="R54" s="24" t="str">
        <f>IF($B54="","",(F54*1000/(24*Data!F$18)*Data!$I$116))</f>
        <v/>
      </c>
      <c r="S54" s="24" t="str">
        <f>IF($B54="","",(G54*1000/(24*Data!G$18)*Data!$I$116))</f>
        <v/>
      </c>
      <c r="T54" s="24" t="str">
        <f>IF($B54="","",(H54*1000/(24*Data!H$18)*Data!$I$116))</f>
        <v/>
      </c>
      <c r="U54" s="24" t="str">
        <f>IF($B54="","",(I54*1000/(24*Data!I$18)*Data!$I$116))</f>
        <v/>
      </c>
      <c r="V54" s="24" t="str">
        <f>IF($B54="","",(J54*1000/(24*Data!J$18)*Data!$I$116))</f>
        <v/>
      </c>
      <c r="W54" s="24" t="str">
        <f>IF($B54="","",(K54*1000/(24*Data!K$18)*Data!$I$116))</f>
        <v/>
      </c>
      <c r="X54" s="24" t="str">
        <f>IF($B54="","",(L54*1000/(24*Data!L$18)*Data!$I$116))</f>
        <v/>
      </c>
      <c r="Y54" s="24" t="str">
        <f>IF($B54="","",(M54*1000/(24*Data!M$18)*Data!$I$116))</f>
        <v/>
      </c>
      <c r="Z54" s="24" t="str">
        <f>IF($B54="","",(N54*1000/(24*Data!N$18)*Data!$I$116))</f>
        <v/>
      </c>
      <c r="AA54" s="24" t="str">
        <f>IF($B54="","",(O54*1000/(24*Data!O$18)*Data!$I$116))</f>
        <v/>
      </c>
    </row>
    <row r="55" spans="2:27" ht="19.899999999999999" customHeight="1">
      <c r="B55" s="16" t="str">
        <f>IF('3 INPUT SAP DATA'!H59="","",'3 INPUT SAP DATA'!H59)</f>
        <v/>
      </c>
      <c r="C55" s="24" t="str">
        <f>IF($B55="","",Data!$B$147*Occupancy!G52*(Data!$B$148/1000)*(Data!$B$146/'3 INPUT SAP DATA'!AR59))</f>
        <v/>
      </c>
      <c r="D55" s="24" t="str">
        <f>IF($B55="","",$C55*(1+0.5*COS(2*PI()*(Data!D$17-0.2)/12))*(Data!D$18/365))</f>
        <v/>
      </c>
      <c r="E55" s="24" t="str">
        <f>IF($B55="","",$C55*(1+0.5*COS(2*PI()*(Data!E$17-0.2)/12))*(Data!E$18/365))</f>
        <v/>
      </c>
      <c r="F55" s="24" t="str">
        <f>IF($B55="","",$C55*(1+0.5*COS(2*PI()*(Data!F$17-0.2)/12))*(Data!F$18/365))</f>
        <v/>
      </c>
      <c r="G55" s="24" t="str">
        <f>IF($B55="","",$C55*(1+0.5*COS(2*PI()*(Data!G$17-0.2)/12))*(Data!G$18/365))</f>
        <v/>
      </c>
      <c r="H55" s="24" t="str">
        <f>IF($B55="","",$C55*(1+0.5*COS(2*PI()*(Data!H$17-0.2)/12))*(Data!H$18/365))</f>
        <v/>
      </c>
      <c r="I55" s="24" t="str">
        <f>IF($B55="","",$C55*(1+0.5*COS(2*PI()*(Data!I$17-0.2)/12))*(Data!I$18/365))</f>
        <v/>
      </c>
      <c r="J55" s="24" t="str">
        <f>IF($B55="","",$C55*(1+0.5*COS(2*PI()*(Data!J$17-0.2)/12))*(Data!J$18/365))</f>
        <v/>
      </c>
      <c r="K55" s="24" t="str">
        <f>IF($B55="","",$C55*(1+0.5*COS(2*PI()*(Data!K$17-0.2)/12))*(Data!K$18/365))</f>
        <v/>
      </c>
      <c r="L55" s="24" t="str">
        <f>IF($B55="","",$C55*(1+0.5*COS(2*PI()*(Data!L$17-0.2)/12))*(Data!L$18/365))</f>
        <v/>
      </c>
      <c r="M55" s="24" t="str">
        <f>IF($B55="","",$C55*(1+0.5*COS(2*PI()*(Data!M$17-0.2)/12))*(Data!M$18/365))</f>
        <v/>
      </c>
      <c r="N55" s="24" t="str">
        <f>IF($B55="","",$C55*(1+0.5*COS(2*PI()*(Data!N$17-0.2)/12))*(Data!N$18/365))</f>
        <v/>
      </c>
      <c r="O55" s="24" t="str">
        <f>IF($B55="","",$C55*(1+0.5*COS(2*PI()*(Data!O$17-0.2)/12))*(Data!O$18/365))</f>
        <v/>
      </c>
      <c r="P55" s="24" t="str">
        <f>IF($B55="","",(D55*1000/(24*Data!D$18)*Data!$I$116))</f>
        <v/>
      </c>
      <c r="Q55" s="24" t="str">
        <f>IF($B55="","",(E55*1000/(24*Data!E$18)*Data!$I$116))</f>
        <v/>
      </c>
      <c r="R55" s="24" t="str">
        <f>IF($B55="","",(F55*1000/(24*Data!F$18)*Data!$I$116))</f>
        <v/>
      </c>
      <c r="S55" s="24" t="str">
        <f>IF($B55="","",(G55*1000/(24*Data!G$18)*Data!$I$116))</f>
        <v/>
      </c>
      <c r="T55" s="24" t="str">
        <f>IF($B55="","",(H55*1000/(24*Data!H$18)*Data!$I$116))</f>
        <v/>
      </c>
      <c r="U55" s="24" t="str">
        <f>IF($B55="","",(I55*1000/(24*Data!I$18)*Data!$I$116))</f>
        <v/>
      </c>
      <c r="V55" s="24" t="str">
        <f>IF($B55="","",(J55*1000/(24*Data!J$18)*Data!$I$116))</f>
        <v/>
      </c>
      <c r="W55" s="24" t="str">
        <f>IF($B55="","",(K55*1000/(24*Data!K$18)*Data!$I$116))</f>
        <v/>
      </c>
      <c r="X55" s="24" t="str">
        <f>IF($B55="","",(L55*1000/(24*Data!L$18)*Data!$I$116))</f>
        <v/>
      </c>
      <c r="Y55" s="24" t="str">
        <f>IF($B55="","",(M55*1000/(24*Data!M$18)*Data!$I$116))</f>
        <v/>
      </c>
      <c r="Z55" s="24" t="str">
        <f>IF($B55="","",(N55*1000/(24*Data!N$18)*Data!$I$116))</f>
        <v/>
      </c>
      <c r="AA55" s="24" t="str">
        <f>IF($B55="","",(O55*1000/(24*Data!O$18)*Data!$I$116))</f>
        <v/>
      </c>
    </row>
    <row r="56" spans="2:27" ht="19.899999999999999" customHeight="1">
      <c r="B56" s="16" t="str">
        <f>IF('3 INPUT SAP DATA'!H60="","",'3 INPUT SAP DATA'!H60)</f>
        <v/>
      </c>
      <c r="C56" s="24" t="str">
        <f>IF($B56="","",Data!$B$147*Occupancy!G53*(Data!$B$148/1000)*(Data!$B$146/'3 INPUT SAP DATA'!AR60))</f>
        <v/>
      </c>
      <c r="D56" s="24" t="str">
        <f>IF($B56="","",$C56*(1+0.5*COS(2*PI()*(Data!D$17-0.2)/12))*(Data!D$18/365))</f>
        <v/>
      </c>
      <c r="E56" s="24" t="str">
        <f>IF($B56="","",$C56*(1+0.5*COS(2*PI()*(Data!E$17-0.2)/12))*(Data!E$18/365))</f>
        <v/>
      </c>
      <c r="F56" s="24" t="str">
        <f>IF($B56="","",$C56*(1+0.5*COS(2*PI()*(Data!F$17-0.2)/12))*(Data!F$18/365))</f>
        <v/>
      </c>
      <c r="G56" s="24" t="str">
        <f>IF($B56="","",$C56*(1+0.5*COS(2*PI()*(Data!G$17-0.2)/12))*(Data!G$18/365))</f>
        <v/>
      </c>
      <c r="H56" s="24" t="str">
        <f>IF($B56="","",$C56*(1+0.5*COS(2*PI()*(Data!H$17-0.2)/12))*(Data!H$18/365))</f>
        <v/>
      </c>
      <c r="I56" s="24" t="str">
        <f>IF($B56="","",$C56*(1+0.5*COS(2*PI()*(Data!I$17-0.2)/12))*(Data!I$18/365))</f>
        <v/>
      </c>
      <c r="J56" s="24" t="str">
        <f>IF($B56="","",$C56*(1+0.5*COS(2*PI()*(Data!J$17-0.2)/12))*(Data!J$18/365))</f>
        <v/>
      </c>
      <c r="K56" s="24" t="str">
        <f>IF($B56="","",$C56*(1+0.5*COS(2*PI()*(Data!K$17-0.2)/12))*(Data!K$18/365))</f>
        <v/>
      </c>
      <c r="L56" s="24" t="str">
        <f>IF($B56="","",$C56*(1+0.5*COS(2*PI()*(Data!L$17-0.2)/12))*(Data!L$18/365))</f>
        <v/>
      </c>
      <c r="M56" s="24" t="str">
        <f>IF($B56="","",$C56*(1+0.5*COS(2*PI()*(Data!M$17-0.2)/12))*(Data!M$18/365))</f>
        <v/>
      </c>
      <c r="N56" s="24" t="str">
        <f>IF($B56="","",$C56*(1+0.5*COS(2*PI()*(Data!N$17-0.2)/12))*(Data!N$18/365))</f>
        <v/>
      </c>
      <c r="O56" s="24" t="str">
        <f>IF($B56="","",$C56*(1+0.5*COS(2*PI()*(Data!O$17-0.2)/12))*(Data!O$18/365))</f>
        <v/>
      </c>
      <c r="P56" s="24" t="str">
        <f>IF($B56="","",(D56*1000/(24*Data!D$18)*Data!$I$116))</f>
        <v/>
      </c>
      <c r="Q56" s="24" t="str">
        <f>IF($B56="","",(E56*1000/(24*Data!E$18)*Data!$I$116))</f>
        <v/>
      </c>
      <c r="R56" s="24" t="str">
        <f>IF($B56="","",(F56*1000/(24*Data!F$18)*Data!$I$116))</f>
        <v/>
      </c>
      <c r="S56" s="24" t="str">
        <f>IF($B56="","",(G56*1000/(24*Data!G$18)*Data!$I$116))</f>
        <v/>
      </c>
      <c r="T56" s="24" t="str">
        <f>IF($B56="","",(H56*1000/(24*Data!H$18)*Data!$I$116))</f>
        <v/>
      </c>
      <c r="U56" s="24" t="str">
        <f>IF($B56="","",(I56*1000/(24*Data!I$18)*Data!$I$116))</f>
        <v/>
      </c>
      <c r="V56" s="24" t="str">
        <f>IF($B56="","",(J56*1000/(24*Data!J$18)*Data!$I$116))</f>
        <v/>
      </c>
      <c r="W56" s="24" t="str">
        <f>IF($B56="","",(K56*1000/(24*Data!K$18)*Data!$I$116))</f>
        <v/>
      </c>
      <c r="X56" s="24" t="str">
        <f>IF($B56="","",(L56*1000/(24*Data!L$18)*Data!$I$116))</f>
        <v/>
      </c>
      <c r="Y56" s="24" t="str">
        <f>IF($B56="","",(M56*1000/(24*Data!M$18)*Data!$I$116))</f>
        <v/>
      </c>
      <c r="Z56" s="24" t="str">
        <f>IF($B56="","",(N56*1000/(24*Data!N$18)*Data!$I$116))</f>
        <v/>
      </c>
      <c r="AA56" s="24" t="str">
        <f>IF($B56="","",(O56*1000/(24*Data!O$18)*Data!$I$116))</f>
        <v/>
      </c>
    </row>
    <row r="57" spans="2:27" ht="19.899999999999999" customHeight="1">
      <c r="B57" s="16" t="str">
        <f>IF('3 INPUT SAP DATA'!H61="","",'3 INPUT SAP DATA'!H61)</f>
        <v/>
      </c>
      <c r="C57" s="24" t="str">
        <f>IF($B57="","",Data!$B$147*Occupancy!G54*(Data!$B$148/1000)*(Data!$B$146/'3 INPUT SAP DATA'!AR61))</f>
        <v/>
      </c>
      <c r="D57" s="24" t="str">
        <f>IF($B57="","",$C57*(1+0.5*COS(2*PI()*(Data!D$17-0.2)/12))*(Data!D$18/365))</f>
        <v/>
      </c>
      <c r="E57" s="24" t="str">
        <f>IF($B57="","",$C57*(1+0.5*COS(2*PI()*(Data!E$17-0.2)/12))*(Data!E$18/365))</f>
        <v/>
      </c>
      <c r="F57" s="24" t="str">
        <f>IF($B57="","",$C57*(1+0.5*COS(2*PI()*(Data!F$17-0.2)/12))*(Data!F$18/365))</f>
        <v/>
      </c>
      <c r="G57" s="24" t="str">
        <f>IF($B57="","",$C57*(1+0.5*COS(2*PI()*(Data!G$17-0.2)/12))*(Data!G$18/365))</f>
        <v/>
      </c>
      <c r="H57" s="24" t="str">
        <f>IF($B57="","",$C57*(1+0.5*COS(2*PI()*(Data!H$17-0.2)/12))*(Data!H$18/365))</f>
        <v/>
      </c>
      <c r="I57" s="24" t="str">
        <f>IF($B57="","",$C57*(1+0.5*COS(2*PI()*(Data!I$17-0.2)/12))*(Data!I$18/365))</f>
        <v/>
      </c>
      <c r="J57" s="24" t="str">
        <f>IF($B57="","",$C57*(1+0.5*COS(2*PI()*(Data!J$17-0.2)/12))*(Data!J$18/365))</f>
        <v/>
      </c>
      <c r="K57" s="24" t="str">
        <f>IF($B57="","",$C57*(1+0.5*COS(2*PI()*(Data!K$17-0.2)/12))*(Data!K$18/365))</f>
        <v/>
      </c>
      <c r="L57" s="24" t="str">
        <f>IF($B57="","",$C57*(1+0.5*COS(2*PI()*(Data!L$17-0.2)/12))*(Data!L$18/365))</f>
        <v/>
      </c>
      <c r="M57" s="24" t="str">
        <f>IF($B57="","",$C57*(1+0.5*COS(2*PI()*(Data!M$17-0.2)/12))*(Data!M$18/365))</f>
        <v/>
      </c>
      <c r="N57" s="24" t="str">
        <f>IF($B57="","",$C57*(1+0.5*COS(2*PI()*(Data!N$17-0.2)/12))*(Data!N$18/365))</f>
        <v/>
      </c>
      <c r="O57" s="24" t="str">
        <f>IF($B57="","",$C57*(1+0.5*COS(2*PI()*(Data!O$17-0.2)/12))*(Data!O$18/365))</f>
        <v/>
      </c>
      <c r="P57" s="24" t="str">
        <f>IF($B57="","",(D57*1000/(24*Data!D$18)*Data!$I$116))</f>
        <v/>
      </c>
      <c r="Q57" s="24" t="str">
        <f>IF($B57="","",(E57*1000/(24*Data!E$18)*Data!$I$116))</f>
        <v/>
      </c>
      <c r="R57" s="24" t="str">
        <f>IF($B57="","",(F57*1000/(24*Data!F$18)*Data!$I$116))</f>
        <v/>
      </c>
      <c r="S57" s="24" t="str">
        <f>IF($B57="","",(G57*1000/(24*Data!G$18)*Data!$I$116))</f>
        <v/>
      </c>
      <c r="T57" s="24" t="str">
        <f>IF($B57="","",(H57*1000/(24*Data!H$18)*Data!$I$116))</f>
        <v/>
      </c>
      <c r="U57" s="24" t="str">
        <f>IF($B57="","",(I57*1000/(24*Data!I$18)*Data!$I$116))</f>
        <v/>
      </c>
      <c r="V57" s="24" t="str">
        <f>IF($B57="","",(J57*1000/(24*Data!J$18)*Data!$I$116))</f>
        <v/>
      </c>
      <c r="W57" s="24" t="str">
        <f>IF($B57="","",(K57*1000/(24*Data!K$18)*Data!$I$116))</f>
        <v/>
      </c>
      <c r="X57" s="24" t="str">
        <f>IF($B57="","",(L57*1000/(24*Data!L$18)*Data!$I$116))</f>
        <v/>
      </c>
      <c r="Y57" s="24" t="str">
        <f>IF($B57="","",(M57*1000/(24*Data!M$18)*Data!$I$116))</f>
        <v/>
      </c>
      <c r="Z57" s="24" t="str">
        <f>IF($B57="","",(N57*1000/(24*Data!N$18)*Data!$I$116))</f>
        <v/>
      </c>
      <c r="AA57" s="24" t="str">
        <f>IF($B57="","",(O57*1000/(24*Data!O$18)*Data!$I$116))</f>
        <v/>
      </c>
    </row>
    <row r="58" spans="2:27" ht="19.899999999999999" customHeight="1">
      <c r="B58" s="16" t="str">
        <f>IF('3 INPUT SAP DATA'!H62="","",'3 INPUT SAP DATA'!H62)</f>
        <v/>
      </c>
      <c r="C58" s="24" t="str">
        <f>IF($B58="","",Data!$B$147*Occupancy!G55*(Data!$B$148/1000)*(Data!$B$146/'3 INPUT SAP DATA'!AR62))</f>
        <v/>
      </c>
      <c r="D58" s="24" t="str">
        <f>IF($B58="","",$C58*(1+0.5*COS(2*PI()*(Data!D$17-0.2)/12))*(Data!D$18/365))</f>
        <v/>
      </c>
      <c r="E58" s="24" t="str">
        <f>IF($B58="","",$C58*(1+0.5*COS(2*PI()*(Data!E$17-0.2)/12))*(Data!E$18/365))</f>
        <v/>
      </c>
      <c r="F58" s="24" t="str">
        <f>IF($B58="","",$C58*(1+0.5*COS(2*PI()*(Data!F$17-0.2)/12))*(Data!F$18/365))</f>
        <v/>
      </c>
      <c r="G58" s="24" t="str">
        <f>IF($B58="","",$C58*(1+0.5*COS(2*PI()*(Data!G$17-0.2)/12))*(Data!G$18/365))</f>
        <v/>
      </c>
      <c r="H58" s="24" t="str">
        <f>IF($B58="","",$C58*(1+0.5*COS(2*PI()*(Data!H$17-0.2)/12))*(Data!H$18/365))</f>
        <v/>
      </c>
      <c r="I58" s="24" t="str">
        <f>IF($B58="","",$C58*(1+0.5*COS(2*PI()*(Data!I$17-0.2)/12))*(Data!I$18/365))</f>
        <v/>
      </c>
      <c r="J58" s="24" t="str">
        <f>IF($B58="","",$C58*(1+0.5*COS(2*PI()*(Data!J$17-0.2)/12))*(Data!J$18/365))</f>
        <v/>
      </c>
      <c r="K58" s="24" t="str">
        <f>IF($B58="","",$C58*(1+0.5*COS(2*PI()*(Data!K$17-0.2)/12))*(Data!K$18/365))</f>
        <v/>
      </c>
      <c r="L58" s="24" t="str">
        <f>IF($B58="","",$C58*(1+0.5*COS(2*PI()*(Data!L$17-0.2)/12))*(Data!L$18/365))</f>
        <v/>
      </c>
      <c r="M58" s="24" t="str">
        <f>IF($B58="","",$C58*(1+0.5*COS(2*PI()*(Data!M$17-0.2)/12))*(Data!M$18/365))</f>
        <v/>
      </c>
      <c r="N58" s="24" t="str">
        <f>IF($B58="","",$C58*(1+0.5*COS(2*PI()*(Data!N$17-0.2)/12))*(Data!N$18/365))</f>
        <v/>
      </c>
      <c r="O58" s="24" t="str">
        <f>IF($B58="","",$C58*(1+0.5*COS(2*PI()*(Data!O$17-0.2)/12))*(Data!O$18/365))</f>
        <v/>
      </c>
      <c r="P58" s="24" t="str">
        <f>IF($B58="","",(D58*1000/(24*Data!D$18)*Data!$I$116))</f>
        <v/>
      </c>
      <c r="Q58" s="24" t="str">
        <f>IF($B58="","",(E58*1000/(24*Data!E$18)*Data!$I$116))</f>
        <v/>
      </c>
      <c r="R58" s="24" t="str">
        <f>IF($B58="","",(F58*1000/(24*Data!F$18)*Data!$I$116))</f>
        <v/>
      </c>
      <c r="S58" s="24" t="str">
        <f>IF($B58="","",(G58*1000/(24*Data!G$18)*Data!$I$116))</f>
        <v/>
      </c>
      <c r="T58" s="24" t="str">
        <f>IF($B58="","",(H58*1000/(24*Data!H$18)*Data!$I$116))</f>
        <v/>
      </c>
      <c r="U58" s="24" t="str">
        <f>IF($B58="","",(I58*1000/(24*Data!I$18)*Data!$I$116))</f>
        <v/>
      </c>
      <c r="V58" s="24" t="str">
        <f>IF($B58="","",(J58*1000/(24*Data!J$18)*Data!$I$116))</f>
        <v/>
      </c>
      <c r="W58" s="24" t="str">
        <f>IF($B58="","",(K58*1000/(24*Data!K$18)*Data!$I$116))</f>
        <v/>
      </c>
      <c r="X58" s="24" t="str">
        <f>IF($B58="","",(L58*1000/(24*Data!L$18)*Data!$I$116))</f>
        <v/>
      </c>
      <c r="Y58" s="24" t="str">
        <f>IF($B58="","",(M58*1000/(24*Data!M$18)*Data!$I$116))</f>
        <v/>
      </c>
      <c r="Z58" s="24" t="str">
        <f>IF($B58="","",(N58*1000/(24*Data!N$18)*Data!$I$116))</f>
        <v/>
      </c>
      <c r="AA58" s="24" t="str">
        <f>IF($B58="","",(O58*1000/(24*Data!O$18)*Data!$I$116))</f>
        <v/>
      </c>
    </row>
    <row r="59" spans="2:27" ht="19.899999999999999" customHeight="1">
      <c r="B59" s="16" t="str">
        <f>IF('3 INPUT SAP DATA'!H63="","",'3 INPUT SAP DATA'!H63)</f>
        <v/>
      </c>
      <c r="C59" s="24" t="str">
        <f>IF($B59="","",Data!$B$147*Occupancy!G56*(Data!$B$148/1000)*(Data!$B$146/'3 INPUT SAP DATA'!AR63))</f>
        <v/>
      </c>
      <c r="D59" s="24" t="str">
        <f>IF($B59="","",$C59*(1+0.5*COS(2*PI()*(Data!D$17-0.2)/12))*(Data!D$18/365))</f>
        <v/>
      </c>
      <c r="E59" s="24" t="str">
        <f>IF($B59="","",$C59*(1+0.5*COS(2*PI()*(Data!E$17-0.2)/12))*(Data!E$18/365))</f>
        <v/>
      </c>
      <c r="F59" s="24" t="str">
        <f>IF($B59="","",$C59*(1+0.5*COS(2*PI()*(Data!F$17-0.2)/12))*(Data!F$18/365))</f>
        <v/>
      </c>
      <c r="G59" s="24" t="str">
        <f>IF($B59="","",$C59*(1+0.5*COS(2*PI()*(Data!G$17-0.2)/12))*(Data!G$18/365))</f>
        <v/>
      </c>
      <c r="H59" s="24" t="str">
        <f>IF($B59="","",$C59*(1+0.5*COS(2*PI()*(Data!H$17-0.2)/12))*(Data!H$18/365))</f>
        <v/>
      </c>
      <c r="I59" s="24" t="str">
        <f>IF($B59="","",$C59*(1+0.5*COS(2*PI()*(Data!I$17-0.2)/12))*(Data!I$18/365))</f>
        <v/>
      </c>
      <c r="J59" s="24" t="str">
        <f>IF($B59="","",$C59*(1+0.5*COS(2*PI()*(Data!J$17-0.2)/12))*(Data!J$18/365))</f>
        <v/>
      </c>
      <c r="K59" s="24" t="str">
        <f>IF($B59="","",$C59*(1+0.5*COS(2*PI()*(Data!K$17-0.2)/12))*(Data!K$18/365))</f>
        <v/>
      </c>
      <c r="L59" s="24" t="str">
        <f>IF($B59="","",$C59*(1+0.5*COS(2*PI()*(Data!L$17-0.2)/12))*(Data!L$18/365))</f>
        <v/>
      </c>
      <c r="M59" s="24" t="str">
        <f>IF($B59="","",$C59*(1+0.5*COS(2*PI()*(Data!M$17-0.2)/12))*(Data!M$18/365))</f>
        <v/>
      </c>
      <c r="N59" s="24" t="str">
        <f>IF($B59="","",$C59*(1+0.5*COS(2*PI()*(Data!N$17-0.2)/12))*(Data!N$18/365))</f>
        <v/>
      </c>
      <c r="O59" s="24" t="str">
        <f>IF($B59="","",$C59*(1+0.5*COS(2*PI()*(Data!O$17-0.2)/12))*(Data!O$18/365))</f>
        <v/>
      </c>
      <c r="P59" s="24" t="str">
        <f>IF($B59="","",(D59*1000/(24*Data!D$18)*Data!$I$116))</f>
        <v/>
      </c>
      <c r="Q59" s="24" t="str">
        <f>IF($B59="","",(E59*1000/(24*Data!E$18)*Data!$I$116))</f>
        <v/>
      </c>
      <c r="R59" s="24" t="str">
        <f>IF($B59="","",(F59*1000/(24*Data!F$18)*Data!$I$116))</f>
        <v/>
      </c>
      <c r="S59" s="24" t="str">
        <f>IF($B59="","",(G59*1000/(24*Data!G$18)*Data!$I$116))</f>
        <v/>
      </c>
      <c r="T59" s="24" t="str">
        <f>IF($B59="","",(H59*1000/(24*Data!H$18)*Data!$I$116))</f>
        <v/>
      </c>
      <c r="U59" s="24" t="str">
        <f>IF($B59="","",(I59*1000/(24*Data!I$18)*Data!$I$116))</f>
        <v/>
      </c>
      <c r="V59" s="24" t="str">
        <f>IF($B59="","",(J59*1000/(24*Data!J$18)*Data!$I$116))</f>
        <v/>
      </c>
      <c r="W59" s="24" t="str">
        <f>IF($B59="","",(K59*1000/(24*Data!K$18)*Data!$I$116))</f>
        <v/>
      </c>
      <c r="X59" s="24" t="str">
        <f>IF($B59="","",(L59*1000/(24*Data!L$18)*Data!$I$116))</f>
        <v/>
      </c>
      <c r="Y59" s="24" t="str">
        <f>IF($B59="","",(M59*1000/(24*Data!M$18)*Data!$I$116))</f>
        <v/>
      </c>
      <c r="Z59" s="24" t="str">
        <f>IF($B59="","",(N59*1000/(24*Data!N$18)*Data!$I$116))</f>
        <v/>
      </c>
      <c r="AA59" s="24" t="str">
        <f>IF($B59="","",(O59*1000/(24*Data!O$18)*Data!$I$116))</f>
        <v/>
      </c>
    </row>
    <row r="60" spans="2:27" ht="19.899999999999999" customHeight="1">
      <c r="B60" s="16" t="str">
        <f>IF('3 INPUT SAP DATA'!H64="","",'3 INPUT SAP DATA'!H64)</f>
        <v/>
      </c>
      <c r="C60" s="24" t="str">
        <f>IF($B60="","",Data!$B$147*Occupancy!G57*(Data!$B$148/1000)*(Data!$B$146/'3 INPUT SAP DATA'!AR64))</f>
        <v/>
      </c>
      <c r="D60" s="24" t="str">
        <f>IF($B60="","",$C60*(1+0.5*COS(2*PI()*(Data!D$17-0.2)/12))*(Data!D$18/365))</f>
        <v/>
      </c>
      <c r="E60" s="24" t="str">
        <f>IF($B60="","",$C60*(1+0.5*COS(2*PI()*(Data!E$17-0.2)/12))*(Data!E$18/365))</f>
        <v/>
      </c>
      <c r="F60" s="24" t="str">
        <f>IF($B60="","",$C60*(1+0.5*COS(2*PI()*(Data!F$17-0.2)/12))*(Data!F$18/365))</f>
        <v/>
      </c>
      <c r="G60" s="24" t="str">
        <f>IF($B60="","",$C60*(1+0.5*COS(2*PI()*(Data!G$17-0.2)/12))*(Data!G$18/365))</f>
        <v/>
      </c>
      <c r="H60" s="24" t="str">
        <f>IF($B60="","",$C60*(1+0.5*COS(2*PI()*(Data!H$17-0.2)/12))*(Data!H$18/365))</f>
        <v/>
      </c>
      <c r="I60" s="24" t="str">
        <f>IF($B60="","",$C60*(1+0.5*COS(2*PI()*(Data!I$17-0.2)/12))*(Data!I$18/365))</f>
        <v/>
      </c>
      <c r="J60" s="24" t="str">
        <f>IF($B60="","",$C60*(1+0.5*COS(2*PI()*(Data!J$17-0.2)/12))*(Data!J$18/365))</f>
        <v/>
      </c>
      <c r="K60" s="24" t="str">
        <f>IF($B60="","",$C60*(1+0.5*COS(2*PI()*(Data!K$17-0.2)/12))*(Data!K$18/365))</f>
        <v/>
      </c>
      <c r="L60" s="24" t="str">
        <f>IF($B60="","",$C60*(1+0.5*COS(2*PI()*(Data!L$17-0.2)/12))*(Data!L$18/365))</f>
        <v/>
      </c>
      <c r="M60" s="24" t="str">
        <f>IF($B60="","",$C60*(1+0.5*COS(2*PI()*(Data!M$17-0.2)/12))*(Data!M$18/365))</f>
        <v/>
      </c>
      <c r="N60" s="24" t="str">
        <f>IF($B60="","",$C60*(1+0.5*COS(2*PI()*(Data!N$17-0.2)/12))*(Data!N$18/365))</f>
        <v/>
      </c>
      <c r="O60" s="24" t="str">
        <f>IF($B60="","",$C60*(1+0.5*COS(2*PI()*(Data!O$17-0.2)/12))*(Data!O$18/365))</f>
        <v/>
      </c>
      <c r="P60" s="24" t="str">
        <f>IF($B60="","",(D60*1000/(24*Data!D$18)*Data!$I$116))</f>
        <v/>
      </c>
      <c r="Q60" s="24" t="str">
        <f>IF($B60="","",(E60*1000/(24*Data!E$18)*Data!$I$116))</f>
        <v/>
      </c>
      <c r="R60" s="24" t="str">
        <f>IF($B60="","",(F60*1000/(24*Data!F$18)*Data!$I$116))</f>
        <v/>
      </c>
      <c r="S60" s="24" t="str">
        <f>IF($B60="","",(G60*1000/(24*Data!G$18)*Data!$I$116))</f>
        <v/>
      </c>
      <c r="T60" s="24" t="str">
        <f>IF($B60="","",(H60*1000/(24*Data!H$18)*Data!$I$116))</f>
        <v/>
      </c>
      <c r="U60" s="24" t="str">
        <f>IF($B60="","",(I60*1000/(24*Data!I$18)*Data!$I$116))</f>
        <v/>
      </c>
      <c r="V60" s="24" t="str">
        <f>IF($B60="","",(J60*1000/(24*Data!J$18)*Data!$I$116))</f>
        <v/>
      </c>
      <c r="W60" s="24" t="str">
        <f>IF($B60="","",(K60*1000/(24*Data!K$18)*Data!$I$116))</f>
        <v/>
      </c>
      <c r="X60" s="24" t="str">
        <f>IF($B60="","",(L60*1000/(24*Data!L$18)*Data!$I$116))</f>
        <v/>
      </c>
      <c r="Y60" s="24" t="str">
        <f>IF($B60="","",(M60*1000/(24*Data!M$18)*Data!$I$116))</f>
        <v/>
      </c>
      <c r="Z60" s="24" t="str">
        <f>IF($B60="","",(N60*1000/(24*Data!N$18)*Data!$I$116))</f>
        <v/>
      </c>
      <c r="AA60" s="24" t="str">
        <f>IF($B60="","",(O60*1000/(24*Data!O$18)*Data!$I$116))</f>
        <v/>
      </c>
    </row>
    <row r="61" spans="2:27" ht="19.899999999999999" customHeight="1">
      <c r="B61" s="16" t="str">
        <f>IF('3 INPUT SAP DATA'!H65="","",'3 INPUT SAP DATA'!H65)</f>
        <v/>
      </c>
      <c r="C61" s="24" t="str">
        <f>IF($B61="","",Data!$B$147*Occupancy!G58*(Data!$B$148/1000)*(Data!$B$146/'3 INPUT SAP DATA'!AR65))</f>
        <v/>
      </c>
      <c r="D61" s="24" t="str">
        <f>IF($B61="","",$C61*(1+0.5*COS(2*PI()*(Data!D$17-0.2)/12))*(Data!D$18/365))</f>
        <v/>
      </c>
      <c r="E61" s="24" t="str">
        <f>IF($B61="","",$C61*(1+0.5*COS(2*PI()*(Data!E$17-0.2)/12))*(Data!E$18/365))</f>
        <v/>
      </c>
      <c r="F61" s="24" t="str">
        <f>IF($B61="","",$C61*(1+0.5*COS(2*PI()*(Data!F$17-0.2)/12))*(Data!F$18/365))</f>
        <v/>
      </c>
      <c r="G61" s="24" t="str">
        <f>IF($B61="","",$C61*(1+0.5*COS(2*PI()*(Data!G$17-0.2)/12))*(Data!G$18/365))</f>
        <v/>
      </c>
      <c r="H61" s="24" t="str">
        <f>IF($B61="","",$C61*(1+0.5*COS(2*PI()*(Data!H$17-0.2)/12))*(Data!H$18/365))</f>
        <v/>
      </c>
      <c r="I61" s="24" t="str">
        <f>IF($B61="","",$C61*(1+0.5*COS(2*PI()*(Data!I$17-0.2)/12))*(Data!I$18/365))</f>
        <v/>
      </c>
      <c r="J61" s="24" t="str">
        <f>IF($B61="","",$C61*(1+0.5*COS(2*PI()*(Data!J$17-0.2)/12))*(Data!J$18/365))</f>
        <v/>
      </c>
      <c r="K61" s="24" t="str">
        <f>IF($B61="","",$C61*(1+0.5*COS(2*PI()*(Data!K$17-0.2)/12))*(Data!K$18/365))</f>
        <v/>
      </c>
      <c r="L61" s="24" t="str">
        <f>IF($B61="","",$C61*(1+0.5*COS(2*PI()*(Data!L$17-0.2)/12))*(Data!L$18/365))</f>
        <v/>
      </c>
      <c r="M61" s="24" t="str">
        <f>IF($B61="","",$C61*(1+0.5*COS(2*PI()*(Data!M$17-0.2)/12))*(Data!M$18/365))</f>
        <v/>
      </c>
      <c r="N61" s="24" t="str">
        <f>IF($B61="","",$C61*(1+0.5*COS(2*PI()*(Data!N$17-0.2)/12))*(Data!N$18/365))</f>
        <v/>
      </c>
      <c r="O61" s="24" t="str">
        <f>IF($B61="","",$C61*(1+0.5*COS(2*PI()*(Data!O$17-0.2)/12))*(Data!O$18/365))</f>
        <v/>
      </c>
      <c r="P61" s="24" t="str">
        <f>IF($B61="","",(D61*1000/(24*Data!D$18)*Data!$I$116))</f>
        <v/>
      </c>
      <c r="Q61" s="24" t="str">
        <f>IF($B61="","",(E61*1000/(24*Data!E$18)*Data!$I$116))</f>
        <v/>
      </c>
      <c r="R61" s="24" t="str">
        <f>IF($B61="","",(F61*1000/(24*Data!F$18)*Data!$I$116))</f>
        <v/>
      </c>
      <c r="S61" s="24" t="str">
        <f>IF($B61="","",(G61*1000/(24*Data!G$18)*Data!$I$116))</f>
        <v/>
      </c>
      <c r="T61" s="24" t="str">
        <f>IF($B61="","",(H61*1000/(24*Data!H$18)*Data!$I$116))</f>
        <v/>
      </c>
      <c r="U61" s="24" t="str">
        <f>IF($B61="","",(I61*1000/(24*Data!I$18)*Data!$I$116))</f>
        <v/>
      </c>
      <c r="V61" s="24" t="str">
        <f>IF($B61="","",(J61*1000/(24*Data!J$18)*Data!$I$116))</f>
        <v/>
      </c>
      <c r="W61" s="24" t="str">
        <f>IF($B61="","",(K61*1000/(24*Data!K$18)*Data!$I$116))</f>
        <v/>
      </c>
      <c r="X61" s="24" t="str">
        <f>IF($B61="","",(L61*1000/(24*Data!L$18)*Data!$I$116))</f>
        <v/>
      </c>
      <c r="Y61" s="24" t="str">
        <f>IF($B61="","",(M61*1000/(24*Data!M$18)*Data!$I$116))</f>
        <v/>
      </c>
      <c r="Z61" s="24" t="str">
        <f>IF($B61="","",(N61*1000/(24*Data!N$18)*Data!$I$116))</f>
        <v/>
      </c>
      <c r="AA61" s="24" t="str">
        <f>IF($B61="","",(O61*1000/(24*Data!O$18)*Data!$I$116))</f>
        <v/>
      </c>
    </row>
    <row r="62" spans="2:27" ht="19.899999999999999" customHeight="1">
      <c r="B62" s="16" t="str">
        <f>IF('3 INPUT SAP DATA'!H66="","",'3 INPUT SAP DATA'!H66)</f>
        <v/>
      </c>
      <c r="C62" s="24" t="str">
        <f>IF($B62="","",Data!$B$147*Occupancy!G59*(Data!$B$148/1000)*(Data!$B$146/'3 INPUT SAP DATA'!AR66))</f>
        <v/>
      </c>
      <c r="D62" s="24" t="str">
        <f>IF($B62="","",$C62*(1+0.5*COS(2*PI()*(Data!D$17-0.2)/12))*(Data!D$18/365))</f>
        <v/>
      </c>
      <c r="E62" s="24" t="str">
        <f>IF($B62="","",$C62*(1+0.5*COS(2*PI()*(Data!E$17-0.2)/12))*(Data!E$18/365))</f>
        <v/>
      </c>
      <c r="F62" s="24" t="str">
        <f>IF($B62="","",$C62*(1+0.5*COS(2*PI()*(Data!F$17-0.2)/12))*(Data!F$18/365))</f>
        <v/>
      </c>
      <c r="G62" s="24" t="str">
        <f>IF($B62="","",$C62*(1+0.5*COS(2*PI()*(Data!G$17-0.2)/12))*(Data!G$18/365))</f>
        <v/>
      </c>
      <c r="H62" s="24" t="str">
        <f>IF($B62="","",$C62*(1+0.5*COS(2*PI()*(Data!H$17-0.2)/12))*(Data!H$18/365))</f>
        <v/>
      </c>
      <c r="I62" s="24" t="str">
        <f>IF($B62="","",$C62*(1+0.5*COS(2*PI()*(Data!I$17-0.2)/12))*(Data!I$18/365))</f>
        <v/>
      </c>
      <c r="J62" s="24" t="str">
        <f>IF($B62="","",$C62*(1+0.5*COS(2*PI()*(Data!J$17-0.2)/12))*(Data!J$18/365))</f>
        <v/>
      </c>
      <c r="K62" s="24" t="str">
        <f>IF($B62="","",$C62*(1+0.5*COS(2*PI()*(Data!K$17-0.2)/12))*(Data!K$18/365))</f>
        <v/>
      </c>
      <c r="L62" s="24" t="str">
        <f>IF($B62="","",$C62*(1+0.5*COS(2*PI()*(Data!L$17-0.2)/12))*(Data!L$18/365))</f>
        <v/>
      </c>
      <c r="M62" s="24" t="str">
        <f>IF($B62="","",$C62*(1+0.5*COS(2*PI()*(Data!M$17-0.2)/12))*(Data!M$18/365))</f>
        <v/>
      </c>
      <c r="N62" s="24" t="str">
        <f>IF($B62="","",$C62*(1+0.5*COS(2*PI()*(Data!N$17-0.2)/12))*(Data!N$18/365))</f>
        <v/>
      </c>
      <c r="O62" s="24" t="str">
        <f>IF($B62="","",$C62*(1+0.5*COS(2*PI()*(Data!O$17-0.2)/12))*(Data!O$18/365))</f>
        <v/>
      </c>
      <c r="P62" s="24" t="str">
        <f>IF($B62="","",(D62*1000/(24*Data!D$18)*Data!$I$116))</f>
        <v/>
      </c>
      <c r="Q62" s="24" t="str">
        <f>IF($B62="","",(E62*1000/(24*Data!E$18)*Data!$I$116))</f>
        <v/>
      </c>
      <c r="R62" s="24" t="str">
        <f>IF($B62="","",(F62*1000/(24*Data!F$18)*Data!$I$116))</f>
        <v/>
      </c>
      <c r="S62" s="24" t="str">
        <f>IF($B62="","",(G62*1000/(24*Data!G$18)*Data!$I$116))</f>
        <v/>
      </c>
      <c r="T62" s="24" t="str">
        <f>IF($B62="","",(H62*1000/(24*Data!H$18)*Data!$I$116))</f>
        <v/>
      </c>
      <c r="U62" s="24" t="str">
        <f>IF($B62="","",(I62*1000/(24*Data!I$18)*Data!$I$116))</f>
        <v/>
      </c>
      <c r="V62" s="24" t="str">
        <f>IF($B62="","",(J62*1000/(24*Data!J$18)*Data!$I$116))</f>
        <v/>
      </c>
      <c r="W62" s="24" t="str">
        <f>IF($B62="","",(K62*1000/(24*Data!K$18)*Data!$I$116))</f>
        <v/>
      </c>
      <c r="X62" s="24" t="str">
        <f>IF($B62="","",(L62*1000/(24*Data!L$18)*Data!$I$116))</f>
        <v/>
      </c>
      <c r="Y62" s="24" t="str">
        <f>IF($B62="","",(M62*1000/(24*Data!M$18)*Data!$I$116))</f>
        <v/>
      </c>
      <c r="Z62" s="24" t="str">
        <f>IF($B62="","",(N62*1000/(24*Data!N$18)*Data!$I$116))</f>
        <v/>
      </c>
      <c r="AA62" s="24" t="str">
        <f>IF($B62="","",(O62*1000/(24*Data!O$18)*Data!$I$116))</f>
        <v/>
      </c>
    </row>
    <row r="63" spans="2:27" ht="19.899999999999999" customHeight="1">
      <c r="B63" s="16" t="str">
        <f>IF('3 INPUT SAP DATA'!H67="","",'3 INPUT SAP DATA'!H67)</f>
        <v/>
      </c>
      <c r="C63" s="24" t="str">
        <f>IF($B63="","",Data!$B$147*Occupancy!G60*(Data!$B$148/1000)*(Data!$B$146/'3 INPUT SAP DATA'!AR67))</f>
        <v/>
      </c>
      <c r="D63" s="24" t="str">
        <f>IF($B63="","",$C63*(1+0.5*COS(2*PI()*(Data!D$17-0.2)/12))*(Data!D$18/365))</f>
        <v/>
      </c>
      <c r="E63" s="24" t="str">
        <f>IF($B63="","",$C63*(1+0.5*COS(2*PI()*(Data!E$17-0.2)/12))*(Data!E$18/365))</f>
        <v/>
      </c>
      <c r="F63" s="24" t="str">
        <f>IF($B63="","",$C63*(1+0.5*COS(2*PI()*(Data!F$17-0.2)/12))*(Data!F$18/365))</f>
        <v/>
      </c>
      <c r="G63" s="24" t="str">
        <f>IF($B63="","",$C63*(1+0.5*COS(2*PI()*(Data!G$17-0.2)/12))*(Data!G$18/365))</f>
        <v/>
      </c>
      <c r="H63" s="24" t="str">
        <f>IF($B63="","",$C63*(1+0.5*COS(2*PI()*(Data!H$17-0.2)/12))*(Data!H$18/365))</f>
        <v/>
      </c>
      <c r="I63" s="24" t="str">
        <f>IF($B63="","",$C63*(1+0.5*COS(2*PI()*(Data!I$17-0.2)/12))*(Data!I$18/365))</f>
        <v/>
      </c>
      <c r="J63" s="24" t="str">
        <f>IF($B63="","",$C63*(1+0.5*COS(2*PI()*(Data!J$17-0.2)/12))*(Data!J$18/365))</f>
        <v/>
      </c>
      <c r="K63" s="24" t="str">
        <f>IF($B63="","",$C63*(1+0.5*COS(2*PI()*(Data!K$17-0.2)/12))*(Data!K$18/365))</f>
        <v/>
      </c>
      <c r="L63" s="24" t="str">
        <f>IF($B63="","",$C63*(1+0.5*COS(2*PI()*(Data!L$17-0.2)/12))*(Data!L$18/365))</f>
        <v/>
      </c>
      <c r="M63" s="24" t="str">
        <f>IF($B63="","",$C63*(1+0.5*COS(2*PI()*(Data!M$17-0.2)/12))*(Data!M$18/365))</f>
        <v/>
      </c>
      <c r="N63" s="24" t="str">
        <f>IF($B63="","",$C63*(1+0.5*COS(2*PI()*(Data!N$17-0.2)/12))*(Data!N$18/365))</f>
        <v/>
      </c>
      <c r="O63" s="24" t="str">
        <f>IF($B63="","",$C63*(1+0.5*COS(2*PI()*(Data!O$17-0.2)/12))*(Data!O$18/365))</f>
        <v/>
      </c>
      <c r="P63" s="24" t="str">
        <f>IF($B63="","",(D63*1000/(24*Data!D$18)*Data!$I$116))</f>
        <v/>
      </c>
      <c r="Q63" s="24" t="str">
        <f>IF($B63="","",(E63*1000/(24*Data!E$18)*Data!$I$116))</f>
        <v/>
      </c>
      <c r="R63" s="24" t="str">
        <f>IF($B63="","",(F63*1000/(24*Data!F$18)*Data!$I$116))</f>
        <v/>
      </c>
      <c r="S63" s="24" t="str">
        <f>IF($B63="","",(G63*1000/(24*Data!G$18)*Data!$I$116))</f>
        <v/>
      </c>
      <c r="T63" s="24" t="str">
        <f>IF($B63="","",(H63*1000/(24*Data!H$18)*Data!$I$116))</f>
        <v/>
      </c>
      <c r="U63" s="24" t="str">
        <f>IF($B63="","",(I63*1000/(24*Data!I$18)*Data!$I$116))</f>
        <v/>
      </c>
      <c r="V63" s="24" t="str">
        <f>IF($B63="","",(J63*1000/(24*Data!J$18)*Data!$I$116))</f>
        <v/>
      </c>
      <c r="W63" s="24" t="str">
        <f>IF($B63="","",(K63*1000/(24*Data!K$18)*Data!$I$116))</f>
        <v/>
      </c>
      <c r="X63" s="24" t="str">
        <f>IF($B63="","",(L63*1000/(24*Data!L$18)*Data!$I$116))</f>
        <v/>
      </c>
      <c r="Y63" s="24" t="str">
        <f>IF($B63="","",(M63*1000/(24*Data!M$18)*Data!$I$116))</f>
        <v/>
      </c>
      <c r="Z63" s="24" t="str">
        <f>IF($B63="","",(N63*1000/(24*Data!N$18)*Data!$I$116))</f>
        <v/>
      </c>
      <c r="AA63" s="24" t="str">
        <f>IF($B63="","",(O63*1000/(24*Data!O$18)*Data!$I$116))</f>
        <v/>
      </c>
    </row>
    <row r="64" spans="2:27" ht="19.899999999999999" customHeight="1">
      <c r="B64" s="16" t="str">
        <f>IF('3 INPUT SAP DATA'!H68="","",'3 INPUT SAP DATA'!H68)</f>
        <v/>
      </c>
      <c r="C64" s="24" t="str">
        <f>IF($B64="","",Data!$B$147*Occupancy!G61*(Data!$B$148/1000)*(Data!$B$146/'3 INPUT SAP DATA'!AR68))</f>
        <v/>
      </c>
      <c r="D64" s="24" t="str">
        <f>IF($B64="","",$C64*(1+0.5*COS(2*PI()*(Data!D$17-0.2)/12))*(Data!D$18/365))</f>
        <v/>
      </c>
      <c r="E64" s="24" t="str">
        <f>IF($B64="","",$C64*(1+0.5*COS(2*PI()*(Data!E$17-0.2)/12))*(Data!E$18/365))</f>
        <v/>
      </c>
      <c r="F64" s="24" t="str">
        <f>IF($B64="","",$C64*(1+0.5*COS(2*PI()*(Data!F$17-0.2)/12))*(Data!F$18/365))</f>
        <v/>
      </c>
      <c r="G64" s="24" t="str">
        <f>IF($B64="","",$C64*(1+0.5*COS(2*PI()*(Data!G$17-0.2)/12))*(Data!G$18/365))</f>
        <v/>
      </c>
      <c r="H64" s="24" t="str">
        <f>IF($B64="","",$C64*(1+0.5*COS(2*PI()*(Data!H$17-0.2)/12))*(Data!H$18/365))</f>
        <v/>
      </c>
      <c r="I64" s="24" t="str">
        <f>IF($B64="","",$C64*(1+0.5*COS(2*PI()*(Data!I$17-0.2)/12))*(Data!I$18/365))</f>
        <v/>
      </c>
      <c r="J64" s="24" t="str">
        <f>IF($B64="","",$C64*(1+0.5*COS(2*PI()*(Data!J$17-0.2)/12))*(Data!J$18/365))</f>
        <v/>
      </c>
      <c r="K64" s="24" t="str">
        <f>IF($B64="","",$C64*(1+0.5*COS(2*PI()*(Data!K$17-0.2)/12))*(Data!K$18/365))</f>
        <v/>
      </c>
      <c r="L64" s="24" t="str">
        <f>IF($B64="","",$C64*(1+0.5*COS(2*PI()*(Data!L$17-0.2)/12))*(Data!L$18/365))</f>
        <v/>
      </c>
      <c r="M64" s="24" t="str">
        <f>IF($B64="","",$C64*(1+0.5*COS(2*PI()*(Data!M$17-0.2)/12))*(Data!M$18/365))</f>
        <v/>
      </c>
      <c r="N64" s="24" t="str">
        <f>IF($B64="","",$C64*(1+0.5*COS(2*PI()*(Data!N$17-0.2)/12))*(Data!N$18/365))</f>
        <v/>
      </c>
      <c r="O64" s="24" t="str">
        <f>IF($B64="","",$C64*(1+0.5*COS(2*PI()*(Data!O$17-0.2)/12))*(Data!O$18/365))</f>
        <v/>
      </c>
      <c r="P64" s="24" t="str">
        <f>IF($B64="","",(D64*1000/(24*Data!D$18)*Data!$I$116))</f>
        <v/>
      </c>
      <c r="Q64" s="24" t="str">
        <f>IF($B64="","",(E64*1000/(24*Data!E$18)*Data!$I$116))</f>
        <v/>
      </c>
      <c r="R64" s="24" t="str">
        <f>IF($B64="","",(F64*1000/(24*Data!F$18)*Data!$I$116))</f>
        <v/>
      </c>
      <c r="S64" s="24" t="str">
        <f>IF($B64="","",(G64*1000/(24*Data!G$18)*Data!$I$116))</f>
        <v/>
      </c>
      <c r="T64" s="24" t="str">
        <f>IF($B64="","",(H64*1000/(24*Data!H$18)*Data!$I$116))</f>
        <v/>
      </c>
      <c r="U64" s="24" t="str">
        <f>IF($B64="","",(I64*1000/(24*Data!I$18)*Data!$I$116))</f>
        <v/>
      </c>
      <c r="V64" s="24" t="str">
        <f>IF($B64="","",(J64*1000/(24*Data!J$18)*Data!$I$116))</f>
        <v/>
      </c>
      <c r="W64" s="24" t="str">
        <f>IF($B64="","",(K64*1000/(24*Data!K$18)*Data!$I$116))</f>
        <v/>
      </c>
      <c r="X64" s="24" t="str">
        <f>IF($B64="","",(L64*1000/(24*Data!L$18)*Data!$I$116))</f>
        <v/>
      </c>
      <c r="Y64" s="24" t="str">
        <f>IF($B64="","",(M64*1000/(24*Data!M$18)*Data!$I$116))</f>
        <v/>
      </c>
      <c r="Z64" s="24" t="str">
        <f>IF($B64="","",(N64*1000/(24*Data!N$18)*Data!$I$116))</f>
        <v/>
      </c>
      <c r="AA64" s="24" t="str">
        <f>IF($B64="","",(O64*1000/(24*Data!O$18)*Data!$I$116))</f>
        <v/>
      </c>
    </row>
    <row r="65" spans="2:27" ht="19.899999999999999" customHeight="1">
      <c r="B65" s="16" t="str">
        <f>IF('3 INPUT SAP DATA'!H69="","",'3 INPUT SAP DATA'!H69)</f>
        <v/>
      </c>
      <c r="C65" s="24" t="str">
        <f>IF($B65="","",Data!$B$147*Occupancy!G62*(Data!$B$148/1000)*(Data!$B$146/'3 INPUT SAP DATA'!AR69))</f>
        <v/>
      </c>
      <c r="D65" s="24" t="str">
        <f>IF($B65="","",$C65*(1+0.5*COS(2*PI()*(Data!D$17-0.2)/12))*(Data!D$18/365))</f>
        <v/>
      </c>
      <c r="E65" s="24" t="str">
        <f>IF($B65="","",$C65*(1+0.5*COS(2*PI()*(Data!E$17-0.2)/12))*(Data!E$18/365))</f>
        <v/>
      </c>
      <c r="F65" s="24" t="str">
        <f>IF($B65="","",$C65*(1+0.5*COS(2*PI()*(Data!F$17-0.2)/12))*(Data!F$18/365))</f>
        <v/>
      </c>
      <c r="G65" s="24" t="str">
        <f>IF($B65="","",$C65*(1+0.5*COS(2*PI()*(Data!G$17-0.2)/12))*(Data!G$18/365))</f>
        <v/>
      </c>
      <c r="H65" s="24" t="str">
        <f>IF($B65="","",$C65*(1+0.5*COS(2*PI()*(Data!H$17-0.2)/12))*(Data!H$18/365))</f>
        <v/>
      </c>
      <c r="I65" s="24" t="str">
        <f>IF($B65="","",$C65*(1+0.5*COS(2*PI()*(Data!I$17-0.2)/12))*(Data!I$18/365))</f>
        <v/>
      </c>
      <c r="J65" s="24" t="str">
        <f>IF($B65="","",$C65*(1+0.5*COS(2*PI()*(Data!J$17-0.2)/12))*(Data!J$18/365))</f>
        <v/>
      </c>
      <c r="K65" s="24" t="str">
        <f>IF($B65="","",$C65*(1+0.5*COS(2*PI()*(Data!K$17-0.2)/12))*(Data!K$18/365))</f>
        <v/>
      </c>
      <c r="L65" s="24" t="str">
        <f>IF($B65="","",$C65*(1+0.5*COS(2*PI()*(Data!L$17-0.2)/12))*(Data!L$18/365))</f>
        <v/>
      </c>
      <c r="M65" s="24" t="str">
        <f>IF($B65="","",$C65*(1+0.5*COS(2*PI()*(Data!M$17-0.2)/12))*(Data!M$18/365))</f>
        <v/>
      </c>
      <c r="N65" s="24" t="str">
        <f>IF($B65="","",$C65*(1+0.5*COS(2*PI()*(Data!N$17-0.2)/12))*(Data!N$18/365))</f>
        <v/>
      </c>
      <c r="O65" s="24" t="str">
        <f>IF($B65="","",$C65*(1+0.5*COS(2*PI()*(Data!O$17-0.2)/12))*(Data!O$18/365))</f>
        <v/>
      </c>
      <c r="P65" s="24" t="str">
        <f>IF($B65="","",(D65*1000/(24*Data!D$18)*Data!$I$116))</f>
        <v/>
      </c>
      <c r="Q65" s="24" t="str">
        <f>IF($B65="","",(E65*1000/(24*Data!E$18)*Data!$I$116))</f>
        <v/>
      </c>
      <c r="R65" s="24" t="str">
        <f>IF($B65="","",(F65*1000/(24*Data!F$18)*Data!$I$116))</f>
        <v/>
      </c>
      <c r="S65" s="24" t="str">
        <f>IF($B65="","",(G65*1000/(24*Data!G$18)*Data!$I$116))</f>
        <v/>
      </c>
      <c r="T65" s="24" t="str">
        <f>IF($B65="","",(H65*1000/(24*Data!H$18)*Data!$I$116))</f>
        <v/>
      </c>
      <c r="U65" s="24" t="str">
        <f>IF($B65="","",(I65*1000/(24*Data!I$18)*Data!$I$116))</f>
        <v/>
      </c>
      <c r="V65" s="24" t="str">
        <f>IF($B65="","",(J65*1000/(24*Data!J$18)*Data!$I$116))</f>
        <v/>
      </c>
      <c r="W65" s="24" t="str">
        <f>IF($B65="","",(K65*1000/(24*Data!K$18)*Data!$I$116))</f>
        <v/>
      </c>
      <c r="X65" s="24" t="str">
        <f>IF($B65="","",(L65*1000/(24*Data!L$18)*Data!$I$116))</f>
        <v/>
      </c>
      <c r="Y65" s="24" t="str">
        <f>IF($B65="","",(M65*1000/(24*Data!M$18)*Data!$I$116))</f>
        <v/>
      </c>
      <c r="Z65" s="24" t="str">
        <f>IF($B65="","",(N65*1000/(24*Data!N$18)*Data!$I$116))</f>
        <v/>
      </c>
      <c r="AA65" s="24" t="str">
        <f>IF($B65="","",(O65*1000/(24*Data!O$18)*Data!$I$116))</f>
        <v/>
      </c>
    </row>
    <row r="66" spans="2:27" ht="19.899999999999999" customHeight="1">
      <c r="B66" s="16" t="str">
        <f>IF('3 INPUT SAP DATA'!H70="","",'3 INPUT SAP DATA'!H70)</f>
        <v/>
      </c>
      <c r="C66" s="24" t="str">
        <f>IF($B66="","",Data!$B$147*Occupancy!G63*(Data!$B$148/1000)*(Data!$B$146/'3 INPUT SAP DATA'!AR70))</f>
        <v/>
      </c>
      <c r="D66" s="24" t="str">
        <f>IF($B66="","",$C66*(1+0.5*COS(2*PI()*(Data!D$17-0.2)/12))*(Data!D$18/365))</f>
        <v/>
      </c>
      <c r="E66" s="24" t="str">
        <f>IF($B66="","",$C66*(1+0.5*COS(2*PI()*(Data!E$17-0.2)/12))*(Data!E$18/365))</f>
        <v/>
      </c>
      <c r="F66" s="24" t="str">
        <f>IF($B66="","",$C66*(1+0.5*COS(2*PI()*(Data!F$17-0.2)/12))*(Data!F$18/365))</f>
        <v/>
      </c>
      <c r="G66" s="24" t="str">
        <f>IF($B66="","",$C66*(1+0.5*COS(2*PI()*(Data!G$17-0.2)/12))*(Data!G$18/365))</f>
        <v/>
      </c>
      <c r="H66" s="24" t="str">
        <f>IF($B66="","",$C66*(1+0.5*COS(2*PI()*(Data!H$17-0.2)/12))*(Data!H$18/365))</f>
        <v/>
      </c>
      <c r="I66" s="24" t="str">
        <f>IF($B66="","",$C66*(1+0.5*COS(2*PI()*(Data!I$17-0.2)/12))*(Data!I$18/365))</f>
        <v/>
      </c>
      <c r="J66" s="24" t="str">
        <f>IF($B66="","",$C66*(1+0.5*COS(2*PI()*(Data!J$17-0.2)/12))*(Data!J$18/365))</f>
        <v/>
      </c>
      <c r="K66" s="24" t="str">
        <f>IF($B66="","",$C66*(1+0.5*COS(2*PI()*(Data!K$17-0.2)/12))*(Data!K$18/365))</f>
        <v/>
      </c>
      <c r="L66" s="24" t="str">
        <f>IF($B66="","",$C66*(1+0.5*COS(2*PI()*(Data!L$17-0.2)/12))*(Data!L$18/365))</f>
        <v/>
      </c>
      <c r="M66" s="24" t="str">
        <f>IF($B66="","",$C66*(1+0.5*COS(2*PI()*(Data!M$17-0.2)/12))*(Data!M$18/365))</f>
        <v/>
      </c>
      <c r="N66" s="24" t="str">
        <f>IF($B66="","",$C66*(1+0.5*COS(2*PI()*(Data!N$17-0.2)/12))*(Data!N$18/365))</f>
        <v/>
      </c>
      <c r="O66" s="24" t="str">
        <f>IF($B66="","",$C66*(1+0.5*COS(2*PI()*(Data!O$17-0.2)/12))*(Data!O$18/365))</f>
        <v/>
      </c>
      <c r="P66" s="24" t="str">
        <f>IF($B66="","",(D66*1000/(24*Data!D$18)*Data!$I$116))</f>
        <v/>
      </c>
      <c r="Q66" s="24" t="str">
        <f>IF($B66="","",(E66*1000/(24*Data!E$18)*Data!$I$116))</f>
        <v/>
      </c>
      <c r="R66" s="24" t="str">
        <f>IF($B66="","",(F66*1000/(24*Data!F$18)*Data!$I$116))</f>
        <v/>
      </c>
      <c r="S66" s="24" t="str">
        <f>IF($B66="","",(G66*1000/(24*Data!G$18)*Data!$I$116))</f>
        <v/>
      </c>
      <c r="T66" s="24" t="str">
        <f>IF($B66="","",(H66*1000/(24*Data!H$18)*Data!$I$116))</f>
        <v/>
      </c>
      <c r="U66" s="24" t="str">
        <f>IF($B66="","",(I66*1000/(24*Data!I$18)*Data!$I$116))</f>
        <v/>
      </c>
      <c r="V66" s="24" t="str">
        <f>IF($B66="","",(J66*1000/(24*Data!J$18)*Data!$I$116))</f>
        <v/>
      </c>
      <c r="W66" s="24" t="str">
        <f>IF($B66="","",(K66*1000/(24*Data!K$18)*Data!$I$116))</f>
        <v/>
      </c>
      <c r="X66" s="24" t="str">
        <f>IF($B66="","",(L66*1000/(24*Data!L$18)*Data!$I$116))</f>
        <v/>
      </c>
      <c r="Y66" s="24" t="str">
        <f>IF($B66="","",(M66*1000/(24*Data!M$18)*Data!$I$116))</f>
        <v/>
      </c>
      <c r="Z66" s="24" t="str">
        <f>IF($B66="","",(N66*1000/(24*Data!N$18)*Data!$I$116))</f>
        <v/>
      </c>
      <c r="AA66" s="24" t="str">
        <f>IF($B66="","",(O66*1000/(24*Data!O$18)*Data!$I$116))</f>
        <v/>
      </c>
    </row>
    <row r="67" spans="2:27" ht="19.899999999999999" customHeight="1">
      <c r="B67" s="16" t="str">
        <f>IF('3 INPUT SAP DATA'!H71="","",'3 INPUT SAP DATA'!H71)</f>
        <v/>
      </c>
      <c r="C67" s="24" t="str">
        <f>IF($B67="","",Data!$B$147*Occupancy!G64*(Data!$B$148/1000)*(Data!$B$146/'3 INPUT SAP DATA'!AR71))</f>
        <v/>
      </c>
      <c r="D67" s="24" t="str">
        <f>IF($B67="","",$C67*(1+0.5*COS(2*PI()*(Data!D$17-0.2)/12))*(Data!D$18/365))</f>
        <v/>
      </c>
      <c r="E67" s="24" t="str">
        <f>IF($B67="","",$C67*(1+0.5*COS(2*PI()*(Data!E$17-0.2)/12))*(Data!E$18/365))</f>
        <v/>
      </c>
      <c r="F67" s="24" t="str">
        <f>IF($B67="","",$C67*(1+0.5*COS(2*PI()*(Data!F$17-0.2)/12))*(Data!F$18/365))</f>
        <v/>
      </c>
      <c r="G67" s="24" t="str">
        <f>IF($B67="","",$C67*(1+0.5*COS(2*PI()*(Data!G$17-0.2)/12))*(Data!G$18/365))</f>
        <v/>
      </c>
      <c r="H67" s="24" t="str">
        <f>IF($B67="","",$C67*(1+0.5*COS(2*PI()*(Data!H$17-0.2)/12))*(Data!H$18/365))</f>
        <v/>
      </c>
      <c r="I67" s="24" t="str">
        <f>IF($B67="","",$C67*(1+0.5*COS(2*PI()*(Data!I$17-0.2)/12))*(Data!I$18/365))</f>
        <v/>
      </c>
      <c r="J67" s="24" t="str">
        <f>IF($B67="","",$C67*(1+0.5*COS(2*PI()*(Data!J$17-0.2)/12))*(Data!J$18/365))</f>
        <v/>
      </c>
      <c r="K67" s="24" t="str">
        <f>IF($B67="","",$C67*(1+0.5*COS(2*PI()*(Data!K$17-0.2)/12))*(Data!K$18/365))</f>
        <v/>
      </c>
      <c r="L67" s="24" t="str">
        <f>IF($B67="","",$C67*(1+0.5*COS(2*PI()*(Data!L$17-0.2)/12))*(Data!L$18/365))</f>
        <v/>
      </c>
      <c r="M67" s="24" t="str">
        <f>IF($B67="","",$C67*(1+0.5*COS(2*PI()*(Data!M$17-0.2)/12))*(Data!M$18/365))</f>
        <v/>
      </c>
      <c r="N67" s="24" t="str">
        <f>IF($B67="","",$C67*(1+0.5*COS(2*PI()*(Data!N$17-0.2)/12))*(Data!N$18/365))</f>
        <v/>
      </c>
      <c r="O67" s="24" t="str">
        <f>IF($B67="","",$C67*(1+0.5*COS(2*PI()*(Data!O$17-0.2)/12))*(Data!O$18/365))</f>
        <v/>
      </c>
      <c r="P67" s="24" t="str">
        <f>IF($B67="","",(D67*1000/(24*Data!D$18)*Data!$I$116))</f>
        <v/>
      </c>
      <c r="Q67" s="24" t="str">
        <f>IF($B67="","",(E67*1000/(24*Data!E$18)*Data!$I$116))</f>
        <v/>
      </c>
      <c r="R67" s="24" t="str">
        <f>IF($B67="","",(F67*1000/(24*Data!F$18)*Data!$I$116))</f>
        <v/>
      </c>
      <c r="S67" s="24" t="str">
        <f>IF($B67="","",(G67*1000/(24*Data!G$18)*Data!$I$116))</f>
        <v/>
      </c>
      <c r="T67" s="24" t="str">
        <f>IF($B67="","",(H67*1000/(24*Data!H$18)*Data!$I$116))</f>
        <v/>
      </c>
      <c r="U67" s="24" t="str">
        <f>IF($B67="","",(I67*1000/(24*Data!I$18)*Data!$I$116))</f>
        <v/>
      </c>
      <c r="V67" s="24" t="str">
        <f>IF($B67="","",(J67*1000/(24*Data!J$18)*Data!$I$116))</f>
        <v/>
      </c>
      <c r="W67" s="24" t="str">
        <f>IF($B67="","",(K67*1000/(24*Data!K$18)*Data!$I$116))</f>
        <v/>
      </c>
      <c r="X67" s="24" t="str">
        <f>IF($B67="","",(L67*1000/(24*Data!L$18)*Data!$I$116))</f>
        <v/>
      </c>
      <c r="Y67" s="24" t="str">
        <f>IF($B67="","",(M67*1000/(24*Data!M$18)*Data!$I$116))</f>
        <v/>
      </c>
      <c r="Z67" s="24" t="str">
        <f>IF($B67="","",(N67*1000/(24*Data!N$18)*Data!$I$116))</f>
        <v/>
      </c>
      <c r="AA67" s="24" t="str">
        <f>IF($B67="","",(O67*1000/(24*Data!O$18)*Data!$I$116))</f>
        <v/>
      </c>
    </row>
    <row r="68" spans="2:27" ht="19.899999999999999" customHeight="1">
      <c r="B68" s="16" t="str">
        <f>IF('3 INPUT SAP DATA'!H72="","",'3 INPUT SAP DATA'!H72)</f>
        <v/>
      </c>
      <c r="C68" s="24" t="str">
        <f>IF($B68="","",Data!$B$147*Occupancy!G65*(Data!$B$148/1000)*(Data!$B$146/'3 INPUT SAP DATA'!AR72))</f>
        <v/>
      </c>
      <c r="D68" s="24" t="str">
        <f>IF($B68="","",$C68*(1+0.5*COS(2*PI()*(Data!D$17-0.2)/12))*(Data!D$18/365))</f>
        <v/>
      </c>
      <c r="E68" s="24" t="str">
        <f>IF($B68="","",$C68*(1+0.5*COS(2*PI()*(Data!E$17-0.2)/12))*(Data!E$18/365))</f>
        <v/>
      </c>
      <c r="F68" s="24" t="str">
        <f>IF($B68="","",$C68*(1+0.5*COS(2*PI()*(Data!F$17-0.2)/12))*(Data!F$18/365))</f>
        <v/>
      </c>
      <c r="G68" s="24" t="str">
        <f>IF($B68="","",$C68*(1+0.5*COS(2*PI()*(Data!G$17-0.2)/12))*(Data!G$18/365))</f>
        <v/>
      </c>
      <c r="H68" s="24" t="str">
        <f>IF($B68="","",$C68*(1+0.5*COS(2*PI()*(Data!H$17-0.2)/12))*(Data!H$18/365))</f>
        <v/>
      </c>
      <c r="I68" s="24" t="str">
        <f>IF($B68="","",$C68*(1+0.5*COS(2*PI()*(Data!I$17-0.2)/12))*(Data!I$18/365))</f>
        <v/>
      </c>
      <c r="J68" s="24" t="str">
        <f>IF($B68="","",$C68*(1+0.5*COS(2*PI()*(Data!J$17-0.2)/12))*(Data!J$18/365))</f>
        <v/>
      </c>
      <c r="K68" s="24" t="str">
        <f>IF($B68="","",$C68*(1+0.5*COS(2*PI()*(Data!K$17-0.2)/12))*(Data!K$18/365))</f>
        <v/>
      </c>
      <c r="L68" s="24" t="str">
        <f>IF($B68="","",$C68*(1+0.5*COS(2*PI()*(Data!L$17-0.2)/12))*(Data!L$18/365))</f>
        <v/>
      </c>
      <c r="M68" s="24" t="str">
        <f>IF($B68="","",$C68*(1+0.5*COS(2*PI()*(Data!M$17-0.2)/12))*(Data!M$18/365))</f>
        <v/>
      </c>
      <c r="N68" s="24" t="str">
        <f>IF($B68="","",$C68*(1+0.5*COS(2*PI()*(Data!N$17-0.2)/12))*(Data!N$18/365))</f>
        <v/>
      </c>
      <c r="O68" s="24" t="str">
        <f>IF($B68="","",$C68*(1+0.5*COS(2*PI()*(Data!O$17-0.2)/12))*(Data!O$18/365))</f>
        <v/>
      </c>
      <c r="P68" s="24" t="str">
        <f>IF($B68="","",(D68*1000/(24*Data!D$18)*Data!$I$116))</f>
        <v/>
      </c>
      <c r="Q68" s="24" t="str">
        <f>IF($B68="","",(E68*1000/(24*Data!E$18)*Data!$I$116))</f>
        <v/>
      </c>
      <c r="R68" s="24" t="str">
        <f>IF($B68="","",(F68*1000/(24*Data!F$18)*Data!$I$116))</f>
        <v/>
      </c>
      <c r="S68" s="24" t="str">
        <f>IF($B68="","",(G68*1000/(24*Data!G$18)*Data!$I$116))</f>
        <v/>
      </c>
      <c r="T68" s="24" t="str">
        <f>IF($B68="","",(H68*1000/(24*Data!H$18)*Data!$I$116))</f>
        <v/>
      </c>
      <c r="U68" s="24" t="str">
        <f>IF($B68="","",(I68*1000/(24*Data!I$18)*Data!$I$116))</f>
        <v/>
      </c>
      <c r="V68" s="24" t="str">
        <f>IF($B68="","",(J68*1000/(24*Data!J$18)*Data!$I$116))</f>
        <v/>
      </c>
      <c r="W68" s="24" t="str">
        <f>IF($B68="","",(K68*1000/(24*Data!K$18)*Data!$I$116))</f>
        <v/>
      </c>
      <c r="X68" s="24" t="str">
        <f>IF($B68="","",(L68*1000/(24*Data!L$18)*Data!$I$116))</f>
        <v/>
      </c>
      <c r="Y68" s="24" t="str">
        <f>IF($B68="","",(M68*1000/(24*Data!M$18)*Data!$I$116))</f>
        <v/>
      </c>
      <c r="Z68" s="24" t="str">
        <f>IF($B68="","",(N68*1000/(24*Data!N$18)*Data!$I$116))</f>
        <v/>
      </c>
      <c r="AA68" s="24" t="str">
        <f>IF($B68="","",(O68*1000/(24*Data!O$18)*Data!$I$116))</f>
        <v/>
      </c>
    </row>
    <row r="69" spans="2:27" ht="19.899999999999999" customHeight="1">
      <c r="B69" s="16" t="str">
        <f>IF('3 INPUT SAP DATA'!H73="","",'3 INPUT SAP DATA'!H73)</f>
        <v/>
      </c>
      <c r="C69" s="24" t="str">
        <f>IF($B69="","",Data!$B$147*Occupancy!G66*(Data!$B$148/1000)*(Data!$B$146/'3 INPUT SAP DATA'!AR73))</f>
        <v/>
      </c>
      <c r="D69" s="24" t="str">
        <f>IF($B69="","",$C69*(1+0.5*COS(2*PI()*(Data!D$17-0.2)/12))*(Data!D$18/365))</f>
        <v/>
      </c>
      <c r="E69" s="24" t="str">
        <f>IF($B69="","",$C69*(1+0.5*COS(2*PI()*(Data!E$17-0.2)/12))*(Data!E$18/365))</f>
        <v/>
      </c>
      <c r="F69" s="24" t="str">
        <f>IF($B69="","",$C69*(1+0.5*COS(2*PI()*(Data!F$17-0.2)/12))*(Data!F$18/365))</f>
        <v/>
      </c>
      <c r="G69" s="24" t="str">
        <f>IF($B69="","",$C69*(1+0.5*COS(2*PI()*(Data!G$17-0.2)/12))*(Data!G$18/365))</f>
        <v/>
      </c>
      <c r="H69" s="24" t="str">
        <f>IF($B69="","",$C69*(1+0.5*COS(2*PI()*(Data!H$17-0.2)/12))*(Data!H$18/365))</f>
        <v/>
      </c>
      <c r="I69" s="24" t="str">
        <f>IF($B69="","",$C69*(1+0.5*COS(2*PI()*(Data!I$17-0.2)/12))*(Data!I$18/365))</f>
        <v/>
      </c>
      <c r="J69" s="24" t="str">
        <f>IF($B69="","",$C69*(1+0.5*COS(2*PI()*(Data!J$17-0.2)/12))*(Data!J$18/365))</f>
        <v/>
      </c>
      <c r="K69" s="24" t="str">
        <f>IF($B69="","",$C69*(1+0.5*COS(2*PI()*(Data!K$17-0.2)/12))*(Data!K$18/365))</f>
        <v/>
      </c>
      <c r="L69" s="24" t="str">
        <f>IF($B69="","",$C69*(1+0.5*COS(2*PI()*(Data!L$17-0.2)/12))*(Data!L$18/365))</f>
        <v/>
      </c>
      <c r="M69" s="24" t="str">
        <f>IF($B69="","",$C69*(1+0.5*COS(2*PI()*(Data!M$17-0.2)/12))*(Data!M$18/365))</f>
        <v/>
      </c>
      <c r="N69" s="24" t="str">
        <f>IF($B69="","",$C69*(1+0.5*COS(2*PI()*(Data!N$17-0.2)/12))*(Data!N$18/365))</f>
        <v/>
      </c>
      <c r="O69" s="24" t="str">
        <f>IF($B69="","",$C69*(1+0.5*COS(2*PI()*(Data!O$17-0.2)/12))*(Data!O$18/365))</f>
        <v/>
      </c>
      <c r="P69" s="24" t="str">
        <f>IF($B69="","",(D69*1000/(24*Data!D$18)*Data!$I$116))</f>
        <v/>
      </c>
      <c r="Q69" s="24" t="str">
        <f>IF($B69="","",(E69*1000/(24*Data!E$18)*Data!$I$116))</f>
        <v/>
      </c>
      <c r="R69" s="24" t="str">
        <f>IF($B69="","",(F69*1000/(24*Data!F$18)*Data!$I$116))</f>
        <v/>
      </c>
      <c r="S69" s="24" t="str">
        <f>IF($B69="","",(G69*1000/(24*Data!G$18)*Data!$I$116))</f>
        <v/>
      </c>
      <c r="T69" s="24" t="str">
        <f>IF($B69="","",(H69*1000/(24*Data!H$18)*Data!$I$116))</f>
        <v/>
      </c>
      <c r="U69" s="24" t="str">
        <f>IF($B69="","",(I69*1000/(24*Data!I$18)*Data!$I$116))</f>
        <v/>
      </c>
      <c r="V69" s="24" t="str">
        <f>IF($B69="","",(J69*1000/(24*Data!J$18)*Data!$I$116))</f>
        <v/>
      </c>
      <c r="W69" s="24" t="str">
        <f>IF($B69="","",(K69*1000/(24*Data!K$18)*Data!$I$116))</f>
        <v/>
      </c>
      <c r="X69" s="24" t="str">
        <f>IF($B69="","",(L69*1000/(24*Data!L$18)*Data!$I$116))</f>
        <v/>
      </c>
      <c r="Y69" s="24" t="str">
        <f>IF($B69="","",(M69*1000/(24*Data!M$18)*Data!$I$116))</f>
        <v/>
      </c>
      <c r="Z69" s="24" t="str">
        <f>IF($B69="","",(N69*1000/(24*Data!N$18)*Data!$I$116))</f>
        <v/>
      </c>
      <c r="AA69" s="24" t="str">
        <f>IF($B69="","",(O69*1000/(24*Data!O$18)*Data!$I$116))</f>
        <v/>
      </c>
    </row>
    <row r="70" spans="2:27" ht="19.899999999999999" customHeight="1">
      <c r="B70" s="16" t="str">
        <f>IF('3 INPUT SAP DATA'!H74="","",'3 INPUT SAP DATA'!H74)</f>
        <v/>
      </c>
      <c r="C70" s="24" t="str">
        <f>IF($B70="","",Data!$B$147*Occupancy!G67*(Data!$B$148/1000)*(Data!$B$146/'3 INPUT SAP DATA'!AR74))</f>
        <v/>
      </c>
      <c r="D70" s="24" t="str">
        <f>IF($B70="","",$C70*(1+0.5*COS(2*PI()*(Data!D$17-0.2)/12))*(Data!D$18/365))</f>
        <v/>
      </c>
      <c r="E70" s="24" t="str">
        <f>IF($B70="","",$C70*(1+0.5*COS(2*PI()*(Data!E$17-0.2)/12))*(Data!E$18/365))</f>
        <v/>
      </c>
      <c r="F70" s="24" t="str">
        <f>IF($B70="","",$C70*(1+0.5*COS(2*PI()*(Data!F$17-0.2)/12))*(Data!F$18/365))</f>
        <v/>
      </c>
      <c r="G70" s="24" t="str">
        <f>IF($B70="","",$C70*(1+0.5*COS(2*PI()*(Data!G$17-0.2)/12))*(Data!G$18/365))</f>
        <v/>
      </c>
      <c r="H70" s="24" t="str">
        <f>IF($B70="","",$C70*(1+0.5*COS(2*PI()*(Data!H$17-0.2)/12))*(Data!H$18/365))</f>
        <v/>
      </c>
      <c r="I70" s="24" t="str">
        <f>IF($B70="","",$C70*(1+0.5*COS(2*PI()*(Data!I$17-0.2)/12))*(Data!I$18/365))</f>
        <v/>
      </c>
      <c r="J70" s="24" t="str">
        <f>IF($B70="","",$C70*(1+0.5*COS(2*PI()*(Data!J$17-0.2)/12))*(Data!J$18/365))</f>
        <v/>
      </c>
      <c r="K70" s="24" t="str">
        <f>IF($B70="","",$C70*(1+0.5*COS(2*PI()*(Data!K$17-0.2)/12))*(Data!K$18/365))</f>
        <v/>
      </c>
      <c r="L70" s="24" t="str">
        <f>IF($B70="","",$C70*(1+0.5*COS(2*PI()*(Data!L$17-0.2)/12))*(Data!L$18/365))</f>
        <v/>
      </c>
      <c r="M70" s="24" t="str">
        <f>IF($B70="","",$C70*(1+0.5*COS(2*PI()*(Data!M$17-0.2)/12))*(Data!M$18/365))</f>
        <v/>
      </c>
      <c r="N70" s="24" t="str">
        <f>IF($B70="","",$C70*(1+0.5*COS(2*PI()*(Data!N$17-0.2)/12))*(Data!N$18/365))</f>
        <v/>
      </c>
      <c r="O70" s="24" t="str">
        <f>IF($B70="","",$C70*(1+0.5*COS(2*PI()*(Data!O$17-0.2)/12))*(Data!O$18/365))</f>
        <v/>
      </c>
      <c r="P70" s="24" t="str">
        <f>IF($B70="","",(D70*1000/(24*Data!D$18)*Data!$I$116))</f>
        <v/>
      </c>
      <c r="Q70" s="24" t="str">
        <f>IF($B70="","",(E70*1000/(24*Data!E$18)*Data!$I$116))</f>
        <v/>
      </c>
      <c r="R70" s="24" t="str">
        <f>IF($B70="","",(F70*1000/(24*Data!F$18)*Data!$I$116))</f>
        <v/>
      </c>
      <c r="S70" s="24" t="str">
        <f>IF($B70="","",(G70*1000/(24*Data!G$18)*Data!$I$116))</f>
        <v/>
      </c>
      <c r="T70" s="24" t="str">
        <f>IF($B70="","",(H70*1000/(24*Data!H$18)*Data!$I$116))</f>
        <v/>
      </c>
      <c r="U70" s="24" t="str">
        <f>IF($B70="","",(I70*1000/(24*Data!I$18)*Data!$I$116))</f>
        <v/>
      </c>
      <c r="V70" s="24" t="str">
        <f>IF($B70="","",(J70*1000/(24*Data!J$18)*Data!$I$116))</f>
        <v/>
      </c>
      <c r="W70" s="24" t="str">
        <f>IF($B70="","",(K70*1000/(24*Data!K$18)*Data!$I$116))</f>
        <v/>
      </c>
      <c r="X70" s="24" t="str">
        <f>IF($B70="","",(L70*1000/(24*Data!L$18)*Data!$I$116))</f>
        <v/>
      </c>
      <c r="Y70" s="24" t="str">
        <f>IF($B70="","",(M70*1000/(24*Data!M$18)*Data!$I$116))</f>
        <v/>
      </c>
      <c r="Z70" s="24" t="str">
        <f>IF($B70="","",(N70*1000/(24*Data!N$18)*Data!$I$116))</f>
        <v/>
      </c>
      <c r="AA70" s="24" t="str">
        <f>IF($B70="","",(O70*1000/(24*Data!O$18)*Data!$I$116))</f>
        <v/>
      </c>
    </row>
    <row r="71" spans="2:27" ht="19.899999999999999" customHeight="1">
      <c r="B71" s="16" t="str">
        <f>IF('3 INPUT SAP DATA'!H75="","",'3 INPUT SAP DATA'!H75)</f>
        <v/>
      </c>
      <c r="C71" s="24" t="str">
        <f>IF($B71="","",Data!$B$147*Occupancy!G68*(Data!$B$148/1000)*(Data!$B$146/'3 INPUT SAP DATA'!AR75))</f>
        <v/>
      </c>
      <c r="D71" s="24" t="str">
        <f>IF($B71="","",$C71*(1+0.5*COS(2*PI()*(Data!D$17-0.2)/12))*(Data!D$18/365))</f>
        <v/>
      </c>
      <c r="E71" s="24" t="str">
        <f>IF($B71="","",$C71*(1+0.5*COS(2*PI()*(Data!E$17-0.2)/12))*(Data!E$18/365))</f>
        <v/>
      </c>
      <c r="F71" s="24" t="str">
        <f>IF($B71="","",$C71*(1+0.5*COS(2*PI()*(Data!F$17-0.2)/12))*(Data!F$18/365))</f>
        <v/>
      </c>
      <c r="G71" s="24" t="str">
        <f>IF($B71="","",$C71*(1+0.5*COS(2*PI()*(Data!G$17-0.2)/12))*(Data!G$18/365))</f>
        <v/>
      </c>
      <c r="H71" s="24" t="str">
        <f>IF($B71="","",$C71*(1+0.5*COS(2*PI()*(Data!H$17-0.2)/12))*(Data!H$18/365))</f>
        <v/>
      </c>
      <c r="I71" s="24" t="str">
        <f>IF($B71="","",$C71*(1+0.5*COS(2*PI()*(Data!I$17-0.2)/12))*(Data!I$18/365))</f>
        <v/>
      </c>
      <c r="J71" s="24" t="str">
        <f>IF($B71="","",$C71*(1+0.5*COS(2*PI()*(Data!J$17-0.2)/12))*(Data!J$18/365))</f>
        <v/>
      </c>
      <c r="K71" s="24" t="str">
        <f>IF($B71="","",$C71*(1+0.5*COS(2*PI()*(Data!K$17-0.2)/12))*(Data!K$18/365))</f>
        <v/>
      </c>
      <c r="L71" s="24" t="str">
        <f>IF($B71="","",$C71*(1+0.5*COS(2*PI()*(Data!L$17-0.2)/12))*(Data!L$18/365))</f>
        <v/>
      </c>
      <c r="M71" s="24" t="str">
        <f>IF($B71="","",$C71*(1+0.5*COS(2*PI()*(Data!M$17-0.2)/12))*(Data!M$18/365))</f>
        <v/>
      </c>
      <c r="N71" s="24" t="str">
        <f>IF($B71="","",$C71*(1+0.5*COS(2*PI()*(Data!N$17-0.2)/12))*(Data!N$18/365))</f>
        <v/>
      </c>
      <c r="O71" s="24" t="str">
        <f>IF($B71="","",$C71*(1+0.5*COS(2*PI()*(Data!O$17-0.2)/12))*(Data!O$18/365))</f>
        <v/>
      </c>
      <c r="P71" s="24" t="str">
        <f>IF($B71="","",(D71*1000/(24*Data!D$18)*Data!$I$116))</f>
        <v/>
      </c>
      <c r="Q71" s="24" t="str">
        <f>IF($B71="","",(E71*1000/(24*Data!E$18)*Data!$I$116))</f>
        <v/>
      </c>
      <c r="R71" s="24" t="str">
        <f>IF($B71="","",(F71*1000/(24*Data!F$18)*Data!$I$116))</f>
        <v/>
      </c>
      <c r="S71" s="24" t="str">
        <f>IF($B71="","",(G71*1000/(24*Data!G$18)*Data!$I$116))</f>
        <v/>
      </c>
      <c r="T71" s="24" t="str">
        <f>IF($B71="","",(H71*1000/(24*Data!H$18)*Data!$I$116))</f>
        <v/>
      </c>
      <c r="U71" s="24" t="str">
        <f>IF($B71="","",(I71*1000/(24*Data!I$18)*Data!$I$116))</f>
        <v/>
      </c>
      <c r="V71" s="24" t="str">
        <f>IF($B71="","",(J71*1000/(24*Data!J$18)*Data!$I$116))</f>
        <v/>
      </c>
      <c r="W71" s="24" t="str">
        <f>IF($B71="","",(K71*1000/(24*Data!K$18)*Data!$I$116))</f>
        <v/>
      </c>
      <c r="X71" s="24" t="str">
        <f>IF($B71="","",(L71*1000/(24*Data!L$18)*Data!$I$116))</f>
        <v/>
      </c>
      <c r="Y71" s="24" t="str">
        <f>IF($B71="","",(M71*1000/(24*Data!M$18)*Data!$I$116))</f>
        <v/>
      </c>
      <c r="Z71" s="24" t="str">
        <f>IF($B71="","",(N71*1000/(24*Data!N$18)*Data!$I$116))</f>
        <v/>
      </c>
      <c r="AA71" s="24" t="str">
        <f>IF($B71="","",(O71*1000/(24*Data!O$18)*Data!$I$116))</f>
        <v/>
      </c>
    </row>
    <row r="72" spans="2:27" ht="19.899999999999999" customHeight="1">
      <c r="B72" s="16" t="str">
        <f>IF('3 INPUT SAP DATA'!H76="","",'3 INPUT SAP DATA'!H76)</f>
        <v/>
      </c>
      <c r="C72" s="24" t="str">
        <f>IF($B72="","",Data!$B$147*Occupancy!G69*(Data!$B$148/1000)*(Data!$B$146/'3 INPUT SAP DATA'!AR76))</f>
        <v/>
      </c>
      <c r="D72" s="24" t="str">
        <f>IF($B72="","",$C72*(1+0.5*COS(2*PI()*(Data!D$17-0.2)/12))*(Data!D$18/365))</f>
        <v/>
      </c>
      <c r="E72" s="24" t="str">
        <f>IF($B72="","",$C72*(1+0.5*COS(2*PI()*(Data!E$17-0.2)/12))*(Data!E$18/365))</f>
        <v/>
      </c>
      <c r="F72" s="24" t="str">
        <f>IF($B72="","",$C72*(1+0.5*COS(2*PI()*(Data!F$17-0.2)/12))*(Data!F$18/365))</f>
        <v/>
      </c>
      <c r="G72" s="24" t="str">
        <f>IF($B72="","",$C72*(1+0.5*COS(2*PI()*(Data!G$17-0.2)/12))*(Data!G$18/365))</f>
        <v/>
      </c>
      <c r="H72" s="24" t="str">
        <f>IF($B72="","",$C72*(1+0.5*COS(2*PI()*(Data!H$17-0.2)/12))*(Data!H$18/365))</f>
        <v/>
      </c>
      <c r="I72" s="24" t="str">
        <f>IF($B72="","",$C72*(1+0.5*COS(2*PI()*(Data!I$17-0.2)/12))*(Data!I$18/365))</f>
        <v/>
      </c>
      <c r="J72" s="24" t="str">
        <f>IF($B72="","",$C72*(1+0.5*COS(2*PI()*(Data!J$17-0.2)/12))*(Data!J$18/365))</f>
        <v/>
      </c>
      <c r="K72" s="24" t="str">
        <f>IF($B72="","",$C72*(1+0.5*COS(2*PI()*(Data!K$17-0.2)/12))*(Data!K$18/365))</f>
        <v/>
      </c>
      <c r="L72" s="24" t="str">
        <f>IF($B72="","",$C72*(1+0.5*COS(2*PI()*(Data!L$17-0.2)/12))*(Data!L$18/365))</f>
        <v/>
      </c>
      <c r="M72" s="24" t="str">
        <f>IF($B72="","",$C72*(1+0.5*COS(2*PI()*(Data!M$17-0.2)/12))*(Data!M$18/365))</f>
        <v/>
      </c>
      <c r="N72" s="24" t="str">
        <f>IF($B72="","",$C72*(1+0.5*COS(2*PI()*(Data!N$17-0.2)/12))*(Data!N$18/365))</f>
        <v/>
      </c>
      <c r="O72" s="24" t="str">
        <f>IF($B72="","",$C72*(1+0.5*COS(2*PI()*(Data!O$17-0.2)/12))*(Data!O$18/365))</f>
        <v/>
      </c>
      <c r="P72" s="24" t="str">
        <f>IF($B72="","",(D72*1000/(24*Data!D$18)*Data!$I$116))</f>
        <v/>
      </c>
      <c r="Q72" s="24" t="str">
        <f>IF($B72="","",(E72*1000/(24*Data!E$18)*Data!$I$116))</f>
        <v/>
      </c>
      <c r="R72" s="24" t="str">
        <f>IF($B72="","",(F72*1000/(24*Data!F$18)*Data!$I$116))</f>
        <v/>
      </c>
      <c r="S72" s="24" t="str">
        <f>IF($B72="","",(G72*1000/(24*Data!G$18)*Data!$I$116))</f>
        <v/>
      </c>
      <c r="T72" s="24" t="str">
        <f>IF($B72="","",(H72*1000/(24*Data!H$18)*Data!$I$116))</f>
        <v/>
      </c>
      <c r="U72" s="24" t="str">
        <f>IF($B72="","",(I72*1000/(24*Data!I$18)*Data!$I$116))</f>
        <v/>
      </c>
      <c r="V72" s="24" t="str">
        <f>IF($B72="","",(J72*1000/(24*Data!J$18)*Data!$I$116))</f>
        <v/>
      </c>
      <c r="W72" s="24" t="str">
        <f>IF($B72="","",(K72*1000/(24*Data!K$18)*Data!$I$116))</f>
        <v/>
      </c>
      <c r="X72" s="24" t="str">
        <f>IF($B72="","",(L72*1000/(24*Data!L$18)*Data!$I$116))</f>
        <v/>
      </c>
      <c r="Y72" s="24" t="str">
        <f>IF($B72="","",(M72*1000/(24*Data!M$18)*Data!$I$116))</f>
        <v/>
      </c>
      <c r="Z72" s="24" t="str">
        <f>IF($B72="","",(N72*1000/(24*Data!N$18)*Data!$I$116))</f>
        <v/>
      </c>
      <c r="AA72" s="24" t="str">
        <f>IF($B72="","",(O72*1000/(24*Data!O$18)*Data!$I$116))</f>
        <v/>
      </c>
    </row>
    <row r="73" spans="2:27" ht="19.899999999999999" customHeight="1">
      <c r="B73" s="16" t="str">
        <f>IF('3 INPUT SAP DATA'!H77="","",'3 INPUT SAP DATA'!H77)</f>
        <v/>
      </c>
      <c r="C73" s="24" t="str">
        <f>IF($B73="","",Data!$B$147*Occupancy!G70*(Data!$B$148/1000)*(Data!$B$146/'3 INPUT SAP DATA'!AR77))</f>
        <v/>
      </c>
      <c r="D73" s="24" t="str">
        <f>IF($B73="","",$C73*(1+0.5*COS(2*PI()*(Data!D$17-0.2)/12))*(Data!D$18/365))</f>
        <v/>
      </c>
      <c r="E73" s="24" t="str">
        <f>IF($B73="","",$C73*(1+0.5*COS(2*PI()*(Data!E$17-0.2)/12))*(Data!E$18/365))</f>
        <v/>
      </c>
      <c r="F73" s="24" t="str">
        <f>IF($B73="","",$C73*(1+0.5*COS(2*PI()*(Data!F$17-0.2)/12))*(Data!F$18/365))</f>
        <v/>
      </c>
      <c r="G73" s="24" t="str">
        <f>IF($B73="","",$C73*(1+0.5*COS(2*PI()*(Data!G$17-0.2)/12))*(Data!G$18/365))</f>
        <v/>
      </c>
      <c r="H73" s="24" t="str">
        <f>IF($B73="","",$C73*(1+0.5*COS(2*PI()*(Data!H$17-0.2)/12))*(Data!H$18/365))</f>
        <v/>
      </c>
      <c r="I73" s="24" t="str">
        <f>IF($B73="","",$C73*(1+0.5*COS(2*PI()*(Data!I$17-0.2)/12))*(Data!I$18/365))</f>
        <v/>
      </c>
      <c r="J73" s="24" t="str">
        <f>IF($B73="","",$C73*(1+0.5*COS(2*PI()*(Data!J$17-0.2)/12))*(Data!J$18/365))</f>
        <v/>
      </c>
      <c r="K73" s="24" t="str">
        <f>IF($B73="","",$C73*(1+0.5*COS(2*PI()*(Data!K$17-0.2)/12))*(Data!K$18/365))</f>
        <v/>
      </c>
      <c r="L73" s="24" t="str">
        <f>IF($B73="","",$C73*(1+0.5*COS(2*PI()*(Data!L$17-0.2)/12))*(Data!L$18/365))</f>
        <v/>
      </c>
      <c r="M73" s="24" t="str">
        <f>IF($B73="","",$C73*(1+0.5*COS(2*PI()*(Data!M$17-0.2)/12))*(Data!M$18/365))</f>
        <v/>
      </c>
      <c r="N73" s="24" t="str">
        <f>IF($B73="","",$C73*(1+0.5*COS(2*PI()*(Data!N$17-0.2)/12))*(Data!N$18/365))</f>
        <v/>
      </c>
      <c r="O73" s="24" t="str">
        <f>IF($B73="","",$C73*(1+0.5*COS(2*PI()*(Data!O$17-0.2)/12))*(Data!O$18/365))</f>
        <v/>
      </c>
      <c r="P73" s="24" t="str">
        <f>IF($B73="","",(D73*1000/(24*Data!D$18)*Data!$I$116))</f>
        <v/>
      </c>
      <c r="Q73" s="24" t="str">
        <f>IF($B73="","",(E73*1000/(24*Data!E$18)*Data!$I$116))</f>
        <v/>
      </c>
      <c r="R73" s="24" t="str">
        <f>IF($B73="","",(F73*1000/(24*Data!F$18)*Data!$I$116))</f>
        <v/>
      </c>
      <c r="S73" s="24" t="str">
        <f>IF($B73="","",(G73*1000/(24*Data!G$18)*Data!$I$116))</f>
        <v/>
      </c>
      <c r="T73" s="24" t="str">
        <f>IF($B73="","",(H73*1000/(24*Data!H$18)*Data!$I$116))</f>
        <v/>
      </c>
      <c r="U73" s="24" t="str">
        <f>IF($B73="","",(I73*1000/(24*Data!I$18)*Data!$I$116))</f>
        <v/>
      </c>
      <c r="V73" s="24" t="str">
        <f>IF($B73="","",(J73*1000/(24*Data!J$18)*Data!$I$116))</f>
        <v/>
      </c>
      <c r="W73" s="24" t="str">
        <f>IF($B73="","",(K73*1000/(24*Data!K$18)*Data!$I$116))</f>
        <v/>
      </c>
      <c r="X73" s="24" t="str">
        <f>IF($B73="","",(L73*1000/(24*Data!L$18)*Data!$I$116))</f>
        <v/>
      </c>
      <c r="Y73" s="24" t="str">
        <f>IF($B73="","",(M73*1000/(24*Data!M$18)*Data!$I$116))</f>
        <v/>
      </c>
      <c r="Z73" s="24" t="str">
        <f>IF($B73="","",(N73*1000/(24*Data!N$18)*Data!$I$116))</f>
        <v/>
      </c>
      <c r="AA73" s="24" t="str">
        <f>IF($B73="","",(O73*1000/(24*Data!O$18)*Data!$I$116))</f>
        <v/>
      </c>
    </row>
    <row r="74" spans="2:27" ht="19.899999999999999" customHeight="1">
      <c r="B74" s="16" t="str">
        <f>IF('3 INPUT SAP DATA'!H78="","",'3 INPUT SAP DATA'!H78)</f>
        <v/>
      </c>
      <c r="C74" s="24" t="str">
        <f>IF($B74="","",Data!$B$147*Occupancy!G71*(Data!$B$148/1000)*(Data!$B$146/'3 INPUT SAP DATA'!AR78))</f>
        <v/>
      </c>
      <c r="D74" s="24" t="str">
        <f>IF($B74="","",$C74*(1+0.5*COS(2*PI()*(Data!D$17-0.2)/12))*(Data!D$18/365))</f>
        <v/>
      </c>
      <c r="E74" s="24" t="str">
        <f>IF($B74="","",$C74*(1+0.5*COS(2*PI()*(Data!E$17-0.2)/12))*(Data!E$18/365))</f>
        <v/>
      </c>
      <c r="F74" s="24" t="str">
        <f>IF($B74="","",$C74*(1+0.5*COS(2*PI()*(Data!F$17-0.2)/12))*(Data!F$18/365))</f>
        <v/>
      </c>
      <c r="G74" s="24" t="str">
        <f>IF($B74="","",$C74*(1+0.5*COS(2*PI()*(Data!G$17-0.2)/12))*(Data!G$18/365))</f>
        <v/>
      </c>
      <c r="H74" s="24" t="str">
        <f>IF($B74="","",$C74*(1+0.5*COS(2*PI()*(Data!H$17-0.2)/12))*(Data!H$18/365))</f>
        <v/>
      </c>
      <c r="I74" s="24" t="str">
        <f>IF($B74="","",$C74*(1+0.5*COS(2*PI()*(Data!I$17-0.2)/12))*(Data!I$18/365))</f>
        <v/>
      </c>
      <c r="J74" s="24" t="str">
        <f>IF($B74="","",$C74*(1+0.5*COS(2*PI()*(Data!J$17-0.2)/12))*(Data!J$18/365))</f>
        <v/>
      </c>
      <c r="K74" s="24" t="str">
        <f>IF($B74="","",$C74*(1+0.5*COS(2*PI()*(Data!K$17-0.2)/12))*(Data!K$18/365))</f>
        <v/>
      </c>
      <c r="L74" s="24" t="str">
        <f>IF($B74="","",$C74*(1+0.5*COS(2*PI()*(Data!L$17-0.2)/12))*(Data!L$18/365))</f>
        <v/>
      </c>
      <c r="M74" s="24" t="str">
        <f>IF($B74="","",$C74*(1+0.5*COS(2*PI()*(Data!M$17-0.2)/12))*(Data!M$18/365))</f>
        <v/>
      </c>
      <c r="N74" s="24" t="str">
        <f>IF($B74="","",$C74*(1+0.5*COS(2*PI()*(Data!N$17-0.2)/12))*(Data!N$18/365))</f>
        <v/>
      </c>
      <c r="O74" s="24" t="str">
        <f>IF($B74="","",$C74*(1+0.5*COS(2*PI()*(Data!O$17-0.2)/12))*(Data!O$18/365))</f>
        <v/>
      </c>
      <c r="P74" s="24" t="str">
        <f>IF($B74="","",(D74*1000/(24*Data!D$18)*Data!$I$116))</f>
        <v/>
      </c>
      <c r="Q74" s="24" t="str">
        <f>IF($B74="","",(E74*1000/(24*Data!E$18)*Data!$I$116))</f>
        <v/>
      </c>
      <c r="R74" s="24" t="str">
        <f>IF($B74="","",(F74*1000/(24*Data!F$18)*Data!$I$116))</f>
        <v/>
      </c>
      <c r="S74" s="24" t="str">
        <f>IF($B74="","",(G74*1000/(24*Data!G$18)*Data!$I$116))</f>
        <v/>
      </c>
      <c r="T74" s="24" t="str">
        <f>IF($B74="","",(H74*1000/(24*Data!H$18)*Data!$I$116))</f>
        <v/>
      </c>
      <c r="U74" s="24" t="str">
        <f>IF($B74="","",(I74*1000/(24*Data!I$18)*Data!$I$116))</f>
        <v/>
      </c>
      <c r="V74" s="24" t="str">
        <f>IF($B74="","",(J74*1000/(24*Data!J$18)*Data!$I$116))</f>
        <v/>
      </c>
      <c r="W74" s="24" t="str">
        <f>IF($B74="","",(K74*1000/(24*Data!K$18)*Data!$I$116))</f>
        <v/>
      </c>
      <c r="X74" s="24" t="str">
        <f>IF($B74="","",(L74*1000/(24*Data!L$18)*Data!$I$116))</f>
        <v/>
      </c>
      <c r="Y74" s="24" t="str">
        <f>IF($B74="","",(M74*1000/(24*Data!M$18)*Data!$I$116))</f>
        <v/>
      </c>
      <c r="Z74" s="24" t="str">
        <f>IF($B74="","",(N74*1000/(24*Data!N$18)*Data!$I$116))</f>
        <v/>
      </c>
      <c r="AA74" s="24" t="str">
        <f>IF($B74="","",(O74*1000/(24*Data!O$18)*Data!$I$116))</f>
        <v/>
      </c>
    </row>
    <row r="75" spans="2:27" ht="19.899999999999999" customHeight="1">
      <c r="B75" s="16" t="str">
        <f>IF('3 INPUT SAP DATA'!H79="","",'3 INPUT SAP DATA'!H79)</f>
        <v/>
      </c>
      <c r="C75" s="24" t="str">
        <f>IF($B75="","",Data!$B$147*Occupancy!G72*(Data!$B$148/1000)*(Data!$B$146/'3 INPUT SAP DATA'!AR79))</f>
        <v/>
      </c>
      <c r="D75" s="24" t="str">
        <f>IF($B75="","",$C75*(1+0.5*COS(2*PI()*(Data!D$17-0.2)/12))*(Data!D$18/365))</f>
        <v/>
      </c>
      <c r="E75" s="24" t="str">
        <f>IF($B75="","",$C75*(1+0.5*COS(2*PI()*(Data!E$17-0.2)/12))*(Data!E$18/365))</f>
        <v/>
      </c>
      <c r="F75" s="24" t="str">
        <f>IF($B75="","",$C75*(1+0.5*COS(2*PI()*(Data!F$17-0.2)/12))*(Data!F$18/365))</f>
        <v/>
      </c>
      <c r="G75" s="24" t="str">
        <f>IF($B75="","",$C75*(1+0.5*COS(2*PI()*(Data!G$17-0.2)/12))*(Data!G$18/365))</f>
        <v/>
      </c>
      <c r="H75" s="24" t="str">
        <f>IF($B75="","",$C75*(1+0.5*COS(2*PI()*(Data!H$17-0.2)/12))*(Data!H$18/365))</f>
        <v/>
      </c>
      <c r="I75" s="24" t="str">
        <f>IF($B75="","",$C75*(1+0.5*COS(2*PI()*(Data!I$17-0.2)/12))*(Data!I$18/365))</f>
        <v/>
      </c>
      <c r="J75" s="24" t="str">
        <f>IF($B75="","",$C75*(1+0.5*COS(2*PI()*(Data!J$17-0.2)/12))*(Data!J$18/365))</f>
        <v/>
      </c>
      <c r="K75" s="24" t="str">
        <f>IF($B75="","",$C75*(1+0.5*COS(2*PI()*(Data!K$17-0.2)/12))*(Data!K$18/365))</f>
        <v/>
      </c>
      <c r="L75" s="24" t="str">
        <f>IF($B75="","",$C75*(1+0.5*COS(2*PI()*(Data!L$17-0.2)/12))*(Data!L$18/365))</f>
        <v/>
      </c>
      <c r="M75" s="24" t="str">
        <f>IF($B75="","",$C75*(1+0.5*COS(2*PI()*(Data!M$17-0.2)/12))*(Data!M$18/365))</f>
        <v/>
      </c>
      <c r="N75" s="24" t="str">
        <f>IF($B75="","",$C75*(1+0.5*COS(2*PI()*(Data!N$17-0.2)/12))*(Data!N$18/365))</f>
        <v/>
      </c>
      <c r="O75" s="24" t="str">
        <f>IF($B75="","",$C75*(1+0.5*COS(2*PI()*(Data!O$17-0.2)/12))*(Data!O$18/365))</f>
        <v/>
      </c>
      <c r="P75" s="24" t="str">
        <f>IF($B75="","",(D75*1000/(24*Data!D$18)*Data!$I$116))</f>
        <v/>
      </c>
      <c r="Q75" s="24" t="str">
        <f>IF($B75="","",(E75*1000/(24*Data!E$18)*Data!$I$116))</f>
        <v/>
      </c>
      <c r="R75" s="24" t="str">
        <f>IF($B75="","",(F75*1000/(24*Data!F$18)*Data!$I$116))</f>
        <v/>
      </c>
      <c r="S75" s="24" t="str">
        <f>IF($B75="","",(G75*1000/(24*Data!G$18)*Data!$I$116))</f>
        <v/>
      </c>
      <c r="T75" s="24" t="str">
        <f>IF($B75="","",(H75*1000/(24*Data!H$18)*Data!$I$116))</f>
        <v/>
      </c>
      <c r="U75" s="24" t="str">
        <f>IF($B75="","",(I75*1000/(24*Data!I$18)*Data!$I$116))</f>
        <v/>
      </c>
      <c r="V75" s="24" t="str">
        <f>IF($B75="","",(J75*1000/(24*Data!J$18)*Data!$I$116))</f>
        <v/>
      </c>
      <c r="W75" s="24" t="str">
        <f>IF($B75="","",(K75*1000/(24*Data!K$18)*Data!$I$116))</f>
        <v/>
      </c>
      <c r="X75" s="24" t="str">
        <f>IF($B75="","",(L75*1000/(24*Data!L$18)*Data!$I$116))</f>
        <v/>
      </c>
      <c r="Y75" s="24" t="str">
        <f>IF($B75="","",(M75*1000/(24*Data!M$18)*Data!$I$116))</f>
        <v/>
      </c>
      <c r="Z75" s="24" t="str">
        <f>IF($B75="","",(N75*1000/(24*Data!N$18)*Data!$I$116))</f>
        <v/>
      </c>
      <c r="AA75" s="24" t="str">
        <f>IF($B75="","",(O75*1000/(24*Data!O$18)*Data!$I$116))</f>
        <v/>
      </c>
    </row>
    <row r="76" spans="2:27" ht="19.899999999999999" customHeight="1">
      <c r="B76" s="16" t="str">
        <f>IF('3 INPUT SAP DATA'!H80="","",'3 INPUT SAP DATA'!H80)</f>
        <v/>
      </c>
      <c r="C76" s="24" t="str">
        <f>IF($B76="","",Data!$B$147*Occupancy!G73*(Data!$B$148/1000)*(Data!$B$146/'3 INPUT SAP DATA'!AR80))</f>
        <v/>
      </c>
      <c r="D76" s="24" t="str">
        <f>IF($B76="","",$C76*(1+0.5*COS(2*PI()*(Data!D$17-0.2)/12))*(Data!D$18/365))</f>
        <v/>
      </c>
      <c r="E76" s="24" t="str">
        <f>IF($B76="","",$C76*(1+0.5*COS(2*PI()*(Data!E$17-0.2)/12))*(Data!E$18/365))</f>
        <v/>
      </c>
      <c r="F76" s="24" t="str">
        <f>IF($B76="","",$C76*(1+0.5*COS(2*PI()*(Data!F$17-0.2)/12))*(Data!F$18/365))</f>
        <v/>
      </c>
      <c r="G76" s="24" t="str">
        <f>IF($B76="","",$C76*(1+0.5*COS(2*PI()*(Data!G$17-0.2)/12))*(Data!G$18/365))</f>
        <v/>
      </c>
      <c r="H76" s="24" t="str">
        <f>IF($B76="","",$C76*(1+0.5*COS(2*PI()*(Data!H$17-0.2)/12))*(Data!H$18/365))</f>
        <v/>
      </c>
      <c r="I76" s="24" t="str">
        <f>IF($B76="","",$C76*(1+0.5*COS(2*PI()*(Data!I$17-0.2)/12))*(Data!I$18/365))</f>
        <v/>
      </c>
      <c r="J76" s="24" t="str">
        <f>IF($B76="","",$C76*(1+0.5*COS(2*PI()*(Data!J$17-0.2)/12))*(Data!J$18/365))</f>
        <v/>
      </c>
      <c r="K76" s="24" t="str">
        <f>IF($B76="","",$C76*(1+0.5*COS(2*PI()*(Data!K$17-0.2)/12))*(Data!K$18/365))</f>
        <v/>
      </c>
      <c r="L76" s="24" t="str">
        <f>IF($B76="","",$C76*(1+0.5*COS(2*PI()*(Data!L$17-0.2)/12))*(Data!L$18/365))</f>
        <v/>
      </c>
      <c r="M76" s="24" t="str">
        <f>IF($B76="","",$C76*(1+0.5*COS(2*PI()*(Data!M$17-0.2)/12))*(Data!M$18/365))</f>
        <v/>
      </c>
      <c r="N76" s="24" t="str">
        <f>IF($B76="","",$C76*(1+0.5*COS(2*PI()*(Data!N$17-0.2)/12))*(Data!N$18/365))</f>
        <v/>
      </c>
      <c r="O76" s="24" t="str">
        <f>IF($B76="","",$C76*(1+0.5*COS(2*PI()*(Data!O$17-0.2)/12))*(Data!O$18/365))</f>
        <v/>
      </c>
      <c r="P76" s="24" t="str">
        <f>IF($B76="","",(D76*1000/(24*Data!D$18)*Data!$I$116))</f>
        <v/>
      </c>
      <c r="Q76" s="24" t="str">
        <f>IF($B76="","",(E76*1000/(24*Data!E$18)*Data!$I$116))</f>
        <v/>
      </c>
      <c r="R76" s="24" t="str">
        <f>IF($B76="","",(F76*1000/(24*Data!F$18)*Data!$I$116))</f>
        <v/>
      </c>
      <c r="S76" s="24" t="str">
        <f>IF($B76="","",(G76*1000/(24*Data!G$18)*Data!$I$116))</f>
        <v/>
      </c>
      <c r="T76" s="24" t="str">
        <f>IF($B76="","",(H76*1000/(24*Data!H$18)*Data!$I$116))</f>
        <v/>
      </c>
      <c r="U76" s="24" t="str">
        <f>IF($B76="","",(I76*1000/(24*Data!I$18)*Data!$I$116))</f>
        <v/>
      </c>
      <c r="V76" s="24" t="str">
        <f>IF($B76="","",(J76*1000/(24*Data!J$18)*Data!$I$116))</f>
        <v/>
      </c>
      <c r="W76" s="24" t="str">
        <f>IF($B76="","",(K76*1000/(24*Data!K$18)*Data!$I$116))</f>
        <v/>
      </c>
      <c r="X76" s="24" t="str">
        <f>IF($B76="","",(L76*1000/(24*Data!L$18)*Data!$I$116))</f>
        <v/>
      </c>
      <c r="Y76" s="24" t="str">
        <f>IF($B76="","",(M76*1000/(24*Data!M$18)*Data!$I$116))</f>
        <v/>
      </c>
      <c r="Z76" s="24" t="str">
        <f>IF($B76="","",(N76*1000/(24*Data!N$18)*Data!$I$116))</f>
        <v/>
      </c>
      <c r="AA76" s="24" t="str">
        <f>IF($B76="","",(O76*1000/(24*Data!O$18)*Data!$I$116))</f>
        <v/>
      </c>
    </row>
    <row r="77" spans="2:27" ht="19.899999999999999" customHeight="1">
      <c r="B77" s="16" t="str">
        <f>IF('3 INPUT SAP DATA'!H81="","",'3 INPUT SAP DATA'!H81)</f>
        <v/>
      </c>
      <c r="C77" s="24" t="str">
        <f>IF($B77="","",Data!$B$147*Occupancy!G74*(Data!$B$148/1000)*(Data!$B$146/'3 INPUT SAP DATA'!AR81))</f>
        <v/>
      </c>
      <c r="D77" s="24" t="str">
        <f>IF($B77="","",$C77*(1+0.5*COS(2*PI()*(Data!D$17-0.2)/12))*(Data!D$18/365))</f>
        <v/>
      </c>
      <c r="E77" s="24" t="str">
        <f>IF($B77="","",$C77*(1+0.5*COS(2*PI()*(Data!E$17-0.2)/12))*(Data!E$18/365))</f>
        <v/>
      </c>
      <c r="F77" s="24" t="str">
        <f>IF($B77="","",$C77*(1+0.5*COS(2*PI()*(Data!F$17-0.2)/12))*(Data!F$18/365))</f>
        <v/>
      </c>
      <c r="G77" s="24" t="str">
        <f>IF($B77="","",$C77*(1+0.5*COS(2*PI()*(Data!G$17-0.2)/12))*(Data!G$18/365))</f>
        <v/>
      </c>
      <c r="H77" s="24" t="str">
        <f>IF($B77="","",$C77*(1+0.5*COS(2*PI()*(Data!H$17-0.2)/12))*(Data!H$18/365))</f>
        <v/>
      </c>
      <c r="I77" s="24" t="str">
        <f>IF($B77="","",$C77*(1+0.5*COS(2*PI()*(Data!I$17-0.2)/12))*(Data!I$18/365))</f>
        <v/>
      </c>
      <c r="J77" s="24" t="str">
        <f>IF($B77="","",$C77*(1+0.5*COS(2*PI()*(Data!J$17-0.2)/12))*(Data!J$18/365))</f>
        <v/>
      </c>
      <c r="K77" s="24" t="str">
        <f>IF($B77="","",$C77*(1+0.5*COS(2*PI()*(Data!K$17-0.2)/12))*(Data!K$18/365))</f>
        <v/>
      </c>
      <c r="L77" s="24" t="str">
        <f>IF($B77="","",$C77*(1+0.5*COS(2*PI()*(Data!L$17-0.2)/12))*(Data!L$18/365))</f>
        <v/>
      </c>
      <c r="M77" s="24" t="str">
        <f>IF($B77="","",$C77*(1+0.5*COS(2*PI()*(Data!M$17-0.2)/12))*(Data!M$18/365))</f>
        <v/>
      </c>
      <c r="N77" s="24" t="str">
        <f>IF($B77="","",$C77*(1+0.5*COS(2*PI()*(Data!N$17-0.2)/12))*(Data!N$18/365))</f>
        <v/>
      </c>
      <c r="O77" s="24" t="str">
        <f>IF($B77="","",$C77*(1+0.5*COS(2*PI()*(Data!O$17-0.2)/12))*(Data!O$18/365))</f>
        <v/>
      </c>
      <c r="P77" s="24" t="str">
        <f>IF($B77="","",(D77*1000/(24*Data!D$18)*Data!$I$116))</f>
        <v/>
      </c>
      <c r="Q77" s="24" t="str">
        <f>IF($B77="","",(E77*1000/(24*Data!E$18)*Data!$I$116))</f>
        <v/>
      </c>
      <c r="R77" s="24" t="str">
        <f>IF($B77="","",(F77*1000/(24*Data!F$18)*Data!$I$116))</f>
        <v/>
      </c>
      <c r="S77" s="24" t="str">
        <f>IF($B77="","",(G77*1000/(24*Data!G$18)*Data!$I$116))</f>
        <v/>
      </c>
      <c r="T77" s="24" t="str">
        <f>IF($B77="","",(H77*1000/(24*Data!H$18)*Data!$I$116))</f>
        <v/>
      </c>
      <c r="U77" s="24" t="str">
        <f>IF($B77="","",(I77*1000/(24*Data!I$18)*Data!$I$116))</f>
        <v/>
      </c>
      <c r="V77" s="24" t="str">
        <f>IF($B77="","",(J77*1000/(24*Data!J$18)*Data!$I$116))</f>
        <v/>
      </c>
      <c r="W77" s="24" t="str">
        <f>IF($B77="","",(K77*1000/(24*Data!K$18)*Data!$I$116))</f>
        <v/>
      </c>
      <c r="X77" s="24" t="str">
        <f>IF($B77="","",(L77*1000/(24*Data!L$18)*Data!$I$116))</f>
        <v/>
      </c>
      <c r="Y77" s="24" t="str">
        <f>IF($B77="","",(M77*1000/(24*Data!M$18)*Data!$I$116))</f>
        <v/>
      </c>
      <c r="Z77" s="24" t="str">
        <f>IF($B77="","",(N77*1000/(24*Data!N$18)*Data!$I$116))</f>
        <v/>
      </c>
      <c r="AA77" s="24" t="str">
        <f>IF($B77="","",(O77*1000/(24*Data!O$18)*Data!$I$116))</f>
        <v/>
      </c>
    </row>
    <row r="78" spans="2:27" ht="19.899999999999999" customHeight="1">
      <c r="B78" s="16" t="str">
        <f>IF('3 INPUT SAP DATA'!H82="","",'3 INPUT SAP DATA'!H82)</f>
        <v/>
      </c>
      <c r="C78" s="24" t="str">
        <f>IF($B78="","",Data!$B$147*Occupancy!G75*(Data!$B$148/1000)*(Data!$B$146/'3 INPUT SAP DATA'!AR82))</f>
        <v/>
      </c>
      <c r="D78" s="24" t="str">
        <f>IF($B78="","",$C78*(1+0.5*COS(2*PI()*(Data!D$17-0.2)/12))*(Data!D$18/365))</f>
        <v/>
      </c>
      <c r="E78" s="24" t="str">
        <f>IF($B78="","",$C78*(1+0.5*COS(2*PI()*(Data!E$17-0.2)/12))*(Data!E$18/365))</f>
        <v/>
      </c>
      <c r="F78" s="24" t="str">
        <f>IF($B78="","",$C78*(1+0.5*COS(2*PI()*(Data!F$17-0.2)/12))*(Data!F$18/365))</f>
        <v/>
      </c>
      <c r="G78" s="24" t="str">
        <f>IF($B78="","",$C78*(1+0.5*COS(2*PI()*(Data!G$17-0.2)/12))*(Data!G$18/365))</f>
        <v/>
      </c>
      <c r="H78" s="24" t="str">
        <f>IF($B78="","",$C78*(1+0.5*COS(2*PI()*(Data!H$17-0.2)/12))*(Data!H$18/365))</f>
        <v/>
      </c>
      <c r="I78" s="24" t="str">
        <f>IF($B78="","",$C78*(1+0.5*COS(2*PI()*(Data!I$17-0.2)/12))*(Data!I$18/365))</f>
        <v/>
      </c>
      <c r="J78" s="24" t="str">
        <f>IF($B78="","",$C78*(1+0.5*COS(2*PI()*(Data!J$17-0.2)/12))*(Data!J$18/365))</f>
        <v/>
      </c>
      <c r="K78" s="24" t="str">
        <f>IF($B78="","",$C78*(1+0.5*COS(2*PI()*(Data!K$17-0.2)/12))*(Data!K$18/365))</f>
        <v/>
      </c>
      <c r="L78" s="24" t="str">
        <f>IF($B78="","",$C78*(1+0.5*COS(2*PI()*(Data!L$17-0.2)/12))*(Data!L$18/365))</f>
        <v/>
      </c>
      <c r="M78" s="24" t="str">
        <f>IF($B78="","",$C78*(1+0.5*COS(2*PI()*(Data!M$17-0.2)/12))*(Data!M$18/365))</f>
        <v/>
      </c>
      <c r="N78" s="24" t="str">
        <f>IF($B78="","",$C78*(1+0.5*COS(2*PI()*(Data!N$17-0.2)/12))*(Data!N$18/365))</f>
        <v/>
      </c>
      <c r="O78" s="24" t="str">
        <f>IF($B78="","",$C78*(1+0.5*COS(2*PI()*(Data!O$17-0.2)/12))*(Data!O$18/365))</f>
        <v/>
      </c>
      <c r="P78" s="24" t="str">
        <f>IF($B78="","",(D78*1000/(24*Data!D$18)*Data!$I$116))</f>
        <v/>
      </c>
      <c r="Q78" s="24" t="str">
        <f>IF($B78="","",(E78*1000/(24*Data!E$18)*Data!$I$116))</f>
        <v/>
      </c>
      <c r="R78" s="24" t="str">
        <f>IF($B78="","",(F78*1000/(24*Data!F$18)*Data!$I$116))</f>
        <v/>
      </c>
      <c r="S78" s="24" t="str">
        <f>IF($B78="","",(G78*1000/(24*Data!G$18)*Data!$I$116))</f>
        <v/>
      </c>
      <c r="T78" s="24" t="str">
        <f>IF($B78="","",(H78*1000/(24*Data!H$18)*Data!$I$116))</f>
        <v/>
      </c>
      <c r="U78" s="24" t="str">
        <f>IF($B78="","",(I78*1000/(24*Data!I$18)*Data!$I$116))</f>
        <v/>
      </c>
      <c r="V78" s="24" t="str">
        <f>IF($B78="","",(J78*1000/(24*Data!J$18)*Data!$I$116))</f>
        <v/>
      </c>
      <c r="W78" s="24" t="str">
        <f>IF($B78="","",(K78*1000/(24*Data!K$18)*Data!$I$116))</f>
        <v/>
      </c>
      <c r="X78" s="24" t="str">
        <f>IF($B78="","",(L78*1000/(24*Data!L$18)*Data!$I$116))</f>
        <v/>
      </c>
      <c r="Y78" s="24" t="str">
        <f>IF($B78="","",(M78*1000/(24*Data!M$18)*Data!$I$116))</f>
        <v/>
      </c>
      <c r="Z78" s="24" t="str">
        <f>IF($B78="","",(N78*1000/(24*Data!N$18)*Data!$I$116))</f>
        <v/>
      </c>
      <c r="AA78" s="24" t="str">
        <f>IF($B78="","",(O78*1000/(24*Data!O$18)*Data!$I$116))</f>
        <v/>
      </c>
    </row>
    <row r="79" spans="2:27" ht="19.899999999999999" customHeight="1">
      <c r="B79" s="16" t="str">
        <f>IF('3 INPUT SAP DATA'!H83="","",'3 INPUT SAP DATA'!H83)</f>
        <v/>
      </c>
      <c r="C79" s="24" t="str">
        <f>IF($B79="","",Data!$B$147*Occupancy!G76*(Data!$B$148/1000)*(Data!$B$146/'3 INPUT SAP DATA'!AR83))</f>
        <v/>
      </c>
      <c r="D79" s="24" t="str">
        <f>IF($B79="","",$C79*(1+0.5*COS(2*PI()*(Data!D$17-0.2)/12))*(Data!D$18/365))</f>
        <v/>
      </c>
      <c r="E79" s="24" t="str">
        <f>IF($B79="","",$C79*(1+0.5*COS(2*PI()*(Data!E$17-0.2)/12))*(Data!E$18/365))</f>
        <v/>
      </c>
      <c r="F79" s="24" t="str">
        <f>IF($B79="","",$C79*(1+0.5*COS(2*PI()*(Data!F$17-0.2)/12))*(Data!F$18/365))</f>
        <v/>
      </c>
      <c r="G79" s="24" t="str">
        <f>IF($B79="","",$C79*(1+0.5*COS(2*PI()*(Data!G$17-0.2)/12))*(Data!G$18/365))</f>
        <v/>
      </c>
      <c r="H79" s="24" t="str">
        <f>IF($B79="","",$C79*(1+0.5*COS(2*PI()*(Data!H$17-0.2)/12))*(Data!H$18/365))</f>
        <v/>
      </c>
      <c r="I79" s="24" t="str">
        <f>IF($B79="","",$C79*(1+0.5*COS(2*PI()*(Data!I$17-0.2)/12))*(Data!I$18/365))</f>
        <v/>
      </c>
      <c r="J79" s="24" t="str">
        <f>IF($B79="","",$C79*(1+0.5*COS(2*PI()*(Data!J$17-0.2)/12))*(Data!J$18/365))</f>
        <v/>
      </c>
      <c r="K79" s="24" t="str">
        <f>IF($B79="","",$C79*(1+0.5*COS(2*PI()*(Data!K$17-0.2)/12))*(Data!K$18/365))</f>
        <v/>
      </c>
      <c r="L79" s="24" t="str">
        <f>IF($B79="","",$C79*(1+0.5*COS(2*PI()*(Data!L$17-0.2)/12))*(Data!L$18/365))</f>
        <v/>
      </c>
      <c r="M79" s="24" t="str">
        <f>IF($B79="","",$C79*(1+0.5*COS(2*PI()*(Data!M$17-0.2)/12))*(Data!M$18/365))</f>
        <v/>
      </c>
      <c r="N79" s="24" t="str">
        <f>IF($B79="","",$C79*(1+0.5*COS(2*PI()*(Data!N$17-0.2)/12))*(Data!N$18/365))</f>
        <v/>
      </c>
      <c r="O79" s="24" t="str">
        <f>IF($B79="","",$C79*(1+0.5*COS(2*PI()*(Data!O$17-0.2)/12))*(Data!O$18/365))</f>
        <v/>
      </c>
      <c r="P79" s="24" t="str">
        <f>IF($B79="","",(D79*1000/(24*Data!D$18)*Data!$I$116))</f>
        <v/>
      </c>
      <c r="Q79" s="24" t="str">
        <f>IF($B79="","",(E79*1000/(24*Data!E$18)*Data!$I$116))</f>
        <v/>
      </c>
      <c r="R79" s="24" t="str">
        <f>IF($B79="","",(F79*1000/(24*Data!F$18)*Data!$I$116))</f>
        <v/>
      </c>
      <c r="S79" s="24" t="str">
        <f>IF($B79="","",(G79*1000/(24*Data!G$18)*Data!$I$116))</f>
        <v/>
      </c>
      <c r="T79" s="24" t="str">
        <f>IF($B79="","",(H79*1000/(24*Data!H$18)*Data!$I$116))</f>
        <v/>
      </c>
      <c r="U79" s="24" t="str">
        <f>IF($B79="","",(I79*1000/(24*Data!I$18)*Data!$I$116))</f>
        <v/>
      </c>
      <c r="V79" s="24" t="str">
        <f>IF($B79="","",(J79*1000/(24*Data!J$18)*Data!$I$116))</f>
        <v/>
      </c>
      <c r="W79" s="24" t="str">
        <f>IF($B79="","",(K79*1000/(24*Data!K$18)*Data!$I$116))</f>
        <v/>
      </c>
      <c r="X79" s="24" t="str">
        <f>IF($B79="","",(L79*1000/(24*Data!L$18)*Data!$I$116))</f>
        <v/>
      </c>
      <c r="Y79" s="24" t="str">
        <f>IF($B79="","",(M79*1000/(24*Data!M$18)*Data!$I$116))</f>
        <v/>
      </c>
      <c r="Z79" s="24" t="str">
        <f>IF($B79="","",(N79*1000/(24*Data!N$18)*Data!$I$116))</f>
        <v/>
      </c>
      <c r="AA79" s="24" t="str">
        <f>IF($B79="","",(O79*1000/(24*Data!O$18)*Data!$I$116))</f>
        <v/>
      </c>
    </row>
    <row r="80" spans="2:27" ht="19.899999999999999" customHeight="1">
      <c r="B80" s="16" t="str">
        <f>IF('3 INPUT SAP DATA'!H84="","",'3 INPUT SAP DATA'!H84)</f>
        <v/>
      </c>
      <c r="C80" s="24" t="str">
        <f>IF($B80="","",Data!$B$147*Occupancy!G77*(Data!$B$148/1000)*(Data!$B$146/'3 INPUT SAP DATA'!AR84))</f>
        <v/>
      </c>
      <c r="D80" s="24" t="str">
        <f>IF($B80="","",$C80*(1+0.5*COS(2*PI()*(Data!D$17-0.2)/12))*(Data!D$18/365))</f>
        <v/>
      </c>
      <c r="E80" s="24" t="str">
        <f>IF($B80="","",$C80*(1+0.5*COS(2*PI()*(Data!E$17-0.2)/12))*(Data!E$18/365))</f>
        <v/>
      </c>
      <c r="F80" s="24" t="str">
        <f>IF($B80="","",$C80*(1+0.5*COS(2*PI()*(Data!F$17-0.2)/12))*(Data!F$18/365))</f>
        <v/>
      </c>
      <c r="G80" s="24" t="str">
        <f>IF($B80="","",$C80*(1+0.5*COS(2*PI()*(Data!G$17-0.2)/12))*(Data!G$18/365))</f>
        <v/>
      </c>
      <c r="H80" s="24" t="str">
        <f>IF($B80="","",$C80*(1+0.5*COS(2*PI()*(Data!H$17-0.2)/12))*(Data!H$18/365))</f>
        <v/>
      </c>
      <c r="I80" s="24" t="str">
        <f>IF($B80="","",$C80*(1+0.5*COS(2*PI()*(Data!I$17-0.2)/12))*(Data!I$18/365))</f>
        <v/>
      </c>
      <c r="J80" s="24" t="str">
        <f>IF($B80="","",$C80*(1+0.5*COS(2*PI()*(Data!J$17-0.2)/12))*(Data!J$18/365))</f>
        <v/>
      </c>
      <c r="K80" s="24" t="str">
        <f>IF($B80="","",$C80*(1+0.5*COS(2*PI()*(Data!K$17-0.2)/12))*(Data!K$18/365))</f>
        <v/>
      </c>
      <c r="L80" s="24" t="str">
        <f>IF($B80="","",$C80*(1+0.5*COS(2*PI()*(Data!L$17-0.2)/12))*(Data!L$18/365))</f>
        <v/>
      </c>
      <c r="M80" s="24" t="str">
        <f>IF($B80="","",$C80*(1+0.5*COS(2*PI()*(Data!M$17-0.2)/12))*(Data!M$18/365))</f>
        <v/>
      </c>
      <c r="N80" s="24" t="str">
        <f>IF($B80="","",$C80*(1+0.5*COS(2*PI()*(Data!N$17-0.2)/12))*(Data!N$18/365))</f>
        <v/>
      </c>
      <c r="O80" s="24" t="str">
        <f>IF($B80="","",$C80*(1+0.5*COS(2*PI()*(Data!O$17-0.2)/12))*(Data!O$18/365))</f>
        <v/>
      </c>
      <c r="P80" s="24" t="str">
        <f>IF($B80="","",(D80*1000/(24*Data!D$18)*Data!$I$116))</f>
        <v/>
      </c>
      <c r="Q80" s="24" t="str">
        <f>IF($B80="","",(E80*1000/(24*Data!E$18)*Data!$I$116))</f>
        <v/>
      </c>
      <c r="R80" s="24" t="str">
        <f>IF($B80="","",(F80*1000/(24*Data!F$18)*Data!$I$116))</f>
        <v/>
      </c>
      <c r="S80" s="24" t="str">
        <f>IF($B80="","",(G80*1000/(24*Data!G$18)*Data!$I$116))</f>
        <v/>
      </c>
      <c r="T80" s="24" t="str">
        <f>IF($B80="","",(H80*1000/(24*Data!H$18)*Data!$I$116))</f>
        <v/>
      </c>
      <c r="U80" s="24" t="str">
        <f>IF($B80="","",(I80*1000/(24*Data!I$18)*Data!$I$116))</f>
        <v/>
      </c>
      <c r="V80" s="24" t="str">
        <f>IF($B80="","",(J80*1000/(24*Data!J$18)*Data!$I$116))</f>
        <v/>
      </c>
      <c r="W80" s="24" t="str">
        <f>IF($B80="","",(K80*1000/(24*Data!K$18)*Data!$I$116))</f>
        <v/>
      </c>
      <c r="X80" s="24" t="str">
        <f>IF($B80="","",(L80*1000/(24*Data!L$18)*Data!$I$116))</f>
        <v/>
      </c>
      <c r="Y80" s="24" t="str">
        <f>IF($B80="","",(M80*1000/(24*Data!M$18)*Data!$I$116))</f>
        <v/>
      </c>
      <c r="Z80" s="24" t="str">
        <f>IF($B80="","",(N80*1000/(24*Data!N$18)*Data!$I$116))</f>
        <v/>
      </c>
      <c r="AA80" s="24" t="str">
        <f>IF($B80="","",(O80*1000/(24*Data!O$18)*Data!$I$116))</f>
        <v/>
      </c>
    </row>
    <row r="81" spans="2:27" ht="19.899999999999999" customHeight="1">
      <c r="B81" s="16" t="str">
        <f>IF('3 INPUT SAP DATA'!H85="","",'3 INPUT SAP DATA'!H85)</f>
        <v/>
      </c>
      <c r="C81" s="24" t="str">
        <f>IF($B81="","",Data!$B$147*Occupancy!G78*(Data!$B$148/1000)*(Data!$B$146/'3 INPUT SAP DATA'!AR85))</f>
        <v/>
      </c>
      <c r="D81" s="24" t="str">
        <f>IF($B81="","",$C81*(1+0.5*COS(2*PI()*(Data!D$17-0.2)/12))*(Data!D$18/365))</f>
        <v/>
      </c>
      <c r="E81" s="24" t="str">
        <f>IF($B81="","",$C81*(1+0.5*COS(2*PI()*(Data!E$17-0.2)/12))*(Data!E$18/365))</f>
        <v/>
      </c>
      <c r="F81" s="24" t="str">
        <f>IF($B81="","",$C81*(1+0.5*COS(2*PI()*(Data!F$17-0.2)/12))*(Data!F$18/365))</f>
        <v/>
      </c>
      <c r="G81" s="24" t="str">
        <f>IF($B81="","",$C81*(1+0.5*COS(2*PI()*(Data!G$17-0.2)/12))*(Data!G$18/365))</f>
        <v/>
      </c>
      <c r="H81" s="24" t="str">
        <f>IF($B81="","",$C81*(1+0.5*COS(2*PI()*(Data!H$17-0.2)/12))*(Data!H$18/365))</f>
        <v/>
      </c>
      <c r="I81" s="24" t="str">
        <f>IF($B81="","",$C81*(1+0.5*COS(2*PI()*(Data!I$17-0.2)/12))*(Data!I$18/365))</f>
        <v/>
      </c>
      <c r="J81" s="24" t="str">
        <f>IF($B81="","",$C81*(1+0.5*COS(2*PI()*(Data!J$17-0.2)/12))*(Data!J$18/365))</f>
        <v/>
      </c>
      <c r="K81" s="24" t="str">
        <f>IF($B81="","",$C81*(1+0.5*COS(2*PI()*(Data!K$17-0.2)/12))*(Data!K$18/365))</f>
        <v/>
      </c>
      <c r="L81" s="24" t="str">
        <f>IF($B81="","",$C81*(1+0.5*COS(2*PI()*(Data!L$17-0.2)/12))*(Data!L$18/365))</f>
        <v/>
      </c>
      <c r="M81" s="24" t="str">
        <f>IF($B81="","",$C81*(1+0.5*COS(2*PI()*(Data!M$17-0.2)/12))*(Data!M$18/365))</f>
        <v/>
      </c>
      <c r="N81" s="24" t="str">
        <f>IF($B81="","",$C81*(1+0.5*COS(2*PI()*(Data!N$17-0.2)/12))*(Data!N$18/365))</f>
        <v/>
      </c>
      <c r="O81" s="24" t="str">
        <f>IF($B81="","",$C81*(1+0.5*COS(2*PI()*(Data!O$17-0.2)/12))*(Data!O$18/365))</f>
        <v/>
      </c>
      <c r="P81" s="24" t="str">
        <f>IF($B81="","",(D81*1000/(24*Data!D$18)*Data!$I$116))</f>
        <v/>
      </c>
      <c r="Q81" s="24" t="str">
        <f>IF($B81="","",(E81*1000/(24*Data!E$18)*Data!$I$116))</f>
        <v/>
      </c>
      <c r="R81" s="24" t="str">
        <f>IF($B81="","",(F81*1000/(24*Data!F$18)*Data!$I$116))</f>
        <v/>
      </c>
      <c r="S81" s="24" t="str">
        <f>IF($B81="","",(G81*1000/(24*Data!G$18)*Data!$I$116))</f>
        <v/>
      </c>
      <c r="T81" s="24" t="str">
        <f>IF($B81="","",(H81*1000/(24*Data!H$18)*Data!$I$116))</f>
        <v/>
      </c>
      <c r="U81" s="24" t="str">
        <f>IF($B81="","",(I81*1000/(24*Data!I$18)*Data!$I$116))</f>
        <v/>
      </c>
      <c r="V81" s="24" t="str">
        <f>IF($B81="","",(J81*1000/(24*Data!J$18)*Data!$I$116))</f>
        <v/>
      </c>
      <c r="W81" s="24" t="str">
        <f>IF($B81="","",(K81*1000/(24*Data!K$18)*Data!$I$116))</f>
        <v/>
      </c>
      <c r="X81" s="24" t="str">
        <f>IF($B81="","",(L81*1000/(24*Data!L$18)*Data!$I$116))</f>
        <v/>
      </c>
      <c r="Y81" s="24" t="str">
        <f>IF($B81="","",(M81*1000/(24*Data!M$18)*Data!$I$116))</f>
        <v/>
      </c>
      <c r="Z81" s="24" t="str">
        <f>IF($B81="","",(N81*1000/(24*Data!N$18)*Data!$I$116))</f>
        <v/>
      </c>
      <c r="AA81" s="24" t="str">
        <f>IF($B81="","",(O81*1000/(24*Data!O$18)*Data!$I$116))</f>
        <v/>
      </c>
    </row>
    <row r="82" spans="2:27" ht="19.899999999999999" customHeight="1">
      <c r="B82" s="16" t="str">
        <f>IF('3 INPUT SAP DATA'!H86="","",'3 INPUT SAP DATA'!H86)</f>
        <v/>
      </c>
      <c r="C82" s="24" t="str">
        <f>IF($B82="","",Data!$B$147*Occupancy!G79*(Data!$B$148/1000)*(Data!$B$146/'3 INPUT SAP DATA'!AR86))</f>
        <v/>
      </c>
      <c r="D82" s="24" t="str">
        <f>IF($B82="","",$C82*(1+0.5*COS(2*PI()*(Data!D$17-0.2)/12))*(Data!D$18/365))</f>
        <v/>
      </c>
      <c r="E82" s="24" t="str">
        <f>IF($B82="","",$C82*(1+0.5*COS(2*PI()*(Data!E$17-0.2)/12))*(Data!E$18/365))</f>
        <v/>
      </c>
      <c r="F82" s="24" t="str">
        <f>IF($B82="","",$C82*(1+0.5*COS(2*PI()*(Data!F$17-0.2)/12))*(Data!F$18/365))</f>
        <v/>
      </c>
      <c r="G82" s="24" t="str">
        <f>IF($B82="","",$C82*(1+0.5*COS(2*PI()*(Data!G$17-0.2)/12))*(Data!G$18/365))</f>
        <v/>
      </c>
      <c r="H82" s="24" t="str">
        <f>IF($B82="","",$C82*(1+0.5*COS(2*PI()*(Data!H$17-0.2)/12))*(Data!H$18/365))</f>
        <v/>
      </c>
      <c r="I82" s="24" t="str">
        <f>IF($B82="","",$C82*(1+0.5*COS(2*PI()*(Data!I$17-0.2)/12))*(Data!I$18/365))</f>
        <v/>
      </c>
      <c r="J82" s="24" t="str">
        <f>IF($B82="","",$C82*(1+0.5*COS(2*PI()*(Data!J$17-0.2)/12))*(Data!J$18/365))</f>
        <v/>
      </c>
      <c r="K82" s="24" t="str">
        <f>IF($B82="","",$C82*(1+0.5*COS(2*PI()*(Data!K$17-0.2)/12))*(Data!K$18/365))</f>
        <v/>
      </c>
      <c r="L82" s="24" t="str">
        <f>IF($B82="","",$C82*(1+0.5*COS(2*PI()*(Data!L$17-0.2)/12))*(Data!L$18/365))</f>
        <v/>
      </c>
      <c r="M82" s="24" t="str">
        <f>IF($B82="","",$C82*(1+0.5*COS(2*PI()*(Data!M$17-0.2)/12))*(Data!M$18/365))</f>
        <v/>
      </c>
      <c r="N82" s="24" t="str">
        <f>IF($B82="","",$C82*(1+0.5*COS(2*PI()*(Data!N$17-0.2)/12))*(Data!N$18/365))</f>
        <v/>
      </c>
      <c r="O82" s="24" t="str">
        <f>IF($B82="","",$C82*(1+0.5*COS(2*PI()*(Data!O$17-0.2)/12))*(Data!O$18/365))</f>
        <v/>
      </c>
      <c r="P82" s="24" t="str">
        <f>IF($B82="","",(D82*1000/(24*Data!D$18)*Data!$I$116))</f>
        <v/>
      </c>
      <c r="Q82" s="24" t="str">
        <f>IF($B82="","",(E82*1000/(24*Data!E$18)*Data!$I$116))</f>
        <v/>
      </c>
      <c r="R82" s="24" t="str">
        <f>IF($B82="","",(F82*1000/(24*Data!F$18)*Data!$I$116))</f>
        <v/>
      </c>
      <c r="S82" s="24" t="str">
        <f>IF($B82="","",(G82*1000/(24*Data!G$18)*Data!$I$116))</f>
        <v/>
      </c>
      <c r="T82" s="24" t="str">
        <f>IF($B82="","",(H82*1000/(24*Data!H$18)*Data!$I$116))</f>
        <v/>
      </c>
      <c r="U82" s="24" t="str">
        <f>IF($B82="","",(I82*1000/(24*Data!I$18)*Data!$I$116))</f>
        <v/>
      </c>
      <c r="V82" s="24" t="str">
        <f>IF($B82="","",(J82*1000/(24*Data!J$18)*Data!$I$116))</f>
        <v/>
      </c>
      <c r="W82" s="24" t="str">
        <f>IF($B82="","",(K82*1000/(24*Data!K$18)*Data!$I$116))</f>
        <v/>
      </c>
      <c r="X82" s="24" t="str">
        <f>IF($B82="","",(L82*1000/(24*Data!L$18)*Data!$I$116))</f>
        <v/>
      </c>
      <c r="Y82" s="24" t="str">
        <f>IF($B82="","",(M82*1000/(24*Data!M$18)*Data!$I$116))</f>
        <v/>
      </c>
      <c r="Z82" s="24" t="str">
        <f>IF($B82="","",(N82*1000/(24*Data!N$18)*Data!$I$116))</f>
        <v/>
      </c>
      <c r="AA82" s="24" t="str">
        <f>IF($B82="","",(O82*1000/(24*Data!O$18)*Data!$I$116))</f>
        <v/>
      </c>
    </row>
    <row r="83" spans="2:27" ht="19.899999999999999" customHeight="1">
      <c r="B83" s="16" t="str">
        <f>IF('3 INPUT SAP DATA'!H87="","",'3 INPUT SAP DATA'!H87)</f>
        <v/>
      </c>
      <c r="C83" s="24" t="str">
        <f>IF($B83="","",Data!$B$147*Occupancy!G80*(Data!$B$148/1000)*(Data!$B$146/'3 INPUT SAP DATA'!AR87))</f>
        <v/>
      </c>
      <c r="D83" s="24" t="str">
        <f>IF($B83="","",$C83*(1+0.5*COS(2*PI()*(Data!D$17-0.2)/12))*(Data!D$18/365))</f>
        <v/>
      </c>
      <c r="E83" s="24" t="str">
        <f>IF($B83="","",$C83*(1+0.5*COS(2*PI()*(Data!E$17-0.2)/12))*(Data!E$18/365))</f>
        <v/>
      </c>
      <c r="F83" s="24" t="str">
        <f>IF($B83="","",$C83*(1+0.5*COS(2*PI()*(Data!F$17-0.2)/12))*(Data!F$18/365))</f>
        <v/>
      </c>
      <c r="G83" s="24" t="str">
        <f>IF($B83="","",$C83*(1+0.5*COS(2*PI()*(Data!G$17-0.2)/12))*(Data!G$18/365))</f>
        <v/>
      </c>
      <c r="H83" s="24" t="str">
        <f>IF($B83="","",$C83*(1+0.5*COS(2*PI()*(Data!H$17-0.2)/12))*(Data!H$18/365))</f>
        <v/>
      </c>
      <c r="I83" s="24" t="str">
        <f>IF($B83="","",$C83*(1+0.5*COS(2*PI()*(Data!I$17-0.2)/12))*(Data!I$18/365))</f>
        <v/>
      </c>
      <c r="J83" s="24" t="str">
        <f>IF($B83="","",$C83*(1+0.5*COS(2*PI()*(Data!J$17-0.2)/12))*(Data!J$18/365))</f>
        <v/>
      </c>
      <c r="K83" s="24" t="str">
        <f>IF($B83="","",$C83*(1+0.5*COS(2*PI()*(Data!K$17-0.2)/12))*(Data!K$18/365))</f>
        <v/>
      </c>
      <c r="L83" s="24" t="str">
        <f>IF($B83="","",$C83*(1+0.5*COS(2*PI()*(Data!L$17-0.2)/12))*(Data!L$18/365))</f>
        <v/>
      </c>
      <c r="M83" s="24" t="str">
        <f>IF($B83="","",$C83*(1+0.5*COS(2*PI()*(Data!M$17-0.2)/12))*(Data!M$18/365))</f>
        <v/>
      </c>
      <c r="N83" s="24" t="str">
        <f>IF($B83="","",$C83*(1+0.5*COS(2*PI()*(Data!N$17-0.2)/12))*(Data!N$18/365))</f>
        <v/>
      </c>
      <c r="O83" s="24" t="str">
        <f>IF($B83="","",$C83*(1+0.5*COS(2*PI()*(Data!O$17-0.2)/12))*(Data!O$18/365))</f>
        <v/>
      </c>
      <c r="P83" s="24" t="str">
        <f>IF($B83="","",(D83*1000/(24*Data!D$18)*Data!$I$116))</f>
        <v/>
      </c>
      <c r="Q83" s="24" t="str">
        <f>IF($B83="","",(E83*1000/(24*Data!E$18)*Data!$I$116))</f>
        <v/>
      </c>
      <c r="R83" s="24" t="str">
        <f>IF($B83="","",(F83*1000/(24*Data!F$18)*Data!$I$116))</f>
        <v/>
      </c>
      <c r="S83" s="24" t="str">
        <f>IF($B83="","",(G83*1000/(24*Data!G$18)*Data!$I$116))</f>
        <v/>
      </c>
      <c r="T83" s="24" t="str">
        <f>IF($B83="","",(H83*1000/(24*Data!H$18)*Data!$I$116))</f>
        <v/>
      </c>
      <c r="U83" s="24" t="str">
        <f>IF($B83="","",(I83*1000/(24*Data!I$18)*Data!$I$116))</f>
        <v/>
      </c>
      <c r="V83" s="24" t="str">
        <f>IF($B83="","",(J83*1000/(24*Data!J$18)*Data!$I$116))</f>
        <v/>
      </c>
      <c r="W83" s="24" t="str">
        <f>IF($B83="","",(K83*1000/(24*Data!K$18)*Data!$I$116))</f>
        <v/>
      </c>
      <c r="X83" s="24" t="str">
        <f>IF($B83="","",(L83*1000/(24*Data!L$18)*Data!$I$116))</f>
        <v/>
      </c>
      <c r="Y83" s="24" t="str">
        <f>IF($B83="","",(M83*1000/(24*Data!M$18)*Data!$I$116))</f>
        <v/>
      </c>
      <c r="Z83" s="24" t="str">
        <f>IF($B83="","",(N83*1000/(24*Data!N$18)*Data!$I$116))</f>
        <v/>
      </c>
      <c r="AA83" s="24" t="str">
        <f>IF($B83="","",(O83*1000/(24*Data!O$18)*Data!$I$116))</f>
        <v/>
      </c>
    </row>
    <row r="84" spans="2:27" ht="19.899999999999999" customHeight="1">
      <c r="B84" s="16" t="str">
        <f>IF('3 INPUT SAP DATA'!H88="","",'3 INPUT SAP DATA'!H88)</f>
        <v/>
      </c>
      <c r="C84" s="24" t="str">
        <f>IF($B84="","",Data!$B$147*Occupancy!G81*(Data!$B$148/1000)*(Data!$B$146/'3 INPUT SAP DATA'!AR88))</f>
        <v/>
      </c>
      <c r="D84" s="24" t="str">
        <f>IF($B84="","",$C84*(1+0.5*COS(2*PI()*(Data!D$17-0.2)/12))*(Data!D$18/365))</f>
        <v/>
      </c>
      <c r="E84" s="24" t="str">
        <f>IF($B84="","",$C84*(1+0.5*COS(2*PI()*(Data!E$17-0.2)/12))*(Data!E$18/365))</f>
        <v/>
      </c>
      <c r="F84" s="24" t="str">
        <f>IF($B84="","",$C84*(1+0.5*COS(2*PI()*(Data!F$17-0.2)/12))*(Data!F$18/365))</f>
        <v/>
      </c>
      <c r="G84" s="24" t="str">
        <f>IF($B84="","",$C84*(1+0.5*COS(2*PI()*(Data!G$17-0.2)/12))*(Data!G$18/365))</f>
        <v/>
      </c>
      <c r="H84" s="24" t="str">
        <f>IF($B84="","",$C84*(1+0.5*COS(2*PI()*(Data!H$17-0.2)/12))*(Data!H$18/365))</f>
        <v/>
      </c>
      <c r="I84" s="24" t="str">
        <f>IF($B84="","",$C84*(1+0.5*COS(2*PI()*(Data!I$17-0.2)/12))*(Data!I$18/365))</f>
        <v/>
      </c>
      <c r="J84" s="24" t="str">
        <f>IF($B84="","",$C84*(1+0.5*COS(2*PI()*(Data!J$17-0.2)/12))*(Data!J$18/365))</f>
        <v/>
      </c>
      <c r="K84" s="24" t="str">
        <f>IF($B84="","",$C84*(1+0.5*COS(2*PI()*(Data!K$17-0.2)/12))*(Data!K$18/365))</f>
        <v/>
      </c>
      <c r="L84" s="24" t="str">
        <f>IF($B84="","",$C84*(1+0.5*COS(2*PI()*(Data!L$17-0.2)/12))*(Data!L$18/365))</f>
        <v/>
      </c>
      <c r="M84" s="24" t="str">
        <f>IF($B84="","",$C84*(1+0.5*COS(2*PI()*(Data!M$17-0.2)/12))*(Data!M$18/365))</f>
        <v/>
      </c>
      <c r="N84" s="24" t="str">
        <f>IF($B84="","",$C84*(1+0.5*COS(2*PI()*(Data!N$17-0.2)/12))*(Data!N$18/365))</f>
        <v/>
      </c>
      <c r="O84" s="24" t="str">
        <f>IF($B84="","",$C84*(1+0.5*COS(2*PI()*(Data!O$17-0.2)/12))*(Data!O$18/365))</f>
        <v/>
      </c>
      <c r="P84" s="24" t="str">
        <f>IF($B84="","",(D84*1000/(24*Data!D$18)*Data!$I$116))</f>
        <v/>
      </c>
      <c r="Q84" s="24" t="str">
        <f>IF($B84="","",(E84*1000/(24*Data!E$18)*Data!$I$116))</f>
        <v/>
      </c>
      <c r="R84" s="24" t="str">
        <f>IF($B84="","",(F84*1000/(24*Data!F$18)*Data!$I$116))</f>
        <v/>
      </c>
      <c r="S84" s="24" t="str">
        <f>IF($B84="","",(G84*1000/(24*Data!G$18)*Data!$I$116))</f>
        <v/>
      </c>
      <c r="T84" s="24" t="str">
        <f>IF($B84="","",(H84*1000/(24*Data!H$18)*Data!$I$116))</f>
        <v/>
      </c>
      <c r="U84" s="24" t="str">
        <f>IF($B84="","",(I84*1000/(24*Data!I$18)*Data!$I$116))</f>
        <v/>
      </c>
      <c r="V84" s="24" t="str">
        <f>IF($B84="","",(J84*1000/(24*Data!J$18)*Data!$I$116))</f>
        <v/>
      </c>
      <c r="W84" s="24" t="str">
        <f>IF($B84="","",(K84*1000/(24*Data!K$18)*Data!$I$116))</f>
        <v/>
      </c>
      <c r="X84" s="24" t="str">
        <f>IF($B84="","",(L84*1000/(24*Data!L$18)*Data!$I$116))</f>
        <v/>
      </c>
      <c r="Y84" s="24" t="str">
        <f>IF($B84="","",(M84*1000/(24*Data!M$18)*Data!$I$116))</f>
        <v/>
      </c>
      <c r="Z84" s="24" t="str">
        <f>IF($B84="","",(N84*1000/(24*Data!N$18)*Data!$I$116))</f>
        <v/>
      </c>
      <c r="AA84" s="24" t="str">
        <f>IF($B84="","",(O84*1000/(24*Data!O$18)*Data!$I$116))</f>
        <v/>
      </c>
    </row>
    <row r="85" spans="2:27" ht="19.899999999999999" customHeight="1">
      <c r="B85" s="16" t="str">
        <f>IF('3 INPUT SAP DATA'!H89="","",'3 INPUT SAP DATA'!H89)</f>
        <v/>
      </c>
      <c r="C85" s="24" t="str">
        <f>IF($B85="","",Data!$B$147*Occupancy!G82*(Data!$B$148/1000)*(Data!$B$146/'3 INPUT SAP DATA'!AR89))</f>
        <v/>
      </c>
      <c r="D85" s="24" t="str">
        <f>IF($B85="","",$C85*(1+0.5*COS(2*PI()*(Data!D$17-0.2)/12))*(Data!D$18/365))</f>
        <v/>
      </c>
      <c r="E85" s="24" t="str">
        <f>IF($B85="","",$C85*(1+0.5*COS(2*PI()*(Data!E$17-0.2)/12))*(Data!E$18/365))</f>
        <v/>
      </c>
      <c r="F85" s="24" t="str">
        <f>IF($B85="","",$C85*(1+0.5*COS(2*PI()*(Data!F$17-0.2)/12))*(Data!F$18/365))</f>
        <v/>
      </c>
      <c r="G85" s="24" t="str">
        <f>IF($B85="","",$C85*(1+0.5*COS(2*PI()*(Data!G$17-0.2)/12))*(Data!G$18/365))</f>
        <v/>
      </c>
      <c r="H85" s="24" t="str">
        <f>IF($B85="","",$C85*(1+0.5*COS(2*PI()*(Data!H$17-0.2)/12))*(Data!H$18/365))</f>
        <v/>
      </c>
      <c r="I85" s="24" t="str">
        <f>IF($B85="","",$C85*(1+0.5*COS(2*PI()*(Data!I$17-0.2)/12))*(Data!I$18/365))</f>
        <v/>
      </c>
      <c r="J85" s="24" t="str">
        <f>IF($B85="","",$C85*(1+0.5*COS(2*PI()*(Data!J$17-0.2)/12))*(Data!J$18/365))</f>
        <v/>
      </c>
      <c r="K85" s="24" t="str">
        <f>IF($B85="","",$C85*(1+0.5*COS(2*PI()*(Data!K$17-0.2)/12))*(Data!K$18/365))</f>
        <v/>
      </c>
      <c r="L85" s="24" t="str">
        <f>IF($B85="","",$C85*(1+0.5*COS(2*PI()*(Data!L$17-0.2)/12))*(Data!L$18/365))</f>
        <v/>
      </c>
      <c r="M85" s="24" t="str">
        <f>IF($B85="","",$C85*(1+0.5*COS(2*PI()*(Data!M$17-0.2)/12))*(Data!M$18/365))</f>
        <v/>
      </c>
      <c r="N85" s="24" t="str">
        <f>IF($B85="","",$C85*(1+0.5*COS(2*PI()*(Data!N$17-0.2)/12))*(Data!N$18/365))</f>
        <v/>
      </c>
      <c r="O85" s="24" t="str">
        <f>IF($B85="","",$C85*(1+0.5*COS(2*PI()*(Data!O$17-0.2)/12))*(Data!O$18/365))</f>
        <v/>
      </c>
      <c r="P85" s="24" t="str">
        <f>IF($B85="","",(D85*1000/(24*Data!D$18)*Data!$I$116))</f>
        <v/>
      </c>
      <c r="Q85" s="24" t="str">
        <f>IF($B85="","",(E85*1000/(24*Data!E$18)*Data!$I$116))</f>
        <v/>
      </c>
      <c r="R85" s="24" t="str">
        <f>IF($B85="","",(F85*1000/(24*Data!F$18)*Data!$I$116))</f>
        <v/>
      </c>
      <c r="S85" s="24" t="str">
        <f>IF($B85="","",(G85*1000/(24*Data!G$18)*Data!$I$116))</f>
        <v/>
      </c>
      <c r="T85" s="24" t="str">
        <f>IF($B85="","",(H85*1000/(24*Data!H$18)*Data!$I$116))</f>
        <v/>
      </c>
      <c r="U85" s="24" t="str">
        <f>IF($B85="","",(I85*1000/(24*Data!I$18)*Data!$I$116))</f>
        <v/>
      </c>
      <c r="V85" s="24" t="str">
        <f>IF($B85="","",(J85*1000/(24*Data!J$18)*Data!$I$116))</f>
        <v/>
      </c>
      <c r="W85" s="24" t="str">
        <f>IF($B85="","",(K85*1000/(24*Data!K$18)*Data!$I$116))</f>
        <v/>
      </c>
      <c r="X85" s="24" t="str">
        <f>IF($B85="","",(L85*1000/(24*Data!L$18)*Data!$I$116))</f>
        <v/>
      </c>
      <c r="Y85" s="24" t="str">
        <f>IF($B85="","",(M85*1000/(24*Data!M$18)*Data!$I$116))</f>
        <v/>
      </c>
      <c r="Z85" s="24" t="str">
        <f>IF($B85="","",(N85*1000/(24*Data!N$18)*Data!$I$116))</f>
        <v/>
      </c>
      <c r="AA85" s="24" t="str">
        <f>IF($B85="","",(O85*1000/(24*Data!O$18)*Data!$I$116))</f>
        <v/>
      </c>
    </row>
    <row r="86" spans="2:27" ht="19.899999999999999" customHeight="1">
      <c r="B86" s="16" t="str">
        <f>IF('3 INPUT SAP DATA'!H90="","",'3 INPUT SAP DATA'!H90)</f>
        <v/>
      </c>
      <c r="C86" s="24" t="str">
        <f>IF($B86="","",Data!$B$147*Occupancy!G83*(Data!$B$148/1000)*(Data!$B$146/'3 INPUT SAP DATA'!AR90))</f>
        <v/>
      </c>
      <c r="D86" s="24" t="str">
        <f>IF($B86="","",$C86*(1+0.5*COS(2*PI()*(Data!D$17-0.2)/12))*(Data!D$18/365))</f>
        <v/>
      </c>
      <c r="E86" s="24" t="str">
        <f>IF($B86="","",$C86*(1+0.5*COS(2*PI()*(Data!E$17-0.2)/12))*(Data!E$18/365))</f>
        <v/>
      </c>
      <c r="F86" s="24" t="str">
        <f>IF($B86="","",$C86*(1+0.5*COS(2*PI()*(Data!F$17-0.2)/12))*(Data!F$18/365))</f>
        <v/>
      </c>
      <c r="G86" s="24" t="str">
        <f>IF($B86="","",$C86*(1+0.5*COS(2*PI()*(Data!G$17-0.2)/12))*(Data!G$18/365))</f>
        <v/>
      </c>
      <c r="H86" s="24" t="str">
        <f>IF($B86="","",$C86*(1+0.5*COS(2*PI()*(Data!H$17-0.2)/12))*(Data!H$18/365))</f>
        <v/>
      </c>
      <c r="I86" s="24" t="str">
        <f>IF($B86="","",$C86*(1+0.5*COS(2*PI()*(Data!I$17-0.2)/12))*(Data!I$18/365))</f>
        <v/>
      </c>
      <c r="J86" s="24" t="str">
        <f>IF($B86="","",$C86*(1+0.5*COS(2*PI()*(Data!J$17-0.2)/12))*(Data!J$18/365))</f>
        <v/>
      </c>
      <c r="K86" s="24" t="str">
        <f>IF($B86="","",$C86*(1+0.5*COS(2*PI()*(Data!K$17-0.2)/12))*(Data!K$18/365))</f>
        <v/>
      </c>
      <c r="L86" s="24" t="str">
        <f>IF($B86="","",$C86*(1+0.5*COS(2*PI()*(Data!L$17-0.2)/12))*(Data!L$18/365))</f>
        <v/>
      </c>
      <c r="M86" s="24" t="str">
        <f>IF($B86="","",$C86*(1+0.5*COS(2*PI()*(Data!M$17-0.2)/12))*(Data!M$18/365))</f>
        <v/>
      </c>
      <c r="N86" s="24" t="str">
        <f>IF($B86="","",$C86*(1+0.5*COS(2*PI()*(Data!N$17-0.2)/12))*(Data!N$18/365))</f>
        <v/>
      </c>
      <c r="O86" s="24" t="str">
        <f>IF($B86="","",$C86*(1+0.5*COS(2*PI()*(Data!O$17-0.2)/12))*(Data!O$18/365))</f>
        <v/>
      </c>
      <c r="P86" s="24" t="str">
        <f>IF($B86="","",(D86*1000/(24*Data!D$18)*Data!$I$116))</f>
        <v/>
      </c>
      <c r="Q86" s="24" t="str">
        <f>IF($B86="","",(E86*1000/(24*Data!E$18)*Data!$I$116))</f>
        <v/>
      </c>
      <c r="R86" s="24" t="str">
        <f>IF($B86="","",(F86*1000/(24*Data!F$18)*Data!$I$116))</f>
        <v/>
      </c>
      <c r="S86" s="24" t="str">
        <f>IF($B86="","",(G86*1000/(24*Data!G$18)*Data!$I$116))</f>
        <v/>
      </c>
      <c r="T86" s="24" t="str">
        <f>IF($B86="","",(H86*1000/(24*Data!H$18)*Data!$I$116))</f>
        <v/>
      </c>
      <c r="U86" s="24" t="str">
        <f>IF($B86="","",(I86*1000/(24*Data!I$18)*Data!$I$116))</f>
        <v/>
      </c>
      <c r="V86" s="24" t="str">
        <f>IF($B86="","",(J86*1000/(24*Data!J$18)*Data!$I$116))</f>
        <v/>
      </c>
      <c r="W86" s="24" t="str">
        <f>IF($B86="","",(K86*1000/(24*Data!K$18)*Data!$I$116))</f>
        <v/>
      </c>
      <c r="X86" s="24" t="str">
        <f>IF($B86="","",(L86*1000/(24*Data!L$18)*Data!$I$116))</f>
        <v/>
      </c>
      <c r="Y86" s="24" t="str">
        <f>IF($B86="","",(M86*1000/(24*Data!M$18)*Data!$I$116))</f>
        <v/>
      </c>
      <c r="Z86" s="24" t="str">
        <f>IF($B86="","",(N86*1000/(24*Data!N$18)*Data!$I$116))</f>
        <v/>
      </c>
      <c r="AA86" s="24" t="str">
        <f>IF($B86="","",(O86*1000/(24*Data!O$18)*Data!$I$116))</f>
        <v/>
      </c>
    </row>
    <row r="87" spans="2:27" ht="19.899999999999999" customHeight="1">
      <c r="B87" s="16" t="str">
        <f>IF('3 INPUT SAP DATA'!H91="","",'3 INPUT SAP DATA'!H91)</f>
        <v/>
      </c>
      <c r="C87" s="24" t="str">
        <f>IF($B87="","",Data!$B$147*Occupancy!G84*(Data!$B$148/1000)*(Data!$B$146/'3 INPUT SAP DATA'!AR91))</f>
        <v/>
      </c>
      <c r="D87" s="24" t="str">
        <f>IF($B87="","",$C87*(1+0.5*COS(2*PI()*(Data!D$17-0.2)/12))*(Data!D$18/365))</f>
        <v/>
      </c>
      <c r="E87" s="24" t="str">
        <f>IF($B87="","",$C87*(1+0.5*COS(2*PI()*(Data!E$17-0.2)/12))*(Data!E$18/365))</f>
        <v/>
      </c>
      <c r="F87" s="24" t="str">
        <f>IF($B87="","",$C87*(1+0.5*COS(2*PI()*(Data!F$17-0.2)/12))*(Data!F$18/365))</f>
        <v/>
      </c>
      <c r="G87" s="24" t="str">
        <f>IF($B87="","",$C87*(1+0.5*COS(2*PI()*(Data!G$17-0.2)/12))*(Data!G$18/365))</f>
        <v/>
      </c>
      <c r="H87" s="24" t="str">
        <f>IF($B87="","",$C87*(1+0.5*COS(2*PI()*(Data!H$17-0.2)/12))*(Data!H$18/365))</f>
        <v/>
      </c>
      <c r="I87" s="24" t="str">
        <f>IF($B87="","",$C87*(1+0.5*COS(2*PI()*(Data!I$17-0.2)/12))*(Data!I$18/365))</f>
        <v/>
      </c>
      <c r="J87" s="24" t="str">
        <f>IF($B87="","",$C87*(1+0.5*COS(2*PI()*(Data!J$17-0.2)/12))*(Data!J$18/365))</f>
        <v/>
      </c>
      <c r="K87" s="24" t="str">
        <f>IF($B87="","",$C87*(1+0.5*COS(2*PI()*(Data!K$17-0.2)/12))*(Data!K$18/365))</f>
        <v/>
      </c>
      <c r="L87" s="24" t="str">
        <f>IF($B87="","",$C87*(1+0.5*COS(2*PI()*(Data!L$17-0.2)/12))*(Data!L$18/365))</f>
        <v/>
      </c>
      <c r="M87" s="24" t="str">
        <f>IF($B87="","",$C87*(1+0.5*COS(2*PI()*(Data!M$17-0.2)/12))*(Data!M$18/365))</f>
        <v/>
      </c>
      <c r="N87" s="24" t="str">
        <f>IF($B87="","",$C87*(1+0.5*COS(2*PI()*(Data!N$17-0.2)/12))*(Data!N$18/365))</f>
        <v/>
      </c>
      <c r="O87" s="24" t="str">
        <f>IF($B87="","",$C87*(1+0.5*COS(2*PI()*(Data!O$17-0.2)/12))*(Data!O$18/365))</f>
        <v/>
      </c>
      <c r="P87" s="24" t="str">
        <f>IF($B87="","",(D87*1000/(24*Data!D$18)*Data!$I$116))</f>
        <v/>
      </c>
      <c r="Q87" s="24" t="str">
        <f>IF($B87="","",(E87*1000/(24*Data!E$18)*Data!$I$116))</f>
        <v/>
      </c>
      <c r="R87" s="24" t="str">
        <f>IF($B87="","",(F87*1000/(24*Data!F$18)*Data!$I$116))</f>
        <v/>
      </c>
      <c r="S87" s="24" t="str">
        <f>IF($B87="","",(G87*1000/(24*Data!G$18)*Data!$I$116))</f>
        <v/>
      </c>
      <c r="T87" s="24" t="str">
        <f>IF($B87="","",(H87*1000/(24*Data!H$18)*Data!$I$116))</f>
        <v/>
      </c>
      <c r="U87" s="24" t="str">
        <f>IF($B87="","",(I87*1000/(24*Data!I$18)*Data!$I$116))</f>
        <v/>
      </c>
      <c r="V87" s="24" t="str">
        <f>IF($B87="","",(J87*1000/(24*Data!J$18)*Data!$I$116))</f>
        <v/>
      </c>
      <c r="W87" s="24" t="str">
        <f>IF($B87="","",(K87*1000/(24*Data!K$18)*Data!$I$116))</f>
        <v/>
      </c>
      <c r="X87" s="24" t="str">
        <f>IF($B87="","",(L87*1000/(24*Data!L$18)*Data!$I$116))</f>
        <v/>
      </c>
      <c r="Y87" s="24" t="str">
        <f>IF($B87="","",(M87*1000/(24*Data!M$18)*Data!$I$116))</f>
        <v/>
      </c>
      <c r="Z87" s="24" t="str">
        <f>IF($B87="","",(N87*1000/(24*Data!N$18)*Data!$I$116))</f>
        <v/>
      </c>
      <c r="AA87" s="24" t="str">
        <f>IF($B87="","",(O87*1000/(24*Data!O$18)*Data!$I$116))</f>
        <v/>
      </c>
    </row>
    <row r="88" spans="2:27" ht="19.899999999999999" customHeight="1">
      <c r="B88" s="16" t="str">
        <f>IF('3 INPUT SAP DATA'!H92="","",'3 INPUT SAP DATA'!H92)</f>
        <v/>
      </c>
      <c r="C88" s="24" t="str">
        <f>IF($B88="","",Data!$B$147*Occupancy!G85*(Data!$B$148/1000)*(Data!$B$146/'3 INPUT SAP DATA'!AR92))</f>
        <v/>
      </c>
      <c r="D88" s="24" t="str">
        <f>IF($B88="","",$C88*(1+0.5*COS(2*PI()*(Data!D$17-0.2)/12))*(Data!D$18/365))</f>
        <v/>
      </c>
      <c r="E88" s="24" t="str">
        <f>IF($B88="","",$C88*(1+0.5*COS(2*PI()*(Data!E$17-0.2)/12))*(Data!E$18/365))</f>
        <v/>
      </c>
      <c r="F88" s="24" t="str">
        <f>IF($B88="","",$C88*(1+0.5*COS(2*PI()*(Data!F$17-0.2)/12))*(Data!F$18/365))</f>
        <v/>
      </c>
      <c r="G88" s="24" t="str">
        <f>IF($B88="","",$C88*(1+0.5*COS(2*PI()*(Data!G$17-0.2)/12))*(Data!G$18/365))</f>
        <v/>
      </c>
      <c r="H88" s="24" t="str">
        <f>IF($B88="","",$C88*(1+0.5*COS(2*PI()*(Data!H$17-0.2)/12))*(Data!H$18/365))</f>
        <v/>
      </c>
      <c r="I88" s="24" t="str">
        <f>IF($B88="","",$C88*(1+0.5*COS(2*PI()*(Data!I$17-0.2)/12))*(Data!I$18/365))</f>
        <v/>
      </c>
      <c r="J88" s="24" t="str">
        <f>IF($B88="","",$C88*(1+0.5*COS(2*PI()*(Data!J$17-0.2)/12))*(Data!J$18/365))</f>
        <v/>
      </c>
      <c r="K88" s="24" t="str">
        <f>IF($B88="","",$C88*(1+0.5*COS(2*PI()*(Data!K$17-0.2)/12))*(Data!K$18/365))</f>
        <v/>
      </c>
      <c r="L88" s="24" t="str">
        <f>IF($B88="","",$C88*(1+0.5*COS(2*PI()*(Data!L$17-0.2)/12))*(Data!L$18/365))</f>
        <v/>
      </c>
      <c r="M88" s="24" t="str">
        <f>IF($B88="","",$C88*(1+0.5*COS(2*PI()*(Data!M$17-0.2)/12))*(Data!M$18/365))</f>
        <v/>
      </c>
      <c r="N88" s="24" t="str">
        <f>IF($B88="","",$C88*(1+0.5*COS(2*PI()*(Data!N$17-0.2)/12))*(Data!N$18/365))</f>
        <v/>
      </c>
      <c r="O88" s="24" t="str">
        <f>IF($B88="","",$C88*(1+0.5*COS(2*PI()*(Data!O$17-0.2)/12))*(Data!O$18/365))</f>
        <v/>
      </c>
      <c r="P88" s="24" t="str">
        <f>IF($B88="","",(D88*1000/(24*Data!D$18)*Data!$I$116))</f>
        <v/>
      </c>
      <c r="Q88" s="24" t="str">
        <f>IF($B88="","",(E88*1000/(24*Data!E$18)*Data!$I$116))</f>
        <v/>
      </c>
      <c r="R88" s="24" t="str">
        <f>IF($B88="","",(F88*1000/(24*Data!F$18)*Data!$I$116))</f>
        <v/>
      </c>
      <c r="S88" s="24" t="str">
        <f>IF($B88="","",(G88*1000/(24*Data!G$18)*Data!$I$116))</f>
        <v/>
      </c>
      <c r="T88" s="24" t="str">
        <f>IF($B88="","",(H88*1000/(24*Data!H$18)*Data!$I$116))</f>
        <v/>
      </c>
      <c r="U88" s="24" t="str">
        <f>IF($B88="","",(I88*1000/(24*Data!I$18)*Data!$I$116))</f>
        <v/>
      </c>
      <c r="V88" s="24" t="str">
        <f>IF($B88="","",(J88*1000/(24*Data!J$18)*Data!$I$116))</f>
        <v/>
      </c>
      <c r="W88" s="24" t="str">
        <f>IF($B88="","",(K88*1000/(24*Data!K$18)*Data!$I$116))</f>
        <v/>
      </c>
      <c r="X88" s="24" t="str">
        <f>IF($B88="","",(L88*1000/(24*Data!L$18)*Data!$I$116))</f>
        <v/>
      </c>
      <c r="Y88" s="24" t="str">
        <f>IF($B88="","",(M88*1000/(24*Data!M$18)*Data!$I$116))</f>
        <v/>
      </c>
      <c r="Z88" s="24" t="str">
        <f>IF($B88="","",(N88*1000/(24*Data!N$18)*Data!$I$116))</f>
        <v/>
      </c>
      <c r="AA88" s="24" t="str">
        <f>IF($B88="","",(O88*1000/(24*Data!O$18)*Data!$I$116))</f>
        <v/>
      </c>
    </row>
    <row r="89" spans="2:27" ht="19.899999999999999" customHeight="1">
      <c r="B89" s="16" t="str">
        <f>IF('3 INPUT SAP DATA'!H93="","",'3 INPUT SAP DATA'!H93)</f>
        <v/>
      </c>
      <c r="C89" s="24" t="str">
        <f>IF($B89="","",Data!$B$147*Occupancy!G86*(Data!$B$148/1000)*(Data!$B$146/'3 INPUT SAP DATA'!AR93))</f>
        <v/>
      </c>
      <c r="D89" s="24" t="str">
        <f>IF($B89="","",$C89*(1+0.5*COS(2*PI()*(Data!D$17-0.2)/12))*(Data!D$18/365))</f>
        <v/>
      </c>
      <c r="E89" s="24" t="str">
        <f>IF($B89="","",$C89*(1+0.5*COS(2*PI()*(Data!E$17-0.2)/12))*(Data!E$18/365))</f>
        <v/>
      </c>
      <c r="F89" s="24" t="str">
        <f>IF($B89="","",$C89*(1+0.5*COS(2*PI()*(Data!F$17-0.2)/12))*(Data!F$18/365))</f>
        <v/>
      </c>
      <c r="G89" s="24" t="str">
        <f>IF($B89="","",$C89*(1+0.5*COS(2*PI()*(Data!G$17-0.2)/12))*(Data!G$18/365))</f>
        <v/>
      </c>
      <c r="H89" s="24" t="str">
        <f>IF($B89="","",$C89*(1+0.5*COS(2*PI()*(Data!H$17-0.2)/12))*(Data!H$18/365))</f>
        <v/>
      </c>
      <c r="I89" s="24" t="str">
        <f>IF($B89="","",$C89*(1+0.5*COS(2*PI()*(Data!I$17-0.2)/12))*(Data!I$18/365))</f>
        <v/>
      </c>
      <c r="J89" s="24" t="str">
        <f>IF($B89="","",$C89*(1+0.5*COS(2*PI()*(Data!J$17-0.2)/12))*(Data!J$18/365))</f>
        <v/>
      </c>
      <c r="K89" s="24" t="str">
        <f>IF($B89="","",$C89*(1+0.5*COS(2*PI()*(Data!K$17-0.2)/12))*(Data!K$18/365))</f>
        <v/>
      </c>
      <c r="L89" s="24" t="str">
        <f>IF($B89="","",$C89*(1+0.5*COS(2*PI()*(Data!L$17-0.2)/12))*(Data!L$18/365))</f>
        <v/>
      </c>
      <c r="M89" s="24" t="str">
        <f>IF($B89="","",$C89*(1+0.5*COS(2*PI()*(Data!M$17-0.2)/12))*(Data!M$18/365))</f>
        <v/>
      </c>
      <c r="N89" s="24" t="str">
        <f>IF($B89="","",$C89*(1+0.5*COS(2*PI()*(Data!N$17-0.2)/12))*(Data!N$18/365))</f>
        <v/>
      </c>
      <c r="O89" s="24" t="str">
        <f>IF($B89="","",$C89*(1+0.5*COS(2*PI()*(Data!O$17-0.2)/12))*(Data!O$18/365))</f>
        <v/>
      </c>
      <c r="P89" s="24" t="str">
        <f>IF($B89="","",(D89*1000/(24*Data!D$18)*Data!$I$116))</f>
        <v/>
      </c>
      <c r="Q89" s="24" t="str">
        <f>IF($B89="","",(E89*1000/(24*Data!E$18)*Data!$I$116))</f>
        <v/>
      </c>
      <c r="R89" s="24" t="str">
        <f>IF($B89="","",(F89*1000/(24*Data!F$18)*Data!$I$116))</f>
        <v/>
      </c>
      <c r="S89" s="24" t="str">
        <f>IF($B89="","",(G89*1000/(24*Data!G$18)*Data!$I$116))</f>
        <v/>
      </c>
      <c r="T89" s="24" t="str">
        <f>IF($B89="","",(H89*1000/(24*Data!H$18)*Data!$I$116))</f>
        <v/>
      </c>
      <c r="U89" s="24" t="str">
        <f>IF($B89="","",(I89*1000/(24*Data!I$18)*Data!$I$116))</f>
        <v/>
      </c>
      <c r="V89" s="24" t="str">
        <f>IF($B89="","",(J89*1000/(24*Data!J$18)*Data!$I$116))</f>
        <v/>
      </c>
      <c r="W89" s="24" t="str">
        <f>IF($B89="","",(K89*1000/(24*Data!K$18)*Data!$I$116))</f>
        <v/>
      </c>
      <c r="X89" s="24" t="str">
        <f>IF($B89="","",(L89*1000/(24*Data!L$18)*Data!$I$116))</f>
        <v/>
      </c>
      <c r="Y89" s="24" t="str">
        <f>IF($B89="","",(M89*1000/(24*Data!M$18)*Data!$I$116))</f>
        <v/>
      </c>
      <c r="Z89" s="24" t="str">
        <f>IF($B89="","",(N89*1000/(24*Data!N$18)*Data!$I$116))</f>
        <v/>
      </c>
      <c r="AA89" s="24" t="str">
        <f>IF($B89="","",(O89*1000/(24*Data!O$18)*Data!$I$116))</f>
        <v/>
      </c>
    </row>
    <row r="90" spans="2:27" ht="19.899999999999999" customHeight="1">
      <c r="B90" s="16" t="str">
        <f>IF('3 INPUT SAP DATA'!H94="","",'3 INPUT SAP DATA'!H94)</f>
        <v/>
      </c>
      <c r="C90" s="24" t="str">
        <f>IF($B90="","",Data!$B$147*Occupancy!G87*(Data!$B$148/1000)*(Data!$B$146/'3 INPUT SAP DATA'!AR94))</f>
        <v/>
      </c>
      <c r="D90" s="24" t="str">
        <f>IF($B90="","",$C90*(1+0.5*COS(2*PI()*(Data!D$17-0.2)/12))*(Data!D$18/365))</f>
        <v/>
      </c>
      <c r="E90" s="24" t="str">
        <f>IF($B90="","",$C90*(1+0.5*COS(2*PI()*(Data!E$17-0.2)/12))*(Data!E$18/365))</f>
        <v/>
      </c>
      <c r="F90" s="24" t="str">
        <f>IF($B90="","",$C90*(1+0.5*COS(2*PI()*(Data!F$17-0.2)/12))*(Data!F$18/365))</f>
        <v/>
      </c>
      <c r="G90" s="24" t="str">
        <f>IF($B90="","",$C90*(1+0.5*COS(2*PI()*(Data!G$17-0.2)/12))*(Data!G$18/365))</f>
        <v/>
      </c>
      <c r="H90" s="24" t="str">
        <f>IF($B90="","",$C90*(1+0.5*COS(2*PI()*(Data!H$17-0.2)/12))*(Data!H$18/365))</f>
        <v/>
      </c>
      <c r="I90" s="24" t="str">
        <f>IF($B90="","",$C90*(1+0.5*COS(2*PI()*(Data!I$17-0.2)/12))*(Data!I$18/365))</f>
        <v/>
      </c>
      <c r="J90" s="24" t="str">
        <f>IF($B90="","",$C90*(1+0.5*COS(2*PI()*(Data!J$17-0.2)/12))*(Data!J$18/365))</f>
        <v/>
      </c>
      <c r="K90" s="24" t="str">
        <f>IF($B90="","",$C90*(1+0.5*COS(2*PI()*(Data!K$17-0.2)/12))*(Data!K$18/365))</f>
        <v/>
      </c>
      <c r="L90" s="24" t="str">
        <f>IF($B90="","",$C90*(1+0.5*COS(2*PI()*(Data!L$17-0.2)/12))*(Data!L$18/365))</f>
        <v/>
      </c>
      <c r="M90" s="24" t="str">
        <f>IF($B90="","",$C90*(1+0.5*COS(2*PI()*(Data!M$17-0.2)/12))*(Data!M$18/365))</f>
        <v/>
      </c>
      <c r="N90" s="24" t="str">
        <f>IF($B90="","",$C90*(1+0.5*COS(2*PI()*(Data!N$17-0.2)/12))*(Data!N$18/365))</f>
        <v/>
      </c>
      <c r="O90" s="24" t="str">
        <f>IF($B90="","",$C90*(1+0.5*COS(2*PI()*(Data!O$17-0.2)/12))*(Data!O$18/365))</f>
        <v/>
      </c>
      <c r="P90" s="24" t="str">
        <f>IF($B90="","",(D90*1000/(24*Data!D$18)*Data!$I$116))</f>
        <v/>
      </c>
      <c r="Q90" s="24" t="str">
        <f>IF($B90="","",(E90*1000/(24*Data!E$18)*Data!$I$116))</f>
        <v/>
      </c>
      <c r="R90" s="24" t="str">
        <f>IF($B90="","",(F90*1000/(24*Data!F$18)*Data!$I$116))</f>
        <v/>
      </c>
      <c r="S90" s="24" t="str">
        <f>IF($B90="","",(G90*1000/(24*Data!G$18)*Data!$I$116))</f>
        <v/>
      </c>
      <c r="T90" s="24" t="str">
        <f>IF($B90="","",(H90*1000/(24*Data!H$18)*Data!$I$116))</f>
        <v/>
      </c>
      <c r="U90" s="24" t="str">
        <f>IF($B90="","",(I90*1000/(24*Data!I$18)*Data!$I$116))</f>
        <v/>
      </c>
      <c r="V90" s="24" t="str">
        <f>IF($B90="","",(J90*1000/(24*Data!J$18)*Data!$I$116))</f>
        <v/>
      </c>
      <c r="W90" s="24" t="str">
        <f>IF($B90="","",(K90*1000/(24*Data!K$18)*Data!$I$116))</f>
        <v/>
      </c>
      <c r="X90" s="24" t="str">
        <f>IF($B90="","",(L90*1000/(24*Data!L$18)*Data!$I$116))</f>
        <v/>
      </c>
      <c r="Y90" s="24" t="str">
        <f>IF($B90="","",(M90*1000/(24*Data!M$18)*Data!$I$116))</f>
        <v/>
      </c>
      <c r="Z90" s="24" t="str">
        <f>IF($B90="","",(N90*1000/(24*Data!N$18)*Data!$I$116))</f>
        <v/>
      </c>
      <c r="AA90" s="24" t="str">
        <f>IF($B90="","",(O90*1000/(24*Data!O$18)*Data!$I$116))</f>
        <v/>
      </c>
    </row>
    <row r="91" spans="2:27" ht="19.899999999999999" customHeight="1">
      <c r="B91" s="16" t="str">
        <f>IF('3 INPUT SAP DATA'!H95="","",'3 INPUT SAP DATA'!H95)</f>
        <v/>
      </c>
      <c r="C91" s="24" t="str">
        <f>IF($B91="","",Data!$B$147*Occupancy!G88*(Data!$B$148/1000)*(Data!$B$146/'3 INPUT SAP DATA'!AR95))</f>
        <v/>
      </c>
      <c r="D91" s="24" t="str">
        <f>IF($B91="","",$C91*(1+0.5*COS(2*PI()*(Data!D$17-0.2)/12))*(Data!D$18/365))</f>
        <v/>
      </c>
      <c r="E91" s="24" t="str">
        <f>IF($B91="","",$C91*(1+0.5*COS(2*PI()*(Data!E$17-0.2)/12))*(Data!E$18/365))</f>
        <v/>
      </c>
      <c r="F91" s="24" t="str">
        <f>IF($B91="","",$C91*(1+0.5*COS(2*PI()*(Data!F$17-0.2)/12))*(Data!F$18/365))</f>
        <v/>
      </c>
      <c r="G91" s="24" t="str">
        <f>IF($B91="","",$C91*(1+0.5*COS(2*PI()*(Data!G$17-0.2)/12))*(Data!G$18/365))</f>
        <v/>
      </c>
      <c r="H91" s="24" t="str">
        <f>IF($B91="","",$C91*(1+0.5*COS(2*PI()*(Data!H$17-0.2)/12))*(Data!H$18/365))</f>
        <v/>
      </c>
      <c r="I91" s="24" t="str">
        <f>IF($B91="","",$C91*(1+0.5*COS(2*PI()*(Data!I$17-0.2)/12))*(Data!I$18/365))</f>
        <v/>
      </c>
      <c r="J91" s="24" t="str">
        <f>IF($B91="","",$C91*(1+0.5*COS(2*PI()*(Data!J$17-0.2)/12))*(Data!J$18/365))</f>
        <v/>
      </c>
      <c r="K91" s="24" t="str">
        <f>IF($B91="","",$C91*(1+0.5*COS(2*PI()*(Data!K$17-0.2)/12))*(Data!K$18/365))</f>
        <v/>
      </c>
      <c r="L91" s="24" t="str">
        <f>IF($B91="","",$C91*(1+0.5*COS(2*PI()*(Data!L$17-0.2)/12))*(Data!L$18/365))</f>
        <v/>
      </c>
      <c r="M91" s="24" t="str">
        <f>IF($B91="","",$C91*(1+0.5*COS(2*PI()*(Data!M$17-0.2)/12))*(Data!M$18/365))</f>
        <v/>
      </c>
      <c r="N91" s="24" t="str">
        <f>IF($B91="","",$C91*(1+0.5*COS(2*PI()*(Data!N$17-0.2)/12))*(Data!N$18/365))</f>
        <v/>
      </c>
      <c r="O91" s="24" t="str">
        <f>IF($B91="","",$C91*(1+0.5*COS(2*PI()*(Data!O$17-0.2)/12))*(Data!O$18/365))</f>
        <v/>
      </c>
      <c r="P91" s="24" t="str">
        <f>IF($B91="","",(D91*1000/(24*Data!D$18)*Data!$I$116))</f>
        <v/>
      </c>
      <c r="Q91" s="24" t="str">
        <f>IF($B91="","",(E91*1000/(24*Data!E$18)*Data!$I$116))</f>
        <v/>
      </c>
      <c r="R91" s="24" t="str">
        <f>IF($B91="","",(F91*1000/(24*Data!F$18)*Data!$I$116))</f>
        <v/>
      </c>
      <c r="S91" s="24" t="str">
        <f>IF($B91="","",(G91*1000/(24*Data!G$18)*Data!$I$116))</f>
        <v/>
      </c>
      <c r="T91" s="24" t="str">
        <f>IF($B91="","",(H91*1000/(24*Data!H$18)*Data!$I$116))</f>
        <v/>
      </c>
      <c r="U91" s="24" t="str">
        <f>IF($B91="","",(I91*1000/(24*Data!I$18)*Data!$I$116))</f>
        <v/>
      </c>
      <c r="V91" s="24" t="str">
        <f>IF($B91="","",(J91*1000/(24*Data!J$18)*Data!$I$116))</f>
        <v/>
      </c>
      <c r="W91" s="24" t="str">
        <f>IF($B91="","",(K91*1000/(24*Data!K$18)*Data!$I$116))</f>
        <v/>
      </c>
      <c r="X91" s="24" t="str">
        <f>IF($B91="","",(L91*1000/(24*Data!L$18)*Data!$I$116))</f>
        <v/>
      </c>
      <c r="Y91" s="24" t="str">
        <f>IF($B91="","",(M91*1000/(24*Data!M$18)*Data!$I$116))</f>
        <v/>
      </c>
      <c r="Z91" s="24" t="str">
        <f>IF($B91="","",(N91*1000/(24*Data!N$18)*Data!$I$116))</f>
        <v/>
      </c>
      <c r="AA91" s="24" t="str">
        <f>IF($B91="","",(O91*1000/(24*Data!O$18)*Data!$I$116))</f>
        <v/>
      </c>
    </row>
    <row r="92" spans="2:27" ht="19.899999999999999" customHeight="1">
      <c r="B92" s="16" t="str">
        <f>IF('3 INPUT SAP DATA'!H96="","",'3 INPUT SAP DATA'!H96)</f>
        <v/>
      </c>
      <c r="C92" s="24" t="str">
        <f>IF($B92="","",Data!$B$147*Occupancy!G89*(Data!$B$148/1000)*(Data!$B$146/'3 INPUT SAP DATA'!AR96))</f>
        <v/>
      </c>
      <c r="D92" s="24" t="str">
        <f>IF($B92="","",$C92*(1+0.5*COS(2*PI()*(Data!D$17-0.2)/12))*(Data!D$18/365))</f>
        <v/>
      </c>
      <c r="E92" s="24" t="str">
        <f>IF($B92="","",$C92*(1+0.5*COS(2*PI()*(Data!E$17-0.2)/12))*(Data!E$18/365))</f>
        <v/>
      </c>
      <c r="F92" s="24" t="str">
        <f>IF($B92="","",$C92*(1+0.5*COS(2*PI()*(Data!F$17-0.2)/12))*(Data!F$18/365))</f>
        <v/>
      </c>
      <c r="G92" s="24" t="str">
        <f>IF($B92="","",$C92*(1+0.5*COS(2*PI()*(Data!G$17-0.2)/12))*(Data!G$18/365))</f>
        <v/>
      </c>
      <c r="H92" s="24" t="str">
        <f>IF($B92="","",$C92*(1+0.5*COS(2*PI()*(Data!H$17-0.2)/12))*(Data!H$18/365))</f>
        <v/>
      </c>
      <c r="I92" s="24" t="str">
        <f>IF($B92="","",$C92*(1+0.5*COS(2*PI()*(Data!I$17-0.2)/12))*(Data!I$18/365))</f>
        <v/>
      </c>
      <c r="J92" s="24" t="str">
        <f>IF($B92="","",$C92*(1+0.5*COS(2*PI()*(Data!J$17-0.2)/12))*(Data!J$18/365))</f>
        <v/>
      </c>
      <c r="K92" s="24" t="str">
        <f>IF($B92="","",$C92*(1+0.5*COS(2*PI()*(Data!K$17-0.2)/12))*(Data!K$18/365))</f>
        <v/>
      </c>
      <c r="L92" s="24" t="str">
        <f>IF($B92="","",$C92*(1+0.5*COS(2*PI()*(Data!L$17-0.2)/12))*(Data!L$18/365))</f>
        <v/>
      </c>
      <c r="M92" s="24" t="str">
        <f>IF($B92="","",$C92*(1+0.5*COS(2*PI()*(Data!M$17-0.2)/12))*(Data!M$18/365))</f>
        <v/>
      </c>
      <c r="N92" s="24" t="str">
        <f>IF($B92="","",$C92*(1+0.5*COS(2*PI()*(Data!N$17-0.2)/12))*(Data!N$18/365))</f>
        <v/>
      </c>
      <c r="O92" s="24" t="str">
        <f>IF($B92="","",$C92*(1+0.5*COS(2*PI()*(Data!O$17-0.2)/12))*(Data!O$18/365))</f>
        <v/>
      </c>
      <c r="P92" s="24" t="str">
        <f>IF($B92="","",(D92*1000/(24*Data!D$18)*Data!$I$116))</f>
        <v/>
      </c>
      <c r="Q92" s="24" t="str">
        <f>IF($B92="","",(E92*1000/(24*Data!E$18)*Data!$I$116))</f>
        <v/>
      </c>
      <c r="R92" s="24" t="str">
        <f>IF($B92="","",(F92*1000/(24*Data!F$18)*Data!$I$116))</f>
        <v/>
      </c>
      <c r="S92" s="24" t="str">
        <f>IF($B92="","",(G92*1000/(24*Data!G$18)*Data!$I$116))</f>
        <v/>
      </c>
      <c r="T92" s="24" t="str">
        <f>IF($B92="","",(H92*1000/(24*Data!H$18)*Data!$I$116))</f>
        <v/>
      </c>
      <c r="U92" s="24" t="str">
        <f>IF($B92="","",(I92*1000/(24*Data!I$18)*Data!$I$116))</f>
        <v/>
      </c>
      <c r="V92" s="24" t="str">
        <f>IF($B92="","",(J92*1000/(24*Data!J$18)*Data!$I$116))</f>
        <v/>
      </c>
      <c r="W92" s="24" t="str">
        <f>IF($B92="","",(K92*1000/(24*Data!K$18)*Data!$I$116))</f>
        <v/>
      </c>
      <c r="X92" s="24" t="str">
        <f>IF($B92="","",(L92*1000/(24*Data!L$18)*Data!$I$116))</f>
        <v/>
      </c>
      <c r="Y92" s="24" t="str">
        <f>IF($B92="","",(M92*1000/(24*Data!M$18)*Data!$I$116))</f>
        <v/>
      </c>
      <c r="Z92" s="24" t="str">
        <f>IF($B92="","",(N92*1000/(24*Data!N$18)*Data!$I$116))</f>
        <v/>
      </c>
      <c r="AA92" s="24" t="str">
        <f>IF($B92="","",(O92*1000/(24*Data!O$18)*Data!$I$116))</f>
        <v/>
      </c>
    </row>
    <row r="93" spans="2:27" ht="19.899999999999999" customHeight="1">
      <c r="B93" s="16" t="str">
        <f>IF('3 INPUT SAP DATA'!H97="","",'3 INPUT SAP DATA'!H97)</f>
        <v/>
      </c>
      <c r="C93" s="24" t="str">
        <f>IF($B93="","",Data!$B$147*Occupancy!G90*(Data!$B$148/1000)*(Data!$B$146/'3 INPUT SAP DATA'!AR97))</f>
        <v/>
      </c>
      <c r="D93" s="24" t="str">
        <f>IF($B93="","",$C93*(1+0.5*COS(2*PI()*(Data!D$17-0.2)/12))*(Data!D$18/365))</f>
        <v/>
      </c>
      <c r="E93" s="24" t="str">
        <f>IF($B93="","",$C93*(1+0.5*COS(2*PI()*(Data!E$17-0.2)/12))*(Data!E$18/365))</f>
        <v/>
      </c>
      <c r="F93" s="24" t="str">
        <f>IF($B93="","",$C93*(1+0.5*COS(2*PI()*(Data!F$17-0.2)/12))*(Data!F$18/365))</f>
        <v/>
      </c>
      <c r="G93" s="24" t="str">
        <f>IF($B93="","",$C93*(1+0.5*COS(2*PI()*(Data!G$17-0.2)/12))*(Data!G$18/365))</f>
        <v/>
      </c>
      <c r="H93" s="24" t="str">
        <f>IF($B93="","",$C93*(1+0.5*COS(2*PI()*(Data!H$17-0.2)/12))*(Data!H$18/365))</f>
        <v/>
      </c>
      <c r="I93" s="24" t="str">
        <f>IF($B93="","",$C93*(1+0.5*COS(2*PI()*(Data!I$17-0.2)/12))*(Data!I$18/365))</f>
        <v/>
      </c>
      <c r="J93" s="24" t="str">
        <f>IF($B93="","",$C93*(1+0.5*COS(2*PI()*(Data!J$17-0.2)/12))*(Data!J$18/365))</f>
        <v/>
      </c>
      <c r="K93" s="24" t="str">
        <f>IF($B93="","",$C93*(1+0.5*COS(2*PI()*(Data!K$17-0.2)/12))*(Data!K$18/365))</f>
        <v/>
      </c>
      <c r="L93" s="24" t="str">
        <f>IF($B93="","",$C93*(1+0.5*COS(2*PI()*(Data!L$17-0.2)/12))*(Data!L$18/365))</f>
        <v/>
      </c>
      <c r="M93" s="24" t="str">
        <f>IF($B93="","",$C93*(1+0.5*COS(2*PI()*(Data!M$17-0.2)/12))*(Data!M$18/365))</f>
        <v/>
      </c>
      <c r="N93" s="24" t="str">
        <f>IF($B93="","",$C93*(1+0.5*COS(2*PI()*(Data!N$17-0.2)/12))*(Data!N$18/365))</f>
        <v/>
      </c>
      <c r="O93" s="24" t="str">
        <f>IF($B93="","",$C93*(1+0.5*COS(2*PI()*(Data!O$17-0.2)/12))*(Data!O$18/365))</f>
        <v/>
      </c>
      <c r="P93" s="24" t="str">
        <f>IF($B93="","",(D93*1000/(24*Data!D$18)*Data!$I$116))</f>
        <v/>
      </c>
      <c r="Q93" s="24" t="str">
        <f>IF($B93="","",(E93*1000/(24*Data!E$18)*Data!$I$116))</f>
        <v/>
      </c>
      <c r="R93" s="24" t="str">
        <f>IF($B93="","",(F93*1000/(24*Data!F$18)*Data!$I$116))</f>
        <v/>
      </c>
      <c r="S93" s="24" t="str">
        <f>IF($B93="","",(G93*1000/(24*Data!G$18)*Data!$I$116))</f>
        <v/>
      </c>
      <c r="T93" s="24" t="str">
        <f>IF($B93="","",(H93*1000/(24*Data!H$18)*Data!$I$116))</f>
        <v/>
      </c>
      <c r="U93" s="24" t="str">
        <f>IF($B93="","",(I93*1000/(24*Data!I$18)*Data!$I$116))</f>
        <v/>
      </c>
      <c r="V93" s="24" t="str">
        <f>IF($B93="","",(J93*1000/(24*Data!J$18)*Data!$I$116))</f>
        <v/>
      </c>
      <c r="W93" s="24" t="str">
        <f>IF($B93="","",(K93*1000/(24*Data!K$18)*Data!$I$116))</f>
        <v/>
      </c>
      <c r="X93" s="24" t="str">
        <f>IF($B93="","",(L93*1000/(24*Data!L$18)*Data!$I$116))</f>
        <v/>
      </c>
      <c r="Y93" s="24" t="str">
        <f>IF($B93="","",(M93*1000/(24*Data!M$18)*Data!$I$116))</f>
        <v/>
      </c>
      <c r="Z93" s="24" t="str">
        <f>IF($B93="","",(N93*1000/(24*Data!N$18)*Data!$I$116))</f>
        <v/>
      </c>
      <c r="AA93" s="24" t="str">
        <f>IF($B93="","",(O93*1000/(24*Data!O$18)*Data!$I$116))</f>
        <v/>
      </c>
    </row>
    <row r="94" spans="2:27" ht="19.899999999999999" customHeight="1">
      <c r="B94" s="16" t="str">
        <f>IF('3 INPUT SAP DATA'!H98="","",'3 INPUT SAP DATA'!H98)</f>
        <v/>
      </c>
      <c r="C94" s="24" t="str">
        <f>IF($B94="","",Data!$B$147*Occupancy!G91*(Data!$B$148/1000)*(Data!$B$146/'3 INPUT SAP DATA'!AR98))</f>
        <v/>
      </c>
      <c r="D94" s="24" t="str">
        <f>IF($B94="","",$C94*(1+0.5*COS(2*PI()*(Data!D$17-0.2)/12))*(Data!D$18/365))</f>
        <v/>
      </c>
      <c r="E94" s="24" t="str">
        <f>IF($B94="","",$C94*(1+0.5*COS(2*PI()*(Data!E$17-0.2)/12))*(Data!E$18/365))</f>
        <v/>
      </c>
      <c r="F94" s="24" t="str">
        <f>IF($B94="","",$C94*(1+0.5*COS(2*PI()*(Data!F$17-0.2)/12))*(Data!F$18/365))</f>
        <v/>
      </c>
      <c r="G94" s="24" t="str">
        <f>IF($B94="","",$C94*(1+0.5*COS(2*PI()*(Data!G$17-0.2)/12))*(Data!G$18/365))</f>
        <v/>
      </c>
      <c r="H94" s="24" t="str">
        <f>IF($B94="","",$C94*(1+0.5*COS(2*PI()*(Data!H$17-0.2)/12))*(Data!H$18/365))</f>
        <v/>
      </c>
      <c r="I94" s="24" t="str">
        <f>IF($B94="","",$C94*(1+0.5*COS(2*PI()*(Data!I$17-0.2)/12))*(Data!I$18/365))</f>
        <v/>
      </c>
      <c r="J94" s="24" t="str">
        <f>IF($B94="","",$C94*(1+0.5*COS(2*PI()*(Data!J$17-0.2)/12))*(Data!J$18/365))</f>
        <v/>
      </c>
      <c r="K94" s="24" t="str">
        <f>IF($B94="","",$C94*(1+0.5*COS(2*PI()*(Data!K$17-0.2)/12))*(Data!K$18/365))</f>
        <v/>
      </c>
      <c r="L94" s="24" t="str">
        <f>IF($B94="","",$C94*(1+0.5*COS(2*PI()*(Data!L$17-0.2)/12))*(Data!L$18/365))</f>
        <v/>
      </c>
      <c r="M94" s="24" t="str">
        <f>IF($B94="","",$C94*(1+0.5*COS(2*PI()*(Data!M$17-0.2)/12))*(Data!M$18/365))</f>
        <v/>
      </c>
      <c r="N94" s="24" t="str">
        <f>IF($B94="","",$C94*(1+0.5*COS(2*PI()*(Data!N$17-0.2)/12))*(Data!N$18/365))</f>
        <v/>
      </c>
      <c r="O94" s="24" t="str">
        <f>IF($B94="","",$C94*(1+0.5*COS(2*PI()*(Data!O$17-0.2)/12))*(Data!O$18/365))</f>
        <v/>
      </c>
      <c r="P94" s="24" t="str">
        <f>IF($B94="","",(D94*1000/(24*Data!D$18)*Data!$I$116))</f>
        <v/>
      </c>
      <c r="Q94" s="24" t="str">
        <f>IF($B94="","",(E94*1000/(24*Data!E$18)*Data!$I$116))</f>
        <v/>
      </c>
      <c r="R94" s="24" t="str">
        <f>IF($B94="","",(F94*1000/(24*Data!F$18)*Data!$I$116))</f>
        <v/>
      </c>
      <c r="S94" s="24" t="str">
        <f>IF($B94="","",(G94*1000/(24*Data!G$18)*Data!$I$116))</f>
        <v/>
      </c>
      <c r="T94" s="24" t="str">
        <f>IF($B94="","",(H94*1000/(24*Data!H$18)*Data!$I$116))</f>
        <v/>
      </c>
      <c r="U94" s="24" t="str">
        <f>IF($B94="","",(I94*1000/(24*Data!I$18)*Data!$I$116))</f>
        <v/>
      </c>
      <c r="V94" s="24" t="str">
        <f>IF($B94="","",(J94*1000/(24*Data!J$18)*Data!$I$116))</f>
        <v/>
      </c>
      <c r="W94" s="24" t="str">
        <f>IF($B94="","",(K94*1000/(24*Data!K$18)*Data!$I$116))</f>
        <v/>
      </c>
      <c r="X94" s="24" t="str">
        <f>IF($B94="","",(L94*1000/(24*Data!L$18)*Data!$I$116))</f>
        <v/>
      </c>
      <c r="Y94" s="24" t="str">
        <f>IF($B94="","",(M94*1000/(24*Data!M$18)*Data!$I$116))</f>
        <v/>
      </c>
      <c r="Z94" s="24" t="str">
        <f>IF($B94="","",(N94*1000/(24*Data!N$18)*Data!$I$116))</f>
        <v/>
      </c>
      <c r="AA94" s="24" t="str">
        <f>IF($B94="","",(O94*1000/(24*Data!O$18)*Data!$I$116))</f>
        <v/>
      </c>
    </row>
    <row r="95" spans="2:27" ht="19.899999999999999" customHeight="1">
      <c r="B95" s="16" t="str">
        <f>IF('3 INPUT SAP DATA'!H99="","",'3 INPUT SAP DATA'!H99)</f>
        <v/>
      </c>
      <c r="C95" s="24" t="str">
        <f>IF($B95="","",Data!$B$147*Occupancy!G92*(Data!$B$148/1000)*(Data!$B$146/'3 INPUT SAP DATA'!AR99))</f>
        <v/>
      </c>
      <c r="D95" s="24" t="str">
        <f>IF($B95="","",$C95*(1+0.5*COS(2*PI()*(Data!D$17-0.2)/12))*(Data!D$18/365))</f>
        <v/>
      </c>
      <c r="E95" s="24" t="str">
        <f>IF($B95="","",$C95*(1+0.5*COS(2*PI()*(Data!E$17-0.2)/12))*(Data!E$18/365))</f>
        <v/>
      </c>
      <c r="F95" s="24" t="str">
        <f>IF($B95="","",$C95*(1+0.5*COS(2*PI()*(Data!F$17-0.2)/12))*(Data!F$18/365))</f>
        <v/>
      </c>
      <c r="G95" s="24" t="str">
        <f>IF($B95="","",$C95*(1+0.5*COS(2*PI()*(Data!G$17-0.2)/12))*(Data!G$18/365))</f>
        <v/>
      </c>
      <c r="H95" s="24" t="str">
        <f>IF($B95="","",$C95*(1+0.5*COS(2*PI()*(Data!H$17-0.2)/12))*(Data!H$18/365))</f>
        <v/>
      </c>
      <c r="I95" s="24" t="str">
        <f>IF($B95="","",$C95*(1+0.5*COS(2*PI()*(Data!I$17-0.2)/12))*(Data!I$18/365))</f>
        <v/>
      </c>
      <c r="J95" s="24" t="str">
        <f>IF($B95="","",$C95*(1+0.5*COS(2*PI()*(Data!J$17-0.2)/12))*(Data!J$18/365))</f>
        <v/>
      </c>
      <c r="K95" s="24" t="str">
        <f>IF($B95="","",$C95*(1+0.5*COS(2*PI()*(Data!K$17-0.2)/12))*(Data!K$18/365))</f>
        <v/>
      </c>
      <c r="L95" s="24" t="str">
        <f>IF($B95="","",$C95*(1+0.5*COS(2*PI()*(Data!L$17-0.2)/12))*(Data!L$18/365))</f>
        <v/>
      </c>
      <c r="M95" s="24" t="str">
        <f>IF($B95="","",$C95*(1+0.5*COS(2*PI()*(Data!M$17-0.2)/12))*(Data!M$18/365))</f>
        <v/>
      </c>
      <c r="N95" s="24" t="str">
        <f>IF($B95="","",$C95*(1+0.5*COS(2*PI()*(Data!N$17-0.2)/12))*(Data!N$18/365))</f>
        <v/>
      </c>
      <c r="O95" s="24" t="str">
        <f>IF($B95="","",$C95*(1+0.5*COS(2*PI()*(Data!O$17-0.2)/12))*(Data!O$18/365))</f>
        <v/>
      </c>
      <c r="P95" s="24" t="str">
        <f>IF($B95="","",(D95*1000/(24*Data!D$18)*Data!$I$116))</f>
        <v/>
      </c>
      <c r="Q95" s="24" t="str">
        <f>IF($B95="","",(E95*1000/(24*Data!E$18)*Data!$I$116))</f>
        <v/>
      </c>
      <c r="R95" s="24" t="str">
        <f>IF($B95="","",(F95*1000/(24*Data!F$18)*Data!$I$116))</f>
        <v/>
      </c>
      <c r="S95" s="24" t="str">
        <f>IF($B95="","",(G95*1000/(24*Data!G$18)*Data!$I$116))</f>
        <v/>
      </c>
      <c r="T95" s="24" t="str">
        <f>IF($B95="","",(H95*1000/(24*Data!H$18)*Data!$I$116))</f>
        <v/>
      </c>
      <c r="U95" s="24" t="str">
        <f>IF($B95="","",(I95*1000/(24*Data!I$18)*Data!$I$116))</f>
        <v/>
      </c>
      <c r="V95" s="24" t="str">
        <f>IF($B95="","",(J95*1000/(24*Data!J$18)*Data!$I$116))</f>
        <v/>
      </c>
      <c r="W95" s="24" t="str">
        <f>IF($B95="","",(K95*1000/(24*Data!K$18)*Data!$I$116))</f>
        <v/>
      </c>
      <c r="X95" s="24" t="str">
        <f>IF($B95="","",(L95*1000/(24*Data!L$18)*Data!$I$116))</f>
        <v/>
      </c>
      <c r="Y95" s="24" t="str">
        <f>IF($B95="","",(M95*1000/(24*Data!M$18)*Data!$I$116))</f>
        <v/>
      </c>
      <c r="Z95" s="24" t="str">
        <f>IF($B95="","",(N95*1000/(24*Data!N$18)*Data!$I$116))</f>
        <v/>
      </c>
      <c r="AA95" s="24" t="str">
        <f>IF($B95="","",(O95*1000/(24*Data!O$18)*Data!$I$116))</f>
        <v/>
      </c>
    </row>
    <row r="96" spans="2:27" ht="19.899999999999999" customHeight="1">
      <c r="B96" s="16" t="str">
        <f>IF('3 INPUT SAP DATA'!H100="","",'3 INPUT SAP DATA'!H100)</f>
        <v/>
      </c>
      <c r="C96" s="24" t="str">
        <f>IF($B96="","",Data!$B$147*Occupancy!G93*(Data!$B$148/1000)*(Data!$B$146/'3 INPUT SAP DATA'!AR100))</f>
        <v/>
      </c>
      <c r="D96" s="24" t="str">
        <f>IF($B96="","",$C96*(1+0.5*COS(2*PI()*(Data!D$17-0.2)/12))*(Data!D$18/365))</f>
        <v/>
      </c>
      <c r="E96" s="24" t="str">
        <f>IF($B96="","",$C96*(1+0.5*COS(2*PI()*(Data!E$17-0.2)/12))*(Data!E$18/365))</f>
        <v/>
      </c>
      <c r="F96" s="24" t="str">
        <f>IF($B96="","",$C96*(1+0.5*COS(2*PI()*(Data!F$17-0.2)/12))*(Data!F$18/365))</f>
        <v/>
      </c>
      <c r="G96" s="24" t="str">
        <f>IF($B96="","",$C96*(1+0.5*COS(2*PI()*(Data!G$17-0.2)/12))*(Data!G$18/365))</f>
        <v/>
      </c>
      <c r="H96" s="24" t="str">
        <f>IF($B96="","",$C96*(1+0.5*COS(2*PI()*(Data!H$17-0.2)/12))*(Data!H$18/365))</f>
        <v/>
      </c>
      <c r="I96" s="24" t="str">
        <f>IF($B96="","",$C96*(1+0.5*COS(2*PI()*(Data!I$17-0.2)/12))*(Data!I$18/365))</f>
        <v/>
      </c>
      <c r="J96" s="24" t="str">
        <f>IF($B96="","",$C96*(1+0.5*COS(2*PI()*(Data!J$17-0.2)/12))*(Data!J$18/365))</f>
        <v/>
      </c>
      <c r="K96" s="24" t="str">
        <f>IF($B96="","",$C96*(1+0.5*COS(2*PI()*(Data!K$17-0.2)/12))*(Data!K$18/365))</f>
        <v/>
      </c>
      <c r="L96" s="24" t="str">
        <f>IF($B96="","",$C96*(1+0.5*COS(2*PI()*(Data!L$17-0.2)/12))*(Data!L$18/365))</f>
        <v/>
      </c>
      <c r="M96" s="24" t="str">
        <f>IF($B96="","",$C96*(1+0.5*COS(2*PI()*(Data!M$17-0.2)/12))*(Data!M$18/365))</f>
        <v/>
      </c>
      <c r="N96" s="24" t="str">
        <f>IF($B96="","",$C96*(1+0.5*COS(2*PI()*(Data!N$17-0.2)/12))*(Data!N$18/365))</f>
        <v/>
      </c>
      <c r="O96" s="24" t="str">
        <f>IF($B96="","",$C96*(1+0.5*COS(2*PI()*(Data!O$17-0.2)/12))*(Data!O$18/365))</f>
        <v/>
      </c>
      <c r="P96" s="24" t="str">
        <f>IF($B96="","",(D96*1000/(24*Data!D$18)*Data!$I$116))</f>
        <v/>
      </c>
      <c r="Q96" s="24" t="str">
        <f>IF($B96="","",(E96*1000/(24*Data!E$18)*Data!$I$116))</f>
        <v/>
      </c>
      <c r="R96" s="24" t="str">
        <f>IF($B96="","",(F96*1000/(24*Data!F$18)*Data!$I$116))</f>
        <v/>
      </c>
      <c r="S96" s="24" t="str">
        <f>IF($B96="","",(G96*1000/(24*Data!G$18)*Data!$I$116))</f>
        <v/>
      </c>
      <c r="T96" s="24" t="str">
        <f>IF($B96="","",(H96*1000/(24*Data!H$18)*Data!$I$116))</f>
        <v/>
      </c>
      <c r="U96" s="24" t="str">
        <f>IF($B96="","",(I96*1000/(24*Data!I$18)*Data!$I$116))</f>
        <v/>
      </c>
      <c r="V96" s="24" t="str">
        <f>IF($B96="","",(J96*1000/(24*Data!J$18)*Data!$I$116))</f>
        <v/>
      </c>
      <c r="W96" s="24" t="str">
        <f>IF($B96="","",(K96*1000/(24*Data!K$18)*Data!$I$116))</f>
        <v/>
      </c>
      <c r="X96" s="24" t="str">
        <f>IF($B96="","",(L96*1000/(24*Data!L$18)*Data!$I$116))</f>
        <v/>
      </c>
      <c r="Y96" s="24" t="str">
        <f>IF($B96="","",(M96*1000/(24*Data!M$18)*Data!$I$116))</f>
        <v/>
      </c>
      <c r="Z96" s="24" t="str">
        <f>IF($B96="","",(N96*1000/(24*Data!N$18)*Data!$I$116))</f>
        <v/>
      </c>
      <c r="AA96" s="24" t="str">
        <f>IF($B96="","",(O96*1000/(24*Data!O$18)*Data!$I$116))</f>
        <v/>
      </c>
    </row>
    <row r="97" spans="2:27" ht="19.899999999999999" customHeight="1">
      <c r="B97" s="16" t="str">
        <f>IF('3 INPUT SAP DATA'!H101="","",'3 INPUT SAP DATA'!H101)</f>
        <v/>
      </c>
      <c r="C97" s="24" t="str">
        <f>IF($B97="","",Data!$B$147*Occupancy!G94*(Data!$B$148/1000)*(Data!$B$146/'3 INPUT SAP DATA'!AR101))</f>
        <v/>
      </c>
      <c r="D97" s="24" t="str">
        <f>IF($B97="","",$C97*(1+0.5*COS(2*PI()*(Data!D$17-0.2)/12))*(Data!D$18/365))</f>
        <v/>
      </c>
      <c r="E97" s="24" t="str">
        <f>IF($B97="","",$C97*(1+0.5*COS(2*PI()*(Data!E$17-0.2)/12))*(Data!E$18/365))</f>
        <v/>
      </c>
      <c r="F97" s="24" t="str">
        <f>IF($B97="","",$C97*(1+0.5*COS(2*PI()*(Data!F$17-0.2)/12))*(Data!F$18/365))</f>
        <v/>
      </c>
      <c r="G97" s="24" t="str">
        <f>IF($B97="","",$C97*(1+0.5*COS(2*PI()*(Data!G$17-0.2)/12))*(Data!G$18/365))</f>
        <v/>
      </c>
      <c r="H97" s="24" t="str">
        <f>IF($B97="","",$C97*(1+0.5*COS(2*PI()*(Data!H$17-0.2)/12))*(Data!H$18/365))</f>
        <v/>
      </c>
      <c r="I97" s="24" t="str">
        <f>IF($B97="","",$C97*(1+0.5*COS(2*PI()*(Data!I$17-0.2)/12))*(Data!I$18/365))</f>
        <v/>
      </c>
      <c r="J97" s="24" t="str">
        <f>IF($B97="","",$C97*(1+0.5*COS(2*PI()*(Data!J$17-0.2)/12))*(Data!J$18/365))</f>
        <v/>
      </c>
      <c r="K97" s="24" t="str">
        <f>IF($B97="","",$C97*(1+0.5*COS(2*PI()*(Data!K$17-0.2)/12))*(Data!K$18/365))</f>
        <v/>
      </c>
      <c r="L97" s="24" t="str">
        <f>IF($B97="","",$C97*(1+0.5*COS(2*PI()*(Data!L$17-0.2)/12))*(Data!L$18/365))</f>
        <v/>
      </c>
      <c r="M97" s="24" t="str">
        <f>IF($B97="","",$C97*(1+0.5*COS(2*PI()*(Data!M$17-0.2)/12))*(Data!M$18/365))</f>
        <v/>
      </c>
      <c r="N97" s="24" t="str">
        <f>IF($B97="","",$C97*(1+0.5*COS(2*PI()*(Data!N$17-0.2)/12))*(Data!N$18/365))</f>
        <v/>
      </c>
      <c r="O97" s="24" t="str">
        <f>IF($B97="","",$C97*(1+0.5*COS(2*PI()*(Data!O$17-0.2)/12))*(Data!O$18/365))</f>
        <v/>
      </c>
      <c r="P97" s="24" t="str">
        <f>IF($B97="","",(D97*1000/(24*Data!D$18)*Data!$I$116))</f>
        <v/>
      </c>
      <c r="Q97" s="24" t="str">
        <f>IF($B97="","",(E97*1000/(24*Data!E$18)*Data!$I$116))</f>
        <v/>
      </c>
      <c r="R97" s="24" t="str">
        <f>IF($B97="","",(F97*1000/(24*Data!F$18)*Data!$I$116))</f>
        <v/>
      </c>
      <c r="S97" s="24" t="str">
        <f>IF($B97="","",(G97*1000/(24*Data!G$18)*Data!$I$116))</f>
        <v/>
      </c>
      <c r="T97" s="24" t="str">
        <f>IF($B97="","",(H97*1000/(24*Data!H$18)*Data!$I$116))</f>
        <v/>
      </c>
      <c r="U97" s="24" t="str">
        <f>IF($B97="","",(I97*1000/(24*Data!I$18)*Data!$I$116))</f>
        <v/>
      </c>
      <c r="V97" s="24" t="str">
        <f>IF($B97="","",(J97*1000/(24*Data!J$18)*Data!$I$116))</f>
        <v/>
      </c>
      <c r="W97" s="24" t="str">
        <f>IF($B97="","",(K97*1000/(24*Data!K$18)*Data!$I$116))</f>
        <v/>
      </c>
      <c r="X97" s="24" t="str">
        <f>IF($B97="","",(L97*1000/(24*Data!L$18)*Data!$I$116))</f>
        <v/>
      </c>
      <c r="Y97" s="24" t="str">
        <f>IF($B97="","",(M97*1000/(24*Data!M$18)*Data!$I$116))</f>
        <v/>
      </c>
      <c r="Z97" s="24" t="str">
        <f>IF($B97="","",(N97*1000/(24*Data!N$18)*Data!$I$116))</f>
        <v/>
      </c>
      <c r="AA97" s="24" t="str">
        <f>IF($B97="","",(O97*1000/(24*Data!O$18)*Data!$I$116))</f>
        <v/>
      </c>
    </row>
    <row r="98" spans="2:27" ht="19.899999999999999" customHeight="1">
      <c r="B98" s="16" t="str">
        <f>IF('3 INPUT SAP DATA'!H102="","",'3 INPUT SAP DATA'!H102)</f>
        <v/>
      </c>
      <c r="C98" s="24" t="str">
        <f>IF($B98="","",Data!$B$147*Occupancy!G95*(Data!$B$148/1000)*(Data!$B$146/'3 INPUT SAP DATA'!AR102))</f>
        <v/>
      </c>
      <c r="D98" s="24" t="str">
        <f>IF($B98="","",$C98*(1+0.5*COS(2*PI()*(Data!D$17-0.2)/12))*(Data!D$18/365))</f>
        <v/>
      </c>
      <c r="E98" s="24" t="str">
        <f>IF($B98="","",$C98*(1+0.5*COS(2*PI()*(Data!E$17-0.2)/12))*(Data!E$18/365))</f>
        <v/>
      </c>
      <c r="F98" s="24" t="str">
        <f>IF($B98="","",$C98*(1+0.5*COS(2*PI()*(Data!F$17-0.2)/12))*(Data!F$18/365))</f>
        <v/>
      </c>
      <c r="G98" s="24" t="str">
        <f>IF($B98="","",$C98*(1+0.5*COS(2*PI()*(Data!G$17-0.2)/12))*(Data!G$18/365))</f>
        <v/>
      </c>
      <c r="H98" s="24" t="str">
        <f>IF($B98="","",$C98*(1+0.5*COS(2*PI()*(Data!H$17-0.2)/12))*(Data!H$18/365))</f>
        <v/>
      </c>
      <c r="I98" s="24" t="str">
        <f>IF($B98="","",$C98*(1+0.5*COS(2*PI()*(Data!I$17-0.2)/12))*(Data!I$18/365))</f>
        <v/>
      </c>
      <c r="J98" s="24" t="str">
        <f>IF($B98="","",$C98*(1+0.5*COS(2*PI()*(Data!J$17-0.2)/12))*(Data!J$18/365))</f>
        <v/>
      </c>
      <c r="K98" s="24" t="str">
        <f>IF($B98="","",$C98*(1+0.5*COS(2*PI()*(Data!K$17-0.2)/12))*(Data!K$18/365))</f>
        <v/>
      </c>
      <c r="L98" s="24" t="str">
        <f>IF($B98="","",$C98*(1+0.5*COS(2*PI()*(Data!L$17-0.2)/12))*(Data!L$18/365))</f>
        <v/>
      </c>
      <c r="M98" s="24" t="str">
        <f>IF($B98="","",$C98*(1+0.5*COS(2*PI()*(Data!M$17-0.2)/12))*(Data!M$18/365))</f>
        <v/>
      </c>
      <c r="N98" s="24" t="str">
        <f>IF($B98="","",$C98*(1+0.5*COS(2*PI()*(Data!N$17-0.2)/12))*(Data!N$18/365))</f>
        <v/>
      </c>
      <c r="O98" s="24" t="str">
        <f>IF($B98="","",$C98*(1+0.5*COS(2*PI()*(Data!O$17-0.2)/12))*(Data!O$18/365))</f>
        <v/>
      </c>
      <c r="P98" s="24" t="str">
        <f>IF($B98="","",(D98*1000/(24*Data!D$18)*Data!$I$116))</f>
        <v/>
      </c>
      <c r="Q98" s="24" t="str">
        <f>IF($B98="","",(E98*1000/(24*Data!E$18)*Data!$I$116))</f>
        <v/>
      </c>
      <c r="R98" s="24" t="str">
        <f>IF($B98="","",(F98*1000/(24*Data!F$18)*Data!$I$116))</f>
        <v/>
      </c>
      <c r="S98" s="24" t="str">
        <f>IF($B98="","",(G98*1000/(24*Data!G$18)*Data!$I$116))</f>
        <v/>
      </c>
      <c r="T98" s="24" t="str">
        <f>IF($B98="","",(H98*1000/(24*Data!H$18)*Data!$I$116))</f>
        <v/>
      </c>
      <c r="U98" s="24" t="str">
        <f>IF($B98="","",(I98*1000/(24*Data!I$18)*Data!$I$116))</f>
        <v/>
      </c>
      <c r="V98" s="24" t="str">
        <f>IF($B98="","",(J98*1000/(24*Data!J$18)*Data!$I$116))</f>
        <v/>
      </c>
      <c r="W98" s="24" t="str">
        <f>IF($B98="","",(K98*1000/(24*Data!K$18)*Data!$I$116))</f>
        <v/>
      </c>
      <c r="X98" s="24" t="str">
        <f>IF($B98="","",(L98*1000/(24*Data!L$18)*Data!$I$116))</f>
        <v/>
      </c>
      <c r="Y98" s="24" t="str">
        <f>IF($B98="","",(M98*1000/(24*Data!M$18)*Data!$I$116))</f>
        <v/>
      </c>
      <c r="Z98" s="24" t="str">
        <f>IF($B98="","",(N98*1000/(24*Data!N$18)*Data!$I$116))</f>
        <v/>
      </c>
      <c r="AA98" s="24" t="str">
        <f>IF($B98="","",(O98*1000/(24*Data!O$18)*Data!$I$116))</f>
        <v/>
      </c>
    </row>
    <row r="99" spans="2:27" ht="19.899999999999999" customHeight="1">
      <c r="B99" s="16" t="str">
        <f>IF('3 INPUT SAP DATA'!H103="","",'3 INPUT SAP DATA'!H103)</f>
        <v/>
      </c>
      <c r="C99" s="24" t="str">
        <f>IF($B99="","",Data!$B$147*Occupancy!G96*(Data!$B$148/1000)*(Data!$B$146/'3 INPUT SAP DATA'!AR103))</f>
        <v/>
      </c>
      <c r="D99" s="24" t="str">
        <f>IF($B99="","",$C99*(1+0.5*COS(2*PI()*(Data!D$17-0.2)/12))*(Data!D$18/365))</f>
        <v/>
      </c>
      <c r="E99" s="24" t="str">
        <f>IF($B99="","",$C99*(1+0.5*COS(2*PI()*(Data!E$17-0.2)/12))*(Data!E$18/365))</f>
        <v/>
      </c>
      <c r="F99" s="24" t="str">
        <f>IF($B99="","",$C99*(1+0.5*COS(2*PI()*(Data!F$17-0.2)/12))*(Data!F$18/365))</f>
        <v/>
      </c>
      <c r="G99" s="24" t="str">
        <f>IF($B99="","",$C99*(1+0.5*COS(2*PI()*(Data!G$17-0.2)/12))*(Data!G$18/365))</f>
        <v/>
      </c>
      <c r="H99" s="24" t="str">
        <f>IF($B99="","",$C99*(1+0.5*COS(2*PI()*(Data!H$17-0.2)/12))*(Data!H$18/365))</f>
        <v/>
      </c>
      <c r="I99" s="24" t="str">
        <f>IF($B99="","",$C99*(1+0.5*COS(2*PI()*(Data!I$17-0.2)/12))*(Data!I$18/365))</f>
        <v/>
      </c>
      <c r="J99" s="24" t="str">
        <f>IF($B99="","",$C99*(1+0.5*COS(2*PI()*(Data!J$17-0.2)/12))*(Data!J$18/365))</f>
        <v/>
      </c>
      <c r="K99" s="24" t="str">
        <f>IF($B99="","",$C99*(1+0.5*COS(2*PI()*(Data!K$17-0.2)/12))*(Data!K$18/365))</f>
        <v/>
      </c>
      <c r="L99" s="24" t="str">
        <f>IF($B99="","",$C99*(1+0.5*COS(2*PI()*(Data!L$17-0.2)/12))*(Data!L$18/365))</f>
        <v/>
      </c>
      <c r="M99" s="24" t="str">
        <f>IF($B99="","",$C99*(1+0.5*COS(2*PI()*(Data!M$17-0.2)/12))*(Data!M$18/365))</f>
        <v/>
      </c>
      <c r="N99" s="24" t="str">
        <f>IF($B99="","",$C99*(1+0.5*COS(2*PI()*(Data!N$17-0.2)/12))*(Data!N$18/365))</f>
        <v/>
      </c>
      <c r="O99" s="24" t="str">
        <f>IF($B99="","",$C99*(1+0.5*COS(2*PI()*(Data!O$17-0.2)/12))*(Data!O$18/365))</f>
        <v/>
      </c>
      <c r="P99" s="24" t="str">
        <f>IF($B99="","",(D99*1000/(24*Data!D$18)*Data!$I$116))</f>
        <v/>
      </c>
      <c r="Q99" s="24" t="str">
        <f>IF($B99="","",(E99*1000/(24*Data!E$18)*Data!$I$116))</f>
        <v/>
      </c>
      <c r="R99" s="24" t="str">
        <f>IF($B99="","",(F99*1000/(24*Data!F$18)*Data!$I$116))</f>
        <v/>
      </c>
      <c r="S99" s="24" t="str">
        <f>IF($B99="","",(G99*1000/(24*Data!G$18)*Data!$I$116))</f>
        <v/>
      </c>
      <c r="T99" s="24" t="str">
        <f>IF($B99="","",(H99*1000/(24*Data!H$18)*Data!$I$116))</f>
        <v/>
      </c>
      <c r="U99" s="24" t="str">
        <f>IF($B99="","",(I99*1000/(24*Data!I$18)*Data!$I$116))</f>
        <v/>
      </c>
      <c r="V99" s="24" t="str">
        <f>IF($B99="","",(J99*1000/(24*Data!J$18)*Data!$I$116))</f>
        <v/>
      </c>
      <c r="W99" s="24" t="str">
        <f>IF($B99="","",(K99*1000/(24*Data!K$18)*Data!$I$116))</f>
        <v/>
      </c>
      <c r="X99" s="24" t="str">
        <f>IF($B99="","",(L99*1000/(24*Data!L$18)*Data!$I$116))</f>
        <v/>
      </c>
      <c r="Y99" s="24" t="str">
        <f>IF($B99="","",(M99*1000/(24*Data!M$18)*Data!$I$116))</f>
        <v/>
      </c>
      <c r="Z99" s="24" t="str">
        <f>IF($B99="","",(N99*1000/(24*Data!N$18)*Data!$I$116))</f>
        <v/>
      </c>
      <c r="AA99" s="24" t="str">
        <f>IF($B99="","",(O99*1000/(24*Data!O$18)*Data!$I$116))</f>
        <v/>
      </c>
    </row>
    <row r="100" spans="2:27" ht="19.899999999999999" customHeight="1">
      <c r="B100" s="16" t="str">
        <f>IF('3 INPUT SAP DATA'!H104="","",'3 INPUT SAP DATA'!H104)</f>
        <v/>
      </c>
      <c r="C100" s="24" t="str">
        <f>IF($B100="","",Data!$B$147*Occupancy!G97*(Data!$B$148/1000)*(Data!$B$146/'3 INPUT SAP DATA'!AR104))</f>
        <v/>
      </c>
      <c r="D100" s="24" t="str">
        <f>IF($B100="","",$C100*(1+0.5*COS(2*PI()*(Data!D$17-0.2)/12))*(Data!D$18/365))</f>
        <v/>
      </c>
      <c r="E100" s="24" t="str">
        <f>IF($B100="","",$C100*(1+0.5*COS(2*PI()*(Data!E$17-0.2)/12))*(Data!E$18/365))</f>
        <v/>
      </c>
      <c r="F100" s="24" t="str">
        <f>IF($B100="","",$C100*(1+0.5*COS(2*PI()*(Data!F$17-0.2)/12))*(Data!F$18/365))</f>
        <v/>
      </c>
      <c r="G100" s="24" t="str">
        <f>IF($B100="","",$C100*(1+0.5*COS(2*PI()*(Data!G$17-0.2)/12))*(Data!G$18/365))</f>
        <v/>
      </c>
      <c r="H100" s="24" t="str">
        <f>IF($B100="","",$C100*(1+0.5*COS(2*PI()*(Data!H$17-0.2)/12))*(Data!H$18/365))</f>
        <v/>
      </c>
      <c r="I100" s="24" t="str">
        <f>IF($B100="","",$C100*(1+0.5*COS(2*PI()*(Data!I$17-0.2)/12))*(Data!I$18/365))</f>
        <v/>
      </c>
      <c r="J100" s="24" t="str">
        <f>IF($B100="","",$C100*(1+0.5*COS(2*PI()*(Data!J$17-0.2)/12))*(Data!J$18/365))</f>
        <v/>
      </c>
      <c r="K100" s="24" t="str">
        <f>IF($B100="","",$C100*(1+0.5*COS(2*PI()*(Data!K$17-0.2)/12))*(Data!K$18/365))</f>
        <v/>
      </c>
      <c r="L100" s="24" t="str">
        <f>IF($B100="","",$C100*(1+0.5*COS(2*PI()*(Data!L$17-0.2)/12))*(Data!L$18/365))</f>
        <v/>
      </c>
      <c r="M100" s="24" t="str">
        <f>IF($B100="","",$C100*(1+0.5*COS(2*PI()*(Data!M$17-0.2)/12))*(Data!M$18/365))</f>
        <v/>
      </c>
      <c r="N100" s="24" t="str">
        <f>IF($B100="","",$C100*(1+0.5*COS(2*PI()*(Data!N$17-0.2)/12))*(Data!N$18/365))</f>
        <v/>
      </c>
      <c r="O100" s="24" t="str">
        <f>IF($B100="","",$C100*(1+0.5*COS(2*PI()*(Data!O$17-0.2)/12))*(Data!O$18/365))</f>
        <v/>
      </c>
      <c r="P100" s="24" t="str">
        <f>IF($B100="","",(D100*1000/(24*Data!D$18)*Data!$I$116))</f>
        <v/>
      </c>
      <c r="Q100" s="24" t="str">
        <f>IF($B100="","",(E100*1000/(24*Data!E$18)*Data!$I$116))</f>
        <v/>
      </c>
      <c r="R100" s="24" t="str">
        <f>IF($B100="","",(F100*1000/(24*Data!F$18)*Data!$I$116))</f>
        <v/>
      </c>
      <c r="S100" s="24" t="str">
        <f>IF($B100="","",(G100*1000/(24*Data!G$18)*Data!$I$116))</f>
        <v/>
      </c>
      <c r="T100" s="24" t="str">
        <f>IF($B100="","",(H100*1000/(24*Data!H$18)*Data!$I$116))</f>
        <v/>
      </c>
      <c r="U100" s="24" t="str">
        <f>IF($B100="","",(I100*1000/(24*Data!I$18)*Data!$I$116))</f>
        <v/>
      </c>
      <c r="V100" s="24" t="str">
        <f>IF($B100="","",(J100*1000/(24*Data!J$18)*Data!$I$116))</f>
        <v/>
      </c>
      <c r="W100" s="24" t="str">
        <f>IF($B100="","",(K100*1000/(24*Data!K$18)*Data!$I$116))</f>
        <v/>
      </c>
      <c r="X100" s="24" t="str">
        <f>IF($B100="","",(L100*1000/(24*Data!L$18)*Data!$I$116))</f>
        <v/>
      </c>
      <c r="Y100" s="24" t="str">
        <f>IF($B100="","",(M100*1000/(24*Data!M$18)*Data!$I$116))</f>
        <v/>
      </c>
      <c r="Z100" s="24" t="str">
        <f>IF($B100="","",(N100*1000/(24*Data!N$18)*Data!$I$116))</f>
        <v/>
      </c>
      <c r="AA100" s="24" t="str">
        <f>IF($B100="","",(O100*1000/(24*Data!O$18)*Data!$I$116))</f>
        <v/>
      </c>
    </row>
    <row r="101" spans="2:27" ht="19.899999999999999" customHeight="1">
      <c r="B101" s="16" t="str">
        <f>IF('3 INPUT SAP DATA'!H105="","",'3 INPUT SAP DATA'!H105)</f>
        <v/>
      </c>
      <c r="C101" s="24" t="str">
        <f>IF($B101="","",Data!$B$147*Occupancy!G98*(Data!$B$148/1000)*(Data!$B$146/'3 INPUT SAP DATA'!AR105))</f>
        <v/>
      </c>
      <c r="D101" s="24" t="str">
        <f>IF($B101="","",$C101*(1+0.5*COS(2*PI()*(Data!D$17-0.2)/12))*(Data!D$18/365))</f>
        <v/>
      </c>
      <c r="E101" s="24" t="str">
        <f>IF($B101="","",$C101*(1+0.5*COS(2*PI()*(Data!E$17-0.2)/12))*(Data!E$18/365))</f>
        <v/>
      </c>
      <c r="F101" s="24" t="str">
        <f>IF($B101="","",$C101*(1+0.5*COS(2*PI()*(Data!F$17-0.2)/12))*(Data!F$18/365))</f>
        <v/>
      </c>
      <c r="G101" s="24" t="str">
        <f>IF($B101="","",$C101*(1+0.5*COS(2*PI()*(Data!G$17-0.2)/12))*(Data!G$18/365))</f>
        <v/>
      </c>
      <c r="H101" s="24" t="str">
        <f>IF($B101="","",$C101*(1+0.5*COS(2*PI()*(Data!H$17-0.2)/12))*(Data!H$18/365))</f>
        <v/>
      </c>
      <c r="I101" s="24" t="str">
        <f>IF($B101="","",$C101*(1+0.5*COS(2*PI()*(Data!I$17-0.2)/12))*(Data!I$18/365))</f>
        <v/>
      </c>
      <c r="J101" s="24" t="str">
        <f>IF($B101="","",$C101*(1+0.5*COS(2*PI()*(Data!J$17-0.2)/12))*(Data!J$18/365))</f>
        <v/>
      </c>
      <c r="K101" s="24" t="str">
        <f>IF($B101="","",$C101*(1+0.5*COS(2*PI()*(Data!K$17-0.2)/12))*(Data!K$18/365))</f>
        <v/>
      </c>
      <c r="L101" s="24" t="str">
        <f>IF($B101="","",$C101*(1+0.5*COS(2*PI()*(Data!L$17-0.2)/12))*(Data!L$18/365))</f>
        <v/>
      </c>
      <c r="M101" s="24" t="str">
        <f>IF($B101="","",$C101*(1+0.5*COS(2*PI()*(Data!M$17-0.2)/12))*(Data!M$18/365))</f>
        <v/>
      </c>
      <c r="N101" s="24" t="str">
        <f>IF($B101="","",$C101*(1+0.5*COS(2*PI()*(Data!N$17-0.2)/12))*(Data!N$18/365))</f>
        <v/>
      </c>
      <c r="O101" s="24" t="str">
        <f>IF($B101="","",$C101*(1+0.5*COS(2*PI()*(Data!O$17-0.2)/12))*(Data!O$18/365))</f>
        <v/>
      </c>
      <c r="P101" s="24" t="str">
        <f>IF($B101="","",(D101*1000/(24*Data!D$18)*Data!$I$116))</f>
        <v/>
      </c>
      <c r="Q101" s="24" t="str">
        <f>IF($B101="","",(E101*1000/(24*Data!E$18)*Data!$I$116))</f>
        <v/>
      </c>
      <c r="R101" s="24" t="str">
        <f>IF($B101="","",(F101*1000/(24*Data!F$18)*Data!$I$116))</f>
        <v/>
      </c>
      <c r="S101" s="24" t="str">
        <f>IF($B101="","",(G101*1000/(24*Data!G$18)*Data!$I$116))</f>
        <v/>
      </c>
      <c r="T101" s="24" t="str">
        <f>IF($B101="","",(H101*1000/(24*Data!H$18)*Data!$I$116))</f>
        <v/>
      </c>
      <c r="U101" s="24" t="str">
        <f>IF($B101="","",(I101*1000/(24*Data!I$18)*Data!$I$116))</f>
        <v/>
      </c>
      <c r="V101" s="24" t="str">
        <f>IF($B101="","",(J101*1000/(24*Data!J$18)*Data!$I$116))</f>
        <v/>
      </c>
      <c r="W101" s="24" t="str">
        <f>IF($B101="","",(K101*1000/(24*Data!K$18)*Data!$I$116))</f>
        <v/>
      </c>
      <c r="X101" s="24" t="str">
        <f>IF($B101="","",(L101*1000/(24*Data!L$18)*Data!$I$116))</f>
        <v/>
      </c>
      <c r="Y101" s="24" t="str">
        <f>IF($B101="","",(M101*1000/(24*Data!M$18)*Data!$I$116))</f>
        <v/>
      </c>
      <c r="Z101" s="24" t="str">
        <f>IF($B101="","",(N101*1000/(24*Data!N$18)*Data!$I$116))</f>
        <v/>
      </c>
      <c r="AA101" s="24" t="str">
        <f>IF($B101="","",(O101*1000/(24*Data!O$18)*Data!$I$116))</f>
        <v/>
      </c>
    </row>
    <row r="102" spans="2:27" ht="19.899999999999999" customHeight="1">
      <c r="B102" s="16" t="str">
        <f>IF('3 INPUT SAP DATA'!H106="","",'3 INPUT SAP DATA'!H106)</f>
        <v/>
      </c>
      <c r="C102" s="24" t="str">
        <f>IF($B102="","",Data!$B$147*Occupancy!G99*(Data!$B$148/1000)*(Data!$B$146/'3 INPUT SAP DATA'!AR106))</f>
        <v/>
      </c>
      <c r="D102" s="24" t="str">
        <f>IF($B102="","",$C102*(1+0.5*COS(2*PI()*(Data!D$17-0.2)/12))*(Data!D$18/365))</f>
        <v/>
      </c>
      <c r="E102" s="24" t="str">
        <f>IF($B102="","",$C102*(1+0.5*COS(2*PI()*(Data!E$17-0.2)/12))*(Data!E$18/365))</f>
        <v/>
      </c>
      <c r="F102" s="24" t="str">
        <f>IF($B102="","",$C102*(1+0.5*COS(2*PI()*(Data!F$17-0.2)/12))*(Data!F$18/365))</f>
        <v/>
      </c>
      <c r="G102" s="24" t="str">
        <f>IF($B102="","",$C102*(1+0.5*COS(2*PI()*(Data!G$17-0.2)/12))*(Data!G$18/365))</f>
        <v/>
      </c>
      <c r="H102" s="24" t="str">
        <f>IF($B102="","",$C102*(1+0.5*COS(2*PI()*(Data!H$17-0.2)/12))*(Data!H$18/365))</f>
        <v/>
      </c>
      <c r="I102" s="24" t="str">
        <f>IF($B102="","",$C102*(1+0.5*COS(2*PI()*(Data!I$17-0.2)/12))*(Data!I$18/365))</f>
        <v/>
      </c>
      <c r="J102" s="24" t="str">
        <f>IF($B102="","",$C102*(1+0.5*COS(2*PI()*(Data!J$17-0.2)/12))*(Data!J$18/365))</f>
        <v/>
      </c>
      <c r="K102" s="24" t="str">
        <f>IF($B102="","",$C102*(1+0.5*COS(2*PI()*(Data!K$17-0.2)/12))*(Data!K$18/365))</f>
        <v/>
      </c>
      <c r="L102" s="24" t="str">
        <f>IF($B102="","",$C102*(1+0.5*COS(2*PI()*(Data!L$17-0.2)/12))*(Data!L$18/365))</f>
        <v/>
      </c>
      <c r="M102" s="24" t="str">
        <f>IF($B102="","",$C102*(1+0.5*COS(2*PI()*(Data!M$17-0.2)/12))*(Data!M$18/365))</f>
        <v/>
      </c>
      <c r="N102" s="24" t="str">
        <f>IF($B102="","",$C102*(1+0.5*COS(2*PI()*(Data!N$17-0.2)/12))*(Data!N$18/365))</f>
        <v/>
      </c>
      <c r="O102" s="24" t="str">
        <f>IF($B102="","",$C102*(1+0.5*COS(2*PI()*(Data!O$17-0.2)/12))*(Data!O$18/365))</f>
        <v/>
      </c>
      <c r="P102" s="24" t="str">
        <f>IF($B102="","",(D102*1000/(24*Data!D$18)*Data!$I$116))</f>
        <v/>
      </c>
      <c r="Q102" s="24" t="str">
        <f>IF($B102="","",(E102*1000/(24*Data!E$18)*Data!$I$116))</f>
        <v/>
      </c>
      <c r="R102" s="24" t="str">
        <f>IF($B102="","",(F102*1000/(24*Data!F$18)*Data!$I$116))</f>
        <v/>
      </c>
      <c r="S102" s="24" t="str">
        <f>IF($B102="","",(G102*1000/(24*Data!G$18)*Data!$I$116))</f>
        <v/>
      </c>
      <c r="T102" s="24" t="str">
        <f>IF($B102="","",(H102*1000/(24*Data!H$18)*Data!$I$116))</f>
        <v/>
      </c>
      <c r="U102" s="24" t="str">
        <f>IF($B102="","",(I102*1000/(24*Data!I$18)*Data!$I$116))</f>
        <v/>
      </c>
      <c r="V102" s="24" t="str">
        <f>IF($B102="","",(J102*1000/(24*Data!J$18)*Data!$I$116))</f>
        <v/>
      </c>
      <c r="W102" s="24" t="str">
        <f>IF($B102="","",(K102*1000/(24*Data!K$18)*Data!$I$116))</f>
        <v/>
      </c>
      <c r="X102" s="24" t="str">
        <f>IF($B102="","",(L102*1000/(24*Data!L$18)*Data!$I$116))</f>
        <v/>
      </c>
      <c r="Y102" s="24" t="str">
        <f>IF($B102="","",(M102*1000/(24*Data!M$18)*Data!$I$116))</f>
        <v/>
      </c>
      <c r="Z102" s="24" t="str">
        <f>IF($B102="","",(N102*1000/(24*Data!N$18)*Data!$I$116))</f>
        <v/>
      </c>
      <c r="AA102" s="24" t="str">
        <f>IF($B102="","",(O102*1000/(24*Data!O$18)*Data!$I$116))</f>
        <v/>
      </c>
    </row>
    <row r="103" spans="2:27" ht="19.899999999999999" customHeight="1">
      <c r="B103" s="16" t="str">
        <f>IF('3 INPUT SAP DATA'!H107="","",'3 INPUT SAP DATA'!H107)</f>
        <v/>
      </c>
      <c r="C103" s="24" t="str">
        <f>IF($B103="","",Data!$B$147*Occupancy!G100*(Data!$B$148/1000)*(Data!$B$146/'3 INPUT SAP DATA'!AR107))</f>
        <v/>
      </c>
      <c r="D103" s="24" t="str">
        <f>IF($B103="","",$C103*(1+0.5*COS(2*PI()*(Data!D$17-0.2)/12))*(Data!D$18/365))</f>
        <v/>
      </c>
      <c r="E103" s="24" t="str">
        <f>IF($B103="","",$C103*(1+0.5*COS(2*PI()*(Data!E$17-0.2)/12))*(Data!E$18/365))</f>
        <v/>
      </c>
      <c r="F103" s="24" t="str">
        <f>IF($B103="","",$C103*(1+0.5*COS(2*PI()*(Data!F$17-0.2)/12))*(Data!F$18/365))</f>
        <v/>
      </c>
      <c r="G103" s="24" t="str">
        <f>IF($B103="","",$C103*(1+0.5*COS(2*PI()*(Data!G$17-0.2)/12))*(Data!G$18/365))</f>
        <v/>
      </c>
      <c r="H103" s="24" t="str">
        <f>IF($B103="","",$C103*(1+0.5*COS(2*PI()*(Data!H$17-0.2)/12))*(Data!H$18/365))</f>
        <v/>
      </c>
      <c r="I103" s="24" t="str">
        <f>IF($B103="","",$C103*(1+0.5*COS(2*PI()*(Data!I$17-0.2)/12))*(Data!I$18/365))</f>
        <v/>
      </c>
      <c r="J103" s="24" t="str">
        <f>IF($B103="","",$C103*(1+0.5*COS(2*PI()*(Data!J$17-0.2)/12))*(Data!J$18/365))</f>
        <v/>
      </c>
      <c r="K103" s="24" t="str">
        <f>IF($B103="","",$C103*(1+0.5*COS(2*PI()*(Data!K$17-0.2)/12))*(Data!K$18/365))</f>
        <v/>
      </c>
      <c r="L103" s="24" t="str">
        <f>IF($B103="","",$C103*(1+0.5*COS(2*PI()*(Data!L$17-0.2)/12))*(Data!L$18/365))</f>
        <v/>
      </c>
      <c r="M103" s="24" t="str">
        <f>IF($B103="","",$C103*(1+0.5*COS(2*PI()*(Data!M$17-0.2)/12))*(Data!M$18/365))</f>
        <v/>
      </c>
      <c r="N103" s="24" t="str">
        <f>IF($B103="","",$C103*(1+0.5*COS(2*PI()*(Data!N$17-0.2)/12))*(Data!N$18/365))</f>
        <v/>
      </c>
      <c r="O103" s="24" t="str">
        <f>IF($B103="","",$C103*(1+0.5*COS(2*PI()*(Data!O$17-0.2)/12))*(Data!O$18/365))</f>
        <v/>
      </c>
      <c r="P103" s="24" t="str">
        <f>IF($B103="","",(D103*1000/(24*Data!D$18)*Data!$I$116))</f>
        <v/>
      </c>
      <c r="Q103" s="24" t="str">
        <f>IF($B103="","",(E103*1000/(24*Data!E$18)*Data!$I$116))</f>
        <v/>
      </c>
      <c r="R103" s="24" t="str">
        <f>IF($B103="","",(F103*1000/(24*Data!F$18)*Data!$I$116))</f>
        <v/>
      </c>
      <c r="S103" s="24" t="str">
        <f>IF($B103="","",(G103*1000/(24*Data!G$18)*Data!$I$116))</f>
        <v/>
      </c>
      <c r="T103" s="24" t="str">
        <f>IF($B103="","",(H103*1000/(24*Data!H$18)*Data!$I$116))</f>
        <v/>
      </c>
      <c r="U103" s="24" t="str">
        <f>IF($B103="","",(I103*1000/(24*Data!I$18)*Data!$I$116))</f>
        <v/>
      </c>
      <c r="V103" s="24" t="str">
        <f>IF($B103="","",(J103*1000/(24*Data!J$18)*Data!$I$116))</f>
        <v/>
      </c>
      <c r="W103" s="24" t="str">
        <f>IF($B103="","",(K103*1000/(24*Data!K$18)*Data!$I$116))</f>
        <v/>
      </c>
      <c r="X103" s="24" t="str">
        <f>IF($B103="","",(L103*1000/(24*Data!L$18)*Data!$I$116))</f>
        <v/>
      </c>
      <c r="Y103" s="24" t="str">
        <f>IF($B103="","",(M103*1000/(24*Data!M$18)*Data!$I$116))</f>
        <v/>
      </c>
      <c r="Z103" s="24" t="str">
        <f>IF($B103="","",(N103*1000/(24*Data!N$18)*Data!$I$116))</f>
        <v/>
      </c>
      <c r="AA103" s="24" t="str">
        <f>IF($B103="","",(O103*1000/(24*Data!O$18)*Data!$I$116))</f>
        <v/>
      </c>
    </row>
    <row r="104" spans="2:27" ht="19.899999999999999" customHeight="1">
      <c r="B104" s="16" t="str">
        <f>IF('3 INPUT SAP DATA'!H108="","",'3 INPUT SAP DATA'!H108)</f>
        <v/>
      </c>
      <c r="C104" s="24" t="str">
        <f>IF($B104="","",Data!$B$147*Occupancy!G101*(Data!$B$148/1000)*(Data!$B$146/'3 INPUT SAP DATA'!AR108))</f>
        <v/>
      </c>
      <c r="D104" s="24" t="str">
        <f>IF($B104="","",$C104*(1+0.5*COS(2*PI()*(Data!D$17-0.2)/12))*(Data!D$18/365))</f>
        <v/>
      </c>
      <c r="E104" s="24" t="str">
        <f>IF($B104="","",$C104*(1+0.5*COS(2*PI()*(Data!E$17-0.2)/12))*(Data!E$18/365))</f>
        <v/>
      </c>
      <c r="F104" s="24" t="str">
        <f>IF($B104="","",$C104*(1+0.5*COS(2*PI()*(Data!F$17-0.2)/12))*(Data!F$18/365))</f>
        <v/>
      </c>
      <c r="G104" s="24" t="str">
        <f>IF($B104="","",$C104*(1+0.5*COS(2*PI()*(Data!G$17-0.2)/12))*(Data!G$18/365))</f>
        <v/>
      </c>
      <c r="H104" s="24" t="str">
        <f>IF($B104="","",$C104*(1+0.5*COS(2*PI()*(Data!H$17-0.2)/12))*(Data!H$18/365))</f>
        <v/>
      </c>
      <c r="I104" s="24" t="str">
        <f>IF($B104="","",$C104*(1+0.5*COS(2*PI()*(Data!I$17-0.2)/12))*(Data!I$18/365))</f>
        <v/>
      </c>
      <c r="J104" s="24" t="str">
        <f>IF($B104="","",$C104*(1+0.5*COS(2*PI()*(Data!J$17-0.2)/12))*(Data!J$18/365))</f>
        <v/>
      </c>
      <c r="K104" s="24" t="str">
        <f>IF($B104="","",$C104*(1+0.5*COS(2*PI()*(Data!K$17-0.2)/12))*(Data!K$18/365))</f>
        <v/>
      </c>
      <c r="L104" s="24" t="str">
        <f>IF($B104="","",$C104*(1+0.5*COS(2*PI()*(Data!L$17-0.2)/12))*(Data!L$18/365))</f>
        <v/>
      </c>
      <c r="M104" s="24" t="str">
        <f>IF($B104="","",$C104*(1+0.5*COS(2*PI()*(Data!M$17-0.2)/12))*(Data!M$18/365))</f>
        <v/>
      </c>
      <c r="N104" s="24" t="str">
        <f>IF($B104="","",$C104*(1+0.5*COS(2*PI()*(Data!N$17-0.2)/12))*(Data!N$18/365))</f>
        <v/>
      </c>
      <c r="O104" s="24" t="str">
        <f>IF($B104="","",$C104*(1+0.5*COS(2*PI()*(Data!O$17-0.2)/12))*(Data!O$18/365))</f>
        <v/>
      </c>
      <c r="P104" s="24" t="str">
        <f>IF($B104="","",(D104*1000/(24*Data!D$18)*Data!$I$116))</f>
        <v/>
      </c>
      <c r="Q104" s="24" t="str">
        <f>IF($B104="","",(E104*1000/(24*Data!E$18)*Data!$I$116))</f>
        <v/>
      </c>
      <c r="R104" s="24" t="str">
        <f>IF($B104="","",(F104*1000/(24*Data!F$18)*Data!$I$116))</f>
        <v/>
      </c>
      <c r="S104" s="24" t="str">
        <f>IF($B104="","",(G104*1000/(24*Data!G$18)*Data!$I$116))</f>
        <v/>
      </c>
      <c r="T104" s="24" t="str">
        <f>IF($B104="","",(H104*1000/(24*Data!H$18)*Data!$I$116))</f>
        <v/>
      </c>
      <c r="U104" s="24" t="str">
        <f>IF($B104="","",(I104*1000/(24*Data!I$18)*Data!$I$116))</f>
        <v/>
      </c>
      <c r="V104" s="24" t="str">
        <f>IF($B104="","",(J104*1000/(24*Data!J$18)*Data!$I$116))</f>
        <v/>
      </c>
      <c r="W104" s="24" t="str">
        <f>IF($B104="","",(K104*1000/(24*Data!K$18)*Data!$I$116))</f>
        <v/>
      </c>
      <c r="X104" s="24" t="str">
        <f>IF($B104="","",(L104*1000/(24*Data!L$18)*Data!$I$116))</f>
        <v/>
      </c>
      <c r="Y104" s="24" t="str">
        <f>IF($B104="","",(M104*1000/(24*Data!M$18)*Data!$I$116))</f>
        <v/>
      </c>
      <c r="Z104" s="24" t="str">
        <f>IF($B104="","",(N104*1000/(24*Data!N$18)*Data!$I$116))</f>
        <v/>
      </c>
      <c r="AA104" s="24" t="str">
        <f>IF($B104="","",(O104*1000/(24*Data!O$18)*Data!$I$116))</f>
        <v/>
      </c>
    </row>
    <row r="105" spans="2:27" ht="19.899999999999999" customHeight="1">
      <c r="B105" s="16" t="str">
        <f>IF('3 INPUT SAP DATA'!H109="","",'3 INPUT SAP DATA'!H109)</f>
        <v/>
      </c>
      <c r="C105" s="24" t="str">
        <f>IF($B105="","",Data!$B$147*Occupancy!G102*(Data!$B$148/1000)*(Data!$B$146/'3 INPUT SAP DATA'!AR109))</f>
        <v/>
      </c>
      <c r="D105" s="24" t="str">
        <f>IF($B105="","",$C105*(1+0.5*COS(2*PI()*(Data!D$17-0.2)/12))*(Data!D$18/365))</f>
        <v/>
      </c>
      <c r="E105" s="24" t="str">
        <f>IF($B105="","",$C105*(1+0.5*COS(2*PI()*(Data!E$17-0.2)/12))*(Data!E$18/365))</f>
        <v/>
      </c>
      <c r="F105" s="24" t="str">
        <f>IF($B105="","",$C105*(1+0.5*COS(2*PI()*(Data!F$17-0.2)/12))*(Data!F$18/365))</f>
        <v/>
      </c>
      <c r="G105" s="24" t="str">
        <f>IF($B105="","",$C105*(1+0.5*COS(2*PI()*(Data!G$17-0.2)/12))*(Data!G$18/365))</f>
        <v/>
      </c>
      <c r="H105" s="24" t="str">
        <f>IF($B105="","",$C105*(1+0.5*COS(2*PI()*(Data!H$17-0.2)/12))*(Data!H$18/365))</f>
        <v/>
      </c>
      <c r="I105" s="24" t="str">
        <f>IF($B105="","",$C105*(1+0.5*COS(2*PI()*(Data!I$17-0.2)/12))*(Data!I$18/365))</f>
        <v/>
      </c>
      <c r="J105" s="24" t="str">
        <f>IF($B105="","",$C105*(1+0.5*COS(2*PI()*(Data!J$17-0.2)/12))*(Data!J$18/365))</f>
        <v/>
      </c>
      <c r="K105" s="24" t="str">
        <f>IF($B105="","",$C105*(1+0.5*COS(2*PI()*(Data!K$17-0.2)/12))*(Data!K$18/365))</f>
        <v/>
      </c>
      <c r="L105" s="24" t="str">
        <f>IF($B105="","",$C105*(1+0.5*COS(2*PI()*(Data!L$17-0.2)/12))*(Data!L$18/365))</f>
        <v/>
      </c>
      <c r="M105" s="24" t="str">
        <f>IF($B105="","",$C105*(1+0.5*COS(2*PI()*(Data!M$17-0.2)/12))*(Data!M$18/365))</f>
        <v/>
      </c>
      <c r="N105" s="24" t="str">
        <f>IF($B105="","",$C105*(1+0.5*COS(2*PI()*(Data!N$17-0.2)/12))*(Data!N$18/365))</f>
        <v/>
      </c>
      <c r="O105" s="24" t="str">
        <f>IF($B105="","",$C105*(1+0.5*COS(2*PI()*(Data!O$17-0.2)/12))*(Data!O$18/365))</f>
        <v/>
      </c>
      <c r="P105" s="24" t="str">
        <f>IF($B105="","",(D105*1000/(24*Data!D$18)*Data!$I$116))</f>
        <v/>
      </c>
      <c r="Q105" s="24" t="str">
        <f>IF($B105="","",(E105*1000/(24*Data!E$18)*Data!$I$116))</f>
        <v/>
      </c>
      <c r="R105" s="24" t="str">
        <f>IF($B105="","",(F105*1000/(24*Data!F$18)*Data!$I$116))</f>
        <v/>
      </c>
      <c r="S105" s="24" t="str">
        <f>IF($B105="","",(G105*1000/(24*Data!G$18)*Data!$I$116))</f>
        <v/>
      </c>
      <c r="T105" s="24" t="str">
        <f>IF($B105="","",(H105*1000/(24*Data!H$18)*Data!$I$116))</f>
        <v/>
      </c>
      <c r="U105" s="24" t="str">
        <f>IF($B105="","",(I105*1000/(24*Data!I$18)*Data!$I$116))</f>
        <v/>
      </c>
      <c r="V105" s="24" t="str">
        <f>IF($B105="","",(J105*1000/(24*Data!J$18)*Data!$I$116))</f>
        <v/>
      </c>
      <c r="W105" s="24" t="str">
        <f>IF($B105="","",(K105*1000/(24*Data!K$18)*Data!$I$116))</f>
        <v/>
      </c>
      <c r="X105" s="24" t="str">
        <f>IF($B105="","",(L105*1000/(24*Data!L$18)*Data!$I$116))</f>
        <v/>
      </c>
      <c r="Y105" s="24" t="str">
        <f>IF($B105="","",(M105*1000/(24*Data!M$18)*Data!$I$116))</f>
        <v/>
      </c>
      <c r="Z105" s="24" t="str">
        <f>IF($B105="","",(N105*1000/(24*Data!N$18)*Data!$I$116))</f>
        <v/>
      </c>
      <c r="AA105" s="24" t="str">
        <f>IF($B105="","",(O105*1000/(24*Data!O$18)*Data!$I$116))</f>
        <v/>
      </c>
    </row>
    <row r="106" spans="2:27" ht="19.899999999999999" customHeight="1">
      <c r="B106" s="16" t="str">
        <f>IF('3 INPUT SAP DATA'!H110="","",'3 INPUT SAP DATA'!H110)</f>
        <v/>
      </c>
      <c r="C106" s="24" t="str">
        <f>IF($B106="","",Data!$B$147*Occupancy!G103*(Data!$B$148/1000)*(Data!$B$146/'3 INPUT SAP DATA'!AR110))</f>
        <v/>
      </c>
      <c r="D106" s="24" t="str">
        <f>IF($B106="","",$C106*(1+0.5*COS(2*PI()*(Data!D$17-0.2)/12))*(Data!D$18/365))</f>
        <v/>
      </c>
      <c r="E106" s="24" t="str">
        <f>IF($B106="","",$C106*(1+0.5*COS(2*PI()*(Data!E$17-0.2)/12))*(Data!E$18/365))</f>
        <v/>
      </c>
      <c r="F106" s="24" t="str">
        <f>IF($B106="","",$C106*(1+0.5*COS(2*PI()*(Data!F$17-0.2)/12))*(Data!F$18/365))</f>
        <v/>
      </c>
      <c r="G106" s="24" t="str">
        <f>IF($B106="","",$C106*(1+0.5*COS(2*PI()*(Data!G$17-0.2)/12))*(Data!G$18/365))</f>
        <v/>
      </c>
      <c r="H106" s="24" t="str">
        <f>IF($B106="","",$C106*(1+0.5*COS(2*PI()*(Data!H$17-0.2)/12))*(Data!H$18/365))</f>
        <v/>
      </c>
      <c r="I106" s="24" t="str">
        <f>IF($B106="","",$C106*(1+0.5*COS(2*PI()*(Data!I$17-0.2)/12))*(Data!I$18/365))</f>
        <v/>
      </c>
      <c r="J106" s="24" t="str">
        <f>IF($B106="","",$C106*(1+0.5*COS(2*PI()*(Data!J$17-0.2)/12))*(Data!J$18/365))</f>
        <v/>
      </c>
      <c r="K106" s="24" t="str">
        <f>IF($B106="","",$C106*(1+0.5*COS(2*PI()*(Data!K$17-0.2)/12))*(Data!K$18/365))</f>
        <v/>
      </c>
      <c r="L106" s="24" t="str">
        <f>IF($B106="","",$C106*(1+0.5*COS(2*PI()*(Data!L$17-0.2)/12))*(Data!L$18/365))</f>
        <v/>
      </c>
      <c r="M106" s="24" t="str">
        <f>IF($B106="","",$C106*(1+0.5*COS(2*PI()*(Data!M$17-0.2)/12))*(Data!M$18/365))</f>
        <v/>
      </c>
      <c r="N106" s="24" t="str">
        <f>IF($B106="","",$C106*(1+0.5*COS(2*PI()*(Data!N$17-0.2)/12))*(Data!N$18/365))</f>
        <v/>
      </c>
      <c r="O106" s="24" t="str">
        <f>IF($B106="","",$C106*(1+0.5*COS(2*PI()*(Data!O$17-0.2)/12))*(Data!O$18/365))</f>
        <v/>
      </c>
      <c r="P106" s="24" t="str">
        <f>IF($B106="","",(D106*1000/(24*Data!D$18)*Data!$I$116))</f>
        <v/>
      </c>
      <c r="Q106" s="24" t="str">
        <f>IF($B106="","",(E106*1000/(24*Data!E$18)*Data!$I$116))</f>
        <v/>
      </c>
      <c r="R106" s="24" t="str">
        <f>IF($B106="","",(F106*1000/(24*Data!F$18)*Data!$I$116))</f>
        <v/>
      </c>
      <c r="S106" s="24" t="str">
        <f>IF($B106="","",(G106*1000/(24*Data!G$18)*Data!$I$116))</f>
        <v/>
      </c>
      <c r="T106" s="24" t="str">
        <f>IF($B106="","",(H106*1000/(24*Data!H$18)*Data!$I$116))</f>
        <v/>
      </c>
      <c r="U106" s="24" t="str">
        <f>IF($B106="","",(I106*1000/(24*Data!I$18)*Data!$I$116))</f>
        <v/>
      </c>
      <c r="V106" s="24" t="str">
        <f>IF($B106="","",(J106*1000/(24*Data!J$18)*Data!$I$116))</f>
        <v/>
      </c>
      <c r="W106" s="24" t="str">
        <f>IF($B106="","",(K106*1000/(24*Data!K$18)*Data!$I$116))</f>
        <v/>
      </c>
      <c r="X106" s="24" t="str">
        <f>IF($B106="","",(L106*1000/(24*Data!L$18)*Data!$I$116))</f>
        <v/>
      </c>
      <c r="Y106" s="24" t="str">
        <f>IF($B106="","",(M106*1000/(24*Data!M$18)*Data!$I$116))</f>
        <v/>
      </c>
      <c r="Z106" s="24" t="str">
        <f>IF($B106="","",(N106*1000/(24*Data!N$18)*Data!$I$116))</f>
        <v/>
      </c>
      <c r="AA106" s="24" t="str">
        <f>IF($B106="","",(O106*1000/(24*Data!O$18)*Data!$I$116))</f>
        <v/>
      </c>
    </row>
    <row r="107" spans="2:27" ht="19.899999999999999" customHeight="1">
      <c r="B107" s="16" t="str">
        <f>IF('3 INPUT SAP DATA'!H111="","",'3 INPUT SAP DATA'!H111)</f>
        <v/>
      </c>
      <c r="C107" s="24" t="str">
        <f>IF($B107="","",Data!$B$147*Occupancy!G104*(Data!$B$148/1000)*(Data!$B$146/'3 INPUT SAP DATA'!AR111))</f>
        <v/>
      </c>
      <c r="D107" s="24" t="str">
        <f>IF($B107="","",$C107*(1+0.5*COS(2*PI()*(Data!D$17-0.2)/12))*(Data!D$18/365))</f>
        <v/>
      </c>
      <c r="E107" s="24" t="str">
        <f>IF($B107="","",$C107*(1+0.5*COS(2*PI()*(Data!E$17-0.2)/12))*(Data!E$18/365))</f>
        <v/>
      </c>
      <c r="F107" s="24" t="str">
        <f>IF($B107="","",$C107*(1+0.5*COS(2*PI()*(Data!F$17-0.2)/12))*(Data!F$18/365))</f>
        <v/>
      </c>
      <c r="G107" s="24" t="str">
        <f>IF($B107="","",$C107*(1+0.5*COS(2*PI()*(Data!G$17-0.2)/12))*(Data!G$18/365))</f>
        <v/>
      </c>
      <c r="H107" s="24" t="str">
        <f>IF($B107="","",$C107*(1+0.5*COS(2*PI()*(Data!H$17-0.2)/12))*(Data!H$18/365))</f>
        <v/>
      </c>
      <c r="I107" s="24" t="str">
        <f>IF($B107="","",$C107*(1+0.5*COS(2*PI()*(Data!I$17-0.2)/12))*(Data!I$18/365))</f>
        <v/>
      </c>
      <c r="J107" s="24" t="str">
        <f>IF($B107="","",$C107*(1+0.5*COS(2*PI()*(Data!J$17-0.2)/12))*(Data!J$18/365))</f>
        <v/>
      </c>
      <c r="K107" s="24" t="str">
        <f>IF($B107="","",$C107*(1+0.5*COS(2*PI()*(Data!K$17-0.2)/12))*(Data!K$18/365))</f>
        <v/>
      </c>
      <c r="L107" s="24" t="str">
        <f>IF($B107="","",$C107*(1+0.5*COS(2*PI()*(Data!L$17-0.2)/12))*(Data!L$18/365))</f>
        <v/>
      </c>
      <c r="M107" s="24" t="str">
        <f>IF($B107="","",$C107*(1+0.5*COS(2*PI()*(Data!M$17-0.2)/12))*(Data!M$18/365))</f>
        <v/>
      </c>
      <c r="N107" s="24" t="str">
        <f>IF($B107="","",$C107*(1+0.5*COS(2*PI()*(Data!N$17-0.2)/12))*(Data!N$18/365))</f>
        <v/>
      </c>
      <c r="O107" s="24" t="str">
        <f>IF($B107="","",$C107*(1+0.5*COS(2*PI()*(Data!O$17-0.2)/12))*(Data!O$18/365))</f>
        <v/>
      </c>
      <c r="P107" s="24" t="str">
        <f>IF($B107="","",(D107*1000/(24*Data!D$18)*Data!$I$116))</f>
        <v/>
      </c>
      <c r="Q107" s="24" t="str">
        <f>IF($B107="","",(E107*1000/(24*Data!E$18)*Data!$I$116))</f>
        <v/>
      </c>
      <c r="R107" s="24" t="str">
        <f>IF($B107="","",(F107*1000/(24*Data!F$18)*Data!$I$116))</f>
        <v/>
      </c>
      <c r="S107" s="24" t="str">
        <f>IF($B107="","",(G107*1000/(24*Data!G$18)*Data!$I$116))</f>
        <v/>
      </c>
      <c r="T107" s="24" t="str">
        <f>IF($B107="","",(H107*1000/(24*Data!H$18)*Data!$I$116))</f>
        <v/>
      </c>
      <c r="U107" s="24" t="str">
        <f>IF($B107="","",(I107*1000/(24*Data!I$18)*Data!$I$116))</f>
        <v/>
      </c>
      <c r="V107" s="24" t="str">
        <f>IF($B107="","",(J107*1000/(24*Data!J$18)*Data!$I$116))</f>
        <v/>
      </c>
      <c r="W107" s="24" t="str">
        <f>IF($B107="","",(K107*1000/(24*Data!K$18)*Data!$I$116))</f>
        <v/>
      </c>
      <c r="X107" s="24" t="str">
        <f>IF($B107="","",(L107*1000/(24*Data!L$18)*Data!$I$116))</f>
        <v/>
      </c>
      <c r="Y107" s="24" t="str">
        <f>IF($B107="","",(M107*1000/(24*Data!M$18)*Data!$I$116))</f>
        <v/>
      </c>
      <c r="Z107" s="24" t="str">
        <f>IF($B107="","",(N107*1000/(24*Data!N$18)*Data!$I$116))</f>
        <v/>
      </c>
      <c r="AA107" s="24" t="str">
        <f>IF($B107="","",(O107*1000/(24*Data!O$18)*Data!$I$116))</f>
        <v/>
      </c>
    </row>
    <row r="108" spans="2:27" ht="19.899999999999999" customHeight="1">
      <c r="B108" s="16" t="str">
        <f>IF('3 INPUT SAP DATA'!H112="","",'3 INPUT SAP DATA'!H112)</f>
        <v/>
      </c>
      <c r="C108" s="24" t="str">
        <f>IF($B108="","",Data!$B$147*Occupancy!G105*(Data!$B$148/1000)*(Data!$B$146/'3 INPUT SAP DATA'!AR112))</f>
        <v/>
      </c>
      <c r="D108" s="24" t="str">
        <f>IF($B108="","",$C108*(1+0.5*COS(2*PI()*(Data!D$17-0.2)/12))*(Data!D$18/365))</f>
        <v/>
      </c>
      <c r="E108" s="24" t="str">
        <f>IF($B108="","",$C108*(1+0.5*COS(2*PI()*(Data!E$17-0.2)/12))*(Data!E$18/365))</f>
        <v/>
      </c>
      <c r="F108" s="24" t="str">
        <f>IF($B108="","",$C108*(1+0.5*COS(2*PI()*(Data!F$17-0.2)/12))*(Data!F$18/365))</f>
        <v/>
      </c>
      <c r="G108" s="24" t="str">
        <f>IF($B108="","",$C108*(1+0.5*COS(2*PI()*(Data!G$17-0.2)/12))*(Data!G$18/365))</f>
        <v/>
      </c>
      <c r="H108" s="24" t="str">
        <f>IF($B108="","",$C108*(1+0.5*COS(2*PI()*(Data!H$17-0.2)/12))*(Data!H$18/365))</f>
        <v/>
      </c>
      <c r="I108" s="24" t="str">
        <f>IF($B108="","",$C108*(1+0.5*COS(2*PI()*(Data!I$17-0.2)/12))*(Data!I$18/365))</f>
        <v/>
      </c>
      <c r="J108" s="24" t="str">
        <f>IF($B108="","",$C108*(1+0.5*COS(2*PI()*(Data!J$17-0.2)/12))*(Data!J$18/365))</f>
        <v/>
      </c>
      <c r="K108" s="24" t="str">
        <f>IF($B108="","",$C108*(1+0.5*COS(2*PI()*(Data!K$17-0.2)/12))*(Data!K$18/365))</f>
        <v/>
      </c>
      <c r="L108" s="24" t="str">
        <f>IF($B108="","",$C108*(1+0.5*COS(2*PI()*(Data!L$17-0.2)/12))*(Data!L$18/365))</f>
        <v/>
      </c>
      <c r="M108" s="24" t="str">
        <f>IF($B108="","",$C108*(1+0.5*COS(2*PI()*(Data!M$17-0.2)/12))*(Data!M$18/365))</f>
        <v/>
      </c>
      <c r="N108" s="24" t="str">
        <f>IF($B108="","",$C108*(1+0.5*COS(2*PI()*(Data!N$17-0.2)/12))*(Data!N$18/365))</f>
        <v/>
      </c>
      <c r="O108" s="24" t="str">
        <f>IF($B108="","",$C108*(1+0.5*COS(2*PI()*(Data!O$17-0.2)/12))*(Data!O$18/365))</f>
        <v/>
      </c>
      <c r="P108" s="24" t="str">
        <f>IF($B108="","",(D108*1000/(24*Data!D$18)*Data!$I$116))</f>
        <v/>
      </c>
      <c r="Q108" s="24" t="str">
        <f>IF($B108="","",(E108*1000/(24*Data!E$18)*Data!$I$116))</f>
        <v/>
      </c>
      <c r="R108" s="24" t="str">
        <f>IF($B108="","",(F108*1000/(24*Data!F$18)*Data!$I$116))</f>
        <v/>
      </c>
      <c r="S108" s="24" t="str">
        <f>IF($B108="","",(G108*1000/(24*Data!G$18)*Data!$I$116))</f>
        <v/>
      </c>
      <c r="T108" s="24" t="str">
        <f>IF($B108="","",(H108*1000/(24*Data!H$18)*Data!$I$116))</f>
        <v/>
      </c>
      <c r="U108" s="24" t="str">
        <f>IF($B108="","",(I108*1000/(24*Data!I$18)*Data!$I$116))</f>
        <v/>
      </c>
      <c r="V108" s="24" t="str">
        <f>IF($B108="","",(J108*1000/(24*Data!J$18)*Data!$I$116))</f>
        <v/>
      </c>
      <c r="W108" s="24" t="str">
        <f>IF($B108="","",(K108*1000/(24*Data!K$18)*Data!$I$116))</f>
        <v/>
      </c>
      <c r="X108" s="24" t="str">
        <f>IF($B108="","",(L108*1000/(24*Data!L$18)*Data!$I$116))</f>
        <v/>
      </c>
      <c r="Y108" s="24" t="str">
        <f>IF($B108="","",(M108*1000/(24*Data!M$18)*Data!$I$116))</f>
        <v/>
      </c>
      <c r="Z108" s="24" t="str">
        <f>IF($B108="","",(N108*1000/(24*Data!N$18)*Data!$I$116))</f>
        <v/>
      </c>
      <c r="AA108" s="24" t="str">
        <f>IF($B108="","",(O108*1000/(24*Data!O$18)*Data!$I$116))</f>
        <v/>
      </c>
    </row>
  </sheetData>
  <sheetProtection algorithmName="SHA-512" hashValue="jwL78Ka77TqTwdLuEwg/BFxztOBh1yisr2xvVbQXHFwMmvADweMxcoEvQNI4TqWsGZS3cLP54lISikLio7NA/Q==" saltValue="Ri+rTqIXw6M51Lh6kgZXhg==" spinCount="100000" sheet="1" objects="1" scenarios="1"/>
  <mergeCells count="7">
    <mergeCell ref="C4:AA4"/>
    <mergeCell ref="P6:AA6"/>
    <mergeCell ref="P7:AA7"/>
    <mergeCell ref="D6:O6"/>
    <mergeCell ref="D7:O7"/>
    <mergeCell ref="P5:AA5"/>
    <mergeCell ref="C5:O5"/>
  </mergeCells>
  <pageMargins left="0.7" right="0.7" top="0.75" bottom="0.75" header="0.3" footer="0.3"/>
  <pageSetup paperSize="9" orientation="portrait" horizontalDpi="360" verticalDpi="360" r:id="rId1"/>
  <headerFooter>
    <oddHeader>&amp;R&amp;"Calibri"&amp;10&amp;K317100Information Classification: PUBLIC&amp;1#</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E7D0E-91D2-4582-9FEF-ECF64A68E960}">
  <sheetPr codeName="Sheet8">
    <tabColor theme="8" tint="0.79998168889431442"/>
  </sheetPr>
  <dimension ref="B2:DG109"/>
  <sheetViews>
    <sheetView zoomScale="70" zoomScaleNormal="70" workbookViewId="0">
      <selection activeCell="C6" sqref="C6:N6"/>
    </sheetView>
  </sheetViews>
  <sheetFormatPr defaultColWidth="9" defaultRowHeight="11.5"/>
  <cols>
    <col min="1" max="1" width="2.59765625" style="1" customWidth="1"/>
    <col min="2" max="2" width="34.296875" style="26" customWidth="1"/>
    <col min="3" max="111" width="8.59765625" style="1" customWidth="1"/>
    <col min="112" max="16384" width="9" style="1"/>
  </cols>
  <sheetData>
    <row r="2" spans="2:111" ht="60" customHeight="1"/>
    <row r="3" spans="2:111" ht="19.899999999999999" customHeight="1"/>
    <row r="4" spans="2:111" ht="19.899999999999999" customHeight="1">
      <c r="B4" s="1"/>
      <c r="C4" s="323" t="s">
        <v>191</v>
      </c>
      <c r="D4" s="324"/>
      <c r="E4" s="324"/>
      <c r="F4" s="324"/>
      <c r="G4" s="324"/>
      <c r="H4" s="324"/>
      <c r="I4" s="324"/>
      <c r="J4" s="324"/>
      <c r="K4" s="324"/>
      <c r="L4" s="324"/>
      <c r="M4" s="324"/>
      <c r="N4" s="324"/>
      <c r="O4" s="324"/>
      <c r="P4" s="324"/>
      <c r="Q4" s="324"/>
      <c r="R4" s="324"/>
      <c r="S4" s="324"/>
      <c r="T4" s="324"/>
      <c r="U4" s="324"/>
      <c r="V4" s="324"/>
      <c r="W4" s="324"/>
      <c r="X4" s="324"/>
      <c r="Y4" s="324"/>
      <c r="Z4" s="324"/>
      <c r="AA4" s="324"/>
      <c r="AB4" s="324"/>
      <c r="AC4" s="324"/>
      <c r="AD4" s="324"/>
      <c r="AE4" s="324"/>
      <c r="AF4" s="324"/>
      <c r="AG4" s="324"/>
      <c r="AH4" s="324"/>
      <c r="AI4" s="324"/>
      <c r="AJ4" s="324"/>
      <c r="AK4" s="324"/>
      <c r="AL4" s="324"/>
      <c r="AM4" s="324"/>
      <c r="AN4" s="324"/>
      <c r="AO4" s="324"/>
      <c r="AP4" s="324"/>
      <c r="AQ4" s="324"/>
      <c r="AR4" s="324"/>
      <c r="AS4" s="324"/>
      <c r="AT4" s="324"/>
      <c r="AU4" s="324"/>
      <c r="AV4" s="324"/>
      <c r="AW4" s="324"/>
      <c r="AX4" s="324"/>
      <c r="AY4" s="324"/>
      <c r="AZ4" s="324"/>
      <c r="BA4" s="324"/>
      <c r="BB4" s="324"/>
      <c r="BC4" s="324"/>
      <c r="BD4" s="324"/>
      <c r="BE4" s="324"/>
      <c r="BF4" s="324"/>
      <c r="BG4" s="324"/>
      <c r="BH4" s="324"/>
      <c r="BI4" s="324"/>
      <c r="BJ4" s="324"/>
      <c r="BK4" s="324"/>
      <c r="BL4" s="324"/>
      <c r="BM4" s="324"/>
      <c r="BN4" s="324"/>
      <c r="BO4" s="324"/>
      <c r="BP4" s="324"/>
      <c r="BQ4" s="324"/>
      <c r="BR4" s="324"/>
      <c r="BS4" s="324"/>
      <c r="BT4" s="324"/>
      <c r="BU4" s="324"/>
      <c r="BV4" s="324"/>
      <c r="BW4" s="324"/>
      <c r="BX4" s="324"/>
      <c r="BY4" s="324"/>
      <c r="BZ4" s="324"/>
      <c r="CA4" s="324"/>
      <c r="CB4" s="324"/>
      <c r="CC4" s="324"/>
      <c r="CD4" s="324"/>
      <c r="CE4" s="324"/>
      <c r="CF4" s="324"/>
      <c r="CG4" s="324"/>
      <c r="CH4" s="324"/>
      <c r="CI4" s="324"/>
      <c r="CJ4" s="324"/>
      <c r="CK4" s="324"/>
      <c r="CL4" s="324"/>
      <c r="CM4" s="324"/>
      <c r="CN4" s="324"/>
      <c r="CO4" s="324"/>
      <c r="CP4" s="324"/>
      <c r="CQ4" s="324"/>
      <c r="CR4" s="324"/>
      <c r="CS4" s="324"/>
      <c r="CT4" s="324"/>
      <c r="CU4" s="324"/>
      <c r="CV4" s="324"/>
      <c r="CW4" s="324"/>
      <c r="CX4" s="324"/>
      <c r="CY4" s="324"/>
      <c r="CZ4" s="324"/>
      <c r="DA4" s="324"/>
      <c r="DB4" s="324"/>
      <c r="DC4" s="324"/>
      <c r="DD4" s="324"/>
      <c r="DE4" s="324"/>
      <c r="DF4" s="324"/>
      <c r="DG4" s="325"/>
    </row>
    <row r="5" spans="2:111" ht="19.899999999999999" customHeight="1">
      <c r="B5" s="1"/>
      <c r="C5" s="326"/>
      <c r="D5" s="327"/>
      <c r="E5" s="327"/>
      <c r="F5" s="327"/>
      <c r="G5" s="327"/>
      <c r="H5" s="327"/>
      <c r="I5" s="327"/>
      <c r="J5" s="327"/>
      <c r="K5" s="327"/>
      <c r="L5" s="327"/>
      <c r="M5" s="327"/>
      <c r="N5" s="327"/>
      <c r="O5" s="327"/>
      <c r="P5" s="327"/>
      <c r="Q5" s="327"/>
      <c r="R5" s="327"/>
      <c r="S5" s="327"/>
      <c r="T5" s="327"/>
      <c r="U5" s="327"/>
      <c r="V5" s="327"/>
      <c r="W5" s="327"/>
      <c r="X5" s="327"/>
      <c r="Y5" s="327"/>
      <c r="Z5" s="327"/>
      <c r="AA5" s="327"/>
      <c r="AB5" s="327"/>
      <c r="AC5" s="327"/>
      <c r="AD5" s="327"/>
      <c r="AE5" s="327"/>
      <c r="AF5" s="327"/>
      <c r="AG5" s="327"/>
      <c r="AH5" s="327"/>
      <c r="AI5" s="327"/>
      <c r="AJ5" s="327"/>
      <c r="AK5" s="327"/>
      <c r="AL5" s="327"/>
      <c r="AM5" s="327"/>
      <c r="AN5" s="327"/>
      <c r="AO5" s="327"/>
      <c r="AP5" s="327"/>
      <c r="AQ5" s="327"/>
      <c r="AR5" s="327"/>
      <c r="AS5" s="327"/>
      <c r="AT5" s="327"/>
      <c r="AU5" s="327"/>
      <c r="AV5" s="327"/>
      <c r="AW5" s="327"/>
      <c r="AX5" s="327"/>
      <c r="AY5" s="327"/>
      <c r="AZ5" s="327"/>
      <c r="BA5" s="327"/>
      <c r="BB5" s="327"/>
      <c r="BC5" s="327"/>
      <c r="BD5" s="327"/>
      <c r="BE5" s="327"/>
      <c r="BF5" s="327"/>
      <c r="BG5" s="327"/>
      <c r="BH5" s="327"/>
      <c r="BI5" s="327"/>
      <c r="BJ5" s="327"/>
      <c r="BK5" s="327"/>
      <c r="BL5" s="327"/>
      <c r="BM5" s="327"/>
      <c r="BN5" s="327"/>
      <c r="BO5" s="327"/>
      <c r="BP5" s="327"/>
      <c r="BQ5" s="327"/>
      <c r="BR5" s="327"/>
      <c r="BS5" s="327"/>
      <c r="BT5" s="327"/>
      <c r="BU5" s="327"/>
      <c r="BV5" s="327"/>
      <c r="BW5" s="327"/>
      <c r="BX5" s="327"/>
      <c r="BY5" s="327"/>
      <c r="BZ5" s="327"/>
      <c r="CA5" s="327"/>
      <c r="CB5" s="327"/>
      <c r="CC5" s="327"/>
      <c r="CD5" s="327"/>
      <c r="CE5" s="327"/>
      <c r="CF5" s="327"/>
      <c r="CG5" s="327"/>
      <c r="CH5" s="327"/>
      <c r="CI5" s="327"/>
      <c r="CJ5" s="327"/>
      <c r="CK5" s="327"/>
      <c r="CL5" s="327"/>
      <c r="CM5" s="327"/>
      <c r="CN5" s="327"/>
      <c r="CO5" s="327"/>
      <c r="CP5" s="327"/>
      <c r="CQ5" s="327"/>
      <c r="CR5" s="327"/>
      <c r="CS5" s="327"/>
      <c r="CT5" s="327"/>
      <c r="CU5" s="327"/>
      <c r="CV5" s="327"/>
      <c r="CW5" s="327"/>
      <c r="CX5" s="327"/>
      <c r="CY5" s="327"/>
      <c r="CZ5" s="327"/>
      <c r="DA5" s="327"/>
      <c r="DB5" s="327"/>
      <c r="DC5" s="327"/>
      <c r="DD5" s="327"/>
      <c r="DE5" s="327"/>
      <c r="DF5" s="327"/>
      <c r="DG5" s="328"/>
    </row>
    <row r="6" spans="2:111" s="5" customFormat="1" ht="40.15" customHeight="1">
      <c r="B6" s="29"/>
      <c r="C6" s="311" t="s">
        <v>230</v>
      </c>
      <c r="D6" s="311"/>
      <c r="E6" s="311"/>
      <c r="F6" s="311"/>
      <c r="G6" s="311"/>
      <c r="H6" s="311"/>
      <c r="I6" s="311"/>
      <c r="J6" s="311"/>
      <c r="K6" s="311"/>
      <c r="L6" s="311"/>
      <c r="M6" s="311"/>
      <c r="N6" s="311"/>
      <c r="O6" s="311" t="s">
        <v>231</v>
      </c>
      <c r="P6" s="311"/>
      <c r="Q6" s="311"/>
      <c r="R6" s="311"/>
      <c r="S6" s="311"/>
      <c r="T6" s="311"/>
      <c r="U6" s="311"/>
      <c r="V6" s="311"/>
      <c r="W6" s="311"/>
      <c r="X6" s="311"/>
      <c r="Y6" s="311"/>
      <c r="Z6" s="311"/>
      <c r="AA6" s="311"/>
      <c r="AB6" s="311" t="s">
        <v>232</v>
      </c>
      <c r="AC6" s="311"/>
      <c r="AD6" s="311"/>
      <c r="AE6" s="311"/>
      <c r="AF6" s="311"/>
      <c r="AG6" s="311"/>
      <c r="AH6" s="311"/>
      <c r="AI6" s="311"/>
      <c r="AJ6" s="311"/>
      <c r="AK6" s="311"/>
      <c r="AL6" s="311"/>
      <c r="AM6" s="311"/>
      <c r="AN6" s="311" t="s">
        <v>233</v>
      </c>
      <c r="AO6" s="311"/>
      <c r="AP6" s="311"/>
      <c r="AQ6" s="311"/>
      <c r="AR6" s="311"/>
      <c r="AS6" s="311"/>
      <c r="AT6" s="311"/>
      <c r="AU6" s="311"/>
      <c r="AV6" s="311"/>
      <c r="AW6" s="311"/>
      <c r="AX6" s="311"/>
      <c r="AY6" s="311"/>
      <c r="AZ6" s="311" t="s">
        <v>234</v>
      </c>
      <c r="BA6" s="311"/>
      <c r="BB6" s="311"/>
      <c r="BC6" s="311"/>
      <c r="BD6" s="311"/>
      <c r="BE6" s="311"/>
      <c r="BF6" s="311"/>
      <c r="BG6" s="311"/>
      <c r="BH6" s="311"/>
      <c r="BI6" s="311"/>
      <c r="BJ6" s="311"/>
      <c r="BK6" s="311"/>
      <c r="BL6" s="311" t="s">
        <v>235</v>
      </c>
      <c r="BM6" s="311"/>
      <c r="BN6" s="311"/>
      <c r="BO6" s="311"/>
      <c r="BP6" s="311"/>
      <c r="BQ6" s="311"/>
      <c r="BR6" s="311"/>
      <c r="BS6" s="311"/>
      <c r="BT6" s="311"/>
      <c r="BU6" s="311"/>
      <c r="BV6" s="311"/>
      <c r="BW6" s="311"/>
      <c r="BX6" s="311" t="s">
        <v>236</v>
      </c>
      <c r="BY6" s="311"/>
      <c r="BZ6" s="311"/>
      <c r="CA6" s="311"/>
      <c r="CB6" s="311"/>
      <c r="CC6" s="311"/>
      <c r="CD6" s="311"/>
      <c r="CE6" s="311"/>
      <c r="CF6" s="311"/>
      <c r="CG6" s="311"/>
      <c r="CH6" s="311"/>
      <c r="CI6" s="311"/>
      <c r="CJ6" s="311" t="s">
        <v>237</v>
      </c>
      <c r="CK6" s="311"/>
      <c r="CL6" s="311"/>
      <c r="CM6" s="311"/>
      <c r="CN6" s="311"/>
      <c r="CO6" s="311"/>
      <c r="CP6" s="311"/>
      <c r="CQ6" s="311"/>
      <c r="CR6" s="311"/>
      <c r="CS6" s="311"/>
      <c r="CT6" s="311"/>
      <c r="CU6" s="311"/>
      <c r="CV6" s="311" t="s">
        <v>238</v>
      </c>
      <c r="CW6" s="311"/>
      <c r="CX6" s="311"/>
      <c r="CY6" s="311"/>
      <c r="CZ6" s="311"/>
      <c r="DA6" s="311"/>
      <c r="DB6" s="311"/>
      <c r="DC6" s="311"/>
      <c r="DD6" s="311"/>
      <c r="DE6" s="311"/>
      <c r="DF6" s="311"/>
      <c r="DG6" s="311"/>
    </row>
    <row r="7" spans="2:111" ht="19.899999999999999" customHeight="1">
      <c r="C7" s="318" t="s">
        <v>239</v>
      </c>
      <c r="D7" s="319"/>
      <c r="E7" s="319"/>
      <c r="F7" s="319"/>
      <c r="G7" s="319"/>
      <c r="H7" s="319"/>
      <c r="I7" s="319"/>
      <c r="J7" s="319"/>
      <c r="K7" s="319"/>
      <c r="L7" s="319"/>
      <c r="M7" s="319"/>
      <c r="N7" s="320"/>
      <c r="O7" s="318" t="s">
        <v>75</v>
      </c>
      <c r="P7" s="319"/>
      <c r="Q7" s="319"/>
      <c r="R7" s="319"/>
      <c r="S7" s="319"/>
      <c r="T7" s="319"/>
      <c r="U7" s="319"/>
      <c r="V7" s="319"/>
      <c r="W7" s="319"/>
      <c r="X7" s="319"/>
      <c r="Y7" s="319"/>
      <c r="Z7" s="320"/>
      <c r="AA7" s="108"/>
      <c r="AB7" s="318" t="s">
        <v>75</v>
      </c>
      <c r="AC7" s="319"/>
      <c r="AD7" s="319"/>
      <c r="AE7" s="319"/>
      <c r="AF7" s="319"/>
      <c r="AG7" s="319"/>
      <c r="AH7" s="319"/>
      <c r="AI7" s="319"/>
      <c r="AJ7" s="319"/>
      <c r="AK7" s="319"/>
      <c r="AL7" s="319"/>
      <c r="AM7" s="320"/>
      <c r="AN7" s="318" t="s">
        <v>75</v>
      </c>
      <c r="AO7" s="319"/>
      <c r="AP7" s="319"/>
      <c r="AQ7" s="319"/>
      <c r="AR7" s="319"/>
      <c r="AS7" s="319"/>
      <c r="AT7" s="319"/>
      <c r="AU7" s="319"/>
      <c r="AV7" s="319"/>
      <c r="AW7" s="319"/>
      <c r="AX7" s="319"/>
      <c r="AY7" s="320"/>
      <c r="AZ7" s="318" t="s">
        <v>75</v>
      </c>
      <c r="BA7" s="319"/>
      <c r="BB7" s="319"/>
      <c r="BC7" s="319"/>
      <c r="BD7" s="319"/>
      <c r="BE7" s="319"/>
      <c r="BF7" s="319"/>
      <c r="BG7" s="319"/>
      <c r="BH7" s="319"/>
      <c r="BI7" s="319"/>
      <c r="BJ7" s="319"/>
      <c r="BK7" s="320"/>
      <c r="BL7" s="318" t="s">
        <v>75</v>
      </c>
      <c r="BM7" s="319"/>
      <c r="BN7" s="319"/>
      <c r="BO7" s="319"/>
      <c r="BP7" s="319"/>
      <c r="BQ7" s="319"/>
      <c r="BR7" s="319"/>
      <c r="BS7" s="319"/>
      <c r="BT7" s="319"/>
      <c r="BU7" s="319"/>
      <c r="BV7" s="319"/>
      <c r="BW7" s="320"/>
      <c r="BX7" s="318" t="s">
        <v>75</v>
      </c>
      <c r="BY7" s="319"/>
      <c r="BZ7" s="319"/>
      <c r="CA7" s="319"/>
      <c r="CB7" s="319"/>
      <c r="CC7" s="319"/>
      <c r="CD7" s="319"/>
      <c r="CE7" s="319"/>
      <c r="CF7" s="319"/>
      <c r="CG7" s="319"/>
      <c r="CH7" s="319"/>
      <c r="CI7" s="320"/>
      <c r="CJ7" s="318" t="s">
        <v>75</v>
      </c>
      <c r="CK7" s="319"/>
      <c r="CL7" s="319"/>
      <c r="CM7" s="319"/>
      <c r="CN7" s="319"/>
      <c r="CO7" s="319"/>
      <c r="CP7" s="319"/>
      <c r="CQ7" s="319"/>
      <c r="CR7" s="319"/>
      <c r="CS7" s="319"/>
      <c r="CT7" s="319"/>
      <c r="CU7" s="320"/>
      <c r="CV7" s="318" t="s">
        <v>215</v>
      </c>
      <c r="CW7" s="319"/>
      <c r="CX7" s="319"/>
      <c r="CY7" s="319"/>
      <c r="CZ7" s="319"/>
      <c r="DA7" s="319"/>
      <c r="DB7" s="319"/>
      <c r="DC7" s="319"/>
      <c r="DD7" s="319"/>
      <c r="DE7" s="319"/>
      <c r="DF7" s="319"/>
      <c r="DG7" s="320"/>
    </row>
    <row r="8" spans="2:111" ht="19.899999999999999" customHeight="1">
      <c r="C8" s="318"/>
      <c r="D8" s="319"/>
      <c r="E8" s="319"/>
      <c r="F8" s="319"/>
      <c r="G8" s="319"/>
      <c r="H8" s="319"/>
      <c r="I8" s="319"/>
      <c r="J8" s="319"/>
      <c r="K8" s="319"/>
      <c r="L8" s="319"/>
      <c r="M8" s="319"/>
      <c r="N8" s="320"/>
      <c r="O8" s="318"/>
      <c r="P8" s="319"/>
      <c r="Q8" s="319"/>
      <c r="R8" s="319"/>
      <c r="S8" s="319"/>
      <c r="T8" s="319"/>
      <c r="U8" s="319"/>
      <c r="V8" s="319"/>
      <c r="W8" s="319"/>
      <c r="X8" s="319"/>
      <c r="Y8" s="319"/>
      <c r="Z8" s="320"/>
      <c r="AA8" s="108"/>
      <c r="AB8" s="318"/>
      <c r="AC8" s="319"/>
      <c r="AD8" s="319"/>
      <c r="AE8" s="319"/>
      <c r="AF8" s="319"/>
      <c r="AG8" s="319"/>
      <c r="AH8" s="319"/>
      <c r="AI8" s="319"/>
      <c r="AJ8" s="319"/>
      <c r="AK8" s="319"/>
      <c r="AL8" s="319"/>
      <c r="AM8" s="320"/>
      <c r="AN8" s="318"/>
      <c r="AO8" s="319"/>
      <c r="AP8" s="319"/>
      <c r="AQ8" s="319"/>
      <c r="AR8" s="319"/>
      <c r="AS8" s="319"/>
      <c r="AT8" s="319"/>
      <c r="AU8" s="319"/>
      <c r="AV8" s="319"/>
      <c r="AW8" s="319"/>
      <c r="AX8" s="319"/>
      <c r="AY8" s="320"/>
      <c r="AZ8" s="318"/>
      <c r="BA8" s="319"/>
      <c r="BB8" s="319"/>
      <c r="BC8" s="319"/>
      <c r="BD8" s="319"/>
      <c r="BE8" s="319"/>
      <c r="BF8" s="319"/>
      <c r="BG8" s="319"/>
      <c r="BH8" s="319"/>
      <c r="BI8" s="319"/>
      <c r="BJ8" s="319"/>
      <c r="BK8" s="320"/>
      <c r="BL8" s="318"/>
      <c r="BM8" s="319"/>
      <c r="BN8" s="319"/>
      <c r="BO8" s="319"/>
      <c r="BP8" s="319"/>
      <c r="BQ8" s="319"/>
      <c r="BR8" s="319"/>
      <c r="BS8" s="319"/>
      <c r="BT8" s="319"/>
      <c r="BU8" s="319"/>
      <c r="BV8" s="319"/>
      <c r="BW8" s="320"/>
      <c r="BX8" s="318"/>
      <c r="BY8" s="319"/>
      <c r="BZ8" s="319"/>
      <c r="CA8" s="319"/>
      <c r="CB8" s="319"/>
      <c r="CC8" s="319"/>
      <c r="CD8" s="319"/>
      <c r="CE8" s="319"/>
      <c r="CF8" s="319"/>
      <c r="CG8" s="319"/>
      <c r="CH8" s="319"/>
      <c r="CI8" s="320"/>
      <c r="CJ8" s="318"/>
      <c r="CK8" s="319"/>
      <c r="CL8" s="319"/>
      <c r="CM8" s="319"/>
      <c r="CN8" s="319"/>
      <c r="CO8" s="319"/>
      <c r="CP8" s="319"/>
      <c r="CQ8" s="319"/>
      <c r="CR8" s="319"/>
      <c r="CS8" s="319"/>
      <c r="CT8" s="319"/>
      <c r="CU8" s="320"/>
      <c r="CV8" s="318"/>
      <c r="CW8" s="319"/>
      <c r="CX8" s="319"/>
      <c r="CY8" s="319"/>
      <c r="CZ8" s="319"/>
      <c r="DA8" s="319"/>
      <c r="DB8" s="319"/>
      <c r="DC8" s="319"/>
      <c r="DD8" s="319"/>
      <c r="DE8" s="319"/>
      <c r="DF8" s="319"/>
      <c r="DG8" s="320"/>
    </row>
    <row r="9" spans="2:111" ht="19.899999999999999" customHeight="1">
      <c r="C9" s="25" t="s">
        <v>95</v>
      </c>
      <c r="D9" s="25" t="s">
        <v>96</v>
      </c>
      <c r="E9" s="25" t="s">
        <v>97</v>
      </c>
      <c r="F9" s="25" t="s">
        <v>98</v>
      </c>
      <c r="G9" s="25" t="s">
        <v>99</v>
      </c>
      <c r="H9" s="25" t="s">
        <v>100</v>
      </c>
      <c r="I9" s="25" t="s">
        <v>101</v>
      </c>
      <c r="J9" s="25" t="s">
        <v>102</v>
      </c>
      <c r="K9" s="25" t="s">
        <v>103</v>
      </c>
      <c r="L9" s="25" t="s">
        <v>104</v>
      </c>
      <c r="M9" s="25" t="s">
        <v>105</v>
      </c>
      <c r="N9" s="25" t="s">
        <v>106</v>
      </c>
      <c r="O9" s="25" t="s">
        <v>95</v>
      </c>
      <c r="P9" s="25" t="s">
        <v>96</v>
      </c>
      <c r="Q9" s="25" t="s">
        <v>97</v>
      </c>
      <c r="R9" s="25" t="s">
        <v>98</v>
      </c>
      <c r="S9" s="25" t="s">
        <v>99</v>
      </c>
      <c r="T9" s="25" t="s">
        <v>100</v>
      </c>
      <c r="U9" s="25" t="s">
        <v>101</v>
      </c>
      <c r="V9" s="25" t="s">
        <v>102</v>
      </c>
      <c r="W9" s="25" t="s">
        <v>103</v>
      </c>
      <c r="X9" s="25" t="s">
        <v>104</v>
      </c>
      <c r="Y9" s="25" t="s">
        <v>105</v>
      </c>
      <c r="Z9" s="25" t="s">
        <v>106</v>
      </c>
      <c r="AA9" s="25" t="s">
        <v>240</v>
      </c>
      <c r="AB9" s="25" t="s">
        <v>95</v>
      </c>
      <c r="AC9" s="25" t="s">
        <v>96</v>
      </c>
      <c r="AD9" s="25" t="s">
        <v>97</v>
      </c>
      <c r="AE9" s="25" t="s">
        <v>98</v>
      </c>
      <c r="AF9" s="25" t="s">
        <v>99</v>
      </c>
      <c r="AG9" s="25" t="s">
        <v>100</v>
      </c>
      <c r="AH9" s="25" t="s">
        <v>101</v>
      </c>
      <c r="AI9" s="25" t="s">
        <v>102</v>
      </c>
      <c r="AJ9" s="25" t="s">
        <v>103</v>
      </c>
      <c r="AK9" s="25" t="s">
        <v>104</v>
      </c>
      <c r="AL9" s="25" t="s">
        <v>105</v>
      </c>
      <c r="AM9" s="25" t="s">
        <v>106</v>
      </c>
      <c r="AN9" s="25" t="s">
        <v>95</v>
      </c>
      <c r="AO9" s="25" t="s">
        <v>96</v>
      </c>
      <c r="AP9" s="25" t="s">
        <v>97</v>
      </c>
      <c r="AQ9" s="25" t="s">
        <v>98</v>
      </c>
      <c r="AR9" s="25" t="s">
        <v>99</v>
      </c>
      <c r="AS9" s="25" t="s">
        <v>100</v>
      </c>
      <c r="AT9" s="25" t="s">
        <v>101</v>
      </c>
      <c r="AU9" s="25" t="s">
        <v>102</v>
      </c>
      <c r="AV9" s="25" t="s">
        <v>103</v>
      </c>
      <c r="AW9" s="25" t="s">
        <v>104</v>
      </c>
      <c r="AX9" s="25" t="s">
        <v>105</v>
      </c>
      <c r="AY9" s="25" t="s">
        <v>106</v>
      </c>
      <c r="AZ9" s="25" t="s">
        <v>95</v>
      </c>
      <c r="BA9" s="25" t="s">
        <v>96</v>
      </c>
      <c r="BB9" s="25" t="s">
        <v>97</v>
      </c>
      <c r="BC9" s="25" t="s">
        <v>98</v>
      </c>
      <c r="BD9" s="25" t="s">
        <v>99</v>
      </c>
      <c r="BE9" s="25" t="s">
        <v>100</v>
      </c>
      <c r="BF9" s="25" t="s">
        <v>101</v>
      </c>
      <c r="BG9" s="25" t="s">
        <v>102</v>
      </c>
      <c r="BH9" s="25" t="s">
        <v>103</v>
      </c>
      <c r="BI9" s="25" t="s">
        <v>104</v>
      </c>
      <c r="BJ9" s="25" t="s">
        <v>105</v>
      </c>
      <c r="BK9" s="25" t="s">
        <v>106</v>
      </c>
      <c r="BL9" s="25" t="s">
        <v>95</v>
      </c>
      <c r="BM9" s="25" t="s">
        <v>96</v>
      </c>
      <c r="BN9" s="25" t="s">
        <v>97</v>
      </c>
      <c r="BO9" s="25" t="s">
        <v>98</v>
      </c>
      <c r="BP9" s="25" t="s">
        <v>99</v>
      </c>
      <c r="BQ9" s="25" t="s">
        <v>100</v>
      </c>
      <c r="BR9" s="25" t="s">
        <v>101</v>
      </c>
      <c r="BS9" s="25" t="s">
        <v>102</v>
      </c>
      <c r="BT9" s="25" t="s">
        <v>103</v>
      </c>
      <c r="BU9" s="25" t="s">
        <v>104</v>
      </c>
      <c r="BV9" s="25" t="s">
        <v>105</v>
      </c>
      <c r="BW9" s="25" t="s">
        <v>106</v>
      </c>
      <c r="BX9" s="25" t="s">
        <v>95</v>
      </c>
      <c r="BY9" s="25" t="s">
        <v>96</v>
      </c>
      <c r="BZ9" s="25" t="s">
        <v>97</v>
      </c>
      <c r="CA9" s="25" t="s">
        <v>98</v>
      </c>
      <c r="CB9" s="25" t="s">
        <v>99</v>
      </c>
      <c r="CC9" s="25" t="s">
        <v>100</v>
      </c>
      <c r="CD9" s="25" t="s">
        <v>101</v>
      </c>
      <c r="CE9" s="25" t="s">
        <v>102</v>
      </c>
      <c r="CF9" s="25" t="s">
        <v>103</v>
      </c>
      <c r="CG9" s="25" t="s">
        <v>104</v>
      </c>
      <c r="CH9" s="25" t="s">
        <v>105</v>
      </c>
      <c r="CI9" s="25" t="s">
        <v>106</v>
      </c>
      <c r="CJ9" s="25" t="s">
        <v>95</v>
      </c>
      <c r="CK9" s="25" t="s">
        <v>96</v>
      </c>
      <c r="CL9" s="25" t="s">
        <v>97</v>
      </c>
      <c r="CM9" s="25" t="s">
        <v>98</v>
      </c>
      <c r="CN9" s="25" t="s">
        <v>99</v>
      </c>
      <c r="CO9" s="25" t="s">
        <v>100</v>
      </c>
      <c r="CP9" s="25" t="s">
        <v>101</v>
      </c>
      <c r="CQ9" s="25" t="s">
        <v>102</v>
      </c>
      <c r="CR9" s="25" t="s">
        <v>103</v>
      </c>
      <c r="CS9" s="25" t="s">
        <v>104</v>
      </c>
      <c r="CT9" s="25" t="s">
        <v>105</v>
      </c>
      <c r="CU9" s="25" t="s">
        <v>106</v>
      </c>
      <c r="CV9" s="25" t="s">
        <v>95</v>
      </c>
      <c r="CW9" s="25" t="s">
        <v>96</v>
      </c>
      <c r="CX9" s="25" t="s">
        <v>97</v>
      </c>
      <c r="CY9" s="25" t="s">
        <v>98</v>
      </c>
      <c r="CZ9" s="25" t="s">
        <v>99</v>
      </c>
      <c r="DA9" s="25" t="s">
        <v>100</v>
      </c>
      <c r="DB9" s="25" t="s">
        <v>101</v>
      </c>
      <c r="DC9" s="25" t="s">
        <v>102</v>
      </c>
      <c r="DD9" s="25" t="s">
        <v>103</v>
      </c>
      <c r="DE9" s="25" t="s">
        <v>104</v>
      </c>
      <c r="DF9" s="25" t="s">
        <v>105</v>
      </c>
      <c r="DG9" s="25" t="s">
        <v>106</v>
      </c>
    </row>
    <row r="10" spans="2:111" s="17" customFormat="1" ht="19.899999999999999" customHeight="1">
      <c r="B10" s="47" t="str">
        <f>IF('3 INPUT SAP DATA'!H13="","",'3 INPUT SAP DATA'!H13)</f>
        <v>EXAMPLE - Semi Detached House</v>
      </c>
      <c r="C10" s="24">
        <f>IF($B10="","",25*Occupancy!$G6*Data!D$107)</f>
        <v>73.343511854105273</v>
      </c>
      <c r="D10" s="24">
        <f>IF($B10="","",25*Occupancy!$G6*Data!E$107)</f>
        <v>70.676475059410535</v>
      </c>
      <c r="E10" s="24">
        <f>IF($B10="","",25*Occupancy!$G6*Data!F$107)</f>
        <v>68.009438264715797</v>
      </c>
      <c r="F10" s="24">
        <f>IF($B10="","",25*Occupancy!$G6*Data!G$107)</f>
        <v>65.342401470021045</v>
      </c>
      <c r="G10" s="24">
        <f>IF($B10="","",25*Occupancy!$G6*Data!H$107)</f>
        <v>62.675364675326314</v>
      </c>
      <c r="H10" s="24">
        <f>IF($B10="","",25*Occupancy!$G6*Data!I$107)</f>
        <v>60.008327880631583</v>
      </c>
      <c r="I10" s="24">
        <f>IF($B10="","",25*Occupancy!$G6*Data!J$107)</f>
        <v>60.008327880631583</v>
      </c>
      <c r="J10" s="24">
        <f>IF($B10="","",25*Occupancy!$G6*Data!K$107)</f>
        <v>62.675364675326314</v>
      </c>
      <c r="K10" s="24">
        <f>IF($B10="","",25*Occupancy!$G6*Data!L$107)</f>
        <v>65.342401470021045</v>
      </c>
      <c r="L10" s="24">
        <f>IF($B10="","",25*Occupancy!$G6*Data!M$107)</f>
        <v>68.009438264715797</v>
      </c>
      <c r="M10" s="24">
        <f>IF($B10="","",25*Occupancy!$G6*Data!N$107)</f>
        <v>70.676475059410535</v>
      </c>
      <c r="N10" s="24">
        <f>IF($B10="","",25*Occupancy!$G6*Data!O$107)</f>
        <v>73.343511854105273</v>
      </c>
      <c r="O10" s="24">
        <f>IF($B10="","",4.18*C10*Data!D$18*(60-Data!D$104)/3600)</f>
        <v>137.27786606523833</v>
      </c>
      <c r="P10" s="24">
        <f>IF($B10="","",4.18*D10*Data!E$18*(60-Data!E$104)/3600)</f>
        <v>119.02452400038516</v>
      </c>
      <c r="Q10" s="24">
        <f>IF($B10="","",4.18*E10*Data!F$18*(60-Data!F$104)/3600)</f>
        <v>124.11167072898139</v>
      </c>
      <c r="R10" s="24">
        <f>IF($B10="","",4.18*F10*Data!G$18*(60-Data!G$104)/3600)</f>
        <v>107.65922970203115</v>
      </c>
      <c r="S10" s="24">
        <f>IF($B10="","",4.18*G10*Data!H$18*(60-Data!H$104)/3600)</f>
        <v>102.42080790559632</v>
      </c>
      <c r="T10" s="24">
        <f>IF($B10="","",4.18*H10*Data!I$18*(60-Data!I$104)/3600)</f>
        <v>90.5095608035586</v>
      </c>
      <c r="U10" s="24">
        <f>IF($B10="","",4.18*I10*Data!J$18*(60-Data!J$104)/3600)</f>
        <v>89.854603242701444</v>
      </c>
      <c r="V10" s="24">
        <f>IF($B10="","",4.18*J10*Data!K$18*(60-Data!K$104)/3600)</f>
        <v>95.652913110072333</v>
      </c>
      <c r="W10" s="24">
        <f>IF($B10="","",4.18*K10*Data!L$18*(60-Data!L$104)/3600)</f>
        <v>98.782464462328804</v>
      </c>
      <c r="X10" s="24">
        <f>IF($B10="","",4.18*L10*Data!M$18*(60-Data!M$104)/3600)</f>
        <v>111.87186099239545</v>
      </c>
      <c r="Y10" s="24">
        <f>IF($B10="","",4.18*M10*Data!N$18*(60-Data!N$104)/3600)</f>
        <v>120.38677379244693</v>
      </c>
      <c r="Z10" s="24">
        <f>IF($B10="","",4.18*N10*Data!O$18*(60-Data!O$104)/3600)</f>
        <v>135.9578865838418</v>
      </c>
      <c r="AA10" s="24">
        <f>IF($B10="","",SUM(O10:Z10))</f>
        <v>1333.5101613895777</v>
      </c>
      <c r="AB10" s="24">
        <f>IF($B10="","",0.15*O10)</f>
        <v>20.59167990978575</v>
      </c>
      <c r="AC10" s="24">
        <f t="shared" ref="AC10:AC73" si="0">IF($B10="","",0.15*P10)</f>
        <v>17.853678600057773</v>
      </c>
      <c r="AD10" s="24">
        <f t="shared" ref="AD10:AD73" si="1">IF($B10="","",0.15*Q10)</f>
        <v>18.616750609347207</v>
      </c>
      <c r="AE10" s="24">
        <f t="shared" ref="AE10:AE73" si="2">IF($B10="","",0.15*R10)</f>
        <v>16.148884455304671</v>
      </c>
      <c r="AF10" s="24">
        <f t="shared" ref="AF10:AF73" si="3">IF($B10="","",0.15*S10)</f>
        <v>15.363121185839447</v>
      </c>
      <c r="AG10" s="24">
        <f t="shared" ref="AG10:AG73" si="4">IF($B10="","",0.15*T10)</f>
        <v>13.57643412053379</v>
      </c>
      <c r="AH10" s="24">
        <f t="shared" ref="AH10:AH73" si="5">IF($B10="","",0.15*U10)</f>
        <v>13.478190486405216</v>
      </c>
      <c r="AI10" s="24">
        <f t="shared" ref="AI10:AI73" si="6">IF($B10="","",0.15*V10)</f>
        <v>14.347936966510849</v>
      </c>
      <c r="AJ10" s="24">
        <f t="shared" ref="AJ10:AJ73" si="7">IF($B10="","",0.15*W10)</f>
        <v>14.81736966934932</v>
      </c>
      <c r="AK10" s="24">
        <f t="shared" ref="AK10:AK73" si="8">IF($B10="","",0.15*X10)</f>
        <v>16.780779148859317</v>
      </c>
      <c r="AL10" s="24">
        <f t="shared" ref="AL10:AL73" si="9">IF($B10="","",0.15*Y10)</f>
        <v>18.05801606886704</v>
      </c>
      <c r="AM10" s="24">
        <f t="shared" ref="AM10:AM73" si="10">IF($B10="","",0.15*Z10)</f>
        <v>20.39368298757627</v>
      </c>
      <c r="AN10" s="24">
        <f>IF($B10="","",'3 INPUT SAP DATA'!$AP13*0.6*Data!D$18)</f>
        <v>26.04</v>
      </c>
      <c r="AO10" s="24">
        <f>IF($B10="","",'3 INPUT SAP DATA'!$AP13*0.6*Data!E$18)</f>
        <v>23.52</v>
      </c>
      <c r="AP10" s="24">
        <f>IF($B10="","",'3 INPUT SAP DATA'!$AP13*0.6*Data!F$18)</f>
        <v>26.04</v>
      </c>
      <c r="AQ10" s="24">
        <f>IF($B10="","",'3 INPUT SAP DATA'!$AP13*0.6*Data!G$18)</f>
        <v>25.2</v>
      </c>
      <c r="AR10" s="24">
        <f>IF($B10="","",'3 INPUT SAP DATA'!$AP13*0.6*Data!H$18)</f>
        <v>26.04</v>
      </c>
      <c r="AS10" s="24">
        <f>IF($B10="","",'3 INPUT SAP DATA'!$AP13*0.6*Data!I$18)</f>
        <v>25.2</v>
      </c>
      <c r="AT10" s="24">
        <f>IF($B10="","",'3 INPUT SAP DATA'!$AP13*0.6*Data!J$18)</f>
        <v>26.04</v>
      </c>
      <c r="AU10" s="24">
        <f>IF($B10="","",'3 INPUT SAP DATA'!$AP13*0.6*Data!K$18)</f>
        <v>26.04</v>
      </c>
      <c r="AV10" s="24">
        <f>IF($B10="","",'3 INPUT SAP DATA'!$AP13*0.6*Data!L$18)</f>
        <v>25.2</v>
      </c>
      <c r="AW10" s="24">
        <f>IF($B10="","",'3 INPUT SAP DATA'!$AP13*0.6*Data!M$18)</f>
        <v>26.04</v>
      </c>
      <c r="AX10" s="24">
        <f>IF($B10="","",'3 INPUT SAP DATA'!$AP13*0.6*Data!N$18)</f>
        <v>25.2</v>
      </c>
      <c r="AY10" s="24">
        <f>IF($B10="","",'3 INPUT SAP DATA'!$AP13*0.6*Data!O$18)</f>
        <v>26.04</v>
      </c>
      <c r="AZ10" s="24">
        <f>IF($B10="","",IF(OR('3 INPUT SAP DATA'!$AI13=Data!$E$12,'3 INPUT SAP DATA'!$AI13=Data!$G$12,'3 INPUT SAP DATA'!$AI13=Data!$H$12),0,Data!D$18*14*((0.0091*1+0.0245*(1-1))*3+0.0263)))</f>
        <v>23.2624</v>
      </c>
      <c r="BA10" s="24">
        <f>IF($B10="","",IF(OR('3 INPUT SAP DATA'!$AI13=Data!$E$12,'3 INPUT SAP DATA'!$AI13=Data!$G$12,'3 INPUT SAP DATA'!$AI13=Data!$H$12),0,Data!E$18*14*((0.0091*1+0.0245*(1-1))*3+0.0263)))</f>
        <v>21.011200000000002</v>
      </c>
      <c r="BB10" s="24">
        <f>IF($B10="","",IF(OR('3 INPUT SAP DATA'!$AI13=Data!$E$12,'3 INPUT SAP DATA'!$AI13=Data!$G$12,'3 INPUT SAP DATA'!$AI13=Data!$H$12),0,Data!F$18*14*((0.0091*1+0.0245*(1-1))*3+0.0263)))</f>
        <v>23.2624</v>
      </c>
      <c r="BC10" s="24">
        <f>IF($B10="","",IF(OR('3 INPUT SAP DATA'!$AI13=Data!$E$12,'3 INPUT SAP DATA'!$AI13=Data!$G$12,'3 INPUT SAP DATA'!$AI13=Data!$H$12),0,Data!G$18*14*((0.0091*1+0.0245*(1-1))*3+0.0263)))</f>
        <v>22.512</v>
      </c>
      <c r="BD10" s="24">
        <f>IF($B10="","",IF(OR('3 INPUT SAP DATA'!$AI13=Data!$E$12,'3 INPUT SAP DATA'!$AI13=Data!$G$12,'3 INPUT SAP DATA'!$AI13=Data!$H$12),0,Data!H$18*14*((0.0091*1+0.0245*(1-1))*3+0.0263)))</f>
        <v>23.2624</v>
      </c>
      <c r="BE10" s="24">
        <f>IF($B10="","",IF(OR('3 INPUT SAP DATA'!$AI13=Data!$E$12,'3 INPUT SAP DATA'!$AI13=Data!$G$12,'3 INPUT SAP DATA'!$AI13=Data!$H$12),0,Data!I$18*14*((0.0091*1+0.0245*(1-1))*3+0.0263)))</f>
        <v>22.512</v>
      </c>
      <c r="BF10" s="24">
        <f>IF($B10="","",IF(OR('3 INPUT SAP DATA'!$AI13=Data!$E$12,'3 INPUT SAP DATA'!$AI13=Data!$G$12,'3 INPUT SAP DATA'!$AI13=Data!$H$12),0,Data!J$18*14*((0.0091*1+0.0245*(1-1))*3+0.0263)))</f>
        <v>23.2624</v>
      </c>
      <c r="BG10" s="24">
        <f>IF($B10="","",IF(OR('3 INPUT SAP DATA'!$AI13=Data!$E$12,'3 INPUT SAP DATA'!$AI13=Data!$G$12,'3 INPUT SAP DATA'!$AI13=Data!$H$12),0,Data!K$18*14*((0.0091*1+0.0245*(1-1))*3+0.0263)))</f>
        <v>23.2624</v>
      </c>
      <c r="BH10" s="24">
        <f>IF($B10="","",IF(OR('3 INPUT SAP DATA'!$AI13=Data!$E$12,'3 INPUT SAP DATA'!$AI13=Data!$G$12,'3 INPUT SAP DATA'!$AI13=Data!$H$12),0,Data!L$18*14*((0.0091*1+0.0245*(1-1))*3+0.0263)))</f>
        <v>22.512</v>
      </c>
      <c r="BI10" s="24">
        <f>IF($B10="","",IF(OR('3 INPUT SAP DATA'!$AI13=Data!$E$12,'3 INPUT SAP DATA'!$AI13=Data!$G$12,'3 INPUT SAP DATA'!$AI13=Data!$H$12),0,Data!M$18*14*((0.0091*1+0.0245*(1-1))*3+0.0263)))</f>
        <v>23.2624</v>
      </c>
      <c r="BJ10" s="24">
        <f>IF($B10="","",IF(OR('3 INPUT SAP DATA'!$AI13=Data!$E$12,'3 INPUT SAP DATA'!$AI13=Data!$G$12,'3 INPUT SAP DATA'!$AI13=Data!$H$12),0,Data!N$18*14*((0.0091*1+0.0245*(1-1))*3+0.0263)))</f>
        <v>22.512</v>
      </c>
      <c r="BK10" s="24">
        <f>IF($B10="","",IF(OR('3 INPUT SAP DATA'!$AI13=Data!$E$12,'3 INPUT SAP DATA'!$AI13=Data!$G$12,'3 INPUT SAP DATA'!$AI13=Data!$H$12),0,Data!O$18*14*((0.0091*1+0.0245*(1-1))*3+0.0263)))</f>
        <v>23.2624</v>
      </c>
      <c r="BL10" s="24">
        <f>IF($B10="","",IF('3 INPUT SAP DATA'!$AN13=Data!$G$13,600*IF(C13&lt;100,C13/100,1)*Data!D$18/365,0))</f>
        <v>0</v>
      </c>
      <c r="BM10" s="24">
        <f>IF($B10="","",IF('3 INPUT SAP DATA'!$AN13=Data!$G$13,600*IF(D13&lt;100,D13/100,1)*Data!E$18/365,0))</f>
        <v>0</v>
      </c>
      <c r="BN10" s="24">
        <f>IF($B10="","",IF('3 INPUT SAP DATA'!$AN13=Data!$G$13,600*IF(E13&lt;100,E13/100,1)*Data!F$18/365,0))</f>
        <v>0</v>
      </c>
      <c r="BO10" s="24">
        <f>IF($B10="","",IF('3 INPUT SAP DATA'!$AN13=Data!$G$13,600*IF(F13&lt;100,F13/100,1)*Data!G$18/365,0))</f>
        <v>0</v>
      </c>
      <c r="BP10" s="24">
        <f>IF($B10="","",IF('3 INPUT SAP DATA'!$AN13=Data!$G$13,600*IF(G13&lt;100,G13/100,1)*Data!H$18/365,0))</f>
        <v>0</v>
      </c>
      <c r="BQ10" s="24">
        <f>IF($B10="","",IF('3 INPUT SAP DATA'!$AN13=Data!$G$13,600*IF(H13&lt;100,H13/100,1)*Data!I$18/365,0))</f>
        <v>0</v>
      </c>
      <c r="BR10" s="24">
        <f>IF($B10="","",IF('3 INPUT SAP DATA'!$AN13=Data!$G$13,600*IF(I13&lt;100,I13/100,1)*Data!J$18/365,0))</f>
        <v>0</v>
      </c>
      <c r="BS10" s="24">
        <f>IF($B10="","",IF('3 INPUT SAP DATA'!$AN13=Data!$G$13,600*IF(J13&lt;100,J13/100,1)*Data!K$18/365,0))</f>
        <v>0</v>
      </c>
      <c r="BT10" s="24">
        <f>IF($B10="","",IF('3 INPUT SAP DATA'!$AN13=Data!$G$13,600*IF(K13&lt;100,K13/100,1)*Data!L$18/365,0))</f>
        <v>0</v>
      </c>
      <c r="BU10" s="24">
        <f>IF($B10="","",IF('3 INPUT SAP DATA'!$AN13=Data!$G$13,600*IF(L13&lt;100,L13/100,1)*Data!M$18/365,0))</f>
        <v>0</v>
      </c>
      <c r="BV10" s="24">
        <f>IF($B10="","",IF('3 INPUT SAP DATA'!$AN13=Data!$G$13,600*IF(M13&lt;100,M13/100,1)*Data!N$18/365,0))</f>
        <v>0</v>
      </c>
      <c r="BW10" s="24">
        <f>IF($B10="","",IF('3 INPUT SAP DATA'!$AN13=Data!$G$13,600*IF(N13&lt;100,N13/100,1)*Data!O$18/365,0))</f>
        <v>0</v>
      </c>
      <c r="BX10" s="24">
        <f>IF($B10="","",O10+AB10+AN10+AZ10+BL10)</f>
        <v>207.17194597502407</v>
      </c>
      <c r="BY10" s="24">
        <f t="shared" ref="BY10:CI10" si="11">IF($B10="","",P10+AC10+AO10+BA10+BM10)</f>
        <v>181.40940260044295</v>
      </c>
      <c r="BZ10" s="24">
        <f t="shared" si="11"/>
        <v>192.03082133832856</v>
      </c>
      <c r="CA10" s="24">
        <f t="shared" si="11"/>
        <v>171.52011415733583</v>
      </c>
      <c r="CB10" s="24">
        <f t="shared" si="11"/>
        <v>167.08632909143574</v>
      </c>
      <c r="CC10" s="24">
        <f t="shared" si="11"/>
        <v>151.79799492409239</v>
      </c>
      <c r="CD10" s="24">
        <f t="shared" si="11"/>
        <v>152.63519372910667</v>
      </c>
      <c r="CE10" s="24">
        <f t="shared" si="11"/>
        <v>159.3032500765832</v>
      </c>
      <c r="CF10" s="24">
        <f t="shared" si="11"/>
        <v>161.31183413167813</v>
      </c>
      <c r="CG10" s="24">
        <f t="shared" si="11"/>
        <v>177.95504014125476</v>
      </c>
      <c r="CH10" s="24">
        <f t="shared" si="11"/>
        <v>186.15678986131397</v>
      </c>
      <c r="CI10" s="24">
        <f t="shared" si="11"/>
        <v>205.65396957141803</v>
      </c>
      <c r="CJ10" s="24">
        <f>IF($B10="","",BX10+'3 INPUT SAP DATA'!AV13)</f>
        <v>207.17194597502407</v>
      </c>
      <c r="CK10" s="24">
        <f>IF($B10="","",BY10+'3 INPUT SAP DATA'!AW13)</f>
        <v>181.40940260044295</v>
      </c>
      <c r="CL10" s="24">
        <f>IF($B10="","",BZ10+'3 INPUT SAP DATA'!AX13)</f>
        <v>192.03082133832856</v>
      </c>
      <c r="CM10" s="24">
        <f>IF($B10="","",CA10+'3 INPUT SAP DATA'!AY13)</f>
        <v>171.52011415733583</v>
      </c>
      <c r="CN10" s="24">
        <f>IF($B10="","",CB10+'3 INPUT SAP DATA'!AZ13)</f>
        <v>167.08632909143574</v>
      </c>
      <c r="CO10" s="24">
        <f>IF($B10="","",CC10+'3 INPUT SAP DATA'!BA13)</f>
        <v>151.79799492409239</v>
      </c>
      <c r="CP10" s="24">
        <f>IF($B10="","",CD10+'3 INPUT SAP DATA'!BB13)</f>
        <v>152.63519372910667</v>
      </c>
      <c r="CQ10" s="24">
        <f>IF($B10="","",CE10+'3 INPUT SAP DATA'!BC13)</f>
        <v>159.3032500765832</v>
      </c>
      <c r="CR10" s="24">
        <f>IF($B10="","",CF10+'3 INPUT SAP DATA'!BD13)</f>
        <v>161.31183413167813</v>
      </c>
      <c r="CS10" s="24">
        <f>IF($B10="","",CG10+'3 INPUT SAP DATA'!BE13)</f>
        <v>177.95504014125476</v>
      </c>
      <c r="CT10" s="24">
        <f>IF($B10="","",CH10+'3 INPUT SAP DATA'!BF13)</f>
        <v>186.15678986131397</v>
      </c>
      <c r="CU10" s="24">
        <f>IF($B10="","",CI10+'3 INPUT SAP DATA'!BG13)</f>
        <v>205.65396957141803</v>
      </c>
      <c r="CV10" s="24">
        <f>IF($B10="","",Data!$I$125*(Data!$I$123*O10+BL10)+Data!$I$124*(AB10+AN10+AZ10))</f>
        <v>53.822746538863143</v>
      </c>
      <c r="CW10" s="24">
        <f>IF($B10="","",Data!$I$125*(Data!$I$123*P10+BM10)+Data!$I$124*(AC10+AO10+BA10))</f>
        <v>47.558311350081851</v>
      </c>
      <c r="CX10" s="24">
        <f>IF($B10="","",Data!$I$125*(Data!$I$123*Q10+BN10)+Data!$I$124*(AD10+AP10+BB10))</f>
        <v>51.024930029908546</v>
      </c>
      <c r="CY10" s="24">
        <f>IF($B10="","",Data!$I$125*(Data!$I$123*R10+BO10)+Data!$I$124*(AE10+AQ10+BC10))</f>
        <v>46.73358631168162</v>
      </c>
      <c r="CZ10" s="24">
        <f>IF($B10="","",Data!$I$125*(Data!$I$123*S10+BP10)+Data!$I$124*(AF10+AR10+BD10))</f>
        <v>46.415621679939221</v>
      </c>
      <c r="DA10" s="24">
        <f>IF($B10="","",Data!$I$125*(Data!$I$123*T10+BQ10)+Data!$I$124*(AG10+AS10+BE10))</f>
        <v>43.089281670756208</v>
      </c>
      <c r="DB10" s="24">
        <f>IF($B10="","",Data!$I$125*(Data!$I$123*U10+BR10)+Data!$I$124*(AH10+AT10+BF10))</f>
        <v>43.745303189074058</v>
      </c>
      <c r="DC10" s="24">
        <f>IF($B10="","",Data!$I$125*(Data!$I$123*V10+BS10)+Data!$I$124*(AI10+AU10+BG10))</f>
        <v>44.977444035890372</v>
      </c>
      <c r="DD10" s="24">
        <f>IF($B10="","",Data!$I$125*(Data!$I$123*W10+BT10)+Data!$I$124*(AJ10+AV10+BH10))</f>
        <v>44.847273698244877</v>
      </c>
      <c r="DE10" s="24">
        <f>IF($B10="","",Data!$I$125*(Data!$I$123*X10+BU10)+Data!$I$124*(AK10+AW10+BI10))</f>
        <v>48.423970460884036</v>
      </c>
      <c r="DF10" s="24">
        <f>IF($B10="","",Data!$I$125*(Data!$I$123*Y10+BV10)+Data!$I$124*(AL10+AX10+BJ10))</f>
        <v>49.438189430894973</v>
      </c>
      <c r="DG10" s="24">
        <f>IF($B10="","",Data!$I$125*(Data!$I$123*Z10+BW10)+Data!$I$124*(AM10+AY10+BK10))</f>
        <v>53.542250899066374</v>
      </c>
    </row>
    <row r="11" spans="2:111" s="17" customFormat="1" ht="19.899999999999999" customHeight="1">
      <c r="B11" s="47" t="str">
        <f>IF('3 INPUT SAP DATA'!H14="","",'3 INPUT SAP DATA'!H14)</f>
        <v/>
      </c>
      <c r="C11" s="24" t="str">
        <f>IF($B11="","",25*Occupancy!$G7*Data!D$107)</f>
        <v/>
      </c>
      <c r="D11" s="24" t="str">
        <f>IF($B11="","",25*Occupancy!$G7*Data!E$107)</f>
        <v/>
      </c>
      <c r="E11" s="24" t="str">
        <f>IF($B11="","",25*Occupancy!$G7*Data!F$107)</f>
        <v/>
      </c>
      <c r="F11" s="24" t="str">
        <f>IF($B11="","",25*Occupancy!$G7*Data!G$107)</f>
        <v/>
      </c>
      <c r="G11" s="24" t="str">
        <f>IF($B11="","",25*Occupancy!$G7*Data!H$107)</f>
        <v/>
      </c>
      <c r="H11" s="24" t="str">
        <f>IF($B11="","",25*Occupancy!$G7*Data!I$107)</f>
        <v/>
      </c>
      <c r="I11" s="24" t="str">
        <f>IF($B11="","",25*Occupancy!$G7*Data!J$107)</f>
        <v/>
      </c>
      <c r="J11" s="24" t="str">
        <f>IF($B11="","",25*Occupancy!$G7*Data!K$107)</f>
        <v/>
      </c>
      <c r="K11" s="24" t="str">
        <f>IF($B11="","",25*Occupancy!$G7*Data!L$107)</f>
        <v/>
      </c>
      <c r="L11" s="24" t="str">
        <f>IF($B11="","",25*Occupancy!$G7*Data!M$107)</f>
        <v/>
      </c>
      <c r="M11" s="24" t="str">
        <f>IF($B11="","",25*Occupancy!$G7*Data!N$107)</f>
        <v/>
      </c>
      <c r="N11" s="24" t="str">
        <f>IF($B11="","",25*Occupancy!$G7*Data!O$107)</f>
        <v/>
      </c>
      <c r="O11" s="24" t="str">
        <f>IF($B11="","",4.18*C11*Data!D$18*(60-Data!D$104)/3600)</f>
        <v/>
      </c>
      <c r="P11" s="24" t="str">
        <f>IF($B11="","",4.18*D11*Data!E$18*(60-Data!E$104)/3600)</f>
        <v/>
      </c>
      <c r="Q11" s="24" t="str">
        <f>IF($B11="","",4.18*E11*Data!F$18*(60-Data!F$104)/3600)</f>
        <v/>
      </c>
      <c r="R11" s="24" t="str">
        <f>IF($B11="","",4.18*F11*Data!G$18*(60-Data!G$104)/3600)</f>
        <v/>
      </c>
      <c r="S11" s="24" t="str">
        <f>IF($B11="","",4.18*G11*Data!H$18*(60-Data!H$104)/3600)</f>
        <v/>
      </c>
      <c r="T11" s="24" t="str">
        <f>IF($B11="","",4.18*H11*Data!I$18*(60-Data!I$104)/3600)</f>
        <v/>
      </c>
      <c r="U11" s="24" t="str">
        <f>IF($B11="","",4.18*I11*Data!J$18*(60-Data!J$104)/3600)</f>
        <v/>
      </c>
      <c r="V11" s="24" t="str">
        <f>IF($B11="","",4.18*J11*Data!K$18*(60-Data!K$104)/3600)</f>
        <v/>
      </c>
      <c r="W11" s="24" t="str">
        <f>IF($B11="","",4.18*K11*Data!L$18*(60-Data!L$104)/3600)</f>
        <v/>
      </c>
      <c r="X11" s="24" t="str">
        <f>IF($B11="","",4.18*L11*Data!M$18*(60-Data!M$104)/3600)</f>
        <v/>
      </c>
      <c r="Y11" s="24" t="str">
        <f>IF($B11="","",4.18*M11*Data!N$18*(60-Data!N$104)/3600)</f>
        <v/>
      </c>
      <c r="Z11" s="24" t="str">
        <f>IF($B11="","",4.18*N11*Data!O$18*(60-Data!O$104)/3600)</f>
        <v/>
      </c>
      <c r="AA11" s="24" t="str">
        <f t="shared" ref="AA11:AA74" si="12">IF($B11="","",SUM(O11:Z11))</f>
        <v/>
      </c>
      <c r="AB11" s="24" t="str">
        <f t="shared" ref="AB11:AB74" si="13">IF($B11="","",0.15*O11)</f>
        <v/>
      </c>
      <c r="AC11" s="24" t="str">
        <f t="shared" si="0"/>
        <v/>
      </c>
      <c r="AD11" s="24" t="str">
        <f t="shared" si="1"/>
        <v/>
      </c>
      <c r="AE11" s="24" t="str">
        <f t="shared" si="2"/>
        <v/>
      </c>
      <c r="AF11" s="24" t="str">
        <f t="shared" si="3"/>
        <v/>
      </c>
      <c r="AG11" s="24" t="str">
        <f t="shared" si="4"/>
        <v/>
      </c>
      <c r="AH11" s="24" t="str">
        <f t="shared" si="5"/>
        <v/>
      </c>
      <c r="AI11" s="24" t="str">
        <f t="shared" si="6"/>
        <v/>
      </c>
      <c r="AJ11" s="24" t="str">
        <f t="shared" si="7"/>
        <v/>
      </c>
      <c r="AK11" s="24" t="str">
        <f t="shared" si="8"/>
        <v/>
      </c>
      <c r="AL11" s="24" t="str">
        <f t="shared" si="9"/>
        <v/>
      </c>
      <c r="AM11" s="24" t="str">
        <f t="shared" si="10"/>
        <v/>
      </c>
      <c r="AN11" s="24" t="str">
        <f>IF($B11="","",'3 INPUT SAP DATA'!$AP14*0.6*Data!D$18)</f>
        <v/>
      </c>
      <c r="AO11" s="24" t="str">
        <f>IF($B11="","",'3 INPUT SAP DATA'!$AP14*0.6*Data!E$18)</f>
        <v/>
      </c>
      <c r="AP11" s="24" t="str">
        <f>IF($B11="","",'3 INPUT SAP DATA'!$AP14*0.6*Data!F$18)</f>
        <v/>
      </c>
      <c r="AQ11" s="24" t="str">
        <f>IF($B11="","",'3 INPUT SAP DATA'!$AP14*0.6*Data!G$18)</f>
        <v/>
      </c>
      <c r="AR11" s="24" t="str">
        <f>IF($B11="","",'3 INPUT SAP DATA'!$AP14*0.6*Data!H$18)</f>
        <v/>
      </c>
      <c r="AS11" s="24" t="str">
        <f>IF($B11="","",'3 INPUT SAP DATA'!$AP14*0.6*Data!I$18)</f>
        <v/>
      </c>
      <c r="AT11" s="24" t="str">
        <f>IF($B11="","",'3 INPUT SAP DATA'!$AP14*0.6*Data!J$18)</f>
        <v/>
      </c>
      <c r="AU11" s="24" t="str">
        <f>IF($B11="","",'3 INPUT SAP DATA'!$AP14*0.6*Data!K$18)</f>
        <v/>
      </c>
      <c r="AV11" s="24" t="str">
        <f>IF($B11="","",'3 INPUT SAP DATA'!$AP14*0.6*Data!L$18)</f>
        <v/>
      </c>
      <c r="AW11" s="24" t="str">
        <f>IF($B11="","",'3 INPUT SAP DATA'!$AP14*0.6*Data!M$18)</f>
        <v/>
      </c>
      <c r="AX11" s="24" t="str">
        <f>IF($B11="","",'3 INPUT SAP DATA'!$AP14*0.6*Data!N$18)</f>
        <v/>
      </c>
      <c r="AY11" s="24" t="str">
        <f>IF($B11="","",'3 INPUT SAP DATA'!$AP14*0.6*Data!O$18)</f>
        <v/>
      </c>
      <c r="AZ11" s="24" t="str">
        <f>IF($B11="","",IF(OR('3 INPUT SAP DATA'!$AI14=Data!$E$12,'3 INPUT SAP DATA'!$AI14=Data!$G$12,'3 INPUT SAP DATA'!$AI14=Data!$H$12),0,Data!D$18*14*((0.0091*1+0.0245*(1-1))*3+0.0263)))</f>
        <v/>
      </c>
      <c r="BA11" s="24" t="str">
        <f>IF($B11="","",IF(OR('3 INPUT SAP DATA'!$AI14=Data!$E$12,'3 INPUT SAP DATA'!$AI14=Data!$G$12,'3 INPUT SAP DATA'!$AI14=Data!$H$12),0,Data!E$18*14*((0.0091*1+0.0245*(1-1))*3+0.0263)))</f>
        <v/>
      </c>
      <c r="BB11" s="24" t="str">
        <f>IF($B11="","",IF(OR('3 INPUT SAP DATA'!$AI14=Data!$E$12,'3 INPUT SAP DATA'!$AI14=Data!$G$12,'3 INPUT SAP DATA'!$AI14=Data!$H$12),0,Data!F$18*14*((0.0091*1+0.0245*(1-1))*3+0.0263)))</f>
        <v/>
      </c>
      <c r="BC11" s="24" t="str">
        <f>IF($B11="","",IF(OR('3 INPUT SAP DATA'!$AI14=Data!$E$12,'3 INPUT SAP DATA'!$AI14=Data!$G$12,'3 INPUT SAP DATA'!$AI14=Data!$H$12),0,Data!G$18*14*((0.0091*1+0.0245*(1-1))*3+0.0263)))</f>
        <v/>
      </c>
      <c r="BD11" s="24" t="str">
        <f>IF($B11="","",IF(OR('3 INPUT SAP DATA'!$AI14=Data!$E$12,'3 INPUT SAP DATA'!$AI14=Data!$G$12,'3 INPUT SAP DATA'!$AI14=Data!$H$12),0,Data!H$18*14*((0.0091*1+0.0245*(1-1))*3+0.0263)))</f>
        <v/>
      </c>
      <c r="BE11" s="24" t="str">
        <f>IF($B11="","",IF(OR('3 INPUT SAP DATA'!$AI14=Data!$E$12,'3 INPUT SAP DATA'!$AI14=Data!$G$12,'3 INPUT SAP DATA'!$AI14=Data!$H$12),0,Data!I$18*14*((0.0091*1+0.0245*(1-1))*3+0.0263)))</f>
        <v/>
      </c>
      <c r="BF11" s="24" t="str">
        <f>IF($B11="","",IF(OR('3 INPUT SAP DATA'!$AI14=Data!$E$12,'3 INPUT SAP DATA'!$AI14=Data!$G$12,'3 INPUT SAP DATA'!$AI14=Data!$H$12),0,Data!J$18*14*((0.0091*1+0.0245*(1-1))*3+0.0263)))</f>
        <v/>
      </c>
      <c r="BG11" s="24" t="str">
        <f>IF($B11="","",IF(OR('3 INPUT SAP DATA'!$AI14=Data!$E$12,'3 INPUT SAP DATA'!$AI14=Data!$G$12,'3 INPUT SAP DATA'!$AI14=Data!$H$12),0,Data!K$18*14*((0.0091*1+0.0245*(1-1))*3+0.0263)))</f>
        <v/>
      </c>
      <c r="BH11" s="24" t="str">
        <f>IF($B11="","",IF(OR('3 INPUT SAP DATA'!$AI14=Data!$E$12,'3 INPUT SAP DATA'!$AI14=Data!$G$12,'3 INPUT SAP DATA'!$AI14=Data!$H$12),0,Data!L$18*14*((0.0091*1+0.0245*(1-1))*3+0.0263)))</f>
        <v/>
      </c>
      <c r="BI11" s="24" t="str">
        <f>IF($B11="","",IF(OR('3 INPUT SAP DATA'!$AI14=Data!$E$12,'3 INPUT SAP DATA'!$AI14=Data!$G$12,'3 INPUT SAP DATA'!$AI14=Data!$H$12),0,Data!M$18*14*((0.0091*1+0.0245*(1-1))*3+0.0263)))</f>
        <v/>
      </c>
      <c r="BJ11" s="24" t="str">
        <f>IF($B11="","",IF(OR('3 INPUT SAP DATA'!$AI14=Data!$E$12,'3 INPUT SAP DATA'!$AI14=Data!$G$12,'3 INPUT SAP DATA'!$AI14=Data!$H$12),0,Data!N$18*14*((0.0091*1+0.0245*(1-1))*3+0.0263)))</f>
        <v/>
      </c>
      <c r="BK11" s="24" t="str">
        <f>IF($B11="","",IF(OR('3 INPUT SAP DATA'!$AI14=Data!$E$12,'3 INPUT SAP DATA'!$AI14=Data!$G$12,'3 INPUT SAP DATA'!$AI14=Data!$H$12),0,Data!O$18*14*((0.0091*1+0.0245*(1-1))*3+0.0263)))</f>
        <v/>
      </c>
      <c r="BL11" s="24" t="str">
        <f>IF($B11="","",IF('3 INPUT SAP DATA'!$AN14=Data!$G$13,600*IF(C14&lt;100,C14/100,1)*Data!D$18/365,0))</f>
        <v/>
      </c>
      <c r="BM11" s="24" t="str">
        <f>IF($B11="","",IF('3 INPUT SAP DATA'!$AN14=Data!$G$13,600*IF(D14&lt;100,D14/100,1)*Data!E$18/365,0))</f>
        <v/>
      </c>
      <c r="BN11" s="24" t="str">
        <f>IF($B11="","",IF('3 INPUT SAP DATA'!$AN14=Data!$G$13,600*IF(E14&lt;100,E14/100,1)*Data!F$18/365,0))</f>
        <v/>
      </c>
      <c r="BO11" s="24" t="str">
        <f>IF($B11="","",IF('3 INPUT SAP DATA'!$AN14=Data!$G$13,600*IF(F14&lt;100,F14/100,1)*Data!G$18/365,0))</f>
        <v/>
      </c>
      <c r="BP11" s="24" t="str">
        <f>IF($B11="","",IF('3 INPUT SAP DATA'!$AN14=Data!$G$13,600*IF(G14&lt;100,G14/100,1)*Data!H$18/365,0))</f>
        <v/>
      </c>
      <c r="BQ11" s="24" t="str">
        <f>IF($B11="","",IF('3 INPUT SAP DATA'!$AN14=Data!$G$13,600*IF(H14&lt;100,H14/100,1)*Data!I$18/365,0))</f>
        <v/>
      </c>
      <c r="BR11" s="24" t="str">
        <f>IF($B11="","",IF('3 INPUT SAP DATA'!$AN14=Data!$G$13,600*IF(I14&lt;100,I14/100,1)*Data!J$18/365,0))</f>
        <v/>
      </c>
      <c r="BS11" s="24" t="str">
        <f>IF($B11="","",IF('3 INPUT SAP DATA'!$AN14=Data!$G$13,600*IF(J14&lt;100,J14/100,1)*Data!K$18/365,0))</f>
        <v/>
      </c>
      <c r="BT11" s="24" t="str">
        <f>IF($B11="","",IF('3 INPUT SAP DATA'!$AN14=Data!$G$13,600*IF(K14&lt;100,K14/100,1)*Data!L$18/365,0))</f>
        <v/>
      </c>
      <c r="BU11" s="24" t="str">
        <f>IF($B11="","",IF('3 INPUT SAP DATA'!$AN14=Data!$G$13,600*IF(L14&lt;100,L14/100,1)*Data!M$18/365,0))</f>
        <v/>
      </c>
      <c r="BV11" s="24" t="str">
        <f>IF($B11="","",IF('3 INPUT SAP DATA'!$AN14=Data!$G$13,600*IF(M14&lt;100,M14/100,1)*Data!N$18/365,0))</f>
        <v/>
      </c>
      <c r="BW11" s="24" t="str">
        <f>IF($B11="","",IF('3 INPUT SAP DATA'!$AN14=Data!$G$13,600*IF(N14&lt;100,N14/100,1)*Data!O$18/365,0))</f>
        <v/>
      </c>
      <c r="BX11" s="24" t="str">
        <f t="shared" ref="BX11:BX74" si="14">IF($B11="","",O11+AB11+AN11+AZ11+BL11)</f>
        <v/>
      </c>
      <c r="BY11" s="24" t="str">
        <f t="shared" ref="BY11:BY74" si="15">IF($B11="","",P11+AC11+AO11+BA11+BM11)</f>
        <v/>
      </c>
      <c r="BZ11" s="24" t="str">
        <f t="shared" ref="BZ11:BZ74" si="16">IF($B11="","",Q11+AD11+AP11+BB11+BN11)</f>
        <v/>
      </c>
      <c r="CA11" s="24" t="str">
        <f t="shared" ref="CA11:CA74" si="17">IF($B11="","",R11+AE11+AQ11+BC11+BO11)</f>
        <v/>
      </c>
      <c r="CB11" s="24" t="str">
        <f t="shared" ref="CB11:CB74" si="18">IF($B11="","",S11+AF11+AR11+BD11+BP11)</f>
        <v/>
      </c>
      <c r="CC11" s="24" t="str">
        <f t="shared" ref="CC11:CC74" si="19">IF($B11="","",T11+AG11+AS11+BE11+BQ11)</f>
        <v/>
      </c>
      <c r="CD11" s="24" t="str">
        <f t="shared" ref="CD11:CD74" si="20">IF($B11="","",U11+AH11+AT11+BF11+BR11)</f>
        <v/>
      </c>
      <c r="CE11" s="24" t="str">
        <f t="shared" ref="CE11:CE74" si="21">IF($B11="","",V11+AI11+AU11+BG11+BS11)</f>
        <v/>
      </c>
      <c r="CF11" s="24" t="str">
        <f t="shared" ref="CF11:CF74" si="22">IF($B11="","",W11+AJ11+AV11+BH11+BT11)</f>
        <v/>
      </c>
      <c r="CG11" s="24" t="str">
        <f t="shared" ref="CG11:CG74" si="23">IF($B11="","",X11+AK11+AW11+BI11+BU11)</f>
        <v/>
      </c>
      <c r="CH11" s="24" t="str">
        <f t="shared" ref="CH11:CH74" si="24">IF($B11="","",Y11+AL11+AX11+BJ11+BV11)</f>
        <v/>
      </c>
      <c r="CI11" s="24" t="str">
        <f t="shared" ref="CI11:CI74" si="25">IF($B11="","",Z11+AM11+AY11+BK11+BW11)</f>
        <v/>
      </c>
      <c r="CJ11" s="24" t="str">
        <f>IF($B11="","",BX11+'3 INPUT SAP DATA'!AV14)</f>
        <v/>
      </c>
      <c r="CK11" s="24" t="str">
        <f>IF($B11="","",BY11+'3 INPUT SAP DATA'!AW14)</f>
        <v/>
      </c>
      <c r="CL11" s="24" t="str">
        <f>IF($B11="","",BZ11+'3 INPUT SAP DATA'!AX14)</f>
        <v/>
      </c>
      <c r="CM11" s="24" t="str">
        <f>IF($B11="","",CA11+'3 INPUT SAP DATA'!AY14)</f>
        <v/>
      </c>
      <c r="CN11" s="24" t="str">
        <f>IF($B11="","",CB11+'3 INPUT SAP DATA'!AZ14)</f>
        <v/>
      </c>
      <c r="CO11" s="24" t="str">
        <f>IF($B11="","",CC11+'3 INPUT SAP DATA'!BA14)</f>
        <v/>
      </c>
      <c r="CP11" s="24" t="str">
        <f>IF($B11="","",CD11+'3 INPUT SAP DATA'!BB14)</f>
        <v/>
      </c>
      <c r="CQ11" s="24" t="str">
        <f>IF($B11="","",CE11+'3 INPUT SAP DATA'!BC14)</f>
        <v/>
      </c>
      <c r="CR11" s="24" t="str">
        <f>IF($B11="","",CF11+'3 INPUT SAP DATA'!BD14)</f>
        <v/>
      </c>
      <c r="CS11" s="24" t="str">
        <f>IF($B11="","",CG11+'3 INPUT SAP DATA'!BE14)</f>
        <v/>
      </c>
      <c r="CT11" s="24" t="str">
        <f>IF($B11="","",CH11+'3 INPUT SAP DATA'!BF14)</f>
        <v/>
      </c>
      <c r="CU11" s="24" t="str">
        <f>IF($B11="","",CI11+'3 INPUT SAP DATA'!BG14)</f>
        <v/>
      </c>
      <c r="CV11" s="24" t="str">
        <f>IF($B11="","",Data!$I$125*(Data!$I$123*O11+BL11)+Data!$I$124*(AB11+AN11+AZ11))</f>
        <v/>
      </c>
      <c r="CW11" s="24" t="str">
        <f>IF($B11="","",Data!$I$125*(Data!$I$123*P11+BM11)+Data!$I$124*(AC11+AO11+BA11))</f>
        <v/>
      </c>
      <c r="CX11" s="24" t="str">
        <f>IF($B11="","",Data!$I$125*(Data!$I$123*Q11+BN11)+Data!$I$124*(AD11+AP11+BB11))</f>
        <v/>
      </c>
      <c r="CY11" s="24" t="str">
        <f>IF($B11="","",Data!$I$125*(Data!$I$123*R11+BO11)+Data!$I$124*(AE11+AQ11+BC11))</f>
        <v/>
      </c>
      <c r="CZ11" s="24" t="str">
        <f>IF($B11="","",Data!$I$125*(Data!$I$123*S11+BP11)+Data!$I$124*(AF11+AR11+BD11))</f>
        <v/>
      </c>
      <c r="DA11" s="24" t="str">
        <f>IF($B11="","",Data!$I$125*(Data!$I$123*T11+BQ11)+Data!$I$124*(AG11+AS11+BE11))</f>
        <v/>
      </c>
      <c r="DB11" s="24" t="str">
        <f>IF($B11="","",Data!$I$125*(Data!$I$123*U11+BR11)+Data!$I$124*(AH11+AT11+BF11))</f>
        <v/>
      </c>
      <c r="DC11" s="24" t="str">
        <f>IF($B11="","",Data!$I$125*(Data!$I$123*V11+BS11)+Data!$I$124*(AI11+AU11+BG11))</f>
        <v/>
      </c>
      <c r="DD11" s="24" t="str">
        <f>IF($B11="","",Data!$I$125*(Data!$I$123*W11+BT11)+Data!$I$124*(AJ11+AV11+BH11))</f>
        <v/>
      </c>
      <c r="DE11" s="24" t="str">
        <f>IF($B11="","",Data!$I$125*(Data!$I$123*X11+BU11)+Data!$I$124*(AK11+AW11+BI11))</f>
        <v/>
      </c>
      <c r="DF11" s="24" t="str">
        <f>IF($B11="","",Data!$I$125*(Data!$I$123*Y11+BV11)+Data!$I$124*(AL11+AX11+BJ11))</f>
        <v/>
      </c>
      <c r="DG11" s="24" t="str">
        <f>IF($B11="","",Data!$I$125*(Data!$I$123*Z11+BW11)+Data!$I$124*(AM11+AY11+BK11))</f>
        <v/>
      </c>
    </row>
    <row r="12" spans="2:111" s="17" customFormat="1" ht="19.899999999999999" customHeight="1">
      <c r="B12" s="47" t="str">
        <f>IF('3 INPUT SAP DATA'!H15="","",'3 INPUT SAP DATA'!H15)</f>
        <v/>
      </c>
      <c r="C12" s="24" t="str">
        <f>IF($B12="","",25*Occupancy!$G8*Data!D$107)</f>
        <v/>
      </c>
      <c r="D12" s="24" t="str">
        <f>IF($B12="","",25*Occupancy!$G8*Data!E$107)</f>
        <v/>
      </c>
      <c r="E12" s="24" t="str">
        <f>IF($B12="","",25*Occupancy!$G8*Data!F$107)</f>
        <v/>
      </c>
      <c r="F12" s="24" t="str">
        <f>IF($B12="","",25*Occupancy!$G8*Data!G$107)</f>
        <v/>
      </c>
      <c r="G12" s="24" t="str">
        <f>IF($B12="","",25*Occupancy!$G8*Data!H$107)</f>
        <v/>
      </c>
      <c r="H12" s="24" t="str">
        <f>IF($B12="","",25*Occupancy!$G8*Data!I$107)</f>
        <v/>
      </c>
      <c r="I12" s="24" t="str">
        <f>IF($B12="","",25*Occupancy!$G8*Data!J$107)</f>
        <v/>
      </c>
      <c r="J12" s="24" t="str">
        <f>IF($B12="","",25*Occupancy!$G8*Data!K$107)</f>
        <v/>
      </c>
      <c r="K12" s="24" t="str">
        <f>IF($B12="","",25*Occupancy!$G8*Data!L$107)</f>
        <v/>
      </c>
      <c r="L12" s="24" t="str">
        <f>IF($B12="","",25*Occupancy!$G8*Data!M$107)</f>
        <v/>
      </c>
      <c r="M12" s="24" t="str">
        <f>IF($B12="","",25*Occupancy!$G8*Data!N$107)</f>
        <v/>
      </c>
      <c r="N12" s="24" t="str">
        <f>IF($B12="","",25*Occupancy!$G8*Data!O$107)</f>
        <v/>
      </c>
      <c r="O12" s="24" t="str">
        <f>IF($B12="","",4.18*C12*Data!D$18*(60-Data!D$104)/3600)</f>
        <v/>
      </c>
      <c r="P12" s="24" t="str">
        <f>IF($B12="","",4.18*D12*Data!E$18*(60-Data!E$104)/3600)</f>
        <v/>
      </c>
      <c r="Q12" s="24" t="str">
        <f>IF($B12="","",4.18*E12*Data!F$18*(60-Data!F$104)/3600)</f>
        <v/>
      </c>
      <c r="R12" s="24" t="str">
        <f>IF($B12="","",4.18*F12*Data!G$18*(60-Data!G$104)/3600)</f>
        <v/>
      </c>
      <c r="S12" s="24" t="str">
        <f>IF($B12="","",4.18*G12*Data!H$18*(60-Data!H$104)/3600)</f>
        <v/>
      </c>
      <c r="T12" s="24" t="str">
        <f>IF($B12="","",4.18*H12*Data!I$18*(60-Data!I$104)/3600)</f>
        <v/>
      </c>
      <c r="U12" s="24" t="str">
        <f>IF($B12="","",4.18*I12*Data!J$18*(60-Data!J$104)/3600)</f>
        <v/>
      </c>
      <c r="V12" s="24" t="str">
        <f>IF($B12="","",4.18*J12*Data!K$18*(60-Data!K$104)/3600)</f>
        <v/>
      </c>
      <c r="W12" s="24" t="str">
        <f>IF($B12="","",4.18*K12*Data!L$18*(60-Data!L$104)/3600)</f>
        <v/>
      </c>
      <c r="X12" s="24" t="str">
        <f>IF($B12="","",4.18*L12*Data!M$18*(60-Data!M$104)/3600)</f>
        <v/>
      </c>
      <c r="Y12" s="24" t="str">
        <f>IF($B12="","",4.18*M12*Data!N$18*(60-Data!N$104)/3600)</f>
        <v/>
      </c>
      <c r="Z12" s="24" t="str">
        <f>IF($B12="","",4.18*N12*Data!O$18*(60-Data!O$104)/3600)</f>
        <v/>
      </c>
      <c r="AA12" s="24" t="str">
        <f t="shared" si="12"/>
        <v/>
      </c>
      <c r="AB12" s="24" t="str">
        <f t="shared" si="13"/>
        <v/>
      </c>
      <c r="AC12" s="24" t="str">
        <f t="shared" si="0"/>
        <v/>
      </c>
      <c r="AD12" s="24" t="str">
        <f t="shared" si="1"/>
        <v/>
      </c>
      <c r="AE12" s="24" t="str">
        <f t="shared" si="2"/>
        <v/>
      </c>
      <c r="AF12" s="24" t="str">
        <f t="shared" si="3"/>
        <v/>
      </c>
      <c r="AG12" s="24" t="str">
        <f t="shared" si="4"/>
        <v/>
      </c>
      <c r="AH12" s="24" t="str">
        <f t="shared" si="5"/>
        <v/>
      </c>
      <c r="AI12" s="24" t="str">
        <f t="shared" si="6"/>
        <v/>
      </c>
      <c r="AJ12" s="24" t="str">
        <f t="shared" si="7"/>
        <v/>
      </c>
      <c r="AK12" s="24" t="str">
        <f t="shared" si="8"/>
        <v/>
      </c>
      <c r="AL12" s="24" t="str">
        <f t="shared" si="9"/>
        <v/>
      </c>
      <c r="AM12" s="24" t="str">
        <f t="shared" si="10"/>
        <v/>
      </c>
      <c r="AN12" s="24" t="str">
        <f>IF($B12="","",'3 INPUT SAP DATA'!$AP15*0.6*Data!D$18)</f>
        <v/>
      </c>
      <c r="AO12" s="24" t="str">
        <f>IF($B12="","",'3 INPUT SAP DATA'!$AP15*0.6*Data!E$18)</f>
        <v/>
      </c>
      <c r="AP12" s="24" t="str">
        <f>IF($B12="","",'3 INPUT SAP DATA'!$AP15*0.6*Data!F$18)</f>
        <v/>
      </c>
      <c r="AQ12" s="24" t="str">
        <f>IF($B12="","",'3 INPUT SAP DATA'!$AP15*0.6*Data!G$18)</f>
        <v/>
      </c>
      <c r="AR12" s="24" t="str">
        <f>IF($B12="","",'3 INPUT SAP DATA'!$AP15*0.6*Data!H$18)</f>
        <v/>
      </c>
      <c r="AS12" s="24" t="str">
        <f>IF($B12="","",'3 INPUT SAP DATA'!$AP15*0.6*Data!I$18)</f>
        <v/>
      </c>
      <c r="AT12" s="24" t="str">
        <f>IF($B12="","",'3 INPUT SAP DATA'!$AP15*0.6*Data!J$18)</f>
        <v/>
      </c>
      <c r="AU12" s="24" t="str">
        <f>IF($B12="","",'3 INPUT SAP DATA'!$AP15*0.6*Data!K$18)</f>
        <v/>
      </c>
      <c r="AV12" s="24" t="str">
        <f>IF($B12="","",'3 INPUT SAP DATA'!$AP15*0.6*Data!L$18)</f>
        <v/>
      </c>
      <c r="AW12" s="24" t="str">
        <f>IF($B12="","",'3 INPUT SAP DATA'!$AP15*0.6*Data!M$18)</f>
        <v/>
      </c>
      <c r="AX12" s="24" t="str">
        <f>IF($B12="","",'3 INPUT SAP DATA'!$AP15*0.6*Data!N$18)</f>
        <v/>
      </c>
      <c r="AY12" s="24" t="str">
        <f>IF($B12="","",'3 INPUT SAP DATA'!$AP15*0.6*Data!O$18)</f>
        <v/>
      </c>
      <c r="AZ12" s="24" t="str">
        <f>IF($B12="","",IF(OR('3 INPUT SAP DATA'!$AI15=Data!$E$12,'3 INPUT SAP DATA'!$AI15=Data!$G$12,'3 INPUT SAP DATA'!$AI15=Data!$H$12),0,Data!D$18*14*((0.0091*1+0.0245*(1-1))*3+0.0263)))</f>
        <v/>
      </c>
      <c r="BA12" s="24" t="str">
        <f>IF($B12="","",IF(OR('3 INPUT SAP DATA'!$AI15=Data!$E$12,'3 INPUT SAP DATA'!$AI15=Data!$G$12,'3 INPUT SAP DATA'!$AI15=Data!$H$12),0,Data!E$18*14*((0.0091*1+0.0245*(1-1))*3+0.0263)))</f>
        <v/>
      </c>
      <c r="BB12" s="24" t="str">
        <f>IF($B12="","",IF(OR('3 INPUT SAP DATA'!$AI15=Data!$E$12,'3 INPUT SAP DATA'!$AI15=Data!$G$12,'3 INPUT SAP DATA'!$AI15=Data!$H$12),0,Data!F$18*14*((0.0091*1+0.0245*(1-1))*3+0.0263)))</f>
        <v/>
      </c>
      <c r="BC12" s="24" t="str">
        <f>IF($B12="","",IF(OR('3 INPUT SAP DATA'!$AI15=Data!$E$12,'3 INPUT SAP DATA'!$AI15=Data!$G$12,'3 INPUT SAP DATA'!$AI15=Data!$H$12),0,Data!G$18*14*((0.0091*1+0.0245*(1-1))*3+0.0263)))</f>
        <v/>
      </c>
      <c r="BD12" s="24" t="str">
        <f>IF($B12="","",IF(OR('3 INPUT SAP DATA'!$AI15=Data!$E$12,'3 INPUT SAP DATA'!$AI15=Data!$G$12,'3 INPUT SAP DATA'!$AI15=Data!$H$12),0,Data!H$18*14*((0.0091*1+0.0245*(1-1))*3+0.0263)))</f>
        <v/>
      </c>
      <c r="BE12" s="24" t="str">
        <f>IF($B12="","",IF(OR('3 INPUT SAP DATA'!$AI15=Data!$E$12,'3 INPUT SAP DATA'!$AI15=Data!$G$12,'3 INPUT SAP DATA'!$AI15=Data!$H$12),0,Data!I$18*14*((0.0091*1+0.0245*(1-1))*3+0.0263)))</f>
        <v/>
      </c>
      <c r="BF12" s="24" t="str">
        <f>IF($B12="","",IF(OR('3 INPUT SAP DATA'!$AI15=Data!$E$12,'3 INPUT SAP DATA'!$AI15=Data!$G$12,'3 INPUT SAP DATA'!$AI15=Data!$H$12),0,Data!J$18*14*((0.0091*1+0.0245*(1-1))*3+0.0263)))</f>
        <v/>
      </c>
      <c r="BG12" s="24" t="str">
        <f>IF($B12="","",IF(OR('3 INPUT SAP DATA'!$AI15=Data!$E$12,'3 INPUT SAP DATA'!$AI15=Data!$G$12,'3 INPUT SAP DATA'!$AI15=Data!$H$12),0,Data!K$18*14*((0.0091*1+0.0245*(1-1))*3+0.0263)))</f>
        <v/>
      </c>
      <c r="BH12" s="24" t="str">
        <f>IF($B12="","",IF(OR('3 INPUT SAP DATA'!$AI15=Data!$E$12,'3 INPUT SAP DATA'!$AI15=Data!$G$12,'3 INPUT SAP DATA'!$AI15=Data!$H$12),0,Data!L$18*14*((0.0091*1+0.0245*(1-1))*3+0.0263)))</f>
        <v/>
      </c>
      <c r="BI12" s="24" t="str">
        <f>IF($B12="","",IF(OR('3 INPUT SAP DATA'!$AI15=Data!$E$12,'3 INPUT SAP DATA'!$AI15=Data!$G$12,'3 INPUT SAP DATA'!$AI15=Data!$H$12),0,Data!M$18*14*((0.0091*1+0.0245*(1-1))*3+0.0263)))</f>
        <v/>
      </c>
      <c r="BJ12" s="24" t="str">
        <f>IF($B12="","",IF(OR('3 INPUT SAP DATA'!$AI15=Data!$E$12,'3 INPUT SAP DATA'!$AI15=Data!$G$12,'3 INPUT SAP DATA'!$AI15=Data!$H$12),0,Data!N$18*14*((0.0091*1+0.0245*(1-1))*3+0.0263)))</f>
        <v/>
      </c>
      <c r="BK12" s="24" t="str">
        <f>IF($B12="","",IF(OR('3 INPUT SAP DATA'!$AI15=Data!$E$12,'3 INPUT SAP DATA'!$AI15=Data!$G$12,'3 INPUT SAP DATA'!$AI15=Data!$H$12),0,Data!O$18*14*((0.0091*1+0.0245*(1-1))*3+0.0263)))</f>
        <v/>
      </c>
      <c r="BL12" s="24" t="str">
        <f>IF($B12="","",IF('3 INPUT SAP DATA'!$AN15=Data!$G$13,600*IF(C15&lt;100,C15/100,1)*Data!D$18/365,0))</f>
        <v/>
      </c>
      <c r="BM12" s="24" t="str">
        <f>IF($B12="","",IF('3 INPUT SAP DATA'!$AN15=Data!$G$13,600*IF(D15&lt;100,D15/100,1)*Data!E$18/365,0))</f>
        <v/>
      </c>
      <c r="BN12" s="24" t="str">
        <f>IF($B12="","",IF('3 INPUT SAP DATA'!$AN15=Data!$G$13,600*IF(E15&lt;100,E15/100,1)*Data!F$18/365,0))</f>
        <v/>
      </c>
      <c r="BO12" s="24" t="str">
        <f>IF($B12="","",IF('3 INPUT SAP DATA'!$AN15=Data!$G$13,600*IF(F15&lt;100,F15/100,1)*Data!G$18/365,0))</f>
        <v/>
      </c>
      <c r="BP12" s="24" t="str">
        <f>IF($B12="","",IF('3 INPUT SAP DATA'!$AN15=Data!$G$13,600*IF(G15&lt;100,G15/100,1)*Data!H$18/365,0))</f>
        <v/>
      </c>
      <c r="BQ12" s="24" t="str">
        <f>IF($B12="","",IF('3 INPUT SAP DATA'!$AN15=Data!$G$13,600*IF(H15&lt;100,H15/100,1)*Data!I$18/365,0))</f>
        <v/>
      </c>
      <c r="BR12" s="24" t="str">
        <f>IF($B12="","",IF('3 INPUT SAP DATA'!$AN15=Data!$G$13,600*IF(I15&lt;100,I15/100,1)*Data!J$18/365,0))</f>
        <v/>
      </c>
      <c r="BS12" s="24" t="str">
        <f>IF($B12="","",IF('3 INPUT SAP DATA'!$AN15=Data!$G$13,600*IF(J15&lt;100,J15/100,1)*Data!K$18/365,0))</f>
        <v/>
      </c>
      <c r="BT12" s="24" t="str">
        <f>IF($B12="","",IF('3 INPUT SAP DATA'!$AN15=Data!$G$13,600*IF(K15&lt;100,K15/100,1)*Data!L$18/365,0))</f>
        <v/>
      </c>
      <c r="BU12" s="24" t="str">
        <f>IF($B12="","",IF('3 INPUT SAP DATA'!$AN15=Data!$G$13,600*IF(L15&lt;100,L15/100,1)*Data!M$18/365,0))</f>
        <v/>
      </c>
      <c r="BV12" s="24" t="str">
        <f>IF($B12="","",IF('3 INPUT SAP DATA'!$AN15=Data!$G$13,600*IF(M15&lt;100,M15/100,1)*Data!N$18/365,0))</f>
        <v/>
      </c>
      <c r="BW12" s="24" t="str">
        <f>IF($B12="","",IF('3 INPUT SAP DATA'!$AN15=Data!$G$13,600*IF(N15&lt;100,N15/100,1)*Data!O$18/365,0))</f>
        <v/>
      </c>
      <c r="BX12" s="24" t="str">
        <f t="shared" si="14"/>
        <v/>
      </c>
      <c r="BY12" s="24" t="str">
        <f t="shared" si="15"/>
        <v/>
      </c>
      <c r="BZ12" s="24" t="str">
        <f t="shared" si="16"/>
        <v/>
      </c>
      <c r="CA12" s="24" t="str">
        <f t="shared" si="17"/>
        <v/>
      </c>
      <c r="CB12" s="24" t="str">
        <f t="shared" si="18"/>
        <v/>
      </c>
      <c r="CC12" s="24" t="str">
        <f t="shared" si="19"/>
        <v/>
      </c>
      <c r="CD12" s="24" t="str">
        <f t="shared" si="20"/>
        <v/>
      </c>
      <c r="CE12" s="24" t="str">
        <f t="shared" si="21"/>
        <v/>
      </c>
      <c r="CF12" s="24" t="str">
        <f t="shared" si="22"/>
        <v/>
      </c>
      <c r="CG12" s="24" t="str">
        <f t="shared" si="23"/>
        <v/>
      </c>
      <c r="CH12" s="24" t="str">
        <f t="shared" si="24"/>
        <v/>
      </c>
      <c r="CI12" s="24" t="str">
        <f t="shared" si="25"/>
        <v/>
      </c>
      <c r="CJ12" s="24" t="str">
        <f>IF($B12="","",BX12+'3 INPUT SAP DATA'!AV15)</f>
        <v/>
      </c>
      <c r="CK12" s="24" t="str">
        <f>IF($B12="","",BY12+'3 INPUT SAP DATA'!AW15)</f>
        <v/>
      </c>
      <c r="CL12" s="24" t="str">
        <f>IF($B12="","",BZ12+'3 INPUT SAP DATA'!AX15)</f>
        <v/>
      </c>
      <c r="CM12" s="24" t="str">
        <f>IF($B12="","",CA12+'3 INPUT SAP DATA'!AY15)</f>
        <v/>
      </c>
      <c r="CN12" s="24" t="str">
        <f>IF($B12="","",CB12+'3 INPUT SAP DATA'!AZ15)</f>
        <v/>
      </c>
      <c r="CO12" s="24" t="str">
        <f>IF($B12="","",CC12+'3 INPUT SAP DATA'!BA15)</f>
        <v/>
      </c>
      <c r="CP12" s="24" t="str">
        <f>IF($B12="","",CD12+'3 INPUT SAP DATA'!BB15)</f>
        <v/>
      </c>
      <c r="CQ12" s="24" t="str">
        <f>IF($B12="","",CE12+'3 INPUT SAP DATA'!BC15)</f>
        <v/>
      </c>
      <c r="CR12" s="24" t="str">
        <f>IF($B12="","",CF12+'3 INPUT SAP DATA'!BD15)</f>
        <v/>
      </c>
      <c r="CS12" s="24" t="str">
        <f>IF($B12="","",CG12+'3 INPUT SAP DATA'!BE15)</f>
        <v/>
      </c>
      <c r="CT12" s="24" t="str">
        <f>IF($B12="","",CH12+'3 INPUT SAP DATA'!BF15)</f>
        <v/>
      </c>
      <c r="CU12" s="24" t="str">
        <f>IF($B12="","",CI12+'3 INPUT SAP DATA'!BG15)</f>
        <v/>
      </c>
      <c r="CV12" s="24" t="str">
        <f>IF($B12="","",Data!$I$125*(Data!$I$123*O12+BL12)+Data!$I$124*(AB12+AN12+AZ12))</f>
        <v/>
      </c>
      <c r="CW12" s="24" t="str">
        <f>IF($B12="","",Data!$I$125*(Data!$I$123*P12+BM12)+Data!$I$124*(AC12+AO12+BA12))</f>
        <v/>
      </c>
      <c r="CX12" s="24" t="str">
        <f>IF($B12="","",Data!$I$125*(Data!$I$123*Q12+BN12)+Data!$I$124*(AD12+AP12+BB12))</f>
        <v/>
      </c>
      <c r="CY12" s="24" t="str">
        <f>IF($B12="","",Data!$I$125*(Data!$I$123*R12+BO12)+Data!$I$124*(AE12+AQ12+BC12))</f>
        <v/>
      </c>
      <c r="CZ12" s="24" t="str">
        <f>IF($B12="","",Data!$I$125*(Data!$I$123*S12+BP12)+Data!$I$124*(AF12+AR12+BD12))</f>
        <v/>
      </c>
      <c r="DA12" s="24" t="str">
        <f>IF($B12="","",Data!$I$125*(Data!$I$123*T12+BQ12)+Data!$I$124*(AG12+AS12+BE12))</f>
        <v/>
      </c>
      <c r="DB12" s="24" t="str">
        <f>IF($B12="","",Data!$I$125*(Data!$I$123*U12+BR12)+Data!$I$124*(AH12+AT12+BF12))</f>
        <v/>
      </c>
      <c r="DC12" s="24" t="str">
        <f>IF($B12="","",Data!$I$125*(Data!$I$123*V12+BS12)+Data!$I$124*(AI12+AU12+BG12))</f>
        <v/>
      </c>
      <c r="DD12" s="24" t="str">
        <f>IF($B12="","",Data!$I$125*(Data!$I$123*W12+BT12)+Data!$I$124*(AJ12+AV12+BH12))</f>
        <v/>
      </c>
      <c r="DE12" s="24" t="str">
        <f>IF($B12="","",Data!$I$125*(Data!$I$123*X12+BU12)+Data!$I$124*(AK12+AW12+BI12))</f>
        <v/>
      </c>
      <c r="DF12" s="24" t="str">
        <f>IF($B12="","",Data!$I$125*(Data!$I$123*Y12+BV12)+Data!$I$124*(AL12+AX12+BJ12))</f>
        <v/>
      </c>
      <c r="DG12" s="24" t="str">
        <f>IF($B12="","",Data!$I$125*(Data!$I$123*Z12+BW12)+Data!$I$124*(AM12+AY12+BK12))</f>
        <v/>
      </c>
    </row>
    <row r="13" spans="2:111" s="17" customFormat="1" ht="19.899999999999999" customHeight="1">
      <c r="B13" s="47" t="str">
        <f>IF('3 INPUT SAP DATA'!H16="","",'3 INPUT SAP DATA'!H16)</f>
        <v/>
      </c>
      <c r="C13" s="24" t="str">
        <f>IF($B13="","",25*Occupancy!$G9*Data!D$107)</f>
        <v/>
      </c>
      <c r="D13" s="24" t="str">
        <f>IF($B13="","",25*Occupancy!$G9*Data!E$107)</f>
        <v/>
      </c>
      <c r="E13" s="24" t="str">
        <f>IF($B13="","",25*Occupancy!$G9*Data!F$107)</f>
        <v/>
      </c>
      <c r="F13" s="24" t="str">
        <f>IF($B13="","",25*Occupancy!$G9*Data!G$107)</f>
        <v/>
      </c>
      <c r="G13" s="24" t="str">
        <f>IF($B13="","",25*Occupancy!$G9*Data!H$107)</f>
        <v/>
      </c>
      <c r="H13" s="24" t="str">
        <f>IF($B13="","",25*Occupancy!$G9*Data!I$107)</f>
        <v/>
      </c>
      <c r="I13" s="24" t="str">
        <f>IF($B13="","",25*Occupancy!$G9*Data!J$107)</f>
        <v/>
      </c>
      <c r="J13" s="24" t="str">
        <f>IF($B13="","",25*Occupancy!$G9*Data!K$107)</f>
        <v/>
      </c>
      <c r="K13" s="24" t="str">
        <f>IF($B13="","",25*Occupancy!$G9*Data!L$107)</f>
        <v/>
      </c>
      <c r="L13" s="24" t="str">
        <f>IF($B13="","",25*Occupancy!$G9*Data!M$107)</f>
        <v/>
      </c>
      <c r="M13" s="24" t="str">
        <f>IF($B13="","",25*Occupancy!$G9*Data!N$107)</f>
        <v/>
      </c>
      <c r="N13" s="24" t="str">
        <f>IF($B13="","",25*Occupancy!$G9*Data!O$107)</f>
        <v/>
      </c>
      <c r="O13" s="24" t="str">
        <f>IF($B13="","",4.18*C13*Data!D$18*(60-Data!D$104)/3600)</f>
        <v/>
      </c>
      <c r="P13" s="24" t="str">
        <f>IF($B13="","",4.18*D13*Data!E$18*(60-Data!E$104)/3600)</f>
        <v/>
      </c>
      <c r="Q13" s="24" t="str">
        <f>IF($B13="","",4.18*E13*Data!F$18*(60-Data!F$104)/3600)</f>
        <v/>
      </c>
      <c r="R13" s="24" t="str">
        <f>IF($B13="","",4.18*F13*Data!G$18*(60-Data!G$104)/3600)</f>
        <v/>
      </c>
      <c r="S13" s="24" t="str">
        <f>IF($B13="","",4.18*G13*Data!H$18*(60-Data!H$104)/3600)</f>
        <v/>
      </c>
      <c r="T13" s="24" t="str">
        <f>IF($B13="","",4.18*H13*Data!I$18*(60-Data!I$104)/3600)</f>
        <v/>
      </c>
      <c r="U13" s="24" t="str">
        <f>IF($B13="","",4.18*I13*Data!J$18*(60-Data!J$104)/3600)</f>
        <v/>
      </c>
      <c r="V13" s="24" t="str">
        <f>IF($B13="","",4.18*J13*Data!K$18*(60-Data!K$104)/3600)</f>
        <v/>
      </c>
      <c r="W13" s="24" t="str">
        <f>IF($B13="","",4.18*K13*Data!L$18*(60-Data!L$104)/3600)</f>
        <v/>
      </c>
      <c r="X13" s="24" t="str">
        <f>IF($B13="","",4.18*L13*Data!M$18*(60-Data!M$104)/3600)</f>
        <v/>
      </c>
      <c r="Y13" s="24" t="str">
        <f>IF($B13="","",4.18*M13*Data!N$18*(60-Data!N$104)/3600)</f>
        <v/>
      </c>
      <c r="Z13" s="24" t="str">
        <f>IF($B13="","",4.18*N13*Data!O$18*(60-Data!O$104)/3600)</f>
        <v/>
      </c>
      <c r="AA13" s="24" t="str">
        <f t="shared" si="12"/>
        <v/>
      </c>
      <c r="AB13" s="24" t="str">
        <f t="shared" si="13"/>
        <v/>
      </c>
      <c r="AC13" s="24" t="str">
        <f t="shared" si="0"/>
        <v/>
      </c>
      <c r="AD13" s="24" t="str">
        <f t="shared" si="1"/>
        <v/>
      </c>
      <c r="AE13" s="24" t="str">
        <f t="shared" si="2"/>
        <v/>
      </c>
      <c r="AF13" s="24" t="str">
        <f t="shared" si="3"/>
        <v/>
      </c>
      <c r="AG13" s="24" t="str">
        <f t="shared" si="4"/>
        <v/>
      </c>
      <c r="AH13" s="24" t="str">
        <f t="shared" si="5"/>
        <v/>
      </c>
      <c r="AI13" s="24" t="str">
        <f t="shared" si="6"/>
        <v/>
      </c>
      <c r="AJ13" s="24" t="str">
        <f t="shared" si="7"/>
        <v/>
      </c>
      <c r="AK13" s="24" t="str">
        <f t="shared" si="8"/>
        <v/>
      </c>
      <c r="AL13" s="24" t="str">
        <f t="shared" si="9"/>
        <v/>
      </c>
      <c r="AM13" s="24" t="str">
        <f t="shared" si="10"/>
        <v/>
      </c>
      <c r="AN13" s="24" t="str">
        <f>IF($B13="","",'3 INPUT SAP DATA'!$AP16*0.6*Data!D$18)</f>
        <v/>
      </c>
      <c r="AO13" s="24" t="str">
        <f>IF($B13="","",'3 INPUT SAP DATA'!$AP16*0.6*Data!E$18)</f>
        <v/>
      </c>
      <c r="AP13" s="24" t="str">
        <f>IF($B13="","",'3 INPUT SAP DATA'!$AP16*0.6*Data!F$18)</f>
        <v/>
      </c>
      <c r="AQ13" s="24" t="str">
        <f>IF($B13="","",'3 INPUT SAP DATA'!$AP16*0.6*Data!G$18)</f>
        <v/>
      </c>
      <c r="AR13" s="24" t="str">
        <f>IF($B13="","",'3 INPUT SAP DATA'!$AP16*0.6*Data!H$18)</f>
        <v/>
      </c>
      <c r="AS13" s="24" t="str">
        <f>IF($B13="","",'3 INPUT SAP DATA'!$AP16*0.6*Data!I$18)</f>
        <v/>
      </c>
      <c r="AT13" s="24" t="str">
        <f>IF($B13="","",'3 INPUT SAP DATA'!$AP16*0.6*Data!J$18)</f>
        <v/>
      </c>
      <c r="AU13" s="24" t="str">
        <f>IF($B13="","",'3 INPUT SAP DATA'!$AP16*0.6*Data!K$18)</f>
        <v/>
      </c>
      <c r="AV13" s="24" t="str">
        <f>IF($B13="","",'3 INPUT SAP DATA'!$AP16*0.6*Data!L$18)</f>
        <v/>
      </c>
      <c r="AW13" s="24" t="str">
        <f>IF($B13="","",'3 INPUT SAP DATA'!$AP16*0.6*Data!M$18)</f>
        <v/>
      </c>
      <c r="AX13" s="24" t="str">
        <f>IF($B13="","",'3 INPUT SAP DATA'!$AP16*0.6*Data!N$18)</f>
        <v/>
      </c>
      <c r="AY13" s="24" t="str">
        <f>IF($B13="","",'3 INPUT SAP DATA'!$AP16*0.6*Data!O$18)</f>
        <v/>
      </c>
      <c r="AZ13" s="24" t="str">
        <f>IF($B13="","",IF(OR('3 INPUT SAP DATA'!$AI16=Data!$E$12,'3 INPUT SAP DATA'!$AI16=Data!$G$12,'3 INPUT SAP DATA'!$AI16=Data!$H$12),0,Data!D$18*14*((0.0091*1+0.0245*(1-1))*3+0.0263)))</f>
        <v/>
      </c>
      <c r="BA13" s="24" t="str">
        <f>IF($B13="","",IF(OR('3 INPUT SAP DATA'!$AI16=Data!$E$12,'3 INPUT SAP DATA'!$AI16=Data!$G$12,'3 INPUT SAP DATA'!$AI16=Data!$H$12),0,Data!E$18*14*((0.0091*1+0.0245*(1-1))*3+0.0263)))</f>
        <v/>
      </c>
      <c r="BB13" s="24" t="str">
        <f>IF($B13="","",IF(OR('3 INPUT SAP DATA'!$AI16=Data!$E$12,'3 INPUT SAP DATA'!$AI16=Data!$G$12,'3 INPUT SAP DATA'!$AI16=Data!$H$12),0,Data!F$18*14*((0.0091*1+0.0245*(1-1))*3+0.0263)))</f>
        <v/>
      </c>
      <c r="BC13" s="24" t="str">
        <f>IF($B13="","",IF(OR('3 INPUT SAP DATA'!$AI16=Data!$E$12,'3 INPUT SAP DATA'!$AI16=Data!$G$12,'3 INPUT SAP DATA'!$AI16=Data!$H$12),0,Data!G$18*14*((0.0091*1+0.0245*(1-1))*3+0.0263)))</f>
        <v/>
      </c>
      <c r="BD13" s="24" t="str">
        <f>IF($B13="","",IF(OR('3 INPUT SAP DATA'!$AI16=Data!$E$12,'3 INPUT SAP DATA'!$AI16=Data!$G$12,'3 INPUT SAP DATA'!$AI16=Data!$H$12),0,Data!H$18*14*((0.0091*1+0.0245*(1-1))*3+0.0263)))</f>
        <v/>
      </c>
      <c r="BE13" s="24" t="str">
        <f>IF($B13="","",IF(OR('3 INPUT SAP DATA'!$AI16=Data!$E$12,'3 INPUT SAP DATA'!$AI16=Data!$G$12,'3 INPUT SAP DATA'!$AI16=Data!$H$12),0,Data!I$18*14*((0.0091*1+0.0245*(1-1))*3+0.0263)))</f>
        <v/>
      </c>
      <c r="BF13" s="24" t="str">
        <f>IF($B13="","",IF(OR('3 INPUT SAP DATA'!$AI16=Data!$E$12,'3 INPUT SAP DATA'!$AI16=Data!$G$12,'3 INPUT SAP DATA'!$AI16=Data!$H$12),0,Data!J$18*14*((0.0091*1+0.0245*(1-1))*3+0.0263)))</f>
        <v/>
      </c>
      <c r="BG13" s="24" t="str">
        <f>IF($B13="","",IF(OR('3 INPUT SAP DATA'!$AI16=Data!$E$12,'3 INPUT SAP DATA'!$AI16=Data!$G$12,'3 INPUT SAP DATA'!$AI16=Data!$H$12),0,Data!K$18*14*((0.0091*1+0.0245*(1-1))*3+0.0263)))</f>
        <v/>
      </c>
      <c r="BH13" s="24" t="str">
        <f>IF($B13="","",IF(OR('3 INPUT SAP DATA'!$AI16=Data!$E$12,'3 INPUT SAP DATA'!$AI16=Data!$G$12,'3 INPUT SAP DATA'!$AI16=Data!$H$12),0,Data!L$18*14*((0.0091*1+0.0245*(1-1))*3+0.0263)))</f>
        <v/>
      </c>
      <c r="BI13" s="24" t="str">
        <f>IF($B13="","",IF(OR('3 INPUT SAP DATA'!$AI16=Data!$E$12,'3 INPUT SAP DATA'!$AI16=Data!$G$12,'3 INPUT SAP DATA'!$AI16=Data!$H$12),0,Data!M$18*14*((0.0091*1+0.0245*(1-1))*3+0.0263)))</f>
        <v/>
      </c>
      <c r="BJ13" s="24" t="str">
        <f>IF($B13="","",IF(OR('3 INPUT SAP DATA'!$AI16=Data!$E$12,'3 INPUT SAP DATA'!$AI16=Data!$G$12,'3 INPUT SAP DATA'!$AI16=Data!$H$12),0,Data!N$18*14*((0.0091*1+0.0245*(1-1))*3+0.0263)))</f>
        <v/>
      </c>
      <c r="BK13" s="24" t="str">
        <f>IF($B13="","",IF(OR('3 INPUT SAP DATA'!$AI16=Data!$E$12,'3 INPUT SAP DATA'!$AI16=Data!$G$12,'3 INPUT SAP DATA'!$AI16=Data!$H$12),0,Data!O$18*14*((0.0091*1+0.0245*(1-1))*3+0.0263)))</f>
        <v/>
      </c>
      <c r="BL13" s="24" t="str">
        <f>IF($B13="","",IF('3 INPUT SAP DATA'!$AN16=Data!$G$13,600*IF(C16&lt;100,C16/100,1)*Data!D$18/365,0))</f>
        <v/>
      </c>
      <c r="BM13" s="24" t="str">
        <f>IF($B13="","",IF('3 INPUT SAP DATA'!$AN16=Data!$G$13,600*IF(D16&lt;100,D16/100,1)*Data!E$18/365,0))</f>
        <v/>
      </c>
      <c r="BN13" s="24" t="str">
        <f>IF($B13="","",IF('3 INPUT SAP DATA'!$AN16=Data!$G$13,600*IF(E16&lt;100,E16/100,1)*Data!F$18/365,0))</f>
        <v/>
      </c>
      <c r="BO13" s="24" t="str">
        <f>IF($B13="","",IF('3 INPUT SAP DATA'!$AN16=Data!$G$13,600*IF(F16&lt;100,F16/100,1)*Data!G$18/365,0))</f>
        <v/>
      </c>
      <c r="BP13" s="24" t="str">
        <f>IF($B13="","",IF('3 INPUT SAP DATA'!$AN16=Data!$G$13,600*IF(G16&lt;100,G16/100,1)*Data!H$18/365,0))</f>
        <v/>
      </c>
      <c r="BQ13" s="24" t="str">
        <f>IF($B13="","",IF('3 INPUT SAP DATA'!$AN16=Data!$G$13,600*IF(H16&lt;100,H16/100,1)*Data!I$18/365,0))</f>
        <v/>
      </c>
      <c r="BR13" s="24" t="str">
        <f>IF($B13="","",IF('3 INPUT SAP DATA'!$AN16=Data!$G$13,600*IF(I16&lt;100,I16/100,1)*Data!J$18/365,0))</f>
        <v/>
      </c>
      <c r="BS13" s="24" t="str">
        <f>IF($B13="","",IF('3 INPUT SAP DATA'!$AN16=Data!$G$13,600*IF(J16&lt;100,J16/100,1)*Data!K$18/365,0))</f>
        <v/>
      </c>
      <c r="BT13" s="24" t="str">
        <f>IF($B13="","",IF('3 INPUT SAP DATA'!$AN16=Data!$G$13,600*IF(K16&lt;100,K16/100,1)*Data!L$18/365,0))</f>
        <v/>
      </c>
      <c r="BU13" s="24" t="str">
        <f>IF($B13="","",IF('3 INPUT SAP DATA'!$AN16=Data!$G$13,600*IF(L16&lt;100,L16/100,1)*Data!M$18/365,0))</f>
        <v/>
      </c>
      <c r="BV13" s="24" t="str">
        <f>IF($B13="","",IF('3 INPUT SAP DATA'!$AN16=Data!$G$13,600*IF(M16&lt;100,M16/100,1)*Data!N$18/365,0))</f>
        <v/>
      </c>
      <c r="BW13" s="24" t="str">
        <f>IF($B13="","",IF('3 INPUT SAP DATA'!$AN16=Data!$G$13,600*IF(N16&lt;100,N16/100,1)*Data!O$18/365,0))</f>
        <v/>
      </c>
      <c r="BX13" s="24" t="str">
        <f t="shared" si="14"/>
        <v/>
      </c>
      <c r="BY13" s="24" t="str">
        <f t="shared" si="15"/>
        <v/>
      </c>
      <c r="BZ13" s="24" t="str">
        <f t="shared" si="16"/>
        <v/>
      </c>
      <c r="CA13" s="24" t="str">
        <f t="shared" si="17"/>
        <v/>
      </c>
      <c r="CB13" s="24" t="str">
        <f t="shared" si="18"/>
        <v/>
      </c>
      <c r="CC13" s="24" t="str">
        <f t="shared" si="19"/>
        <v/>
      </c>
      <c r="CD13" s="24" t="str">
        <f t="shared" si="20"/>
        <v/>
      </c>
      <c r="CE13" s="24" t="str">
        <f t="shared" si="21"/>
        <v/>
      </c>
      <c r="CF13" s="24" t="str">
        <f t="shared" si="22"/>
        <v/>
      </c>
      <c r="CG13" s="24" t="str">
        <f t="shared" si="23"/>
        <v/>
      </c>
      <c r="CH13" s="24" t="str">
        <f t="shared" si="24"/>
        <v/>
      </c>
      <c r="CI13" s="24" t="str">
        <f t="shared" si="25"/>
        <v/>
      </c>
      <c r="CJ13" s="24" t="str">
        <f>IF($B13="","",BX13+'3 INPUT SAP DATA'!AV16)</f>
        <v/>
      </c>
      <c r="CK13" s="24" t="str">
        <f>IF($B13="","",BY13+'3 INPUT SAP DATA'!AW16)</f>
        <v/>
      </c>
      <c r="CL13" s="24" t="str">
        <f>IF($B13="","",BZ13+'3 INPUT SAP DATA'!AX16)</f>
        <v/>
      </c>
      <c r="CM13" s="24" t="str">
        <f>IF($B13="","",CA13+'3 INPUT SAP DATA'!AY16)</f>
        <v/>
      </c>
      <c r="CN13" s="24" t="str">
        <f>IF($B13="","",CB13+'3 INPUT SAP DATA'!AZ16)</f>
        <v/>
      </c>
      <c r="CO13" s="24" t="str">
        <f>IF($B13="","",CC13+'3 INPUT SAP DATA'!BA16)</f>
        <v/>
      </c>
      <c r="CP13" s="24" t="str">
        <f>IF($B13="","",CD13+'3 INPUT SAP DATA'!BB16)</f>
        <v/>
      </c>
      <c r="CQ13" s="24" t="str">
        <f>IF($B13="","",CE13+'3 INPUT SAP DATA'!BC16)</f>
        <v/>
      </c>
      <c r="CR13" s="24" t="str">
        <f>IF($B13="","",CF13+'3 INPUT SAP DATA'!BD16)</f>
        <v/>
      </c>
      <c r="CS13" s="24" t="str">
        <f>IF($B13="","",CG13+'3 INPUT SAP DATA'!BE16)</f>
        <v/>
      </c>
      <c r="CT13" s="24" t="str">
        <f>IF($B13="","",CH13+'3 INPUT SAP DATA'!BF16)</f>
        <v/>
      </c>
      <c r="CU13" s="24" t="str">
        <f>IF($B13="","",CI13+'3 INPUT SAP DATA'!BG16)</f>
        <v/>
      </c>
      <c r="CV13" s="24" t="str">
        <f>IF($B13="","",Data!$I$125*(Data!$I$123*O13+BL13)+Data!$I$124*(AB13+AN13+AZ13))</f>
        <v/>
      </c>
      <c r="CW13" s="24" t="str">
        <f>IF($B13="","",Data!$I$125*(Data!$I$123*P13+BM13)+Data!$I$124*(AC13+AO13+BA13))</f>
        <v/>
      </c>
      <c r="CX13" s="24" t="str">
        <f>IF($B13="","",Data!$I$125*(Data!$I$123*Q13+BN13)+Data!$I$124*(AD13+AP13+BB13))</f>
        <v/>
      </c>
      <c r="CY13" s="24" t="str">
        <f>IF($B13="","",Data!$I$125*(Data!$I$123*R13+BO13)+Data!$I$124*(AE13+AQ13+BC13))</f>
        <v/>
      </c>
      <c r="CZ13" s="24" t="str">
        <f>IF($B13="","",Data!$I$125*(Data!$I$123*S13+BP13)+Data!$I$124*(AF13+AR13+BD13))</f>
        <v/>
      </c>
      <c r="DA13" s="24" t="str">
        <f>IF($B13="","",Data!$I$125*(Data!$I$123*T13+BQ13)+Data!$I$124*(AG13+AS13+BE13))</f>
        <v/>
      </c>
      <c r="DB13" s="24" t="str">
        <f>IF($B13="","",Data!$I$125*(Data!$I$123*U13+BR13)+Data!$I$124*(AH13+AT13+BF13))</f>
        <v/>
      </c>
      <c r="DC13" s="24" t="str">
        <f>IF($B13="","",Data!$I$125*(Data!$I$123*V13+BS13)+Data!$I$124*(AI13+AU13+BG13))</f>
        <v/>
      </c>
      <c r="DD13" s="24" t="str">
        <f>IF($B13="","",Data!$I$125*(Data!$I$123*W13+BT13)+Data!$I$124*(AJ13+AV13+BH13))</f>
        <v/>
      </c>
      <c r="DE13" s="24" t="str">
        <f>IF($B13="","",Data!$I$125*(Data!$I$123*X13+BU13)+Data!$I$124*(AK13+AW13+BI13))</f>
        <v/>
      </c>
      <c r="DF13" s="24" t="str">
        <f>IF($B13="","",Data!$I$125*(Data!$I$123*Y13+BV13)+Data!$I$124*(AL13+AX13+BJ13))</f>
        <v/>
      </c>
      <c r="DG13" s="24" t="str">
        <f>IF($B13="","",Data!$I$125*(Data!$I$123*Z13+BW13)+Data!$I$124*(AM13+AY13+BK13))</f>
        <v/>
      </c>
    </row>
    <row r="14" spans="2:111" s="17" customFormat="1" ht="19.899999999999999" customHeight="1">
      <c r="B14" s="47" t="str">
        <f>IF('3 INPUT SAP DATA'!H17="","",'3 INPUT SAP DATA'!H17)</f>
        <v/>
      </c>
      <c r="C14" s="24" t="str">
        <f>IF($B14="","",25*Occupancy!$G10*Data!D$107)</f>
        <v/>
      </c>
      <c r="D14" s="24" t="str">
        <f>IF($B14="","",25*Occupancy!$G10*Data!E$107)</f>
        <v/>
      </c>
      <c r="E14" s="24" t="str">
        <f>IF($B14="","",25*Occupancy!$G10*Data!F$107)</f>
        <v/>
      </c>
      <c r="F14" s="24" t="str">
        <f>IF($B14="","",25*Occupancy!$G10*Data!G$107)</f>
        <v/>
      </c>
      <c r="G14" s="24" t="str">
        <f>IF($B14="","",25*Occupancy!$G10*Data!H$107)</f>
        <v/>
      </c>
      <c r="H14" s="24" t="str">
        <f>IF($B14="","",25*Occupancy!$G10*Data!I$107)</f>
        <v/>
      </c>
      <c r="I14" s="24" t="str">
        <f>IF($B14="","",25*Occupancy!$G10*Data!J$107)</f>
        <v/>
      </c>
      <c r="J14" s="24" t="str">
        <f>IF($B14="","",25*Occupancy!$G10*Data!K$107)</f>
        <v/>
      </c>
      <c r="K14" s="24" t="str">
        <f>IF($B14="","",25*Occupancy!$G10*Data!L$107)</f>
        <v/>
      </c>
      <c r="L14" s="24" t="str">
        <f>IF($B14="","",25*Occupancy!$G10*Data!M$107)</f>
        <v/>
      </c>
      <c r="M14" s="24" t="str">
        <f>IF($B14="","",25*Occupancy!$G10*Data!N$107)</f>
        <v/>
      </c>
      <c r="N14" s="24" t="str">
        <f>IF($B14="","",25*Occupancy!$G10*Data!O$107)</f>
        <v/>
      </c>
      <c r="O14" s="24" t="str">
        <f>IF($B14="","",4.18*C14*Data!D$18*(60-Data!D$104)/3600)</f>
        <v/>
      </c>
      <c r="P14" s="24" t="str">
        <f>IF($B14="","",4.18*D14*Data!E$18*(60-Data!E$104)/3600)</f>
        <v/>
      </c>
      <c r="Q14" s="24" t="str">
        <f>IF($B14="","",4.18*E14*Data!F$18*(60-Data!F$104)/3600)</f>
        <v/>
      </c>
      <c r="R14" s="24" t="str">
        <f>IF($B14="","",4.18*F14*Data!G$18*(60-Data!G$104)/3600)</f>
        <v/>
      </c>
      <c r="S14" s="24" t="str">
        <f>IF($B14="","",4.18*G14*Data!H$18*(60-Data!H$104)/3600)</f>
        <v/>
      </c>
      <c r="T14" s="24" t="str">
        <f>IF($B14="","",4.18*H14*Data!I$18*(60-Data!I$104)/3600)</f>
        <v/>
      </c>
      <c r="U14" s="24" t="str">
        <f>IF($B14="","",4.18*I14*Data!J$18*(60-Data!J$104)/3600)</f>
        <v/>
      </c>
      <c r="V14" s="24" t="str">
        <f>IF($B14="","",4.18*J14*Data!K$18*(60-Data!K$104)/3600)</f>
        <v/>
      </c>
      <c r="W14" s="24" t="str">
        <f>IF($B14="","",4.18*K14*Data!L$18*(60-Data!L$104)/3600)</f>
        <v/>
      </c>
      <c r="X14" s="24" t="str">
        <f>IF($B14="","",4.18*L14*Data!M$18*(60-Data!M$104)/3600)</f>
        <v/>
      </c>
      <c r="Y14" s="24" t="str">
        <f>IF($B14="","",4.18*M14*Data!N$18*(60-Data!N$104)/3600)</f>
        <v/>
      </c>
      <c r="Z14" s="24" t="str">
        <f>IF($B14="","",4.18*N14*Data!O$18*(60-Data!O$104)/3600)</f>
        <v/>
      </c>
      <c r="AA14" s="24" t="str">
        <f t="shared" si="12"/>
        <v/>
      </c>
      <c r="AB14" s="24" t="str">
        <f t="shared" si="13"/>
        <v/>
      </c>
      <c r="AC14" s="24" t="str">
        <f t="shared" si="0"/>
        <v/>
      </c>
      <c r="AD14" s="24" t="str">
        <f t="shared" si="1"/>
        <v/>
      </c>
      <c r="AE14" s="24" t="str">
        <f t="shared" si="2"/>
        <v/>
      </c>
      <c r="AF14" s="24" t="str">
        <f t="shared" si="3"/>
        <v/>
      </c>
      <c r="AG14" s="24" t="str">
        <f t="shared" si="4"/>
        <v/>
      </c>
      <c r="AH14" s="24" t="str">
        <f t="shared" si="5"/>
        <v/>
      </c>
      <c r="AI14" s="24" t="str">
        <f t="shared" si="6"/>
        <v/>
      </c>
      <c r="AJ14" s="24" t="str">
        <f t="shared" si="7"/>
        <v/>
      </c>
      <c r="AK14" s="24" t="str">
        <f t="shared" si="8"/>
        <v/>
      </c>
      <c r="AL14" s="24" t="str">
        <f t="shared" si="9"/>
        <v/>
      </c>
      <c r="AM14" s="24" t="str">
        <f t="shared" si="10"/>
        <v/>
      </c>
      <c r="AN14" s="24" t="str">
        <f>IF($B14="","",'3 INPUT SAP DATA'!$AP17*0.6*Data!D$18)</f>
        <v/>
      </c>
      <c r="AO14" s="24" t="str">
        <f>IF($B14="","",'3 INPUT SAP DATA'!$AP17*0.6*Data!E$18)</f>
        <v/>
      </c>
      <c r="AP14" s="24" t="str">
        <f>IF($B14="","",'3 INPUT SAP DATA'!$AP17*0.6*Data!F$18)</f>
        <v/>
      </c>
      <c r="AQ14" s="24" t="str">
        <f>IF($B14="","",'3 INPUT SAP DATA'!$AP17*0.6*Data!G$18)</f>
        <v/>
      </c>
      <c r="AR14" s="24" t="str">
        <f>IF($B14="","",'3 INPUT SAP DATA'!$AP17*0.6*Data!H$18)</f>
        <v/>
      </c>
      <c r="AS14" s="24" t="str">
        <f>IF($B14="","",'3 INPUT SAP DATA'!$AP17*0.6*Data!I$18)</f>
        <v/>
      </c>
      <c r="AT14" s="24" t="str">
        <f>IF($B14="","",'3 INPUT SAP DATA'!$AP17*0.6*Data!J$18)</f>
        <v/>
      </c>
      <c r="AU14" s="24" t="str">
        <f>IF($B14="","",'3 INPUT SAP DATA'!$AP17*0.6*Data!K$18)</f>
        <v/>
      </c>
      <c r="AV14" s="24" t="str">
        <f>IF($B14="","",'3 INPUT SAP DATA'!$AP17*0.6*Data!L$18)</f>
        <v/>
      </c>
      <c r="AW14" s="24" t="str">
        <f>IF($B14="","",'3 INPUT SAP DATA'!$AP17*0.6*Data!M$18)</f>
        <v/>
      </c>
      <c r="AX14" s="24" t="str">
        <f>IF($B14="","",'3 INPUT SAP DATA'!$AP17*0.6*Data!N$18)</f>
        <v/>
      </c>
      <c r="AY14" s="24" t="str">
        <f>IF($B14="","",'3 INPUT SAP DATA'!$AP17*0.6*Data!O$18)</f>
        <v/>
      </c>
      <c r="AZ14" s="24" t="str">
        <f>IF($B14="","",IF(OR('3 INPUT SAP DATA'!$AI17=Data!$E$12,'3 INPUT SAP DATA'!$AI17=Data!$G$12,'3 INPUT SAP DATA'!$AI17=Data!$H$12),0,Data!D$18*14*((0.0091*1+0.0245*(1-1))*3+0.0263)))</f>
        <v/>
      </c>
      <c r="BA14" s="24" t="str">
        <f>IF($B14="","",IF(OR('3 INPUT SAP DATA'!$AI17=Data!$E$12,'3 INPUT SAP DATA'!$AI17=Data!$G$12,'3 INPUT SAP DATA'!$AI17=Data!$H$12),0,Data!E$18*14*((0.0091*1+0.0245*(1-1))*3+0.0263)))</f>
        <v/>
      </c>
      <c r="BB14" s="24" t="str">
        <f>IF($B14="","",IF(OR('3 INPUT SAP DATA'!$AI17=Data!$E$12,'3 INPUT SAP DATA'!$AI17=Data!$G$12,'3 INPUT SAP DATA'!$AI17=Data!$H$12),0,Data!F$18*14*((0.0091*1+0.0245*(1-1))*3+0.0263)))</f>
        <v/>
      </c>
      <c r="BC14" s="24" t="str">
        <f>IF($B14="","",IF(OR('3 INPUT SAP DATA'!$AI17=Data!$E$12,'3 INPUT SAP DATA'!$AI17=Data!$G$12,'3 INPUT SAP DATA'!$AI17=Data!$H$12),0,Data!G$18*14*((0.0091*1+0.0245*(1-1))*3+0.0263)))</f>
        <v/>
      </c>
      <c r="BD14" s="24" t="str">
        <f>IF($B14="","",IF(OR('3 INPUT SAP DATA'!$AI17=Data!$E$12,'3 INPUT SAP DATA'!$AI17=Data!$G$12,'3 INPUT SAP DATA'!$AI17=Data!$H$12),0,Data!H$18*14*((0.0091*1+0.0245*(1-1))*3+0.0263)))</f>
        <v/>
      </c>
      <c r="BE14" s="24" t="str">
        <f>IF($B14="","",IF(OR('3 INPUT SAP DATA'!$AI17=Data!$E$12,'3 INPUT SAP DATA'!$AI17=Data!$G$12,'3 INPUT SAP DATA'!$AI17=Data!$H$12),0,Data!I$18*14*((0.0091*1+0.0245*(1-1))*3+0.0263)))</f>
        <v/>
      </c>
      <c r="BF14" s="24" t="str">
        <f>IF($B14="","",IF(OR('3 INPUT SAP DATA'!$AI17=Data!$E$12,'3 INPUT SAP DATA'!$AI17=Data!$G$12,'3 INPUT SAP DATA'!$AI17=Data!$H$12),0,Data!J$18*14*((0.0091*1+0.0245*(1-1))*3+0.0263)))</f>
        <v/>
      </c>
      <c r="BG14" s="24" t="str">
        <f>IF($B14="","",IF(OR('3 INPUT SAP DATA'!$AI17=Data!$E$12,'3 INPUT SAP DATA'!$AI17=Data!$G$12,'3 INPUT SAP DATA'!$AI17=Data!$H$12),0,Data!K$18*14*((0.0091*1+0.0245*(1-1))*3+0.0263)))</f>
        <v/>
      </c>
      <c r="BH14" s="24" t="str">
        <f>IF($B14="","",IF(OR('3 INPUT SAP DATA'!$AI17=Data!$E$12,'3 INPUT SAP DATA'!$AI17=Data!$G$12,'3 INPUT SAP DATA'!$AI17=Data!$H$12),0,Data!L$18*14*((0.0091*1+0.0245*(1-1))*3+0.0263)))</f>
        <v/>
      </c>
      <c r="BI14" s="24" t="str">
        <f>IF($B14="","",IF(OR('3 INPUT SAP DATA'!$AI17=Data!$E$12,'3 INPUT SAP DATA'!$AI17=Data!$G$12,'3 INPUT SAP DATA'!$AI17=Data!$H$12),0,Data!M$18*14*((0.0091*1+0.0245*(1-1))*3+0.0263)))</f>
        <v/>
      </c>
      <c r="BJ14" s="24" t="str">
        <f>IF($B14="","",IF(OR('3 INPUT SAP DATA'!$AI17=Data!$E$12,'3 INPUT SAP DATA'!$AI17=Data!$G$12,'3 INPUT SAP DATA'!$AI17=Data!$H$12),0,Data!N$18*14*((0.0091*1+0.0245*(1-1))*3+0.0263)))</f>
        <v/>
      </c>
      <c r="BK14" s="24" t="str">
        <f>IF($B14="","",IF(OR('3 INPUT SAP DATA'!$AI17=Data!$E$12,'3 INPUT SAP DATA'!$AI17=Data!$G$12,'3 INPUT SAP DATA'!$AI17=Data!$H$12),0,Data!O$18*14*((0.0091*1+0.0245*(1-1))*3+0.0263)))</f>
        <v/>
      </c>
      <c r="BL14" s="24" t="str">
        <f>IF($B14="","",IF('3 INPUT SAP DATA'!$AN17=Data!$G$13,600*IF(C17&lt;100,C17/100,1)*Data!D$18/365,0))</f>
        <v/>
      </c>
      <c r="BM14" s="24" t="str">
        <f>IF($B14="","",IF('3 INPUT SAP DATA'!$AN17=Data!$G$13,600*IF(D17&lt;100,D17/100,1)*Data!E$18/365,0))</f>
        <v/>
      </c>
      <c r="BN14" s="24" t="str">
        <f>IF($B14="","",IF('3 INPUT SAP DATA'!$AN17=Data!$G$13,600*IF(E17&lt;100,E17/100,1)*Data!F$18/365,0))</f>
        <v/>
      </c>
      <c r="BO14" s="24" t="str">
        <f>IF($B14="","",IF('3 INPUT SAP DATA'!$AN17=Data!$G$13,600*IF(F17&lt;100,F17/100,1)*Data!G$18/365,0))</f>
        <v/>
      </c>
      <c r="BP14" s="24" t="str">
        <f>IF($B14="","",IF('3 INPUT SAP DATA'!$AN17=Data!$G$13,600*IF(G17&lt;100,G17/100,1)*Data!H$18/365,0))</f>
        <v/>
      </c>
      <c r="BQ14" s="24" t="str">
        <f>IF($B14="","",IF('3 INPUT SAP DATA'!$AN17=Data!$G$13,600*IF(H17&lt;100,H17/100,1)*Data!I$18/365,0))</f>
        <v/>
      </c>
      <c r="BR14" s="24" t="str">
        <f>IF($B14="","",IF('3 INPUT SAP DATA'!$AN17=Data!$G$13,600*IF(I17&lt;100,I17/100,1)*Data!J$18/365,0))</f>
        <v/>
      </c>
      <c r="BS14" s="24" t="str">
        <f>IF($B14="","",IF('3 INPUT SAP DATA'!$AN17=Data!$G$13,600*IF(J17&lt;100,J17/100,1)*Data!K$18/365,0))</f>
        <v/>
      </c>
      <c r="BT14" s="24" t="str">
        <f>IF($B14="","",IF('3 INPUT SAP DATA'!$AN17=Data!$G$13,600*IF(K17&lt;100,K17/100,1)*Data!L$18/365,0))</f>
        <v/>
      </c>
      <c r="BU14" s="24" t="str">
        <f>IF($B14="","",IF('3 INPUT SAP DATA'!$AN17=Data!$G$13,600*IF(L17&lt;100,L17/100,1)*Data!M$18/365,0))</f>
        <v/>
      </c>
      <c r="BV14" s="24" t="str">
        <f>IF($B14="","",IF('3 INPUT SAP DATA'!$AN17=Data!$G$13,600*IF(M17&lt;100,M17/100,1)*Data!N$18/365,0))</f>
        <v/>
      </c>
      <c r="BW14" s="24" t="str">
        <f>IF($B14="","",IF('3 INPUT SAP DATA'!$AN17=Data!$G$13,600*IF(N17&lt;100,N17/100,1)*Data!O$18/365,0))</f>
        <v/>
      </c>
      <c r="BX14" s="24" t="str">
        <f t="shared" si="14"/>
        <v/>
      </c>
      <c r="BY14" s="24" t="str">
        <f t="shared" si="15"/>
        <v/>
      </c>
      <c r="BZ14" s="24" t="str">
        <f t="shared" si="16"/>
        <v/>
      </c>
      <c r="CA14" s="24" t="str">
        <f t="shared" si="17"/>
        <v/>
      </c>
      <c r="CB14" s="24" t="str">
        <f t="shared" si="18"/>
        <v/>
      </c>
      <c r="CC14" s="24" t="str">
        <f t="shared" si="19"/>
        <v/>
      </c>
      <c r="CD14" s="24" t="str">
        <f t="shared" si="20"/>
        <v/>
      </c>
      <c r="CE14" s="24" t="str">
        <f t="shared" si="21"/>
        <v/>
      </c>
      <c r="CF14" s="24" t="str">
        <f t="shared" si="22"/>
        <v/>
      </c>
      <c r="CG14" s="24" t="str">
        <f t="shared" si="23"/>
        <v/>
      </c>
      <c r="CH14" s="24" t="str">
        <f t="shared" si="24"/>
        <v/>
      </c>
      <c r="CI14" s="24" t="str">
        <f t="shared" si="25"/>
        <v/>
      </c>
      <c r="CJ14" s="24" t="str">
        <f>IF($B14="","",BX14+'3 INPUT SAP DATA'!AV17)</f>
        <v/>
      </c>
      <c r="CK14" s="24" t="str">
        <f>IF($B14="","",BY14+'3 INPUT SAP DATA'!AW17)</f>
        <v/>
      </c>
      <c r="CL14" s="24" t="str">
        <f>IF($B14="","",BZ14+'3 INPUT SAP DATA'!AX17)</f>
        <v/>
      </c>
      <c r="CM14" s="24" t="str">
        <f>IF($B14="","",CA14+'3 INPUT SAP DATA'!AY17)</f>
        <v/>
      </c>
      <c r="CN14" s="24" t="str">
        <f>IF($B14="","",CB14+'3 INPUT SAP DATA'!AZ17)</f>
        <v/>
      </c>
      <c r="CO14" s="24" t="str">
        <f>IF($B14="","",CC14+'3 INPUT SAP DATA'!BA17)</f>
        <v/>
      </c>
      <c r="CP14" s="24" t="str">
        <f>IF($B14="","",CD14+'3 INPUT SAP DATA'!BB17)</f>
        <v/>
      </c>
      <c r="CQ14" s="24" t="str">
        <f>IF($B14="","",CE14+'3 INPUT SAP DATA'!BC17)</f>
        <v/>
      </c>
      <c r="CR14" s="24" t="str">
        <f>IF($B14="","",CF14+'3 INPUT SAP DATA'!BD17)</f>
        <v/>
      </c>
      <c r="CS14" s="24" t="str">
        <f>IF($B14="","",CG14+'3 INPUT SAP DATA'!BE17)</f>
        <v/>
      </c>
      <c r="CT14" s="24" t="str">
        <f>IF($B14="","",CH14+'3 INPUT SAP DATA'!BF17)</f>
        <v/>
      </c>
      <c r="CU14" s="24" t="str">
        <f>IF($B14="","",CI14+'3 INPUT SAP DATA'!BG17)</f>
        <v/>
      </c>
      <c r="CV14" s="24" t="str">
        <f>IF($B14="","",Data!$I$125*(Data!$I$123*O14+BL14)+Data!$I$124*(AB14+AN14+AZ14))</f>
        <v/>
      </c>
      <c r="CW14" s="24" t="str">
        <f>IF($B14="","",Data!$I$125*(Data!$I$123*P14+BM14)+Data!$I$124*(AC14+AO14+BA14))</f>
        <v/>
      </c>
      <c r="CX14" s="24" t="str">
        <f>IF($B14="","",Data!$I$125*(Data!$I$123*Q14+BN14)+Data!$I$124*(AD14+AP14+BB14))</f>
        <v/>
      </c>
      <c r="CY14" s="24" t="str">
        <f>IF($B14="","",Data!$I$125*(Data!$I$123*R14+BO14)+Data!$I$124*(AE14+AQ14+BC14))</f>
        <v/>
      </c>
      <c r="CZ14" s="24" t="str">
        <f>IF($B14="","",Data!$I$125*(Data!$I$123*S14+BP14)+Data!$I$124*(AF14+AR14+BD14))</f>
        <v/>
      </c>
      <c r="DA14" s="24" t="str">
        <f>IF($B14="","",Data!$I$125*(Data!$I$123*T14+BQ14)+Data!$I$124*(AG14+AS14+BE14))</f>
        <v/>
      </c>
      <c r="DB14" s="24" t="str">
        <f>IF($B14="","",Data!$I$125*(Data!$I$123*U14+BR14)+Data!$I$124*(AH14+AT14+BF14))</f>
        <v/>
      </c>
      <c r="DC14" s="24" t="str">
        <f>IF($B14="","",Data!$I$125*(Data!$I$123*V14+BS14)+Data!$I$124*(AI14+AU14+BG14))</f>
        <v/>
      </c>
      <c r="DD14" s="24" t="str">
        <f>IF($B14="","",Data!$I$125*(Data!$I$123*W14+BT14)+Data!$I$124*(AJ14+AV14+BH14))</f>
        <v/>
      </c>
      <c r="DE14" s="24" t="str">
        <f>IF($B14="","",Data!$I$125*(Data!$I$123*X14+BU14)+Data!$I$124*(AK14+AW14+BI14))</f>
        <v/>
      </c>
      <c r="DF14" s="24" t="str">
        <f>IF($B14="","",Data!$I$125*(Data!$I$123*Y14+BV14)+Data!$I$124*(AL14+AX14+BJ14))</f>
        <v/>
      </c>
      <c r="DG14" s="24" t="str">
        <f>IF($B14="","",Data!$I$125*(Data!$I$123*Z14+BW14)+Data!$I$124*(AM14+AY14+BK14))</f>
        <v/>
      </c>
    </row>
    <row r="15" spans="2:111" s="17" customFormat="1" ht="19.899999999999999" customHeight="1">
      <c r="B15" s="47" t="str">
        <f>IF('3 INPUT SAP DATA'!H18="","",'3 INPUT SAP DATA'!H18)</f>
        <v/>
      </c>
      <c r="C15" s="24" t="str">
        <f>IF($B15="","",25*Occupancy!$G11*Data!D$107)</f>
        <v/>
      </c>
      <c r="D15" s="24" t="str">
        <f>IF($B15="","",25*Occupancy!$G11*Data!E$107)</f>
        <v/>
      </c>
      <c r="E15" s="24" t="str">
        <f>IF($B15="","",25*Occupancy!$G11*Data!F$107)</f>
        <v/>
      </c>
      <c r="F15" s="24" t="str">
        <f>IF($B15="","",25*Occupancy!$G11*Data!G$107)</f>
        <v/>
      </c>
      <c r="G15" s="24" t="str">
        <f>IF($B15="","",25*Occupancy!$G11*Data!H$107)</f>
        <v/>
      </c>
      <c r="H15" s="24" t="str">
        <f>IF($B15="","",25*Occupancy!$G11*Data!I$107)</f>
        <v/>
      </c>
      <c r="I15" s="24" t="str">
        <f>IF($B15="","",25*Occupancy!$G11*Data!J$107)</f>
        <v/>
      </c>
      <c r="J15" s="24" t="str">
        <f>IF($B15="","",25*Occupancy!$G11*Data!K$107)</f>
        <v/>
      </c>
      <c r="K15" s="24" t="str">
        <f>IF($B15="","",25*Occupancy!$G11*Data!L$107)</f>
        <v/>
      </c>
      <c r="L15" s="24" t="str">
        <f>IF($B15="","",25*Occupancy!$G11*Data!M$107)</f>
        <v/>
      </c>
      <c r="M15" s="24" t="str">
        <f>IF($B15="","",25*Occupancy!$G11*Data!N$107)</f>
        <v/>
      </c>
      <c r="N15" s="24" t="str">
        <f>IF($B15="","",25*Occupancy!$G11*Data!O$107)</f>
        <v/>
      </c>
      <c r="O15" s="24" t="str">
        <f>IF($B15="","",4.18*C15*Data!D$18*(60-Data!D$104)/3600)</f>
        <v/>
      </c>
      <c r="P15" s="24" t="str">
        <f>IF($B15="","",4.18*D15*Data!E$18*(60-Data!E$104)/3600)</f>
        <v/>
      </c>
      <c r="Q15" s="24" t="str">
        <f>IF($B15="","",4.18*E15*Data!F$18*(60-Data!F$104)/3600)</f>
        <v/>
      </c>
      <c r="R15" s="24" t="str">
        <f>IF($B15="","",4.18*F15*Data!G$18*(60-Data!G$104)/3600)</f>
        <v/>
      </c>
      <c r="S15" s="24" t="str">
        <f>IF($B15="","",4.18*G15*Data!H$18*(60-Data!H$104)/3600)</f>
        <v/>
      </c>
      <c r="T15" s="24" t="str">
        <f>IF($B15="","",4.18*H15*Data!I$18*(60-Data!I$104)/3600)</f>
        <v/>
      </c>
      <c r="U15" s="24" t="str">
        <f>IF($B15="","",4.18*I15*Data!J$18*(60-Data!J$104)/3600)</f>
        <v/>
      </c>
      <c r="V15" s="24" t="str">
        <f>IF($B15="","",4.18*J15*Data!K$18*(60-Data!K$104)/3600)</f>
        <v/>
      </c>
      <c r="W15" s="24" t="str">
        <f>IF($B15="","",4.18*K15*Data!L$18*(60-Data!L$104)/3600)</f>
        <v/>
      </c>
      <c r="X15" s="24" t="str">
        <f>IF($B15="","",4.18*L15*Data!M$18*(60-Data!M$104)/3600)</f>
        <v/>
      </c>
      <c r="Y15" s="24" t="str">
        <f>IF($B15="","",4.18*M15*Data!N$18*(60-Data!N$104)/3600)</f>
        <v/>
      </c>
      <c r="Z15" s="24" t="str">
        <f>IF($B15="","",4.18*N15*Data!O$18*(60-Data!O$104)/3600)</f>
        <v/>
      </c>
      <c r="AA15" s="24" t="str">
        <f t="shared" si="12"/>
        <v/>
      </c>
      <c r="AB15" s="24" t="str">
        <f t="shared" si="13"/>
        <v/>
      </c>
      <c r="AC15" s="24" t="str">
        <f t="shared" si="0"/>
        <v/>
      </c>
      <c r="AD15" s="24" t="str">
        <f t="shared" si="1"/>
        <v/>
      </c>
      <c r="AE15" s="24" t="str">
        <f t="shared" si="2"/>
        <v/>
      </c>
      <c r="AF15" s="24" t="str">
        <f t="shared" si="3"/>
        <v/>
      </c>
      <c r="AG15" s="24" t="str">
        <f t="shared" si="4"/>
        <v/>
      </c>
      <c r="AH15" s="24" t="str">
        <f t="shared" si="5"/>
        <v/>
      </c>
      <c r="AI15" s="24" t="str">
        <f t="shared" si="6"/>
        <v/>
      </c>
      <c r="AJ15" s="24" t="str">
        <f t="shared" si="7"/>
        <v/>
      </c>
      <c r="AK15" s="24" t="str">
        <f t="shared" si="8"/>
        <v/>
      </c>
      <c r="AL15" s="24" t="str">
        <f t="shared" si="9"/>
        <v/>
      </c>
      <c r="AM15" s="24" t="str">
        <f t="shared" si="10"/>
        <v/>
      </c>
      <c r="AN15" s="24" t="str">
        <f>IF($B15="","",'3 INPUT SAP DATA'!$AP18*0.6*Data!D$18)</f>
        <v/>
      </c>
      <c r="AO15" s="24" t="str">
        <f>IF($B15="","",'3 INPUT SAP DATA'!$AP18*0.6*Data!E$18)</f>
        <v/>
      </c>
      <c r="AP15" s="24" t="str">
        <f>IF($B15="","",'3 INPUT SAP DATA'!$AP18*0.6*Data!F$18)</f>
        <v/>
      </c>
      <c r="AQ15" s="24" t="str">
        <f>IF($B15="","",'3 INPUT SAP DATA'!$AP18*0.6*Data!G$18)</f>
        <v/>
      </c>
      <c r="AR15" s="24" t="str">
        <f>IF($B15="","",'3 INPUT SAP DATA'!$AP18*0.6*Data!H$18)</f>
        <v/>
      </c>
      <c r="AS15" s="24" t="str">
        <f>IF($B15="","",'3 INPUT SAP DATA'!$AP18*0.6*Data!I$18)</f>
        <v/>
      </c>
      <c r="AT15" s="24" t="str">
        <f>IF($B15="","",'3 INPUT SAP DATA'!$AP18*0.6*Data!J$18)</f>
        <v/>
      </c>
      <c r="AU15" s="24" t="str">
        <f>IF($B15="","",'3 INPUT SAP DATA'!$AP18*0.6*Data!K$18)</f>
        <v/>
      </c>
      <c r="AV15" s="24" t="str">
        <f>IF($B15="","",'3 INPUT SAP DATA'!$AP18*0.6*Data!L$18)</f>
        <v/>
      </c>
      <c r="AW15" s="24" t="str">
        <f>IF($B15="","",'3 INPUT SAP DATA'!$AP18*0.6*Data!M$18)</f>
        <v/>
      </c>
      <c r="AX15" s="24" t="str">
        <f>IF($B15="","",'3 INPUT SAP DATA'!$AP18*0.6*Data!N$18)</f>
        <v/>
      </c>
      <c r="AY15" s="24" t="str">
        <f>IF($B15="","",'3 INPUT SAP DATA'!$AP18*0.6*Data!O$18)</f>
        <v/>
      </c>
      <c r="AZ15" s="24" t="str">
        <f>IF($B15="","",IF(OR('3 INPUT SAP DATA'!$AI18=Data!$E$12,'3 INPUT SAP DATA'!$AI18=Data!$G$12,'3 INPUT SAP DATA'!$AI18=Data!$H$12),0,Data!D$18*14*((0.0091*1+0.0245*(1-1))*3+0.0263)))</f>
        <v/>
      </c>
      <c r="BA15" s="24" t="str">
        <f>IF($B15="","",IF(OR('3 INPUT SAP DATA'!$AI18=Data!$E$12,'3 INPUT SAP DATA'!$AI18=Data!$G$12,'3 INPUT SAP DATA'!$AI18=Data!$H$12),0,Data!E$18*14*((0.0091*1+0.0245*(1-1))*3+0.0263)))</f>
        <v/>
      </c>
      <c r="BB15" s="24" t="str">
        <f>IF($B15="","",IF(OR('3 INPUT SAP DATA'!$AI18=Data!$E$12,'3 INPUT SAP DATA'!$AI18=Data!$G$12,'3 INPUT SAP DATA'!$AI18=Data!$H$12),0,Data!F$18*14*((0.0091*1+0.0245*(1-1))*3+0.0263)))</f>
        <v/>
      </c>
      <c r="BC15" s="24" t="str">
        <f>IF($B15="","",IF(OR('3 INPUT SAP DATA'!$AI18=Data!$E$12,'3 INPUT SAP DATA'!$AI18=Data!$G$12,'3 INPUT SAP DATA'!$AI18=Data!$H$12),0,Data!G$18*14*((0.0091*1+0.0245*(1-1))*3+0.0263)))</f>
        <v/>
      </c>
      <c r="BD15" s="24" t="str">
        <f>IF($B15="","",IF(OR('3 INPUT SAP DATA'!$AI18=Data!$E$12,'3 INPUT SAP DATA'!$AI18=Data!$G$12,'3 INPUT SAP DATA'!$AI18=Data!$H$12),0,Data!H$18*14*((0.0091*1+0.0245*(1-1))*3+0.0263)))</f>
        <v/>
      </c>
      <c r="BE15" s="24" t="str">
        <f>IF($B15="","",IF(OR('3 INPUT SAP DATA'!$AI18=Data!$E$12,'3 INPUT SAP DATA'!$AI18=Data!$G$12,'3 INPUT SAP DATA'!$AI18=Data!$H$12),0,Data!I$18*14*((0.0091*1+0.0245*(1-1))*3+0.0263)))</f>
        <v/>
      </c>
      <c r="BF15" s="24" t="str">
        <f>IF($B15="","",IF(OR('3 INPUT SAP DATA'!$AI18=Data!$E$12,'3 INPUT SAP DATA'!$AI18=Data!$G$12,'3 INPUT SAP DATA'!$AI18=Data!$H$12),0,Data!J$18*14*((0.0091*1+0.0245*(1-1))*3+0.0263)))</f>
        <v/>
      </c>
      <c r="BG15" s="24" t="str">
        <f>IF($B15="","",IF(OR('3 INPUT SAP DATA'!$AI18=Data!$E$12,'3 INPUT SAP DATA'!$AI18=Data!$G$12,'3 INPUT SAP DATA'!$AI18=Data!$H$12),0,Data!K$18*14*((0.0091*1+0.0245*(1-1))*3+0.0263)))</f>
        <v/>
      </c>
      <c r="BH15" s="24" t="str">
        <f>IF($B15="","",IF(OR('3 INPUT SAP DATA'!$AI18=Data!$E$12,'3 INPUT SAP DATA'!$AI18=Data!$G$12,'3 INPUT SAP DATA'!$AI18=Data!$H$12),0,Data!L$18*14*((0.0091*1+0.0245*(1-1))*3+0.0263)))</f>
        <v/>
      </c>
      <c r="BI15" s="24" t="str">
        <f>IF($B15="","",IF(OR('3 INPUT SAP DATA'!$AI18=Data!$E$12,'3 INPUT SAP DATA'!$AI18=Data!$G$12,'3 INPUT SAP DATA'!$AI18=Data!$H$12),0,Data!M$18*14*((0.0091*1+0.0245*(1-1))*3+0.0263)))</f>
        <v/>
      </c>
      <c r="BJ15" s="24" t="str">
        <f>IF($B15="","",IF(OR('3 INPUT SAP DATA'!$AI18=Data!$E$12,'3 INPUT SAP DATA'!$AI18=Data!$G$12,'3 INPUT SAP DATA'!$AI18=Data!$H$12),0,Data!N$18*14*((0.0091*1+0.0245*(1-1))*3+0.0263)))</f>
        <v/>
      </c>
      <c r="BK15" s="24" t="str">
        <f>IF($B15="","",IF(OR('3 INPUT SAP DATA'!$AI18=Data!$E$12,'3 INPUT SAP DATA'!$AI18=Data!$G$12,'3 INPUT SAP DATA'!$AI18=Data!$H$12),0,Data!O$18*14*((0.0091*1+0.0245*(1-1))*3+0.0263)))</f>
        <v/>
      </c>
      <c r="BL15" s="24" t="str">
        <f>IF($B15="","",IF('3 INPUT SAP DATA'!$AN18=Data!$G$13,600*IF(C18&lt;100,C18/100,1)*Data!D$18/365,0))</f>
        <v/>
      </c>
      <c r="BM15" s="24" t="str">
        <f>IF($B15="","",IF('3 INPUT SAP DATA'!$AN18=Data!$G$13,600*IF(D18&lt;100,D18/100,1)*Data!E$18/365,0))</f>
        <v/>
      </c>
      <c r="BN15" s="24" t="str">
        <f>IF($B15="","",IF('3 INPUT SAP DATA'!$AN18=Data!$G$13,600*IF(E18&lt;100,E18/100,1)*Data!F$18/365,0))</f>
        <v/>
      </c>
      <c r="BO15" s="24" t="str">
        <f>IF($B15="","",IF('3 INPUT SAP DATA'!$AN18=Data!$G$13,600*IF(F18&lt;100,F18/100,1)*Data!G$18/365,0))</f>
        <v/>
      </c>
      <c r="BP15" s="24" t="str">
        <f>IF($B15="","",IF('3 INPUT SAP DATA'!$AN18=Data!$G$13,600*IF(G18&lt;100,G18/100,1)*Data!H$18/365,0))</f>
        <v/>
      </c>
      <c r="BQ15" s="24" t="str">
        <f>IF($B15="","",IF('3 INPUT SAP DATA'!$AN18=Data!$G$13,600*IF(H18&lt;100,H18/100,1)*Data!I$18/365,0))</f>
        <v/>
      </c>
      <c r="BR15" s="24" t="str">
        <f>IF($B15="","",IF('3 INPUT SAP DATA'!$AN18=Data!$G$13,600*IF(I18&lt;100,I18/100,1)*Data!J$18/365,0))</f>
        <v/>
      </c>
      <c r="BS15" s="24" t="str">
        <f>IF($B15="","",IF('3 INPUT SAP DATA'!$AN18=Data!$G$13,600*IF(J18&lt;100,J18/100,1)*Data!K$18/365,0))</f>
        <v/>
      </c>
      <c r="BT15" s="24" t="str">
        <f>IF($B15="","",IF('3 INPUT SAP DATA'!$AN18=Data!$G$13,600*IF(K18&lt;100,K18/100,1)*Data!L$18/365,0))</f>
        <v/>
      </c>
      <c r="BU15" s="24" t="str">
        <f>IF($B15="","",IF('3 INPUT SAP DATA'!$AN18=Data!$G$13,600*IF(L18&lt;100,L18/100,1)*Data!M$18/365,0))</f>
        <v/>
      </c>
      <c r="BV15" s="24" t="str">
        <f>IF($B15="","",IF('3 INPUT SAP DATA'!$AN18=Data!$G$13,600*IF(M18&lt;100,M18/100,1)*Data!N$18/365,0))</f>
        <v/>
      </c>
      <c r="BW15" s="24" t="str">
        <f>IF($B15="","",IF('3 INPUT SAP DATA'!$AN18=Data!$G$13,600*IF(N18&lt;100,N18/100,1)*Data!O$18/365,0))</f>
        <v/>
      </c>
      <c r="BX15" s="24" t="str">
        <f t="shared" si="14"/>
        <v/>
      </c>
      <c r="BY15" s="24" t="str">
        <f t="shared" si="15"/>
        <v/>
      </c>
      <c r="BZ15" s="24" t="str">
        <f t="shared" si="16"/>
        <v/>
      </c>
      <c r="CA15" s="24" t="str">
        <f t="shared" si="17"/>
        <v/>
      </c>
      <c r="CB15" s="24" t="str">
        <f t="shared" si="18"/>
        <v/>
      </c>
      <c r="CC15" s="24" t="str">
        <f t="shared" si="19"/>
        <v/>
      </c>
      <c r="CD15" s="24" t="str">
        <f t="shared" si="20"/>
        <v/>
      </c>
      <c r="CE15" s="24" t="str">
        <f t="shared" si="21"/>
        <v/>
      </c>
      <c r="CF15" s="24" t="str">
        <f t="shared" si="22"/>
        <v/>
      </c>
      <c r="CG15" s="24" t="str">
        <f t="shared" si="23"/>
        <v/>
      </c>
      <c r="CH15" s="24" t="str">
        <f t="shared" si="24"/>
        <v/>
      </c>
      <c r="CI15" s="24" t="str">
        <f t="shared" si="25"/>
        <v/>
      </c>
      <c r="CJ15" s="24" t="str">
        <f>IF($B15="","",BX15+'3 INPUT SAP DATA'!AV18)</f>
        <v/>
      </c>
      <c r="CK15" s="24" t="str">
        <f>IF($B15="","",BY15+'3 INPUT SAP DATA'!AW18)</f>
        <v/>
      </c>
      <c r="CL15" s="24" t="str">
        <f>IF($B15="","",BZ15+'3 INPUT SAP DATA'!AX18)</f>
        <v/>
      </c>
      <c r="CM15" s="24" t="str">
        <f>IF($B15="","",CA15+'3 INPUT SAP DATA'!AY18)</f>
        <v/>
      </c>
      <c r="CN15" s="24" t="str">
        <f>IF($B15="","",CB15+'3 INPUT SAP DATA'!AZ18)</f>
        <v/>
      </c>
      <c r="CO15" s="24" t="str">
        <f>IF($B15="","",CC15+'3 INPUT SAP DATA'!BA18)</f>
        <v/>
      </c>
      <c r="CP15" s="24" t="str">
        <f>IF($B15="","",CD15+'3 INPUT SAP DATA'!BB18)</f>
        <v/>
      </c>
      <c r="CQ15" s="24" t="str">
        <f>IF($B15="","",CE15+'3 INPUT SAP DATA'!BC18)</f>
        <v/>
      </c>
      <c r="CR15" s="24" t="str">
        <f>IF($B15="","",CF15+'3 INPUT SAP DATA'!BD18)</f>
        <v/>
      </c>
      <c r="CS15" s="24" t="str">
        <f>IF($B15="","",CG15+'3 INPUT SAP DATA'!BE18)</f>
        <v/>
      </c>
      <c r="CT15" s="24" t="str">
        <f>IF($B15="","",CH15+'3 INPUT SAP DATA'!BF18)</f>
        <v/>
      </c>
      <c r="CU15" s="24" t="str">
        <f>IF($B15="","",CI15+'3 INPUT SAP DATA'!BG18)</f>
        <v/>
      </c>
      <c r="CV15" s="24" t="str">
        <f>IF($B15="","",Data!$I$125*(Data!$I$123*O15+BL15)+Data!$I$124*(AB15+AN15+AZ15))</f>
        <v/>
      </c>
      <c r="CW15" s="24" t="str">
        <f>IF($B15="","",Data!$I$125*(Data!$I$123*P15+BM15)+Data!$I$124*(AC15+AO15+BA15))</f>
        <v/>
      </c>
      <c r="CX15" s="24" t="str">
        <f>IF($B15="","",Data!$I$125*(Data!$I$123*Q15+BN15)+Data!$I$124*(AD15+AP15+BB15))</f>
        <v/>
      </c>
      <c r="CY15" s="24" t="str">
        <f>IF($B15="","",Data!$I$125*(Data!$I$123*R15+BO15)+Data!$I$124*(AE15+AQ15+BC15))</f>
        <v/>
      </c>
      <c r="CZ15" s="24" t="str">
        <f>IF($B15="","",Data!$I$125*(Data!$I$123*S15+BP15)+Data!$I$124*(AF15+AR15+BD15))</f>
        <v/>
      </c>
      <c r="DA15" s="24" t="str">
        <f>IF($B15="","",Data!$I$125*(Data!$I$123*T15+BQ15)+Data!$I$124*(AG15+AS15+BE15))</f>
        <v/>
      </c>
      <c r="DB15" s="24" t="str">
        <f>IF($B15="","",Data!$I$125*(Data!$I$123*U15+BR15)+Data!$I$124*(AH15+AT15+BF15))</f>
        <v/>
      </c>
      <c r="DC15" s="24" t="str">
        <f>IF($B15="","",Data!$I$125*(Data!$I$123*V15+BS15)+Data!$I$124*(AI15+AU15+BG15))</f>
        <v/>
      </c>
      <c r="DD15" s="24" t="str">
        <f>IF($B15="","",Data!$I$125*(Data!$I$123*W15+BT15)+Data!$I$124*(AJ15+AV15+BH15))</f>
        <v/>
      </c>
      <c r="DE15" s="24" t="str">
        <f>IF($B15="","",Data!$I$125*(Data!$I$123*X15+BU15)+Data!$I$124*(AK15+AW15+BI15))</f>
        <v/>
      </c>
      <c r="DF15" s="24" t="str">
        <f>IF($B15="","",Data!$I$125*(Data!$I$123*Y15+BV15)+Data!$I$124*(AL15+AX15+BJ15))</f>
        <v/>
      </c>
      <c r="DG15" s="24" t="str">
        <f>IF($B15="","",Data!$I$125*(Data!$I$123*Z15+BW15)+Data!$I$124*(AM15+AY15+BK15))</f>
        <v/>
      </c>
    </row>
    <row r="16" spans="2:111" s="17" customFormat="1" ht="19.899999999999999" customHeight="1">
      <c r="B16" s="47" t="str">
        <f>IF('3 INPUT SAP DATA'!H19="","",'3 INPUT SAP DATA'!H19)</f>
        <v/>
      </c>
      <c r="C16" s="24" t="str">
        <f>IF($B16="","",25*Occupancy!$G12*Data!D$107)</f>
        <v/>
      </c>
      <c r="D16" s="24" t="str">
        <f>IF($B16="","",25*Occupancy!$G12*Data!E$107)</f>
        <v/>
      </c>
      <c r="E16" s="24" t="str">
        <f>IF($B16="","",25*Occupancy!$G12*Data!F$107)</f>
        <v/>
      </c>
      <c r="F16" s="24" t="str">
        <f>IF($B16="","",25*Occupancy!$G12*Data!G$107)</f>
        <v/>
      </c>
      <c r="G16" s="24" t="str">
        <f>IF($B16="","",25*Occupancy!$G12*Data!H$107)</f>
        <v/>
      </c>
      <c r="H16" s="24" t="str">
        <f>IF($B16="","",25*Occupancy!$G12*Data!I$107)</f>
        <v/>
      </c>
      <c r="I16" s="24" t="str">
        <f>IF($B16="","",25*Occupancy!$G12*Data!J$107)</f>
        <v/>
      </c>
      <c r="J16" s="24" t="str">
        <f>IF($B16="","",25*Occupancy!$G12*Data!K$107)</f>
        <v/>
      </c>
      <c r="K16" s="24" t="str">
        <f>IF($B16="","",25*Occupancy!$G12*Data!L$107)</f>
        <v/>
      </c>
      <c r="L16" s="24" t="str">
        <f>IF($B16="","",25*Occupancy!$G12*Data!M$107)</f>
        <v/>
      </c>
      <c r="M16" s="24" t="str">
        <f>IF($B16="","",25*Occupancy!$G12*Data!N$107)</f>
        <v/>
      </c>
      <c r="N16" s="24" t="str">
        <f>IF($B16="","",25*Occupancy!$G12*Data!O$107)</f>
        <v/>
      </c>
      <c r="O16" s="24" t="str">
        <f>IF($B16="","",4.18*C16*Data!D$18*(60-Data!D$104)/3600)</f>
        <v/>
      </c>
      <c r="P16" s="24" t="str">
        <f>IF($B16="","",4.18*D16*Data!E$18*(60-Data!E$104)/3600)</f>
        <v/>
      </c>
      <c r="Q16" s="24" t="str">
        <f>IF($B16="","",4.18*E16*Data!F$18*(60-Data!F$104)/3600)</f>
        <v/>
      </c>
      <c r="R16" s="24" t="str">
        <f>IF($B16="","",4.18*F16*Data!G$18*(60-Data!G$104)/3600)</f>
        <v/>
      </c>
      <c r="S16" s="24" t="str">
        <f>IF($B16="","",4.18*G16*Data!H$18*(60-Data!H$104)/3600)</f>
        <v/>
      </c>
      <c r="T16" s="24" t="str">
        <f>IF($B16="","",4.18*H16*Data!I$18*(60-Data!I$104)/3600)</f>
        <v/>
      </c>
      <c r="U16" s="24" t="str">
        <f>IF($B16="","",4.18*I16*Data!J$18*(60-Data!J$104)/3600)</f>
        <v/>
      </c>
      <c r="V16" s="24" t="str">
        <f>IF($B16="","",4.18*J16*Data!K$18*(60-Data!K$104)/3600)</f>
        <v/>
      </c>
      <c r="W16" s="24" t="str">
        <f>IF($B16="","",4.18*K16*Data!L$18*(60-Data!L$104)/3600)</f>
        <v/>
      </c>
      <c r="X16" s="24" t="str">
        <f>IF($B16="","",4.18*L16*Data!M$18*(60-Data!M$104)/3600)</f>
        <v/>
      </c>
      <c r="Y16" s="24" t="str">
        <f>IF($B16="","",4.18*M16*Data!N$18*(60-Data!N$104)/3600)</f>
        <v/>
      </c>
      <c r="Z16" s="24" t="str">
        <f>IF($B16="","",4.18*N16*Data!O$18*(60-Data!O$104)/3600)</f>
        <v/>
      </c>
      <c r="AA16" s="24" t="str">
        <f t="shared" si="12"/>
        <v/>
      </c>
      <c r="AB16" s="24" t="str">
        <f t="shared" si="13"/>
        <v/>
      </c>
      <c r="AC16" s="24" t="str">
        <f t="shared" si="0"/>
        <v/>
      </c>
      <c r="AD16" s="24" t="str">
        <f t="shared" si="1"/>
        <v/>
      </c>
      <c r="AE16" s="24" t="str">
        <f t="shared" si="2"/>
        <v/>
      </c>
      <c r="AF16" s="24" t="str">
        <f t="shared" si="3"/>
        <v/>
      </c>
      <c r="AG16" s="24" t="str">
        <f t="shared" si="4"/>
        <v/>
      </c>
      <c r="AH16" s="24" t="str">
        <f t="shared" si="5"/>
        <v/>
      </c>
      <c r="AI16" s="24" t="str">
        <f t="shared" si="6"/>
        <v/>
      </c>
      <c r="AJ16" s="24" t="str">
        <f t="shared" si="7"/>
        <v/>
      </c>
      <c r="AK16" s="24" t="str">
        <f t="shared" si="8"/>
        <v/>
      </c>
      <c r="AL16" s="24" t="str">
        <f t="shared" si="9"/>
        <v/>
      </c>
      <c r="AM16" s="24" t="str">
        <f t="shared" si="10"/>
        <v/>
      </c>
      <c r="AN16" s="24" t="str">
        <f>IF($B16="","",'3 INPUT SAP DATA'!$AP19*0.6*Data!D$18)</f>
        <v/>
      </c>
      <c r="AO16" s="24" t="str">
        <f>IF($B16="","",'3 INPUT SAP DATA'!$AP19*0.6*Data!E$18)</f>
        <v/>
      </c>
      <c r="AP16" s="24" t="str">
        <f>IF($B16="","",'3 INPUT SAP DATA'!$AP19*0.6*Data!F$18)</f>
        <v/>
      </c>
      <c r="AQ16" s="24" t="str">
        <f>IF($B16="","",'3 INPUT SAP DATA'!$AP19*0.6*Data!G$18)</f>
        <v/>
      </c>
      <c r="AR16" s="24" t="str">
        <f>IF($B16="","",'3 INPUT SAP DATA'!$AP19*0.6*Data!H$18)</f>
        <v/>
      </c>
      <c r="AS16" s="24" t="str">
        <f>IF($B16="","",'3 INPUT SAP DATA'!$AP19*0.6*Data!I$18)</f>
        <v/>
      </c>
      <c r="AT16" s="24" t="str">
        <f>IF($B16="","",'3 INPUT SAP DATA'!$AP19*0.6*Data!J$18)</f>
        <v/>
      </c>
      <c r="AU16" s="24" t="str">
        <f>IF($B16="","",'3 INPUT SAP DATA'!$AP19*0.6*Data!K$18)</f>
        <v/>
      </c>
      <c r="AV16" s="24" t="str">
        <f>IF($B16="","",'3 INPUT SAP DATA'!$AP19*0.6*Data!L$18)</f>
        <v/>
      </c>
      <c r="AW16" s="24" t="str">
        <f>IF($B16="","",'3 INPUT SAP DATA'!$AP19*0.6*Data!M$18)</f>
        <v/>
      </c>
      <c r="AX16" s="24" t="str">
        <f>IF($B16="","",'3 INPUT SAP DATA'!$AP19*0.6*Data!N$18)</f>
        <v/>
      </c>
      <c r="AY16" s="24" t="str">
        <f>IF($B16="","",'3 INPUT SAP DATA'!$AP19*0.6*Data!O$18)</f>
        <v/>
      </c>
      <c r="AZ16" s="24" t="str">
        <f>IF($B16="","",IF(OR('3 INPUT SAP DATA'!$AI19=Data!$E$12,'3 INPUT SAP DATA'!$AI19=Data!$G$12,'3 INPUT SAP DATA'!$AI19=Data!$H$12),0,Data!D$18*14*((0.0091*1+0.0245*(1-1))*3+0.0263)))</f>
        <v/>
      </c>
      <c r="BA16" s="24" t="str">
        <f>IF($B16="","",IF(OR('3 INPUT SAP DATA'!$AI19=Data!$E$12,'3 INPUT SAP DATA'!$AI19=Data!$G$12,'3 INPUT SAP DATA'!$AI19=Data!$H$12),0,Data!E$18*14*((0.0091*1+0.0245*(1-1))*3+0.0263)))</f>
        <v/>
      </c>
      <c r="BB16" s="24" t="str">
        <f>IF($B16="","",IF(OR('3 INPUT SAP DATA'!$AI19=Data!$E$12,'3 INPUT SAP DATA'!$AI19=Data!$G$12,'3 INPUT SAP DATA'!$AI19=Data!$H$12),0,Data!F$18*14*((0.0091*1+0.0245*(1-1))*3+0.0263)))</f>
        <v/>
      </c>
      <c r="BC16" s="24" t="str">
        <f>IF($B16="","",IF(OR('3 INPUT SAP DATA'!$AI19=Data!$E$12,'3 INPUT SAP DATA'!$AI19=Data!$G$12,'3 INPUT SAP DATA'!$AI19=Data!$H$12),0,Data!G$18*14*((0.0091*1+0.0245*(1-1))*3+0.0263)))</f>
        <v/>
      </c>
      <c r="BD16" s="24" t="str">
        <f>IF($B16="","",IF(OR('3 INPUT SAP DATA'!$AI19=Data!$E$12,'3 INPUT SAP DATA'!$AI19=Data!$G$12,'3 INPUT SAP DATA'!$AI19=Data!$H$12),0,Data!H$18*14*((0.0091*1+0.0245*(1-1))*3+0.0263)))</f>
        <v/>
      </c>
      <c r="BE16" s="24" t="str">
        <f>IF($B16="","",IF(OR('3 INPUT SAP DATA'!$AI19=Data!$E$12,'3 INPUT SAP DATA'!$AI19=Data!$G$12,'3 INPUT SAP DATA'!$AI19=Data!$H$12),0,Data!I$18*14*((0.0091*1+0.0245*(1-1))*3+0.0263)))</f>
        <v/>
      </c>
      <c r="BF16" s="24" t="str">
        <f>IF($B16="","",IF(OR('3 INPUT SAP DATA'!$AI19=Data!$E$12,'3 INPUT SAP DATA'!$AI19=Data!$G$12,'3 INPUT SAP DATA'!$AI19=Data!$H$12),0,Data!J$18*14*((0.0091*1+0.0245*(1-1))*3+0.0263)))</f>
        <v/>
      </c>
      <c r="BG16" s="24" t="str">
        <f>IF($B16="","",IF(OR('3 INPUT SAP DATA'!$AI19=Data!$E$12,'3 INPUT SAP DATA'!$AI19=Data!$G$12,'3 INPUT SAP DATA'!$AI19=Data!$H$12),0,Data!K$18*14*((0.0091*1+0.0245*(1-1))*3+0.0263)))</f>
        <v/>
      </c>
      <c r="BH16" s="24" t="str">
        <f>IF($B16="","",IF(OR('3 INPUT SAP DATA'!$AI19=Data!$E$12,'3 INPUT SAP DATA'!$AI19=Data!$G$12,'3 INPUT SAP DATA'!$AI19=Data!$H$12),0,Data!L$18*14*((0.0091*1+0.0245*(1-1))*3+0.0263)))</f>
        <v/>
      </c>
      <c r="BI16" s="24" t="str">
        <f>IF($B16="","",IF(OR('3 INPUT SAP DATA'!$AI19=Data!$E$12,'3 INPUT SAP DATA'!$AI19=Data!$G$12,'3 INPUT SAP DATA'!$AI19=Data!$H$12),0,Data!M$18*14*((0.0091*1+0.0245*(1-1))*3+0.0263)))</f>
        <v/>
      </c>
      <c r="BJ16" s="24" t="str">
        <f>IF($B16="","",IF(OR('3 INPUT SAP DATA'!$AI19=Data!$E$12,'3 INPUT SAP DATA'!$AI19=Data!$G$12,'3 INPUT SAP DATA'!$AI19=Data!$H$12),0,Data!N$18*14*((0.0091*1+0.0245*(1-1))*3+0.0263)))</f>
        <v/>
      </c>
      <c r="BK16" s="24" t="str">
        <f>IF($B16="","",IF(OR('3 INPUT SAP DATA'!$AI19=Data!$E$12,'3 INPUT SAP DATA'!$AI19=Data!$G$12,'3 INPUT SAP DATA'!$AI19=Data!$H$12),0,Data!O$18*14*((0.0091*1+0.0245*(1-1))*3+0.0263)))</f>
        <v/>
      </c>
      <c r="BL16" s="24" t="str">
        <f>IF($B16="","",IF('3 INPUT SAP DATA'!$AN19=Data!$G$13,600*IF(C19&lt;100,C19/100,1)*Data!D$18/365,0))</f>
        <v/>
      </c>
      <c r="BM16" s="24" t="str">
        <f>IF($B16="","",IF('3 INPUT SAP DATA'!$AN19=Data!$G$13,600*IF(D19&lt;100,D19/100,1)*Data!E$18/365,0))</f>
        <v/>
      </c>
      <c r="BN16" s="24" t="str">
        <f>IF($B16="","",IF('3 INPUT SAP DATA'!$AN19=Data!$G$13,600*IF(E19&lt;100,E19/100,1)*Data!F$18/365,0))</f>
        <v/>
      </c>
      <c r="BO16" s="24" t="str">
        <f>IF($B16="","",IF('3 INPUT SAP DATA'!$AN19=Data!$G$13,600*IF(F19&lt;100,F19/100,1)*Data!G$18/365,0))</f>
        <v/>
      </c>
      <c r="BP16" s="24" t="str">
        <f>IF($B16="","",IF('3 INPUT SAP DATA'!$AN19=Data!$G$13,600*IF(G19&lt;100,G19/100,1)*Data!H$18/365,0))</f>
        <v/>
      </c>
      <c r="BQ16" s="24" t="str">
        <f>IF($B16="","",IF('3 INPUT SAP DATA'!$AN19=Data!$G$13,600*IF(H19&lt;100,H19/100,1)*Data!I$18/365,0))</f>
        <v/>
      </c>
      <c r="BR16" s="24" t="str">
        <f>IF($B16="","",IF('3 INPUT SAP DATA'!$AN19=Data!$G$13,600*IF(I19&lt;100,I19/100,1)*Data!J$18/365,0))</f>
        <v/>
      </c>
      <c r="BS16" s="24" t="str">
        <f>IF($B16="","",IF('3 INPUT SAP DATA'!$AN19=Data!$G$13,600*IF(J19&lt;100,J19/100,1)*Data!K$18/365,0))</f>
        <v/>
      </c>
      <c r="BT16" s="24" t="str">
        <f>IF($B16="","",IF('3 INPUT SAP DATA'!$AN19=Data!$G$13,600*IF(K19&lt;100,K19/100,1)*Data!L$18/365,0))</f>
        <v/>
      </c>
      <c r="BU16" s="24" t="str">
        <f>IF($B16="","",IF('3 INPUT SAP DATA'!$AN19=Data!$G$13,600*IF(L19&lt;100,L19/100,1)*Data!M$18/365,0))</f>
        <v/>
      </c>
      <c r="BV16" s="24" t="str">
        <f>IF($B16="","",IF('3 INPUT SAP DATA'!$AN19=Data!$G$13,600*IF(M19&lt;100,M19/100,1)*Data!N$18/365,0))</f>
        <v/>
      </c>
      <c r="BW16" s="24" t="str">
        <f>IF($B16="","",IF('3 INPUT SAP DATA'!$AN19=Data!$G$13,600*IF(N19&lt;100,N19/100,1)*Data!O$18/365,0))</f>
        <v/>
      </c>
      <c r="BX16" s="24" t="str">
        <f t="shared" si="14"/>
        <v/>
      </c>
      <c r="BY16" s="24" t="str">
        <f t="shared" si="15"/>
        <v/>
      </c>
      <c r="BZ16" s="24" t="str">
        <f t="shared" si="16"/>
        <v/>
      </c>
      <c r="CA16" s="24" t="str">
        <f t="shared" si="17"/>
        <v/>
      </c>
      <c r="CB16" s="24" t="str">
        <f t="shared" si="18"/>
        <v/>
      </c>
      <c r="CC16" s="24" t="str">
        <f t="shared" si="19"/>
        <v/>
      </c>
      <c r="CD16" s="24" t="str">
        <f t="shared" si="20"/>
        <v/>
      </c>
      <c r="CE16" s="24" t="str">
        <f t="shared" si="21"/>
        <v/>
      </c>
      <c r="CF16" s="24" t="str">
        <f t="shared" si="22"/>
        <v/>
      </c>
      <c r="CG16" s="24" t="str">
        <f t="shared" si="23"/>
        <v/>
      </c>
      <c r="CH16" s="24" t="str">
        <f t="shared" si="24"/>
        <v/>
      </c>
      <c r="CI16" s="24" t="str">
        <f t="shared" si="25"/>
        <v/>
      </c>
      <c r="CJ16" s="24" t="str">
        <f>IF($B16="","",BX16+'3 INPUT SAP DATA'!AV19)</f>
        <v/>
      </c>
      <c r="CK16" s="24" t="str">
        <f>IF($B16="","",BY16+'3 INPUT SAP DATA'!AW19)</f>
        <v/>
      </c>
      <c r="CL16" s="24" t="str">
        <f>IF($B16="","",BZ16+'3 INPUT SAP DATA'!AX19)</f>
        <v/>
      </c>
      <c r="CM16" s="24" t="str">
        <f>IF($B16="","",CA16+'3 INPUT SAP DATA'!AY19)</f>
        <v/>
      </c>
      <c r="CN16" s="24" t="str">
        <f>IF($B16="","",CB16+'3 INPUT SAP DATA'!AZ19)</f>
        <v/>
      </c>
      <c r="CO16" s="24" t="str">
        <f>IF($B16="","",CC16+'3 INPUT SAP DATA'!BA19)</f>
        <v/>
      </c>
      <c r="CP16" s="24" t="str">
        <f>IF($B16="","",CD16+'3 INPUT SAP DATA'!BB19)</f>
        <v/>
      </c>
      <c r="CQ16" s="24" t="str">
        <f>IF($B16="","",CE16+'3 INPUT SAP DATA'!BC19)</f>
        <v/>
      </c>
      <c r="CR16" s="24" t="str">
        <f>IF($B16="","",CF16+'3 INPUT SAP DATA'!BD19)</f>
        <v/>
      </c>
      <c r="CS16" s="24" t="str">
        <f>IF($B16="","",CG16+'3 INPUT SAP DATA'!BE19)</f>
        <v/>
      </c>
      <c r="CT16" s="24" t="str">
        <f>IF($B16="","",CH16+'3 INPUT SAP DATA'!BF19)</f>
        <v/>
      </c>
      <c r="CU16" s="24" t="str">
        <f>IF($B16="","",CI16+'3 INPUT SAP DATA'!BG19)</f>
        <v/>
      </c>
      <c r="CV16" s="24" t="str">
        <f>IF($B16="","",Data!$I$125*(Data!$I$123*O16+BL16)+Data!$I$124*(AB16+AN16+AZ16))</f>
        <v/>
      </c>
      <c r="CW16" s="24" t="str">
        <f>IF($B16="","",Data!$I$125*(Data!$I$123*P16+BM16)+Data!$I$124*(AC16+AO16+BA16))</f>
        <v/>
      </c>
      <c r="CX16" s="24" t="str">
        <f>IF($B16="","",Data!$I$125*(Data!$I$123*Q16+BN16)+Data!$I$124*(AD16+AP16+BB16))</f>
        <v/>
      </c>
      <c r="CY16" s="24" t="str">
        <f>IF($B16="","",Data!$I$125*(Data!$I$123*R16+BO16)+Data!$I$124*(AE16+AQ16+BC16))</f>
        <v/>
      </c>
      <c r="CZ16" s="24" t="str">
        <f>IF($B16="","",Data!$I$125*(Data!$I$123*S16+BP16)+Data!$I$124*(AF16+AR16+BD16))</f>
        <v/>
      </c>
      <c r="DA16" s="24" t="str">
        <f>IF($B16="","",Data!$I$125*(Data!$I$123*T16+BQ16)+Data!$I$124*(AG16+AS16+BE16))</f>
        <v/>
      </c>
      <c r="DB16" s="24" t="str">
        <f>IF($B16="","",Data!$I$125*(Data!$I$123*U16+BR16)+Data!$I$124*(AH16+AT16+BF16))</f>
        <v/>
      </c>
      <c r="DC16" s="24" t="str">
        <f>IF($B16="","",Data!$I$125*(Data!$I$123*V16+BS16)+Data!$I$124*(AI16+AU16+BG16))</f>
        <v/>
      </c>
      <c r="DD16" s="24" t="str">
        <f>IF($B16="","",Data!$I$125*(Data!$I$123*W16+BT16)+Data!$I$124*(AJ16+AV16+BH16))</f>
        <v/>
      </c>
      <c r="DE16" s="24" t="str">
        <f>IF($B16="","",Data!$I$125*(Data!$I$123*X16+BU16)+Data!$I$124*(AK16+AW16+BI16))</f>
        <v/>
      </c>
      <c r="DF16" s="24" t="str">
        <f>IF($B16="","",Data!$I$125*(Data!$I$123*Y16+BV16)+Data!$I$124*(AL16+AX16+BJ16))</f>
        <v/>
      </c>
      <c r="DG16" s="24" t="str">
        <f>IF($B16="","",Data!$I$125*(Data!$I$123*Z16+BW16)+Data!$I$124*(AM16+AY16+BK16))</f>
        <v/>
      </c>
    </row>
    <row r="17" spans="2:111" s="17" customFormat="1" ht="19.899999999999999" customHeight="1">
      <c r="B17" s="47" t="str">
        <f>IF('3 INPUT SAP DATA'!H20="","",'3 INPUT SAP DATA'!H20)</f>
        <v/>
      </c>
      <c r="C17" s="24" t="str">
        <f>IF($B17="","",25*Occupancy!$G13*Data!D$107)</f>
        <v/>
      </c>
      <c r="D17" s="24" t="str">
        <f>IF($B17="","",25*Occupancy!$G13*Data!E$107)</f>
        <v/>
      </c>
      <c r="E17" s="24" t="str">
        <f>IF($B17="","",25*Occupancy!$G13*Data!F$107)</f>
        <v/>
      </c>
      <c r="F17" s="24" t="str">
        <f>IF($B17="","",25*Occupancy!$G13*Data!G$107)</f>
        <v/>
      </c>
      <c r="G17" s="24" t="str">
        <f>IF($B17="","",25*Occupancy!$G13*Data!H$107)</f>
        <v/>
      </c>
      <c r="H17" s="24" t="str">
        <f>IF($B17="","",25*Occupancy!$G13*Data!I$107)</f>
        <v/>
      </c>
      <c r="I17" s="24" t="str">
        <f>IF($B17="","",25*Occupancy!$G13*Data!J$107)</f>
        <v/>
      </c>
      <c r="J17" s="24" t="str">
        <f>IF($B17="","",25*Occupancy!$G13*Data!K$107)</f>
        <v/>
      </c>
      <c r="K17" s="24" t="str">
        <f>IF($B17="","",25*Occupancy!$G13*Data!L$107)</f>
        <v/>
      </c>
      <c r="L17" s="24" t="str">
        <f>IF($B17="","",25*Occupancy!$G13*Data!M$107)</f>
        <v/>
      </c>
      <c r="M17" s="24" t="str">
        <f>IF($B17="","",25*Occupancy!$G13*Data!N$107)</f>
        <v/>
      </c>
      <c r="N17" s="24" t="str">
        <f>IF($B17="","",25*Occupancy!$G13*Data!O$107)</f>
        <v/>
      </c>
      <c r="O17" s="24" t="str">
        <f>IF($B17="","",4.18*C17*Data!D$18*(60-Data!D$104)/3600)</f>
        <v/>
      </c>
      <c r="P17" s="24" t="str">
        <f>IF($B17="","",4.18*D17*Data!E$18*(60-Data!E$104)/3600)</f>
        <v/>
      </c>
      <c r="Q17" s="24" t="str">
        <f>IF($B17="","",4.18*E17*Data!F$18*(60-Data!F$104)/3600)</f>
        <v/>
      </c>
      <c r="R17" s="24" t="str">
        <f>IF($B17="","",4.18*F17*Data!G$18*(60-Data!G$104)/3600)</f>
        <v/>
      </c>
      <c r="S17" s="24" t="str">
        <f>IF($B17="","",4.18*G17*Data!H$18*(60-Data!H$104)/3600)</f>
        <v/>
      </c>
      <c r="T17" s="24" t="str">
        <f>IF($B17="","",4.18*H17*Data!I$18*(60-Data!I$104)/3600)</f>
        <v/>
      </c>
      <c r="U17" s="24" t="str">
        <f>IF($B17="","",4.18*I17*Data!J$18*(60-Data!J$104)/3600)</f>
        <v/>
      </c>
      <c r="V17" s="24" t="str">
        <f>IF($B17="","",4.18*J17*Data!K$18*(60-Data!K$104)/3600)</f>
        <v/>
      </c>
      <c r="W17" s="24" t="str">
        <f>IF($B17="","",4.18*K17*Data!L$18*(60-Data!L$104)/3600)</f>
        <v/>
      </c>
      <c r="X17" s="24" t="str">
        <f>IF($B17="","",4.18*L17*Data!M$18*(60-Data!M$104)/3600)</f>
        <v/>
      </c>
      <c r="Y17" s="24" t="str">
        <f>IF($B17="","",4.18*M17*Data!N$18*(60-Data!N$104)/3600)</f>
        <v/>
      </c>
      <c r="Z17" s="24" t="str">
        <f>IF($B17="","",4.18*N17*Data!O$18*(60-Data!O$104)/3600)</f>
        <v/>
      </c>
      <c r="AA17" s="24" t="str">
        <f t="shared" si="12"/>
        <v/>
      </c>
      <c r="AB17" s="24" t="str">
        <f t="shared" si="13"/>
        <v/>
      </c>
      <c r="AC17" s="24" t="str">
        <f t="shared" si="0"/>
        <v/>
      </c>
      <c r="AD17" s="24" t="str">
        <f t="shared" si="1"/>
        <v/>
      </c>
      <c r="AE17" s="24" t="str">
        <f t="shared" si="2"/>
        <v/>
      </c>
      <c r="AF17" s="24" t="str">
        <f t="shared" si="3"/>
        <v/>
      </c>
      <c r="AG17" s="24" t="str">
        <f t="shared" si="4"/>
        <v/>
      </c>
      <c r="AH17" s="24" t="str">
        <f t="shared" si="5"/>
        <v/>
      </c>
      <c r="AI17" s="24" t="str">
        <f t="shared" si="6"/>
        <v/>
      </c>
      <c r="AJ17" s="24" t="str">
        <f t="shared" si="7"/>
        <v/>
      </c>
      <c r="AK17" s="24" t="str">
        <f t="shared" si="8"/>
        <v/>
      </c>
      <c r="AL17" s="24" t="str">
        <f t="shared" si="9"/>
        <v/>
      </c>
      <c r="AM17" s="24" t="str">
        <f t="shared" si="10"/>
        <v/>
      </c>
      <c r="AN17" s="24" t="str">
        <f>IF($B17="","",'3 INPUT SAP DATA'!$AP20*0.6*Data!D$18)</f>
        <v/>
      </c>
      <c r="AO17" s="24" t="str">
        <f>IF($B17="","",'3 INPUT SAP DATA'!$AP20*0.6*Data!E$18)</f>
        <v/>
      </c>
      <c r="AP17" s="24" t="str">
        <f>IF($B17="","",'3 INPUT SAP DATA'!$AP20*0.6*Data!F$18)</f>
        <v/>
      </c>
      <c r="AQ17" s="24" t="str">
        <f>IF($B17="","",'3 INPUT SAP DATA'!$AP20*0.6*Data!G$18)</f>
        <v/>
      </c>
      <c r="AR17" s="24" t="str">
        <f>IF($B17="","",'3 INPUT SAP DATA'!$AP20*0.6*Data!H$18)</f>
        <v/>
      </c>
      <c r="AS17" s="24" t="str">
        <f>IF($B17="","",'3 INPUT SAP DATA'!$AP20*0.6*Data!I$18)</f>
        <v/>
      </c>
      <c r="AT17" s="24" t="str">
        <f>IF($B17="","",'3 INPUT SAP DATA'!$AP20*0.6*Data!J$18)</f>
        <v/>
      </c>
      <c r="AU17" s="24" t="str">
        <f>IF($B17="","",'3 INPUT SAP DATA'!$AP20*0.6*Data!K$18)</f>
        <v/>
      </c>
      <c r="AV17" s="24" t="str">
        <f>IF($B17="","",'3 INPUT SAP DATA'!$AP20*0.6*Data!L$18)</f>
        <v/>
      </c>
      <c r="AW17" s="24" t="str">
        <f>IF($B17="","",'3 INPUT SAP DATA'!$AP20*0.6*Data!M$18)</f>
        <v/>
      </c>
      <c r="AX17" s="24" t="str">
        <f>IF($B17="","",'3 INPUT SAP DATA'!$AP20*0.6*Data!N$18)</f>
        <v/>
      </c>
      <c r="AY17" s="24" t="str">
        <f>IF($B17="","",'3 INPUT SAP DATA'!$AP20*0.6*Data!O$18)</f>
        <v/>
      </c>
      <c r="AZ17" s="24" t="str">
        <f>IF($B17="","",IF(OR('3 INPUT SAP DATA'!$AI20=Data!$E$12,'3 INPUT SAP DATA'!$AI20=Data!$G$12,'3 INPUT SAP DATA'!$AI20=Data!$H$12),0,Data!D$18*14*((0.0091*1+0.0245*(1-1))*3+0.0263)))</f>
        <v/>
      </c>
      <c r="BA17" s="24" t="str">
        <f>IF($B17="","",IF(OR('3 INPUT SAP DATA'!$AI20=Data!$E$12,'3 INPUT SAP DATA'!$AI20=Data!$G$12,'3 INPUT SAP DATA'!$AI20=Data!$H$12),0,Data!E$18*14*((0.0091*1+0.0245*(1-1))*3+0.0263)))</f>
        <v/>
      </c>
      <c r="BB17" s="24" t="str">
        <f>IF($B17="","",IF(OR('3 INPUT SAP DATA'!$AI20=Data!$E$12,'3 INPUT SAP DATA'!$AI20=Data!$G$12,'3 INPUT SAP DATA'!$AI20=Data!$H$12),0,Data!F$18*14*((0.0091*1+0.0245*(1-1))*3+0.0263)))</f>
        <v/>
      </c>
      <c r="BC17" s="24" t="str">
        <f>IF($B17="","",IF(OR('3 INPUT SAP DATA'!$AI20=Data!$E$12,'3 INPUT SAP DATA'!$AI20=Data!$G$12,'3 INPUT SAP DATA'!$AI20=Data!$H$12),0,Data!G$18*14*((0.0091*1+0.0245*(1-1))*3+0.0263)))</f>
        <v/>
      </c>
      <c r="BD17" s="24" t="str">
        <f>IF($B17="","",IF(OR('3 INPUT SAP DATA'!$AI20=Data!$E$12,'3 INPUT SAP DATA'!$AI20=Data!$G$12,'3 INPUT SAP DATA'!$AI20=Data!$H$12),0,Data!H$18*14*((0.0091*1+0.0245*(1-1))*3+0.0263)))</f>
        <v/>
      </c>
      <c r="BE17" s="24" t="str">
        <f>IF($B17="","",IF(OR('3 INPUT SAP DATA'!$AI20=Data!$E$12,'3 INPUT SAP DATA'!$AI20=Data!$G$12,'3 INPUT SAP DATA'!$AI20=Data!$H$12),0,Data!I$18*14*((0.0091*1+0.0245*(1-1))*3+0.0263)))</f>
        <v/>
      </c>
      <c r="BF17" s="24" t="str">
        <f>IF($B17="","",IF(OR('3 INPUT SAP DATA'!$AI20=Data!$E$12,'3 INPUT SAP DATA'!$AI20=Data!$G$12,'3 INPUT SAP DATA'!$AI20=Data!$H$12),0,Data!J$18*14*((0.0091*1+0.0245*(1-1))*3+0.0263)))</f>
        <v/>
      </c>
      <c r="BG17" s="24" t="str">
        <f>IF($B17="","",IF(OR('3 INPUT SAP DATA'!$AI20=Data!$E$12,'3 INPUT SAP DATA'!$AI20=Data!$G$12,'3 INPUT SAP DATA'!$AI20=Data!$H$12),0,Data!K$18*14*((0.0091*1+0.0245*(1-1))*3+0.0263)))</f>
        <v/>
      </c>
      <c r="BH17" s="24" t="str">
        <f>IF($B17="","",IF(OR('3 INPUT SAP DATA'!$AI20=Data!$E$12,'3 INPUT SAP DATA'!$AI20=Data!$G$12,'3 INPUT SAP DATA'!$AI20=Data!$H$12),0,Data!L$18*14*((0.0091*1+0.0245*(1-1))*3+0.0263)))</f>
        <v/>
      </c>
      <c r="BI17" s="24" t="str">
        <f>IF($B17="","",IF(OR('3 INPUT SAP DATA'!$AI20=Data!$E$12,'3 INPUT SAP DATA'!$AI20=Data!$G$12,'3 INPUT SAP DATA'!$AI20=Data!$H$12),0,Data!M$18*14*((0.0091*1+0.0245*(1-1))*3+0.0263)))</f>
        <v/>
      </c>
      <c r="BJ17" s="24" t="str">
        <f>IF($B17="","",IF(OR('3 INPUT SAP DATA'!$AI20=Data!$E$12,'3 INPUT SAP DATA'!$AI20=Data!$G$12,'3 INPUT SAP DATA'!$AI20=Data!$H$12),0,Data!N$18*14*((0.0091*1+0.0245*(1-1))*3+0.0263)))</f>
        <v/>
      </c>
      <c r="BK17" s="24" t="str">
        <f>IF($B17="","",IF(OR('3 INPUT SAP DATA'!$AI20=Data!$E$12,'3 INPUT SAP DATA'!$AI20=Data!$G$12,'3 INPUT SAP DATA'!$AI20=Data!$H$12),0,Data!O$18*14*((0.0091*1+0.0245*(1-1))*3+0.0263)))</f>
        <v/>
      </c>
      <c r="BL17" s="24" t="str">
        <f>IF($B17="","",IF('3 INPUT SAP DATA'!$AN20=Data!$G$13,600*IF(C20&lt;100,C20/100,1)*Data!D$18/365,0))</f>
        <v/>
      </c>
      <c r="BM17" s="24" t="str">
        <f>IF($B17="","",IF('3 INPUT SAP DATA'!$AN20=Data!$G$13,600*IF(D20&lt;100,D20/100,1)*Data!E$18/365,0))</f>
        <v/>
      </c>
      <c r="BN17" s="24" t="str">
        <f>IF($B17="","",IF('3 INPUT SAP DATA'!$AN20=Data!$G$13,600*IF(E20&lt;100,E20/100,1)*Data!F$18/365,0))</f>
        <v/>
      </c>
      <c r="BO17" s="24" t="str">
        <f>IF($B17="","",IF('3 INPUT SAP DATA'!$AN20=Data!$G$13,600*IF(F20&lt;100,F20/100,1)*Data!G$18/365,0))</f>
        <v/>
      </c>
      <c r="BP17" s="24" t="str">
        <f>IF($B17="","",IF('3 INPUT SAP DATA'!$AN20=Data!$G$13,600*IF(G20&lt;100,G20/100,1)*Data!H$18/365,0))</f>
        <v/>
      </c>
      <c r="BQ17" s="24" t="str">
        <f>IF($B17="","",IF('3 INPUT SAP DATA'!$AN20=Data!$G$13,600*IF(H20&lt;100,H20/100,1)*Data!I$18/365,0))</f>
        <v/>
      </c>
      <c r="BR17" s="24" t="str">
        <f>IF($B17="","",IF('3 INPUT SAP DATA'!$AN20=Data!$G$13,600*IF(I20&lt;100,I20/100,1)*Data!J$18/365,0))</f>
        <v/>
      </c>
      <c r="BS17" s="24" t="str">
        <f>IF($B17="","",IF('3 INPUT SAP DATA'!$AN20=Data!$G$13,600*IF(J20&lt;100,J20/100,1)*Data!K$18/365,0))</f>
        <v/>
      </c>
      <c r="BT17" s="24" t="str">
        <f>IF($B17="","",IF('3 INPUT SAP DATA'!$AN20=Data!$G$13,600*IF(K20&lt;100,K20/100,1)*Data!L$18/365,0))</f>
        <v/>
      </c>
      <c r="BU17" s="24" t="str">
        <f>IF($B17="","",IF('3 INPUT SAP DATA'!$AN20=Data!$G$13,600*IF(L20&lt;100,L20/100,1)*Data!M$18/365,0))</f>
        <v/>
      </c>
      <c r="BV17" s="24" t="str">
        <f>IF($B17="","",IF('3 INPUT SAP DATA'!$AN20=Data!$G$13,600*IF(M20&lt;100,M20/100,1)*Data!N$18/365,0))</f>
        <v/>
      </c>
      <c r="BW17" s="24" t="str">
        <f>IF($B17="","",IF('3 INPUT SAP DATA'!$AN20=Data!$G$13,600*IF(N20&lt;100,N20/100,1)*Data!O$18/365,0))</f>
        <v/>
      </c>
      <c r="BX17" s="24" t="str">
        <f t="shared" si="14"/>
        <v/>
      </c>
      <c r="BY17" s="24" t="str">
        <f t="shared" si="15"/>
        <v/>
      </c>
      <c r="BZ17" s="24" t="str">
        <f t="shared" si="16"/>
        <v/>
      </c>
      <c r="CA17" s="24" t="str">
        <f t="shared" si="17"/>
        <v/>
      </c>
      <c r="CB17" s="24" t="str">
        <f t="shared" si="18"/>
        <v/>
      </c>
      <c r="CC17" s="24" t="str">
        <f t="shared" si="19"/>
        <v/>
      </c>
      <c r="CD17" s="24" t="str">
        <f t="shared" si="20"/>
        <v/>
      </c>
      <c r="CE17" s="24" t="str">
        <f t="shared" si="21"/>
        <v/>
      </c>
      <c r="CF17" s="24" t="str">
        <f t="shared" si="22"/>
        <v/>
      </c>
      <c r="CG17" s="24" t="str">
        <f t="shared" si="23"/>
        <v/>
      </c>
      <c r="CH17" s="24" t="str">
        <f t="shared" si="24"/>
        <v/>
      </c>
      <c r="CI17" s="24" t="str">
        <f t="shared" si="25"/>
        <v/>
      </c>
      <c r="CJ17" s="24" t="str">
        <f>IF($B17="","",BX17+'3 INPUT SAP DATA'!AV20)</f>
        <v/>
      </c>
      <c r="CK17" s="24" t="str">
        <f>IF($B17="","",BY17+'3 INPUT SAP DATA'!AW20)</f>
        <v/>
      </c>
      <c r="CL17" s="24" t="str">
        <f>IF($B17="","",BZ17+'3 INPUT SAP DATA'!AX20)</f>
        <v/>
      </c>
      <c r="CM17" s="24" t="str">
        <f>IF($B17="","",CA17+'3 INPUT SAP DATA'!AY20)</f>
        <v/>
      </c>
      <c r="CN17" s="24" t="str">
        <f>IF($B17="","",CB17+'3 INPUT SAP DATA'!AZ20)</f>
        <v/>
      </c>
      <c r="CO17" s="24" t="str">
        <f>IF($B17="","",CC17+'3 INPUT SAP DATA'!BA20)</f>
        <v/>
      </c>
      <c r="CP17" s="24" t="str">
        <f>IF($B17="","",CD17+'3 INPUT SAP DATA'!BB20)</f>
        <v/>
      </c>
      <c r="CQ17" s="24" t="str">
        <f>IF($B17="","",CE17+'3 INPUT SAP DATA'!BC20)</f>
        <v/>
      </c>
      <c r="CR17" s="24" t="str">
        <f>IF($B17="","",CF17+'3 INPUT SAP DATA'!BD20)</f>
        <v/>
      </c>
      <c r="CS17" s="24" t="str">
        <f>IF($B17="","",CG17+'3 INPUT SAP DATA'!BE20)</f>
        <v/>
      </c>
      <c r="CT17" s="24" t="str">
        <f>IF($B17="","",CH17+'3 INPUT SAP DATA'!BF20)</f>
        <v/>
      </c>
      <c r="CU17" s="24" t="str">
        <f>IF($B17="","",CI17+'3 INPUT SAP DATA'!BG20)</f>
        <v/>
      </c>
      <c r="CV17" s="24" t="str">
        <f>IF($B17="","",Data!$I$125*(Data!$I$123*O17+BL17)+Data!$I$124*(AB17+AN17+AZ17))</f>
        <v/>
      </c>
      <c r="CW17" s="24" t="str">
        <f>IF($B17="","",Data!$I$125*(Data!$I$123*P17+BM17)+Data!$I$124*(AC17+AO17+BA17))</f>
        <v/>
      </c>
      <c r="CX17" s="24" t="str">
        <f>IF($B17="","",Data!$I$125*(Data!$I$123*Q17+BN17)+Data!$I$124*(AD17+AP17+BB17))</f>
        <v/>
      </c>
      <c r="CY17" s="24" t="str">
        <f>IF($B17="","",Data!$I$125*(Data!$I$123*R17+BO17)+Data!$I$124*(AE17+AQ17+BC17))</f>
        <v/>
      </c>
      <c r="CZ17" s="24" t="str">
        <f>IF($B17="","",Data!$I$125*(Data!$I$123*S17+BP17)+Data!$I$124*(AF17+AR17+BD17))</f>
        <v/>
      </c>
      <c r="DA17" s="24" t="str">
        <f>IF($B17="","",Data!$I$125*(Data!$I$123*T17+BQ17)+Data!$I$124*(AG17+AS17+BE17))</f>
        <v/>
      </c>
      <c r="DB17" s="24" t="str">
        <f>IF($B17="","",Data!$I$125*(Data!$I$123*U17+BR17)+Data!$I$124*(AH17+AT17+BF17))</f>
        <v/>
      </c>
      <c r="DC17" s="24" t="str">
        <f>IF($B17="","",Data!$I$125*(Data!$I$123*V17+BS17)+Data!$I$124*(AI17+AU17+BG17))</f>
        <v/>
      </c>
      <c r="DD17" s="24" t="str">
        <f>IF($B17="","",Data!$I$125*(Data!$I$123*W17+BT17)+Data!$I$124*(AJ17+AV17+BH17))</f>
        <v/>
      </c>
      <c r="DE17" s="24" t="str">
        <f>IF($B17="","",Data!$I$125*(Data!$I$123*X17+BU17)+Data!$I$124*(AK17+AW17+BI17))</f>
        <v/>
      </c>
      <c r="DF17" s="24" t="str">
        <f>IF($B17="","",Data!$I$125*(Data!$I$123*Y17+BV17)+Data!$I$124*(AL17+AX17+BJ17))</f>
        <v/>
      </c>
      <c r="DG17" s="24" t="str">
        <f>IF($B17="","",Data!$I$125*(Data!$I$123*Z17+BW17)+Data!$I$124*(AM17+AY17+BK17))</f>
        <v/>
      </c>
    </row>
    <row r="18" spans="2:111" s="17" customFormat="1" ht="19.899999999999999" customHeight="1">
      <c r="B18" s="47" t="str">
        <f>IF('3 INPUT SAP DATA'!H21="","",'3 INPUT SAP DATA'!H21)</f>
        <v/>
      </c>
      <c r="C18" s="24" t="str">
        <f>IF($B18="","",25*Occupancy!$G14*Data!D$107)</f>
        <v/>
      </c>
      <c r="D18" s="24" t="str">
        <f>IF($B18="","",25*Occupancy!$G14*Data!E$107)</f>
        <v/>
      </c>
      <c r="E18" s="24" t="str">
        <f>IF($B18="","",25*Occupancy!$G14*Data!F$107)</f>
        <v/>
      </c>
      <c r="F18" s="24" t="str">
        <f>IF($B18="","",25*Occupancy!$G14*Data!G$107)</f>
        <v/>
      </c>
      <c r="G18" s="24" t="str">
        <f>IF($B18="","",25*Occupancy!$G14*Data!H$107)</f>
        <v/>
      </c>
      <c r="H18" s="24" t="str">
        <f>IF($B18="","",25*Occupancy!$G14*Data!I$107)</f>
        <v/>
      </c>
      <c r="I18" s="24" t="str">
        <f>IF($B18="","",25*Occupancy!$G14*Data!J$107)</f>
        <v/>
      </c>
      <c r="J18" s="24" t="str">
        <f>IF($B18="","",25*Occupancy!$G14*Data!K$107)</f>
        <v/>
      </c>
      <c r="K18" s="24" t="str">
        <f>IF($B18="","",25*Occupancy!$G14*Data!L$107)</f>
        <v/>
      </c>
      <c r="L18" s="24" t="str">
        <f>IF($B18="","",25*Occupancy!$G14*Data!M$107)</f>
        <v/>
      </c>
      <c r="M18" s="24" t="str">
        <f>IF($B18="","",25*Occupancy!$G14*Data!N$107)</f>
        <v/>
      </c>
      <c r="N18" s="24" t="str">
        <f>IF($B18="","",25*Occupancy!$G14*Data!O$107)</f>
        <v/>
      </c>
      <c r="O18" s="24" t="str">
        <f>IF($B18="","",4.18*C18*Data!D$18*(60-Data!D$104)/3600)</f>
        <v/>
      </c>
      <c r="P18" s="24" t="str">
        <f>IF($B18="","",4.18*D18*Data!E$18*(60-Data!E$104)/3600)</f>
        <v/>
      </c>
      <c r="Q18" s="24" t="str">
        <f>IF($B18="","",4.18*E18*Data!F$18*(60-Data!F$104)/3600)</f>
        <v/>
      </c>
      <c r="R18" s="24" t="str">
        <f>IF($B18="","",4.18*F18*Data!G$18*(60-Data!G$104)/3600)</f>
        <v/>
      </c>
      <c r="S18" s="24" t="str">
        <f>IF($B18="","",4.18*G18*Data!H$18*(60-Data!H$104)/3600)</f>
        <v/>
      </c>
      <c r="T18" s="24" t="str">
        <f>IF($B18="","",4.18*H18*Data!I$18*(60-Data!I$104)/3600)</f>
        <v/>
      </c>
      <c r="U18" s="24" t="str">
        <f>IF($B18="","",4.18*I18*Data!J$18*(60-Data!J$104)/3600)</f>
        <v/>
      </c>
      <c r="V18" s="24" t="str">
        <f>IF($B18="","",4.18*J18*Data!K$18*(60-Data!K$104)/3600)</f>
        <v/>
      </c>
      <c r="W18" s="24" t="str">
        <f>IF($B18="","",4.18*K18*Data!L$18*(60-Data!L$104)/3600)</f>
        <v/>
      </c>
      <c r="X18" s="24" t="str">
        <f>IF($B18="","",4.18*L18*Data!M$18*(60-Data!M$104)/3600)</f>
        <v/>
      </c>
      <c r="Y18" s="24" t="str">
        <f>IF($B18="","",4.18*M18*Data!N$18*(60-Data!N$104)/3600)</f>
        <v/>
      </c>
      <c r="Z18" s="24" t="str">
        <f>IF($B18="","",4.18*N18*Data!O$18*(60-Data!O$104)/3600)</f>
        <v/>
      </c>
      <c r="AA18" s="24" t="str">
        <f t="shared" si="12"/>
        <v/>
      </c>
      <c r="AB18" s="24" t="str">
        <f t="shared" si="13"/>
        <v/>
      </c>
      <c r="AC18" s="24" t="str">
        <f t="shared" si="0"/>
        <v/>
      </c>
      <c r="AD18" s="24" t="str">
        <f t="shared" si="1"/>
        <v/>
      </c>
      <c r="AE18" s="24" t="str">
        <f t="shared" si="2"/>
        <v/>
      </c>
      <c r="AF18" s="24" t="str">
        <f t="shared" si="3"/>
        <v/>
      </c>
      <c r="AG18" s="24" t="str">
        <f t="shared" si="4"/>
        <v/>
      </c>
      <c r="AH18" s="24" t="str">
        <f t="shared" si="5"/>
        <v/>
      </c>
      <c r="AI18" s="24" t="str">
        <f t="shared" si="6"/>
        <v/>
      </c>
      <c r="AJ18" s="24" t="str">
        <f t="shared" si="7"/>
        <v/>
      </c>
      <c r="AK18" s="24" t="str">
        <f t="shared" si="8"/>
        <v/>
      </c>
      <c r="AL18" s="24" t="str">
        <f t="shared" si="9"/>
        <v/>
      </c>
      <c r="AM18" s="24" t="str">
        <f t="shared" si="10"/>
        <v/>
      </c>
      <c r="AN18" s="24" t="str">
        <f>IF($B18="","",'3 INPUT SAP DATA'!$AP21*0.6*Data!D$18)</f>
        <v/>
      </c>
      <c r="AO18" s="24" t="str">
        <f>IF($B18="","",'3 INPUT SAP DATA'!$AP21*0.6*Data!E$18)</f>
        <v/>
      </c>
      <c r="AP18" s="24" t="str">
        <f>IF($B18="","",'3 INPUT SAP DATA'!$AP21*0.6*Data!F$18)</f>
        <v/>
      </c>
      <c r="AQ18" s="24" t="str">
        <f>IF($B18="","",'3 INPUT SAP DATA'!$AP21*0.6*Data!G$18)</f>
        <v/>
      </c>
      <c r="AR18" s="24" t="str">
        <f>IF($B18="","",'3 INPUT SAP DATA'!$AP21*0.6*Data!H$18)</f>
        <v/>
      </c>
      <c r="AS18" s="24" t="str">
        <f>IF($B18="","",'3 INPUT SAP DATA'!$AP21*0.6*Data!I$18)</f>
        <v/>
      </c>
      <c r="AT18" s="24" t="str">
        <f>IF($B18="","",'3 INPUT SAP DATA'!$AP21*0.6*Data!J$18)</f>
        <v/>
      </c>
      <c r="AU18" s="24" t="str">
        <f>IF($B18="","",'3 INPUT SAP DATA'!$AP21*0.6*Data!K$18)</f>
        <v/>
      </c>
      <c r="AV18" s="24" t="str">
        <f>IF($B18="","",'3 INPUT SAP DATA'!$AP21*0.6*Data!L$18)</f>
        <v/>
      </c>
      <c r="AW18" s="24" t="str">
        <f>IF($B18="","",'3 INPUT SAP DATA'!$AP21*0.6*Data!M$18)</f>
        <v/>
      </c>
      <c r="AX18" s="24" t="str">
        <f>IF($B18="","",'3 INPUT SAP DATA'!$AP21*0.6*Data!N$18)</f>
        <v/>
      </c>
      <c r="AY18" s="24" t="str">
        <f>IF($B18="","",'3 INPUT SAP DATA'!$AP21*0.6*Data!O$18)</f>
        <v/>
      </c>
      <c r="AZ18" s="24" t="str">
        <f>IF($B18="","",IF(OR('3 INPUT SAP DATA'!$AI21=Data!$E$12,'3 INPUT SAP DATA'!$AI21=Data!$G$12,'3 INPUT SAP DATA'!$AI21=Data!$H$12),0,Data!D$18*14*((0.0091*1+0.0245*(1-1))*3+0.0263)))</f>
        <v/>
      </c>
      <c r="BA18" s="24" t="str">
        <f>IF($B18="","",IF(OR('3 INPUT SAP DATA'!$AI21=Data!$E$12,'3 INPUT SAP DATA'!$AI21=Data!$G$12,'3 INPUT SAP DATA'!$AI21=Data!$H$12),0,Data!E$18*14*((0.0091*1+0.0245*(1-1))*3+0.0263)))</f>
        <v/>
      </c>
      <c r="BB18" s="24" t="str">
        <f>IF($B18="","",IF(OR('3 INPUT SAP DATA'!$AI21=Data!$E$12,'3 INPUT SAP DATA'!$AI21=Data!$G$12,'3 INPUT SAP DATA'!$AI21=Data!$H$12),0,Data!F$18*14*((0.0091*1+0.0245*(1-1))*3+0.0263)))</f>
        <v/>
      </c>
      <c r="BC18" s="24" t="str">
        <f>IF($B18="","",IF(OR('3 INPUT SAP DATA'!$AI21=Data!$E$12,'3 INPUT SAP DATA'!$AI21=Data!$G$12,'3 INPUT SAP DATA'!$AI21=Data!$H$12),0,Data!G$18*14*((0.0091*1+0.0245*(1-1))*3+0.0263)))</f>
        <v/>
      </c>
      <c r="BD18" s="24" t="str">
        <f>IF($B18="","",IF(OR('3 INPUT SAP DATA'!$AI21=Data!$E$12,'3 INPUT SAP DATA'!$AI21=Data!$G$12,'3 INPUT SAP DATA'!$AI21=Data!$H$12),0,Data!H$18*14*((0.0091*1+0.0245*(1-1))*3+0.0263)))</f>
        <v/>
      </c>
      <c r="BE18" s="24" t="str">
        <f>IF($B18="","",IF(OR('3 INPUT SAP DATA'!$AI21=Data!$E$12,'3 INPUT SAP DATA'!$AI21=Data!$G$12,'3 INPUT SAP DATA'!$AI21=Data!$H$12),0,Data!I$18*14*((0.0091*1+0.0245*(1-1))*3+0.0263)))</f>
        <v/>
      </c>
      <c r="BF18" s="24" t="str">
        <f>IF($B18="","",IF(OR('3 INPUT SAP DATA'!$AI21=Data!$E$12,'3 INPUT SAP DATA'!$AI21=Data!$G$12,'3 INPUT SAP DATA'!$AI21=Data!$H$12),0,Data!J$18*14*((0.0091*1+0.0245*(1-1))*3+0.0263)))</f>
        <v/>
      </c>
      <c r="BG18" s="24" t="str">
        <f>IF($B18="","",IF(OR('3 INPUT SAP DATA'!$AI21=Data!$E$12,'3 INPUT SAP DATA'!$AI21=Data!$G$12,'3 INPUT SAP DATA'!$AI21=Data!$H$12),0,Data!K$18*14*((0.0091*1+0.0245*(1-1))*3+0.0263)))</f>
        <v/>
      </c>
      <c r="BH18" s="24" t="str">
        <f>IF($B18="","",IF(OR('3 INPUT SAP DATA'!$AI21=Data!$E$12,'3 INPUT SAP DATA'!$AI21=Data!$G$12,'3 INPUT SAP DATA'!$AI21=Data!$H$12),0,Data!L$18*14*((0.0091*1+0.0245*(1-1))*3+0.0263)))</f>
        <v/>
      </c>
      <c r="BI18" s="24" t="str">
        <f>IF($B18="","",IF(OR('3 INPUT SAP DATA'!$AI21=Data!$E$12,'3 INPUT SAP DATA'!$AI21=Data!$G$12,'3 INPUT SAP DATA'!$AI21=Data!$H$12),0,Data!M$18*14*((0.0091*1+0.0245*(1-1))*3+0.0263)))</f>
        <v/>
      </c>
      <c r="BJ18" s="24" t="str">
        <f>IF($B18="","",IF(OR('3 INPUT SAP DATA'!$AI21=Data!$E$12,'3 INPUT SAP DATA'!$AI21=Data!$G$12,'3 INPUT SAP DATA'!$AI21=Data!$H$12),0,Data!N$18*14*((0.0091*1+0.0245*(1-1))*3+0.0263)))</f>
        <v/>
      </c>
      <c r="BK18" s="24" t="str">
        <f>IF($B18="","",IF(OR('3 INPUT SAP DATA'!$AI21=Data!$E$12,'3 INPUT SAP DATA'!$AI21=Data!$G$12,'3 INPUT SAP DATA'!$AI21=Data!$H$12),0,Data!O$18*14*((0.0091*1+0.0245*(1-1))*3+0.0263)))</f>
        <v/>
      </c>
      <c r="BL18" s="24" t="str">
        <f>IF($B18="","",IF('3 INPUT SAP DATA'!$AN21=Data!$G$13,600*IF(C21&lt;100,C21/100,1)*Data!D$18/365,0))</f>
        <v/>
      </c>
      <c r="BM18" s="24" t="str">
        <f>IF($B18="","",IF('3 INPUT SAP DATA'!$AN21=Data!$G$13,600*IF(D21&lt;100,D21/100,1)*Data!E$18/365,0))</f>
        <v/>
      </c>
      <c r="BN18" s="24" t="str">
        <f>IF($B18="","",IF('3 INPUT SAP DATA'!$AN21=Data!$G$13,600*IF(E21&lt;100,E21/100,1)*Data!F$18/365,0))</f>
        <v/>
      </c>
      <c r="BO18" s="24" t="str">
        <f>IF($B18="","",IF('3 INPUT SAP DATA'!$AN21=Data!$G$13,600*IF(F21&lt;100,F21/100,1)*Data!G$18/365,0))</f>
        <v/>
      </c>
      <c r="BP18" s="24" t="str">
        <f>IF($B18="","",IF('3 INPUT SAP DATA'!$AN21=Data!$G$13,600*IF(G21&lt;100,G21/100,1)*Data!H$18/365,0))</f>
        <v/>
      </c>
      <c r="BQ18" s="24" t="str">
        <f>IF($B18="","",IF('3 INPUT SAP DATA'!$AN21=Data!$G$13,600*IF(H21&lt;100,H21/100,1)*Data!I$18/365,0))</f>
        <v/>
      </c>
      <c r="BR18" s="24" t="str">
        <f>IF($B18="","",IF('3 INPUT SAP DATA'!$AN21=Data!$G$13,600*IF(I21&lt;100,I21/100,1)*Data!J$18/365,0))</f>
        <v/>
      </c>
      <c r="BS18" s="24" t="str">
        <f>IF($B18="","",IF('3 INPUT SAP DATA'!$AN21=Data!$G$13,600*IF(J21&lt;100,J21/100,1)*Data!K$18/365,0))</f>
        <v/>
      </c>
      <c r="BT18" s="24" t="str">
        <f>IF($B18="","",IF('3 INPUT SAP DATA'!$AN21=Data!$G$13,600*IF(K21&lt;100,K21/100,1)*Data!L$18/365,0))</f>
        <v/>
      </c>
      <c r="BU18" s="24" t="str">
        <f>IF($B18="","",IF('3 INPUT SAP DATA'!$AN21=Data!$G$13,600*IF(L21&lt;100,L21/100,1)*Data!M$18/365,0))</f>
        <v/>
      </c>
      <c r="BV18" s="24" t="str">
        <f>IF($B18="","",IF('3 INPUT SAP DATA'!$AN21=Data!$G$13,600*IF(M21&lt;100,M21/100,1)*Data!N$18/365,0))</f>
        <v/>
      </c>
      <c r="BW18" s="24" t="str">
        <f>IF($B18="","",IF('3 INPUT SAP DATA'!$AN21=Data!$G$13,600*IF(N21&lt;100,N21/100,1)*Data!O$18/365,0))</f>
        <v/>
      </c>
      <c r="BX18" s="24" t="str">
        <f t="shared" si="14"/>
        <v/>
      </c>
      <c r="BY18" s="24" t="str">
        <f t="shared" si="15"/>
        <v/>
      </c>
      <c r="BZ18" s="24" t="str">
        <f t="shared" si="16"/>
        <v/>
      </c>
      <c r="CA18" s="24" t="str">
        <f t="shared" si="17"/>
        <v/>
      </c>
      <c r="CB18" s="24" t="str">
        <f t="shared" si="18"/>
        <v/>
      </c>
      <c r="CC18" s="24" t="str">
        <f t="shared" si="19"/>
        <v/>
      </c>
      <c r="CD18" s="24" t="str">
        <f t="shared" si="20"/>
        <v/>
      </c>
      <c r="CE18" s="24" t="str">
        <f t="shared" si="21"/>
        <v/>
      </c>
      <c r="CF18" s="24" t="str">
        <f t="shared" si="22"/>
        <v/>
      </c>
      <c r="CG18" s="24" t="str">
        <f t="shared" si="23"/>
        <v/>
      </c>
      <c r="CH18" s="24" t="str">
        <f t="shared" si="24"/>
        <v/>
      </c>
      <c r="CI18" s="24" t="str">
        <f t="shared" si="25"/>
        <v/>
      </c>
      <c r="CJ18" s="24" t="str">
        <f>IF($B18="","",BX18+'3 INPUT SAP DATA'!AV21)</f>
        <v/>
      </c>
      <c r="CK18" s="24" t="str">
        <f>IF($B18="","",BY18+'3 INPUT SAP DATA'!AW21)</f>
        <v/>
      </c>
      <c r="CL18" s="24" t="str">
        <f>IF($B18="","",BZ18+'3 INPUT SAP DATA'!AX21)</f>
        <v/>
      </c>
      <c r="CM18" s="24" t="str">
        <f>IF($B18="","",CA18+'3 INPUT SAP DATA'!AY21)</f>
        <v/>
      </c>
      <c r="CN18" s="24" t="str">
        <f>IF($B18="","",CB18+'3 INPUT SAP DATA'!AZ21)</f>
        <v/>
      </c>
      <c r="CO18" s="24" t="str">
        <f>IF($B18="","",CC18+'3 INPUT SAP DATA'!BA21)</f>
        <v/>
      </c>
      <c r="CP18" s="24" t="str">
        <f>IF($B18="","",CD18+'3 INPUT SAP DATA'!BB21)</f>
        <v/>
      </c>
      <c r="CQ18" s="24" t="str">
        <f>IF($B18="","",CE18+'3 INPUT SAP DATA'!BC21)</f>
        <v/>
      </c>
      <c r="CR18" s="24" t="str">
        <f>IF($B18="","",CF18+'3 INPUT SAP DATA'!BD21)</f>
        <v/>
      </c>
      <c r="CS18" s="24" t="str">
        <f>IF($B18="","",CG18+'3 INPUT SAP DATA'!BE21)</f>
        <v/>
      </c>
      <c r="CT18" s="24" t="str">
        <f>IF($B18="","",CH18+'3 INPUT SAP DATA'!BF21)</f>
        <v/>
      </c>
      <c r="CU18" s="24" t="str">
        <f>IF($B18="","",CI18+'3 INPUT SAP DATA'!BG21)</f>
        <v/>
      </c>
      <c r="CV18" s="24" t="str">
        <f>IF($B18="","",Data!$I$125*(Data!$I$123*O18+BL18)+Data!$I$124*(AB18+AN18+AZ18))</f>
        <v/>
      </c>
      <c r="CW18" s="24" t="str">
        <f>IF($B18="","",Data!$I$125*(Data!$I$123*P18+BM18)+Data!$I$124*(AC18+AO18+BA18))</f>
        <v/>
      </c>
      <c r="CX18" s="24" t="str">
        <f>IF($B18="","",Data!$I$125*(Data!$I$123*Q18+BN18)+Data!$I$124*(AD18+AP18+BB18))</f>
        <v/>
      </c>
      <c r="CY18" s="24" t="str">
        <f>IF($B18="","",Data!$I$125*(Data!$I$123*R18+BO18)+Data!$I$124*(AE18+AQ18+BC18))</f>
        <v/>
      </c>
      <c r="CZ18" s="24" t="str">
        <f>IF($B18="","",Data!$I$125*(Data!$I$123*S18+BP18)+Data!$I$124*(AF18+AR18+BD18))</f>
        <v/>
      </c>
      <c r="DA18" s="24" t="str">
        <f>IF($B18="","",Data!$I$125*(Data!$I$123*T18+BQ18)+Data!$I$124*(AG18+AS18+BE18))</f>
        <v/>
      </c>
      <c r="DB18" s="24" t="str">
        <f>IF($B18="","",Data!$I$125*(Data!$I$123*U18+BR18)+Data!$I$124*(AH18+AT18+BF18))</f>
        <v/>
      </c>
      <c r="DC18" s="24" t="str">
        <f>IF($B18="","",Data!$I$125*(Data!$I$123*V18+BS18)+Data!$I$124*(AI18+AU18+BG18))</f>
        <v/>
      </c>
      <c r="DD18" s="24" t="str">
        <f>IF($B18="","",Data!$I$125*(Data!$I$123*W18+BT18)+Data!$I$124*(AJ18+AV18+BH18))</f>
        <v/>
      </c>
      <c r="DE18" s="24" t="str">
        <f>IF($B18="","",Data!$I$125*(Data!$I$123*X18+BU18)+Data!$I$124*(AK18+AW18+BI18))</f>
        <v/>
      </c>
      <c r="DF18" s="24" t="str">
        <f>IF($B18="","",Data!$I$125*(Data!$I$123*Y18+BV18)+Data!$I$124*(AL18+AX18+BJ18))</f>
        <v/>
      </c>
      <c r="DG18" s="24" t="str">
        <f>IF($B18="","",Data!$I$125*(Data!$I$123*Z18+BW18)+Data!$I$124*(AM18+AY18+BK18))</f>
        <v/>
      </c>
    </row>
    <row r="19" spans="2:111" s="17" customFormat="1" ht="19.899999999999999" customHeight="1">
      <c r="B19" s="47" t="str">
        <f>IF('3 INPUT SAP DATA'!H22="","",'3 INPUT SAP DATA'!H22)</f>
        <v/>
      </c>
      <c r="C19" s="24" t="str">
        <f>IF($B19="","",25*Occupancy!$G15*Data!D$107)</f>
        <v/>
      </c>
      <c r="D19" s="24" t="str">
        <f>IF($B19="","",25*Occupancy!$G15*Data!E$107)</f>
        <v/>
      </c>
      <c r="E19" s="24" t="str">
        <f>IF($B19="","",25*Occupancy!$G15*Data!F$107)</f>
        <v/>
      </c>
      <c r="F19" s="24" t="str">
        <f>IF($B19="","",25*Occupancy!$G15*Data!G$107)</f>
        <v/>
      </c>
      <c r="G19" s="24" t="str">
        <f>IF($B19="","",25*Occupancy!$G15*Data!H$107)</f>
        <v/>
      </c>
      <c r="H19" s="24" t="str">
        <f>IF($B19="","",25*Occupancy!$G15*Data!I$107)</f>
        <v/>
      </c>
      <c r="I19" s="24" t="str">
        <f>IF($B19="","",25*Occupancy!$G15*Data!J$107)</f>
        <v/>
      </c>
      <c r="J19" s="24" t="str">
        <f>IF($B19="","",25*Occupancy!$G15*Data!K$107)</f>
        <v/>
      </c>
      <c r="K19" s="24" t="str">
        <f>IF($B19="","",25*Occupancy!$G15*Data!L$107)</f>
        <v/>
      </c>
      <c r="L19" s="24" t="str">
        <f>IF($B19="","",25*Occupancy!$G15*Data!M$107)</f>
        <v/>
      </c>
      <c r="M19" s="24" t="str">
        <f>IF($B19="","",25*Occupancy!$G15*Data!N$107)</f>
        <v/>
      </c>
      <c r="N19" s="24" t="str">
        <f>IF($B19="","",25*Occupancy!$G15*Data!O$107)</f>
        <v/>
      </c>
      <c r="O19" s="24" t="str">
        <f>IF($B19="","",4.18*C19*Data!D$18*(60-Data!D$104)/3600)</f>
        <v/>
      </c>
      <c r="P19" s="24" t="str">
        <f>IF($B19="","",4.18*D19*Data!E$18*(60-Data!E$104)/3600)</f>
        <v/>
      </c>
      <c r="Q19" s="24" t="str">
        <f>IF($B19="","",4.18*E19*Data!F$18*(60-Data!F$104)/3600)</f>
        <v/>
      </c>
      <c r="R19" s="24" t="str">
        <f>IF($B19="","",4.18*F19*Data!G$18*(60-Data!G$104)/3600)</f>
        <v/>
      </c>
      <c r="S19" s="24" t="str">
        <f>IF($B19="","",4.18*G19*Data!H$18*(60-Data!H$104)/3600)</f>
        <v/>
      </c>
      <c r="T19" s="24" t="str">
        <f>IF($B19="","",4.18*H19*Data!I$18*(60-Data!I$104)/3600)</f>
        <v/>
      </c>
      <c r="U19" s="24" t="str">
        <f>IF($B19="","",4.18*I19*Data!J$18*(60-Data!J$104)/3600)</f>
        <v/>
      </c>
      <c r="V19" s="24" t="str">
        <f>IF($B19="","",4.18*J19*Data!K$18*(60-Data!K$104)/3600)</f>
        <v/>
      </c>
      <c r="W19" s="24" t="str">
        <f>IF($B19="","",4.18*K19*Data!L$18*(60-Data!L$104)/3600)</f>
        <v/>
      </c>
      <c r="X19" s="24" t="str">
        <f>IF($B19="","",4.18*L19*Data!M$18*(60-Data!M$104)/3600)</f>
        <v/>
      </c>
      <c r="Y19" s="24" t="str">
        <f>IF($B19="","",4.18*M19*Data!N$18*(60-Data!N$104)/3600)</f>
        <v/>
      </c>
      <c r="Z19" s="24" t="str">
        <f>IF($B19="","",4.18*N19*Data!O$18*(60-Data!O$104)/3600)</f>
        <v/>
      </c>
      <c r="AA19" s="24" t="str">
        <f t="shared" si="12"/>
        <v/>
      </c>
      <c r="AB19" s="24" t="str">
        <f t="shared" si="13"/>
        <v/>
      </c>
      <c r="AC19" s="24" t="str">
        <f t="shared" si="0"/>
        <v/>
      </c>
      <c r="AD19" s="24" t="str">
        <f t="shared" si="1"/>
        <v/>
      </c>
      <c r="AE19" s="24" t="str">
        <f t="shared" si="2"/>
        <v/>
      </c>
      <c r="AF19" s="24" t="str">
        <f t="shared" si="3"/>
        <v/>
      </c>
      <c r="AG19" s="24" t="str">
        <f t="shared" si="4"/>
        <v/>
      </c>
      <c r="AH19" s="24" t="str">
        <f t="shared" si="5"/>
        <v/>
      </c>
      <c r="AI19" s="24" t="str">
        <f t="shared" si="6"/>
        <v/>
      </c>
      <c r="AJ19" s="24" t="str">
        <f t="shared" si="7"/>
        <v/>
      </c>
      <c r="AK19" s="24" t="str">
        <f t="shared" si="8"/>
        <v/>
      </c>
      <c r="AL19" s="24" t="str">
        <f t="shared" si="9"/>
        <v/>
      </c>
      <c r="AM19" s="24" t="str">
        <f t="shared" si="10"/>
        <v/>
      </c>
      <c r="AN19" s="24" t="str">
        <f>IF($B19="","",'3 INPUT SAP DATA'!$AP22*0.6*Data!D$18)</f>
        <v/>
      </c>
      <c r="AO19" s="24" t="str">
        <f>IF($B19="","",'3 INPUT SAP DATA'!$AP22*0.6*Data!E$18)</f>
        <v/>
      </c>
      <c r="AP19" s="24" t="str">
        <f>IF($B19="","",'3 INPUT SAP DATA'!$AP22*0.6*Data!F$18)</f>
        <v/>
      </c>
      <c r="AQ19" s="24" t="str">
        <f>IF($B19="","",'3 INPUT SAP DATA'!$AP22*0.6*Data!G$18)</f>
        <v/>
      </c>
      <c r="AR19" s="24" t="str">
        <f>IF($B19="","",'3 INPUT SAP DATA'!$AP22*0.6*Data!H$18)</f>
        <v/>
      </c>
      <c r="AS19" s="24" t="str">
        <f>IF($B19="","",'3 INPUT SAP DATA'!$AP22*0.6*Data!I$18)</f>
        <v/>
      </c>
      <c r="AT19" s="24" t="str">
        <f>IF($B19="","",'3 INPUT SAP DATA'!$AP22*0.6*Data!J$18)</f>
        <v/>
      </c>
      <c r="AU19" s="24" t="str">
        <f>IF($B19="","",'3 INPUT SAP DATA'!$AP22*0.6*Data!K$18)</f>
        <v/>
      </c>
      <c r="AV19" s="24" t="str">
        <f>IF($B19="","",'3 INPUT SAP DATA'!$AP22*0.6*Data!L$18)</f>
        <v/>
      </c>
      <c r="AW19" s="24" t="str">
        <f>IF($B19="","",'3 INPUT SAP DATA'!$AP22*0.6*Data!M$18)</f>
        <v/>
      </c>
      <c r="AX19" s="24" t="str">
        <f>IF($B19="","",'3 INPUT SAP DATA'!$AP22*0.6*Data!N$18)</f>
        <v/>
      </c>
      <c r="AY19" s="24" t="str">
        <f>IF($B19="","",'3 INPUT SAP DATA'!$AP22*0.6*Data!O$18)</f>
        <v/>
      </c>
      <c r="AZ19" s="24" t="str">
        <f>IF($B19="","",IF(OR('3 INPUT SAP DATA'!$AI22=Data!$E$12,'3 INPUT SAP DATA'!$AI22=Data!$G$12,'3 INPUT SAP DATA'!$AI22=Data!$H$12),0,Data!D$18*14*((0.0091*1+0.0245*(1-1))*3+0.0263)))</f>
        <v/>
      </c>
      <c r="BA19" s="24" t="str">
        <f>IF($B19="","",IF(OR('3 INPUT SAP DATA'!$AI22=Data!$E$12,'3 INPUT SAP DATA'!$AI22=Data!$G$12,'3 INPUT SAP DATA'!$AI22=Data!$H$12),0,Data!E$18*14*((0.0091*1+0.0245*(1-1))*3+0.0263)))</f>
        <v/>
      </c>
      <c r="BB19" s="24" t="str">
        <f>IF($B19="","",IF(OR('3 INPUT SAP DATA'!$AI22=Data!$E$12,'3 INPUT SAP DATA'!$AI22=Data!$G$12,'3 INPUT SAP DATA'!$AI22=Data!$H$12),0,Data!F$18*14*((0.0091*1+0.0245*(1-1))*3+0.0263)))</f>
        <v/>
      </c>
      <c r="BC19" s="24" t="str">
        <f>IF($B19="","",IF(OR('3 INPUT SAP DATA'!$AI22=Data!$E$12,'3 INPUT SAP DATA'!$AI22=Data!$G$12,'3 INPUT SAP DATA'!$AI22=Data!$H$12),0,Data!G$18*14*((0.0091*1+0.0245*(1-1))*3+0.0263)))</f>
        <v/>
      </c>
      <c r="BD19" s="24" t="str">
        <f>IF($B19="","",IF(OR('3 INPUT SAP DATA'!$AI22=Data!$E$12,'3 INPUT SAP DATA'!$AI22=Data!$G$12,'3 INPUT SAP DATA'!$AI22=Data!$H$12),0,Data!H$18*14*((0.0091*1+0.0245*(1-1))*3+0.0263)))</f>
        <v/>
      </c>
      <c r="BE19" s="24" t="str">
        <f>IF($B19="","",IF(OR('3 INPUT SAP DATA'!$AI22=Data!$E$12,'3 INPUT SAP DATA'!$AI22=Data!$G$12,'3 INPUT SAP DATA'!$AI22=Data!$H$12),0,Data!I$18*14*((0.0091*1+0.0245*(1-1))*3+0.0263)))</f>
        <v/>
      </c>
      <c r="BF19" s="24" t="str">
        <f>IF($B19="","",IF(OR('3 INPUT SAP DATA'!$AI22=Data!$E$12,'3 INPUT SAP DATA'!$AI22=Data!$G$12,'3 INPUT SAP DATA'!$AI22=Data!$H$12),0,Data!J$18*14*((0.0091*1+0.0245*(1-1))*3+0.0263)))</f>
        <v/>
      </c>
      <c r="BG19" s="24" t="str">
        <f>IF($B19="","",IF(OR('3 INPUT SAP DATA'!$AI22=Data!$E$12,'3 INPUT SAP DATA'!$AI22=Data!$G$12,'3 INPUT SAP DATA'!$AI22=Data!$H$12),0,Data!K$18*14*((0.0091*1+0.0245*(1-1))*3+0.0263)))</f>
        <v/>
      </c>
      <c r="BH19" s="24" t="str">
        <f>IF($B19="","",IF(OR('3 INPUT SAP DATA'!$AI22=Data!$E$12,'3 INPUT SAP DATA'!$AI22=Data!$G$12,'3 INPUT SAP DATA'!$AI22=Data!$H$12),0,Data!L$18*14*((0.0091*1+0.0245*(1-1))*3+0.0263)))</f>
        <v/>
      </c>
      <c r="BI19" s="24" t="str">
        <f>IF($B19="","",IF(OR('3 INPUT SAP DATA'!$AI22=Data!$E$12,'3 INPUT SAP DATA'!$AI22=Data!$G$12,'3 INPUT SAP DATA'!$AI22=Data!$H$12),0,Data!M$18*14*((0.0091*1+0.0245*(1-1))*3+0.0263)))</f>
        <v/>
      </c>
      <c r="BJ19" s="24" t="str">
        <f>IF($B19="","",IF(OR('3 INPUT SAP DATA'!$AI22=Data!$E$12,'3 INPUT SAP DATA'!$AI22=Data!$G$12,'3 INPUT SAP DATA'!$AI22=Data!$H$12),0,Data!N$18*14*((0.0091*1+0.0245*(1-1))*3+0.0263)))</f>
        <v/>
      </c>
      <c r="BK19" s="24" t="str">
        <f>IF($B19="","",IF(OR('3 INPUT SAP DATA'!$AI22=Data!$E$12,'3 INPUT SAP DATA'!$AI22=Data!$G$12,'3 INPUT SAP DATA'!$AI22=Data!$H$12),0,Data!O$18*14*((0.0091*1+0.0245*(1-1))*3+0.0263)))</f>
        <v/>
      </c>
      <c r="BL19" s="24" t="str">
        <f>IF($B19="","",IF('3 INPUT SAP DATA'!$AN22=Data!$G$13,600*IF(C22&lt;100,C22/100,1)*Data!D$18/365,0))</f>
        <v/>
      </c>
      <c r="BM19" s="24" t="str">
        <f>IF($B19="","",IF('3 INPUT SAP DATA'!$AN22=Data!$G$13,600*IF(D22&lt;100,D22/100,1)*Data!E$18/365,0))</f>
        <v/>
      </c>
      <c r="BN19" s="24" t="str">
        <f>IF($B19="","",IF('3 INPUT SAP DATA'!$AN22=Data!$G$13,600*IF(E22&lt;100,E22/100,1)*Data!F$18/365,0))</f>
        <v/>
      </c>
      <c r="BO19" s="24" t="str">
        <f>IF($B19="","",IF('3 INPUT SAP DATA'!$AN22=Data!$G$13,600*IF(F22&lt;100,F22/100,1)*Data!G$18/365,0))</f>
        <v/>
      </c>
      <c r="BP19" s="24" t="str">
        <f>IF($B19="","",IF('3 INPUT SAP DATA'!$AN22=Data!$G$13,600*IF(G22&lt;100,G22/100,1)*Data!H$18/365,0))</f>
        <v/>
      </c>
      <c r="BQ19" s="24" t="str">
        <f>IF($B19="","",IF('3 INPUT SAP DATA'!$AN22=Data!$G$13,600*IF(H22&lt;100,H22/100,1)*Data!I$18/365,0))</f>
        <v/>
      </c>
      <c r="BR19" s="24" t="str">
        <f>IF($B19="","",IF('3 INPUT SAP DATA'!$AN22=Data!$G$13,600*IF(I22&lt;100,I22/100,1)*Data!J$18/365,0))</f>
        <v/>
      </c>
      <c r="BS19" s="24" t="str">
        <f>IF($B19="","",IF('3 INPUT SAP DATA'!$AN22=Data!$G$13,600*IF(J22&lt;100,J22/100,1)*Data!K$18/365,0))</f>
        <v/>
      </c>
      <c r="BT19" s="24" t="str">
        <f>IF($B19="","",IF('3 INPUT SAP DATA'!$AN22=Data!$G$13,600*IF(K22&lt;100,K22/100,1)*Data!L$18/365,0))</f>
        <v/>
      </c>
      <c r="BU19" s="24" t="str">
        <f>IF($B19="","",IF('3 INPUT SAP DATA'!$AN22=Data!$G$13,600*IF(L22&lt;100,L22/100,1)*Data!M$18/365,0))</f>
        <v/>
      </c>
      <c r="BV19" s="24" t="str">
        <f>IF($B19="","",IF('3 INPUT SAP DATA'!$AN22=Data!$G$13,600*IF(M22&lt;100,M22/100,1)*Data!N$18/365,0))</f>
        <v/>
      </c>
      <c r="BW19" s="24" t="str">
        <f>IF($B19="","",IF('3 INPUT SAP DATA'!$AN22=Data!$G$13,600*IF(N22&lt;100,N22/100,1)*Data!O$18/365,0))</f>
        <v/>
      </c>
      <c r="BX19" s="24" t="str">
        <f t="shared" si="14"/>
        <v/>
      </c>
      <c r="BY19" s="24" t="str">
        <f t="shared" si="15"/>
        <v/>
      </c>
      <c r="BZ19" s="24" t="str">
        <f t="shared" si="16"/>
        <v/>
      </c>
      <c r="CA19" s="24" t="str">
        <f t="shared" si="17"/>
        <v/>
      </c>
      <c r="CB19" s="24" t="str">
        <f t="shared" si="18"/>
        <v/>
      </c>
      <c r="CC19" s="24" t="str">
        <f t="shared" si="19"/>
        <v/>
      </c>
      <c r="CD19" s="24" t="str">
        <f t="shared" si="20"/>
        <v/>
      </c>
      <c r="CE19" s="24" t="str">
        <f t="shared" si="21"/>
        <v/>
      </c>
      <c r="CF19" s="24" t="str">
        <f t="shared" si="22"/>
        <v/>
      </c>
      <c r="CG19" s="24" t="str">
        <f t="shared" si="23"/>
        <v/>
      </c>
      <c r="CH19" s="24" t="str">
        <f t="shared" si="24"/>
        <v/>
      </c>
      <c r="CI19" s="24" t="str">
        <f t="shared" si="25"/>
        <v/>
      </c>
      <c r="CJ19" s="24" t="str">
        <f>IF($B19="","",BX19+'3 INPUT SAP DATA'!AV22)</f>
        <v/>
      </c>
      <c r="CK19" s="24" t="str">
        <f>IF($B19="","",BY19+'3 INPUT SAP DATA'!AW22)</f>
        <v/>
      </c>
      <c r="CL19" s="24" t="str">
        <f>IF($B19="","",BZ19+'3 INPUT SAP DATA'!AX22)</f>
        <v/>
      </c>
      <c r="CM19" s="24" t="str">
        <f>IF($B19="","",CA19+'3 INPUT SAP DATA'!AY22)</f>
        <v/>
      </c>
      <c r="CN19" s="24" t="str">
        <f>IF($B19="","",CB19+'3 INPUT SAP DATA'!AZ22)</f>
        <v/>
      </c>
      <c r="CO19" s="24" t="str">
        <f>IF($B19="","",CC19+'3 INPUT SAP DATA'!BA22)</f>
        <v/>
      </c>
      <c r="CP19" s="24" t="str">
        <f>IF($B19="","",CD19+'3 INPUT SAP DATA'!BB22)</f>
        <v/>
      </c>
      <c r="CQ19" s="24" t="str">
        <f>IF($B19="","",CE19+'3 INPUT SAP DATA'!BC22)</f>
        <v/>
      </c>
      <c r="CR19" s="24" t="str">
        <f>IF($B19="","",CF19+'3 INPUT SAP DATA'!BD22)</f>
        <v/>
      </c>
      <c r="CS19" s="24" t="str">
        <f>IF($B19="","",CG19+'3 INPUT SAP DATA'!BE22)</f>
        <v/>
      </c>
      <c r="CT19" s="24" t="str">
        <f>IF($B19="","",CH19+'3 INPUT SAP DATA'!BF22)</f>
        <v/>
      </c>
      <c r="CU19" s="24" t="str">
        <f>IF($B19="","",CI19+'3 INPUT SAP DATA'!BG22)</f>
        <v/>
      </c>
      <c r="CV19" s="24" t="str">
        <f>IF($B19="","",Data!$I$125*(Data!$I$123*O19+BL19)+Data!$I$124*(AB19+AN19+AZ19))</f>
        <v/>
      </c>
      <c r="CW19" s="24" t="str">
        <f>IF($B19="","",Data!$I$125*(Data!$I$123*P19+BM19)+Data!$I$124*(AC19+AO19+BA19))</f>
        <v/>
      </c>
      <c r="CX19" s="24" t="str">
        <f>IF($B19="","",Data!$I$125*(Data!$I$123*Q19+BN19)+Data!$I$124*(AD19+AP19+BB19))</f>
        <v/>
      </c>
      <c r="CY19" s="24" t="str">
        <f>IF($B19="","",Data!$I$125*(Data!$I$123*R19+BO19)+Data!$I$124*(AE19+AQ19+BC19))</f>
        <v/>
      </c>
      <c r="CZ19" s="24" t="str">
        <f>IF($B19="","",Data!$I$125*(Data!$I$123*S19+BP19)+Data!$I$124*(AF19+AR19+BD19))</f>
        <v/>
      </c>
      <c r="DA19" s="24" t="str">
        <f>IF($B19="","",Data!$I$125*(Data!$I$123*T19+BQ19)+Data!$I$124*(AG19+AS19+BE19))</f>
        <v/>
      </c>
      <c r="DB19" s="24" t="str">
        <f>IF($B19="","",Data!$I$125*(Data!$I$123*U19+BR19)+Data!$I$124*(AH19+AT19+BF19))</f>
        <v/>
      </c>
      <c r="DC19" s="24" t="str">
        <f>IF($B19="","",Data!$I$125*(Data!$I$123*V19+BS19)+Data!$I$124*(AI19+AU19+BG19))</f>
        <v/>
      </c>
      <c r="DD19" s="24" t="str">
        <f>IF($B19="","",Data!$I$125*(Data!$I$123*W19+BT19)+Data!$I$124*(AJ19+AV19+BH19))</f>
        <v/>
      </c>
      <c r="DE19" s="24" t="str">
        <f>IF($B19="","",Data!$I$125*(Data!$I$123*X19+BU19)+Data!$I$124*(AK19+AW19+BI19))</f>
        <v/>
      </c>
      <c r="DF19" s="24" t="str">
        <f>IF($B19="","",Data!$I$125*(Data!$I$123*Y19+BV19)+Data!$I$124*(AL19+AX19+BJ19))</f>
        <v/>
      </c>
      <c r="DG19" s="24" t="str">
        <f>IF($B19="","",Data!$I$125*(Data!$I$123*Z19+BW19)+Data!$I$124*(AM19+AY19+BK19))</f>
        <v/>
      </c>
    </row>
    <row r="20" spans="2:111" s="17" customFormat="1" ht="19.899999999999999" customHeight="1">
      <c r="B20" s="47" t="str">
        <f>IF('3 INPUT SAP DATA'!H23="","",'3 INPUT SAP DATA'!H23)</f>
        <v/>
      </c>
      <c r="C20" s="24" t="str">
        <f>IF($B20="","",25*Occupancy!$G16*Data!D$107)</f>
        <v/>
      </c>
      <c r="D20" s="24" t="str">
        <f>IF($B20="","",25*Occupancy!$G16*Data!E$107)</f>
        <v/>
      </c>
      <c r="E20" s="24" t="str">
        <f>IF($B20="","",25*Occupancy!$G16*Data!F$107)</f>
        <v/>
      </c>
      <c r="F20" s="24" t="str">
        <f>IF($B20="","",25*Occupancy!$G16*Data!G$107)</f>
        <v/>
      </c>
      <c r="G20" s="24" t="str">
        <f>IF($B20="","",25*Occupancy!$G16*Data!H$107)</f>
        <v/>
      </c>
      <c r="H20" s="24" t="str">
        <f>IF($B20="","",25*Occupancy!$G16*Data!I$107)</f>
        <v/>
      </c>
      <c r="I20" s="24" t="str">
        <f>IF($B20="","",25*Occupancy!$G16*Data!J$107)</f>
        <v/>
      </c>
      <c r="J20" s="24" t="str">
        <f>IF($B20="","",25*Occupancy!$G16*Data!K$107)</f>
        <v/>
      </c>
      <c r="K20" s="24" t="str">
        <f>IF($B20="","",25*Occupancy!$G16*Data!L$107)</f>
        <v/>
      </c>
      <c r="L20" s="24" t="str">
        <f>IF($B20="","",25*Occupancy!$G16*Data!M$107)</f>
        <v/>
      </c>
      <c r="M20" s="24" t="str">
        <f>IF($B20="","",25*Occupancy!$G16*Data!N$107)</f>
        <v/>
      </c>
      <c r="N20" s="24" t="str">
        <f>IF($B20="","",25*Occupancy!$G16*Data!O$107)</f>
        <v/>
      </c>
      <c r="O20" s="24" t="str">
        <f>IF($B20="","",4.18*C20*Data!D$18*(60-Data!D$104)/3600)</f>
        <v/>
      </c>
      <c r="P20" s="24" t="str">
        <f>IF($B20="","",4.18*D20*Data!E$18*(60-Data!E$104)/3600)</f>
        <v/>
      </c>
      <c r="Q20" s="24" t="str">
        <f>IF($B20="","",4.18*E20*Data!F$18*(60-Data!F$104)/3600)</f>
        <v/>
      </c>
      <c r="R20" s="24" t="str">
        <f>IF($B20="","",4.18*F20*Data!G$18*(60-Data!G$104)/3600)</f>
        <v/>
      </c>
      <c r="S20" s="24" t="str">
        <f>IF($B20="","",4.18*G20*Data!H$18*(60-Data!H$104)/3600)</f>
        <v/>
      </c>
      <c r="T20" s="24" t="str">
        <f>IF($B20="","",4.18*H20*Data!I$18*(60-Data!I$104)/3600)</f>
        <v/>
      </c>
      <c r="U20" s="24" t="str">
        <f>IF($B20="","",4.18*I20*Data!J$18*(60-Data!J$104)/3600)</f>
        <v/>
      </c>
      <c r="V20" s="24" t="str">
        <f>IF($B20="","",4.18*J20*Data!K$18*(60-Data!K$104)/3600)</f>
        <v/>
      </c>
      <c r="W20" s="24" t="str">
        <f>IF($B20="","",4.18*K20*Data!L$18*(60-Data!L$104)/3600)</f>
        <v/>
      </c>
      <c r="X20" s="24" t="str">
        <f>IF($B20="","",4.18*L20*Data!M$18*(60-Data!M$104)/3600)</f>
        <v/>
      </c>
      <c r="Y20" s="24" t="str">
        <f>IF($B20="","",4.18*M20*Data!N$18*(60-Data!N$104)/3600)</f>
        <v/>
      </c>
      <c r="Z20" s="24" t="str">
        <f>IF($B20="","",4.18*N20*Data!O$18*(60-Data!O$104)/3600)</f>
        <v/>
      </c>
      <c r="AA20" s="24" t="str">
        <f t="shared" si="12"/>
        <v/>
      </c>
      <c r="AB20" s="24" t="str">
        <f t="shared" si="13"/>
        <v/>
      </c>
      <c r="AC20" s="24" t="str">
        <f t="shared" si="0"/>
        <v/>
      </c>
      <c r="AD20" s="24" t="str">
        <f t="shared" si="1"/>
        <v/>
      </c>
      <c r="AE20" s="24" t="str">
        <f t="shared" si="2"/>
        <v/>
      </c>
      <c r="AF20" s="24" t="str">
        <f t="shared" si="3"/>
        <v/>
      </c>
      <c r="AG20" s="24" t="str">
        <f t="shared" si="4"/>
        <v/>
      </c>
      <c r="AH20" s="24" t="str">
        <f t="shared" si="5"/>
        <v/>
      </c>
      <c r="AI20" s="24" t="str">
        <f t="shared" si="6"/>
        <v/>
      </c>
      <c r="AJ20" s="24" t="str">
        <f t="shared" si="7"/>
        <v/>
      </c>
      <c r="AK20" s="24" t="str">
        <f t="shared" si="8"/>
        <v/>
      </c>
      <c r="AL20" s="24" t="str">
        <f t="shared" si="9"/>
        <v/>
      </c>
      <c r="AM20" s="24" t="str">
        <f t="shared" si="10"/>
        <v/>
      </c>
      <c r="AN20" s="24" t="str">
        <f>IF($B20="","",'3 INPUT SAP DATA'!$AP23*0.6*Data!D$18)</f>
        <v/>
      </c>
      <c r="AO20" s="24" t="str">
        <f>IF($B20="","",'3 INPUT SAP DATA'!$AP23*0.6*Data!E$18)</f>
        <v/>
      </c>
      <c r="AP20" s="24" t="str">
        <f>IF($B20="","",'3 INPUT SAP DATA'!$AP23*0.6*Data!F$18)</f>
        <v/>
      </c>
      <c r="AQ20" s="24" t="str">
        <f>IF($B20="","",'3 INPUT SAP DATA'!$AP23*0.6*Data!G$18)</f>
        <v/>
      </c>
      <c r="AR20" s="24" t="str">
        <f>IF($B20="","",'3 INPUT SAP DATA'!$AP23*0.6*Data!H$18)</f>
        <v/>
      </c>
      <c r="AS20" s="24" t="str">
        <f>IF($B20="","",'3 INPUT SAP DATA'!$AP23*0.6*Data!I$18)</f>
        <v/>
      </c>
      <c r="AT20" s="24" t="str">
        <f>IF($B20="","",'3 INPUT SAP DATA'!$AP23*0.6*Data!J$18)</f>
        <v/>
      </c>
      <c r="AU20" s="24" t="str">
        <f>IF($B20="","",'3 INPUT SAP DATA'!$AP23*0.6*Data!K$18)</f>
        <v/>
      </c>
      <c r="AV20" s="24" t="str">
        <f>IF($B20="","",'3 INPUT SAP DATA'!$AP23*0.6*Data!L$18)</f>
        <v/>
      </c>
      <c r="AW20" s="24" t="str">
        <f>IF($B20="","",'3 INPUT SAP DATA'!$AP23*0.6*Data!M$18)</f>
        <v/>
      </c>
      <c r="AX20" s="24" t="str">
        <f>IF($B20="","",'3 INPUT SAP DATA'!$AP23*0.6*Data!N$18)</f>
        <v/>
      </c>
      <c r="AY20" s="24" t="str">
        <f>IF($B20="","",'3 INPUT SAP DATA'!$AP23*0.6*Data!O$18)</f>
        <v/>
      </c>
      <c r="AZ20" s="24" t="str">
        <f>IF($B20="","",IF(OR('3 INPUT SAP DATA'!$AI23=Data!$E$12,'3 INPUT SAP DATA'!$AI23=Data!$G$12,'3 INPUT SAP DATA'!$AI23=Data!$H$12),0,Data!D$18*14*((0.0091*1+0.0245*(1-1))*3+0.0263)))</f>
        <v/>
      </c>
      <c r="BA20" s="24" t="str">
        <f>IF($B20="","",IF(OR('3 INPUT SAP DATA'!$AI23=Data!$E$12,'3 INPUT SAP DATA'!$AI23=Data!$G$12,'3 INPUT SAP DATA'!$AI23=Data!$H$12),0,Data!E$18*14*((0.0091*1+0.0245*(1-1))*3+0.0263)))</f>
        <v/>
      </c>
      <c r="BB20" s="24" t="str">
        <f>IF($B20="","",IF(OR('3 INPUT SAP DATA'!$AI23=Data!$E$12,'3 INPUT SAP DATA'!$AI23=Data!$G$12,'3 INPUT SAP DATA'!$AI23=Data!$H$12),0,Data!F$18*14*((0.0091*1+0.0245*(1-1))*3+0.0263)))</f>
        <v/>
      </c>
      <c r="BC20" s="24" t="str">
        <f>IF($B20="","",IF(OR('3 INPUT SAP DATA'!$AI23=Data!$E$12,'3 INPUT SAP DATA'!$AI23=Data!$G$12,'3 INPUT SAP DATA'!$AI23=Data!$H$12),0,Data!G$18*14*((0.0091*1+0.0245*(1-1))*3+0.0263)))</f>
        <v/>
      </c>
      <c r="BD20" s="24" t="str">
        <f>IF($B20="","",IF(OR('3 INPUT SAP DATA'!$AI23=Data!$E$12,'3 INPUT SAP DATA'!$AI23=Data!$G$12,'3 INPUT SAP DATA'!$AI23=Data!$H$12),0,Data!H$18*14*((0.0091*1+0.0245*(1-1))*3+0.0263)))</f>
        <v/>
      </c>
      <c r="BE20" s="24" t="str">
        <f>IF($B20="","",IF(OR('3 INPUT SAP DATA'!$AI23=Data!$E$12,'3 INPUT SAP DATA'!$AI23=Data!$G$12,'3 INPUT SAP DATA'!$AI23=Data!$H$12),0,Data!I$18*14*((0.0091*1+0.0245*(1-1))*3+0.0263)))</f>
        <v/>
      </c>
      <c r="BF20" s="24" t="str">
        <f>IF($B20="","",IF(OR('3 INPUT SAP DATA'!$AI23=Data!$E$12,'3 INPUT SAP DATA'!$AI23=Data!$G$12,'3 INPUT SAP DATA'!$AI23=Data!$H$12),0,Data!J$18*14*((0.0091*1+0.0245*(1-1))*3+0.0263)))</f>
        <v/>
      </c>
      <c r="BG20" s="24" t="str">
        <f>IF($B20="","",IF(OR('3 INPUT SAP DATA'!$AI23=Data!$E$12,'3 INPUT SAP DATA'!$AI23=Data!$G$12,'3 INPUT SAP DATA'!$AI23=Data!$H$12),0,Data!K$18*14*((0.0091*1+0.0245*(1-1))*3+0.0263)))</f>
        <v/>
      </c>
      <c r="BH20" s="24" t="str">
        <f>IF($B20="","",IF(OR('3 INPUT SAP DATA'!$AI23=Data!$E$12,'3 INPUT SAP DATA'!$AI23=Data!$G$12,'3 INPUT SAP DATA'!$AI23=Data!$H$12),0,Data!L$18*14*((0.0091*1+0.0245*(1-1))*3+0.0263)))</f>
        <v/>
      </c>
      <c r="BI20" s="24" t="str">
        <f>IF($B20="","",IF(OR('3 INPUT SAP DATA'!$AI23=Data!$E$12,'3 INPUT SAP DATA'!$AI23=Data!$G$12,'3 INPUT SAP DATA'!$AI23=Data!$H$12),0,Data!M$18*14*((0.0091*1+0.0245*(1-1))*3+0.0263)))</f>
        <v/>
      </c>
      <c r="BJ20" s="24" t="str">
        <f>IF($B20="","",IF(OR('3 INPUT SAP DATA'!$AI23=Data!$E$12,'3 INPUT SAP DATA'!$AI23=Data!$G$12,'3 INPUT SAP DATA'!$AI23=Data!$H$12),0,Data!N$18*14*((0.0091*1+0.0245*(1-1))*3+0.0263)))</f>
        <v/>
      </c>
      <c r="BK20" s="24" t="str">
        <f>IF($B20="","",IF(OR('3 INPUT SAP DATA'!$AI23=Data!$E$12,'3 INPUT SAP DATA'!$AI23=Data!$G$12,'3 INPUT SAP DATA'!$AI23=Data!$H$12),0,Data!O$18*14*((0.0091*1+0.0245*(1-1))*3+0.0263)))</f>
        <v/>
      </c>
      <c r="BL20" s="24" t="str">
        <f>IF($B20="","",IF('3 INPUT SAP DATA'!$AN23=Data!$G$13,600*IF(C23&lt;100,C23/100,1)*Data!D$18/365,0))</f>
        <v/>
      </c>
      <c r="BM20" s="24" t="str">
        <f>IF($B20="","",IF('3 INPUT SAP DATA'!$AN23=Data!$G$13,600*IF(D23&lt;100,D23/100,1)*Data!E$18/365,0))</f>
        <v/>
      </c>
      <c r="BN20" s="24" t="str">
        <f>IF($B20="","",IF('3 INPUT SAP DATA'!$AN23=Data!$G$13,600*IF(E23&lt;100,E23/100,1)*Data!F$18/365,0))</f>
        <v/>
      </c>
      <c r="BO20" s="24" t="str">
        <f>IF($B20="","",IF('3 INPUT SAP DATA'!$AN23=Data!$G$13,600*IF(F23&lt;100,F23/100,1)*Data!G$18/365,0))</f>
        <v/>
      </c>
      <c r="BP20" s="24" t="str">
        <f>IF($B20="","",IF('3 INPUT SAP DATA'!$AN23=Data!$G$13,600*IF(G23&lt;100,G23/100,1)*Data!H$18/365,0))</f>
        <v/>
      </c>
      <c r="BQ20" s="24" t="str">
        <f>IF($B20="","",IF('3 INPUT SAP DATA'!$AN23=Data!$G$13,600*IF(H23&lt;100,H23/100,1)*Data!I$18/365,0))</f>
        <v/>
      </c>
      <c r="BR20" s="24" t="str">
        <f>IF($B20="","",IF('3 INPUT SAP DATA'!$AN23=Data!$G$13,600*IF(I23&lt;100,I23/100,1)*Data!J$18/365,0))</f>
        <v/>
      </c>
      <c r="BS20" s="24" t="str">
        <f>IF($B20="","",IF('3 INPUT SAP DATA'!$AN23=Data!$G$13,600*IF(J23&lt;100,J23/100,1)*Data!K$18/365,0))</f>
        <v/>
      </c>
      <c r="BT20" s="24" t="str">
        <f>IF($B20="","",IF('3 INPUT SAP DATA'!$AN23=Data!$G$13,600*IF(K23&lt;100,K23/100,1)*Data!L$18/365,0))</f>
        <v/>
      </c>
      <c r="BU20" s="24" t="str">
        <f>IF($B20="","",IF('3 INPUT SAP DATA'!$AN23=Data!$G$13,600*IF(L23&lt;100,L23/100,1)*Data!M$18/365,0))</f>
        <v/>
      </c>
      <c r="BV20" s="24" t="str">
        <f>IF($B20="","",IF('3 INPUT SAP DATA'!$AN23=Data!$G$13,600*IF(M23&lt;100,M23/100,1)*Data!N$18/365,0))</f>
        <v/>
      </c>
      <c r="BW20" s="24" t="str">
        <f>IF($B20="","",IF('3 INPUT SAP DATA'!$AN23=Data!$G$13,600*IF(N23&lt;100,N23/100,1)*Data!O$18/365,0))</f>
        <v/>
      </c>
      <c r="BX20" s="24" t="str">
        <f t="shared" si="14"/>
        <v/>
      </c>
      <c r="BY20" s="24" t="str">
        <f t="shared" si="15"/>
        <v/>
      </c>
      <c r="BZ20" s="24" t="str">
        <f t="shared" si="16"/>
        <v/>
      </c>
      <c r="CA20" s="24" t="str">
        <f t="shared" si="17"/>
        <v/>
      </c>
      <c r="CB20" s="24" t="str">
        <f t="shared" si="18"/>
        <v/>
      </c>
      <c r="CC20" s="24" t="str">
        <f t="shared" si="19"/>
        <v/>
      </c>
      <c r="CD20" s="24" t="str">
        <f t="shared" si="20"/>
        <v/>
      </c>
      <c r="CE20" s="24" t="str">
        <f t="shared" si="21"/>
        <v/>
      </c>
      <c r="CF20" s="24" t="str">
        <f t="shared" si="22"/>
        <v/>
      </c>
      <c r="CG20" s="24" t="str">
        <f t="shared" si="23"/>
        <v/>
      </c>
      <c r="CH20" s="24" t="str">
        <f t="shared" si="24"/>
        <v/>
      </c>
      <c r="CI20" s="24" t="str">
        <f t="shared" si="25"/>
        <v/>
      </c>
      <c r="CJ20" s="24" t="str">
        <f>IF($B20="","",BX20+'3 INPUT SAP DATA'!AV23)</f>
        <v/>
      </c>
      <c r="CK20" s="24" t="str">
        <f>IF($B20="","",BY20+'3 INPUT SAP DATA'!AW23)</f>
        <v/>
      </c>
      <c r="CL20" s="24" t="str">
        <f>IF($B20="","",BZ20+'3 INPUT SAP DATA'!AX23)</f>
        <v/>
      </c>
      <c r="CM20" s="24" t="str">
        <f>IF($B20="","",CA20+'3 INPUT SAP DATA'!AY23)</f>
        <v/>
      </c>
      <c r="CN20" s="24" t="str">
        <f>IF($B20="","",CB20+'3 INPUT SAP DATA'!AZ23)</f>
        <v/>
      </c>
      <c r="CO20" s="24" t="str">
        <f>IF($B20="","",CC20+'3 INPUT SAP DATA'!BA23)</f>
        <v/>
      </c>
      <c r="CP20" s="24" t="str">
        <f>IF($B20="","",CD20+'3 INPUT SAP DATA'!BB23)</f>
        <v/>
      </c>
      <c r="CQ20" s="24" t="str">
        <f>IF($B20="","",CE20+'3 INPUT SAP DATA'!BC23)</f>
        <v/>
      </c>
      <c r="CR20" s="24" t="str">
        <f>IF($B20="","",CF20+'3 INPUT SAP DATA'!BD23)</f>
        <v/>
      </c>
      <c r="CS20" s="24" t="str">
        <f>IF($B20="","",CG20+'3 INPUT SAP DATA'!BE23)</f>
        <v/>
      </c>
      <c r="CT20" s="24" t="str">
        <f>IF($B20="","",CH20+'3 INPUT SAP DATA'!BF23)</f>
        <v/>
      </c>
      <c r="CU20" s="24" t="str">
        <f>IF($B20="","",CI20+'3 INPUT SAP DATA'!BG23)</f>
        <v/>
      </c>
      <c r="CV20" s="24" t="str">
        <f>IF($B20="","",Data!$I$125*(Data!$I$123*O20+BL20)+Data!$I$124*(AB20+AN20+AZ20))</f>
        <v/>
      </c>
      <c r="CW20" s="24" t="str">
        <f>IF($B20="","",Data!$I$125*(Data!$I$123*P20+BM20)+Data!$I$124*(AC20+AO20+BA20))</f>
        <v/>
      </c>
      <c r="CX20" s="24" t="str">
        <f>IF($B20="","",Data!$I$125*(Data!$I$123*Q20+BN20)+Data!$I$124*(AD20+AP20+BB20))</f>
        <v/>
      </c>
      <c r="CY20" s="24" t="str">
        <f>IF($B20="","",Data!$I$125*(Data!$I$123*R20+BO20)+Data!$I$124*(AE20+AQ20+BC20))</f>
        <v/>
      </c>
      <c r="CZ20" s="24" t="str">
        <f>IF($B20="","",Data!$I$125*(Data!$I$123*S20+BP20)+Data!$I$124*(AF20+AR20+BD20))</f>
        <v/>
      </c>
      <c r="DA20" s="24" t="str">
        <f>IF($B20="","",Data!$I$125*(Data!$I$123*T20+BQ20)+Data!$I$124*(AG20+AS20+BE20))</f>
        <v/>
      </c>
      <c r="DB20" s="24" t="str">
        <f>IF($B20="","",Data!$I$125*(Data!$I$123*U20+BR20)+Data!$I$124*(AH20+AT20+BF20))</f>
        <v/>
      </c>
      <c r="DC20" s="24" t="str">
        <f>IF($B20="","",Data!$I$125*(Data!$I$123*V20+BS20)+Data!$I$124*(AI20+AU20+BG20))</f>
        <v/>
      </c>
      <c r="DD20" s="24" t="str">
        <f>IF($B20="","",Data!$I$125*(Data!$I$123*W20+BT20)+Data!$I$124*(AJ20+AV20+BH20))</f>
        <v/>
      </c>
      <c r="DE20" s="24" t="str">
        <f>IF($B20="","",Data!$I$125*(Data!$I$123*X20+BU20)+Data!$I$124*(AK20+AW20+BI20))</f>
        <v/>
      </c>
      <c r="DF20" s="24" t="str">
        <f>IF($B20="","",Data!$I$125*(Data!$I$123*Y20+BV20)+Data!$I$124*(AL20+AX20+BJ20))</f>
        <v/>
      </c>
      <c r="DG20" s="24" t="str">
        <f>IF($B20="","",Data!$I$125*(Data!$I$123*Z20+BW20)+Data!$I$124*(AM20+AY20+BK20))</f>
        <v/>
      </c>
    </row>
    <row r="21" spans="2:111" s="17" customFormat="1" ht="19.899999999999999" customHeight="1">
      <c r="B21" s="47" t="str">
        <f>IF('3 INPUT SAP DATA'!H24="","",'3 INPUT SAP DATA'!H24)</f>
        <v/>
      </c>
      <c r="C21" s="24" t="str">
        <f>IF($B21="","",25*Occupancy!$G17*Data!D$107)</f>
        <v/>
      </c>
      <c r="D21" s="24" t="str">
        <f>IF($B21="","",25*Occupancy!$G17*Data!E$107)</f>
        <v/>
      </c>
      <c r="E21" s="24" t="str">
        <f>IF($B21="","",25*Occupancy!$G17*Data!F$107)</f>
        <v/>
      </c>
      <c r="F21" s="24" t="str">
        <f>IF($B21="","",25*Occupancy!$G17*Data!G$107)</f>
        <v/>
      </c>
      <c r="G21" s="24" t="str">
        <f>IF($B21="","",25*Occupancy!$G17*Data!H$107)</f>
        <v/>
      </c>
      <c r="H21" s="24" t="str">
        <f>IF($B21="","",25*Occupancy!$G17*Data!I$107)</f>
        <v/>
      </c>
      <c r="I21" s="24" t="str">
        <f>IF($B21="","",25*Occupancy!$G17*Data!J$107)</f>
        <v/>
      </c>
      <c r="J21" s="24" t="str">
        <f>IF($B21="","",25*Occupancy!$G17*Data!K$107)</f>
        <v/>
      </c>
      <c r="K21" s="24" t="str">
        <f>IF($B21="","",25*Occupancy!$G17*Data!L$107)</f>
        <v/>
      </c>
      <c r="L21" s="24" t="str">
        <f>IF($B21="","",25*Occupancy!$G17*Data!M$107)</f>
        <v/>
      </c>
      <c r="M21" s="24" t="str">
        <f>IF($B21="","",25*Occupancy!$G17*Data!N$107)</f>
        <v/>
      </c>
      <c r="N21" s="24" t="str">
        <f>IF($B21="","",25*Occupancy!$G17*Data!O$107)</f>
        <v/>
      </c>
      <c r="O21" s="24" t="str">
        <f>IF($B21="","",4.18*C21*Data!D$18*(60-Data!D$104)/3600)</f>
        <v/>
      </c>
      <c r="P21" s="24" t="str">
        <f>IF($B21="","",4.18*D21*Data!E$18*(60-Data!E$104)/3600)</f>
        <v/>
      </c>
      <c r="Q21" s="24" t="str">
        <f>IF($B21="","",4.18*E21*Data!F$18*(60-Data!F$104)/3600)</f>
        <v/>
      </c>
      <c r="R21" s="24" t="str">
        <f>IF($B21="","",4.18*F21*Data!G$18*(60-Data!G$104)/3600)</f>
        <v/>
      </c>
      <c r="S21" s="24" t="str">
        <f>IF($B21="","",4.18*G21*Data!H$18*(60-Data!H$104)/3600)</f>
        <v/>
      </c>
      <c r="T21" s="24" t="str">
        <f>IF($B21="","",4.18*H21*Data!I$18*(60-Data!I$104)/3600)</f>
        <v/>
      </c>
      <c r="U21" s="24" t="str">
        <f>IF($B21="","",4.18*I21*Data!J$18*(60-Data!J$104)/3600)</f>
        <v/>
      </c>
      <c r="V21" s="24" t="str">
        <f>IF($B21="","",4.18*J21*Data!K$18*(60-Data!K$104)/3600)</f>
        <v/>
      </c>
      <c r="W21" s="24" t="str">
        <f>IF($B21="","",4.18*K21*Data!L$18*(60-Data!L$104)/3600)</f>
        <v/>
      </c>
      <c r="X21" s="24" t="str">
        <f>IF($B21="","",4.18*L21*Data!M$18*(60-Data!M$104)/3600)</f>
        <v/>
      </c>
      <c r="Y21" s="24" t="str">
        <f>IF($B21="","",4.18*M21*Data!N$18*(60-Data!N$104)/3600)</f>
        <v/>
      </c>
      <c r="Z21" s="24" t="str">
        <f>IF($B21="","",4.18*N21*Data!O$18*(60-Data!O$104)/3600)</f>
        <v/>
      </c>
      <c r="AA21" s="24" t="str">
        <f t="shared" si="12"/>
        <v/>
      </c>
      <c r="AB21" s="24" t="str">
        <f t="shared" si="13"/>
        <v/>
      </c>
      <c r="AC21" s="24" t="str">
        <f t="shared" si="0"/>
        <v/>
      </c>
      <c r="AD21" s="24" t="str">
        <f t="shared" si="1"/>
        <v/>
      </c>
      <c r="AE21" s="24" t="str">
        <f t="shared" si="2"/>
        <v/>
      </c>
      <c r="AF21" s="24" t="str">
        <f t="shared" si="3"/>
        <v/>
      </c>
      <c r="AG21" s="24" t="str">
        <f t="shared" si="4"/>
        <v/>
      </c>
      <c r="AH21" s="24" t="str">
        <f t="shared" si="5"/>
        <v/>
      </c>
      <c r="AI21" s="24" t="str">
        <f t="shared" si="6"/>
        <v/>
      </c>
      <c r="AJ21" s="24" t="str">
        <f t="shared" si="7"/>
        <v/>
      </c>
      <c r="AK21" s="24" t="str">
        <f t="shared" si="8"/>
        <v/>
      </c>
      <c r="AL21" s="24" t="str">
        <f t="shared" si="9"/>
        <v/>
      </c>
      <c r="AM21" s="24" t="str">
        <f t="shared" si="10"/>
        <v/>
      </c>
      <c r="AN21" s="24" t="str">
        <f>IF($B21="","",'3 INPUT SAP DATA'!$AP24*0.6*Data!D$18)</f>
        <v/>
      </c>
      <c r="AO21" s="24" t="str">
        <f>IF($B21="","",'3 INPUT SAP DATA'!$AP24*0.6*Data!E$18)</f>
        <v/>
      </c>
      <c r="AP21" s="24" t="str">
        <f>IF($B21="","",'3 INPUT SAP DATA'!$AP24*0.6*Data!F$18)</f>
        <v/>
      </c>
      <c r="AQ21" s="24" t="str">
        <f>IF($B21="","",'3 INPUT SAP DATA'!$AP24*0.6*Data!G$18)</f>
        <v/>
      </c>
      <c r="AR21" s="24" t="str">
        <f>IF($B21="","",'3 INPUT SAP DATA'!$AP24*0.6*Data!H$18)</f>
        <v/>
      </c>
      <c r="AS21" s="24" t="str">
        <f>IF($B21="","",'3 INPUT SAP DATA'!$AP24*0.6*Data!I$18)</f>
        <v/>
      </c>
      <c r="AT21" s="24" t="str">
        <f>IF($B21="","",'3 INPUT SAP DATA'!$AP24*0.6*Data!J$18)</f>
        <v/>
      </c>
      <c r="AU21" s="24" t="str">
        <f>IF($B21="","",'3 INPUT SAP DATA'!$AP24*0.6*Data!K$18)</f>
        <v/>
      </c>
      <c r="AV21" s="24" t="str">
        <f>IF($B21="","",'3 INPUT SAP DATA'!$AP24*0.6*Data!L$18)</f>
        <v/>
      </c>
      <c r="AW21" s="24" t="str">
        <f>IF($B21="","",'3 INPUT SAP DATA'!$AP24*0.6*Data!M$18)</f>
        <v/>
      </c>
      <c r="AX21" s="24" t="str">
        <f>IF($B21="","",'3 INPUT SAP DATA'!$AP24*0.6*Data!N$18)</f>
        <v/>
      </c>
      <c r="AY21" s="24" t="str">
        <f>IF($B21="","",'3 INPUT SAP DATA'!$AP24*0.6*Data!O$18)</f>
        <v/>
      </c>
      <c r="AZ21" s="24" t="str">
        <f>IF($B21="","",IF(OR('3 INPUT SAP DATA'!$AI24=Data!$E$12,'3 INPUT SAP DATA'!$AI24=Data!$G$12,'3 INPUT SAP DATA'!$AI24=Data!$H$12),0,Data!D$18*14*((0.0091*1+0.0245*(1-1))*3+0.0263)))</f>
        <v/>
      </c>
      <c r="BA21" s="24" t="str">
        <f>IF($B21="","",IF(OR('3 INPUT SAP DATA'!$AI24=Data!$E$12,'3 INPUT SAP DATA'!$AI24=Data!$G$12,'3 INPUT SAP DATA'!$AI24=Data!$H$12),0,Data!E$18*14*((0.0091*1+0.0245*(1-1))*3+0.0263)))</f>
        <v/>
      </c>
      <c r="BB21" s="24" t="str">
        <f>IF($B21="","",IF(OR('3 INPUT SAP DATA'!$AI24=Data!$E$12,'3 INPUT SAP DATA'!$AI24=Data!$G$12,'3 INPUT SAP DATA'!$AI24=Data!$H$12),0,Data!F$18*14*((0.0091*1+0.0245*(1-1))*3+0.0263)))</f>
        <v/>
      </c>
      <c r="BC21" s="24" t="str">
        <f>IF($B21="","",IF(OR('3 INPUT SAP DATA'!$AI24=Data!$E$12,'3 INPUT SAP DATA'!$AI24=Data!$G$12,'3 INPUT SAP DATA'!$AI24=Data!$H$12),0,Data!G$18*14*((0.0091*1+0.0245*(1-1))*3+0.0263)))</f>
        <v/>
      </c>
      <c r="BD21" s="24" t="str">
        <f>IF($B21="","",IF(OR('3 INPUT SAP DATA'!$AI24=Data!$E$12,'3 INPUT SAP DATA'!$AI24=Data!$G$12,'3 INPUT SAP DATA'!$AI24=Data!$H$12),0,Data!H$18*14*((0.0091*1+0.0245*(1-1))*3+0.0263)))</f>
        <v/>
      </c>
      <c r="BE21" s="24" t="str">
        <f>IF($B21="","",IF(OR('3 INPUT SAP DATA'!$AI24=Data!$E$12,'3 INPUT SAP DATA'!$AI24=Data!$G$12,'3 INPUT SAP DATA'!$AI24=Data!$H$12),0,Data!I$18*14*((0.0091*1+0.0245*(1-1))*3+0.0263)))</f>
        <v/>
      </c>
      <c r="BF21" s="24" t="str">
        <f>IF($B21="","",IF(OR('3 INPUT SAP DATA'!$AI24=Data!$E$12,'3 INPUT SAP DATA'!$AI24=Data!$G$12,'3 INPUT SAP DATA'!$AI24=Data!$H$12),0,Data!J$18*14*((0.0091*1+0.0245*(1-1))*3+0.0263)))</f>
        <v/>
      </c>
      <c r="BG21" s="24" t="str">
        <f>IF($B21="","",IF(OR('3 INPUT SAP DATA'!$AI24=Data!$E$12,'3 INPUT SAP DATA'!$AI24=Data!$G$12,'3 INPUT SAP DATA'!$AI24=Data!$H$12),0,Data!K$18*14*((0.0091*1+0.0245*(1-1))*3+0.0263)))</f>
        <v/>
      </c>
      <c r="BH21" s="24" t="str">
        <f>IF($B21="","",IF(OR('3 INPUT SAP DATA'!$AI24=Data!$E$12,'3 INPUT SAP DATA'!$AI24=Data!$G$12,'3 INPUT SAP DATA'!$AI24=Data!$H$12),0,Data!L$18*14*((0.0091*1+0.0245*(1-1))*3+0.0263)))</f>
        <v/>
      </c>
      <c r="BI21" s="24" t="str">
        <f>IF($B21="","",IF(OR('3 INPUT SAP DATA'!$AI24=Data!$E$12,'3 INPUT SAP DATA'!$AI24=Data!$G$12,'3 INPUT SAP DATA'!$AI24=Data!$H$12),0,Data!M$18*14*((0.0091*1+0.0245*(1-1))*3+0.0263)))</f>
        <v/>
      </c>
      <c r="BJ21" s="24" t="str">
        <f>IF($B21="","",IF(OR('3 INPUT SAP DATA'!$AI24=Data!$E$12,'3 INPUT SAP DATA'!$AI24=Data!$G$12,'3 INPUT SAP DATA'!$AI24=Data!$H$12),0,Data!N$18*14*((0.0091*1+0.0245*(1-1))*3+0.0263)))</f>
        <v/>
      </c>
      <c r="BK21" s="24" t="str">
        <f>IF($B21="","",IF(OR('3 INPUT SAP DATA'!$AI24=Data!$E$12,'3 INPUT SAP DATA'!$AI24=Data!$G$12,'3 INPUT SAP DATA'!$AI24=Data!$H$12),0,Data!O$18*14*((0.0091*1+0.0245*(1-1))*3+0.0263)))</f>
        <v/>
      </c>
      <c r="BL21" s="24" t="str">
        <f>IF($B21="","",IF('3 INPUT SAP DATA'!$AN24=Data!$G$13,600*IF(C24&lt;100,C24/100,1)*Data!D$18/365,0))</f>
        <v/>
      </c>
      <c r="BM21" s="24" t="str">
        <f>IF($B21="","",IF('3 INPUT SAP DATA'!$AN24=Data!$G$13,600*IF(D24&lt;100,D24/100,1)*Data!E$18/365,0))</f>
        <v/>
      </c>
      <c r="BN21" s="24" t="str">
        <f>IF($B21="","",IF('3 INPUT SAP DATA'!$AN24=Data!$G$13,600*IF(E24&lt;100,E24/100,1)*Data!F$18/365,0))</f>
        <v/>
      </c>
      <c r="BO21" s="24" t="str">
        <f>IF($B21="","",IF('3 INPUT SAP DATA'!$AN24=Data!$G$13,600*IF(F24&lt;100,F24/100,1)*Data!G$18/365,0))</f>
        <v/>
      </c>
      <c r="BP21" s="24" t="str">
        <f>IF($B21="","",IF('3 INPUT SAP DATA'!$AN24=Data!$G$13,600*IF(G24&lt;100,G24/100,1)*Data!H$18/365,0))</f>
        <v/>
      </c>
      <c r="BQ21" s="24" t="str">
        <f>IF($B21="","",IF('3 INPUT SAP DATA'!$AN24=Data!$G$13,600*IF(H24&lt;100,H24/100,1)*Data!I$18/365,0))</f>
        <v/>
      </c>
      <c r="BR21" s="24" t="str">
        <f>IF($B21="","",IF('3 INPUT SAP DATA'!$AN24=Data!$G$13,600*IF(I24&lt;100,I24/100,1)*Data!J$18/365,0))</f>
        <v/>
      </c>
      <c r="BS21" s="24" t="str">
        <f>IF($B21="","",IF('3 INPUT SAP DATA'!$AN24=Data!$G$13,600*IF(J24&lt;100,J24/100,1)*Data!K$18/365,0))</f>
        <v/>
      </c>
      <c r="BT21" s="24" t="str">
        <f>IF($B21="","",IF('3 INPUT SAP DATA'!$AN24=Data!$G$13,600*IF(K24&lt;100,K24/100,1)*Data!L$18/365,0))</f>
        <v/>
      </c>
      <c r="BU21" s="24" t="str">
        <f>IF($B21="","",IF('3 INPUT SAP DATA'!$AN24=Data!$G$13,600*IF(L24&lt;100,L24/100,1)*Data!M$18/365,0))</f>
        <v/>
      </c>
      <c r="BV21" s="24" t="str">
        <f>IF($B21="","",IF('3 INPUT SAP DATA'!$AN24=Data!$G$13,600*IF(M24&lt;100,M24/100,1)*Data!N$18/365,0))</f>
        <v/>
      </c>
      <c r="BW21" s="24" t="str">
        <f>IF($B21="","",IF('3 INPUT SAP DATA'!$AN24=Data!$G$13,600*IF(N24&lt;100,N24/100,1)*Data!O$18/365,0))</f>
        <v/>
      </c>
      <c r="BX21" s="24" t="str">
        <f t="shared" si="14"/>
        <v/>
      </c>
      <c r="BY21" s="24" t="str">
        <f t="shared" si="15"/>
        <v/>
      </c>
      <c r="BZ21" s="24" t="str">
        <f t="shared" si="16"/>
        <v/>
      </c>
      <c r="CA21" s="24" t="str">
        <f t="shared" si="17"/>
        <v/>
      </c>
      <c r="CB21" s="24" t="str">
        <f t="shared" si="18"/>
        <v/>
      </c>
      <c r="CC21" s="24" t="str">
        <f t="shared" si="19"/>
        <v/>
      </c>
      <c r="CD21" s="24" t="str">
        <f t="shared" si="20"/>
        <v/>
      </c>
      <c r="CE21" s="24" t="str">
        <f t="shared" si="21"/>
        <v/>
      </c>
      <c r="CF21" s="24" t="str">
        <f t="shared" si="22"/>
        <v/>
      </c>
      <c r="CG21" s="24" t="str">
        <f t="shared" si="23"/>
        <v/>
      </c>
      <c r="CH21" s="24" t="str">
        <f t="shared" si="24"/>
        <v/>
      </c>
      <c r="CI21" s="24" t="str">
        <f t="shared" si="25"/>
        <v/>
      </c>
      <c r="CJ21" s="24" t="str">
        <f>IF($B21="","",BX21+'3 INPUT SAP DATA'!AV24)</f>
        <v/>
      </c>
      <c r="CK21" s="24" t="str">
        <f>IF($B21="","",BY21+'3 INPUT SAP DATA'!AW24)</f>
        <v/>
      </c>
      <c r="CL21" s="24" t="str">
        <f>IF($B21="","",BZ21+'3 INPUT SAP DATA'!AX24)</f>
        <v/>
      </c>
      <c r="CM21" s="24" t="str">
        <f>IF($B21="","",CA21+'3 INPUT SAP DATA'!AY24)</f>
        <v/>
      </c>
      <c r="CN21" s="24" t="str">
        <f>IF($B21="","",CB21+'3 INPUT SAP DATA'!AZ24)</f>
        <v/>
      </c>
      <c r="CO21" s="24" t="str">
        <f>IF($B21="","",CC21+'3 INPUT SAP DATA'!BA24)</f>
        <v/>
      </c>
      <c r="CP21" s="24" t="str">
        <f>IF($B21="","",CD21+'3 INPUT SAP DATA'!BB24)</f>
        <v/>
      </c>
      <c r="CQ21" s="24" t="str">
        <f>IF($B21="","",CE21+'3 INPUT SAP DATA'!BC24)</f>
        <v/>
      </c>
      <c r="CR21" s="24" t="str">
        <f>IF($B21="","",CF21+'3 INPUT SAP DATA'!BD24)</f>
        <v/>
      </c>
      <c r="CS21" s="24" t="str">
        <f>IF($B21="","",CG21+'3 INPUT SAP DATA'!BE24)</f>
        <v/>
      </c>
      <c r="CT21" s="24" t="str">
        <f>IF($B21="","",CH21+'3 INPUT SAP DATA'!BF24)</f>
        <v/>
      </c>
      <c r="CU21" s="24" t="str">
        <f>IF($B21="","",CI21+'3 INPUT SAP DATA'!BG24)</f>
        <v/>
      </c>
      <c r="CV21" s="24" t="str">
        <f>IF($B21="","",Data!$I$125*(Data!$I$123*O21+BL21)+Data!$I$124*(AB21+AN21+AZ21))</f>
        <v/>
      </c>
      <c r="CW21" s="24" t="str">
        <f>IF($B21="","",Data!$I$125*(Data!$I$123*P21+BM21)+Data!$I$124*(AC21+AO21+BA21))</f>
        <v/>
      </c>
      <c r="CX21" s="24" t="str">
        <f>IF($B21="","",Data!$I$125*(Data!$I$123*Q21+BN21)+Data!$I$124*(AD21+AP21+BB21))</f>
        <v/>
      </c>
      <c r="CY21" s="24" t="str">
        <f>IF($B21="","",Data!$I$125*(Data!$I$123*R21+BO21)+Data!$I$124*(AE21+AQ21+BC21))</f>
        <v/>
      </c>
      <c r="CZ21" s="24" t="str">
        <f>IF($B21="","",Data!$I$125*(Data!$I$123*S21+BP21)+Data!$I$124*(AF21+AR21+BD21))</f>
        <v/>
      </c>
      <c r="DA21" s="24" t="str">
        <f>IF($B21="","",Data!$I$125*(Data!$I$123*T21+BQ21)+Data!$I$124*(AG21+AS21+BE21))</f>
        <v/>
      </c>
      <c r="DB21" s="24" t="str">
        <f>IF($B21="","",Data!$I$125*(Data!$I$123*U21+BR21)+Data!$I$124*(AH21+AT21+BF21))</f>
        <v/>
      </c>
      <c r="DC21" s="24" t="str">
        <f>IF($B21="","",Data!$I$125*(Data!$I$123*V21+BS21)+Data!$I$124*(AI21+AU21+BG21))</f>
        <v/>
      </c>
      <c r="DD21" s="24" t="str">
        <f>IF($B21="","",Data!$I$125*(Data!$I$123*W21+BT21)+Data!$I$124*(AJ21+AV21+BH21))</f>
        <v/>
      </c>
      <c r="DE21" s="24" t="str">
        <f>IF($B21="","",Data!$I$125*(Data!$I$123*X21+BU21)+Data!$I$124*(AK21+AW21+BI21))</f>
        <v/>
      </c>
      <c r="DF21" s="24" t="str">
        <f>IF($B21="","",Data!$I$125*(Data!$I$123*Y21+BV21)+Data!$I$124*(AL21+AX21+BJ21))</f>
        <v/>
      </c>
      <c r="DG21" s="24" t="str">
        <f>IF($B21="","",Data!$I$125*(Data!$I$123*Z21+BW21)+Data!$I$124*(AM21+AY21+BK21))</f>
        <v/>
      </c>
    </row>
    <row r="22" spans="2:111" s="17" customFormat="1" ht="19.899999999999999" customHeight="1">
      <c r="B22" s="47" t="str">
        <f>IF('3 INPUT SAP DATA'!H25="","",'3 INPUT SAP DATA'!H25)</f>
        <v/>
      </c>
      <c r="C22" s="24" t="str">
        <f>IF($B22="","",25*Occupancy!$G18*Data!D$107)</f>
        <v/>
      </c>
      <c r="D22" s="24" t="str">
        <f>IF($B22="","",25*Occupancy!$G18*Data!E$107)</f>
        <v/>
      </c>
      <c r="E22" s="24" t="str">
        <f>IF($B22="","",25*Occupancy!$G18*Data!F$107)</f>
        <v/>
      </c>
      <c r="F22" s="24" t="str">
        <f>IF($B22="","",25*Occupancy!$G18*Data!G$107)</f>
        <v/>
      </c>
      <c r="G22" s="24" t="str">
        <f>IF($B22="","",25*Occupancy!$G18*Data!H$107)</f>
        <v/>
      </c>
      <c r="H22" s="24" t="str">
        <f>IF($B22="","",25*Occupancy!$G18*Data!I$107)</f>
        <v/>
      </c>
      <c r="I22" s="24" t="str">
        <f>IF($B22="","",25*Occupancy!$G18*Data!J$107)</f>
        <v/>
      </c>
      <c r="J22" s="24" t="str">
        <f>IF($B22="","",25*Occupancy!$G18*Data!K$107)</f>
        <v/>
      </c>
      <c r="K22" s="24" t="str">
        <f>IF($B22="","",25*Occupancy!$G18*Data!L$107)</f>
        <v/>
      </c>
      <c r="L22" s="24" t="str">
        <f>IF($B22="","",25*Occupancy!$G18*Data!M$107)</f>
        <v/>
      </c>
      <c r="M22" s="24" t="str">
        <f>IF($B22="","",25*Occupancy!$G18*Data!N$107)</f>
        <v/>
      </c>
      <c r="N22" s="24" t="str">
        <f>IF($B22="","",25*Occupancy!$G18*Data!O$107)</f>
        <v/>
      </c>
      <c r="O22" s="24" t="str">
        <f>IF($B22="","",4.18*C22*Data!D$18*(60-Data!D$104)/3600)</f>
        <v/>
      </c>
      <c r="P22" s="24" t="str">
        <f>IF($B22="","",4.18*D22*Data!E$18*(60-Data!E$104)/3600)</f>
        <v/>
      </c>
      <c r="Q22" s="24" t="str">
        <f>IF($B22="","",4.18*E22*Data!F$18*(60-Data!F$104)/3600)</f>
        <v/>
      </c>
      <c r="R22" s="24" t="str">
        <f>IF($B22="","",4.18*F22*Data!G$18*(60-Data!G$104)/3600)</f>
        <v/>
      </c>
      <c r="S22" s="24" t="str">
        <f>IF($B22="","",4.18*G22*Data!H$18*(60-Data!H$104)/3600)</f>
        <v/>
      </c>
      <c r="T22" s="24" t="str">
        <f>IF($B22="","",4.18*H22*Data!I$18*(60-Data!I$104)/3600)</f>
        <v/>
      </c>
      <c r="U22" s="24" t="str">
        <f>IF($B22="","",4.18*I22*Data!J$18*(60-Data!J$104)/3600)</f>
        <v/>
      </c>
      <c r="V22" s="24" t="str">
        <f>IF($B22="","",4.18*J22*Data!K$18*(60-Data!K$104)/3600)</f>
        <v/>
      </c>
      <c r="W22" s="24" t="str">
        <f>IF($B22="","",4.18*K22*Data!L$18*(60-Data!L$104)/3600)</f>
        <v/>
      </c>
      <c r="X22" s="24" t="str">
        <f>IF($B22="","",4.18*L22*Data!M$18*(60-Data!M$104)/3600)</f>
        <v/>
      </c>
      <c r="Y22" s="24" t="str">
        <f>IF($B22="","",4.18*M22*Data!N$18*(60-Data!N$104)/3600)</f>
        <v/>
      </c>
      <c r="Z22" s="24" t="str">
        <f>IF($B22="","",4.18*N22*Data!O$18*(60-Data!O$104)/3600)</f>
        <v/>
      </c>
      <c r="AA22" s="24" t="str">
        <f t="shared" si="12"/>
        <v/>
      </c>
      <c r="AB22" s="24" t="str">
        <f t="shared" si="13"/>
        <v/>
      </c>
      <c r="AC22" s="24" t="str">
        <f t="shared" si="0"/>
        <v/>
      </c>
      <c r="AD22" s="24" t="str">
        <f t="shared" si="1"/>
        <v/>
      </c>
      <c r="AE22" s="24" t="str">
        <f t="shared" si="2"/>
        <v/>
      </c>
      <c r="AF22" s="24" t="str">
        <f t="shared" si="3"/>
        <v/>
      </c>
      <c r="AG22" s="24" t="str">
        <f t="shared" si="4"/>
        <v/>
      </c>
      <c r="AH22" s="24" t="str">
        <f t="shared" si="5"/>
        <v/>
      </c>
      <c r="AI22" s="24" t="str">
        <f t="shared" si="6"/>
        <v/>
      </c>
      <c r="AJ22" s="24" t="str">
        <f t="shared" si="7"/>
        <v/>
      </c>
      <c r="AK22" s="24" t="str">
        <f t="shared" si="8"/>
        <v/>
      </c>
      <c r="AL22" s="24" t="str">
        <f t="shared" si="9"/>
        <v/>
      </c>
      <c r="AM22" s="24" t="str">
        <f t="shared" si="10"/>
        <v/>
      </c>
      <c r="AN22" s="24" t="str">
        <f>IF($B22="","",'3 INPUT SAP DATA'!$AP25*0.6*Data!D$18)</f>
        <v/>
      </c>
      <c r="AO22" s="24" t="str">
        <f>IF($B22="","",'3 INPUT SAP DATA'!$AP25*0.6*Data!E$18)</f>
        <v/>
      </c>
      <c r="AP22" s="24" t="str">
        <f>IF($B22="","",'3 INPUT SAP DATA'!$AP25*0.6*Data!F$18)</f>
        <v/>
      </c>
      <c r="AQ22" s="24" t="str">
        <f>IF($B22="","",'3 INPUT SAP DATA'!$AP25*0.6*Data!G$18)</f>
        <v/>
      </c>
      <c r="AR22" s="24" t="str">
        <f>IF($B22="","",'3 INPUT SAP DATA'!$AP25*0.6*Data!H$18)</f>
        <v/>
      </c>
      <c r="AS22" s="24" t="str">
        <f>IF($B22="","",'3 INPUT SAP DATA'!$AP25*0.6*Data!I$18)</f>
        <v/>
      </c>
      <c r="AT22" s="24" t="str">
        <f>IF($B22="","",'3 INPUT SAP DATA'!$AP25*0.6*Data!J$18)</f>
        <v/>
      </c>
      <c r="AU22" s="24" t="str">
        <f>IF($B22="","",'3 INPUT SAP DATA'!$AP25*0.6*Data!K$18)</f>
        <v/>
      </c>
      <c r="AV22" s="24" t="str">
        <f>IF($B22="","",'3 INPUT SAP DATA'!$AP25*0.6*Data!L$18)</f>
        <v/>
      </c>
      <c r="AW22" s="24" t="str">
        <f>IF($B22="","",'3 INPUT SAP DATA'!$AP25*0.6*Data!M$18)</f>
        <v/>
      </c>
      <c r="AX22" s="24" t="str">
        <f>IF($B22="","",'3 INPUT SAP DATA'!$AP25*0.6*Data!N$18)</f>
        <v/>
      </c>
      <c r="AY22" s="24" t="str">
        <f>IF($B22="","",'3 INPUT SAP DATA'!$AP25*0.6*Data!O$18)</f>
        <v/>
      </c>
      <c r="AZ22" s="24" t="str">
        <f>IF($B22="","",IF(OR('3 INPUT SAP DATA'!$AI25=Data!$E$12,'3 INPUT SAP DATA'!$AI25=Data!$G$12,'3 INPUT SAP DATA'!$AI25=Data!$H$12),0,Data!D$18*14*((0.0091*1+0.0245*(1-1))*3+0.0263)))</f>
        <v/>
      </c>
      <c r="BA22" s="24" t="str">
        <f>IF($B22="","",IF(OR('3 INPUT SAP DATA'!$AI25=Data!$E$12,'3 INPUT SAP DATA'!$AI25=Data!$G$12,'3 INPUT SAP DATA'!$AI25=Data!$H$12),0,Data!E$18*14*((0.0091*1+0.0245*(1-1))*3+0.0263)))</f>
        <v/>
      </c>
      <c r="BB22" s="24" t="str">
        <f>IF($B22="","",IF(OR('3 INPUT SAP DATA'!$AI25=Data!$E$12,'3 INPUT SAP DATA'!$AI25=Data!$G$12,'3 INPUT SAP DATA'!$AI25=Data!$H$12),0,Data!F$18*14*((0.0091*1+0.0245*(1-1))*3+0.0263)))</f>
        <v/>
      </c>
      <c r="BC22" s="24" t="str">
        <f>IF($B22="","",IF(OR('3 INPUT SAP DATA'!$AI25=Data!$E$12,'3 INPUT SAP DATA'!$AI25=Data!$G$12,'3 INPUT SAP DATA'!$AI25=Data!$H$12),0,Data!G$18*14*((0.0091*1+0.0245*(1-1))*3+0.0263)))</f>
        <v/>
      </c>
      <c r="BD22" s="24" t="str">
        <f>IF($B22="","",IF(OR('3 INPUT SAP DATA'!$AI25=Data!$E$12,'3 INPUT SAP DATA'!$AI25=Data!$G$12,'3 INPUT SAP DATA'!$AI25=Data!$H$12),0,Data!H$18*14*((0.0091*1+0.0245*(1-1))*3+0.0263)))</f>
        <v/>
      </c>
      <c r="BE22" s="24" t="str">
        <f>IF($B22="","",IF(OR('3 INPUT SAP DATA'!$AI25=Data!$E$12,'3 INPUT SAP DATA'!$AI25=Data!$G$12,'3 INPUT SAP DATA'!$AI25=Data!$H$12),0,Data!I$18*14*((0.0091*1+0.0245*(1-1))*3+0.0263)))</f>
        <v/>
      </c>
      <c r="BF22" s="24" t="str">
        <f>IF($B22="","",IF(OR('3 INPUT SAP DATA'!$AI25=Data!$E$12,'3 INPUT SAP DATA'!$AI25=Data!$G$12,'3 INPUT SAP DATA'!$AI25=Data!$H$12),0,Data!J$18*14*((0.0091*1+0.0245*(1-1))*3+0.0263)))</f>
        <v/>
      </c>
      <c r="BG22" s="24" t="str">
        <f>IF($B22="","",IF(OR('3 INPUT SAP DATA'!$AI25=Data!$E$12,'3 INPUT SAP DATA'!$AI25=Data!$G$12,'3 INPUT SAP DATA'!$AI25=Data!$H$12),0,Data!K$18*14*((0.0091*1+0.0245*(1-1))*3+0.0263)))</f>
        <v/>
      </c>
      <c r="BH22" s="24" t="str">
        <f>IF($B22="","",IF(OR('3 INPUT SAP DATA'!$AI25=Data!$E$12,'3 INPUT SAP DATA'!$AI25=Data!$G$12,'3 INPUT SAP DATA'!$AI25=Data!$H$12),0,Data!L$18*14*((0.0091*1+0.0245*(1-1))*3+0.0263)))</f>
        <v/>
      </c>
      <c r="BI22" s="24" t="str">
        <f>IF($B22="","",IF(OR('3 INPUT SAP DATA'!$AI25=Data!$E$12,'3 INPUT SAP DATA'!$AI25=Data!$G$12,'3 INPUT SAP DATA'!$AI25=Data!$H$12),0,Data!M$18*14*((0.0091*1+0.0245*(1-1))*3+0.0263)))</f>
        <v/>
      </c>
      <c r="BJ22" s="24" t="str">
        <f>IF($B22="","",IF(OR('3 INPUT SAP DATA'!$AI25=Data!$E$12,'3 INPUT SAP DATA'!$AI25=Data!$G$12,'3 INPUT SAP DATA'!$AI25=Data!$H$12),0,Data!N$18*14*((0.0091*1+0.0245*(1-1))*3+0.0263)))</f>
        <v/>
      </c>
      <c r="BK22" s="24" t="str">
        <f>IF($B22="","",IF(OR('3 INPUT SAP DATA'!$AI25=Data!$E$12,'3 INPUT SAP DATA'!$AI25=Data!$G$12,'3 INPUT SAP DATA'!$AI25=Data!$H$12),0,Data!O$18*14*((0.0091*1+0.0245*(1-1))*3+0.0263)))</f>
        <v/>
      </c>
      <c r="BL22" s="24" t="str">
        <f>IF($B22="","",IF('3 INPUT SAP DATA'!$AN25=Data!$G$13,600*IF(C25&lt;100,C25/100,1)*Data!D$18/365,0))</f>
        <v/>
      </c>
      <c r="BM22" s="24" t="str">
        <f>IF($B22="","",IF('3 INPUT SAP DATA'!$AN25=Data!$G$13,600*IF(D25&lt;100,D25/100,1)*Data!E$18/365,0))</f>
        <v/>
      </c>
      <c r="BN22" s="24" t="str">
        <f>IF($B22="","",IF('3 INPUT SAP DATA'!$AN25=Data!$G$13,600*IF(E25&lt;100,E25/100,1)*Data!F$18/365,0))</f>
        <v/>
      </c>
      <c r="BO22" s="24" t="str">
        <f>IF($B22="","",IF('3 INPUT SAP DATA'!$AN25=Data!$G$13,600*IF(F25&lt;100,F25/100,1)*Data!G$18/365,0))</f>
        <v/>
      </c>
      <c r="BP22" s="24" t="str">
        <f>IF($B22="","",IF('3 INPUT SAP DATA'!$AN25=Data!$G$13,600*IF(G25&lt;100,G25/100,1)*Data!H$18/365,0))</f>
        <v/>
      </c>
      <c r="BQ22" s="24" t="str">
        <f>IF($B22="","",IF('3 INPUT SAP DATA'!$AN25=Data!$G$13,600*IF(H25&lt;100,H25/100,1)*Data!I$18/365,0))</f>
        <v/>
      </c>
      <c r="BR22" s="24" t="str">
        <f>IF($B22="","",IF('3 INPUT SAP DATA'!$AN25=Data!$G$13,600*IF(I25&lt;100,I25/100,1)*Data!J$18/365,0))</f>
        <v/>
      </c>
      <c r="BS22" s="24" t="str">
        <f>IF($B22="","",IF('3 INPUT SAP DATA'!$AN25=Data!$G$13,600*IF(J25&lt;100,J25/100,1)*Data!K$18/365,0))</f>
        <v/>
      </c>
      <c r="BT22" s="24" t="str">
        <f>IF($B22="","",IF('3 INPUT SAP DATA'!$AN25=Data!$G$13,600*IF(K25&lt;100,K25/100,1)*Data!L$18/365,0))</f>
        <v/>
      </c>
      <c r="BU22" s="24" t="str">
        <f>IF($B22="","",IF('3 INPUT SAP DATA'!$AN25=Data!$G$13,600*IF(L25&lt;100,L25/100,1)*Data!M$18/365,0))</f>
        <v/>
      </c>
      <c r="BV22" s="24" t="str">
        <f>IF($B22="","",IF('3 INPUT SAP DATA'!$AN25=Data!$G$13,600*IF(M25&lt;100,M25/100,1)*Data!N$18/365,0))</f>
        <v/>
      </c>
      <c r="BW22" s="24" t="str">
        <f>IF($B22="","",IF('3 INPUT SAP DATA'!$AN25=Data!$G$13,600*IF(N25&lt;100,N25/100,1)*Data!O$18/365,0))</f>
        <v/>
      </c>
      <c r="BX22" s="24" t="str">
        <f t="shared" si="14"/>
        <v/>
      </c>
      <c r="BY22" s="24" t="str">
        <f t="shared" si="15"/>
        <v/>
      </c>
      <c r="BZ22" s="24" t="str">
        <f t="shared" si="16"/>
        <v/>
      </c>
      <c r="CA22" s="24" t="str">
        <f t="shared" si="17"/>
        <v/>
      </c>
      <c r="CB22" s="24" t="str">
        <f t="shared" si="18"/>
        <v/>
      </c>
      <c r="CC22" s="24" t="str">
        <f t="shared" si="19"/>
        <v/>
      </c>
      <c r="CD22" s="24" t="str">
        <f t="shared" si="20"/>
        <v/>
      </c>
      <c r="CE22" s="24" t="str">
        <f t="shared" si="21"/>
        <v/>
      </c>
      <c r="CF22" s="24" t="str">
        <f t="shared" si="22"/>
        <v/>
      </c>
      <c r="CG22" s="24" t="str">
        <f t="shared" si="23"/>
        <v/>
      </c>
      <c r="CH22" s="24" t="str">
        <f t="shared" si="24"/>
        <v/>
      </c>
      <c r="CI22" s="24" t="str">
        <f t="shared" si="25"/>
        <v/>
      </c>
      <c r="CJ22" s="24" t="str">
        <f>IF($B22="","",BX22+'3 INPUT SAP DATA'!AV25)</f>
        <v/>
      </c>
      <c r="CK22" s="24" t="str">
        <f>IF($B22="","",BY22+'3 INPUT SAP DATA'!AW25)</f>
        <v/>
      </c>
      <c r="CL22" s="24" t="str">
        <f>IF($B22="","",BZ22+'3 INPUT SAP DATA'!AX25)</f>
        <v/>
      </c>
      <c r="CM22" s="24" t="str">
        <f>IF($B22="","",CA22+'3 INPUT SAP DATA'!AY25)</f>
        <v/>
      </c>
      <c r="CN22" s="24" t="str">
        <f>IF($B22="","",CB22+'3 INPUT SAP DATA'!AZ25)</f>
        <v/>
      </c>
      <c r="CO22" s="24" t="str">
        <f>IF($B22="","",CC22+'3 INPUT SAP DATA'!BA25)</f>
        <v/>
      </c>
      <c r="CP22" s="24" t="str">
        <f>IF($B22="","",CD22+'3 INPUT SAP DATA'!BB25)</f>
        <v/>
      </c>
      <c r="CQ22" s="24" t="str">
        <f>IF($B22="","",CE22+'3 INPUT SAP DATA'!BC25)</f>
        <v/>
      </c>
      <c r="CR22" s="24" t="str">
        <f>IF($B22="","",CF22+'3 INPUT SAP DATA'!BD25)</f>
        <v/>
      </c>
      <c r="CS22" s="24" t="str">
        <f>IF($B22="","",CG22+'3 INPUT SAP DATA'!BE25)</f>
        <v/>
      </c>
      <c r="CT22" s="24" t="str">
        <f>IF($B22="","",CH22+'3 INPUT SAP DATA'!BF25)</f>
        <v/>
      </c>
      <c r="CU22" s="24" t="str">
        <f>IF($B22="","",CI22+'3 INPUT SAP DATA'!BG25)</f>
        <v/>
      </c>
      <c r="CV22" s="24" t="str">
        <f>IF($B22="","",Data!$I$125*(Data!$I$123*O22+BL22)+Data!$I$124*(AB22+AN22+AZ22))</f>
        <v/>
      </c>
      <c r="CW22" s="24" t="str">
        <f>IF($B22="","",Data!$I$125*(Data!$I$123*P22+BM22)+Data!$I$124*(AC22+AO22+BA22))</f>
        <v/>
      </c>
      <c r="CX22" s="24" t="str">
        <f>IF($B22="","",Data!$I$125*(Data!$I$123*Q22+BN22)+Data!$I$124*(AD22+AP22+BB22))</f>
        <v/>
      </c>
      <c r="CY22" s="24" t="str">
        <f>IF($B22="","",Data!$I$125*(Data!$I$123*R22+BO22)+Data!$I$124*(AE22+AQ22+BC22))</f>
        <v/>
      </c>
      <c r="CZ22" s="24" t="str">
        <f>IF($B22="","",Data!$I$125*(Data!$I$123*S22+BP22)+Data!$I$124*(AF22+AR22+BD22))</f>
        <v/>
      </c>
      <c r="DA22" s="24" t="str">
        <f>IF($B22="","",Data!$I$125*(Data!$I$123*T22+BQ22)+Data!$I$124*(AG22+AS22+BE22))</f>
        <v/>
      </c>
      <c r="DB22" s="24" t="str">
        <f>IF($B22="","",Data!$I$125*(Data!$I$123*U22+BR22)+Data!$I$124*(AH22+AT22+BF22))</f>
        <v/>
      </c>
      <c r="DC22" s="24" t="str">
        <f>IF($B22="","",Data!$I$125*(Data!$I$123*V22+BS22)+Data!$I$124*(AI22+AU22+BG22))</f>
        <v/>
      </c>
      <c r="DD22" s="24" t="str">
        <f>IF($B22="","",Data!$I$125*(Data!$I$123*W22+BT22)+Data!$I$124*(AJ22+AV22+BH22))</f>
        <v/>
      </c>
      <c r="DE22" s="24" t="str">
        <f>IF($B22="","",Data!$I$125*(Data!$I$123*X22+BU22)+Data!$I$124*(AK22+AW22+BI22))</f>
        <v/>
      </c>
      <c r="DF22" s="24" t="str">
        <f>IF($B22="","",Data!$I$125*(Data!$I$123*Y22+BV22)+Data!$I$124*(AL22+AX22+BJ22))</f>
        <v/>
      </c>
      <c r="DG22" s="24" t="str">
        <f>IF($B22="","",Data!$I$125*(Data!$I$123*Z22+BW22)+Data!$I$124*(AM22+AY22+BK22))</f>
        <v/>
      </c>
    </row>
    <row r="23" spans="2:111" s="17" customFormat="1" ht="19.899999999999999" customHeight="1">
      <c r="B23" s="47" t="str">
        <f>IF('3 INPUT SAP DATA'!H26="","",'3 INPUT SAP DATA'!H26)</f>
        <v/>
      </c>
      <c r="C23" s="24" t="str">
        <f>IF($B23="","",25*Occupancy!$G19*Data!D$107)</f>
        <v/>
      </c>
      <c r="D23" s="24" t="str">
        <f>IF($B23="","",25*Occupancy!$G19*Data!E$107)</f>
        <v/>
      </c>
      <c r="E23" s="24" t="str">
        <f>IF($B23="","",25*Occupancy!$G19*Data!F$107)</f>
        <v/>
      </c>
      <c r="F23" s="24" t="str">
        <f>IF($B23="","",25*Occupancy!$G19*Data!G$107)</f>
        <v/>
      </c>
      <c r="G23" s="24" t="str">
        <f>IF($B23="","",25*Occupancy!$G19*Data!H$107)</f>
        <v/>
      </c>
      <c r="H23" s="24" t="str">
        <f>IF($B23="","",25*Occupancy!$G19*Data!I$107)</f>
        <v/>
      </c>
      <c r="I23" s="24" t="str">
        <f>IF($B23="","",25*Occupancy!$G19*Data!J$107)</f>
        <v/>
      </c>
      <c r="J23" s="24" t="str">
        <f>IF($B23="","",25*Occupancy!$G19*Data!K$107)</f>
        <v/>
      </c>
      <c r="K23" s="24" t="str">
        <f>IF($B23="","",25*Occupancy!$G19*Data!L$107)</f>
        <v/>
      </c>
      <c r="L23" s="24" t="str">
        <f>IF($B23="","",25*Occupancy!$G19*Data!M$107)</f>
        <v/>
      </c>
      <c r="M23" s="24" t="str">
        <f>IF($B23="","",25*Occupancy!$G19*Data!N$107)</f>
        <v/>
      </c>
      <c r="N23" s="24" t="str">
        <f>IF($B23="","",25*Occupancy!$G19*Data!O$107)</f>
        <v/>
      </c>
      <c r="O23" s="24" t="str">
        <f>IF($B23="","",4.18*C23*Data!D$18*(60-Data!D$104)/3600)</f>
        <v/>
      </c>
      <c r="P23" s="24" t="str">
        <f>IF($B23="","",4.18*D23*Data!E$18*(60-Data!E$104)/3600)</f>
        <v/>
      </c>
      <c r="Q23" s="24" t="str">
        <f>IF($B23="","",4.18*E23*Data!F$18*(60-Data!F$104)/3600)</f>
        <v/>
      </c>
      <c r="R23" s="24" t="str">
        <f>IF($B23="","",4.18*F23*Data!G$18*(60-Data!G$104)/3600)</f>
        <v/>
      </c>
      <c r="S23" s="24" t="str">
        <f>IF($B23="","",4.18*G23*Data!H$18*(60-Data!H$104)/3600)</f>
        <v/>
      </c>
      <c r="T23" s="24" t="str">
        <f>IF($B23="","",4.18*H23*Data!I$18*(60-Data!I$104)/3600)</f>
        <v/>
      </c>
      <c r="U23" s="24" t="str">
        <f>IF($B23="","",4.18*I23*Data!J$18*(60-Data!J$104)/3600)</f>
        <v/>
      </c>
      <c r="V23" s="24" t="str">
        <f>IF($B23="","",4.18*J23*Data!K$18*(60-Data!K$104)/3600)</f>
        <v/>
      </c>
      <c r="W23" s="24" t="str">
        <f>IF($B23="","",4.18*K23*Data!L$18*(60-Data!L$104)/3600)</f>
        <v/>
      </c>
      <c r="X23" s="24" t="str">
        <f>IF($B23="","",4.18*L23*Data!M$18*(60-Data!M$104)/3600)</f>
        <v/>
      </c>
      <c r="Y23" s="24" t="str">
        <f>IF($B23="","",4.18*M23*Data!N$18*(60-Data!N$104)/3600)</f>
        <v/>
      </c>
      <c r="Z23" s="24" t="str">
        <f>IF($B23="","",4.18*N23*Data!O$18*(60-Data!O$104)/3600)</f>
        <v/>
      </c>
      <c r="AA23" s="24" t="str">
        <f t="shared" si="12"/>
        <v/>
      </c>
      <c r="AB23" s="24" t="str">
        <f t="shared" si="13"/>
        <v/>
      </c>
      <c r="AC23" s="24" t="str">
        <f t="shared" si="0"/>
        <v/>
      </c>
      <c r="AD23" s="24" t="str">
        <f t="shared" si="1"/>
        <v/>
      </c>
      <c r="AE23" s="24" t="str">
        <f t="shared" si="2"/>
        <v/>
      </c>
      <c r="AF23" s="24" t="str">
        <f t="shared" si="3"/>
        <v/>
      </c>
      <c r="AG23" s="24" t="str">
        <f t="shared" si="4"/>
        <v/>
      </c>
      <c r="AH23" s="24" t="str">
        <f t="shared" si="5"/>
        <v/>
      </c>
      <c r="AI23" s="24" t="str">
        <f t="shared" si="6"/>
        <v/>
      </c>
      <c r="AJ23" s="24" t="str">
        <f t="shared" si="7"/>
        <v/>
      </c>
      <c r="AK23" s="24" t="str">
        <f t="shared" si="8"/>
        <v/>
      </c>
      <c r="AL23" s="24" t="str">
        <f t="shared" si="9"/>
        <v/>
      </c>
      <c r="AM23" s="24" t="str">
        <f t="shared" si="10"/>
        <v/>
      </c>
      <c r="AN23" s="24" t="str">
        <f>IF($B23="","",'3 INPUT SAP DATA'!$AP26*0.6*Data!D$18)</f>
        <v/>
      </c>
      <c r="AO23" s="24" t="str">
        <f>IF($B23="","",'3 INPUT SAP DATA'!$AP26*0.6*Data!E$18)</f>
        <v/>
      </c>
      <c r="AP23" s="24" t="str">
        <f>IF($B23="","",'3 INPUT SAP DATA'!$AP26*0.6*Data!F$18)</f>
        <v/>
      </c>
      <c r="AQ23" s="24" t="str">
        <f>IF($B23="","",'3 INPUT SAP DATA'!$AP26*0.6*Data!G$18)</f>
        <v/>
      </c>
      <c r="AR23" s="24" t="str">
        <f>IF($B23="","",'3 INPUT SAP DATA'!$AP26*0.6*Data!H$18)</f>
        <v/>
      </c>
      <c r="AS23" s="24" t="str">
        <f>IF($B23="","",'3 INPUT SAP DATA'!$AP26*0.6*Data!I$18)</f>
        <v/>
      </c>
      <c r="AT23" s="24" t="str">
        <f>IF($B23="","",'3 INPUT SAP DATA'!$AP26*0.6*Data!J$18)</f>
        <v/>
      </c>
      <c r="AU23" s="24" t="str">
        <f>IF($B23="","",'3 INPUT SAP DATA'!$AP26*0.6*Data!K$18)</f>
        <v/>
      </c>
      <c r="AV23" s="24" t="str">
        <f>IF($B23="","",'3 INPUT SAP DATA'!$AP26*0.6*Data!L$18)</f>
        <v/>
      </c>
      <c r="AW23" s="24" t="str">
        <f>IF($B23="","",'3 INPUT SAP DATA'!$AP26*0.6*Data!M$18)</f>
        <v/>
      </c>
      <c r="AX23" s="24" t="str">
        <f>IF($B23="","",'3 INPUT SAP DATA'!$AP26*0.6*Data!N$18)</f>
        <v/>
      </c>
      <c r="AY23" s="24" t="str">
        <f>IF($B23="","",'3 INPUT SAP DATA'!$AP26*0.6*Data!O$18)</f>
        <v/>
      </c>
      <c r="AZ23" s="24" t="str">
        <f>IF($B23="","",IF(OR('3 INPUT SAP DATA'!$AI26=Data!$E$12,'3 INPUT SAP DATA'!$AI26=Data!$G$12,'3 INPUT SAP DATA'!$AI26=Data!$H$12),0,Data!D$18*14*((0.0091*1+0.0245*(1-1))*3+0.0263)))</f>
        <v/>
      </c>
      <c r="BA23" s="24" t="str">
        <f>IF($B23="","",IF(OR('3 INPUT SAP DATA'!$AI26=Data!$E$12,'3 INPUT SAP DATA'!$AI26=Data!$G$12,'3 INPUT SAP DATA'!$AI26=Data!$H$12),0,Data!E$18*14*((0.0091*1+0.0245*(1-1))*3+0.0263)))</f>
        <v/>
      </c>
      <c r="BB23" s="24" t="str">
        <f>IF($B23="","",IF(OR('3 INPUT SAP DATA'!$AI26=Data!$E$12,'3 INPUT SAP DATA'!$AI26=Data!$G$12,'3 INPUT SAP DATA'!$AI26=Data!$H$12),0,Data!F$18*14*((0.0091*1+0.0245*(1-1))*3+0.0263)))</f>
        <v/>
      </c>
      <c r="BC23" s="24" t="str">
        <f>IF($B23="","",IF(OR('3 INPUT SAP DATA'!$AI26=Data!$E$12,'3 INPUT SAP DATA'!$AI26=Data!$G$12,'3 INPUT SAP DATA'!$AI26=Data!$H$12),0,Data!G$18*14*((0.0091*1+0.0245*(1-1))*3+0.0263)))</f>
        <v/>
      </c>
      <c r="BD23" s="24" t="str">
        <f>IF($B23="","",IF(OR('3 INPUT SAP DATA'!$AI26=Data!$E$12,'3 INPUT SAP DATA'!$AI26=Data!$G$12,'3 INPUT SAP DATA'!$AI26=Data!$H$12),0,Data!H$18*14*((0.0091*1+0.0245*(1-1))*3+0.0263)))</f>
        <v/>
      </c>
      <c r="BE23" s="24" t="str">
        <f>IF($B23="","",IF(OR('3 INPUT SAP DATA'!$AI26=Data!$E$12,'3 INPUT SAP DATA'!$AI26=Data!$G$12,'3 INPUT SAP DATA'!$AI26=Data!$H$12),0,Data!I$18*14*((0.0091*1+0.0245*(1-1))*3+0.0263)))</f>
        <v/>
      </c>
      <c r="BF23" s="24" t="str">
        <f>IF($B23="","",IF(OR('3 INPUT SAP DATA'!$AI26=Data!$E$12,'3 INPUT SAP DATA'!$AI26=Data!$G$12,'3 INPUT SAP DATA'!$AI26=Data!$H$12),0,Data!J$18*14*((0.0091*1+0.0245*(1-1))*3+0.0263)))</f>
        <v/>
      </c>
      <c r="BG23" s="24" t="str">
        <f>IF($B23="","",IF(OR('3 INPUT SAP DATA'!$AI26=Data!$E$12,'3 INPUT SAP DATA'!$AI26=Data!$G$12,'3 INPUT SAP DATA'!$AI26=Data!$H$12),0,Data!K$18*14*((0.0091*1+0.0245*(1-1))*3+0.0263)))</f>
        <v/>
      </c>
      <c r="BH23" s="24" t="str">
        <f>IF($B23="","",IF(OR('3 INPUT SAP DATA'!$AI26=Data!$E$12,'3 INPUT SAP DATA'!$AI26=Data!$G$12,'3 INPUT SAP DATA'!$AI26=Data!$H$12),0,Data!L$18*14*((0.0091*1+0.0245*(1-1))*3+0.0263)))</f>
        <v/>
      </c>
      <c r="BI23" s="24" t="str">
        <f>IF($B23="","",IF(OR('3 INPUT SAP DATA'!$AI26=Data!$E$12,'3 INPUT SAP DATA'!$AI26=Data!$G$12,'3 INPUT SAP DATA'!$AI26=Data!$H$12),0,Data!M$18*14*((0.0091*1+0.0245*(1-1))*3+0.0263)))</f>
        <v/>
      </c>
      <c r="BJ23" s="24" t="str">
        <f>IF($B23="","",IF(OR('3 INPUT SAP DATA'!$AI26=Data!$E$12,'3 INPUT SAP DATA'!$AI26=Data!$G$12,'3 INPUT SAP DATA'!$AI26=Data!$H$12),0,Data!N$18*14*((0.0091*1+0.0245*(1-1))*3+0.0263)))</f>
        <v/>
      </c>
      <c r="BK23" s="24" t="str">
        <f>IF($B23="","",IF(OR('3 INPUT SAP DATA'!$AI26=Data!$E$12,'3 INPUT SAP DATA'!$AI26=Data!$G$12,'3 INPUT SAP DATA'!$AI26=Data!$H$12),0,Data!O$18*14*((0.0091*1+0.0245*(1-1))*3+0.0263)))</f>
        <v/>
      </c>
      <c r="BL23" s="24" t="str">
        <f>IF($B23="","",IF('3 INPUT SAP DATA'!$AN26=Data!$G$13,600*IF(C26&lt;100,C26/100,1)*Data!D$18/365,0))</f>
        <v/>
      </c>
      <c r="BM23" s="24" t="str">
        <f>IF($B23="","",IF('3 INPUT SAP DATA'!$AN26=Data!$G$13,600*IF(D26&lt;100,D26/100,1)*Data!E$18/365,0))</f>
        <v/>
      </c>
      <c r="BN23" s="24" t="str">
        <f>IF($B23="","",IF('3 INPUT SAP DATA'!$AN26=Data!$G$13,600*IF(E26&lt;100,E26/100,1)*Data!F$18/365,0))</f>
        <v/>
      </c>
      <c r="BO23" s="24" t="str">
        <f>IF($B23="","",IF('3 INPUT SAP DATA'!$AN26=Data!$G$13,600*IF(F26&lt;100,F26/100,1)*Data!G$18/365,0))</f>
        <v/>
      </c>
      <c r="BP23" s="24" t="str">
        <f>IF($B23="","",IF('3 INPUT SAP DATA'!$AN26=Data!$G$13,600*IF(G26&lt;100,G26/100,1)*Data!H$18/365,0))</f>
        <v/>
      </c>
      <c r="BQ23" s="24" t="str">
        <f>IF($B23="","",IF('3 INPUT SAP DATA'!$AN26=Data!$G$13,600*IF(H26&lt;100,H26/100,1)*Data!I$18/365,0))</f>
        <v/>
      </c>
      <c r="BR23" s="24" t="str">
        <f>IF($B23="","",IF('3 INPUT SAP DATA'!$AN26=Data!$G$13,600*IF(I26&lt;100,I26/100,1)*Data!J$18/365,0))</f>
        <v/>
      </c>
      <c r="BS23" s="24" t="str">
        <f>IF($B23="","",IF('3 INPUT SAP DATA'!$AN26=Data!$G$13,600*IF(J26&lt;100,J26/100,1)*Data!K$18/365,0))</f>
        <v/>
      </c>
      <c r="BT23" s="24" t="str">
        <f>IF($B23="","",IF('3 INPUT SAP DATA'!$AN26=Data!$G$13,600*IF(K26&lt;100,K26/100,1)*Data!L$18/365,0))</f>
        <v/>
      </c>
      <c r="BU23" s="24" t="str">
        <f>IF($B23="","",IF('3 INPUT SAP DATA'!$AN26=Data!$G$13,600*IF(L26&lt;100,L26/100,1)*Data!M$18/365,0))</f>
        <v/>
      </c>
      <c r="BV23" s="24" t="str">
        <f>IF($B23="","",IF('3 INPUT SAP DATA'!$AN26=Data!$G$13,600*IF(M26&lt;100,M26/100,1)*Data!N$18/365,0))</f>
        <v/>
      </c>
      <c r="BW23" s="24" t="str">
        <f>IF($B23="","",IF('3 INPUT SAP DATA'!$AN26=Data!$G$13,600*IF(N26&lt;100,N26/100,1)*Data!O$18/365,0))</f>
        <v/>
      </c>
      <c r="BX23" s="24" t="str">
        <f t="shared" si="14"/>
        <v/>
      </c>
      <c r="BY23" s="24" t="str">
        <f t="shared" si="15"/>
        <v/>
      </c>
      <c r="BZ23" s="24" t="str">
        <f t="shared" si="16"/>
        <v/>
      </c>
      <c r="CA23" s="24" t="str">
        <f t="shared" si="17"/>
        <v/>
      </c>
      <c r="CB23" s="24" t="str">
        <f t="shared" si="18"/>
        <v/>
      </c>
      <c r="CC23" s="24" t="str">
        <f t="shared" si="19"/>
        <v/>
      </c>
      <c r="CD23" s="24" t="str">
        <f t="shared" si="20"/>
        <v/>
      </c>
      <c r="CE23" s="24" t="str">
        <f t="shared" si="21"/>
        <v/>
      </c>
      <c r="CF23" s="24" t="str">
        <f t="shared" si="22"/>
        <v/>
      </c>
      <c r="CG23" s="24" t="str">
        <f t="shared" si="23"/>
        <v/>
      </c>
      <c r="CH23" s="24" t="str">
        <f t="shared" si="24"/>
        <v/>
      </c>
      <c r="CI23" s="24" t="str">
        <f t="shared" si="25"/>
        <v/>
      </c>
      <c r="CJ23" s="24" t="str">
        <f>IF($B23="","",BX23+'3 INPUT SAP DATA'!AV26)</f>
        <v/>
      </c>
      <c r="CK23" s="24" t="str">
        <f>IF($B23="","",BY23+'3 INPUT SAP DATA'!AW26)</f>
        <v/>
      </c>
      <c r="CL23" s="24" t="str">
        <f>IF($B23="","",BZ23+'3 INPUT SAP DATA'!AX26)</f>
        <v/>
      </c>
      <c r="CM23" s="24" t="str">
        <f>IF($B23="","",CA23+'3 INPUT SAP DATA'!AY26)</f>
        <v/>
      </c>
      <c r="CN23" s="24" t="str">
        <f>IF($B23="","",CB23+'3 INPUT SAP DATA'!AZ26)</f>
        <v/>
      </c>
      <c r="CO23" s="24" t="str">
        <f>IF($B23="","",CC23+'3 INPUT SAP DATA'!BA26)</f>
        <v/>
      </c>
      <c r="CP23" s="24" t="str">
        <f>IF($B23="","",CD23+'3 INPUT SAP DATA'!BB26)</f>
        <v/>
      </c>
      <c r="CQ23" s="24" t="str">
        <f>IF($B23="","",CE23+'3 INPUT SAP DATA'!BC26)</f>
        <v/>
      </c>
      <c r="CR23" s="24" t="str">
        <f>IF($B23="","",CF23+'3 INPUT SAP DATA'!BD26)</f>
        <v/>
      </c>
      <c r="CS23" s="24" t="str">
        <f>IF($B23="","",CG23+'3 INPUT SAP DATA'!BE26)</f>
        <v/>
      </c>
      <c r="CT23" s="24" t="str">
        <f>IF($B23="","",CH23+'3 INPUT SAP DATA'!BF26)</f>
        <v/>
      </c>
      <c r="CU23" s="24" t="str">
        <f>IF($B23="","",CI23+'3 INPUT SAP DATA'!BG26)</f>
        <v/>
      </c>
      <c r="CV23" s="24" t="str">
        <f>IF($B23="","",Data!$I$125*(Data!$I$123*O23+BL23)+Data!$I$124*(AB23+AN23+AZ23))</f>
        <v/>
      </c>
      <c r="CW23" s="24" t="str">
        <f>IF($B23="","",Data!$I$125*(Data!$I$123*P23+BM23)+Data!$I$124*(AC23+AO23+BA23))</f>
        <v/>
      </c>
      <c r="CX23" s="24" t="str">
        <f>IF($B23="","",Data!$I$125*(Data!$I$123*Q23+BN23)+Data!$I$124*(AD23+AP23+BB23))</f>
        <v/>
      </c>
      <c r="CY23" s="24" t="str">
        <f>IF($B23="","",Data!$I$125*(Data!$I$123*R23+BO23)+Data!$I$124*(AE23+AQ23+BC23))</f>
        <v/>
      </c>
      <c r="CZ23" s="24" t="str">
        <f>IF($B23="","",Data!$I$125*(Data!$I$123*S23+BP23)+Data!$I$124*(AF23+AR23+BD23))</f>
        <v/>
      </c>
      <c r="DA23" s="24" t="str">
        <f>IF($B23="","",Data!$I$125*(Data!$I$123*T23+BQ23)+Data!$I$124*(AG23+AS23+BE23))</f>
        <v/>
      </c>
      <c r="DB23" s="24" t="str">
        <f>IF($B23="","",Data!$I$125*(Data!$I$123*U23+BR23)+Data!$I$124*(AH23+AT23+BF23))</f>
        <v/>
      </c>
      <c r="DC23" s="24" t="str">
        <f>IF($B23="","",Data!$I$125*(Data!$I$123*V23+BS23)+Data!$I$124*(AI23+AU23+BG23))</f>
        <v/>
      </c>
      <c r="DD23" s="24" t="str">
        <f>IF($B23="","",Data!$I$125*(Data!$I$123*W23+BT23)+Data!$I$124*(AJ23+AV23+BH23))</f>
        <v/>
      </c>
      <c r="DE23" s="24" t="str">
        <f>IF($B23="","",Data!$I$125*(Data!$I$123*X23+BU23)+Data!$I$124*(AK23+AW23+BI23))</f>
        <v/>
      </c>
      <c r="DF23" s="24" t="str">
        <f>IF($B23="","",Data!$I$125*(Data!$I$123*Y23+BV23)+Data!$I$124*(AL23+AX23+BJ23))</f>
        <v/>
      </c>
      <c r="DG23" s="24" t="str">
        <f>IF($B23="","",Data!$I$125*(Data!$I$123*Z23+BW23)+Data!$I$124*(AM23+AY23+BK23))</f>
        <v/>
      </c>
    </row>
    <row r="24" spans="2:111" s="17" customFormat="1" ht="19.899999999999999" customHeight="1">
      <c r="B24" s="47" t="str">
        <f>IF('3 INPUT SAP DATA'!H27="","",'3 INPUT SAP DATA'!H27)</f>
        <v/>
      </c>
      <c r="C24" s="24" t="str">
        <f>IF($B24="","",25*Occupancy!$G20*Data!D$107)</f>
        <v/>
      </c>
      <c r="D24" s="24" t="str">
        <f>IF($B24="","",25*Occupancy!$G20*Data!E$107)</f>
        <v/>
      </c>
      <c r="E24" s="24" t="str">
        <f>IF($B24="","",25*Occupancy!$G20*Data!F$107)</f>
        <v/>
      </c>
      <c r="F24" s="24" t="str">
        <f>IF($B24="","",25*Occupancy!$G20*Data!G$107)</f>
        <v/>
      </c>
      <c r="G24" s="24" t="str">
        <f>IF($B24="","",25*Occupancy!$G20*Data!H$107)</f>
        <v/>
      </c>
      <c r="H24" s="24" t="str">
        <f>IF($B24="","",25*Occupancy!$G20*Data!I$107)</f>
        <v/>
      </c>
      <c r="I24" s="24" t="str">
        <f>IF($B24="","",25*Occupancy!$G20*Data!J$107)</f>
        <v/>
      </c>
      <c r="J24" s="24" t="str">
        <f>IF($B24="","",25*Occupancy!$G20*Data!K$107)</f>
        <v/>
      </c>
      <c r="K24" s="24" t="str">
        <f>IF($B24="","",25*Occupancy!$G20*Data!L$107)</f>
        <v/>
      </c>
      <c r="L24" s="24" t="str">
        <f>IF($B24="","",25*Occupancy!$G20*Data!M$107)</f>
        <v/>
      </c>
      <c r="M24" s="24" t="str">
        <f>IF($B24="","",25*Occupancy!$G20*Data!N$107)</f>
        <v/>
      </c>
      <c r="N24" s="24" t="str">
        <f>IF($B24="","",25*Occupancy!$G20*Data!O$107)</f>
        <v/>
      </c>
      <c r="O24" s="24" t="str">
        <f>IF($B24="","",4.18*C24*Data!D$18*(60-Data!D$104)/3600)</f>
        <v/>
      </c>
      <c r="P24" s="24" t="str">
        <f>IF($B24="","",4.18*D24*Data!E$18*(60-Data!E$104)/3600)</f>
        <v/>
      </c>
      <c r="Q24" s="24" t="str">
        <f>IF($B24="","",4.18*E24*Data!F$18*(60-Data!F$104)/3600)</f>
        <v/>
      </c>
      <c r="R24" s="24" t="str">
        <f>IF($B24="","",4.18*F24*Data!G$18*(60-Data!G$104)/3600)</f>
        <v/>
      </c>
      <c r="S24" s="24" t="str">
        <f>IF($B24="","",4.18*G24*Data!H$18*(60-Data!H$104)/3600)</f>
        <v/>
      </c>
      <c r="T24" s="24" t="str">
        <f>IF($B24="","",4.18*H24*Data!I$18*(60-Data!I$104)/3600)</f>
        <v/>
      </c>
      <c r="U24" s="24" t="str">
        <f>IF($B24="","",4.18*I24*Data!J$18*(60-Data!J$104)/3600)</f>
        <v/>
      </c>
      <c r="V24" s="24" t="str">
        <f>IF($B24="","",4.18*J24*Data!K$18*(60-Data!K$104)/3600)</f>
        <v/>
      </c>
      <c r="W24" s="24" t="str">
        <f>IF($B24="","",4.18*K24*Data!L$18*(60-Data!L$104)/3600)</f>
        <v/>
      </c>
      <c r="X24" s="24" t="str">
        <f>IF($B24="","",4.18*L24*Data!M$18*(60-Data!M$104)/3600)</f>
        <v/>
      </c>
      <c r="Y24" s="24" t="str">
        <f>IF($B24="","",4.18*M24*Data!N$18*(60-Data!N$104)/3600)</f>
        <v/>
      </c>
      <c r="Z24" s="24" t="str">
        <f>IF($B24="","",4.18*N24*Data!O$18*(60-Data!O$104)/3600)</f>
        <v/>
      </c>
      <c r="AA24" s="24" t="str">
        <f t="shared" si="12"/>
        <v/>
      </c>
      <c r="AB24" s="24" t="str">
        <f t="shared" si="13"/>
        <v/>
      </c>
      <c r="AC24" s="24" t="str">
        <f t="shared" si="0"/>
        <v/>
      </c>
      <c r="AD24" s="24" t="str">
        <f t="shared" si="1"/>
        <v/>
      </c>
      <c r="AE24" s="24" t="str">
        <f t="shared" si="2"/>
        <v/>
      </c>
      <c r="AF24" s="24" t="str">
        <f t="shared" si="3"/>
        <v/>
      </c>
      <c r="AG24" s="24" t="str">
        <f t="shared" si="4"/>
        <v/>
      </c>
      <c r="AH24" s="24" t="str">
        <f t="shared" si="5"/>
        <v/>
      </c>
      <c r="AI24" s="24" t="str">
        <f t="shared" si="6"/>
        <v/>
      </c>
      <c r="AJ24" s="24" t="str">
        <f t="shared" si="7"/>
        <v/>
      </c>
      <c r="AK24" s="24" t="str">
        <f t="shared" si="8"/>
        <v/>
      </c>
      <c r="AL24" s="24" t="str">
        <f t="shared" si="9"/>
        <v/>
      </c>
      <c r="AM24" s="24" t="str">
        <f t="shared" si="10"/>
        <v/>
      </c>
      <c r="AN24" s="24" t="str">
        <f>IF($B24="","",'3 INPUT SAP DATA'!$AP27*0.6*Data!D$18)</f>
        <v/>
      </c>
      <c r="AO24" s="24" t="str">
        <f>IF($B24="","",'3 INPUT SAP DATA'!$AP27*0.6*Data!E$18)</f>
        <v/>
      </c>
      <c r="AP24" s="24" t="str">
        <f>IF($B24="","",'3 INPUT SAP DATA'!$AP27*0.6*Data!F$18)</f>
        <v/>
      </c>
      <c r="AQ24" s="24" t="str">
        <f>IF($B24="","",'3 INPUT SAP DATA'!$AP27*0.6*Data!G$18)</f>
        <v/>
      </c>
      <c r="AR24" s="24" t="str">
        <f>IF($B24="","",'3 INPUT SAP DATA'!$AP27*0.6*Data!H$18)</f>
        <v/>
      </c>
      <c r="AS24" s="24" t="str">
        <f>IF($B24="","",'3 INPUT SAP DATA'!$AP27*0.6*Data!I$18)</f>
        <v/>
      </c>
      <c r="AT24" s="24" t="str">
        <f>IF($B24="","",'3 INPUT SAP DATA'!$AP27*0.6*Data!J$18)</f>
        <v/>
      </c>
      <c r="AU24" s="24" t="str">
        <f>IF($B24="","",'3 INPUT SAP DATA'!$AP27*0.6*Data!K$18)</f>
        <v/>
      </c>
      <c r="AV24" s="24" t="str">
        <f>IF($B24="","",'3 INPUT SAP DATA'!$AP27*0.6*Data!L$18)</f>
        <v/>
      </c>
      <c r="AW24" s="24" t="str">
        <f>IF($B24="","",'3 INPUT SAP DATA'!$AP27*0.6*Data!M$18)</f>
        <v/>
      </c>
      <c r="AX24" s="24" t="str">
        <f>IF($B24="","",'3 INPUT SAP DATA'!$AP27*0.6*Data!N$18)</f>
        <v/>
      </c>
      <c r="AY24" s="24" t="str">
        <f>IF($B24="","",'3 INPUT SAP DATA'!$AP27*0.6*Data!O$18)</f>
        <v/>
      </c>
      <c r="AZ24" s="24" t="str">
        <f>IF($B24="","",IF(OR('3 INPUT SAP DATA'!$AI27=Data!$E$12,'3 INPUT SAP DATA'!$AI27=Data!$G$12,'3 INPUT SAP DATA'!$AI27=Data!$H$12),0,Data!D$18*14*((0.0091*1+0.0245*(1-1))*3+0.0263)))</f>
        <v/>
      </c>
      <c r="BA24" s="24" t="str">
        <f>IF($B24="","",IF(OR('3 INPUT SAP DATA'!$AI27=Data!$E$12,'3 INPUT SAP DATA'!$AI27=Data!$G$12,'3 INPUT SAP DATA'!$AI27=Data!$H$12),0,Data!E$18*14*((0.0091*1+0.0245*(1-1))*3+0.0263)))</f>
        <v/>
      </c>
      <c r="BB24" s="24" t="str">
        <f>IF($B24="","",IF(OR('3 INPUT SAP DATA'!$AI27=Data!$E$12,'3 INPUT SAP DATA'!$AI27=Data!$G$12,'3 INPUT SAP DATA'!$AI27=Data!$H$12),0,Data!F$18*14*((0.0091*1+0.0245*(1-1))*3+0.0263)))</f>
        <v/>
      </c>
      <c r="BC24" s="24" t="str">
        <f>IF($B24="","",IF(OR('3 INPUT SAP DATA'!$AI27=Data!$E$12,'3 INPUT SAP DATA'!$AI27=Data!$G$12,'3 INPUT SAP DATA'!$AI27=Data!$H$12),0,Data!G$18*14*((0.0091*1+0.0245*(1-1))*3+0.0263)))</f>
        <v/>
      </c>
      <c r="BD24" s="24" t="str">
        <f>IF($B24="","",IF(OR('3 INPUT SAP DATA'!$AI27=Data!$E$12,'3 INPUT SAP DATA'!$AI27=Data!$G$12,'3 INPUT SAP DATA'!$AI27=Data!$H$12),0,Data!H$18*14*((0.0091*1+0.0245*(1-1))*3+0.0263)))</f>
        <v/>
      </c>
      <c r="BE24" s="24" t="str">
        <f>IF($B24="","",IF(OR('3 INPUT SAP DATA'!$AI27=Data!$E$12,'3 INPUT SAP DATA'!$AI27=Data!$G$12,'3 INPUT SAP DATA'!$AI27=Data!$H$12),0,Data!I$18*14*((0.0091*1+0.0245*(1-1))*3+0.0263)))</f>
        <v/>
      </c>
      <c r="BF24" s="24" t="str">
        <f>IF($B24="","",IF(OR('3 INPUT SAP DATA'!$AI27=Data!$E$12,'3 INPUT SAP DATA'!$AI27=Data!$G$12,'3 INPUT SAP DATA'!$AI27=Data!$H$12),0,Data!J$18*14*((0.0091*1+0.0245*(1-1))*3+0.0263)))</f>
        <v/>
      </c>
      <c r="BG24" s="24" t="str">
        <f>IF($B24="","",IF(OR('3 INPUT SAP DATA'!$AI27=Data!$E$12,'3 INPUT SAP DATA'!$AI27=Data!$G$12,'3 INPUT SAP DATA'!$AI27=Data!$H$12),0,Data!K$18*14*((0.0091*1+0.0245*(1-1))*3+0.0263)))</f>
        <v/>
      </c>
      <c r="BH24" s="24" t="str">
        <f>IF($B24="","",IF(OR('3 INPUT SAP DATA'!$AI27=Data!$E$12,'3 INPUT SAP DATA'!$AI27=Data!$G$12,'3 INPUT SAP DATA'!$AI27=Data!$H$12),0,Data!L$18*14*((0.0091*1+0.0245*(1-1))*3+0.0263)))</f>
        <v/>
      </c>
      <c r="BI24" s="24" t="str">
        <f>IF($B24="","",IF(OR('3 INPUT SAP DATA'!$AI27=Data!$E$12,'3 INPUT SAP DATA'!$AI27=Data!$G$12,'3 INPUT SAP DATA'!$AI27=Data!$H$12),0,Data!M$18*14*((0.0091*1+0.0245*(1-1))*3+0.0263)))</f>
        <v/>
      </c>
      <c r="BJ24" s="24" t="str">
        <f>IF($B24="","",IF(OR('3 INPUT SAP DATA'!$AI27=Data!$E$12,'3 INPUT SAP DATA'!$AI27=Data!$G$12,'3 INPUT SAP DATA'!$AI27=Data!$H$12),0,Data!N$18*14*((0.0091*1+0.0245*(1-1))*3+0.0263)))</f>
        <v/>
      </c>
      <c r="BK24" s="24" t="str">
        <f>IF($B24="","",IF(OR('3 INPUT SAP DATA'!$AI27=Data!$E$12,'3 INPUT SAP DATA'!$AI27=Data!$G$12,'3 INPUT SAP DATA'!$AI27=Data!$H$12),0,Data!O$18*14*((0.0091*1+0.0245*(1-1))*3+0.0263)))</f>
        <v/>
      </c>
      <c r="BL24" s="24" t="str">
        <f>IF($B24="","",IF('3 INPUT SAP DATA'!$AN27=Data!$G$13,600*IF(C27&lt;100,C27/100,1)*Data!D$18/365,0))</f>
        <v/>
      </c>
      <c r="BM24" s="24" t="str">
        <f>IF($B24="","",IF('3 INPUT SAP DATA'!$AN27=Data!$G$13,600*IF(D27&lt;100,D27/100,1)*Data!E$18/365,0))</f>
        <v/>
      </c>
      <c r="BN24" s="24" t="str">
        <f>IF($B24="","",IF('3 INPUT SAP DATA'!$AN27=Data!$G$13,600*IF(E27&lt;100,E27/100,1)*Data!F$18/365,0))</f>
        <v/>
      </c>
      <c r="BO24" s="24" t="str">
        <f>IF($B24="","",IF('3 INPUT SAP DATA'!$AN27=Data!$G$13,600*IF(F27&lt;100,F27/100,1)*Data!G$18/365,0))</f>
        <v/>
      </c>
      <c r="BP24" s="24" t="str">
        <f>IF($B24="","",IF('3 INPUT SAP DATA'!$AN27=Data!$G$13,600*IF(G27&lt;100,G27/100,1)*Data!H$18/365,0))</f>
        <v/>
      </c>
      <c r="BQ24" s="24" t="str">
        <f>IF($B24="","",IF('3 INPUT SAP DATA'!$AN27=Data!$G$13,600*IF(H27&lt;100,H27/100,1)*Data!I$18/365,0))</f>
        <v/>
      </c>
      <c r="BR24" s="24" t="str">
        <f>IF($B24="","",IF('3 INPUT SAP DATA'!$AN27=Data!$G$13,600*IF(I27&lt;100,I27/100,1)*Data!J$18/365,0))</f>
        <v/>
      </c>
      <c r="BS24" s="24" t="str">
        <f>IF($B24="","",IF('3 INPUT SAP DATA'!$AN27=Data!$G$13,600*IF(J27&lt;100,J27/100,1)*Data!K$18/365,0))</f>
        <v/>
      </c>
      <c r="BT24" s="24" t="str">
        <f>IF($B24="","",IF('3 INPUT SAP DATA'!$AN27=Data!$G$13,600*IF(K27&lt;100,K27/100,1)*Data!L$18/365,0))</f>
        <v/>
      </c>
      <c r="BU24" s="24" t="str">
        <f>IF($B24="","",IF('3 INPUT SAP DATA'!$AN27=Data!$G$13,600*IF(L27&lt;100,L27/100,1)*Data!M$18/365,0))</f>
        <v/>
      </c>
      <c r="BV24" s="24" t="str">
        <f>IF($B24="","",IF('3 INPUT SAP DATA'!$AN27=Data!$G$13,600*IF(M27&lt;100,M27/100,1)*Data!N$18/365,0))</f>
        <v/>
      </c>
      <c r="BW24" s="24" t="str">
        <f>IF($B24="","",IF('3 INPUT SAP DATA'!$AN27=Data!$G$13,600*IF(N27&lt;100,N27/100,1)*Data!O$18/365,0))</f>
        <v/>
      </c>
      <c r="BX24" s="24" t="str">
        <f t="shared" si="14"/>
        <v/>
      </c>
      <c r="BY24" s="24" t="str">
        <f t="shared" si="15"/>
        <v/>
      </c>
      <c r="BZ24" s="24" t="str">
        <f t="shared" si="16"/>
        <v/>
      </c>
      <c r="CA24" s="24" t="str">
        <f t="shared" si="17"/>
        <v/>
      </c>
      <c r="CB24" s="24" t="str">
        <f t="shared" si="18"/>
        <v/>
      </c>
      <c r="CC24" s="24" t="str">
        <f t="shared" si="19"/>
        <v/>
      </c>
      <c r="CD24" s="24" t="str">
        <f t="shared" si="20"/>
        <v/>
      </c>
      <c r="CE24" s="24" t="str">
        <f t="shared" si="21"/>
        <v/>
      </c>
      <c r="CF24" s="24" t="str">
        <f t="shared" si="22"/>
        <v/>
      </c>
      <c r="CG24" s="24" t="str">
        <f t="shared" si="23"/>
        <v/>
      </c>
      <c r="CH24" s="24" t="str">
        <f t="shared" si="24"/>
        <v/>
      </c>
      <c r="CI24" s="24" t="str">
        <f t="shared" si="25"/>
        <v/>
      </c>
      <c r="CJ24" s="24" t="str">
        <f>IF($B24="","",BX24+'3 INPUT SAP DATA'!AV27)</f>
        <v/>
      </c>
      <c r="CK24" s="24" t="str">
        <f>IF($B24="","",BY24+'3 INPUT SAP DATA'!AW27)</f>
        <v/>
      </c>
      <c r="CL24" s="24" t="str">
        <f>IF($B24="","",BZ24+'3 INPUT SAP DATA'!AX27)</f>
        <v/>
      </c>
      <c r="CM24" s="24" t="str">
        <f>IF($B24="","",CA24+'3 INPUT SAP DATA'!AY27)</f>
        <v/>
      </c>
      <c r="CN24" s="24" t="str">
        <f>IF($B24="","",CB24+'3 INPUT SAP DATA'!AZ27)</f>
        <v/>
      </c>
      <c r="CO24" s="24" t="str">
        <f>IF($B24="","",CC24+'3 INPUT SAP DATA'!BA27)</f>
        <v/>
      </c>
      <c r="CP24" s="24" t="str">
        <f>IF($B24="","",CD24+'3 INPUT SAP DATA'!BB27)</f>
        <v/>
      </c>
      <c r="CQ24" s="24" t="str">
        <f>IF($B24="","",CE24+'3 INPUT SAP DATA'!BC27)</f>
        <v/>
      </c>
      <c r="CR24" s="24" t="str">
        <f>IF($B24="","",CF24+'3 INPUT SAP DATA'!BD27)</f>
        <v/>
      </c>
      <c r="CS24" s="24" t="str">
        <f>IF($B24="","",CG24+'3 INPUT SAP DATA'!BE27)</f>
        <v/>
      </c>
      <c r="CT24" s="24" t="str">
        <f>IF($B24="","",CH24+'3 INPUT SAP DATA'!BF27)</f>
        <v/>
      </c>
      <c r="CU24" s="24" t="str">
        <f>IF($B24="","",CI24+'3 INPUT SAP DATA'!BG27)</f>
        <v/>
      </c>
      <c r="CV24" s="24" t="str">
        <f>IF($B24="","",Data!$I$125*(Data!$I$123*O24+BL24)+Data!$I$124*(AB24+AN24+AZ24))</f>
        <v/>
      </c>
      <c r="CW24" s="24" t="str">
        <f>IF($B24="","",Data!$I$125*(Data!$I$123*P24+BM24)+Data!$I$124*(AC24+AO24+BA24))</f>
        <v/>
      </c>
      <c r="CX24" s="24" t="str">
        <f>IF($B24="","",Data!$I$125*(Data!$I$123*Q24+BN24)+Data!$I$124*(AD24+AP24+BB24))</f>
        <v/>
      </c>
      <c r="CY24" s="24" t="str">
        <f>IF($B24="","",Data!$I$125*(Data!$I$123*R24+BO24)+Data!$I$124*(AE24+AQ24+BC24))</f>
        <v/>
      </c>
      <c r="CZ24" s="24" t="str">
        <f>IF($B24="","",Data!$I$125*(Data!$I$123*S24+BP24)+Data!$I$124*(AF24+AR24+BD24))</f>
        <v/>
      </c>
      <c r="DA24" s="24" t="str">
        <f>IF($B24="","",Data!$I$125*(Data!$I$123*T24+BQ24)+Data!$I$124*(AG24+AS24+BE24))</f>
        <v/>
      </c>
      <c r="DB24" s="24" t="str">
        <f>IF($B24="","",Data!$I$125*(Data!$I$123*U24+BR24)+Data!$I$124*(AH24+AT24+BF24))</f>
        <v/>
      </c>
      <c r="DC24" s="24" t="str">
        <f>IF($B24="","",Data!$I$125*(Data!$I$123*V24+BS24)+Data!$I$124*(AI24+AU24+BG24))</f>
        <v/>
      </c>
      <c r="DD24" s="24" t="str">
        <f>IF($B24="","",Data!$I$125*(Data!$I$123*W24+BT24)+Data!$I$124*(AJ24+AV24+BH24))</f>
        <v/>
      </c>
      <c r="DE24" s="24" t="str">
        <f>IF($B24="","",Data!$I$125*(Data!$I$123*X24+BU24)+Data!$I$124*(AK24+AW24+BI24))</f>
        <v/>
      </c>
      <c r="DF24" s="24" t="str">
        <f>IF($B24="","",Data!$I$125*(Data!$I$123*Y24+BV24)+Data!$I$124*(AL24+AX24+BJ24))</f>
        <v/>
      </c>
      <c r="DG24" s="24" t="str">
        <f>IF($B24="","",Data!$I$125*(Data!$I$123*Z24+BW24)+Data!$I$124*(AM24+AY24+BK24))</f>
        <v/>
      </c>
    </row>
    <row r="25" spans="2:111" s="17" customFormat="1" ht="19.899999999999999" customHeight="1">
      <c r="B25" s="47" t="str">
        <f>IF('3 INPUT SAP DATA'!H28="","",'3 INPUT SAP DATA'!H28)</f>
        <v/>
      </c>
      <c r="C25" s="24" t="str">
        <f>IF($B25="","",25*Occupancy!$G21*Data!D$107)</f>
        <v/>
      </c>
      <c r="D25" s="24" t="str">
        <f>IF($B25="","",25*Occupancy!$G21*Data!E$107)</f>
        <v/>
      </c>
      <c r="E25" s="24" t="str">
        <f>IF($B25="","",25*Occupancy!$G21*Data!F$107)</f>
        <v/>
      </c>
      <c r="F25" s="24" t="str">
        <f>IF($B25="","",25*Occupancy!$G21*Data!G$107)</f>
        <v/>
      </c>
      <c r="G25" s="24" t="str">
        <f>IF($B25="","",25*Occupancy!$G21*Data!H$107)</f>
        <v/>
      </c>
      <c r="H25" s="24" t="str">
        <f>IF($B25="","",25*Occupancy!$G21*Data!I$107)</f>
        <v/>
      </c>
      <c r="I25" s="24" t="str">
        <f>IF($B25="","",25*Occupancy!$G21*Data!J$107)</f>
        <v/>
      </c>
      <c r="J25" s="24" t="str">
        <f>IF($B25="","",25*Occupancy!$G21*Data!K$107)</f>
        <v/>
      </c>
      <c r="K25" s="24" t="str">
        <f>IF($B25="","",25*Occupancy!$G21*Data!L$107)</f>
        <v/>
      </c>
      <c r="L25" s="24" t="str">
        <f>IF($B25="","",25*Occupancy!$G21*Data!M$107)</f>
        <v/>
      </c>
      <c r="M25" s="24" t="str">
        <f>IF($B25="","",25*Occupancy!$G21*Data!N$107)</f>
        <v/>
      </c>
      <c r="N25" s="24" t="str">
        <f>IF($B25="","",25*Occupancy!$G21*Data!O$107)</f>
        <v/>
      </c>
      <c r="O25" s="24" t="str">
        <f>IF($B25="","",4.18*C25*Data!D$18*(60-Data!D$104)/3600)</f>
        <v/>
      </c>
      <c r="P25" s="24" t="str">
        <f>IF($B25="","",4.18*D25*Data!E$18*(60-Data!E$104)/3600)</f>
        <v/>
      </c>
      <c r="Q25" s="24" t="str">
        <f>IF($B25="","",4.18*E25*Data!F$18*(60-Data!F$104)/3600)</f>
        <v/>
      </c>
      <c r="R25" s="24" t="str">
        <f>IF($B25="","",4.18*F25*Data!G$18*(60-Data!G$104)/3600)</f>
        <v/>
      </c>
      <c r="S25" s="24" t="str">
        <f>IF($B25="","",4.18*G25*Data!H$18*(60-Data!H$104)/3600)</f>
        <v/>
      </c>
      <c r="T25" s="24" t="str">
        <f>IF($B25="","",4.18*H25*Data!I$18*(60-Data!I$104)/3600)</f>
        <v/>
      </c>
      <c r="U25" s="24" t="str">
        <f>IF($B25="","",4.18*I25*Data!J$18*(60-Data!J$104)/3600)</f>
        <v/>
      </c>
      <c r="V25" s="24" t="str">
        <f>IF($B25="","",4.18*J25*Data!K$18*(60-Data!K$104)/3600)</f>
        <v/>
      </c>
      <c r="W25" s="24" t="str">
        <f>IF($B25="","",4.18*K25*Data!L$18*(60-Data!L$104)/3600)</f>
        <v/>
      </c>
      <c r="X25" s="24" t="str">
        <f>IF($B25="","",4.18*L25*Data!M$18*(60-Data!M$104)/3600)</f>
        <v/>
      </c>
      <c r="Y25" s="24" t="str">
        <f>IF($B25="","",4.18*M25*Data!N$18*(60-Data!N$104)/3600)</f>
        <v/>
      </c>
      <c r="Z25" s="24" t="str">
        <f>IF($B25="","",4.18*N25*Data!O$18*(60-Data!O$104)/3600)</f>
        <v/>
      </c>
      <c r="AA25" s="24" t="str">
        <f t="shared" si="12"/>
        <v/>
      </c>
      <c r="AB25" s="24" t="str">
        <f t="shared" si="13"/>
        <v/>
      </c>
      <c r="AC25" s="24" t="str">
        <f t="shared" si="0"/>
        <v/>
      </c>
      <c r="AD25" s="24" t="str">
        <f t="shared" si="1"/>
        <v/>
      </c>
      <c r="AE25" s="24" t="str">
        <f t="shared" si="2"/>
        <v/>
      </c>
      <c r="AF25" s="24" t="str">
        <f t="shared" si="3"/>
        <v/>
      </c>
      <c r="AG25" s="24" t="str">
        <f t="shared" si="4"/>
        <v/>
      </c>
      <c r="AH25" s="24" t="str">
        <f t="shared" si="5"/>
        <v/>
      </c>
      <c r="AI25" s="24" t="str">
        <f t="shared" si="6"/>
        <v/>
      </c>
      <c r="AJ25" s="24" t="str">
        <f t="shared" si="7"/>
        <v/>
      </c>
      <c r="AK25" s="24" t="str">
        <f t="shared" si="8"/>
        <v/>
      </c>
      <c r="AL25" s="24" t="str">
        <f t="shared" si="9"/>
        <v/>
      </c>
      <c r="AM25" s="24" t="str">
        <f t="shared" si="10"/>
        <v/>
      </c>
      <c r="AN25" s="24" t="str">
        <f>IF($B25="","",'3 INPUT SAP DATA'!$AP28*0.6*Data!D$18)</f>
        <v/>
      </c>
      <c r="AO25" s="24" t="str">
        <f>IF($B25="","",'3 INPUT SAP DATA'!$AP28*0.6*Data!E$18)</f>
        <v/>
      </c>
      <c r="AP25" s="24" t="str">
        <f>IF($B25="","",'3 INPUT SAP DATA'!$AP28*0.6*Data!F$18)</f>
        <v/>
      </c>
      <c r="AQ25" s="24" t="str">
        <f>IF($B25="","",'3 INPUT SAP DATA'!$AP28*0.6*Data!G$18)</f>
        <v/>
      </c>
      <c r="AR25" s="24" t="str">
        <f>IF($B25="","",'3 INPUT SAP DATA'!$AP28*0.6*Data!H$18)</f>
        <v/>
      </c>
      <c r="AS25" s="24" t="str">
        <f>IF($B25="","",'3 INPUT SAP DATA'!$AP28*0.6*Data!I$18)</f>
        <v/>
      </c>
      <c r="AT25" s="24" t="str">
        <f>IF($B25="","",'3 INPUT SAP DATA'!$AP28*0.6*Data!J$18)</f>
        <v/>
      </c>
      <c r="AU25" s="24" t="str">
        <f>IF($B25="","",'3 INPUT SAP DATA'!$AP28*0.6*Data!K$18)</f>
        <v/>
      </c>
      <c r="AV25" s="24" t="str">
        <f>IF($B25="","",'3 INPUT SAP DATA'!$AP28*0.6*Data!L$18)</f>
        <v/>
      </c>
      <c r="AW25" s="24" t="str">
        <f>IF($B25="","",'3 INPUT SAP DATA'!$AP28*0.6*Data!M$18)</f>
        <v/>
      </c>
      <c r="AX25" s="24" t="str">
        <f>IF($B25="","",'3 INPUT SAP DATA'!$AP28*0.6*Data!N$18)</f>
        <v/>
      </c>
      <c r="AY25" s="24" t="str">
        <f>IF($B25="","",'3 INPUT SAP DATA'!$AP28*0.6*Data!O$18)</f>
        <v/>
      </c>
      <c r="AZ25" s="24" t="str">
        <f>IF($B25="","",IF(OR('3 INPUT SAP DATA'!$AI28=Data!$E$12,'3 INPUT SAP DATA'!$AI28=Data!$G$12,'3 INPUT SAP DATA'!$AI28=Data!$H$12),0,Data!D$18*14*((0.0091*1+0.0245*(1-1))*3+0.0263)))</f>
        <v/>
      </c>
      <c r="BA25" s="24" t="str">
        <f>IF($B25="","",IF(OR('3 INPUT SAP DATA'!$AI28=Data!$E$12,'3 INPUT SAP DATA'!$AI28=Data!$G$12,'3 INPUT SAP DATA'!$AI28=Data!$H$12),0,Data!E$18*14*((0.0091*1+0.0245*(1-1))*3+0.0263)))</f>
        <v/>
      </c>
      <c r="BB25" s="24" t="str">
        <f>IF($B25="","",IF(OR('3 INPUT SAP DATA'!$AI28=Data!$E$12,'3 INPUT SAP DATA'!$AI28=Data!$G$12,'3 INPUT SAP DATA'!$AI28=Data!$H$12),0,Data!F$18*14*((0.0091*1+0.0245*(1-1))*3+0.0263)))</f>
        <v/>
      </c>
      <c r="BC25" s="24" t="str">
        <f>IF($B25="","",IF(OR('3 INPUT SAP DATA'!$AI28=Data!$E$12,'3 INPUT SAP DATA'!$AI28=Data!$G$12,'3 INPUT SAP DATA'!$AI28=Data!$H$12),0,Data!G$18*14*((0.0091*1+0.0245*(1-1))*3+0.0263)))</f>
        <v/>
      </c>
      <c r="BD25" s="24" t="str">
        <f>IF($B25="","",IF(OR('3 INPUT SAP DATA'!$AI28=Data!$E$12,'3 INPUT SAP DATA'!$AI28=Data!$G$12,'3 INPUT SAP DATA'!$AI28=Data!$H$12),0,Data!H$18*14*((0.0091*1+0.0245*(1-1))*3+0.0263)))</f>
        <v/>
      </c>
      <c r="BE25" s="24" t="str">
        <f>IF($B25="","",IF(OR('3 INPUT SAP DATA'!$AI28=Data!$E$12,'3 INPUT SAP DATA'!$AI28=Data!$G$12,'3 INPUT SAP DATA'!$AI28=Data!$H$12),0,Data!I$18*14*((0.0091*1+0.0245*(1-1))*3+0.0263)))</f>
        <v/>
      </c>
      <c r="BF25" s="24" t="str">
        <f>IF($B25="","",IF(OR('3 INPUT SAP DATA'!$AI28=Data!$E$12,'3 INPUT SAP DATA'!$AI28=Data!$G$12,'3 INPUT SAP DATA'!$AI28=Data!$H$12),0,Data!J$18*14*((0.0091*1+0.0245*(1-1))*3+0.0263)))</f>
        <v/>
      </c>
      <c r="BG25" s="24" t="str">
        <f>IF($B25="","",IF(OR('3 INPUT SAP DATA'!$AI28=Data!$E$12,'3 INPUT SAP DATA'!$AI28=Data!$G$12,'3 INPUT SAP DATA'!$AI28=Data!$H$12),0,Data!K$18*14*((0.0091*1+0.0245*(1-1))*3+0.0263)))</f>
        <v/>
      </c>
      <c r="BH25" s="24" t="str">
        <f>IF($B25="","",IF(OR('3 INPUT SAP DATA'!$AI28=Data!$E$12,'3 INPUT SAP DATA'!$AI28=Data!$G$12,'3 INPUT SAP DATA'!$AI28=Data!$H$12),0,Data!L$18*14*((0.0091*1+0.0245*(1-1))*3+0.0263)))</f>
        <v/>
      </c>
      <c r="BI25" s="24" t="str">
        <f>IF($B25="","",IF(OR('3 INPUT SAP DATA'!$AI28=Data!$E$12,'3 INPUT SAP DATA'!$AI28=Data!$G$12,'3 INPUT SAP DATA'!$AI28=Data!$H$12),0,Data!M$18*14*((0.0091*1+0.0245*(1-1))*3+0.0263)))</f>
        <v/>
      </c>
      <c r="BJ25" s="24" t="str">
        <f>IF($B25="","",IF(OR('3 INPUT SAP DATA'!$AI28=Data!$E$12,'3 INPUT SAP DATA'!$AI28=Data!$G$12,'3 INPUT SAP DATA'!$AI28=Data!$H$12),0,Data!N$18*14*((0.0091*1+0.0245*(1-1))*3+0.0263)))</f>
        <v/>
      </c>
      <c r="BK25" s="24" t="str">
        <f>IF($B25="","",IF(OR('3 INPUT SAP DATA'!$AI28=Data!$E$12,'3 INPUT SAP DATA'!$AI28=Data!$G$12,'3 INPUT SAP DATA'!$AI28=Data!$H$12),0,Data!O$18*14*((0.0091*1+0.0245*(1-1))*3+0.0263)))</f>
        <v/>
      </c>
      <c r="BL25" s="24" t="str">
        <f>IF($B25="","",IF('3 INPUT SAP DATA'!$AN28=Data!$G$13,600*IF(C28&lt;100,C28/100,1)*Data!D$18/365,0))</f>
        <v/>
      </c>
      <c r="BM25" s="24" t="str">
        <f>IF($B25="","",IF('3 INPUT SAP DATA'!$AN28=Data!$G$13,600*IF(D28&lt;100,D28/100,1)*Data!E$18/365,0))</f>
        <v/>
      </c>
      <c r="BN25" s="24" t="str">
        <f>IF($B25="","",IF('3 INPUT SAP DATA'!$AN28=Data!$G$13,600*IF(E28&lt;100,E28/100,1)*Data!F$18/365,0))</f>
        <v/>
      </c>
      <c r="BO25" s="24" t="str">
        <f>IF($B25="","",IF('3 INPUT SAP DATA'!$AN28=Data!$G$13,600*IF(F28&lt;100,F28/100,1)*Data!G$18/365,0))</f>
        <v/>
      </c>
      <c r="BP25" s="24" t="str">
        <f>IF($B25="","",IF('3 INPUT SAP DATA'!$AN28=Data!$G$13,600*IF(G28&lt;100,G28/100,1)*Data!H$18/365,0))</f>
        <v/>
      </c>
      <c r="BQ25" s="24" t="str">
        <f>IF($B25="","",IF('3 INPUT SAP DATA'!$AN28=Data!$G$13,600*IF(H28&lt;100,H28/100,1)*Data!I$18/365,0))</f>
        <v/>
      </c>
      <c r="BR25" s="24" t="str">
        <f>IF($B25="","",IF('3 INPUT SAP DATA'!$AN28=Data!$G$13,600*IF(I28&lt;100,I28/100,1)*Data!J$18/365,0))</f>
        <v/>
      </c>
      <c r="BS25" s="24" t="str">
        <f>IF($B25="","",IF('3 INPUT SAP DATA'!$AN28=Data!$G$13,600*IF(J28&lt;100,J28/100,1)*Data!K$18/365,0))</f>
        <v/>
      </c>
      <c r="BT25" s="24" t="str">
        <f>IF($B25="","",IF('3 INPUT SAP DATA'!$AN28=Data!$G$13,600*IF(K28&lt;100,K28/100,1)*Data!L$18/365,0))</f>
        <v/>
      </c>
      <c r="BU25" s="24" t="str">
        <f>IF($B25="","",IF('3 INPUT SAP DATA'!$AN28=Data!$G$13,600*IF(L28&lt;100,L28/100,1)*Data!M$18/365,0))</f>
        <v/>
      </c>
      <c r="BV25" s="24" t="str">
        <f>IF($B25="","",IF('3 INPUT SAP DATA'!$AN28=Data!$G$13,600*IF(M28&lt;100,M28/100,1)*Data!N$18/365,0))</f>
        <v/>
      </c>
      <c r="BW25" s="24" t="str">
        <f>IF($B25="","",IF('3 INPUT SAP DATA'!$AN28=Data!$G$13,600*IF(N28&lt;100,N28/100,1)*Data!O$18/365,0))</f>
        <v/>
      </c>
      <c r="BX25" s="24" t="str">
        <f t="shared" si="14"/>
        <v/>
      </c>
      <c r="BY25" s="24" t="str">
        <f t="shared" si="15"/>
        <v/>
      </c>
      <c r="BZ25" s="24" t="str">
        <f t="shared" si="16"/>
        <v/>
      </c>
      <c r="CA25" s="24" t="str">
        <f t="shared" si="17"/>
        <v/>
      </c>
      <c r="CB25" s="24" t="str">
        <f t="shared" si="18"/>
        <v/>
      </c>
      <c r="CC25" s="24" t="str">
        <f t="shared" si="19"/>
        <v/>
      </c>
      <c r="CD25" s="24" t="str">
        <f t="shared" si="20"/>
        <v/>
      </c>
      <c r="CE25" s="24" t="str">
        <f t="shared" si="21"/>
        <v/>
      </c>
      <c r="CF25" s="24" t="str">
        <f t="shared" si="22"/>
        <v/>
      </c>
      <c r="CG25" s="24" t="str">
        <f t="shared" si="23"/>
        <v/>
      </c>
      <c r="CH25" s="24" t="str">
        <f t="shared" si="24"/>
        <v/>
      </c>
      <c r="CI25" s="24" t="str">
        <f t="shared" si="25"/>
        <v/>
      </c>
      <c r="CJ25" s="24" t="str">
        <f>IF($B25="","",BX25+'3 INPUT SAP DATA'!AV28)</f>
        <v/>
      </c>
      <c r="CK25" s="24" t="str">
        <f>IF($B25="","",BY25+'3 INPUT SAP DATA'!AW28)</f>
        <v/>
      </c>
      <c r="CL25" s="24" t="str">
        <f>IF($B25="","",BZ25+'3 INPUT SAP DATA'!AX28)</f>
        <v/>
      </c>
      <c r="CM25" s="24" t="str">
        <f>IF($B25="","",CA25+'3 INPUT SAP DATA'!AY28)</f>
        <v/>
      </c>
      <c r="CN25" s="24" t="str">
        <f>IF($B25="","",CB25+'3 INPUT SAP DATA'!AZ28)</f>
        <v/>
      </c>
      <c r="CO25" s="24" t="str">
        <f>IF($B25="","",CC25+'3 INPUT SAP DATA'!BA28)</f>
        <v/>
      </c>
      <c r="CP25" s="24" t="str">
        <f>IF($B25="","",CD25+'3 INPUT SAP DATA'!BB28)</f>
        <v/>
      </c>
      <c r="CQ25" s="24" t="str">
        <f>IF($B25="","",CE25+'3 INPUT SAP DATA'!BC28)</f>
        <v/>
      </c>
      <c r="CR25" s="24" t="str">
        <f>IF($B25="","",CF25+'3 INPUT SAP DATA'!BD28)</f>
        <v/>
      </c>
      <c r="CS25" s="24" t="str">
        <f>IF($B25="","",CG25+'3 INPUT SAP DATA'!BE28)</f>
        <v/>
      </c>
      <c r="CT25" s="24" t="str">
        <f>IF($B25="","",CH25+'3 INPUT SAP DATA'!BF28)</f>
        <v/>
      </c>
      <c r="CU25" s="24" t="str">
        <f>IF($B25="","",CI25+'3 INPUT SAP DATA'!BG28)</f>
        <v/>
      </c>
      <c r="CV25" s="24" t="str">
        <f>IF($B25="","",Data!$I$125*(Data!$I$123*O25+BL25)+Data!$I$124*(AB25+AN25+AZ25))</f>
        <v/>
      </c>
      <c r="CW25" s="24" t="str">
        <f>IF($B25="","",Data!$I$125*(Data!$I$123*P25+BM25)+Data!$I$124*(AC25+AO25+BA25))</f>
        <v/>
      </c>
      <c r="CX25" s="24" t="str">
        <f>IF($B25="","",Data!$I$125*(Data!$I$123*Q25+BN25)+Data!$I$124*(AD25+AP25+BB25))</f>
        <v/>
      </c>
      <c r="CY25" s="24" t="str">
        <f>IF($B25="","",Data!$I$125*(Data!$I$123*R25+BO25)+Data!$I$124*(AE25+AQ25+BC25))</f>
        <v/>
      </c>
      <c r="CZ25" s="24" t="str">
        <f>IF($B25="","",Data!$I$125*(Data!$I$123*S25+BP25)+Data!$I$124*(AF25+AR25+BD25))</f>
        <v/>
      </c>
      <c r="DA25" s="24" t="str">
        <f>IF($B25="","",Data!$I$125*(Data!$I$123*T25+BQ25)+Data!$I$124*(AG25+AS25+BE25))</f>
        <v/>
      </c>
      <c r="DB25" s="24" t="str">
        <f>IF($B25="","",Data!$I$125*(Data!$I$123*U25+BR25)+Data!$I$124*(AH25+AT25+BF25))</f>
        <v/>
      </c>
      <c r="DC25" s="24" t="str">
        <f>IF($B25="","",Data!$I$125*(Data!$I$123*V25+BS25)+Data!$I$124*(AI25+AU25+BG25))</f>
        <v/>
      </c>
      <c r="DD25" s="24" t="str">
        <f>IF($B25="","",Data!$I$125*(Data!$I$123*W25+BT25)+Data!$I$124*(AJ25+AV25+BH25))</f>
        <v/>
      </c>
      <c r="DE25" s="24" t="str">
        <f>IF($B25="","",Data!$I$125*(Data!$I$123*X25+BU25)+Data!$I$124*(AK25+AW25+BI25))</f>
        <v/>
      </c>
      <c r="DF25" s="24" t="str">
        <f>IF($B25="","",Data!$I$125*(Data!$I$123*Y25+BV25)+Data!$I$124*(AL25+AX25+BJ25))</f>
        <v/>
      </c>
      <c r="DG25" s="24" t="str">
        <f>IF($B25="","",Data!$I$125*(Data!$I$123*Z25+BW25)+Data!$I$124*(AM25+AY25+BK25))</f>
        <v/>
      </c>
    </row>
    <row r="26" spans="2:111" s="17" customFormat="1" ht="19.899999999999999" customHeight="1">
      <c r="B26" s="47" t="str">
        <f>IF('3 INPUT SAP DATA'!H29="","",'3 INPUT SAP DATA'!H29)</f>
        <v/>
      </c>
      <c r="C26" s="24" t="str">
        <f>IF($B26="","",25*Occupancy!$G22*Data!D$107)</f>
        <v/>
      </c>
      <c r="D26" s="24" t="str">
        <f>IF($B26="","",25*Occupancy!$G22*Data!E$107)</f>
        <v/>
      </c>
      <c r="E26" s="24" t="str">
        <f>IF($B26="","",25*Occupancy!$G22*Data!F$107)</f>
        <v/>
      </c>
      <c r="F26" s="24" t="str">
        <f>IF($B26="","",25*Occupancy!$G22*Data!G$107)</f>
        <v/>
      </c>
      <c r="G26" s="24" t="str">
        <f>IF($B26="","",25*Occupancy!$G22*Data!H$107)</f>
        <v/>
      </c>
      <c r="H26" s="24" t="str">
        <f>IF($B26="","",25*Occupancy!$G22*Data!I$107)</f>
        <v/>
      </c>
      <c r="I26" s="24" t="str">
        <f>IF($B26="","",25*Occupancy!$G22*Data!J$107)</f>
        <v/>
      </c>
      <c r="J26" s="24" t="str">
        <f>IF($B26="","",25*Occupancy!$G22*Data!K$107)</f>
        <v/>
      </c>
      <c r="K26" s="24" t="str">
        <f>IF($B26="","",25*Occupancy!$G22*Data!L$107)</f>
        <v/>
      </c>
      <c r="L26" s="24" t="str">
        <f>IF($B26="","",25*Occupancy!$G22*Data!M$107)</f>
        <v/>
      </c>
      <c r="M26" s="24" t="str">
        <f>IF($B26="","",25*Occupancy!$G22*Data!N$107)</f>
        <v/>
      </c>
      <c r="N26" s="24" t="str">
        <f>IF($B26="","",25*Occupancy!$G22*Data!O$107)</f>
        <v/>
      </c>
      <c r="O26" s="24" t="str">
        <f>IF($B26="","",4.18*C26*Data!D$18*(60-Data!D$104)/3600)</f>
        <v/>
      </c>
      <c r="P26" s="24" t="str">
        <f>IF($B26="","",4.18*D26*Data!E$18*(60-Data!E$104)/3600)</f>
        <v/>
      </c>
      <c r="Q26" s="24" t="str">
        <f>IF($B26="","",4.18*E26*Data!F$18*(60-Data!F$104)/3600)</f>
        <v/>
      </c>
      <c r="R26" s="24" t="str">
        <f>IF($B26="","",4.18*F26*Data!G$18*(60-Data!G$104)/3600)</f>
        <v/>
      </c>
      <c r="S26" s="24" t="str">
        <f>IF($B26="","",4.18*G26*Data!H$18*(60-Data!H$104)/3600)</f>
        <v/>
      </c>
      <c r="T26" s="24" t="str">
        <f>IF($B26="","",4.18*H26*Data!I$18*(60-Data!I$104)/3600)</f>
        <v/>
      </c>
      <c r="U26" s="24" t="str">
        <f>IF($B26="","",4.18*I26*Data!J$18*(60-Data!J$104)/3600)</f>
        <v/>
      </c>
      <c r="V26" s="24" t="str">
        <f>IF($B26="","",4.18*J26*Data!K$18*(60-Data!K$104)/3600)</f>
        <v/>
      </c>
      <c r="W26" s="24" t="str">
        <f>IF($B26="","",4.18*K26*Data!L$18*(60-Data!L$104)/3600)</f>
        <v/>
      </c>
      <c r="X26" s="24" t="str">
        <f>IF($B26="","",4.18*L26*Data!M$18*(60-Data!M$104)/3600)</f>
        <v/>
      </c>
      <c r="Y26" s="24" t="str">
        <f>IF($B26="","",4.18*M26*Data!N$18*(60-Data!N$104)/3600)</f>
        <v/>
      </c>
      <c r="Z26" s="24" t="str">
        <f>IF($B26="","",4.18*N26*Data!O$18*(60-Data!O$104)/3600)</f>
        <v/>
      </c>
      <c r="AA26" s="24" t="str">
        <f t="shared" si="12"/>
        <v/>
      </c>
      <c r="AB26" s="24" t="str">
        <f t="shared" si="13"/>
        <v/>
      </c>
      <c r="AC26" s="24" t="str">
        <f t="shared" si="0"/>
        <v/>
      </c>
      <c r="AD26" s="24" t="str">
        <f t="shared" si="1"/>
        <v/>
      </c>
      <c r="AE26" s="24" t="str">
        <f t="shared" si="2"/>
        <v/>
      </c>
      <c r="AF26" s="24" t="str">
        <f t="shared" si="3"/>
        <v/>
      </c>
      <c r="AG26" s="24" t="str">
        <f t="shared" si="4"/>
        <v/>
      </c>
      <c r="AH26" s="24" t="str">
        <f t="shared" si="5"/>
        <v/>
      </c>
      <c r="AI26" s="24" t="str">
        <f t="shared" si="6"/>
        <v/>
      </c>
      <c r="AJ26" s="24" t="str">
        <f t="shared" si="7"/>
        <v/>
      </c>
      <c r="AK26" s="24" t="str">
        <f t="shared" si="8"/>
        <v/>
      </c>
      <c r="AL26" s="24" t="str">
        <f t="shared" si="9"/>
        <v/>
      </c>
      <c r="AM26" s="24" t="str">
        <f t="shared" si="10"/>
        <v/>
      </c>
      <c r="AN26" s="24" t="str">
        <f>IF($B26="","",'3 INPUT SAP DATA'!$AP29*0.6*Data!D$18)</f>
        <v/>
      </c>
      <c r="AO26" s="24" t="str">
        <f>IF($B26="","",'3 INPUT SAP DATA'!$AP29*0.6*Data!E$18)</f>
        <v/>
      </c>
      <c r="AP26" s="24" t="str">
        <f>IF($B26="","",'3 INPUT SAP DATA'!$AP29*0.6*Data!F$18)</f>
        <v/>
      </c>
      <c r="AQ26" s="24" t="str">
        <f>IF($B26="","",'3 INPUT SAP DATA'!$AP29*0.6*Data!G$18)</f>
        <v/>
      </c>
      <c r="AR26" s="24" t="str">
        <f>IF($B26="","",'3 INPUT SAP DATA'!$AP29*0.6*Data!H$18)</f>
        <v/>
      </c>
      <c r="AS26" s="24" t="str">
        <f>IF($B26="","",'3 INPUT SAP DATA'!$AP29*0.6*Data!I$18)</f>
        <v/>
      </c>
      <c r="AT26" s="24" t="str">
        <f>IF($B26="","",'3 INPUT SAP DATA'!$AP29*0.6*Data!J$18)</f>
        <v/>
      </c>
      <c r="AU26" s="24" t="str">
        <f>IF($B26="","",'3 INPUT SAP DATA'!$AP29*0.6*Data!K$18)</f>
        <v/>
      </c>
      <c r="AV26" s="24" t="str">
        <f>IF($B26="","",'3 INPUT SAP DATA'!$AP29*0.6*Data!L$18)</f>
        <v/>
      </c>
      <c r="AW26" s="24" t="str">
        <f>IF($B26="","",'3 INPUT SAP DATA'!$AP29*0.6*Data!M$18)</f>
        <v/>
      </c>
      <c r="AX26" s="24" t="str">
        <f>IF($B26="","",'3 INPUT SAP DATA'!$AP29*0.6*Data!N$18)</f>
        <v/>
      </c>
      <c r="AY26" s="24" t="str">
        <f>IF($B26="","",'3 INPUT SAP DATA'!$AP29*0.6*Data!O$18)</f>
        <v/>
      </c>
      <c r="AZ26" s="24" t="str">
        <f>IF($B26="","",IF(OR('3 INPUT SAP DATA'!$AI29=Data!$E$12,'3 INPUT SAP DATA'!$AI29=Data!$G$12,'3 INPUT SAP DATA'!$AI29=Data!$H$12),0,Data!D$18*14*((0.0091*1+0.0245*(1-1))*3+0.0263)))</f>
        <v/>
      </c>
      <c r="BA26" s="24" t="str">
        <f>IF($B26="","",IF(OR('3 INPUT SAP DATA'!$AI29=Data!$E$12,'3 INPUT SAP DATA'!$AI29=Data!$G$12,'3 INPUT SAP DATA'!$AI29=Data!$H$12),0,Data!E$18*14*((0.0091*1+0.0245*(1-1))*3+0.0263)))</f>
        <v/>
      </c>
      <c r="BB26" s="24" t="str">
        <f>IF($B26="","",IF(OR('3 INPUT SAP DATA'!$AI29=Data!$E$12,'3 INPUT SAP DATA'!$AI29=Data!$G$12,'3 INPUT SAP DATA'!$AI29=Data!$H$12),0,Data!F$18*14*((0.0091*1+0.0245*(1-1))*3+0.0263)))</f>
        <v/>
      </c>
      <c r="BC26" s="24" t="str">
        <f>IF($B26="","",IF(OR('3 INPUT SAP DATA'!$AI29=Data!$E$12,'3 INPUT SAP DATA'!$AI29=Data!$G$12,'3 INPUT SAP DATA'!$AI29=Data!$H$12),0,Data!G$18*14*((0.0091*1+0.0245*(1-1))*3+0.0263)))</f>
        <v/>
      </c>
      <c r="BD26" s="24" t="str">
        <f>IF($B26="","",IF(OR('3 INPUT SAP DATA'!$AI29=Data!$E$12,'3 INPUT SAP DATA'!$AI29=Data!$G$12,'3 INPUT SAP DATA'!$AI29=Data!$H$12),0,Data!H$18*14*((0.0091*1+0.0245*(1-1))*3+0.0263)))</f>
        <v/>
      </c>
      <c r="BE26" s="24" t="str">
        <f>IF($B26="","",IF(OR('3 INPUT SAP DATA'!$AI29=Data!$E$12,'3 INPUT SAP DATA'!$AI29=Data!$G$12,'3 INPUT SAP DATA'!$AI29=Data!$H$12),0,Data!I$18*14*((0.0091*1+0.0245*(1-1))*3+0.0263)))</f>
        <v/>
      </c>
      <c r="BF26" s="24" t="str">
        <f>IF($B26="","",IF(OR('3 INPUT SAP DATA'!$AI29=Data!$E$12,'3 INPUT SAP DATA'!$AI29=Data!$G$12,'3 INPUT SAP DATA'!$AI29=Data!$H$12),0,Data!J$18*14*((0.0091*1+0.0245*(1-1))*3+0.0263)))</f>
        <v/>
      </c>
      <c r="BG26" s="24" t="str">
        <f>IF($B26="","",IF(OR('3 INPUT SAP DATA'!$AI29=Data!$E$12,'3 INPUT SAP DATA'!$AI29=Data!$G$12,'3 INPUT SAP DATA'!$AI29=Data!$H$12),0,Data!K$18*14*((0.0091*1+0.0245*(1-1))*3+0.0263)))</f>
        <v/>
      </c>
      <c r="BH26" s="24" t="str">
        <f>IF($B26="","",IF(OR('3 INPUT SAP DATA'!$AI29=Data!$E$12,'3 INPUT SAP DATA'!$AI29=Data!$G$12,'3 INPUT SAP DATA'!$AI29=Data!$H$12),0,Data!L$18*14*((0.0091*1+0.0245*(1-1))*3+0.0263)))</f>
        <v/>
      </c>
      <c r="BI26" s="24" t="str">
        <f>IF($B26="","",IF(OR('3 INPUT SAP DATA'!$AI29=Data!$E$12,'3 INPUT SAP DATA'!$AI29=Data!$G$12,'3 INPUT SAP DATA'!$AI29=Data!$H$12),0,Data!M$18*14*((0.0091*1+0.0245*(1-1))*3+0.0263)))</f>
        <v/>
      </c>
      <c r="BJ26" s="24" t="str">
        <f>IF($B26="","",IF(OR('3 INPUT SAP DATA'!$AI29=Data!$E$12,'3 INPUT SAP DATA'!$AI29=Data!$G$12,'3 INPUT SAP DATA'!$AI29=Data!$H$12),0,Data!N$18*14*((0.0091*1+0.0245*(1-1))*3+0.0263)))</f>
        <v/>
      </c>
      <c r="BK26" s="24" t="str">
        <f>IF($B26="","",IF(OR('3 INPUT SAP DATA'!$AI29=Data!$E$12,'3 INPUT SAP DATA'!$AI29=Data!$G$12,'3 INPUT SAP DATA'!$AI29=Data!$H$12),0,Data!O$18*14*((0.0091*1+0.0245*(1-1))*3+0.0263)))</f>
        <v/>
      </c>
      <c r="BL26" s="24" t="str">
        <f>IF($B26="","",IF('3 INPUT SAP DATA'!$AN29=Data!$G$13,600*IF(C29&lt;100,C29/100,1)*Data!D$18/365,0))</f>
        <v/>
      </c>
      <c r="BM26" s="24" t="str">
        <f>IF($B26="","",IF('3 INPUT SAP DATA'!$AN29=Data!$G$13,600*IF(D29&lt;100,D29/100,1)*Data!E$18/365,0))</f>
        <v/>
      </c>
      <c r="BN26" s="24" t="str">
        <f>IF($B26="","",IF('3 INPUT SAP DATA'!$AN29=Data!$G$13,600*IF(E29&lt;100,E29/100,1)*Data!F$18/365,0))</f>
        <v/>
      </c>
      <c r="BO26" s="24" t="str">
        <f>IF($B26="","",IF('3 INPUT SAP DATA'!$AN29=Data!$G$13,600*IF(F29&lt;100,F29/100,1)*Data!G$18/365,0))</f>
        <v/>
      </c>
      <c r="BP26" s="24" t="str">
        <f>IF($B26="","",IF('3 INPUT SAP DATA'!$AN29=Data!$G$13,600*IF(G29&lt;100,G29/100,1)*Data!H$18/365,0))</f>
        <v/>
      </c>
      <c r="BQ26" s="24" t="str">
        <f>IF($B26="","",IF('3 INPUT SAP DATA'!$AN29=Data!$G$13,600*IF(H29&lt;100,H29/100,1)*Data!I$18/365,0))</f>
        <v/>
      </c>
      <c r="BR26" s="24" t="str">
        <f>IF($B26="","",IF('3 INPUT SAP DATA'!$AN29=Data!$G$13,600*IF(I29&lt;100,I29/100,1)*Data!J$18/365,0))</f>
        <v/>
      </c>
      <c r="BS26" s="24" t="str">
        <f>IF($B26="","",IF('3 INPUT SAP DATA'!$AN29=Data!$G$13,600*IF(J29&lt;100,J29/100,1)*Data!K$18/365,0))</f>
        <v/>
      </c>
      <c r="BT26" s="24" t="str">
        <f>IF($B26="","",IF('3 INPUT SAP DATA'!$AN29=Data!$G$13,600*IF(K29&lt;100,K29/100,1)*Data!L$18/365,0))</f>
        <v/>
      </c>
      <c r="BU26" s="24" t="str">
        <f>IF($B26="","",IF('3 INPUT SAP DATA'!$AN29=Data!$G$13,600*IF(L29&lt;100,L29/100,1)*Data!M$18/365,0))</f>
        <v/>
      </c>
      <c r="BV26" s="24" t="str">
        <f>IF($B26="","",IF('3 INPUT SAP DATA'!$AN29=Data!$G$13,600*IF(M29&lt;100,M29/100,1)*Data!N$18/365,0))</f>
        <v/>
      </c>
      <c r="BW26" s="24" t="str">
        <f>IF($B26="","",IF('3 INPUT SAP DATA'!$AN29=Data!$G$13,600*IF(N29&lt;100,N29/100,1)*Data!O$18/365,0))</f>
        <v/>
      </c>
      <c r="BX26" s="24" t="str">
        <f t="shared" si="14"/>
        <v/>
      </c>
      <c r="BY26" s="24" t="str">
        <f t="shared" si="15"/>
        <v/>
      </c>
      <c r="BZ26" s="24" t="str">
        <f t="shared" si="16"/>
        <v/>
      </c>
      <c r="CA26" s="24" t="str">
        <f t="shared" si="17"/>
        <v/>
      </c>
      <c r="CB26" s="24" t="str">
        <f t="shared" si="18"/>
        <v/>
      </c>
      <c r="CC26" s="24" t="str">
        <f t="shared" si="19"/>
        <v/>
      </c>
      <c r="CD26" s="24" t="str">
        <f t="shared" si="20"/>
        <v/>
      </c>
      <c r="CE26" s="24" t="str">
        <f t="shared" si="21"/>
        <v/>
      </c>
      <c r="CF26" s="24" t="str">
        <f t="shared" si="22"/>
        <v/>
      </c>
      <c r="CG26" s="24" t="str">
        <f t="shared" si="23"/>
        <v/>
      </c>
      <c r="CH26" s="24" t="str">
        <f t="shared" si="24"/>
        <v/>
      </c>
      <c r="CI26" s="24" t="str">
        <f t="shared" si="25"/>
        <v/>
      </c>
      <c r="CJ26" s="24" t="str">
        <f>IF($B26="","",BX26+'3 INPUT SAP DATA'!AV29)</f>
        <v/>
      </c>
      <c r="CK26" s="24" t="str">
        <f>IF($B26="","",BY26+'3 INPUT SAP DATA'!AW29)</f>
        <v/>
      </c>
      <c r="CL26" s="24" t="str">
        <f>IF($B26="","",BZ26+'3 INPUT SAP DATA'!AX29)</f>
        <v/>
      </c>
      <c r="CM26" s="24" t="str">
        <f>IF($B26="","",CA26+'3 INPUT SAP DATA'!AY29)</f>
        <v/>
      </c>
      <c r="CN26" s="24" t="str">
        <f>IF($B26="","",CB26+'3 INPUT SAP DATA'!AZ29)</f>
        <v/>
      </c>
      <c r="CO26" s="24" t="str">
        <f>IF($B26="","",CC26+'3 INPUT SAP DATA'!BA29)</f>
        <v/>
      </c>
      <c r="CP26" s="24" t="str">
        <f>IF($B26="","",CD26+'3 INPUT SAP DATA'!BB29)</f>
        <v/>
      </c>
      <c r="CQ26" s="24" t="str">
        <f>IF($B26="","",CE26+'3 INPUT SAP DATA'!BC29)</f>
        <v/>
      </c>
      <c r="CR26" s="24" t="str">
        <f>IF($B26="","",CF26+'3 INPUT SAP DATA'!BD29)</f>
        <v/>
      </c>
      <c r="CS26" s="24" t="str">
        <f>IF($B26="","",CG26+'3 INPUT SAP DATA'!BE29)</f>
        <v/>
      </c>
      <c r="CT26" s="24" t="str">
        <f>IF($B26="","",CH26+'3 INPUT SAP DATA'!BF29)</f>
        <v/>
      </c>
      <c r="CU26" s="24" t="str">
        <f>IF($B26="","",CI26+'3 INPUT SAP DATA'!BG29)</f>
        <v/>
      </c>
      <c r="CV26" s="24" t="str">
        <f>IF($B26="","",Data!$I$125*(Data!$I$123*O26+BL26)+Data!$I$124*(AB26+AN26+AZ26))</f>
        <v/>
      </c>
      <c r="CW26" s="24" t="str">
        <f>IF($B26="","",Data!$I$125*(Data!$I$123*P26+BM26)+Data!$I$124*(AC26+AO26+BA26))</f>
        <v/>
      </c>
      <c r="CX26" s="24" t="str">
        <f>IF($B26="","",Data!$I$125*(Data!$I$123*Q26+BN26)+Data!$I$124*(AD26+AP26+BB26))</f>
        <v/>
      </c>
      <c r="CY26" s="24" t="str">
        <f>IF($B26="","",Data!$I$125*(Data!$I$123*R26+BO26)+Data!$I$124*(AE26+AQ26+BC26))</f>
        <v/>
      </c>
      <c r="CZ26" s="24" t="str">
        <f>IF($B26="","",Data!$I$125*(Data!$I$123*S26+BP26)+Data!$I$124*(AF26+AR26+BD26))</f>
        <v/>
      </c>
      <c r="DA26" s="24" t="str">
        <f>IF($B26="","",Data!$I$125*(Data!$I$123*T26+BQ26)+Data!$I$124*(AG26+AS26+BE26))</f>
        <v/>
      </c>
      <c r="DB26" s="24" t="str">
        <f>IF($B26="","",Data!$I$125*(Data!$I$123*U26+BR26)+Data!$I$124*(AH26+AT26+BF26))</f>
        <v/>
      </c>
      <c r="DC26" s="24" t="str">
        <f>IF($B26="","",Data!$I$125*(Data!$I$123*V26+BS26)+Data!$I$124*(AI26+AU26+BG26))</f>
        <v/>
      </c>
      <c r="DD26" s="24" t="str">
        <f>IF($B26="","",Data!$I$125*(Data!$I$123*W26+BT26)+Data!$I$124*(AJ26+AV26+BH26))</f>
        <v/>
      </c>
      <c r="DE26" s="24" t="str">
        <f>IF($B26="","",Data!$I$125*(Data!$I$123*X26+BU26)+Data!$I$124*(AK26+AW26+BI26))</f>
        <v/>
      </c>
      <c r="DF26" s="24" t="str">
        <f>IF($B26="","",Data!$I$125*(Data!$I$123*Y26+BV26)+Data!$I$124*(AL26+AX26+BJ26))</f>
        <v/>
      </c>
      <c r="DG26" s="24" t="str">
        <f>IF($B26="","",Data!$I$125*(Data!$I$123*Z26+BW26)+Data!$I$124*(AM26+AY26+BK26))</f>
        <v/>
      </c>
    </row>
    <row r="27" spans="2:111" s="17" customFormat="1" ht="19.899999999999999" customHeight="1">
      <c r="B27" s="47" t="str">
        <f>IF('3 INPUT SAP DATA'!H30="","",'3 INPUT SAP DATA'!H30)</f>
        <v/>
      </c>
      <c r="C27" s="24" t="str">
        <f>IF($B27="","",25*Occupancy!$G23*Data!D$107)</f>
        <v/>
      </c>
      <c r="D27" s="24" t="str">
        <f>IF($B27="","",25*Occupancy!$G23*Data!E$107)</f>
        <v/>
      </c>
      <c r="E27" s="24" t="str">
        <f>IF($B27="","",25*Occupancy!$G23*Data!F$107)</f>
        <v/>
      </c>
      <c r="F27" s="24" t="str">
        <f>IF($B27="","",25*Occupancy!$G23*Data!G$107)</f>
        <v/>
      </c>
      <c r="G27" s="24" t="str">
        <f>IF($B27="","",25*Occupancy!$G23*Data!H$107)</f>
        <v/>
      </c>
      <c r="H27" s="24" t="str">
        <f>IF($B27="","",25*Occupancy!$G23*Data!I$107)</f>
        <v/>
      </c>
      <c r="I27" s="24" t="str">
        <f>IF($B27="","",25*Occupancy!$G23*Data!J$107)</f>
        <v/>
      </c>
      <c r="J27" s="24" t="str">
        <f>IF($B27="","",25*Occupancy!$G23*Data!K$107)</f>
        <v/>
      </c>
      <c r="K27" s="24" t="str">
        <f>IF($B27="","",25*Occupancy!$G23*Data!L$107)</f>
        <v/>
      </c>
      <c r="L27" s="24" t="str">
        <f>IF($B27="","",25*Occupancy!$G23*Data!M$107)</f>
        <v/>
      </c>
      <c r="M27" s="24" t="str">
        <f>IF($B27="","",25*Occupancy!$G23*Data!N$107)</f>
        <v/>
      </c>
      <c r="N27" s="24" t="str">
        <f>IF($B27="","",25*Occupancy!$G23*Data!O$107)</f>
        <v/>
      </c>
      <c r="O27" s="24" t="str">
        <f>IF($B27="","",4.18*C27*Data!D$18*(60-Data!D$104)/3600)</f>
        <v/>
      </c>
      <c r="P27" s="24" t="str">
        <f>IF($B27="","",4.18*D27*Data!E$18*(60-Data!E$104)/3600)</f>
        <v/>
      </c>
      <c r="Q27" s="24" t="str">
        <f>IF($B27="","",4.18*E27*Data!F$18*(60-Data!F$104)/3600)</f>
        <v/>
      </c>
      <c r="R27" s="24" t="str">
        <f>IF($B27="","",4.18*F27*Data!G$18*(60-Data!G$104)/3600)</f>
        <v/>
      </c>
      <c r="S27" s="24" t="str">
        <f>IF($B27="","",4.18*G27*Data!H$18*(60-Data!H$104)/3600)</f>
        <v/>
      </c>
      <c r="T27" s="24" t="str">
        <f>IF($B27="","",4.18*H27*Data!I$18*(60-Data!I$104)/3600)</f>
        <v/>
      </c>
      <c r="U27" s="24" t="str">
        <f>IF($B27="","",4.18*I27*Data!J$18*(60-Data!J$104)/3600)</f>
        <v/>
      </c>
      <c r="V27" s="24" t="str">
        <f>IF($B27="","",4.18*J27*Data!K$18*(60-Data!K$104)/3600)</f>
        <v/>
      </c>
      <c r="W27" s="24" t="str">
        <f>IF($B27="","",4.18*K27*Data!L$18*(60-Data!L$104)/3600)</f>
        <v/>
      </c>
      <c r="X27" s="24" t="str">
        <f>IF($B27="","",4.18*L27*Data!M$18*(60-Data!M$104)/3600)</f>
        <v/>
      </c>
      <c r="Y27" s="24" t="str">
        <f>IF($B27="","",4.18*M27*Data!N$18*(60-Data!N$104)/3600)</f>
        <v/>
      </c>
      <c r="Z27" s="24" t="str">
        <f>IF($B27="","",4.18*N27*Data!O$18*(60-Data!O$104)/3600)</f>
        <v/>
      </c>
      <c r="AA27" s="24" t="str">
        <f t="shared" si="12"/>
        <v/>
      </c>
      <c r="AB27" s="24" t="str">
        <f t="shared" si="13"/>
        <v/>
      </c>
      <c r="AC27" s="24" t="str">
        <f t="shared" si="0"/>
        <v/>
      </c>
      <c r="AD27" s="24" t="str">
        <f t="shared" si="1"/>
        <v/>
      </c>
      <c r="AE27" s="24" t="str">
        <f t="shared" si="2"/>
        <v/>
      </c>
      <c r="AF27" s="24" t="str">
        <f t="shared" si="3"/>
        <v/>
      </c>
      <c r="AG27" s="24" t="str">
        <f t="shared" si="4"/>
        <v/>
      </c>
      <c r="AH27" s="24" t="str">
        <f t="shared" si="5"/>
        <v/>
      </c>
      <c r="AI27" s="24" t="str">
        <f t="shared" si="6"/>
        <v/>
      </c>
      <c r="AJ27" s="24" t="str">
        <f t="shared" si="7"/>
        <v/>
      </c>
      <c r="AK27" s="24" t="str">
        <f t="shared" si="8"/>
        <v/>
      </c>
      <c r="AL27" s="24" t="str">
        <f t="shared" si="9"/>
        <v/>
      </c>
      <c r="AM27" s="24" t="str">
        <f t="shared" si="10"/>
        <v/>
      </c>
      <c r="AN27" s="24" t="str">
        <f>IF($B27="","",'3 INPUT SAP DATA'!$AP30*0.6*Data!D$18)</f>
        <v/>
      </c>
      <c r="AO27" s="24" t="str">
        <f>IF($B27="","",'3 INPUT SAP DATA'!$AP30*0.6*Data!E$18)</f>
        <v/>
      </c>
      <c r="AP27" s="24" t="str">
        <f>IF($B27="","",'3 INPUT SAP DATA'!$AP30*0.6*Data!F$18)</f>
        <v/>
      </c>
      <c r="AQ27" s="24" t="str">
        <f>IF($B27="","",'3 INPUT SAP DATA'!$AP30*0.6*Data!G$18)</f>
        <v/>
      </c>
      <c r="AR27" s="24" t="str">
        <f>IF($B27="","",'3 INPUT SAP DATA'!$AP30*0.6*Data!H$18)</f>
        <v/>
      </c>
      <c r="AS27" s="24" t="str">
        <f>IF($B27="","",'3 INPUT SAP DATA'!$AP30*0.6*Data!I$18)</f>
        <v/>
      </c>
      <c r="AT27" s="24" t="str">
        <f>IF($B27="","",'3 INPUT SAP DATA'!$AP30*0.6*Data!J$18)</f>
        <v/>
      </c>
      <c r="AU27" s="24" t="str">
        <f>IF($B27="","",'3 INPUT SAP DATA'!$AP30*0.6*Data!K$18)</f>
        <v/>
      </c>
      <c r="AV27" s="24" t="str">
        <f>IF($B27="","",'3 INPUT SAP DATA'!$AP30*0.6*Data!L$18)</f>
        <v/>
      </c>
      <c r="AW27" s="24" t="str">
        <f>IF($B27="","",'3 INPUT SAP DATA'!$AP30*0.6*Data!M$18)</f>
        <v/>
      </c>
      <c r="AX27" s="24" t="str">
        <f>IF($B27="","",'3 INPUT SAP DATA'!$AP30*0.6*Data!N$18)</f>
        <v/>
      </c>
      <c r="AY27" s="24" t="str">
        <f>IF($B27="","",'3 INPUT SAP DATA'!$AP30*0.6*Data!O$18)</f>
        <v/>
      </c>
      <c r="AZ27" s="24" t="str">
        <f>IF($B27="","",IF(OR('3 INPUT SAP DATA'!$AI30=Data!$E$12,'3 INPUT SAP DATA'!$AI30=Data!$G$12,'3 INPUT SAP DATA'!$AI30=Data!$H$12),0,Data!D$18*14*((0.0091*1+0.0245*(1-1))*3+0.0263)))</f>
        <v/>
      </c>
      <c r="BA27" s="24" t="str">
        <f>IF($B27="","",IF(OR('3 INPUT SAP DATA'!$AI30=Data!$E$12,'3 INPUT SAP DATA'!$AI30=Data!$G$12,'3 INPUT SAP DATA'!$AI30=Data!$H$12),0,Data!E$18*14*((0.0091*1+0.0245*(1-1))*3+0.0263)))</f>
        <v/>
      </c>
      <c r="BB27" s="24" t="str">
        <f>IF($B27="","",IF(OR('3 INPUT SAP DATA'!$AI30=Data!$E$12,'3 INPUT SAP DATA'!$AI30=Data!$G$12,'3 INPUT SAP DATA'!$AI30=Data!$H$12),0,Data!F$18*14*((0.0091*1+0.0245*(1-1))*3+0.0263)))</f>
        <v/>
      </c>
      <c r="BC27" s="24" t="str">
        <f>IF($B27="","",IF(OR('3 INPUT SAP DATA'!$AI30=Data!$E$12,'3 INPUT SAP DATA'!$AI30=Data!$G$12,'3 INPUT SAP DATA'!$AI30=Data!$H$12),0,Data!G$18*14*((0.0091*1+0.0245*(1-1))*3+0.0263)))</f>
        <v/>
      </c>
      <c r="BD27" s="24" t="str">
        <f>IF($B27="","",IF(OR('3 INPUT SAP DATA'!$AI30=Data!$E$12,'3 INPUT SAP DATA'!$AI30=Data!$G$12,'3 INPUT SAP DATA'!$AI30=Data!$H$12),0,Data!H$18*14*((0.0091*1+0.0245*(1-1))*3+0.0263)))</f>
        <v/>
      </c>
      <c r="BE27" s="24" t="str">
        <f>IF($B27="","",IF(OR('3 INPUT SAP DATA'!$AI30=Data!$E$12,'3 INPUT SAP DATA'!$AI30=Data!$G$12,'3 INPUT SAP DATA'!$AI30=Data!$H$12),0,Data!I$18*14*((0.0091*1+0.0245*(1-1))*3+0.0263)))</f>
        <v/>
      </c>
      <c r="BF27" s="24" t="str">
        <f>IF($B27="","",IF(OR('3 INPUT SAP DATA'!$AI30=Data!$E$12,'3 INPUT SAP DATA'!$AI30=Data!$G$12,'3 INPUT SAP DATA'!$AI30=Data!$H$12),0,Data!J$18*14*((0.0091*1+0.0245*(1-1))*3+0.0263)))</f>
        <v/>
      </c>
      <c r="BG27" s="24" t="str">
        <f>IF($B27="","",IF(OR('3 INPUT SAP DATA'!$AI30=Data!$E$12,'3 INPUT SAP DATA'!$AI30=Data!$G$12,'3 INPUT SAP DATA'!$AI30=Data!$H$12),0,Data!K$18*14*((0.0091*1+0.0245*(1-1))*3+0.0263)))</f>
        <v/>
      </c>
      <c r="BH27" s="24" t="str">
        <f>IF($B27="","",IF(OR('3 INPUT SAP DATA'!$AI30=Data!$E$12,'3 INPUT SAP DATA'!$AI30=Data!$G$12,'3 INPUT SAP DATA'!$AI30=Data!$H$12),0,Data!L$18*14*((0.0091*1+0.0245*(1-1))*3+0.0263)))</f>
        <v/>
      </c>
      <c r="BI27" s="24" t="str">
        <f>IF($B27="","",IF(OR('3 INPUT SAP DATA'!$AI30=Data!$E$12,'3 INPUT SAP DATA'!$AI30=Data!$G$12,'3 INPUT SAP DATA'!$AI30=Data!$H$12),0,Data!M$18*14*((0.0091*1+0.0245*(1-1))*3+0.0263)))</f>
        <v/>
      </c>
      <c r="BJ27" s="24" t="str">
        <f>IF($B27="","",IF(OR('3 INPUT SAP DATA'!$AI30=Data!$E$12,'3 INPUT SAP DATA'!$AI30=Data!$G$12,'3 INPUT SAP DATA'!$AI30=Data!$H$12),0,Data!N$18*14*((0.0091*1+0.0245*(1-1))*3+0.0263)))</f>
        <v/>
      </c>
      <c r="BK27" s="24" t="str">
        <f>IF($B27="","",IF(OR('3 INPUT SAP DATA'!$AI30=Data!$E$12,'3 INPUT SAP DATA'!$AI30=Data!$G$12,'3 INPUT SAP DATA'!$AI30=Data!$H$12),0,Data!O$18*14*((0.0091*1+0.0245*(1-1))*3+0.0263)))</f>
        <v/>
      </c>
      <c r="BL27" s="24" t="str">
        <f>IF($B27="","",IF('3 INPUT SAP DATA'!$AN30=Data!$G$13,600*IF(C30&lt;100,C30/100,1)*Data!D$18/365,0))</f>
        <v/>
      </c>
      <c r="BM27" s="24" t="str">
        <f>IF($B27="","",IF('3 INPUT SAP DATA'!$AN30=Data!$G$13,600*IF(D30&lt;100,D30/100,1)*Data!E$18/365,0))</f>
        <v/>
      </c>
      <c r="BN27" s="24" t="str">
        <f>IF($B27="","",IF('3 INPUT SAP DATA'!$AN30=Data!$G$13,600*IF(E30&lt;100,E30/100,1)*Data!F$18/365,0))</f>
        <v/>
      </c>
      <c r="BO27" s="24" t="str">
        <f>IF($B27="","",IF('3 INPUT SAP DATA'!$AN30=Data!$G$13,600*IF(F30&lt;100,F30/100,1)*Data!G$18/365,0))</f>
        <v/>
      </c>
      <c r="BP27" s="24" t="str">
        <f>IF($B27="","",IF('3 INPUT SAP DATA'!$AN30=Data!$G$13,600*IF(G30&lt;100,G30/100,1)*Data!H$18/365,0))</f>
        <v/>
      </c>
      <c r="BQ27" s="24" t="str">
        <f>IF($B27="","",IF('3 INPUT SAP DATA'!$AN30=Data!$G$13,600*IF(H30&lt;100,H30/100,1)*Data!I$18/365,0))</f>
        <v/>
      </c>
      <c r="BR27" s="24" t="str">
        <f>IF($B27="","",IF('3 INPUT SAP DATA'!$AN30=Data!$G$13,600*IF(I30&lt;100,I30/100,1)*Data!J$18/365,0))</f>
        <v/>
      </c>
      <c r="BS27" s="24" t="str">
        <f>IF($B27="","",IF('3 INPUT SAP DATA'!$AN30=Data!$G$13,600*IF(J30&lt;100,J30/100,1)*Data!K$18/365,0))</f>
        <v/>
      </c>
      <c r="BT27" s="24" t="str">
        <f>IF($B27="","",IF('3 INPUT SAP DATA'!$AN30=Data!$G$13,600*IF(K30&lt;100,K30/100,1)*Data!L$18/365,0))</f>
        <v/>
      </c>
      <c r="BU27" s="24" t="str">
        <f>IF($B27="","",IF('3 INPUT SAP DATA'!$AN30=Data!$G$13,600*IF(L30&lt;100,L30/100,1)*Data!M$18/365,0))</f>
        <v/>
      </c>
      <c r="BV27" s="24" t="str">
        <f>IF($B27="","",IF('3 INPUT SAP DATA'!$AN30=Data!$G$13,600*IF(M30&lt;100,M30/100,1)*Data!N$18/365,0))</f>
        <v/>
      </c>
      <c r="BW27" s="24" t="str">
        <f>IF($B27="","",IF('3 INPUT SAP DATA'!$AN30=Data!$G$13,600*IF(N30&lt;100,N30/100,1)*Data!O$18/365,0))</f>
        <v/>
      </c>
      <c r="BX27" s="24" t="str">
        <f t="shared" si="14"/>
        <v/>
      </c>
      <c r="BY27" s="24" t="str">
        <f t="shared" si="15"/>
        <v/>
      </c>
      <c r="BZ27" s="24" t="str">
        <f t="shared" si="16"/>
        <v/>
      </c>
      <c r="CA27" s="24" t="str">
        <f t="shared" si="17"/>
        <v/>
      </c>
      <c r="CB27" s="24" t="str">
        <f t="shared" si="18"/>
        <v/>
      </c>
      <c r="CC27" s="24" t="str">
        <f t="shared" si="19"/>
        <v/>
      </c>
      <c r="CD27" s="24" t="str">
        <f t="shared" si="20"/>
        <v/>
      </c>
      <c r="CE27" s="24" t="str">
        <f t="shared" si="21"/>
        <v/>
      </c>
      <c r="CF27" s="24" t="str">
        <f t="shared" si="22"/>
        <v/>
      </c>
      <c r="CG27" s="24" t="str">
        <f t="shared" si="23"/>
        <v/>
      </c>
      <c r="CH27" s="24" t="str">
        <f t="shared" si="24"/>
        <v/>
      </c>
      <c r="CI27" s="24" t="str">
        <f t="shared" si="25"/>
        <v/>
      </c>
      <c r="CJ27" s="24" t="str">
        <f>IF($B27="","",BX27+'3 INPUT SAP DATA'!AV30)</f>
        <v/>
      </c>
      <c r="CK27" s="24" t="str">
        <f>IF($B27="","",BY27+'3 INPUT SAP DATA'!AW30)</f>
        <v/>
      </c>
      <c r="CL27" s="24" t="str">
        <f>IF($B27="","",BZ27+'3 INPUT SAP DATA'!AX30)</f>
        <v/>
      </c>
      <c r="CM27" s="24" t="str">
        <f>IF($B27="","",CA27+'3 INPUT SAP DATA'!AY30)</f>
        <v/>
      </c>
      <c r="CN27" s="24" t="str">
        <f>IF($B27="","",CB27+'3 INPUT SAP DATA'!AZ30)</f>
        <v/>
      </c>
      <c r="CO27" s="24" t="str">
        <f>IF($B27="","",CC27+'3 INPUT SAP DATA'!BA30)</f>
        <v/>
      </c>
      <c r="CP27" s="24" t="str">
        <f>IF($B27="","",CD27+'3 INPUT SAP DATA'!BB30)</f>
        <v/>
      </c>
      <c r="CQ27" s="24" t="str">
        <f>IF($B27="","",CE27+'3 INPUT SAP DATA'!BC30)</f>
        <v/>
      </c>
      <c r="CR27" s="24" t="str">
        <f>IF($B27="","",CF27+'3 INPUT SAP DATA'!BD30)</f>
        <v/>
      </c>
      <c r="CS27" s="24" t="str">
        <f>IF($B27="","",CG27+'3 INPUT SAP DATA'!BE30)</f>
        <v/>
      </c>
      <c r="CT27" s="24" t="str">
        <f>IF($B27="","",CH27+'3 INPUT SAP DATA'!BF30)</f>
        <v/>
      </c>
      <c r="CU27" s="24" t="str">
        <f>IF($B27="","",CI27+'3 INPUT SAP DATA'!BG30)</f>
        <v/>
      </c>
      <c r="CV27" s="24" t="str">
        <f>IF($B27="","",Data!$I$125*(Data!$I$123*O27+BL27)+Data!$I$124*(AB27+AN27+AZ27))</f>
        <v/>
      </c>
      <c r="CW27" s="24" t="str">
        <f>IF($B27="","",Data!$I$125*(Data!$I$123*P27+BM27)+Data!$I$124*(AC27+AO27+BA27))</f>
        <v/>
      </c>
      <c r="CX27" s="24" t="str">
        <f>IF($B27="","",Data!$I$125*(Data!$I$123*Q27+BN27)+Data!$I$124*(AD27+AP27+BB27))</f>
        <v/>
      </c>
      <c r="CY27" s="24" t="str">
        <f>IF($B27="","",Data!$I$125*(Data!$I$123*R27+BO27)+Data!$I$124*(AE27+AQ27+BC27))</f>
        <v/>
      </c>
      <c r="CZ27" s="24" t="str">
        <f>IF($B27="","",Data!$I$125*(Data!$I$123*S27+BP27)+Data!$I$124*(AF27+AR27+BD27))</f>
        <v/>
      </c>
      <c r="DA27" s="24" t="str">
        <f>IF($B27="","",Data!$I$125*(Data!$I$123*T27+BQ27)+Data!$I$124*(AG27+AS27+BE27))</f>
        <v/>
      </c>
      <c r="DB27" s="24" t="str">
        <f>IF($B27="","",Data!$I$125*(Data!$I$123*U27+BR27)+Data!$I$124*(AH27+AT27+BF27))</f>
        <v/>
      </c>
      <c r="DC27" s="24" t="str">
        <f>IF($B27="","",Data!$I$125*(Data!$I$123*V27+BS27)+Data!$I$124*(AI27+AU27+BG27))</f>
        <v/>
      </c>
      <c r="DD27" s="24" t="str">
        <f>IF($B27="","",Data!$I$125*(Data!$I$123*W27+BT27)+Data!$I$124*(AJ27+AV27+BH27))</f>
        <v/>
      </c>
      <c r="DE27" s="24" t="str">
        <f>IF($B27="","",Data!$I$125*(Data!$I$123*X27+BU27)+Data!$I$124*(AK27+AW27+BI27))</f>
        <v/>
      </c>
      <c r="DF27" s="24" t="str">
        <f>IF($B27="","",Data!$I$125*(Data!$I$123*Y27+BV27)+Data!$I$124*(AL27+AX27+BJ27))</f>
        <v/>
      </c>
      <c r="DG27" s="24" t="str">
        <f>IF($B27="","",Data!$I$125*(Data!$I$123*Z27+BW27)+Data!$I$124*(AM27+AY27+BK27))</f>
        <v/>
      </c>
    </row>
    <row r="28" spans="2:111" s="17" customFormat="1" ht="19.899999999999999" customHeight="1">
      <c r="B28" s="47" t="str">
        <f>IF('3 INPUT SAP DATA'!H31="","",'3 INPUT SAP DATA'!H31)</f>
        <v/>
      </c>
      <c r="C28" s="24" t="str">
        <f>IF($B28="","",25*Occupancy!$G24*Data!D$107)</f>
        <v/>
      </c>
      <c r="D28" s="24" t="str">
        <f>IF($B28="","",25*Occupancy!$G24*Data!E$107)</f>
        <v/>
      </c>
      <c r="E28" s="24" t="str">
        <f>IF($B28="","",25*Occupancy!$G24*Data!F$107)</f>
        <v/>
      </c>
      <c r="F28" s="24" t="str">
        <f>IF($B28="","",25*Occupancy!$G24*Data!G$107)</f>
        <v/>
      </c>
      <c r="G28" s="24" t="str">
        <f>IF($B28="","",25*Occupancy!$G24*Data!H$107)</f>
        <v/>
      </c>
      <c r="H28" s="24" t="str">
        <f>IF($B28="","",25*Occupancy!$G24*Data!I$107)</f>
        <v/>
      </c>
      <c r="I28" s="24" t="str">
        <f>IF($B28="","",25*Occupancy!$G24*Data!J$107)</f>
        <v/>
      </c>
      <c r="J28" s="24" t="str">
        <f>IF($B28="","",25*Occupancy!$G24*Data!K$107)</f>
        <v/>
      </c>
      <c r="K28" s="24" t="str">
        <f>IF($B28="","",25*Occupancy!$G24*Data!L$107)</f>
        <v/>
      </c>
      <c r="L28" s="24" t="str">
        <f>IF($B28="","",25*Occupancy!$G24*Data!M$107)</f>
        <v/>
      </c>
      <c r="M28" s="24" t="str">
        <f>IF($B28="","",25*Occupancy!$G24*Data!N$107)</f>
        <v/>
      </c>
      <c r="N28" s="24" t="str">
        <f>IF($B28="","",25*Occupancy!$G24*Data!O$107)</f>
        <v/>
      </c>
      <c r="O28" s="24" t="str">
        <f>IF($B28="","",4.18*C28*Data!D$18*(60-Data!D$104)/3600)</f>
        <v/>
      </c>
      <c r="P28" s="24" t="str">
        <f>IF($B28="","",4.18*D28*Data!E$18*(60-Data!E$104)/3600)</f>
        <v/>
      </c>
      <c r="Q28" s="24" t="str">
        <f>IF($B28="","",4.18*E28*Data!F$18*(60-Data!F$104)/3600)</f>
        <v/>
      </c>
      <c r="R28" s="24" t="str">
        <f>IF($B28="","",4.18*F28*Data!G$18*(60-Data!G$104)/3600)</f>
        <v/>
      </c>
      <c r="S28" s="24" t="str">
        <f>IF($B28="","",4.18*G28*Data!H$18*(60-Data!H$104)/3600)</f>
        <v/>
      </c>
      <c r="T28" s="24" t="str">
        <f>IF($B28="","",4.18*H28*Data!I$18*(60-Data!I$104)/3600)</f>
        <v/>
      </c>
      <c r="U28" s="24" t="str">
        <f>IF($B28="","",4.18*I28*Data!J$18*(60-Data!J$104)/3600)</f>
        <v/>
      </c>
      <c r="V28" s="24" t="str">
        <f>IF($B28="","",4.18*J28*Data!K$18*(60-Data!K$104)/3600)</f>
        <v/>
      </c>
      <c r="W28" s="24" t="str">
        <f>IF($B28="","",4.18*K28*Data!L$18*(60-Data!L$104)/3600)</f>
        <v/>
      </c>
      <c r="X28" s="24" t="str">
        <f>IF($B28="","",4.18*L28*Data!M$18*(60-Data!M$104)/3600)</f>
        <v/>
      </c>
      <c r="Y28" s="24" t="str">
        <f>IF($B28="","",4.18*M28*Data!N$18*(60-Data!N$104)/3600)</f>
        <v/>
      </c>
      <c r="Z28" s="24" t="str">
        <f>IF($B28="","",4.18*N28*Data!O$18*(60-Data!O$104)/3600)</f>
        <v/>
      </c>
      <c r="AA28" s="24" t="str">
        <f t="shared" si="12"/>
        <v/>
      </c>
      <c r="AB28" s="24" t="str">
        <f t="shared" si="13"/>
        <v/>
      </c>
      <c r="AC28" s="24" t="str">
        <f t="shared" si="0"/>
        <v/>
      </c>
      <c r="AD28" s="24" t="str">
        <f t="shared" si="1"/>
        <v/>
      </c>
      <c r="AE28" s="24" t="str">
        <f t="shared" si="2"/>
        <v/>
      </c>
      <c r="AF28" s="24" t="str">
        <f t="shared" si="3"/>
        <v/>
      </c>
      <c r="AG28" s="24" t="str">
        <f t="shared" si="4"/>
        <v/>
      </c>
      <c r="AH28" s="24" t="str">
        <f t="shared" si="5"/>
        <v/>
      </c>
      <c r="AI28" s="24" t="str">
        <f t="shared" si="6"/>
        <v/>
      </c>
      <c r="AJ28" s="24" t="str">
        <f t="shared" si="7"/>
        <v/>
      </c>
      <c r="AK28" s="24" t="str">
        <f t="shared" si="8"/>
        <v/>
      </c>
      <c r="AL28" s="24" t="str">
        <f t="shared" si="9"/>
        <v/>
      </c>
      <c r="AM28" s="24" t="str">
        <f t="shared" si="10"/>
        <v/>
      </c>
      <c r="AN28" s="24" t="str">
        <f>IF($B28="","",'3 INPUT SAP DATA'!$AP31*0.6*Data!D$18)</f>
        <v/>
      </c>
      <c r="AO28" s="24" t="str">
        <f>IF($B28="","",'3 INPUT SAP DATA'!$AP31*0.6*Data!E$18)</f>
        <v/>
      </c>
      <c r="AP28" s="24" t="str">
        <f>IF($B28="","",'3 INPUT SAP DATA'!$AP31*0.6*Data!F$18)</f>
        <v/>
      </c>
      <c r="AQ28" s="24" t="str">
        <f>IF($B28="","",'3 INPUT SAP DATA'!$AP31*0.6*Data!G$18)</f>
        <v/>
      </c>
      <c r="AR28" s="24" t="str">
        <f>IF($B28="","",'3 INPUT SAP DATA'!$AP31*0.6*Data!H$18)</f>
        <v/>
      </c>
      <c r="AS28" s="24" t="str">
        <f>IF($B28="","",'3 INPUT SAP DATA'!$AP31*0.6*Data!I$18)</f>
        <v/>
      </c>
      <c r="AT28" s="24" t="str">
        <f>IF($B28="","",'3 INPUT SAP DATA'!$AP31*0.6*Data!J$18)</f>
        <v/>
      </c>
      <c r="AU28" s="24" t="str">
        <f>IF($B28="","",'3 INPUT SAP DATA'!$AP31*0.6*Data!K$18)</f>
        <v/>
      </c>
      <c r="AV28" s="24" t="str">
        <f>IF($B28="","",'3 INPUT SAP DATA'!$AP31*0.6*Data!L$18)</f>
        <v/>
      </c>
      <c r="AW28" s="24" t="str">
        <f>IF($B28="","",'3 INPUT SAP DATA'!$AP31*0.6*Data!M$18)</f>
        <v/>
      </c>
      <c r="AX28" s="24" t="str">
        <f>IF($B28="","",'3 INPUT SAP DATA'!$AP31*0.6*Data!N$18)</f>
        <v/>
      </c>
      <c r="AY28" s="24" t="str">
        <f>IF($B28="","",'3 INPUT SAP DATA'!$AP31*0.6*Data!O$18)</f>
        <v/>
      </c>
      <c r="AZ28" s="24" t="str">
        <f>IF($B28="","",IF(OR('3 INPUT SAP DATA'!$AI31=Data!$E$12,'3 INPUT SAP DATA'!$AI31=Data!$G$12,'3 INPUT SAP DATA'!$AI31=Data!$H$12),0,Data!D$18*14*((0.0091*1+0.0245*(1-1))*3+0.0263)))</f>
        <v/>
      </c>
      <c r="BA28" s="24" t="str">
        <f>IF($B28="","",IF(OR('3 INPUT SAP DATA'!$AI31=Data!$E$12,'3 INPUT SAP DATA'!$AI31=Data!$G$12,'3 INPUT SAP DATA'!$AI31=Data!$H$12),0,Data!E$18*14*((0.0091*1+0.0245*(1-1))*3+0.0263)))</f>
        <v/>
      </c>
      <c r="BB28" s="24" t="str">
        <f>IF($B28="","",IF(OR('3 INPUT SAP DATA'!$AI31=Data!$E$12,'3 INPUT SAP DATA'!$AI31=Data!$G$12,'3 INPUT SAP DATA'!$AI31=Data!$H$12),0,Data!F$18*14*((0.0091*1+0.0245*(1-1))*3+0.0263)))</f>
        <v/>
      </c>
      <c r="BC28" s="24" t="str">
        <f>IF($B28="","",IF(OR('3 INPUT SAP DATA'!$AI31=Data!$E$12,'3 INPUT SAP DATA'!$AI31=Data!$G$12,'3 INPUT SAP DATA'!$AI31=Data!$H$12),0,Data!G$18*14*((0.0091*1+0.0245*(1-1))*3+0.0263)))</f>
        <v/>
      </c>
      <c r="BD28" s="24" t="str">
        <f>IF($B28="","",IF(OR('3 INPUT SAP DATA'!$AI31=Data!$E$12,'3 INPUT SAP DATA'!$AI31=Data!$G$12,'3 INPUT SAP DATA'!$AI31=Data!$H$12),0,Data!H$18*14*((0.0091*1+0.0245*(1-1))*3+0.0263)))</f>
        <v/>
      </c>
      <c r="BE28" s="24" t="str">
        <f>IF($B28="","",IF(OR('3 INPUT SAP DATA'!$AI31=Data!$E$12,'3 INPUT SAP DATA'!$AI31=Data!$G$12,'3 INPUT SAP DATA'!$AI31=Data!$H$12),0,Data!I$18*14*((0.0091*1+0.0245*(1-1))*3+0.0263)))</f>
        <v/>
      </c>
      <c r="BF28" s="24" t="str">
        <f>IF($B28="","",IF(OR('3 INPUT SAP DATA'!$AI31=Data!$E$12,'3 INPUT SAP DATA'!$AI31=Data!$G$12,'3 INPUT SAP DATA'!$AI31=Data!$H$12),0,Data!J$18*14*((0.0091*1+0.0245*(1-1))*3+0.0263)))</f>
        <v/>
      </c>
      <c r="BG28" s="24" t="str">
        <f>IF($B28="","",IF(OR('3 INPUT SAP DATA'!$AI31=Data!$E$12,'3 INPUT SAP DATA'!$AI31=Data!$G$12,'3 INPUT SAP DATA'!$AI31=Data!$H$12),0,Data!K$18*14*((0.0091*1+0.0245*(1-1))*3+0.0263)))</f>
        <v/>
      </c>
      <c r="BH28" s="24" t="str">
        <f>IF($B28="","",IF(OR('3 INPUT SAP DATA'!$AI31=Data!$E$12,'3 INPUT SAP DATA'!$AI31=Data!$G$12,'3 INPUT SAP DATA'!$AI31=Data!$H$12),0,Data!L$18*14*((0.0091*1+0.0245*(1-1))*3+0.0263)))</f>
        <v/>
      </c>
      <c r="BI28" s="24" t="str">
        <f>IF($B28="","",IF(OR('3 INPUT SAP DATA'!$AI31=Data!$E$12,'3 INPUT SAP DATA'!$AI31=Data!$G$12,'3 INPUT SAP DATA'!$AI31=Data!$H$12),0,Data!M$18*14*((0.0091*1+0.0245*(1-1))*3+0.0263)))</f>
        <v/>
      </c>
      <c r="BJ28" s="24" t="str">
        <f>IF($B28="","",IF(OR('3 INPUT SAP DATA'!$AI31=Data!$E$12,'3 INPUT SAP DATA'!$AI31=Data!$G$12,'3 INPUT SAP DATA'!$AI31=Data!$H$12),0,Data!N$18*14*((0.0091*1+0.0245*(1-1))*3+0.0263)))</f>
        <v/>
      </c>
      <c r="BK28" s="24" t="str">
        <f>IF($B28="","",IF(OR('3 INPUT SAP DATA'!$AI31=Data!$E$12,'3 INPUT SAP DATA'!$AI31=Data!$G$12,'3 INPUT SAP DATA'!$AI31=Data!$H$12),0,Data!O$18*14*((0.0091*1+0.0245*(1-1))*3+0.0263)))</f>
        <v/>
      </c>
      <c r="BL28" s="24" t="str">
        <f>IF($B28="","",IF('3 INPUT SAP DATA'!$AN31=Data!$G$13,600*IF(C31&lt;100,C31/100,1)*Data!D$18/365,0))</f>
        <v/>
      </c>
      <c r="BM28" s="24" t="str">
        <f>IF($B28="","",IF('3 INPUT SAP DATA'!$AN31=Data!$G$13,600*IF(D31&lt;100,D31/100,1)*Data!E$18/365,0))</f>
        <v/>
      </c>
      <c r="BN28" s="24" t="str">
        <f>IF($B28="","",IF('3 INPUT SAP DATA'!$AN31=Data!$G$13,600*IF(E31&lt;100,E31/100,1)*Data!F$18/365,0))</f>
        <v/>
      </c>
      <c r="BO28" s="24" t="str">
        <f>IF($B28="","",IF('3 INPUT SAP DATA'!$AN31=Data!$G$13,600*IF(F31&lt;100,F31/100,1)*Data!G$18/365,0))</f>
        <v/>
      </c>
      <c r="BP28" s="24" t="str">
        <f>IF($B28="","",IF('3 INPUT SAP DATA'!$AN31=Data!$G$13,600*IF(G31&lt;100,G31/100,1)*Data!H$18/365,0))</f>
        <v/>
      </c>
      <c r="BQ28" s="24" t="str">
        <f>IF($B28="","",IF('3 INPUT SAP DATA'!$AN31=Data!$G$13,600*IF(H31&lt;100,H31/100,1)*Data!I$18/365,0))</f>
        <v/>
      </c>
      <c r="BR28" s="24" t="str">
        <f>IF($B28="","",IF('3 INPUT SAP DATA'!$AN31=Data!$G$13,600*IF(I31&lt;100,I31/100,1)*Data!J$18/365,0))</f>
        <v/>
      </c>
      <c r="BS28" s="24" t="str">
        <f>IF($B28="","",IF('3 INPUT SAP DATA'!$AN31=Data!$G$13,600*IF(J31&lt;100,J31/100,1)*Data!K$18/365,0))</f>
        <v/>
      </c>
      <c r="BT28" s="24" t="str">
        <f>IF($B28="","",IF('3 INPUT SAP DATA'!$AN31=Data!$G$13,600*IF(K31&lt;100,K31/100,1)*Data!L$18/365,0))</f>
        <v/>
      </c>
      <c r="BU28" s="24" t="str">
        <f>IF($B28="","",IF('3 INPUT SAP DATA'!$AN31=Data!$G$13,600*IF(L31&lt;100,L31/100,1)*Data!M$18/365,0))</f>
        <v/>
      </c>
      <c r="BV28" s="24" t="str">
        <f>IF($B28="","",IF('3 INPUT SAP DATA'!$AN31=Data!$G$13,600*IF(M31&lt;100,M31/100,1)*Data!N$18/365,0))</f>
        <v/>
      </c>
      <c r="BW28" s="24" t="str">
        <f>IF($B28="","",IF('3 INPUT SAP DATA'!$AN31=Data!$G$13,600*IF(N31&lt;100,N31/100,1)*Data!O$18/365,0))</f>
        <v/>
      </c>
      <c r="BX28" s="24" t="str">
        <f t="shared" si="14"/>
        <v/>
      </c>
      <c r="BY28" s="24" t="str">
        <f t="shared" si="15"/>
        <v/>
      </c>
      <c r="BZ28" s="24" t="str">
        <f t="shared" si="16"/>
        <v/>
      </c>
      <c r="CA28" s="24" t="str">
        <f t="shared" si="17"/>
        <v/>
      </c>
      <c r="CB28" s="24" t="str">
        <f t="shared" si="18"/>
        <v/>
      </c>
      <c r="CC28" s="24" t="str">
        <f t="shared" si="19"/>
        <v/>
      </c>
      <c r="CD28" s="24" t="str">
        <f t="shared" si="20"/>
        <v/>
      </c>
      <c r="CE28" s="24" t="str">
        <f t="shared" si="21"/>
        <v/>
      </c>
      <c r="CF28" s="24" t="str">
        <f t="shared" si="22"/>
        <v/>
      </c>
      <c r="CG28" s="24" t="str">
        <f t="shared" si="23"/>
        <v/>
      </c>
      <c r="CH28" s="24" t="str">
        <f t="shared" si="24"/>
        <v/>
      </c>
      <c r="CI28" s="24" t="str">
        <f t="shared" si="25"/>
        <v/>
      </c>
      <c r="CJ28" s="24" t="str">
        <f>IF($B28="","",BX28+'3 INPUT SAP DATA'!AV31)</f>
        <v/>
      </c>
      <c r="CK28" s="24" t="str">
        <f>IF($B28="","",BY28+'3 INPUT SAP DATA'!AW31)</f>
        <v/>
      </c>
      <c r="CL28" s="24" t="str">
        <f>IF($B28="","",BZ28+'3 INPUT SAP DATA'!AX31)</f>
        <v/>
      </c>
      <c r="CM28" s="24" t="str">
        <f>IF($B28="","",CA28+'3 INPUT SAP DATA'!AY31)</f>
        <v/>
      </c>
      <c r="CN28" s="24" t="str">
        <f>IF($B28="","",CB28+'3 INPUT SAP DATA'!AZ31)</f>
        <v/>
      </c>
      <c r="CO28" s="24" t="str">
        <f>IF($B28="","",CC28+'3 INPUT SAP DATA'!BA31)</f>
        <v/>
      </c>
      <c r="CP28" s="24" t="str">
        <f>IF($B28="","",CD28+'3 INPUT SAP DATA'!BB31)</f>
        <v/>
      </c>
      <c r="CQ28" s="24" t="str">
        <f>IF($B28="","",CE28+'3 INPUT SAP DATA'!BC31)</f>
        <v/>
      </c>
      <c r="CR28" s="24" t="str">
        <f>IF($B28="","",CF28+'3 INPUT SAP DATA'!BD31)</f>
        <v/>
      </c>
      <c r="CS28" s="24" t="str">
        <f>IF($B28="","",CG28+'3 INPUT SAP DATA'!BE31)</f>
        <v/>
      </c>
      <c r="CT28" s="24" t="str">
        <f>IF($B28="","",CH28+'3 INPUT SAP DATA'!BF31)</f>
        <v/>
      </c>
      <c r="CU28" s="24" t="str">
        <f>IF($B28="","",CI28+'3 INPUT SAP DATA'!BG31)</f>
        <v/>
      </c>
      <c r="CV28" s="24" t="str">
        <f>IF($B28="","",Data!$I$125*(Data!$I$123*O28+BL28)+Data!$I$124*(AB28+AN28+AZ28))</f>
        <v/>
      </c>
      <c r="CW28" s="24" t="str">
        <f>IF($B28="","",Data!$I$125*(Data!$I$123*P28+BM28)+Data!$I$124*(AC28+AO28+BA28))</f>
        <v/>
      </c>
      <c r="CX28" s="24" t="str">
        <f>IF($B28="","",Data!$I$125*(Data!$I$123*Q28+BN28)+Data!$I$124*(AD28+AP28+BB28))</f>
        <v/>
      </c>
      <c r="CY28" s="24" t="str">
        <f>IF($B28="","",Data!$I$125*(Data!$I$123*R28+BO28)+Data!$I$124*(AE28+AQ28+BC28))</f>
        <v/>
      </c>
      <c r="CZ28" s="24" t="str">
        <f>IF($B28="","",Data!$I$125*(Data!$I$123*S28+BP28)+Data!$I$124*(AF28+AR28+BD28))</f>
        <v/>
      </c>
      <c r="DA28" s="24" t="str">
        <f>IF($B28="","",Data!$I$125*(Data!$I$123*T28+BQ28)+Data!$I$124*(AG28+AS28+BE28))</f>
        <v/>
      </c>
      <c r="DB28" s="24" t="str">
        <f>IF($B28="","",Data!$I$125*(Data!$I$123*U28+BR28)+Data!$I$124*(AH28+AT28+BF28))</f>
        <v/>
      </c>
      <c r="DC28" s="24" t="str">
        <f>IF($B28="","",Data!$I$125*(Data!$I$123*V28+BS28)+Data!$I$124*(AI28+AU28+BG28))</f>
        <v/>
      </c>
      <c r="DD28" s="24" t="str">
        <f>IF($B28="","",Data!$I$125*(Data!$I$123*W28+BT28)+Data!$I$124*(AJ28+AV28+BH28))</f>
        <v/>
      </c>
      <c r="DE28" s="24" t="str">
        <f>IF($B28="","",Data!$I$125*(Data!$I$123*X28+BU28)+Data!$I$124*(AK28+AW28+BI28))</f>
        <v/>
      </c>
      <c r="DF28" s="24" t="str">
        <f>IF($B28="","",Data!$I$125*(Data!$I$123*Y28+BV28)+Data!$I$124*(AL28+AX28+BJ28))</f>
        <v/>
      </c>
      <c r="DG28" s="24" t="str">
        <f>IF($B28="","",Data!$I$125*(Data!$I$123*Z28+BW28)+Data!$I$124*(AM28+AY28+BK28))</f>
        <v/>
      </c>
    </row>
    <row r="29" spans="2:111" s="17" customFormat="1" ht="19.899999999999999" customHeight="1">
      <c r="B29" s="47" t="str">
        <f>IF('3 INPUT SAP DATA'!H32="","",'3 INPUT SAP DATA'!H32)</f>
        <v/>
      </c>
      <c r="C29" s="24" t="str">
        <f>IF($B29="","",25*Occupancy!$G25*Data!D$107)</f>
        <v/>
      </c>
      <c r="D29" s="24" t="str">
        <f>IF($B29="","",25*Occupancy!$G25*Data!E$107)</f>
        <v/>
      </c>
      <c r="E29" s="24" t="str">
        <f>IF($B29="","",25*Occupancy!$G25*Data!F$107)</f>
        <v/>
      </c>
      <c r="F29" s="24" t="str">
        <f>IF($B29="","",25*Occupancy!$G25*Data!G$107)</f>
        <v/>
      </c>
      <c r="G29" s="24" t="str">
        <f>IF($B29="","",25*Occupancy!$G25*Data!H$107)</f>
        <v/>
      </c>
      <c r="H29" s="24" t="str">
        <f>IF($B29="","",25*Occupancy!$G25*Data!I$107)</f>
        <v/>
      </c>
      <c r="I29" s="24" t="str">
        <f>IF($B29="","",25*Occupancy!$G25*Data!J$107)</f>
        <v/>
      </c>
      <c r="J29" s="24" t="str">
        <f>IF($B29="","",25*Occupancy!$G25*Data!K$107)</f>
        <v/>
      </c>
      <c r="K29" s="24" t="str">
        <f>IF($B29="","",25*Occupancy!$G25*Data!L$107)</f>
        <v/>
      </c>
      <c r="L29" s="24" t="str">
        <f>IF($B29="","",25*Occupancy!$G25*Data!M$107)</f>
        <v/>
      </c>
      <c r="M29" s="24" t="str">
        <f>IF($B29="","",25*Occupancy!$G25*Data!N$107)</f>
        <v/>
      </c>
      <c r="N29" s="24" t="str">
        <f>IF($B29="","",25*Occupancy!$G25*Data!O$107)</f>
        <v/>
      </c>
      <c r="O29" s="24" t="str">
        <f>IF($B29="","",4.18*C29*Data!D$18*(60-Data!D$104)/3600)</f>
        <v/>
      </c>
      <c r="P29" s="24" t="str">
        <f>IF($B29="","",4.18*D29*Data!E$18*(60-Data!E$104)/3600)</f>
        <v/>
      </c>
      <c r="Q29" s="24" t="str">
        <f>IF($B29="","",4.18*E29*Data!F$18*(60-Data!F$104)/3600)</f>
        <v/>
      </c>
      <c r="R29" s="24" t="str">
        <f>IF($B29="","",4.18*F29*Data!G$18*(60-Data!G$104)/3600)</f>
        <v/>
      </c>
      <c r="S29" s="24" t="str">
        <f>IF($B29="","",4.18*G29*Data!H$18*(60-Data!H$104)/3600)</f>
        <v/>
      </c>
      <c r="T29" s="24" t="str">
        <f>IF($B29="","",4.18*H29*Data!I$18*(60-Data!I$104)/3600)</f>
        <v/>
      </c>
      <c r="U29" s="24" t="str">
        <f>IF($B29="","",4.18*I29*Data!J$18*(60-Data!J$104)/3600)</f>
        <v/>
      </c>
      <c r="V29" s="24" t="str">
        <f>IF($B29="","",4.18*J29*Data!K$18*(60-Data!K$104)/3600)</f>
        <v/>
      </c>
      <c r="W29" s="24" t="str">
        <f>IF($B29="","",4.18*K29*Data!L$18*(60-Data!L$104)/3600)</f>
        <v/>
      </c>
      <c r="X29" s="24" t="str">
        <f>IF($B29="","",4.18*L29*Data!M$18*(60-Data!M$104)/3600)</f>
        <v/>
      </c>
      <c r="Y29" s="24" t="str">
        <f>IF($B29="","",4.18*M29*Data!N$18*(60-Data!N$104)/3600)</f>
        <v/>
      </c>
      <c r="Z29" s="24" t="str">
        <f>IF($B29="","",4.18*N29*Data!O$18*(60-Data!O$104)/3600)</f>
        <v/>
      </c>
      <c r="AA29" s="24" t="str">
        <f t="shared" si="12"/>
        <v/>
      </c>
      <c r="AB29" s="24" t="str">
        <f t="shared" si="13"/>
        <v/>
      </c>
      <c r="AC29" s="24" t="str">
        <f t="shared" si="0"/>
        <v/>
      </c>
      <c r="AD29" s="24" t="str">
        <f t="shared" si="1"/>
        <v/>
      </c>
      <c r="AE29" s="24" t="str">
        <f t="shared" si="2"/>
        <v/>
      </c>
      <c r="AF29" s="24" t="str">
        <f t="shared" si="3"/>
        <v/>
      </c>
      <c r="AG29" s="24" t="str">
        <f t="shared" si="4"/>
        <v/>
      </c>
      <c r="AH29" s="24" t="str">
        <f t="shared" si="5"/>
        <v/>
      </c>
      <c r="AI29" s="24" t="str">
        <f t="shared" si="6"/>
        <v/>
      </c>
      <c r="AJ29" s="24" t="str">
        <f t="shared" si="7"/>
        <v/>
      </c>
      <c r="AK29" s="24" t="str">
        <f t="shared" si="8"/>
        <v/>
      </c>
      <c r="AL29" s="24" t="str">
        <f t="shared" si="9"/>
        <v/>
      </c>
      <c r="AM29" s="24" t="str">
        <f t="shared" si="10"/>
        <v/>
      </c>
      <c r="AN29" s="24" t="str">
        <f>IF($B29="","",'3 INPUT SAP DATA'!$AP32*0.6*Data!D$18)</f>
        <v/>
      </c>
      <c r="AO29" s="24" t="str">
        <f>IF($B29="","",'3 INPUT SAP DATA'!$AP32*0.6*Data!E$18)</f>
        <v/>
      </c>
      <c r="AP29" s="24" t="str">
        <f>IF($B29="","",'3 INPUT SAP DATA'!$AP32*0.6*Data!F$18)</f>
        <v/>
      </c>
      <c r="AQ29" s="24" t="str">
        <f>IF($B29="","",'3 INPUT SAP DATA'!$AP32*0.6*Data!G$18)</f>
        <v/>
      </c>
      <c r="AR29" s="24" t="str">
        <f>IF($B29="","",'3 INPUT SAP DATA'!$AP32*0.6*Data!H$18)</f>
        <v/>
      </c>
      <c r="AS29" s="24" t="str">
        <f>IF($B29="","",'3 INPUT SAP DATA'!$AP32*0.6*Data!I$18)</f>
        <v/>
      </c>
      <c r="AT29" s="24" t="str">
        <f>IF($B29="","",'3 INPUT SAP DATA'!$AP32*0.6*Data!J$18)</f>
        <v/>
      </c>
      <c r="AU29" s="24" t="str">
        <f>IF($B29="","",'3 INPUT SAP DATA'!$AP32*0.6*Data!K$18)</f>
        <v/>
      </c>
      <c r="AV29" s="24" t="str">
        <f>IF($B29="","",'3 INPUT SAP DATA'!$AP32*0.6*Data!L$18)</f>
        <v/>
      </c>
      <c r="AW29" s="24" t="str">
        <f>IF($B29="","",'3 INPUT SAP DATA'!$AP32*0.6*Data!M$18)</f>
        <v/>
      </c>
      <c r="AX29" s="24" t="str">
        <f>IF($B29="","",'3 INPUT SAP DATA'!$AP32*0.6*Data!N$18)</f>
        <v/>
      </c>
      <c r="AY29" s="24" t="str">
        <f>IF($B29="","",'3 INPUT SAP DATA'!$AP32*0.6*Data!O$18)</f>
        <v/>
      </c>
      <c r="AZ29" s="24" t="str">
        <f>IF($B29="","",IF(OR('3 INPUT SAP DATA'!$AI32=Data!$E$12,'3 INPUT SAP DATA'!$AI32=Data!$G$12,'3 INPUT SAP DATA'!$AI32=Data!$H$12),0,Data!D$18*14*((0.0091*1+0.0245*(1-1))*3+0.0263)))</f>
        <v/>
      </c>
      <c r="BA29" s="24" t="str">
        <f>IF($B29="","",IF(OR('3 INPUT SAP DATA'!$AI32=Data!$E$12,'3 INPUT SAP DATA'!$AI32=Data!$G$12,'3 INPUT SAP DATA'!$AI32=Data!$H$12),0,Data!E$18*14*((0.0091*1+0.0245*(1-1))*3+0.0263)))</f>
        <v/>
      </c>
      <c r="BB29" s="24" t="str">
        <f>IF($B29="","",IF(OR('3 INPUT SAP DATA'!$AI32=Data!$E$12,'3 INPUT SAP DATA'!$AI32=Data!$G$12,'3 INPUT SAP DATA'!$AI32=Data!$H$12),0,Data!F$18*14*((0.0091*1+0.0245*(1-1))*3+0.0263)))</f>
        <v/>
      </c>
      <c r="BC29" s="24" t="str">
        <f>IF($B29="","",IF(OR('3 INPUT SAP DATA'!$AI32=Data!$E$12,'3 INPUT SAP DATA'!$AI32=Data!$G$12,'3 INPUT SAP DATA'!$AI32=Data!$H$12),0,Data!G$18*14*((0.0091*1+0.0245*(1-1))*3+0.0263)))</f>
        <v/>
      </c>
      <c r="BD29" s="24" t="str">
        <f>IF($B29="","",IF(OR('3 INPUT SAP DATA'!$AI32=Data!$E$12,'3 INPUT SAP DATA'!$AI32=Data!$G$12,'3 INPUT SAP DATA'!$AI32=Data!$H$12),0,Data!H$18*14*((0.0091*1+0.0245*(1-1))*3+0.0263)))</f>
        <v/>
      </c>
      <c r="BE29" s="24" t="str">
        <f>IF($B29="","",IF(OR('3 INPUT SAP DATA'!$AI32=Data!$E$12,'3 INPUT SAP DATA'!$AI32=Data!$G$12,'3 INPUT SAP DATA'!$AI32=Data!$H$12),0,Data!I$18*14*((0.0091*1+0.0245*(1-1))*3+0.0263)))</f>
        <v/>
      </c>
      <c r="BF29" s="24" t="str">
        <f>IF($B29="","",IF(OR('3 INPUT SAP DATA'!$AI32=Data!$E$12,'3 INPUT SAP DATA'!$AI32=Data!$G$12,'3 INPUT SAP DATA'!$AI32=Data!$H$12),0,Data!J$18*14*((0.0091*1+0.0245*(1-1))*3+0.0263)))</f>
        <v/>
      </c>
      <c r="BG29" s="24" t="str">
        <f>IF($B29="","",IF(OR('3 INPUT SAP DATA'!$AI32=Data!$E$12,'3 INPUT SAP DATA'!$AI32=Data!$G$12,'3 INPUT SAP DATA'!$AI32=Data!$H$12),0,Data!K$18*14*((0.0091*1+0.0245*(1-1))*3+0.0263)))</f>
        <v/>
      </c>
      <c r="BH29" s="24" t="str">
        <f>IF($B29="","",IF(OR('3 INPUT SAP DATA'!$AI32=Data!$E$12,'3 INPUT SAP DATA'!$AI32=Data!$G$12,'3 INPUT SAP DATA'!$AI32=Data!$H$12),0,Data!L$18*14*((0.0091*1+0.0245*(1-1))*3+0.0263)))</f>
        <v/>
      </c>
      <c r="BI29" s="24" t="str">
        <f>IF($B29="","",IF(OR('3 INPUT SAP DATA'!$AI32=Data!$E$12,'3 INPUT SAP DATA'!$AI32=Data!$G$12,'3 INPUT SAP DATA'!$AI32=Data!$H$12),0,Data!M$18*14*((0.0091*1+0.0245*(1-1))*3+0.0263)))</f>
        <v/>
      </c>
      <c r="BJ29" s="24" t="str">
        <f>IF($B29="","",IF(OR('3 INPUT SAP DATA'!$AI32=Data!$E$12,'3 INPUT SAP DATA'!$AI32=Data!$G$12,'3 INPUT SAP DATA'!$AI32=Data!$H$12),0,Data!N$18*14*((0.0091*1+0.0245*(1-1))*3+0.0263)))</f>
        <v/>
      </c>
      <c r="BK29" s="24" t="str">
        <f>IF($B29="","",IF(OR('3 INPUT SAP DATA'!$AI32=Data!$E$12,'3 INPUT SAP DATA'!$AI32=Data!$G$12,'3 INPUT SAP DATA'!$AI32=Data!$H$12),0,Data!O$18*14*((0.0091*1+0.0245*(1-1))*3+0.0263)))</f>
        <v/>
      </c>
      <c r="BL29" s="24" t="str">
        <f>IF($B29="","",IF('3 INPUT SAP DATA'!$AN32=Data!$G$13,600*IF(C32&lt;100,C32/100,1)*Data!D$18/365,0))</f>
        <v/>
      </c>
      <c r="BM29" s="24" t="str">
        <f>IF($B29="","",IF('3 INPUT SAP DATA'!$AN32=Data!$G$13,600*IF(D32&lt;100,D32/100,1)*Data!E$18/365,0))</f>
        <v/>
      </c>
      <c r="BN29" s="24" t="str">
        <f>IF($B29="","",IF('3 INPUT SAP DATA'!$AN32=Data!$G$13,600*IF(E32&lt;100,E32/100,1)*Data!F$18/365,0))</f>
        <v/>
      </c>
      <c r="BO29" s="24" t="str">
        <f>IF($B29="","",IF('3 INPUT SAP DATA'!$AN32=Data!$G$13,600*IF(F32&lt;100,F32/100,1)*Data!G$18/365,0))</f>
        <v/>
      </c>
      <c r="BP29" s="24" t="str">
        <f>IF($B29="","",IF('3 INPUT SAP DATA'!$AN32=Data!$G$13,600*IF(G32&lt;100,G32/100,1)*Data!H$18/365,0))</f>
        <v/>
      </c>
      <c r="BQ29" s="24" t="str">
        <f>IF($B29="","",IF('3 INPUT SAP DATA'!$AN32=Data!$G$13,600*IF(H32&lt;100,H32/100,1)*Data!I$18/365,0))</f>
        <v/>
      </c>
      <c r="BR29" s="24" t="str">
        <f>IF($B29="","",IF('3 INPUT SAP DATA'!$AN32=Data!$G$13,600*IF(I32&lt;100,I32/100,1)*Data!J$18/365,0))</f>
        <v/>
      </c>
      <c r="BS29" s="24" t="str">
        <f>IF($B29="","",IF('3 INPUT SAP DATA'!$AN32=Data!$G$13,600*IF(J32&lt;100,J32/100,1)*Data!K$18/365,0))</f>
        <v/>
      </c>
      <c r="BT29" s="24" t="str">
        <f>IF($B29="","",IF('3 INPUT SAP DATA'!$AN32=Data!$G$13,600*IF(K32&lt;100,K32/100,1)*Data!L$18/365,0))</f>
        <v/>
      </c>
      <c r="BU29" s="24" t="str">
        <f>IF($B29="","",IF('3 INPUT SAP DATA'!$AN32=Data!$G$13,600*IF(L32&lt;100,L32/100,1)*Data!M$18/365,0))</f>
        <v/>
      </c>
      <c r="BV29" s="24" t="str">
        <f>IF($B29="","",IF('3 INPUT SAP DATA'!$AN32=Data!$G$13,600*IF(M32&lt;100,M32/100,1)*Data!N$18/365,0))</f>
        <v/>
      </c>
      <c r="BW29" s="24" t="str">
        <f>IF($B29="","",IF('3 INPUT SAP DATA'!$AN32=Data!$G$13,600*IF(N32&lt;100,N32/100,1)*Data!O$18/365,0))</f>
        <v/>
      </c>
      <c r="BX29" s="24" t="str">
        <f t="shared" si="14"/>
        <v/>
      </c>
      <c r="BY29" s="24" t="str">
        <f t="shared" si="15"/>
        <v/>
      </c>
      <c r="BZ29" s="24" t="str">
        <f t="shared" si="16"/>
        <v/>
      </c>
      <c r="CA29" s="24" t="str">
        <f t="shared" si="17"/>
        <v/>
      </c>
      <c r="CB29" s="24" t="str">
        <f t="shared" si="18"/>
        <v/>
      </c>
      <c r="CC29" s="24" t="str">
        <f t="shared" si="19"/>
        <v/>
      </c>
      <c r="CD29" s="24" t="str">
        <f t="shared" si="20"/>
        <v/>
      </c>
      <c r="CE29" s="24" t="str">
        <f t="shared" si="21"/>
        <v/>
      </c>
      <c r="CF29" s="24" t="str">
        <f t="shared" si="22"/>
        <v/>
      </c>
      <c r="CG29" s="24" t="str">
        <f t="shared" si="23"/>
        <v/>
      </c>
      <c r="CH29" s="24" t="str">
        <f t="shared" si="24"/>
        <v/>
      </c>
      <c r="CI29" s="24" t="str">
        <f t="shared" si="25"/>
        <v/>
      </c>
      <c r="CJ29" s="24" t="str">
        <f>IF($B29="","",BX29+'3 INPUT SAP DATA'!AV32)</f>
        <v/>
      </c>
      <c r="CK29" s="24" t="str">
        <f>IF($B29="","",BY29+'3 INPUT SAP DATA'!AW32)</f>
        <v/>
      </c>
      <c r="CL29" s="24" t="str">
        <f>IF($B29="","",BZ29+'3 INPUT SAP DATA'!AX32)</f>
        <v/>
      </c>
      <c r="CM29" s="24" t="str">
        <f>IF($B29="","",CA29+'3 INPUT SAP DATA'!AY32)</f>
        <v/>
      </c>
      <c r="CN29" s="24" t="str">
        <f>IF($B29="","",CB29+'3 INPUT SAP DATA'!AZ32)</f>
        <v/>
      </c>
      <c r="CO29" s="24" t="str">
        <f>IF($B29="","",CC29+'3 INPUT SAP DATA'!BA32)</f>
        <v/>
      </c>
      <c r="CP29" s="24" t="str">
        <f>IF($B29="","",CD29+'3 INPUT SAP DATA'!BB32)</f>
        <v/>
      </c>
      <c r="CQ29" s="24" t="str">
        <f>IF($B29="","",CE29+'3 INPUT SAP DATA'!BC32)</f>
        <v/>
      </c>
      <c r="CR29" s="24" t="str">
        <f>IF($B29="","",CF29+'3 INPUT SAP DATA'!BD32)</f>
        <v/>
      </c>
      <c r="CS29" s="24" t="str">
        <f>IF($B29="","",CG29+'3 INPUT SAP DATA'!BE32)</f>
        <v/>
      </c>
      <c r="CT29" s="24" t="str">
        <f>IF($B29="","",CH29+'3 INPUT SAP DATA'!BF32)</f>
        <v/>
      </c>
      <c r="CU29" s="24" t="str">
        <f>IF($B29="","",CI29+'3 INPUT SAP DATA'!BG32)</f>
        <v/>
      </c>
      <c r="CV29" s="24" t="str">
        <f>IF($B29="","",Data!$I$125*(Data!$I$123*O29+BL29)+Data!$I$124*(AB29+AN29+AZ29))</f>
        <v/>
      </c>
      <c r="CW29" s="24" t="str">
        <f>IF($B29="","",Data!$I$125*(Data!$I$123*P29+BM29)+Data!$I$124*(AC29+AO29+BA29))</f>
        <v/>
      </c>
      <c r="CX29" s="24" t="str">
        <f>IF($B29="","",Data!$I$125*(Data!$I$123*Q29+BN29)+Data!$I$124*(AD29+AP29+BB29))</f>
        <v/>
      </c>
      <c r="CY29" s="24" t="str">
        <f>IF($B29="","",Data!$I$125*(Data!$I$123*R29+BO29)+Data!$I$124*(AE29+AQ29+BC29))</f>
        <v/>
      </c>
      <c r="CZ29" s="24" t="str">
        <f>IF($B29="","",Data!$I$125*(Data!$I$123*S29+BP29)+Data!$I$124*(AF29+AR29+BD29))</f>
        <v/>
      </c>
      <c r="DA29" s="24" t="str">
        <f>IF($B29="","",Data!$I$125*(Data!$I$123*T29+BQ29)+Data!$I$124*(AG29+AS29+BE29))</f>
        <v/>
      </c>
      <c r="DB29" s="24" t="str">
        <f>IF($B29="","",Data!$I$125*(Data!$I$123*U29+BR29)+Data!$I$124*(AH29+AT29+BF29))</f>
        <v/>
      </c>
      <c r="DC29" s="24" t="str">
        <f>IF($B29="","",Data!$I$125*(Data!$I$123*V29+BS29)+Data!$I$124*(AI29+AU29+BG29))</f>
        <v/>
      </c>
      <c r="DD29" s="24" t="str">
        <f>IF($B29="","",Data!$I$125*(Data!$I$123*W29+BT29)+Data!$I$124*(AJ29+AV29+BH29))</f>
        <v/>
      </c>
      <c r="DE29" s="24" t="str">
        <f>IF($B29="","",Data!$I$125*(Data!$I$123*X29+BU29)+Data!$I$124*(AK29+AW29+BI29))</f>
        <v/>
      </c>
      <c r="DF29" s="24" t="str">
        <f>IF($B29="","",Data!$I$125*(Data!$I$123*Y29+BV29)+Data!$I$124*(AL29+AX29+BJ29))</f>
        <v/>
      </c>
      <c r="DG29" s="24" t="str">
        <f>IF($B29="","",Data!$I$125*(Data!$I$123*Z29+BW29)+Data!$I$124*(AM29+AY29+BK29))</f>
        <v/>
      </c>
    </row>
    <row r="30" spans="2:111" s="17" customFormat="1" ht="19.899999999999999" customHeight="1">
      <c r="B30" s="47" t="str">
        <f>IF('3 INPUT SAP DATA'!H33="","",'3 INPUT SAP DATA'!H33)</f>
        <v/>
      </c>
      <c r="C30" s="24" t="str">
        <f>IF($B30="","",25*Occupancy!$G26*Data!D$107)</f>
        <v/>
      </c>
      <c r="D30" s="24" t="str">
        <f>IF($B30="","",25*Occupancy!$G26*Data!E$107)</f>
        <v/>
      </c>
      <c r="E30" s="24" t="str">
        <f>IF($B30="","",25*Occupancy!$G26*Data!F$107)</f>
        <v/>
      </c>
      <c r="F30" s="24" t="str">
        <f>IF($B30="","",25*Occupancy!$G26*Data!G$107)</f>
        <v/>
      </c>
      <c r="G30" s="24" t="str">
        <f>IF($B30="","",25*Occupancy!$G26*Data!H$107)</f>
        <v/>
      </c>
      <c r="H30" s="24" t="str">
        <f>IF($B30="","",25*Occupancy!$G26*Data!I$107)</f>
        <v/>
      </c>
      <c r="I30" s="24" t="str">
        <f>IF($B30="","",25*Occupancy!$G26*Data!J$107)</f>
        <v/>
      </c>
      <c r="J30" s="24" t="str">
        <f>IF($B30="","",25*Occupancy!$G26*Data!K$107)</f>
        <v/>
      </c>
      <c r="K30" s="24" t="str">
        <f>IF($B30="","",25*Occupancy!$G26*Data!L$107)</f>
        <v/>
      </c>
      <c r="L30" s="24" t="str">
        <f>IF($B30="","",25*Occupancy!$G26*Data!M$107)</f>
        <v/>
      </c>
      <c r="M30" s="24" t="str">
        <f>IF($B30="","",25*Occupancy!$G26*Data!N$107)</f>
        <v/>
      </c>
      <c r="N30" s="24" t="str">
        <f>IF($B30="","",25*Occupancy!$G26*Data!O$107)</f>
        <v/>
      </c>
      <c r="O30" s="24" t="str">
        <f>IF($B30="","",4.18*C30*Data!D$18*(60-Data!D$104)/3600)</f>
        <v/>
      </c>
      <c r="P30" s="24" t="str">
        <f>IF($B30="","",4.18*D30*Data!E$18*(60-Data!E$104)/3600)</f>
        <v/>
      </c>
      <c r="Q30" s="24" t="str">
        <f>IF($B30="","",4.18*E30*Data!F$18*(60-Data!F$104)/3600)</f>
        <v/>
      </c>
      <c r="R30" s="24" t="str">
        <f>IF($B30="","",4.18*F30*Data!G$18*(60-Data!G$104)/3600)</f>
        <v/>
      </c>
      <c r="S30" s="24" t="str">
        <f>IF($B30="","",4.18*G30*Data!H$18*(60-Data!H$104)/3600)</f>
        <v/>
      </c>
      <c r="T30" s="24" t="str">
        <f>IF($B30="","",4.18*H30*Data!I$18*(60-Data!I$104)/3600)</f>
        <v/>
      </c>
      <c r="U30" s="24" t="str">
        <f>IF($B30="","",4.18*I30*Data!J$18*(60-Data!J$104)/3600)</f>
        <v/>
      </c>
      <c r="V30" s="24" t="str">
        <f>IF($B30="","",4.18*J30*Data!K$18*(60-Data!K$104)/3600)</f>
        <v/>
      </c>
      <c r="W30" s="24" t="str">
        <f>IF($B30="","",4.18*K30*Data!L$18*(60-Data!L$104)/3600)</f>
        <v/>
      </c>
      <c r="X30" s="24" t="str">
        <f>IF($B30="","",4.18*L30*Data!M$18*(60-Data!M$104)/3600)</f>
        <v/>
      </c>
      <c r="Y30" s="24" t="str">
        <f>IF($B30="","",4.18*M30*Data!N$18*(60-Data!N$104)/3600)</f>
        <v/>
      </c>
      <c r="Z30" s="24" t="str">
        <f>IF($B30="","",4.18*N30*Data!O$18*(60-Data!O$104)/3600)</f>
        <v/>
      </c>
      <c r="AA30" s="24" t="str">
        <f t="shared" si="12"/>
        <v/>
      </c>
      <c r="AB30" s="24" t="str">
        <f t="shared" si="13"/>
        <v/>
      </c>
      <c r="AC30" s="24" t="str">
        <f t="shared" si="0"/>
        <v/>
      </c>
      <c r="AD30" s="24" t="str">
        <f t="shared" si="1"/>
        <v/>
      </c>
      <c r="AE30" s="24" t="str">
        <f t="shared" si="2"/>
        <v/>
      </c>
      <c r="AF30" s="24" t="str">
        <f t="shared" si="3"/>
        <v/>
      </c>
      <c r="AG30" s="24" t="str">
        <f t="shared" si="4"/>
        <v/>
      </c>
      <c r="AH30" s="24" t="str">
        <f t="shared" si="5"/>
        <v/>
      </c>
      <c r="AI30" s="24" t="str">
        <f t="shared" si="6"/>
        <v/>
      </c>
      <c r="AJ30" s="24" t="str">
        <f t="shared" si="7"/>
        <v/>
      </c>
      <c r="AK30" s="24" t="str">
        <f t="shared" si="8"/>
        <v/>
      </c>
      <c r="AL30" s="24" t="str">
        <f t="shared" si="9"/>
        <v/>
      </c>
      <c r="AM30" s="24" t="str">
        <f t="shared" si="10"/>
        <v/>
      </c>
      <c r="AN30" s="24" t="str">
        <f>IF($B30="","",'3 INPUT SAP DATA'!$AP33*0.6*Data!D$18)</f>
        <v/>
      </c>
      <c r="AO30" s="24" t="str">
        <f>IF($B30="","",'3 INPUT SAP DATA'!$AP33*0.6*Data!E$18)</f>
        <v/>
      </c>
      <c r="AP30" s="24" t="str">
        <f>IF($B30="","",'3 INPUT SAP DATA'!$AP33*0.6*Data!F$18)</f>
        <v/>
      </c>
      <c r="AQ30" s="24" t="str">
        <f>IF($B30="","",'3 INPUT SAP DATA'!$AP33*0.6*Data!G$18)</f>
        <v/>
      </c>
      <c r="AR30" s="24" t="str">
        <f>IF($B30="","",'3 INPUT SAP DATA'!$AP33*0.6*Data!H$18)</f>
        <v/>
      </c>
      <c r="AS30" s="24" t="str">
        <f>IF($B30="","",'3 INPUT SAP DATA'!$AP33*0.6*Data!I$18)</f>
        <v/>
      </c>
      <c r="AT30" s="24" t="str">
        <f>IF($B30="","",'3 INPUT SAP DATA'!$AP33*0.6*Data!J$18)</f>
        <v/>
      </c>
      <c r="AU30" s="24" t="str">
        <f>IF($B30="","",'3 INPUT SAP DATA'!$AP33*0.6*Data!K$18)</f>
        <v/>
      </c>
      <c r="AV30" s="24" t="str">
        <f>IF($B30="","",'3 INPUT SAP DATA'!$AP33*0.6*Data!L$18)</f>
        <v/>
      </c>
      <c r="AW30" s="24" t="str">
        <f>IF($B30="","",'3 INPUT SAP DATA'!$AP33*0.6*Data!M$18)</f>
        <v/>
      </c>
      <c r="AX30" s="24" t="str">
        <f>IF($B30="","",'3 INPUT SAP DATA'!$AP33*0.6*Data!N$18)</f>
        <v/>
      </c>
      <c r="AY30" s="24" t="str">
        <f>IF($B30="","",'3 INPUT SAP DATA'!$AP33*0.6*Data!O$18)</f>
        <v/>
      </c>
      <c r="AZ30" s="24" t="str">
        <f>IF($B30="","",IF(OR('3 INPUT SAP DATA'!$AI33=Data!$E$12,'3 INPUT SAP DATA'!$AI33=Data!$G$12,'3 INPUT SAP DATA'!$AI33=Data!$H$12),0,Data!D$18*14*((0.0091*1+0.0245*(1-1))*3+0.0263)))</f>
        <v/>
      </c>
      <c r="BA30" s="24" t="str">
        <f>IF($B30="","",IF(OR('3 INPUT SAP DATA'!$AI33=Data!$E$12,'3 INPUT SAP DATA'!$AI33=Data!$G$12,'3 INPUT SAP DATA'!$AI33=Data!$H$12),0,Data!E$18*14*((0.0091*1+0.0245*(1-1))*3+0.0263)))</f>
        <v/>
      </c>
      <c r="BB30" s="24" t="str">
        <f>IF($B30="","",IF(OR('3 INPUT SAP DATA'!$AI33=Data!$E$12,'3 INPUT SAP DATA'!$AI33=Data!$G$12,'3 INPUT SAP DATA'!$AI33=Data!$H$12),0,Data!F$18*14*((0.0091*1+0.0245*(1-1))*3+0.0263)))</f>
        <v/>
      </c>
      <c r="BC30" s="24" t="str">
        <f>IF($B30="","",IF(OR('3 INPUT SAP DATA'!$AI33=Data!$E$12,'3 INPUT SAP DATA'!$AI33=Data!$G$12,'3 INPUT SAP DATA'!$AI33=Data!$H$12),0,Data!G$18*14*((0.0091*1+0.0245*(1-1))*3+0.0263)))</f>
        <v/>
      </c>
      <c r="BD30" s="24" t="str">
        <f>IF($B30="","",IF(OR('3 INPUT SAP DATA'!$AI33=Data!$E$12,'3 INPUT SAP DATA'!$AI33=Data!$G$12,'3 INPUT SAP DATA'!$AI33=Data!$H$12),0,Data!H$18*14*((0.0091*1+0.0245*(1-1))*3+0.0263)))</f>
        <v/>
      </c>
      <c r="BE30" s="24" t="str">
        <f>IF($B30="","",IF(OR('3 INPUT SAP DATA'!$AI33=Data!$E$12,'3 INPUT SAP DATA'!$AI33=Data!$G$12,'3 INPUT SAP DATA'!$AI33=Data!$H$12),0,Data!I$18*14*((0.0091*1+0.0245*(1-1))*3+0.0263)))</f>
        <v/>
      </c>
      <c r="BF30" s="24" t="str">
        <f>IF($B30="","",IF(OR('3 INPUT SAP DATA'!$AI33=Data!$E$12,'3 INPUT SAP DATA'!$AI33=Data!$G$12,'3 INPUT SAP DATA'!$AI33=Data!$H$12),0,Data!J$18*14*((0.0091*1+0.0245*(1-1))*3+0.0263)))</f>
        <v/>
      </c>
      <c r="BG30" s="24" t="str">
        <f>IF($B30="","",IF(OR('3 INPUT SAP DATA'!$AI33=Data!$E$12,'3 INPUT SAP DATA'!$AI33=Data!$G$12,'3 INPUT SAP DATA'!$AI33=Data!$H$12),0,Data!K$18*14*((0.0091*1+0.0245*(1-1))*3+0.0263)))</f>
        <v/>
      </c>
      <c r="BH30" s="24" t="str">
        <f>IF($B30="","",IF(OR('3 INPUT SAP DATA'!$AI33=Data!$E$12,'3 INPUT SAP DATA'!$AI33=Data!$G$12,'3 INPUT SAP DATA'!$AI33=Data!$H$12),0,Data!L$18*14*((0.0091*1+0.0245*(1-1))*3+0.0263)))</f>
        <v/>
      </c>
      <c r="BI30" s="24" t="str">
        <f>IF($B30="","",IF(OR('3 INPUT SAP DATA'!$AI33=Data!$E$12,'3 INPUT SAP DATA'!$AI33=Data!$G$12,'3 INPUT SAP DATA'!$AI33=Data!$H$12),0,Data!M$18*14*((0.0091*1+0.0245*(1-1))*3+0.0263)))</f>
        <v/>
      </c>
      <c r="BJ30" s="24" t="str">
        <f>IF($B30="","",IF(OR('3 INPUT SAP DATA'!$AI33=Data!$E$12,'3 INPUT SAP DATA'!$AI33=Data!$G$12,'3 INPUT SAP DATA'!$AI33=Data!$H$12),0,Data!N$18*14*((0.0091*1+0.0245*(1-1))*3+0.0263)))</f>
        <v/>
      </c>
      <c r="BK30" s="24" t="str">
        <f>IF($B30="","",IF(OR('3 INPUT SAP DATA'!$AI33=Data!$E$12,'3 INPUT SAP DATA'!$AI33=Data!$G$12,'3 INPUT SAP DATA'!$AI33=Data!$H$12),0,Data!O$18*14*((0.0091*1+0.0245*(1-1))*3+0.0263)))</f>
        <v/>
      </c>
      <c r="BL30" s="24" t="str">
        <f>IF($B30="","",IF('3 INPUT SAP DATA'!$AN33=Data!$G$13,600*IF(C33&lt;100,C33/100,1)*Data!D$18/365,0))</f>
        <v/>
      </c>
      <c r="BM30" s="24" t="str">
        <f>IF($B30="","",IF('3 INPUT SAP DATA'!$AN33=Data!$G$13,600*IF(D33&lt;100,D33/100,1)*Data!E$18/365,0))</f>
        <v/>
      </c>
      <c r="BN30" s="24" t="str">
        <f>IF($B30="","",IF('3 INPUT SAP DATA'!$AN33=Data!$G$13,600*IF(E33&lt;100,E33/100,1)*Data!F$18/365,0))</f>
        <v/>
      </c>
      <c r="BO30" s="24" t="str">
        <f>IF($B30="","",IF('3 INPUT SAP DATA'!$AN33=Data!$G$13,600*IF(F33&lt;100,F33/100,1)*Data!G$18/365,0))</f>
        <v/>
      </c>
      <c r="BP30" s="24" t="str">
        <f>IF($B30="","",IF('3 INPUT SAP DATA'!$AN33=Data!$G$13,600*IF(G33&lt;100,G33/100,1)*Data!H$18/365,0))</f>
        <v/>
      </c>
      <c r="BQ30" s="24" t="str">
        <f>IF($B30="","",IF('3 INPUT SAP DATA'!$AN33=Data!$G$13,600*IF(H33&lt;100,H33/100,1)*Data!I$18/365,0))</f>
        <v/>
      </c>
      <c r="BR30" s="24" t="str">
        <f>IF($B30="","",IF('3 INPUT SAP DATA'!$AN33=Data!$G$13,600*IF(I33&lt;100,I33/100,1)*Data!J$18/365,0))</f>
        <v/>
      </c>
      <c r="BS30" s="24" t="str">
        <f>IF($B30="","",IF('3 INPUT SAP DATA'!$AN33=Data!$G$13,600*IF(J33&lt;100,J33/100,1)*Data!K$18/365,0))</f>
        <v/>
      </c>
      <c r="BT30" s="24" t="str">
        <f>IF($B30="","",IF('3 INPUT SAP DATA'!$AN33=Data!$G$13,600*IF(K33&lt;100,K33/100,1)*Data!L$18/365,0))</f>
        <v/>
      </c>
      <c r="BU30" s="24" t="str">
        <f>IF($B30="","",IF('3 INPUT SAP DATA'!$AN33=Data!$G$13,600*IF(L33&lt;100,L33/100,1)*Data!M$18/365,0))</f>
        <v/>
      </c>
      <c r="BV30" s="24" t="str">
        <f>IF($B30="","",IF('3 INPUT SAP DATA'!$AN33=Data!$G$13,600*IF(M33&lt;100,M33/100,1)*Data!N$18/365,0))</f>
        <v/>
      </c>
      <c r="BW30" s="24" t="str">
        <f>IF($B30="","",IF('3 INPUT SAP DATA'!$AN33=Data!$G$13,600*IF(N33&lt;100,N33/100,1)*Data!O$18/365,0))</f>
        <v/>
      </c>
      <c r="BX30" s="24" t="str">
        <f t="shared" si="14"/>
        <v/>
      </c>
      <c r="BY30" s="24" t="str">
        <f t="shared" si="15"/>
        <v/>
      </c>
      <c r="BZ30" s="24" t="str">
        <f t="shared" si="16"/>
        <v/>
      </c>
      <c r="CA30" s="24" t="str">
        <f t="shared" si="17"/>
        <v/>
      </c>
      <c r="CB30" s="24" t="str">
        <f t="shared" si="18"/>
        <v/>
      </c>
      <c r="CC30" s="24" t="str">
        <f t="shared" si="19"/>
        <v/>
      </c>
      <c r="CD30" s="24" t="str">
        <f t="shared" si="20"/>
        <v/>
      </c>
      <c r="CE30" s="24" t="str">
        <f t="shared" si="21"/>
        <v/>
      </c>
      <c r="CF30" s="24" t="str">
        <f t="shared" si="22"/>
        <v/>
      </c>
      <c r="CG30" s="24" t="str">
        <f t="shared" si="23"/>
        <v/>
      </c>
      <c r="CH30" s="24" t="str">
        <f t="shared" si="24"/>
        <v/>
      </c>
      <c r="CI30" s="24" t="str">
        <f t="shared" si="25"/>
        <v/>
      </c>
      <c r="CJ30" s="24" t="str">
        <f>IF($B30="","",BX30+'3 INPUT SAP DATA'!AV33)</f>
        <v/>
      </c>
      <c r="CK30" s="24" t="str">
        <f>IF($B30="","",BY30+'3 INPUT SAP DATA'!AW33)</f>
        <v/>
      </c>
      <c r="CL30" s="24" t="str">
        <f>IF($B30="","",BZ30+'3 INPUT SAP DATA'!AX33)</f>
        <v/>
      </c>
      <c r="CM30" s="24" t="str">
        <f>IF($B30="","",CA30+'3 INPUT SAP DATA'!AY33)</f>
        <v/>
      </c>
      <c r="CN30" s="24" t="str">
        <f>IF($B30="","",CB30+'3 INPUT SAP DATA'!AZ33)</f>
        <v/>
      </c>
      <c r="CO30" s="24" t="str">
        <f>IF($B30="","",CC30+'3 INPUT SAP DATA'!BA33)</f>
        <v/>
      </c>
      <c r="CP30" s="24" t="str">
        <f>IF($B30="","",CD30+'3 INPUT SAP DATA'!BB33)</f>
        <v/>
      </c>
      <c r="CQ30" s="24" t="str">
        <f>IF($B30="","",CE30+'3 INPUT SAP DATA'!BC33)</f>
        <v/>
      </c>
      <c r="CR30" s="24" t="str">
        <f>IF($B30="","",CF30+'3 INPUT SAP DATA'!BD33)</f>
        <v/>
      </c>
      <c r="CS30" s="24" t="str">
        <f>IF($B30="","",CG30+'3 INPUT SAP DATA'!BE33)</f>
        <v/>
      </c>
      <c r="CT30" s="24" t="str">
        <f>IF($B30="","",CH30+'3 INPUT SAP DATA'!BF33)</f>
        <v/>
      </c>
      <c r="CU30" s="24" t="str">
        <f>IF($B30="","",CI30+'3 INPUT SAP DATA'!BG33)</f>
        <v/>
      </c>
      <c r="CV30" s="24" t="str">
        <f>IF($B30="","",Data!$I$125*(Data!$I$123*O30+BL30)+Data!$I$124*(AB30+AN30+AZ30))</f>
        <v/>
      </c>
      <c r="CW30" s="24" t="str">
        <f>IF($B30="","",Data!$I$125*(Data!$I$123*P30+BM30)+Data!$I$124*(AC30+AO30+BA30))</f>
        <v/>
      </c>
      <c r="CX30" s="24" t="str">
        <f>IF($B30="","",Data!$I$125*(Data!$I$123*Q30+BN30)+Data!$I$124*(AD30+AP30+BB30))</f>
        <v/>
      </c>
      <c r="CY30" s="24" t="str">
        <f>IF($B30="","",Data!$I$125*(Data!$I$123*R30+BO30)+Data!$I$124*(AE30+AQ30+BC30))</f>
        <v/>
      </c>
      <c r="CZ30" s="24" t="str">
        <f>IF($B30="","",Data!$I$125*(Data!$I$123*S30+BP30)+Data!$I$124*(AF30+AR30+BD30))</f>
        <v/>
      </c>
      <c r="DA30" s="24" t="str">
        <f>IF($B30="","",Data!$I$125*(Data!$I$123*T30+BQ30)+Data!$I$124*(AG30+AS30+BE30))</f>
        <v/>
      </c>
      <c r="DB30" s="24" t="str">
        <f>IF($B30="","",Data!$I$125*(Data!$I$123*U30+BR30)+Data!$I$124*(AH30+AT30+BF30))</f>
        <v/>
      </c>
      <c r="DC30" s="24" t="str">
        <f>IF($B30="","",Data!$I$125*(Data!$I$123*V30+BS30)+Data!$I$124*(AI30+AU30+BG30))</f>
        <v/>
      </c>
      <c r="DD30" s="24" t="str">
        <f>IF($B30="","",Data!$I$125*(Data!$I$123*W30+BT30)+Data!$I$124*(AJ30+AV30+BH30))</f>
        <v/>
      </c>
      <c r="DE30" s="24" t="str">
        <f>IF($B30="","",Data!$I$125*(Data!$I$123*X30+BU30)+Data!$I$124*(AK30+AW30+BI30))</f>
        <v/>
      </c>
      <c r="DF30" s="24" t="str">
        <f>IF($B30="","",Data!$I$125*(Data!$I$123*Y30+BV30)+Data!$I$124*(AL30+AX30+BJ30))</f>
        <v/>
      </c>
      <c r="DG30" s="24" t="str">
        <f>IF($B30="","",Data!$I$125*(Data!$I$123*Z30+BW30)+Data!$I$124*(AM30+AY30+BK30))</f>
        <v/>
      </c>
    </row>
    <row r="31" spans="2:111" s="17" customFormat="1" ht="19.899999999999999" customHeight="1">
      <c r="B31" s="47" t="str">
        <f>IF('3 INPUT SAP DATA'!H34="","",'3 INPUT SAP DATA'!H34)</f>
        <v/>
      </c>
      <c r="C31" s="24" t="str">
        <f>IF($B31="","",25*Occupancy!$G27*Data!D$107)</f>
        <v/>
      </c>
      <c r="D31" s="24" t="str">
        <f>IF($B31="","",25*Occupancy!$G27*Data!E$107)</f>
        <v/>
      </c>
      <c r="E31" s="24" t="str">
        <f>IF($B31="","",25*Occupancy!$G27*Data!F$107)</f>
        <v/>
      </c>
      <c r="F31" s="24" t="str">
        <f>IF($B31="","",25*Occupancy!$G27*Data!G$107)</f>
        <v/>
      </c>
      <c r="G31" s="24" t="str">
        <f>IF($B31="","",25*Occupancy!$G27*Data!H$107)</f>
        <v/>
      </c>
      <c r="H31" s="24" t="str">
        <f>IF($B31="","",25*Occupancy!$G27*Data!I$107)</f>
        <v/>
      </c>
      <c r="I31" s="24" t="str">
        <f>IF($B31="","",25*Occupancy!$G27*Data!J$107)</f>
        <v/>
      </c>
      <c r="J31" s="24" t="str">
        <f>IF($B31="","",25*Occupancy!$G27*Data!K$107)</f>
        <v/>
      </c>
      <c r="K31" s="24" t="str">
        <f>IF($B31="","",25*Occupancy!$G27*Data!L$107)</f>
        <v/>
      </c>
      <c r="L31" s="24" t="str">
        <f>IF($B31="","",25*Occupancy!$G27*Data!M$107)</f>
        <v/>
      </c>
      <c r="M31" s="24" t="str">
        <f>IF($B31="","",25*Occupancy!$G27*Data!N$107)</f>
        <v/>
      </c>
      <c r="N31" s="24" t="str">
        <f>IF($B31="","",25*Occupancy!$G27*Data!O$107)</f>
        <v/>
      </c>
      <c r="O31" s="24" t="str">
        <f>IF($B31="","",4.18*C31*Data!D$18*(60-Data!D$104)/3600)</f>
        <v/>
      </c>
      <c r="P31" s="24" t="str">
        <f>IF($B31="","",4.18*D31*Data!E$18*(60-Data!E$104)/3600)</f>
        <v/>
      </c>
      <c r="Q31" s="24" t="str">
        <f>IF($B31="","",4.18*E31*Data!F$18*(60-Data!F$104)/3600)</f>
        <v/>
      </c>
      <c r="R31" s="24" t="str">
        <f>IF($B31="","",4.18*F31*Data!G$18*(60-Data!G$104)/3600)</f>
        <v/>
      </c>
      <c r="S31" s="24" t="str">
        <f>IF($B31="","",4.18*G31*Data!H$18*(60-Data!H$104)/3600)</f>
        <v/>
      </c>
      <c r="T31" s="24" t="str">
        <f>IF($B31="","",4.18*H31*Data!I$18*(60-Data!I$104)/3600)</f>
        <v/>
      </c>
      <c r="U31" s="24" t="str">
        <f>IF($B31="","",4.18*I31*Data!J$18*(60-Data!J$104)/3600)</f>
        <v/>
      </c>
      <c r="V31" s="24" t="str">
        <f>IF($B31="","",4.18*J31*Data!K$18*(60-Data!K$104)/3600)</f>
        <v/>
      </c>
      <c r="W31" s="24" t="str">
        <f>IF($B31="","",4.18*K31*Data!L$18*(60-Data!L$104)/3600)</f>
        <v/>
      </c>
      <c r="X31" s="24" t="str">
        <f>IF($B31="","",4.18*L31*Data!M$18*(60-Data!M$104)/3600)</f>
        <v/>
      </c>
      <c r="Y31" s="24" t="str">
        <f>IF($B31="","",4.18*M31*Data!N$18*(60-Data!N$104)/3600)</f>
        <v/>
      </c>
      <c r="Z31" s="24" t="str">
        <f>IF($B31="","",4.18*N31*Data!O$18*(60-Data!O$104)/3600)</f>
        <v/>
      </c>
      <c r="AA31" s="24" t="str">
        <f t="shared" si="12"/>
        <v/>
      </c>
      <c r="AB31" s="24" t="str">
        <f t="shared" si="13"/>
        <v/>
      </c>
      <c r="AC31" s="24" t="str">
        <f t="shared" si="0"/>
        <v/>
      </c>
      <c r="AD31" s="24" t="str">
        <f t="shared" si="1"/>
        <v/>
      </c>
      <c r="AE31" s="24" t="str">
        <f t="shared" si="2"/>
        <v/>
      </c>
      <c r="AF31" s="24" t="str">
        <f t="shared" si="3"/>
        <v/>
      </c>
      <c r="AG31" s="24" t="str">
        <f t="shared" si="4"/>
        <v/>
      </c>
      <c r="AH31" s="24" t="str">
        <f t="shared" si="5"/>
        <v/>
      </c>
      <c r="AI31" s="24" t="str">
        <f t="shared" si="6"/>
        <v/>
      </c>
      <c r="AJ31" s="24" t="str">
        <f t="shared" si="7"/>
        <v/>
      </c>
      <c r="AK31" s="24" t="str">
        <f t="shared" si="8"/>
        <v/>
      </c>
      <c r="AL31" s="24" t="str">
        <f t="shared" si="9"/>
        <v/>
      </c>
      <c r="AM31" s="24" t="str">
        <f t="shared" si="10"/>
        <v/>
      </c>
      <c r="AN31" s="24" t="str">
        <f>IF($B31="","",'3 INPUT SAP DATA'!$AP34*0.6*Data!D$18)</f>
        <v/>
      </c>
      <c r="AO31" s="24" t="str">
        <f>IF($B31="","",'3 INPUT SAP DATA'!$AP34*0.6*Data!E$18)</f>
        <v/>
      </c>
      <c r="AP31" s="24" t="str">
        <f>IF($B31="","",'3 INPUT SAP DATA'!$AP34*0.6*Data!F$18)</f>
        <v/>
      </c>
      <c r="AQ31" s="24" t="str">
        <f>IF($B31="","",'3 INPUT SAP DATA'!$AP34*0.6*Data!G$18)</f>
        <v/>
      </c>
      <c r="AR31" s="24" t="str">
        <f>IF($B31="","",'3 INPUT SAP DATA'!$AP34*0.6*Data!H$18)</f>
        <v/>
      </c>
      <c r="AS31" s="24" t="str">
        <f>IF($B31="","",'3 INPUT SAP DATA'!$AP34*0.6*Data!I$18)</f>
        <v/>
      </c>
      <c r="AT31" s="24" t="str">
        <f>IF($B31="","",'3 INPUT SAP DATA'!$AP34*0.6*Data!J$18)</f>
        <v/>
      </c>
      <c r="AU31" s="24" t="str">
        <f>IF($B31="","",'3 INPUT SAP DATA'!$AP34*0.6*Data!K$18)</f>
        <v/>
      </c>
      <c r="AV31" s="24" t="str">
        <f>IF($B31="","",'3 INPUT SAP DATA'!$AP34*0.6*Data!L$18)</f>
        <v/>
      </c>
      <c r="AW31" s="24" t="str">
        <f>IF($B31="","",'3 INPUT SAP DATA'!$AP34*0.6*Data!M$18)</f>
        <v/>
      </c>
      <c r="AX31" s="24" t="str">
        <f>IF($B31="","",'3 INPUT SAP DATA'!$AP34*0.6*Data!N$18)</f>
        <v/>
      </c>
      <c r="AY31" s="24" t="str">
        <f>IF($B31="","",'3 INPUT SAP DATA'!$AP34*0.6*Data!O$18)</f>
        <v/>
      </c>
      <c r="AZ31" s="24" t="str">
        <f>IF($B31="","",IF(OR('3 INPUT SAP DATA'!$AI34=Data!$E$12,'3 INPUT SAP DATA'!$AI34=Data!$G$12,'3 INPUT SAP DATA'!$AI34=Data!$H$12),0,Data!D$18*14*((0.0091*1+0.0245*(1-1))*3+0.0263)))</f>
        <v/>
      </c>
      <c r="BA31" s="24" t="str">
        <f>IF($B31="","",IF(OR('3 INPUT SAP DATA'!$AI34=Data!$E$12,'3 INPUT SAP DATA'!$AI34=Data!$G$12,'3 INPUT SAP DATA'!$AI34=Data!$H$12),0,Data!E$18*14*((0.0091*1+0.0245*(1-1))*3+0.0263)))</f>
        <v/>
      </c>
      <c r="BB31" s="24" t="str">
        <f>IF($B31="","",IF(OR('3 INPUT SAP DATA'!$AI34=Data!$E$12,'3 INPUT SAP DATA'!$AI34=Data!$G$12,'3 INPUT SAP DATA'!$AI34=Data!$H$12),0,Data!F$18*14*((0.0091*1+0.0245*(1-1))*3+0.0263)))</f>
        <v/>
      </c>
      <c r="BC31" s="24" t="str">
        <f>IF($B31="","",IF(OR('3 INPUT SAP DATA'!$AI34=Data!$E$12,'3 INPUT SAP DATA'!$AI34=Data!$G$12,'3 INPUT SAP DATA'!$AI34=Data!$H$12),0,Data!G$18*14*((0.0091*1+0.0245*(1-1))*3+0.0263)))</f>
        <v/>
      </c>
      <c r="BD31" s="24" t="str">
        <f>IF($B31="","",IF(OR('3 INPUT SAP DATA'!$AI34=Data!$E$12,'3 INPUT SAP DATA'!$AI34=Data!$G$12,'3 INPUT SAP DATA'!$AI34=Data!$H$12),0,Data!H$18*14*((0.0091*1+0.0245*(1-1))*3+0.0263)))</f>
        <v/>
      </c>
      <c r="BE31" s="24" t="str">
        <f>IF($B31="","",IF(OR('3 INPUT SAP DATA'!$AI34=Data!$E$12,'3 INPUT SAP DATA'!$AI34=Data!$G$12,'3 INPUT SAP DATA'!$AI34=Data!$H$12),0,Data!I$18*14*((0.0091*1+0.0245*(1-1))*3+0.0263)))</f>
        <v/>
      </c>
      <c r="BF31" s="24" t="str">
        <f>IF($B31="","",IF(OR('3 INPUT SAP DATA'!$AI34=Data!$E$12,'3 INPUT SAP DATA'!$AI34=Data!$G$12,'3 INPUT SAP DATA'!$AI34=Data!$H$12),0,Data!J$18*14*((0.0091*1+0.0245*(1-1))*3+0.0263)))</f>
        <v/>
      </c>
      <c r="BG31" s="24" t="str">
        <f>IF($B31="","",IF(OR('3 INPUT SAP DATA'!$AI34=Data!$E$12,'3 INPUT SAP DATA'!$AI34=Data!$G$12,'3 INPUT SAP DATA'!$AI34=Data!$H$12),0,Data!K$18*14*((0.0091*1+0.0245*(1-1))*3+0.0263)))</f>
        <v/>
      </c>
      <c r="BH31" s="24" t="str">
        <f>IF($B31="","",IF(OR('3 INPUT SAP DATA'!$AI34=Data!$E$12,'3 INPUT SAP DATA'!$AI34=Data!$G$12,'3 INPUT SAP DATA'!$AI34=Data!$H$12),0,Data!L$18*14*((0.0091*1+0.0245*(1-1))*3+0.0263)))</f>
        <v/>
      </c>
      <c r="BI31" s="24" t="str">
        <f>IF($B31="","",IF(OR('3 INPUT SAP DATA'!$AI34=Data!$E$12,'3 INPUT SAP DATA'!$AI34=Data!$G$12,'3 INPUT SAP DATA'!$AI34=Data!$H$12),0,Data!M$18*14*((0.0091*1+0.0245*(1-1))*3+0.0263)))</f>
        <v/>
      </c>
      <c r="BJ31" s="24" t="str">
        <f>IF($B31="","",IF(OR('3 INPUT SAP DATA'!$AI34=Data!$E$12,'3 INPUT SAP DATA'!$AI34=Data!$G$12,'3 INPUT SAP DATA'!$AI34=Data!$H$12),0,Data!N$18*14*((0.0091*1+0.0245*(1-1))*3+0.0263)))</f>
        <v/>
      </c>
      <c r="BK31" s="24" t="str">
        <f>IF($B31="","",IF(OR('3 INPUT SAP DATA'!$AI34=Data!$E$12,'3 INPUT SAP DATA'!$AI34=Data!$G$12,'3 INPUT SAP DATA'!$AI34=Data!$H$12),0,Data!O$18*14*((0.0091*1+0.0245*(1-1))*3+0.0263)))</f>
        <v/>
      </c>
      <c r="BL31" s="24" t="str">
        <f>IF($B31="","",IF('3 INPUT SAP DATA'!$AN34=Data!$G$13,600*IF(C34&lt;100,C34/100,1)*Data!D$18/365,0))</f>
        <v/>
      </c>
      <c r="BM31" s="24" t="str">
        <f>IF($B31="","",IF('3 INPUT SAP DATA'!$AN34=Data!$G$13,600*IF(D34&lt;100,D34/100,1)*Data!E$18/365,0))</f>
        <v/>
      </c>
      <c r="BN31" s="24" t="str">
        <f>IF($B31="","",IF('3 INPUT SAP DATA'!$AN34=Data!$G$13,600*IF(E34&lt;100,E34/100,1)*Data!F$18/365,0))</f>
        <v/>
      </c>
      <c r="BO31" s="24" t="str">
        <f>IF($B31="","",IF('3 INPUT SAP DATA'!$AN34=Data!$G$13,600*IF(F34&lt;100,F34/100,1)*Data!G$18/365,0))</f>
        <v/>
      </c>
      <c r="BP31" s="24" t="str">
        <f>IF($B31="","",IF('3 INPUT SAP DATA'!$AN34=Data!$G$13,600*IF(G34&lt;100,G34/100,1)*Data!H$18/365,0))</f>
        <v/>
      </c>
      <c r="BQ31" s="24" t="str">
        <f>IF($B31="","",IF('3 INPUT SAP DATA'!$AN34=Data!$G$13,600*IF(H34&lt;100,H34/100,1)*Data!I$18/365,0))</f>
        <v/>
      </c>
      <c r="BR31" s="24" t="str">
        <f>IF($B31="","",IF('3 INPUT SAP DATA'!$AN34=Data!$G$13,600*IF(I34&lt;100,I34/100,1)*Data!J$18/365,0))</f>
        <v/>
      </c>
      <c r="BS31" s="24" t="str">
        <f>IF($B31="","",IF('3 INPUT SAP DATA'!$AN34=Data!$G$13,600*IF(J34&lt;100,J34/100,1)*Data!K$18/365,0))</f>
        <v/>
      </c>
      <c r="BT31" s="24" t="str">
        <f>IF($B31="","",IF('3 INPUT SAP DATA'!$AN34=Data!$G$13,600*IF(K34&lt;100,K34/100,1)*Data!L$18/365,0))</f>
        <v/>
      </c>
      <c r="BU31" s="24" t="str">
        <f>IF($B31="","",IF('3 INPUT SAP DATA'!$AN34=Data!$G$13,600*IF(L34&lt;100,L34/100,1)*Data!M$18/365,0))</f>
        <v/>
      </c>
      <c r="BV31" s="24" t="str">
        <f>IF($B31="","",IF('3 INPUT SAP DATA'!$AN34=Data!$G$13,600*IF(M34&lt;100,M34/100,1)*Data!N$18/365,0))</f>
        <v/>
      </c>
      <c r="BW31" s="24" t="str">
        <f>IF($B31="","",IF('3 INPUT SAP DATA'!$AN34=Data!$G$13,600*IF(N34&lt;100,N34/100,1)*Data!O$18/365,0))</f>
        <v/>
      </c>
      <c r="BX31" s="24" t="str">
        <f t="shared" si="14"/>
        <v/>
      </c>
      <c r="BY31" s="24" t="str">
        <f t="shared" si="15"/>
        <v/>
      </c>
      <c r="BZ31" s="24" t="str">
        <f t="shared" si="16"/>
        <v/>
      </c>
      <c r="CA31" s="24" t="str">
        <f t="shared" si="17"/>
        <v/>
      </c>
      <c r="CB31" s="24" t="str">
        <f t="shared" si="18"/>
        <v/>
      </c>
      <c r="CC31" s="24" t="str">
        <f t="shared" si="19"/>
        <v/>
      </c>
      <c r="CD31" s="24" t="str">
        <f t="shared" si="20"/>
        <v/>
      </c>
      <c r="CE31" s="24" t="str">
        <f t="shared" si="21"/>
        <v/>
      </c>
      <c r="CF31" s="24" t="str">
        <f t="shared" si="22"/>
        <v/>
      </c>
      <c r="CG31" s="24" t="str">
        <f t="shared" si="23"/>
        <v/>
      </c>
      <c r="CH31" s="24" t="str">
        <f t="shared" si="24"/>
        <v/>
      </c>
      <c r="CI31" s="24" t="str">
        <f t="shared" si="25"/>
        <v/>
      </c>
      <c r="CJ31" s="24" t="str">
        <f>IF($B31="","",BX31+'3 INPUT SAP DATA'!AV34)</f>
        <v/>
      </c>
      <c r="CK31" s="24" t="str">
        <f>IF($B31="","",BY31+'3 INPUT SAP DATA'!AW34)</f>
        <v/>
      </c>
      <c r="CL31" s="24" t="str">
        <f>IF($B31="","",BZ31+'3 INPUT SAP DATA'!AX34)</f>
        <v/>
      </c>
      <c r="CM31" s="24" t="str">
        <f>IF($B31="","",CA31+'3 INPUT SAP DATA'!AY34)</f>
        <v/>
      </c>
      <c r="CN31" s="24" t="str">
        <f>IF($B31="","",CB31+'3 INPUT SAP DATA'!AZ34)</f>
        <v/>
      </c>
      <c r="CO31" s="24" t="str">
        <f>IF($B31="","",CC31+'3 INPUT SAP DATA'!BA34)</f>
        <v/>
      </c>
      <c r="CP31" s="24" t="str">
        <f>IF($B31="","",CD31+'3 INPUT SAP DATA'!BB34)</f>
        <v/>
      </c>
      <c r="CQ31" s="24" t="str">
        <f>IF($B31="","",CE31+'3 INPUT SAP DATA'!BC34)</f>
        <v/>
      </c>
      <c r="CR31" s="24" t="str">
        <f>IF($B31="","",CF31+'3 INPUT SAP DATA'!BD34)</f>
        <v/>
      </c>
      <c r="CS31" s="24" t="str">
        <f>IF($B31="","",CG31+'3 INPUT SAP DATA'!BE34)</f>
        <v/>
      </c>
      <c r="CT31" s="24" t="str">
        <f>IF($B31="","",CH31+'3 INPUT SAP DATA'!BF34)</f>
        <v/>
      </c>
      <c r="CU31" s="24" t="str">
        <f>IF($B31="","",CI31+'3 INPUT SAP DATA'!BG34)</f>
        <v/>
      </c>
      <c r="CV31" s="24" t="str">
        <f>IF($B31="","",Data!$I$125*(Data!$I$123*O31+BL31)+Data!$I$124*(AB31+AN31+AZ31))</f>
        <v/>
      </c>
      <c r="CW31" s="24" t="str">
        <f>IF($B31="","",Data!$I$125*(Data!$I$123*P31+BM31)+Data!$I$124*(AC31+AO31+BA31))</f>
        <v/>
      </c>
      <c r="CX31" s="24" t="str">
        <f>IF($B31="","",Data!$I$125*(Data!$I$123*Q31+BN31)+Data!$I$124*(AD31+AP31+BB31))</f>
        <v/>
      </c>
      <c r="CY31" s="24" t="str">
        <f>IF($B31="","",Data!$I$125*(Data!$I$123*R31+BO31)+Data!$I$124*(AE31+AQ31+BC31))</f>
        <v/>
      </c>
      <c r="CZ31" s="24" t="str">
        <f>IF($B31="","",Data!$I$125*(Data!$I$123*S31+BP31)+Data!$I$124*(AF31+AR31+BD31))</f>
        <v/>
      </c>
      <c r="DA31" s="24" t="str">
        <f>IF($B31="","",Data!$I$125*(Data!$I$123*T31+BQ31)+Data!$I$124*(AG31+AS31+BE31))</f>
        <v/>
      </c>
      <c r="DB31" s="24" t="str">
        <f>IF($B31="","",Data!$I$125*(Data!$I$123*U31+BR31)+Data!$I$124*(AH31+AT31+BF31))</f>
        <v/>
      </c>
      <c r="DC31" s="24" t="str">
        <f>IF($B31="","",Data!$I$125*(Data!$I$123*V31+BS31)+Data!$I$124*(AI31+AU31+BG31))</f>
        <v/>
      </c>
      <c r="DD31" s="24" t="str">
        <f>IF($B31="","",Data!$I$125*(Data!$I$123*W31+BT31)+Data!$I$124*(AJ31+AV31+BH31))</f>
        <v/>
      </c>
      <c r="DE31" s="24" t="str">
        <f>IF($B31="","",Data!$I$125*(Data!$I$123*X31+BU31)+Data!$I$124*(AK31+AW31+BI31))</f>
        <v/>
      </c>
      <c r="DF31" s="24" t="str">
        <f>IF($B31="","",Data!$I$125*(Data!$I$123*Y31+BV31)+Data!$I$124*(AL31+AX31+BJ31))</f>
        <v/>
      </c>
      <c r="DG31" s="24" t="str">
        <f>IF($B31="","",Data!$I$125*(Data!$I$123*Z31+BW31)+Data!$I$124*(AM31+AY31+BK31))</f>
        <v/>
      </c>
    </row>
    <row r="32" spans="2:111" s="17" customFormat="1" ht="19.899999999999999" customHeight="1">
      <c r="B32" s="47" t="str">
        <f>IF('3 INPUT SAP DATA'!H35="","",'3 INPUT SAP DATA'!H35)</f>
        <v/>
      </c>
      <c r="C32" s="24" t="str">
        <f>IF($B32="","",25*Occupancy!$G28*Data!D$107)</f>
        <v/>
      </c>
      <c r="D32" s="24" t="str">
        <f>IF($B32="","",25*Occupancy!$G28*Data!E$107)</f>
        <v/>
      </c>
      <c r="E32" s="24" t="str">
        <f>IF($B32="","",25*Occupancy!$G28*Data!F$107)</f>
        <v/>
      </c>
      <c r="F32" s="24" t="str">
        <f>IF($B32="","",25*Occupancy!$G28*Data!G$107)</f>
        <v/>
      </c>
      <c r="G32" s="24" t="str">
        <f>IF($B32="","",25*Occupancy!$G28*Data!H$107)</f>
        <v/>
      </c>
      <c r="H32" s="24" t="str">
        <f>IF($B32="","",25*Occupancy!$G28*Data!I$107)</f>
        <v/>
      </c>
      <c r="I32" s="24" t="str">
        <f>IF($B32="","",25*Occupancy!$G28*Data!J$107)</f>
        <v/>
      </c>
      <c r="J32" s="24" t="str">
        <f>IF($B32="","",25*Occupancy!$G28*Data!K$107)</f>
        <v/>
      </c>
      <c r="K32" s="24" t="str">
        <f>IF($B32="","",25*Occupancy!$G28*Data!L$107)</f>
        <v/>
      </c>
      <c r="L32" s="24" t="str">
        <f>IF($B32="","",25*Occupancy!$G28*Data!M$107)</f>
        <v/>
      </c>
      <c r="M32" s="24" t="str">
        <f>IF($B32="","",25*Occupancy!$G28*Data!N$107)</f>
        <v/>
      </c>
      <c r="N32" s="24" t="str">
        <f>IF($B32="","",25*Occupancy!$G28*Data!O$107)</f>
        <v/>
      </c>
      <c r="O32" s="24" t="str">
        <f>IF($B32="","",4.18*C32*Data!D$18*(60-Data!D$104)/3600)</f>
        <v/>
      </c>
      <c r="P32" s="24" t="str">
        <f>IF($B32="","",4.18*D32*Data!E$18*(60-Data!E$104)/3600)</f>
        <v/>
      </c>
      <c r="Q32" s="24" t="str">
        <f>IF($B32="","",4.18*E32*Data!F$18*(60-Data!F$104)/3600)</f>
        <v/>
      </c>
      <c r="R32" s="24" t="str">
        <f>IF($B32="","",4.18*F32*Data!G$18*(60-Data!G$104)/3600)</f>
        <v/>
      </c>
      <c r="S32" s="24" t="str">
        <f>IF($B32="","",4.18*G32*Data!H$18*(60-Data!H$104)/3600)</f>
        <v/>
      </c>
      <c r="T32" s="24" t="str">
        <f>IF($B32="","",4.18*H32*Data!I$18*(60-Data!I$104)/3600)</f>
        <v/>
      </c>
      <c r="U32" s="24" t="str">
        <f>IF($B32="","",4.18*I32*Data!J$18*(60-Data!J$104)/3600)</f>
        <v/>
      </c>
      <c r="V32" s="24" t="str">
        <f>IF($B32="","",4.18*J32*Data!K$18*(60-Data!K$104)/3600)</f>
        <v/>
      </c>
      <c r="W32" s="24" t="str">
        <f>IF($B32="","",4.18*K32*Data!L$18*(60-Data!L$104)/3600)</f>
        <v/>
      </c>
      <c r="X32" s="24" t="str">
        <f>IF($B32="","",4.18*L32*Data!M$18*(60-Data!M$104)/3600)</f>
        <v/>
      </c>
      <c r="Y32" s="24" t="str">
        <f>IF($B32="","",4.18*M32*Data!N$18*(60-Data!N$104)/3600)</f>
        <v/>
      </c>
      <c r="Z32" s="24" t="str">
        <f>IF($B32="","",4.18*N32*Data!O$18*(60-Data!O$104)/3600)</f>
        <v/>
      </c>
      <c r="AA32" s="24" t="str">
        <f t="shared" si="12"/>
        <v/>
      </c>
      <c r="AB32" s="24" t="str">
        <f t="shared" si="13"/>
        <v/>
      </c>
      <c r="AC32" s="24" t="str">
        <f t="shared" si="0"/>
        <v/>
      </c>
      <c r="AD32" s="24" t="str">
        <f t="shared" si="1"/>
        <v/>
      </c>
      <c r="AE32" s="24" t="str">
        <f t="shared" si="2"/>
        <v/>
      </c>
      <c r="AF32" s="24" t="str">
        <f t="shared" si="3"/>
        <v/>
      </c>
      <c r="AG32" s="24" t="str">
        <f t="shared" si="4"/>
        <v/>
      </c>
      <c r="AH32" s="24" t="str">
        <f t="shared" si="5"/>
        <v/>
      </c>
      <c r="AI32" s="24" t="str">
        <f t="shared" si="6"/>
        <v/>
      </c>
      <c r="AJ32" s="24" t="str">
        <f t="shared" si="7"/>
        <v/>
      </c>
      <c r="AK32" s="24" t="str">
        <f t="shared" si="8"/>
        <v/>
      </c>
      <c r="AL32" s="24" t="str">
        <f t="shared" si="9"/>
        <v/>
      </c>
      <c r="AM32" s="24" t="str">
        <f t="shared" si="10"/>
        <v/>
      </c>
      <c r="AN32" s="24" t="str">
        <f>IF($B32="","",'3 INPUT SAP DATA'!$AP35*0.6*Data!D$18)</f>
        <v/>
      </c>
      <c r="AO32" s="24" t="str">
        <f>IF($B32="","",'3 INPUT SAP DATA'!$AP35*0.6*Data!E$18)</f>
        <v/>
      </c>
      <c r="AP32" s="24" t="str">
        <f>IF($B32="","",'3 INPUT SAP DATA'!$AP35*0.6*Data!F$18)</f>
        <v/>
      </c>
      <c r="AQ32" s="24" t="str">
        <f>IF($B32="","",'3 INPUT SAP DATA'!$AP35*0.6*Data!G$18)</f>
        <v/>
      </c>
      <c r="AR32" s="24" t="str">
        <f>IF($B32="","",'3 INPUT SAP DATA'!$AP35*0.6*Data!H$18)</f>
        <v/>
      </c>
      <c r="AS32" s="24" t="str">
        <f>IF($B32="","",'3 INPUT SAP DATA'!$AP35*0.6*Data!I$18)</f>
        <v/>
      </c>
      <c r="AT32" s="24" t="str">
        <f>IF($B32="","",'3 INPUT SAP DATA'!$AP35*0.6*Data!J$18)</f>
        <v/>
      </c>
      <c r="AU32" s="24" t="str">
        <f>IF($B32="","",'3 INPUT SAP DATA'!$AP35*0.6*Data!K$18)</f>
        <v/>
      </c>
      <c r="AV32" s="24" t="str">
        <f>IF($B32="","",'3 INPUT SAP DATA'!$AP35*0.6*Data!L$18)</f>
        <v/>
      </c>
      <c r="AW32" s="24" t="str">
        <f>IF($B32="","",'3 INPUT SAP DATA'!$AP35*0.6*Data!M$18)</f>
        <v/>
      </c>
      <c r="AX32" s="24" t="str">
        <f>IF($B32="","",'3 INPUT SAP DATA'!$AP35*0.6*Data!N$18)</f>
        <v/>
      </c>
      <c r="AY32" s="24" t="str">
        <f>IF($B32="","",'3 INPUT SAP DATA'!$AP35*0.6*Data!O$18)</f>
        <v/>
      </c>
      <c r="AZ32" s="24" t="str">
        <f>IF($B32="","",IF(OR('3 INPUT SAP DATA'!$AI35=Data!$E$12,'3 INPUT SAP DATA'!$AI35=Data!$G$12,'3 INPUT SAP DATA'!$AI35=Data!$H$12),0,Data!D$18*14*((0.0091*1+0.0245*(1-1))*3+0.0263)))</f>
        <v/>
      </c>
      <c r="BA32" s="24" t="str">
        <f>IF($B32="","",IF(OR('3 INPUT SAP DATA'!$AI35=Data!$E$12,'3 INPUT SAP DATA'!$AI35=Data!$G$12,'3 INPUT SAP DATA'!$AI35=Data!$H$12),0,Data!E$18*14*((0.0091*1+0.0245*(1-1))*3+0.0263)))</f>
        <v/>
      </c>
      <c r="BB32" s="24" t="str">
        <f>IF($B32="","",IF(OR('3 INPUT SAP DATA'!$AI35=Data!$E$12,'3 INPUT SAP DATA'!$AI35=Data!$G$12,'3 INPUT SAP DATA'!$AI35=Data!$H$12),0,Data!F$18*14*((0.0091*1+0.0245*(1-1))*3+0.0263)))</f>
        <v/>
      </c>
      <c r="BC32" s="24" t="str">
        <f>IF($B32="","",IF(OR('3 INPUT SAP DATA'!$AI35=Data!$E$12,'3 INPUT SAP DATA'!$AI35=Data!$G$12,'3 INPUT SAP DATA'!$AI35=Data!$H$12),0,Data!G$18*14*((0.0091*1+0.0245*(1-1))*3+0.0263)))</f>
        <v/>
      </c>
      <c r="BD32" s="24" t="str">
        <f>IF($B32="","",IF(OR('3 INPUT SAP DATA'!$AI35=Data!$E$12,'3 INPUT SAP DATA'!$AI35=Data!$G$12,'3 INPUT SAP DATA'!$AI35=Data!$H$12),0,Data!H$18*14*((0.0091*1+0.0245*(1-1))*3+0.0263)))</f>
        <v/>
      </c>
      <c r="BE32" s="24" t="str">
        <f>IF($B32="","",IF(OR('3 INPUT SAP DATA'!$AI35=Data!$E$12,'3 INPUT SAP DATA'!$AI35=Data!$G$12,'3 INPUT SAP DATA'!$AI35=Data!$H$12),0,Data!I$18*14*((0.0091*1+0.0245*(1-1))*3+0.0263)))</f>
        <v/>
      </c>
      <c r="BF32" s="24" t="str">
        <f>IF($B32="","",IF(OR('3 INPUT SAP DATA'!$AI35=Data!$E$12,'3 INPUT SAP DATA'!$AI35=Data!$G$12,'3 INPUT SAP DATA'!$AI35=Data!$H$12),0,Data!J$18*14*((0.0091*1+0.0245*(1-1))*3+0.0263)))</f>
        <v/>
      </c>
      <c r="BG32" s="24" t="str">
        <f>IF($B32="","",IF(OR('3 INPUT SAP DATA'!$AI35=Data!$E$12,'3 INPUT SAP DATA'!$AI35=Data!$G$12,'3 INPUT SAP DATA'!$AI35=Data!$H$12),0,Data!K$18*14*((0.0091*1+0.0245*(1-1))*3+0.0263)))</f>
        <v/>
      </c>
      <c r="BH32" s="24" t="str">
        <f>IF($B32="","",IF(OR('3 INPUT SAP DATA'!$AI35=Data!$E$12,'3 INPUT SAP DATA'!$AI35=Data!$G$12,'3 INPUT SAP DATA'!$AI35=Data!$H$12),0,Data!L$18*14*((0.0091*1+0.0245*(1-1))*3+0.0263)))</f>
        <v/>
      </c>
      <c r="BI32" s="24" t="str">
        <f>IF($B32="","",IF(OR('3 INPUT SAP DATA'!$AI35=Data!$E$12,'3 INPUT SAP DATA'!$AI35=Data!$G$12,'3 INPUT SAP DATA'!$AI35=Data!$H$12),0,Data!M$18*14*((0.0091*1+0.0245*(1-1))*3+0.0263)))</f>
        <v/>
      </c>
      <c r="BJ32" s="24" t="str">
        <f>IF($B32="","",IF(OR('3 INPUT SAP DATA'!$AI35=Data!$E$12,'3 INPUT SAP DATA'!$AI35=Data!$G$12,'3 INPUT SAP DATA'!$AI35=Data!$H$12),0,Data!N$18*14*((0.0091*1+0.0245*(1-1))*3+0.0263)))</f>
        <v/>
      </c>
      <c r="BK32" s="24" t="str">
        <f>IF($B32="","",IF(OR('3 INPUT SAP DATA'!$AI35=Data!$E$12,'3 INPUT SAP DATA'!$AI35=Data!$G$12,'3 INPUT SAP DATA'!$AI35=Data!$H$12),0,Data!O$18*14*((0.0091*1+0.0245*(1-1))*3+0.0263)))</f>
        <v/>
      </c>
      <c r="BL32" s="24" t="str">
        <f>IF($B32="","",IF('3 INPUT SAP DATA'!$AN35=Data!$G$13,600*IF(C35&lt;100,C35/100,1)*Data!D$18/365,0))</f>
        <v/>
      </c>
      <c r="BM32" s="24" t="str">
        <f>IF($B32="","",IF('3 INPUT SAP DATA'!$AN35=Data!$G$13,600*IF(D35&lt;100,D35/100,1)*Data!E$18/365,0))</f>
        <v/>
      </c>
      <c r="BN32" s="24" t="str">
        <f>IF($B32="","",IF('3 INPUT SAP DATA'!$AN35=Data!$G$13,600*IF(E35&lt;100,E35/100,1)*Data!F$18/365,0))</f>
        <v/>
      </c>
      <c r="BO32" s="24" t="str">
        <f>IF($B32="","",IF('3 INPUT SAP DATA'!$AN35=Data!$G$13,600*IF(F35&lt;100,F35/100,1)*Data!G$18/365,0))</f>
        <v/>
      </c>
      <c r="BP32" s="24" t="str">
        <f>IF($B32="","",IF('3 INPUT SAP DATA'!$AN35=Data!$G$13,600*IF(G35&lt;100,G35/100,1)*Data!H$18/365,0))</f>
        <v/>
      </c>
      <c r="BQ32" s="24" t="str">
        <f>IF($B32="","",IF('3 INPUT SAP DATA'!$AN35=Data!$G$13,600*IF(H35&lt;100,H35/100,1)*Data!I$18/365,0))</f>
        <v/>
      </c>
      <c r="BR32" s="24" t="str">
        <f>IF($B32="","",IF('3 INPUT SAP DATA'!$AN35=Data!$G$13,600*IF(I35&lt;100,I35/100,1)*Data!J$18/365,0))</f>
        <v/>
      </c>
      <c r="BS32" s="24" t="str">
        <f>IF($B32="","",IF('3 INPUT SAP DATA'!$AN35=Data!$G$13,600*IF(J35&lt;100,J35/100,1)*Data!K$18/365,0))</f>
        <v/>
      </c>
      <c r="BT32" s="24" t="str">
        <f>IF($B32="","",IF('3 INPUT SAP DATA'!$AN35=Data!$G$13,600*IF(K35&lt;100,K35/100,1)*Data!L$18/365,0))</f>
        <v/>
      </c>
      <c r="BU32" s="24" t="str">
        <f>IF($B32="","",IF('3 INPUT SAP DATA'!$AN35=Data!$G$13,600*IF(L35&lt;100,L35/100,1)*Data!M$18/365,0))</f>
        <v/>
      </c>
      <c r="BV32" s="24" t="str">
        <f>IF($B32="","",IF('3 INPUT SAP DATA'!$AN35=Data!$G$13,600*IF(M35&lt;100,M35/100,1)*Data!N$18/365,0))</f>
        <v/>
      </c>
      <c r="BW32" s="24" t="str">
        <f>IF($B32="","",IF('3 INPUT SAP DATA'!$AN35=Data!$G$13,600*IF(N35&lt;100,N35/100,1)*Data!O$18/365,0))</f>
        <v/>
      </c>
      <c r="BX32" s="24" t="str">
        <f t="shared" si="14"/>
        <v/>
      </c>
      <c r="BY32" s="24" t="str">
        <f t="shared" si="15"/>
        <v/>
      </c>
      <c r="BZ32" s="24" t="str">
        <f t="shared" si="16"/>
        <v/>
      </c>
      <c r="CA32" s="24" t="str">
        <f t="shared" si="17"/>
        <v/>
      </c>
      <c r="CB32" s="24" t="str">
        <f t="shared" si="18"/>
        <v/>
      </c>
      <c r="CC32" s="24" t="str">
        <f t="shared" si="19"/>
        <v/>
      </c>
      <c r="CD32" s="24" t="str">
        <f t="shared" si="20"/>
        <v/>
      </c>
      <c r="CE32" s="24" t="str">
        <f t="shared" si="21"/>
        <v/>
      </c>
      <c r="CF32" s="24" t="str">
        <f t="shared" si="22"/>
        <v/>
      </c>
      <c r="CG32" s="24" t="str">
        <f t="shared" si="23"/>
        <v/>
      </c>
      <c r="CH32" s="24" t="str">
        <f t="shared" si="24"/>
        <v/>
      </c>
      <c r="CI32" s="24" t="str">
        <f t="shared" si="25"/>
        <v/>
      </c>
      <c r="CJ32" s="24" t="str">
        <f>IF($B32="","",BX32+'3 INPUT SAP DATA'!AV35)</f>
        <v/>
      </c>
      <c r="CK32" s="24" t="str">
        <f>IF($B32="","",BY32+'3 INPUT SAP DATA'!AW35)</f>
        <v/>
      </c>
      <c r="CL32" s="24" t="str">
        <f>IF($B32="","",BZ32+'3 INPUT SAP DATA'!AX35)</f>
        <v/>
      </c>
      <c r="CM32" s="24" t="str">
        <f>IF($B32="","",CA32+'3 INPUT SAP DATA'!AY35)</f>
        <v/>
      </c>
      <c r="CN32" s="24" t="str">
        <f>IF($B32="","",CB32+'3 INPUT SAP DATA'!AZ35)</f>
        <v/>
      </c>
      <c r="CO32" s="24" t="str">
        <f>IF($B32="","",CC32+'3 INPUT SAP DATA'!BA35)</f>
        <v/>
      </c>
      <c r="CP32" s="24" t="str">
        <f>IF($B32="","",CD32+'3 INPUT SAP DATA'!BB35)</f>
        <v/>
      </c>
      <c r="CQ32" s="24" t="str">
        <f>IF($B32="","",CE32+'3 INPUT SAP DATA'!BC35)</f>
        <v/>
      </c>
      <c r="CR32" s="24" t="str">
        <f>IF($B32="","",CF32+'3 INPUT SAP DATA'!BD35)</f>
        <v/>
      </c>
      <c r="CS32" s="24" t="str">
        <f>IF($B32="","",CG32+'3 INPUT SAP DATA'!BE35)</f>
        <v/>
      </c>
      <c r="CT32" s="24" t="str">
        <f>IF($B32="","",CH32+'3 INPUT SAP DATA'!BF35)</f>
        <v/>
      </c>
      <c r="CU32" s="24" t="str">
        <f>IF($B32="","",CI32+'3 INPUT SAP DATA'!BG35)</f>
        <v/>
      </c>
      <c r="CV32" s="24" t="str">
        <f>IF($B32="","",Data!$I$125*(Data!$I$123*O32+BL32)+Data!$I$124*(AB32+AN32+AZ32))</f>
        <v/>
      </c>
      <c r="CW32" s="24" t="str">
        <f>IF($B32="","",Data!$I$125*(Data!$I$123*P32+BM32)+Data!$I$124*(AC32+AO32+BA32))</f>
        <v/>
      </c>
      <c r="CX32" s="24" t="str">
        <f>IF($B32="","",Data!$I$125*(Data!$I$123*Q32+BN32)+Data!$I$124*(AD32+AP32+BB32))</f>
        <v/>
      </c>
      <c r="CY32" s="24" t="str">
        <f>IF($B32="","",Data!$I$125*(Data!$I$123*R32+BO32)+Data!$I$124*(AE32+AQ32+BC32))</f>
        <v/>
      </c>
      <c r="CZ32" s="24" t="str">
        <f>IF($B32="","",Data!$I$125*(Data!$I$123*S32+BP32)+Data!$I$124*(AF32+AR32+BD32))</f>
        <v/>
      </c>
      <c r="DA32" s="24" t="str">
        <f>IF($B32="","",Data!$I$125*(Data!$I$123*T32+BQ32)+Data!$I$124*(AG32+AS32+BE32))</f>
        <v/>
      </c>
      <c r="DB32" s="24" t="str">
        <f>IF($B32="","",Data!$I$125*(Data!$I$123*U32+BR32)+Data!$I$124*(AH32+AT32+BF32))</f>
        <v/>
      </c>
      <c r="DC32" s="24" t="str">
        <f>IF($B32="","",Data!$I$125*(Data!$I$123*V32+BS32)+Data!$I$124*(AI32+AU32+BG32))</f>
        <v/>
      </c>
      <c r="DD32" s="24" t="str">
        <f>IF($B32="","",Data!$I$125*(Data!$I$123*W32+BT32)+Data!$I$124*(AJ32+AV32+BH32))</f>
        <v/>
      </c>
      <c r="DE32" s="24" t="str">
        <f>IF($B32="","",Data!$I$125*(Data!$I$123*X32+BU32)+Data!$I$124*(AK32+AW32+BI32))</f>
        <v/>
      </c>
      <c r="DF32" s="24" t="str">
        <f>IF($B32="","",Data!$I$125*(Data!$I$123*Y32+BV32)+Data!$I$124*(AL32+AX32+BJ32))</f>
        <v/>
      </c>
      <c r="DG32" s="24" t="str">
        <f>IF($B32="","",Data!$I$125*(Data!$I$123*Z32+BW32)+Data!$I$124*(AM32+AY32+BK32))</f>
        <v/>
      </c>
    </row>
    <row r="33" spans="2:111" s="17" customFormat="1" ht="19.899999999999999" customHeight="1">
      <c r="B33" s="47" t="str">
        <f>IF('3 INPUT SAP DATA'!H36="","",'3 INPUT SAP DATA'!H36)</f>
        <v/>
      </c>
      <c r="C33" s="24" t="str">
        <f>IF($B33="","",25*Occupancy!$G29*Data!D$107)</f>
        <v/>
      </c>
      <c r="D33" s="24" t="str">
        <f>IF($B33="","",25*Occupancy!$G29*Data!E$107)</f>
        <v/>
      </c>
      <c r="E33" s="24" t="str">
        <f>IF($B33="","",25*Occupancy!$G29*Data!F$107)</f>
        <v/>
      </c>
      <c r="F33" s="24" t="str">
        <f>IF($B33="","",25*Occupancy!$G29*Data!G$107)</f>
        <v/>
      </c>
      <c r="G33" s="24" t="str">
        <f>IF($B33="","",25*Occupancy!$G29*Data!H$107)</f>
        <v/>
      </c>
      <c r="H33" s="24" t="str">
        <f>IF($B33="","",25*Occupancy!$G29*Data!I$107)</f>
        <v/>
      </c>
      <c r="I33" s="24" t="str">
        <f>IF($B33="","",25*Occupancy!$G29*Data!J$107)</f>
        <v/>
      </c>
      <c r="J33" s="24" t="str">
        <f>IF($B33="","",25*Occupancy!$G29*Data!K$107)</f>
        <v/>
      </c>
      <c r="K33" s="24" t="str">
        <f>IF($B33="","",25*Occupancy!$G29*Data!L$107)</f>
        <v/>
      </c>
      <c r="L33" s="24" t="str">
        <f>IF($B33="","",25*Occupancy!$G29*Data!M$107)</f>
        <v/>
      </c>
      <c r="M33" s="24" t="str">
        <f>IF($B33="","",25*Occupancy!$G29*Data!N$107)</f>
        <v/>
      </c>
      <c r="N33" s="24" t="str">
        <f>IF($B33="","",25*Occupancy!$G29*Data!O$107)</f>
        <v/>
      </c>
      <c r="O33" s="24" t="str">
        <f>IF($B33="","",4.18*C33*Data!D$18*(60-Data!D$104)/3600)</f>
        <v/>
      </c>
      <c r="P33" s="24" t="str">
        <f>IF($B33="","",4.18*D33*Data!E$18*(60-Data!E$104)/3600)</f>
        <v/>
      </c>
      <c r="Q33" s="24" t="str">
        <f>IF($B33="","",4.18*E33*Data!F$18*(60-Data!F$104)/3600)</f>
        <v/>
      </c>
      <c r="R33" s="24" t="str">
        <f>IF($B33="","",4.18*F33*Data!G$18*(60-Data!G$104)/3600)</f>
        <v/>
      </c>
      <c r="S33" s="24" t="str">
        <f>IF($B33="","",4.18*G33*Data!H$18*(60-Data!H$104)/3600)</f>
        <v/>
      </c>
      <c r="T33" s="24" t="str">
        <f>IF($B33="","",4.18*H33*Data!I$18*(60-Data!I$104)/3600)</f>
        <v/>
      </c>
      <c r="U33" s="24" t="str">
        <f>IF($B33="","",4.18*I33*Data!J$18*(60-Data!J$104)/3600)</f>
        <v/>
      </c>
      <c r="V33" s="24" t="str">
        <f>IF($B33="","",4.18*J33*Data!K$18*(60-Data!K$104)/3600)</f>
        <v/>
      </c>
      <c r="W33" s="24" t="str">
        <f>IF($B33="","",4.18*K33*Data!L$18*(60-Data!L$104)/3600)</f>
        <v/>
      </c>
      <c r="X33" s="24" t="str">
        <f>IF($B33="","",4.18*L33*Data!M$18*(60-Data!M$104)/3600)</f>
        <v/>
      </c>
      <c r="Y33" s="24" t="str">
        <f>IF($B33="","",4.18*M33*Data!N$18*(60-Data!N$104)/3600)</f>
        <v/>
      </c>
      <c r="Z33" s="24" t="str">
        <f>IF($B33="","",4.18*N33*Data!O$18*(60-Data!O$104)/3600)</f>
        <v/>
      </c>
      <c r="AA33" s="24" t="str">
        <f t="shared" si="12"/>
        <v/>
      </c>
      <c r="AB33" s="24" t="str">
        <f t="shared" si="13"/>
        <v/>
      </c>
      <c r="AC33" s="24" t="str">
        <f t="shared" si="0"/>
        <v/>
      </c>
      <c r="AD33" s="24" t="str">
        <f t="shared" si="1"/>
        <v/>
      </c>
      <c r="AE33" s="24" t="str">
        <f t="shared" si="2"/>
        <v/>
      </c>
      <c r="AF33" s="24" t="str">
        <f t="shared" si="3"/>
        <v/>
      </c>
      <c r="AG33" s="24" t="str">
        <f t="shared" si="4"/>
        <v/>
      </c>
      <c r="AH33" s="24" t="str">
        <f t="shared" si="5"/>
        <v/>
      </c>
      <c r="AI33" s="24" t="str">
        <f t="shared" si="6"/>
        <v/>
      </c>
      <c r="AJ33" s="24" t="str">
        <f t="shared" si="7"/>
        <v/>
      </c>
      <c r="AK33" s="24" t="str">
        <f t="shared" si="8"/>
        <v/>
      </c>
      <c r="AL33" s="24" t="str">
        <f t="shared" si="9"/>
        <v/>
      </c>
      <c r="AM33" s="24" t="str">
        <f t="shared" si="10"/>
        <v/>
      </c>
      <c r="AN33" s="24" t="str">
        <f>IF($B33="","",'3 INPUT SAP DATA'!$AP36*0.6*Data!D$18)</f>
        <v/>
      </c>
      <c r="AO33" s="24" t="str">
        <f>IF($B33="","",'3 INPUT SAP DATA'!$AP36*0.6*Data!E$18)</f>
        <v/>
      </c>
      <c r="AP33" s="24" t="str">
        <f>IF($B33="","",'3 INPUT SAP DATA'!$AP36*0.6*Data!F$18)</f>
        <v/>
      </c>
      <c r="AQ33" s="24" t="str">
        <f>IF($B33="","",'3 INPUT SAP DATA'!$AP36*0.6*Data!G$18)</f>
        <v/>
      </c>
      <c r="AR33" s="24" t="str">
        <f>IF($B33="","",'3 INPUT SAP DATA'!$AP36*0.6*Data!H$18)</f>
        <v/>
      </c>
      <c r="AS33" s="24" t="str">
        <f>IF($B33="","",'3 INPUT SAP DATA'!$AP36*0.6*Data!I$18)</f>
        <v/>
      </c>
      <c r="AT33" s="24" t="str">
        <f>IF($B33="","",'3 INPUT SAP DATA'!$AP36*0.6*Data!J$18)</f>
        <v/>
      </c>
      <c r="AU33" s="24" t="str">
        <f>IF($B33="","",'3 INPUT SAP DATA'!$AP36*0.6*Data!K$18)</f>
        <v/>
      </c>
      <c r="AV33" s="24" t="str">
        <f>IF($B33="","",'3 INPUT SAP DATA'!$AP36*0.6*Data!L$18)</f>
        <v/>
      </c>
      <c r="AW33" s="24" t="str">
        <f>IF($B33="","",'3 INPUT SAP DATA'!$AP36*0.6*Data!M$18)</f>
        <v/>
      </c>
      <c r="AX33" s="24" t="str">
        <f>IF($B33="","",'3 INPUT SAP DATA'!$AP36*0.6*Data!N$18)</f>
        <v/>
      </c>
      <c r="AY33" s="24" t="str">
        <f>IF($B33="","",'3 INPUT SAP DATA'!$AP36*0.6*Data!O$18)</f>
        <v/>
      </c>
      <c r="AZ33" s="24" t="str">
        <f>IF($B33="","",IF(OR('3 INPUT SAP DATA'!$AI36=Data!$E$12,'3 INPUT SAP DATA'!$AI36=Data!$G$12,'3 INPUT SAP DATA'!$AI36=Data!$H$12),0,Data!D$18*14*((0.0091*1+0.0245*(1-1))*3+0.0263)))</f>
        <v/>
      </c>
      <c r="BA33" s="24" t="str">
        <f>IF($B33="","",IF(OR('3 INPUT SAP DATA'!$AI36=Data!$E$12,'3 INPUT SAP DATA'!$AI36=Data!$G$12,'3 INPUT SAP DATA'!$AI36=Data!$H$12),0,Data!E$18*14*((0.0091*1+0.0245*(1-1))*3+0.0263)))</f>
        <v/>
      </c>
      <c r="BB33" s="24" t="str">
        <f>IF($B33="","",IF(OR('3 INPUT SAP DATA'!$AI36=Data!$E$12,'3 INPUT SAP DATA'!$AI36=Data!$G$12,'3 INPUT SAP DATA'!$AI36=Data!$H$12),0,Data!F$18*14*((0.0091*1+0.0245*(1-1))*3+0.0263)))</f>
        <v/>
      </c>
      <c r="BC33" s="24" t="str">
        <f>IF($B33="","",IF(OR('3 INPUT SAP DATA'!$AI36=Data!$E$12,'3 INPUT SAP DATA'!$AI36=Data!$G$12,'3 INPUT SAP DATA'!$AI36=Data!$H$12),0,Data!G$18*14*((0.0091*1+0.0245*(1-1))*3+0.0263)))</f>
        <v/>
      </c>
      <c r="BD33" s="24" t="str">
        <f>IF($B33="","",IF(OR('3 INPUT SAP DATA'!$AI36=Data!$E$12,'3 INPUT SAP DATA'!$AI36=Data!$G$12,'3 INPUT SAP DATA'!$AI36=Data!$H$12),0,Data!H$18*14*((0.0091*1+0.0245*(1-1))*3+0.0263)))</f>
        <v/>
      </c>
      <c r="BE33" s="24" t="str">
        <f>IF($B33="","",IF(OR('3 INPUT SAP DATA'!$AI36=Data!$E$12,'3 INPUT SAP DATA'!$AI36=Data!$G$12,'3 INPUT SAP DATA'!$AI36=Data!$H$12),0,Data!I$18*14*((0.0091*1+0.0245*(1-1))*3+0.0263)))</f>
        <v/>
      </c>
      <c r="BF33" s="24" t="str">
        <f>IF($B33="","",IF(OR('3 INPUT SAP DATA'!$AI36=Data!$E$12,'3 INPUT SAP DATA'!$AI36=Data!$G$12,'3 INPUT SAP DATA'!$AI36=Data!$H$12),0,Data!J$18*14*((0.0091*1+0.0245*(1-1))*3+0.0263)))</f>
        <v/>
      </c>
      <c r="BG33" s="24" t="str">
        <f>IF($B33="","",IF(OR('3 INPUT SAP DATA'!$AI36=Data!$E$12,'3 INPUT SAP DATA'!$AI36=Data!$G$12,'3 INPUT SAP DATA'!$AI36=Data!$H$12),0,Data!K$18*14*((0.0091*1+0.0245*(1-1))*3+0.0263)))</f>
        <v/>
      </c>
      <c r="BH33" s="24" t="str">
        <f>IF($B33="","",IF(OR('3 INPUT SAP DATA'!$AI36=Data!$E$12,'3 INPUT SAP DATA'!$AI36=Data!$G$12,'3 INPUT SAP DATA'!$AI36=Data!$H$12),0,Data!L$18*14*((0.0091*1+0.0245*(1-1))*3+0.0263)))</f>
        <v/>
      </c>
      <c r="BI33" s="24" t="str">
        <f>IF($B33="","",IF(OR('3 INPUT SAP DATA'!$AI36=Data!$E$12,'3 INPUT SAP DATA'!$AI36=Data!$G$12,'3 INPUT SAP DATA'!$AI36=Data!$H$12),0,Data!M$18*14*((0.0091*1+0.0245*(1-1))*3+0.0263)))</f>
        <v/>
      </c>
      <c r="BJ33" s="24" t="str">
        <f>IF($B33="","",IF(OR('3 INPUT SAP DATA'!$AI36=Data!$E$12,'3 INPUT SAP DATA'!$AI36=Data!$G$12,'3 INPUT SAP DATA'!$AI36=Data!$H$12),0,Data!N$18*14*((0.0091*1+0.0245*(1-1))*3+0.0263)))</f>
        <v/>
      </c>
      <c r="BK33" s="24" t="str">
        <f>IF($B33="","",IF(OR('3 INPUT SAP DATA'!$AI36=Data!$E$12,'3 INPUT SAP DATA'!$AI36=Data!$G$12,'3 INPUT SAP DATA'!$AI36=Data!$H$12),0,Data!O$18*14*((0.0091*1+0.0245*(1-1))*3+0.0263)))</f>
        <v/>
      </c>
      <c r="BL33" s="24" t="str">
        <f>IF($B33="","",IF('3 INPUT SAP DATA'!$AN36=Data!$G$13,600*IF(C36&lt;100,C36/100,1)*Data!D$18/365,0))</f>
        <v/>
      </c>
      <c r="BM33" s="24" t="str">
        <f>IF($B33="","",IF('3 INPUT SAP DATA'!$AN36=Data!$G$13,600*IF(D36&lt;100,D36/100,1)*Data!E$18/365,0))</f>
        <v/>
      </c>
      <c r="BN33" s="24" t="str">
        <f>IF($B33="","",IF('3 INPUT SAP DATA'!$AN36=Data!$G$13,600*IF(E36&lt;100,E36/100,1)*Data!F$18/365,0))</f>
        <v/>
      </c>
      <c r="BO33" s="24" t="str">
        <f>IF($B33="","",IF('3 INPUT SAP DATA'!$AN36=Data!$G$13,600*IF(F36&lt;100,F36/100,1)*Data!G$18/365,0))</f>
        <v/>
      </c>
      <c r="BP33" s="24" t="str">
        <f>IF($B33="","",IF('3 INPUT SAP DATA'!$AN36=Data!$G$13,600*IF(G36&lt;100,G36/100,1)*Data!H$18/365,0))</f>
        <v/>
      </c>
      <c r="BQ33" s="24" t="str">
        <f>IF($B33="","",IF('3 INPUT SAP DATA'!$AN36=Data!$G$13,600*IF(H36&lt;100,H36/100,1)*Data!I$18/365,0))</f>
        <v/>
      </c>
      <c r="BR33" s="24" t="str">
        <f>IF($B33="","",IF('3 INPUT SAP DATA'!$AN36=Data!$G$13,600*IF(I36&lt;100,I36/100,1)*Data!J$18/365,0))</f>
        <v/>
      </c>
      <c r="BS33" s="24" t="str">
        <f>IF($B33="","",IF('3 INPUT SAP DATA'!$AN36=Data!$G$13,600*IF(J36&lt;100,J36/100,1)*Data!K$18/365,0))</f>
        <v/>
      </c>
      <c r="BT33" s="24" t="str">
        <f>IF($B33="","",IF('3 INPUT SAP DATA'!$AN36=Data!$G$13,600*IF(K36&lt;100,K36/100,1)*Data!L$18/365,0))</f>
        <v/>
      </c>
      <c r="BU33" s="24" t="str">
        <f>IF($B33="","",IF('3 INPUT SAP DATA'!$AN36=Data!$G$13,600*IF(L36&lt;100,L36/100,1)*Data!M$18/365,0))</f>
        <v/>
      </c>
      <c r="BV33" s="24" t="str">
        <f>IF($B33="","",IF('3 INPUT SAP DATA'!$AN36=Data!$G$13,600*IF(M36&lt;100,M36/100,1)*Data!N$18/365,0))</f>
        <v/>
      </c>
      <c r="BW33" s="24" t="str">
        <f>IF($B33="","",IF('3 INPUT SAP DATA'!$AN36=Data!$G$13,600*IF(N36&lt;100,N36/100,1)*Data!O$18/365,0))</f>
        <v/>
      </c>
      <c r="BX33" s="24" t="str">
        <f t="shared" si="14"/>
        <v/>
      </c>
      <c r="BY33" s="24" t="str">
        <f t="shared" si="15"/>
        <v/>
      </c>
      <c r="BZ33" s="24" t="str">
        <f t="shared" si="16"/>
        <v/>
      </c>
      <c r="CA33" s="24" t="str">
        <f t="shared" si="17"/>
        <v/>
      </c>
      <c r="CB33" s="24" t="str">
        <f t="shared" si="18"/>
        <v/>
      </c>
      <c r="CC33" s="24" t="str">
        <f t="shared" si="19"/>
        <v/>
      </c>
      <c r="CD33" s="24" t="str">
        <f t="shared" si="20"/>
        <v/>
      </c>
      <c r="CE33" s="24" t="str">
        <f t="shared" si="21"/>
        <v/>
      </c>
      <c r="CF33" s="24" t="str">
        <f t="shared" si="22"/>
        <v/>
      </c>
      <c r="CG33" s="24" t="str">
        <f t="shared" si="23"/>
        <v/>
      </c>
      <c r="CH33" s="24" t="str">
        <f t="shared" si="24"/>
        <v/>
      </c>
      <c r="CI33" s="24" t="str">
        <f t="shared" si="25"/>
        <v/>
      </c>
      <c r="CJ33" s="24" t="str">
        <f>IF($B33="","",BX33+'3 INPUT SAP DATA'!AV36)</f>
        <v/>
      </c>
      <c r="CK33" s="24" t="str">
        <f>IF($B33="","",BY33+'3 INPUT SAP DATA'!AW36)</f>
        <v/>
      </c>
      <c r="CL33" s="24" t="str">
        <f>IF($B33="","",BZ33+'3 INPUT SAP DATA'!AX36)</f>
        <v/>
      </c>
      <c r="CM33" s="24" t="str">
        <f>IF($B33="","",CA33+'3 INPUT SAP DATA'!AY36)</f>
        <v/>
      </c>
      <c r="CN33" s="24" t="str">
        <f>IF($B33="","",CB33+'3 INPUT SAP DATA'!AZ36)</f>
        <v/>
      </c>
      <c r="CO33" s="24" t="str">
        <f>IF($B33="","",CC33+'3 INPUT SAP DATA'!BA36)</f>
        <v/>
      </c>
      <c r="CP33" s="24" t="str">
        <f>IF($B33="","",CD33+'3 INPUT SAP DATA'!BB36)</f>
        <v/>
      </c>
      <c r="CQ33" s="24" t="str">
        <f>IF($B33="","",CE33+'3 INPUT SAP DATA'!BC36)</f>
        <v/>
      </c>
      <c r="CR33" s="24" t="str">
        <f>IF($B33="","",CF33+'3 INPUT SAP DATA'!BD36)</f>
        <v/>
      </c>
      <c r="CS33" s="24" t="str">
        <f>IF($B33="","",CG33+'3 INPUT SAP DATA'!BE36)</f>
        <v/>
      </c>
      <c r="CT33" s="24" t="str">
        <f>IF($B33="","",CH33+'3 INPUT SAP DATA'!BF36)</f>
        <v/>
      </c>
      <c r="CU33" s="24" t="str">
        <f>IF($B33="","",CI33+'3 INPUT SAP DATA'!BG36)</f>
        <v/>
      </c>
      <c r="CV33" s="24" t="str">
        <f>IF($B33="","",Data!$I$125*(Data!$I$123*O33+BL33)+Data!$I$124*(AB33+AN33+AZ33))</f>
        <v/>
      </c>
      <c r="CW33" s="24" t="str">
        <f>IF($B33="","",Data!$I$125*(Data!$I$123*P33+BM33)+Data!$I$124*(AC33+AO33+BA33))</f>
        <v/>
      </c>
      <c r="CX33" s="24" t="str">
        <f>IF($B33="","",Data!$I$125*(Data!$I$123*Q33+BN33)+Data!$I$124*(AD33+AP33+BB33))</f>
        <v/>
      </c>
      <c r="CY33" s="24" t="str">
        <f>IF($B33="","",Data!$I$125*(Data!$I$123*R33+BO33)+Data!$I$124*(AE33+AQ33+BC33))</f>
        <v/>
      </c>
      <c r="CZ33" s="24" t="str">
        <f>IF($B33="","",Data!$I$125*(Data!$I$123*S33+BP33)+Data!$I$124*(AF33+AR33+BD33))</f>
        <v/>
      </c>
      <c r="DA33" s="24" t="str">
        <f>IF($B33="","",Data!$I$125*(Data!$I$123*T33+BQ33)+Data!$I$124*(AG33+AS33+BE33))</f>
        <v/>
      </c>
      <c r="DB33" s="24" t="str">
        <f>IF($B33="","",Data!$I$125*(Data!$I$123*U33+BR33)+Data!$I$124*(AH33+AT33+BF33))</f>
        <v/>
      </c>
      <c r="DC33" s="24" t="str">
        <f>IF($B33="","",Data!$I$125*(Data!$I$123*V33+BS33)+Data!$I$124*(AI33+AU33+BG33))</f>
        <v/>
      </c>
      <c r="DD33" s="24" t="str">
        <f>IF($B33="","",Data!$I$125*(Data!$I$123*W33+BT33)+Data!$I$124*(AJ33+AV33+BH33))</f>
        <v/>
      </c>
      <c r="DE33" s="24" t="str">
        <f>IF($B33="","",Data!$I$125*(Data!$I$123*X33+BU33)+Data!$I$124*(AK33+AW33+BI33))</f>
        <v/>
      </c>
      <c r="DF33" s="24" t="str">
        <f>IF($B33="","",Data!$I$125*(Data!$I$123*Y33+BV33)+Data!$I$124*(AL33+AX33+BJ33))</f>
        <v/>
      </c>
      <c r="DG33" s="24" t="str">
        <f>IF($B33="","",Data!$I$125*(Data!$I$123*Z33+BW33)+Data!$I$124*(AM33+AY33+BK33))</f>
        <v/>
      </c>
    </row>
    <row r="34" spans="2:111" s="17" customFormat="1" ht="19.899999999999999" customHeight="1">
      <c r="B34" s="47" t="str">
        <f>IF('3 INPUT SAP DATA'!H37="","",'3 INPUT SAP DATA'!H37)</f>
        <v/>
      </c>
      <c r="C34" s="24" t="str">
        <f>IF($B34="","",25*Occupancy!$G30*Data!D$107)</f>
        <v/>
      </c>
      <c r="D34" s="24" t="str">
        <f>IF($B34="","",25*Occupancy!$G30*Data!E$107)</f>
        <v/>
      </c>
      <c r="E34" s="24" t="str">
        <f>IF($B34="","",25*Occupancy!$G30*Data!F$107)</f>
        <v/>
      </c>
      <c r="F34" s="24" t="str">
        <f>IF($B34="","",25*Occupancy!$G30*Data!G$107)</f>
        <v/>
      </c>
      <c r="G34" s="24" t="str">
        <f>IF($B34="","",25*Occupancy!$G30*Data!H$107)</f>
        <v/>
      </c>
      <c r="H34" s="24" t="str">
        <f>IF($B34="","",25*Occupancy!$G30*Data!I$107)</f>
        <v/>
      </c>
      <c r="I34" s="24" t="str">
        <f>IF($B34="","",25*Occupancy!$G30*Data!J$107)</f>
        <v/>
      </c>
      <c r="J34" s="24" t="str">
        <f>IF($B34="","",25*Occupancy!$G30*Data!K$107)</f>
        <v/>
      </c>
      <c r="K34" s="24" t="str">
        <f>IF($B34="","",25*Occupancy!$G30*Data!L$107)</f>
        <v/>
      </c>
      <c r="L34" s="24" t="str">
        <f>IF($B34="","",25*Occupancy!$G30*Data!M$107)</f>
        <v/>
      </c>
      <c r="M34" s="24" t="str">
        <f>IF($B34="","",25*Occupancy!$G30*Data!N$107)</f>
        <v/>
      </c>
      <c r="N34" s="24" t="str">
        <f>IF($B34="","",25*Occupancy!$G30*Data!O$107)</f>
        <v/>
      </c>
      <c r="O34" s="24" t="str">
        <f>IF($B34="","",4.18*C34*Data!D$18*(60-Data!D$104)/3600)</f>
        <v/>
      </c>
      <c r="P34" s="24" t="str">
        <f>IF($B34="","",4.18*D34*Data!E$18*(60-Data!E$104)/3600)</f>
        <v/>
      </c>
      <c r="Q34" s="24" t="str">
        <f>IF($B34="","",4.18*E34*Data!F$18*(60-Data!F$104)/3600)</f>
        <v/>
      </c>
      <c r="R34" s="24" t="str">
        <f>IF($B34="","",4.18*F34*Data!G$18*(60-Data!G$104)/3600)</f>
        <v/>
      </c>
      <c r="S34" s="24" t="str">
        <f>IF($B34="","",4.18*G34*Data!H$18*(60-Data!H$104)/3600)</f>
        <v/>
      </c>
      <c r="T34" s="24" t="str">
        <f>IF($B34="","",4.18*H34*Data!I$18*(60-Data!I$104)/3600)</f>
        <v/>
      </c>
      <c r="U34" s="24" t="str">
        <f>IF($B34="","",4.18*I34*Data!J$18*(60-Data!J$104)/3600)</f>
        <v/>
      </c>
      <c r="V34" s="24" t="str">
        <f>IF($B34="","",4.18*J34*Data!K$18*(60-Data!K$104)/3600)</f>
        <v/>
      </c>
      <c r="W34" s="24" t="str">
        <f>IF($B34="","",4.18*K34*Data!L$18*(60-Data!L$104)/3600)</f>
        <v/>
      </c>
      <c r="X34" s="24" t="str">
        <f>IF($B34="","",4.18*L34*Data!M$18*(60-Data!M$104)/3600)</f>
        <v/>
      </c>
      <c r="Y34" s="24" t="str">
        <f>IF($B34="","",4.18*M34*Data!N$18*(60-Data!N$104)/3600)</f>
        <v/>
      </c>
      <c r="Z34" s="24" t="str">
        <f>IF($B34="","",4.18*N34*Data!O$18*(60-Data!O$104)/3600)</f>
        <v/>
      </c>
      <c r="AA34" s="24" t="str">
        <f t="shared" si="12"/>
        <v/>
      </c>
      <c r="AB34" s="24" t="str">
        <f t="shared" si="13"/>
        <v/>
      </c>
      <c r="AC34" s="24" t="str">
        <f t="shared" si="0"/>
        <v/>
      </c>
      <c r="AD34" s="24" t="str">
        <f t="shared" si="1"/>
        <v/>
      </c>
      <c r="AE34" s="24" t="str">
        <f t="shared" si="2"/>
        <v/>
      </c>
      <c r="AF34" s="24" t="str">
        <f t="shared" si="3"/>
        <v/>
      </c>
      <c r="AG34" s="24" t="str">
        <f t="shared" si="4"/>
        <v/>
      </c>
      <c r="AH34" s="24" t="str">
        <f t="shared" si="5"/>
        <v/>
      </c>
      <c r="AI34" s="24" t="str">
        <f t="shared" si="6"/>
        <v/>
      </c>
      <c r="AJ34" s="24" t="str">
        <f t="shared" si="7"/>
        <v/>
      </c>
      <c r="AK34" s="24" t="str">
        <f t="shared" si="8"/>
        <v/>
      </c>
      <c r="AL34" s="24" t="str">
        <f t="shared" si="9"/>
        <v/>
      </c>
      <c r="AM34" s="24" t="str">
        <f t="shared" si="10"/>
        <v/>
      </c>
      <c r="AN34" s="24" t="str">
        <f>IF($B34="","",'3 INPUT SAP DATA'!$AP37*0.6*Data!D$18)</f>
        <v/>
      </c>
      <c r="AO34" s="24" t="str">
        <f>IF($B34="","",'3 INPUT SAP DATA'!$AP37*0.6*Data!E$18)</f>
        <v/>
      </c>
      <c r="AP34" s="24" t="str">
        <f>IF($B34="","",'3 INPUT SAP DATA'!$AP37*0.6*Data!F$18)</f>
        <v/>
      </c>
      <c r="AQ34" s="24" t="str">
        <f>IF($B34="","",'3 INPUT SAP DATA'!$AP37*0.6*Data!G$18)</f>
        <v/>
      </c>
      <c r="AR34" s="24" t="str">
        <f>IF($B34="","",'3 INPUT SAP DATA'!$AP37*0.6*Data!H$18)</f>
        <v/>
      </c>
      <c r="AS34" s="24" t="str">
        <f>IF($B34="","",'3 INPUT SAP DATA'!$AP37*0.6*Data!I$18)</f>
        <v/>
      </c>
      <c r="AT34" s="24" t="str">
        <f>IF($B34="","",'3 INPUT SAP DATA'!$AP37*0.6*Data!J$18)</f>
        <v/>
      </c>
      <c r="AU34" s="24" t="str">
        <f>IF($B34="","",'3 INPUT SAP DATA'!$AP37*0.6*Data!K$18)</f>
        <v/>
      </c>
      <c r="AV34" s="24" t="str">
        <f>IF($B34="","",'3 INPUT SAP DATA'!$AP37*0.6*Data!L$18)</f>
        <v/>
      </c>
      <c r="AW34" s="24" t="str">
        <f>IF($B34="","",'3 INPUT SAP DATA'!$AP37*0.6*Data!M$18)</f>
        <v/>
      </c>
      <c r="AX34" s="24" t="str">
        <f>IF($B34="","",'3 INPUT SAP DATA'!$AP37*0.6*Data!N$18)</f>
        <v/>
      </c>
      <c r="AY34" s="24" t="str">
        <f>IF($B34="","",'3 INPUT SAP DATA'!$AP37*0.6*Data!O$18)</f>
        <v/>
      </c>
      <c r="AZ34" s="24" t="str">
        <f>IF($B34="","",IF(OR('3 INPUT SAP DATA'!$AI37=Data!$E$12,'3 INPUT SAP DATA'!$AI37=Data!$G$12,'3 INPUT SAP DATA'!$AI37=Data!$H$12),0,Data!D$18*14*((0.0091*1+0.0245*(1-1))*3+0.0263)))</f>
        <v/>
      </c>
      <c r="BA34" s="24" t="str">
        <f>IF($B34="","",IF(OR('3 INPUT SAP DATA'!$AI37=Data!$E$12,'3 INPUT SAP DATA'!$AI37=Data!$G$12,'3 INPUT SAP DATA'!$AI37=Data!$H$12),0,Data!E$18*14*((0.0091*1+0.0245*(1-1))*3+0.0263)))</f>
        <v/>
      </c>
      <c r="BB34" s="24" t="str">
        <f>IF($B34="","",IF(OR('3 INPUT SAP DATA'!$AI37=Data!$E$12,'3 INPUT SAP DATA'!$AI37=Data!$G$12,'3 INPUT SAP DATA'!$AI37=Data!$H$12),0,Data!F$18*14*((0.0091*1+0.0245*(1-1))*3+0.0263)))</f>
        <v/>
      </c>
      <c r="BC34" s="24" t="str">
        <f>IF($B34="","",IF(OR('3 INPUT SAP DATA'!$AI37=Data!$E$12,'3 INPUT SAP DATA'!$AI37=Data!$G$12,'3 INPUT SAP DATA'!$AI37=Data!$H$12),0,Data!G$18*14*((0.0091*1+0.0245*(1-1))*3+0.0263)))</f>
        <v/>
      </c>
      <c r="BD34" s="24" t="str">
        <f>IF($B34="","",IF(OR('3 INPUT SAP DATA'!$AI37=Data!$E$12,'3 INPUT SAP DATA'!$AI37=Data!$G$12,'3 INPUT SAP DATA'!$AI37=Data!$H$12),0,Data!H$18*14*((0.0091*1+0.0245*(1-1))*3+0.0263)))</f>
        <v/>
      </c>
      <c r="BE34" s="24" t="str">
        <f>IF($B34="","",IF(OR('3 INPUT SAP DATA'!$AI37=Data!$E$12,'3 INPUT SAP DATA'!$AI37=Data!$G$12,'3 INPUT SAP DATA'!$AI37=Data!$H$12),0,Data!I$18*14*((0.0091*1+0.0245*(1-1))*3+0.0263)))</f>
        <v/>
      </c>
      <c r="BF34" s="24" t="str">
        <f>IF($B34="","",IF(OR('3 INPUT SAP DATA'!$AI37=Data!$E$12,'3 INPUT SAP DATA'!$AI37=Data!$G$12,'3 INPUT SAP DATA'!$AI37=Data!$H$12),0,Data!J$18*14*((0.0091*1+0.0245*(1-1))*3+0.0263)))</f>
        <v/>
      </c>
      <c r="BG34" s="24" t="str">
        <f>IF($B34="","",IF(OR('3 INPUT SAP DATA'!$AI37=Data!$E$12,'3 INPUT SAP DATA'!$AI37=Data!$G$12,'3 INPUT SAP DATA'!$AI37=Data!$H$12),0,Data!K$18*14*((0.0091*1+0.0245*(1-1))*3+0.0263)))</f>
        <v/>
      </c>
      <c r="BH34" s="24" t="str">
        <f>IF($B34="","",IF(OR('3 INPUT SAP DATA'!$AI37=Data!$E$12,'3 INPUT SAP DATA'!$AI37=Data!$G$12,'3 INPUT SAP DATA'!$AI37=Data!$H$12),0,Data!L$18*14*((0.0091*1+0.0245*(1-1))*3+0.0263)))</f>
        <v/>
      </c>
      <c r="BI34" s="24" t="str">
        <f>IF($B34="","",IF(OR('3 INPUT SAP DATA'!$AI37=Data!$E$12,'3 INPUT SAP DATA'!$AI37=Data!$G$12,'3 INPUT SAP DATA'!$AI37=Data!$H$12),0,Data!M$18*14*((0.0091*1+0.0245*(1-1))*3+0.0263)))</f>
        <v/>
      </c>
      <c r="BJ34" s="24" t="str">
        <f>IF($B34="","",IF(OR('3 INPUT SAP DATA'!$AI37=Data!$E$12,'3 INPUT SAP DATA'!$AI37=Data!$G$12,'3 INPUT SAP DATA'!$AI37=Data!$H$12),0,Data!N$18*14*((0.0091*1+0.0245*(1-1))*3+0.0263)))</f>
        <v/>
      </c>
      <c r="BK34" s="24" t="str">
        <f>IF($B34="","",IF(OR('3 INPUT SAP DATA'!$AI37=Data!$E$12,'3 INPUT SAP DATA'!$AI37=Data!$G$12,'3 INPUT SAP DATA'!$AI37=Data!$H$12),0,Data!O$18*14*((0.0091*1+0.0245*(1-1))*3+0.0263)))</f>
        <v/>
      </c>
      <c r="BL34" s="24" t="str">
        <f>IF($B34="","",IF('3 INPUT SAP DATA'!$AN37=Data!$G$13,600*IF(C37&lt;100,C37/100,1)*Data!D$18/365,0))</f>
        <v/>
      </c>
      <c r="BM34" s="24" t="str">
        <f>IF($B34="","",IF('3 INPUT SAP DATA'!$AN37=Data!$G$13,600*IF(D37&lt;100,D37/100,1)*Data!E$18/365,0))</f>
        <v/>
      </c>
      <c r="BN34" s="24" t="str">
        <f>IF($B34="","",IF('3 INPUT SAP DATA'!$AN37=Data!$G$13,600*IF(E37&lt;100,E37/100,1)*Data!F$18/365,0))</f>
        <v/>
      </c>
      <c r="BO34" s="24" t="str">
        <f>IF($B34="","",IF('3 INPUT SAP DATA'!$AN37=Data!$G$13,600*IF(F37&lt;100,F37/100,1)*Data!G$18/365,0))</f>
        <v/>
      </c>
      <c r="BP34" s="24" t="str">
        <f>IF($B34="","",IF('3 INPUT SAP DATA'!$AN37=Data!$G$13,600*IF(G37&lt;100,G37/100,1)*Data!H$18/365,0))</f>
        <v/>
      </c>
      <c r="BQ34" s="24" t="str">
        <f>IF($B34="","",IF('3 INPUT SAP DATA'!$AN37=Data!$G$13,600*IF(H37&lt;100,H37/100,1)*Data!I$18/365,0))</f>
        <v/>
      </c>
      <c r="BR34" s="24" t="str">
        <f>IF($B34="","",IF('3 INPUT SAP DATA'!$AN37=Data!$G$13,600*IF(I37&lt;100,I37/100,1)*Data!J$18/365,0))</f>
        <v/>
      </c>
      <c r="BS34" s="24" t="str">
        <f>IF($B34="","",IF('3 INPUT SAP DATA'!$AN37=Data!$G$13,600*IF(J37&lt;100,J37/100,1)*Data!K$18/365,0))</f>
        <v/>
      </c>
      <c r="BT34" s="24" t="str">
        <f>IF($B34="","",IF('3 INPUT SAP DATA'!$AN37=Data!$G$13,600*IF(K37&lt;100,K37/100,1)*Data!L$18/365,0))</f>
        <v/>
      </c>
      <c r="BU34" s="24" t="str">
        <f>IF($B34="","",IF('3 INPUT SAP DATA'!$AN37=Data!$G$13,600*IF(L37&lt;100,L37/100,1)*Data!M$18/365,0))</f>
        <v/>
      </c>
      <c r="BV34" s="24" t="str">
        <f>IF($B34="","",IF('3 INPUT SAP DATA'!$AN37=Data!$G$13,600*IF(M37&lt;100,M37/100,1)*Data!N$18/365,0))</f>
        <v/>
      </c>
      <c r="BW34" s="24" t="str">
        <f>IF($B34="","",IF('3 INPUT SAP DATA'!$AN37=Data!$G$13,600*IF(N37&lt;100,N37/100,1)*Data!O$18/365,0))</f>
        <v/>
      </c>
      <c r="BX34" s="24" t="str">
        <f t="shared" si="14"/>
        <v/>
      </c>
      <c r="BY34" s="24" t="str">
        <f t="shared" si="15"/>
        <v/>
      </c>
      <c r="BZ34" s="24" t="str">
        <f t="shared" si="16"/>
        <v/>
      </c>
      <c r="CA34" s="24" t="str">
        <f t="shared" si="17"/>
        <v/>
      </c>
      <c r="CB34" s="24" t="str">
        <f t="shared" si="18"/>
        <v/>
      </c>
      <c r="CC34" s="24" t="str">
        <f t="shared" si="19"/>
        <v/>
      </c>
      <c r="CD34" s="24" t="str">
        <f t="shared" si="20"/>
        <v/>
      </c>
      <c r="CE34" s="24" t="str">
        <f t="shared" si="21"/>
        <v/>
      </c>
      <c r="CF34" s="24" t="str">
        <f t="shared" si="22"/>
        <v/>
      </c>
      <c r="CG34" s="24" t="str">
        <f t="shared" si="23"/>
        <v/>
      </c>
      <c r="CH34" s="24" t="str">
        <f t="shared" si="24"/>
        <v/>
      </c>
      <c r="CI34" s="24" t="str">
        <f t="shared" si="25"/>
        <v/>
      </c>
      <c r="CJ34" s="24" t="str">
        <f>IF($B34="","",BX34+'3 INPUT SAP DATA'!AV37)</f>
        <v/>
      </c>
      <c r="CK34" s="24" t="str">
        <f>IF($B34="","",BY34+'3 INPUT SAP DATA'!AW37)</f>
        <v/>
      </c>
      <c r="CL34" s="24" t="str">
        <f>IF($B34="","",BZ34+'3 INPUT SAP DATA'!AX37)</f>
        <v/>
      </c>
      <c r="CM34" s="24" t="str">
        <f>IF($B34="","",CA34+'3 INPUT SAP DATA'!AY37)</f>
        <v/>
      </c>
      <c r="CN34" s="24" t="str">
        <f>IF($B34="","",CB34+'3 INPUT SAP DATA'!AZ37)</f>
        <v/>
      </c>
      <c r="CO34" s="24" t="str">
        <f>IF($B34="","",CC34+'3 INPUT SAP DATA'!BA37)</f>
        <v/>
      </c>
      <c r="CP34" s="24" t="str">
        <f>IF($B34="","",CD34+'3 INPUT SAP DATA'!BB37)</f>
        <v/>
      </c>
      <c r="CQ34" s="24" t="str">
        <f>IF($B34="","",CE34+'3 INPUT SAP DATA'!BC37)</f>
        <v/>
      </c>
      <c r="CR34" s="24" t="str">
        <f>IF($B34="","",CF34+'3 INPUT SAP DATA'!BD37)</f>
        <v/>
      </c>
      <c r="CS34" s="24" t="str">
        <f>IF($B34="","",CG34+'3 INPUT SAP DATA'!BE37)</f>
        <v/>
      </c>
      <c r="CT34" s="24" t="str">
        <f>IF($B34="","",CH34+'3 INPUT SAP DATA'!BF37)</f>
        <v/>
      </c>
      <c r="CU34" s="24" t="str">
        <f>IF($B34="","",CI34+'3 INPUT SAP DATA'!BG37)</f>
        <v/>
      </c>
      <c r="CV34" s="24" t="str">
        <f>IF($B34="","",Data!$I$125*(Data!$I$123*O34+BL34)+Data!$I$124*(AB34+AN34+AZ34))</f>
        <v/>
      </c>
      <c r="CW34" s="24" t="str">
        <f>IF($B34="","",Data!$I$125*(Data!$I$123*P34+BM34)+Data!$I$124*(AC34+AO34+BA34))</f>
        <v/>
      </c>
      <c r="CX34" s="24" t="str">
        <f>IF($B34="","",Data!$I$125*(Data!$I$123*Q34+BN34)+Data!$I$124*(AD34+AP34+BB34))</f>
        <v/>
      </c>
      <c r="CY34" s="24" t="str">
        <f>IF($B34="","",Data!$I$125*(Data!$I$123*R34+BO34)+Data!$I$124*(AE34+AQ34+BC34))</f>
        <v/>
      </c>
      <c r="CZ34" s="24" t="str">
        <f>IF($B34="","",Data!$I$125*(Data!$I$123*S34+BP34)+Data!$I$124*(AF34+AR34+BD34))</f>
        <v/>
      </c>
      <c r="DA34" s="24" t="str">
        <f>IF($B34="","",Data!$I$125*(Data!$I$123*T34+BQ34)+Data!$I$124*(AG34+AS34+BE34))</f>
        <v/>
      </c>
      <c r="DB34" s="24" t="str">
        <f>IF($B34="","",Data!$I$125*(Data!$I$123*U34+BR34)+Data!$I$124*(AH34+AT34+BF34))</f>
        <v/>
      </c>
      <c r="DC34" s="24" t="str">
        <f>IF($B34="","",Data!$I$125*(Data!$I$123*V34+BS34)+Data!$I$124*(AI34+AU34+BG34))</f>
        <v/>
      </c>
      <c r="DD34" s="24" t="str">
        <f>IF($B34="","",Data!$I$125*(Data!$I$123*W34+BT34)+Data!$I$124*(AJ34+AV34+BH34))</f>
        <v/>
      </c>
      <c r="DE34" s="24" t="str">
        <f>IF($B34="","",Data!$I$125*(Data!$I$123*X34+BU34)+Data!$I$124*(AK34+AW34+BI34))</f>
        <v/>
      </c>
      <c r="DF34" s="24" t="str">
        <f>IF($B34="","",Data!$I$125*(Data!$I$123*Y34+BV34)+Data!$I$124*(AL34+AX34+BJ34))</f>
        <v/>
      </c>
      <c r="DG34" s="24" t="str">
        <f>IF($B34="","",Data!$I$125*(Data!$I$123*Z34+BW34)+Data!$I$124*(AM34+AY34+BK34))</f>
        <v/>
      </c>
    </row>
    <row r="35" spans="2:111" s="17" customFormat="1" ht="19.899999999999999" customHeight="1">
      <c r="B35" s="47" t="str">
        <f>IF('3 INPUT SAP DATA'!H38="","",'3 INPUT SAP DATA'!H38)</f>
        <v/>
      </c>
      <c r="C35" s="24" t="str">
        <f>IF($B35="","",25*Occupancy!$G31*Data!D$107)</f>
        <v/>
      </c>
      <c r="D35" s="24" t="str">
        <f>IF($B35="","",25*Occupancy!$G31*Data!E$107)</f>
        <v/>
      </c>
      <c r="E35" s="24" t="str">
        <f>IF($B35="","",25*Occupancy!$G31*Data!F$107)</f>
        <v/>
      </c>
      <c r="F35" s="24" t="str">
        <f>IF($B35="","",25*Occupancy!$G31*Data!G$107)</f>
        <v/>
      </c>
      <c r="G35" s="24" t="str">
        <f>IF($B35="","",25*Occupancy!$G31*Data!H$107)</f>
        <v/>
      </c>
      <c r="H35" s="24" t="str">
        <f>IF($B35="","",25*Occupancy!$G31*Data!I$107)</f>
        <v/>
      </c>
      <c r="I35" s="24" t="str">
        <f>IF($B35="","",25*Occupancy!$G31*Data!J$107)</f>
        <v/>
      </c>
      <c r="J35" s="24" t="str">
        <f>IF($B35="","",25*Occupancy!$G31*Data!K$107)</f>
        <v/>
      </c>
      <c r="K35" s="24" t="str">
        <f>IF($B35="","",25*Occupancy!$G31*Data!L$107)</f>
        <v/>
      </c>
      <c r="L35" s="24" t="str">
        <f>IF($B35="","",25*Occupancy!$G31*Data!M$107)</f>
        <v/>
      </c>
      <c r="M35" s="24" t="str">
        <f>IF($B35="","",25*Occupancy!$G31*Data!N$107)</f>
        <v/>
      </c>
      <c r="N35" s="24" t="str">
        <f>IF($B35="","",25*Occupancy!$G31*Data!O$107)</f>
        <v/>
      </c>
      <c r="O35" s="24" t="str">
        <f>IF($B35="","",4.18*C35*Data!D$18*(60-Data!D$104)/3600)</f>
        <v/>
      </c>
      <c r="P35" s="24" t="str">
        <f>IF($B35="","",4.18*D35*Data!E$18*(60-Data!E$104)/3600)</f>
        <v/>
      </c>
      <c r="Q35" s="24" t="str">
        <f>IF($B35="","",4.18*E35*Data!F$18*(60-Data!F$104)/3600)</f>
        <v/>
      </c>
      <c r="R35" s="24" t="str">
        <f>IF($B35="","",4.18*F35*Data!G$18*(60-Data!G$104)/3600)</f>
        <v/>
      </c>
      <c r="S35" s="24" t="str">
        <f>IF($B35="","",4.18*G35*Data!H$18*(60-Data!H$104)/3600)</f>
        <v/>
      </c>
      <c r="T35" s="24" t="str">
        <f>IF($B35="","",4.18*H35*Data!I$18*(60-Data!I$104)/3600)</f>
        <v/>
      </c>
      <c r="U35" s="24" t="str">
        <f>IF($B35="","",4.18*I35*Data!J$18*(60-Data!J$104)/3600)</f>
        <v/>
      </c>
      <c r="V35" s="24" t="str">
        <f>IF($B35="","",4.18*J35*Data!K$18*(60-Data!K$104)/3600)</f>
        <v/>
      </c>
      <c r="W35" s="24" t="str">
        <f>IF($B35="","",4.18*K35*Data!L$18*(60-Data!L$104)/3600)</f>
        <v/>
      </c>
      <c r="X35" s="24" t="str">
        <f>IF($B35="","",4.18*L35*Data!M$18*(60-Data!M$104)/3600)</f>
        <v/>
      </c>
      <c r="Y35" s="24" t="str">
        <f>IF($B35="","",4.18*M35*Data!N$18*(60-Data!N$104)/3600)</f>
        <v/>
      </c>
      <c r="Z35" s="24" t="str">
        <f>IF($B35="","",4.18*N35*Data!O$18*(60-Data!O$104)/3600)</f>
        <v/>
      </c>
      <c r="AA35" s="24" t="str">
        <f t="shared" si="12"/>
        <v/>
      </c>
      <c r="AB35" s="24" t="str">
        <f t="shared" si="13"/>
        <v/>
      </c>
      <c r="AC35" s="24" t="str">
        <f t="shared" si="0"/>
        <v/>
      </c>
      <c r="AD35" s="24" t="str">
        <f t="shared" si="1"/>
        <v/>
      </c>
      <c r="AE35" s="24" t="str">
        <f t="shared" si="2"/>
        <v/>
      </c>
      <c r="AF35" s="24" t="str">
        <f t="shared" si="3"/>
        <v/>
      </c>
      <c r="AG35" s="24" t="str">
        <f t="shared" si="4"/>
        <v/>
      </c>
      <c r="AH35" s="24" t="str">
        <f t="shared" si="5"/>
        <v/>
      </c>
      <c r="AI35" s="24" t="str">
        <f t="shared" si="6"/>
        <v/>
      </c>
      <c r="AJ35" s="24" t="str">
        <f t="shared" si="7"/>
        <v/>
      </c>
      <c r="AK35" s="24" t="str">
        <f t="shared" si="8"/>
        <v/>
      </c>
      <c r="AL35" s="24" t="str">
        <f t="shared" si="9"/>
        <v/>
      </c>
      <c r="AM35" s="24" t="str">
        <f t="shared" si="10"/>
        <v/>
      </c>
      <c r="AN35" s="24" t="str">
        <f>IF($B35="","",'3 INPUT SAP DATA'!$AP38*0.6*Data!D$18)</f>
        <v/>
      </c>
      <c r="AO35" s="24" t="str">
        <f>IF($B35="","",'3 INPUT SAP DATA'!$AP38*0.6*Data!E$18)</f>
        <v/>
      </c>
      <c r="AP35" s="24" t="str">
        <f>IF($B35="","",'3 INPUT SAP DATA'!$AP38*0.6*Data!F$18)</f>
        <v/>
      </c>
      <c r="AQ35" s="24" t="str">
        <f>IF($B35="","",'3 INPUT SAP DATA'!$AP38*0.6*Data!G$18)</f>
        <v/>
      </c>
      <c r="AR35" s="24" t="str">
        <f>IF($B35="","",'3 INPUT SAP DATA'!$AP38*0.6*Data!H$18)</f>
        <v/>
      </c>
      <c r="AS35" s="24" t="str">
        <f>IF($B35="","",'3 INPUT SAP DATA'!$AP38*0.6*Data!I$18)</f>
        <v/>
      </c>
      <c r="AT35" s="24" t="str">
        <f>IF($B35="","",'3 INPUT SAP DATA'!$AP38*0.6*Data!J$18)</f>
        <v/>
      </c>
      <c r="AU35" s="24" t="str">
        <f>IF($B35="","",'3 INPUT SAP DATA'!$AP38*0.6*Data!K$18)</f>
        <v/>
      </c>
      <c r="AV35" s="24" t="str">
        <f>IF($B35="","",'3 INPUT SAP DATA'!$AP38*0.6*Data!L$18)</f>
        <v/>
      </c>
      <c r="AW35" s="24" t="str">
        <f>IF($B35="","",'3 INPUT SAP DATA'!$AP38*0.6*Data!M$18)</f>
        <v/>
      </c>
      <c r="AX35" s="24" t="str">
        <f>IF($B35="","",'3 INPUT SAP DATA'!$AP38*0.6*Data!N$18)</f>
        <v/>
      </c>
      <c r="AY35" s="24" t="str">
        <f>IF($B35="","",'3 INPUT SAP DATA'!$AP38*0.6*Data!O$18)</f>
        <v/>
      </c>
      <c r="AZ35" s="24" t="str">
        <f>IF($B35="","",IF(OR('3 INPUT SAP DATA'!$AI38=Data!$E$12,'3 INPUT SAP DATA'!$AI38=Data!$G$12,'3 INPUT SAP DATA'!$AI38=Data!$H$12),0,Data!D$18*14*((0.0091*1+0.0245*(1-1))*3+0.0263)))</f>
        <v/>
      </c>
      <c r="BA35" s="24" t="str">
        <f>IF($B35="","",IF(OR('3 INPUT SAP DATA'!$AI38=Data!$E$12,'3 INPUT SAP DATA'!$AI38=Data!$G$12,'3 INPUT SAP DATA'!$AI38=Data!$H$12),0,Data!E$18*14*((0.0091*1+0.0245*(1-1))*3+0.0263)))</f>
        <v/>
      </c>
      <c r="BB35" s="24" t="str">
        <f>IF($B35="","",IF(OR('3 INPUT SAP DATA'!$AI38=Data!$E$12,'3 INPUT SAP DATA'!$AI38=Data!$G$12,'3 INPUT SAP DATA'!$AI38=Data!$H$12),0,Data!F$18*14*((0.0091*1+0.0245*(1-1))*3+0.0263)))</f>
        <v/>
      </c>
      <c r="BC35" s="24" t="str">
        <f>IF($B35="","",IF(OR('3 INPUT SAP DATA'!$AI38=Data!$E$12,'3 INPUT SAP DATA'!$AI38=Data!$G$12,'3 INPUT SAP DATA'!$AI38=Data!$H$12),0,Data!G$18*14*((0.0091*1+0.0245*(1-1))*3+0.0263)))</f>
        <v/>
      </c>
      <c r="BD35" s="24" t="str">
        <f>IF($B35="","",IF(OR('3 INPUT SAP DATA'!$AI38=Data!$E$12,'3 INPUT SAP DATA'!$AI38=Data!$G$12,'3 INPUT SAP DATA'!$AI38=Data!$H$12),0,Data!H$18*14*((0.0091*1+0.0245*(1-1))*3+0.0263)))</f>
        <v/>
      </c>
      <c r="BE35" s="24" t="str">
        <f>IF($B35="","",IF(OR('3 INPUT SAP DATA'!$AI38=Data!$E$12,'3 INPUT SAP DATA'!$AI38=Data!$G$12,'3 INPUT SAP DATA'!$AI38=Data!$H$12),0,Data!I$18*14*((0.0091*1+0.0245*(1-1))*3+0.0263)))</f>
        <v/>
      </c>
      <c r="BF35" s="24" t="str">
        <f>IF($B35="","",IF(OR('3 INPUT SAP DATA'!$AI38=Data!$E$12,'3 INPUT SAP DATA'!$AI38=Data!$G$12,'3 INPUT SAP DATA'!$AI38=Data!$H$12),0,Data!J$18*14*((0.0091*1+0.0245*(1-1))*3+0.0263)))</f>
        <v/>
      </c>
      <c r="BG35" s="24" t="str">
        <f>IF($B35="","",IF(OR('3 INPUT SAP DATA'!$AI38=Data!$E$12,'3 INPUT SAP DATA'!$AI38=Data!$G$12,'3 INPUT SAP DATA'!$AI38=Data!$H$12),0,Data!K$18*14*((0.0091*1+0.0245*(1-1))*3+0.0263)))</f>
        <v/>
      </c>
      <c r="BH35" s="24" t="str">
        <f>IF($B35="","",IF(OR('3 INPUT SAP DATA'!$AI38=Data!$E$12,'3 INPUT SAP DATA'!$AI38=Data!$G$12,'3 INPUT SAP DATA'!$AI38=Data!$H$12),0,Data!L$18*14*((0.0091*1+0.0245*(1-1))*3+0.0263)))</f>
        <v/>
      </c>
      <c r="BI35" s="24" t="str">
        <f>IF($B35="","",IF(OR('3 INPUT SAP DATA'!$AI38=Data!$E$12,'3 INPUT SAP DATA'!$AI38=Data!$G$12,'3 INPUT SAP DATA'!$AI38=Data!$H$12),0,Data!M$18*14*((0.0091*1+0.0245*(1-1))*3+0.0263)))</f>
        <v/>
      </c>
      <c r="BJ35" s="24" t="str">
        <f>IF($B35="","",IF(OR('3 INPUT SAP DATA'!$AI38=Data!$E$12,'3 INPUT SAP DATA'!$AI38=Data!$G$12,'3 INPUT SAP DATA'!$AI38=Data!$H$12),0,Data!N$18*14*((0.0091*1+0.0245*(1-1))*3+0.0263)))</f>
        <v/>
      </c>
      <c r="BK35" s="24" t="str">
        <f>IF($B35="","",IF(OR('3 INPUT SAP DATA'!$AI38=Data!$E$12,'3 INPUT SAP DATA'!$AI38=Data!$G$12,'3 INPUT SAP DATA'!$AI38=Data!$H$12),0,Data!O$18*14*((0.0091*1+0.0245*(1-1))*3+0.0263)))</f>
        <v/>
      </c>
      <c r="BL35" s="24" t="str">
        <f>IF($B35="","",IF('3 INPUT SAP DATA'!$AN38=Data!$G$13,600*IF(C38&lt;100,C38/100,1)*Data!D$18/365,0))</f>
        <v/>
      </c>
      <c r="BM35" s="24" t="str">
        <f>IF($B35="","",IF('3 INPUT SAP DATA'!$AN38=Data!$G$13,600*IF(D38&lt;100,D38/100,1)*Data!E$18/365,0))</f>
        <v/>
      </c>
      <c r="BN35" s="24" t="str">
        <f>IF($B35="","",IF('3 INPUT SAP DATA'!$AN38=Data!$G$13,600*IF(E38&lt;100,E38/100,1)*Data!F$18/365,0))</f>
        <v/>
      </c>
      <c r="BO35" s="24" t="str">
        <f>IF($B35="","",IF('3 INPUT SAP DATA'!$AN38=Data!$G$13,600*IF(F38&lt;100,F38/100,1)*Data!G$18/365,0))</f>
        <v/>
      </c>
      <c r="BP35" s="24" t="str">
        <f>IF($B35="","",IF('3 INPUT SAP DATA'!$AN38=Data!$G$13,600*IF(G38&lt;100,G38/100,1)*Data!H$18/365,0))</f>
        <v/>
      </c>
      <c r="BQ35" s="24" t="str">
        <f>IF($B35="","",IF('3 INPUT SAP DATA'!$AN38=Data!$G$13,600*IF(H38&lt;100,H38/100,1)*Data!I$18/365,0))</f>
        <v/>
      </c>
      <c r="BR35" s="24" t="str">
        <f>IF($B35="","",IF('3 INPUT SAP DATA'!$AN38=Data!$G$13,600*IF(I38&lt;100,I38/100,1)*Data!J$18/365,0))</f>
        <v/>
      </c>
      <c r="BS35" s="24" t="str">
        <f>IF($B35="","",IF('3 INPUT SAP DATA'!$AN38=Data!$G$13,600*IF(J38&lt;100,J38/100,1)*Data!K$18/365,0))</f>
        <v/>
      </c>
      <c r="BT35" s="24" t="str">
        <f>IF($B35="","",IF('3 INPUT SAP DATA'!$AN38=Data!$G$13,600*IF(K38&lt;100,K38/100,1)*Data!L$18/365,0))</f>
        <v/>
      </c>
      <c r="BU35" s="24" t="str">
        <f>IF($B35="","",IF('3 INPUT SAP DATA'!$AN38=Data!$G$13,600*IF(L38&lt;100,L38/100,1)*Data!M$18/365,0))</f>
        <v/>
      </c>
      <c r="BV35" s="24" t="str">
        <f>IF($B35="","",IF('3 INPUT SAP DATA'!$AN38=Data!$G$13,600*IF(M38&lt;100,M38/100,1)*Data!N$18/365,0))</f>
        <v/>
      </c>
      <c r="BW35" s="24" t="str">
        <f>IF($B35="","",IF('3 INPUT SAP DATA'!$AN38=Data!$G$13,600*IF(N38&lt;100,N38/100,1)*Data!O$18/365,0))</f>
        <v/>
      </c>
      <c r="BX35" s="24" t="str">
        <f t="shared" si="14"/>
        <v/>
      </c>
      <c r="BY35" s="24" t="str">
        <f t="shared" si="15"/>
        <v/>
      </c>
      <c r="BZ35" s="24" t="str">
        <f t="shared" si="16"/>
        <v/>
      </c>
      <c r="CA35" s="24" t="str">
        <f t="shared" si="17"/>
        <v/>
      </c>
      <c r="CB35" s="24" t="str">
        <f t="shared" si="18"/>
        <v/>
      </c>
      <c r="CC35" s="24" t="str">
        <f t="shared" si="19"/>
        <v/>
      </c>
      <c r="CD35" s="24" t="str">
        <f t="shared" si="20"/>
        <v/>
      </c>
      <c r="CE35" s="24" t="str">
        <f t="shared" si="21"/>
        <v/>
      </c>
      <c r="CF35" s="24" t="str">
        <f t="shared" si="22"/>
        <v/>
      </c>
      <c r="CG35" s="24" t="str">
        <f t="shared" si="23"/>
        <v/>
      </c>
      <c r="CH35" s="24" t="str">
        <f t="shared" si="24"/>
        <v/>
      </c>
      <c r="CI35" s="24" t="str">
        <f t="shared" si="25"/>
        <v/>
      </c>
      <c r="CJ35" s="24" t="str">
        <f>IF($B35="","",BX35+'3 INPUT SAP DATA'!AV38)</f>
        <v/>
      </c>
      <c r="CK35" s="24" t="str">
        <f>IF($B35="","",BY35+'3 INPUT SAP DATA'!AW38)</f>
        <v/>
      </c>
      <c r="CL35" s="24" t="str">
        <f>IF($B35="","",BZ35+'3 INPUT SAP DATA'!AX38)</f>
        <v/>
      </c>
      <c r="CM35" s="24" t="str">
        <f>IF($B35="","",CA35+'3 INPUT SAP DATA'!AY38)</f>
        <v/>
      </c>
      <c r="CN35" s="24" t="str">
        <f>IF($B35="","",CB35+'3 INPUT SAP DATA'!AZ38)</f>
        <v/>
      </c>
      <c r="CO35" s="24" t="str">
        <f>IF($B35="","",CC35+'3 INPUT SAP DATA'!BA38)</f>
        <v/>
      </c>
      <c r="CP35" s="24" t="str">
        <f>IF($B35="","",CD35+'3 INPUT SAP DATA'!BB38)</f>
        <v/>
      </c>
      <c r="CQ35" s="24" t="str">
        <f>IF($B35="","",CE35+'3 INPUT SAP DATA'!BC38)</f>
        <v/>
      </c>
      <c r="CR35" s="24" t="str">
        <f>IF($B35="","",CF35+'3 INPUT SAP DATA'!BD38)</f>
        <v/>
      </c>
      <c r="CS35" s="24" t="str">
        <f>IF($B35="","",CG35+'3 INPUT SAP DATA'!BE38)</f>
        <v/>
      </c>
      <c r="CT35" s="24" t="str">
        <f>IF($B35="","",CH35+'3 INPUT SAP DATA'!BF38)</f>
        <v/>
      </c>
      <c r="CU35" s="24" t="str">
        <f>IF($B35="","",CI35+'3 INPUT SAP DATA'!BG38)</f>
        <v/>
      </c>
      <c r="CV35" s="24" t="str">
        <f>IF($B35="","",Data!$I$125*(Data!$I$123*O35+BL35)+Data!$I$124*(AB35+AN35+AZ35))</f>
        <v/>
      </c>
      <c r="CW35" s="24" t="str">
        <f>IF($B35="","",Data!$I$125*(Data!$I$123*P35+BM35)+Data!$I$124*(AC35+AO35+BA35))</f>
        <v/>
      </c>
      <c r="CX35" s="24" t="str">
        <f>IF($B35="","",Data!$I$125*(Data!$I$123*Q35+BN35)+Data!$I$124*(AD35+AP35+BB35))</f>
        <v/>
      </c>
      <c r="CY35" s="24" t="str">
        <f>IF($B35="","",Data!$I$125*(Data!$I$123*R35+BO35)+Data!$I$124*(AE35+AQ35+BC35))</f>
        <v/>
      </c>
      <c r="CZ35" s="24" t="str">
        <f>IF($B35="","",Data!$I$125*(Data!$I$123*S35+BP35)+Data!$I$124*(AF35+AR35+BD35))</f>
        <v/>
      </c>
      <c r="DA35" s="24" t="str">
        <f>IF($B35="","",Data!$I$125*(Data!$I$123*T35+BQ35)+Data!$I$124*(AG35+AS35+BE35))</f>
        <v/>
      </c>
      <c r="DB35" s="24" t="str">
        <f>IF($B35="","",Data!$I$125*(Data!$I$123*U35+BR35)+Data!$I$124*(AH35+AT35+BF35))</f>
        <v/>
      </c>
      <c r="DC35" s="24" t="str">
        <f>IF($B35="","",Data!$I$125*(Data!$I$123*V35+BS35)+Data!$I$124*(AI35+AU35+BG35))</f>
        <v/>
      </c>
      <c r="DD35" s="24" t="str">
        <f>IF($B35="","",Data!$I$125*(Data!$I$123*W35+BT35)+Data!$I$124*(AJ35+AV35+BH35))</f>
        <v/>
      </c>
      <c r="DE35" s="24" t="str">
        <f>IF($B35="","",Data!$I$125*(Data!$I$123*X35+BU35)+Data!$I$124*(AK35+AW35+BI35))</f>
        <v/>
      </c>
      <c r="DF35" s="24" t="str">
        <f>IF($B35="","",Data!$I$125*(Data!$I$123*Y35+BV35)+Data!$I$124*(AL35+AX35+BJ35))</f>
        <v/>
      </c>
      <c r="DG35" s="24" t="str">
        <f>IF($B35="","",Data!$I$125*(Data!$I$123*Z35+BW35)+Data!$I$124*(AM35+AY35+BK35))</f>
        <v/>
      </c>
    </row>
    <row r="36" spans="2:111" s="17" customFormat="1" ht="19.899999999999999" customHeight="1">
      <c r="B36" s="47" t="str">
        <f>IF('3 INPUT SAP DATA'!H39="","",'3 INPUT SAP DATA'!H39)</f>
        <v/>
      </c>
      <c r="C36" s="24" t="str">
        <f>IF($B36="","",25*Occupancy!$G32*Data!D$107)</f>
        <v/>
      </c>
      <c r="D36" s="24" t="str">
        <f>IF($B36="","",25*Occupancy!$G32*Data!E$107)</f>
        <v/>
      </c>
      <c r="E36" s="24" t="str">
        <f>IF($B36="","",25*Occupancy!$G32*Data!F$107)</f>
        <v/>
      </c>
      <c r="F36" s="24" t="str">
        <f>IF($B36="","",25*Occupancy!$G32*Data!G$107)</f>
        <v/>
      </c>
      <c r="G36" s="24" t="str">
        <f>IF($B36="","",25*Occupancy!$G32*Data!H$107)</f>
        <v/>
      </c>
      <c r="H36" s="24" t="str">
        <f>IF($B36="","",25*Occupancy!$G32*Data!I$107)</f>
        <v/>
      </c>
      <c r="I36" s="24" t="str">
        <f>IF($B36="","",25*Occupancy!$G32*Data!J$107)</f>
        <v/>
      </c>
      <c r="J36" s="24" t="str">
        <f>IF($B36="","",25*Occupancy!$G32*Data!K$107)</f>
        <v/>
      </c>
      <c r="K36" s="24" t="str">
        <f>IF($B36="","",25*Occupancy!$G32*Data!L$107)</f>
        <v/>
      </c>
      <c r="L36" s="24" t="str">
        <f>IF($B36="","",25*Occupancy!$G32*Data!M$107)</f>
        <v/>
      </c>
      <c r="M36" s="24" t="str">
        <f>IF($B36="","",25*Occupancy!$G32*Data!N$107)</f>
        <v/>
      </c>
      <c r="N36" s="24" t="str">
        <f>IF($B36="","",25*Occupancy!$G32*Data!O$107)</f>
        <v/>
      </c>
      <c r="O36" s="24" t="str">
        <f>IF($B36="","",4.18*C36*Data!D$18*(60-Data!D$104)/3600)</f>
        <v/>
      </c>
      <c r="P36" s="24" t="str">
        <f>IF($B36="","",4.18*D36*Data!E$18*(60-Data!E$104)/3600)</f>
        <v/>
      </c>
      <c r="Q36" s="24" t="str">
        <f>IF($B36="","",4.18*E36*Data!F$18*(60-Data!F$104)/3600)</f>
        <v/>
      </c>
      <c r="R36" s="24" t="str">
        <f>IF($B36="","",4.18*F36*Data!G$18*(60-Data!G$104)/3600)</f>
        <v/>
      </c>
      <c r="S36" s="24" t="str">
        <f>IF($B36="","",4.18*G36*Data!H$18*(60-Data!H$104)/3600)</f>
        <v/>
      </c>
      <c r="T36" s="24" t="str">
        <f>IF($B36="","",4.18*H36*Data!I$18*(60-Data!I$104)/3600)</f>
        <v/>
      </c>
      <c r="U36" s="24" t="str">
        <f>IF($B36="","",4.18*I36*Data!J$18*(60-Data!J$104)/3600)</f>
        <v/>
      </c>
      <c r="V36" s="24" t="str">
        <f>IF($B36="","",4.18*J36*Data!K$18*(60-Data!K$104)/3600)</f>
        <v/>
      </c>
      <c r="W36" s="24" t="str">
        <f>IF($B36="","",4.18*K36*Data!L$18*(60-Data!L$104)/3600)</f>
        <v/>
      </c>
      <c r="X36" s="24" t="str">
        <f>IF($B36="","",4.18*L36*Data!M$18*(60-Data!M$104)/3600)</f>
        <v/>
      </c>
      <c r="Y36" s="24" t="str">
        <f>IF($B36="","",4.18*M36*Data!N$18*(60-Data!N$104)/3600)</f>
        <v/>
      </c>
      <c r="Z36" s="24" t="str">
        <f>IF($B36="","",4.18*N36*Data!O$18*(60-Data!O$104)/3600)</f>
        <v/>
      </c>
      <c r="AA36" s="24" t="str">
        <f t="shared" si="12"/>
        <v/>
      </c>
      <c r="AB36" s="24" t="str">
        <f t="shared" si="13"/>
        <v/>
      </c>
      <c r="AC36" s="24" t="str">
        <f t="shared" si="0"/>
        <v/>
      </c>
      <c r="AD36" s="24" t="str">
        <f t="shared" si="1"/>
        <v/>
      </c>
      <c r="AE36" s="24" t="str">
        <f t="shared" si="2"/>
        <v/>
      </c>
      <c r="AF36" s="24" t="str">
        <f t="shared" si="3"/>
        <v/>
      </c>
      <c r="AG36" s="24" t="str">
        <f t="shared" si="4"/>
        <v/>
      </c>
      <c r="AH36" s="24" t="str">
        <f t="shared" si="5"/>
        <v/>
      </c>
      <c r="AI36" s="24" t="str">
        <f t="shared" si="6"/>
        <v/>
      </c>
      <c r="AJ36" s="24" t="str">
        <f t="shared" si="7"/>
        <v/>
      </c>
      <c r="AK36" s="24" t="str">
        <f t="shared" si="8"/>
        <v/>
      </c>
      <c r="AL36" s="24" t="str">
        <f t="shared" si="9"/>
        <v/>
      </c>
      <c r="AM36" s="24" t="str">
        <f t="shared" si="10"/>
        <v/>
      </c>
      <c r="AN36" s="24" t="str">
        <f>IF($B36="","",'3 INPUT SAP DATA'!$AP39*0.6*Data!D$18)</f>
        <v/>
      </c>
      <c r="AO36" s="24" t="str">
        <f>IF($B36="","",'3 INPUT SAP DATA'!$AP39*0.6*Data!E$18)</f>
        <v/>
      </c>
      <c r="AP36" s="24" t="str">
        <f>IF($B36="","",'3 INPUT SAP DATA'!$AP39*0.6*Data!F$18)</f>
        <v/>
      </c>
      <c r="AQ36" s="24" t="str">
        <f>IF($B36="","",'3 INPUT SAP DATA'!$AP39*0.6*Data!G$18)</f>
        <v/>
      </c>
      <c r="AR36" s="24" t="str">
        <f>IF($B36="","",'3 INPUT SAP DATA'!$AP39*0.6*Data!H$18)</f>
        <v/>
      </c>
      <c r="AS36" s="24" t="str">
        <f>IF($B36="","",'3 INPUT SAP DATA'!$AP39*0.6*Data!I$18)</f>
        <v/>
      </c>
      <c r="AT36" s="24" t="str">
        <f>IF($B36="","",'3 INPUT SAP DATA'!$AP39*0.6*Data!J$18)</f>
        <v/>
      </c>
      <c r="AU36" s="24" t="str">
        <f>IF($B36="","",'3 INPUT SAP DATA'!$AP39*0.6*Data!K$18)</f>
        <v/>
      </c>
      <c r="AV36" s="24" t="str">
        <f>IF($B36="","",'3 INPUT SAP DATA'!$AP39*0.6*Data!L$18)</f>
        <v/>
      </c>
      <c r="AW36" s="24" t="str">
        <f>IF($B36="","",'3 INPUT SAP DATA'!$AP39*0.6*Data!M$18)</f>
        <v/>
      </c>
      <c r="AX36" s="24" t="str">
        <f>IF($B36="","",'3 INPUT SAP DATA'!$AP39*0.6*Data!N$18)</f>
        <v/>
      </c>
      <c r="AY36" s="24" t="str">
        <f>IF($B36="","",'3 INPUT SAP DATA'!$AP39*0.6*Data!O$18)</f>
        <v/>
      </c>
      <c r="AZ36" s="24" t="str">
        <f>IF($B36="","",IF(OR('3 INPUT SAP DATA'!$AI39=Data!$E$12,'3 INPUT SAP DATA'!$AI39=Data!$G$12,'3 INPUT SAP DATA'!$AI39=Data!$H$12),0,Data!D$18*14*((0.0091*1+0.0245*(1-1))*3+0.0263)))</f>
        <v/>
      </c>
      <c r="BA36" s="24" t="str">
        <f>IF($B36="","",IF(OR('3 INPUT SAP DATA'!$AI39=Data!$E$12,'3 INPUT SAP DATA'!$AI39=Data!$G$12,'3 INPUT SAP DATA'!$AI39=Data!$H$12),0,Data!E$18*14*((0.0091*1+0.0245*(1-1))*3+0.0263)))</f>
        <v/>
      </c>
      <c r="BB36" s="24" t="str">
        <f>IF($B36="","",IF(OR('3 INPUT SAP DATA'!$AI39=Data!$E$12,'3 INPUT SAP DATA'!$AI39=Data!$G$12,'3 INPUT SAP DATA'!$AI39=Data!$H$12),0,Data!F$18*14*((0.0091*1+0.0245*(1-1))*3+0.0263)))</f>
        <v/>
      </c>
      <c r="BC36" s="24" t="str">
        <f>IF($B36="","",IF(OR('3 INPUT SAP DATA'!$AI39=Data!$E$12,'3 INPUT SAP DATA'!$AI39=Data!$G$12,'3 INPUT SAP DATA'!$AI39=Data!$H$12),0,Data!G$18*14*((0.0091*1+0.0245*(1-1))*3+0.0263)))</f>
        <v/>
      </c>
      <c r="BD36" s="24" t="str">
        <f>IF($B36="","",IF(OR('3 INPUT SAP DATA'!$AI39=Data!$E$12,'3 INPUT SAP DATA'!$AI39=Data!$G$12,'3 INPUT SAP DATA'!$AI39=Data!$H$12),0,Data!H$18*14*((0.0091*1+0.0245*(1-1))*3+0.0263)))</f>
        <v/>
      </c>
      <c r="BE36" s="24" t="str">
        <f>IF($B36="","",IF(OR('3 INPUT SAP DATA'!$AI39=Data!$E$12,'3 INPUT SAP DATA'!$AI39=Data!$G$12,'3 INPUT SAP DATA'!$AI39=Data!$H$12),0,Data!I$18*14*((0.0091*1+0.0245*(1-1))*3+0.0263)))</f>
        <v/>
      </c>
      <c r="BF36" s="24" t="str">
        <f>IF($B36="","",IF(OR('3 INPUT SAP DATA'!$AI39=Data!$E$12,'3 INPUT SAP DATA'!$AI39=Data!$G$12,'3 INPUT SAP DATA'!$AI39=Data!$H$12),0,Data!J$18*14*((0.0091*1+0.0245*(1-1))*3+0.0263)))</f>
        <v/>
      </c>
      <c r="BG36" s="24" t="str">
        <f>IF($B36="","",IF(OR('3 INPUT SAP DATA'!$AI39=Data!$E$12,'3 INPUT SAP DATA'!$AI39=Data!$G$12,'3 INPUT SAP DATA'!$AI39=Data!$H$12),0,Data!K$18*14*((0.0091*1+0.0245*(1-1))*3+0.0263)))</f>
        <v/>
      </c>
      <c r="BH36" s="24" t="str">
        <f>IF($B36="","",IF(OR('3 INPUT SAP DATA'!$AI39=Data!$E$12,'3 INPUT SAP DATA'!$AI39=Data!$G$12,'3 INPUT SAP DATA'!$AI39=Data!$H$12),0,Data!L$18*14*((0.0091*1+0.0245*(1-1))*3+0.0263)))</f>
        <v/>
      </c>
      <c r="BI36" s="24" t="str">
        <f>IF($B36="","",IF(OR('3 INPUT SAP DATA'!$AI39=Data!$E$12,'3 INPUT SAP DATA'!$AI39=Data!$G$12,'3 INPUT SAP DATA'!$AI39=Data!$H$12),0,Data!M$18*14*((0.0091*1+0.0245*(1-1))*3+0.0263)))</f>
        <v/>
      </c>
      <c r="BJ36" s="24" t="str">
        <f>IF($B36="","",IF(OR('3 INPUT SAP DATA'!$AI39=Data!$E$12,'3 INPUT SAP DATA'!$AI39=Data!$G$12,'3 INPUT SAP DATA'!$AI39=Data!$H$12),0,Data!N$18*14*((0.0091*1+0.0245*(1-1))*3+0.0263)))</f>
        <v/>
      </c>
      <c r="BK36" s="24" t="str">
        <f>IF($B36="","",IF(OR('3 INPUT SAP DATA'!$AI39=Data!$E$12,'3 INPUT SAP DATA'!$AI39=Data!$G$12,'3 INPUT SAP DATA'!$AI39=Data!$H$12),0,Data!O$18*14*((0.0091*1+0.0245*(1-1))*3+0.0263)))</f>
        <v/>
      </c>
      <c r="BL36" s="24" t="str">
        <f>IF($B36="","",IF('3 INPUT SAP DATA'!$AN39=Data!$G$13,600*IF(C39&lt;100,C39/100,1)*Data!D$18/365,0))</f>
        <v/>
      </c>
      <c r="BM36" s="24" t="str">
        <f>IF($B36="","",IF('3 INPUT SAP DATA'!$AN39=Data!$G$13,600*IF(D39&lt;100,D39/100,1)*Data!E$18/365,0))</f>
        <v/>
      </c>
      <c r="BN36" s="24" t="str">
        <f>IF($B36="","",IF('3 INPUT SAP DATA'!$AN39=Data!$G$13,600*IF(E39&lt;100,E39/100,1)*Data!F$18/365,0))</f>
        <v/>
      </c>
      <c r="BO36" s="24" t="str">
        <f>IF($B36="","",IF('3 INPUT SAP DATA'!$AN39=Data!$G$13,600*IF(F39&lt;100,F39/100,1)*Data!G$18/365,0))</f>
        <v/>
      </c>
      <c r="BP36" s="24" t="str">
        <f>IF($B36="","",IF('3 INPUT SAP DATA'!$AN39=Data!$G$13,600*IF(G39&lt;100,G39/100,1)*Data!H$18/365,0))</f>
        <v/>
      </c>
      <c r="BQ36" s="24" t="str">
        <f>IF($B36="","",IF('3 INPUT SAP DATA'!$AN39=Data!$G$13,600*IF(H39&lt;100,H39/100,1)*Data!I$18/365,0))</f>
        <v/>
      </c>
      <c r="BR36" s="24" t="str">
        <f>IF($B36="","",IF('3 INPUT SAP DATA'!$AN39=Data!$G$13,600*IF(I39&lt;100,I39/100,1)*Data!J$18/365,0))</f>
        <v/>
      </c>
      <c r="BS36" s="24" t="str">
        <f>IF($B36="","",IF('3 INPUT SAP DATA'!$AN39=Data!$G$13,600*IF(J39&lt;100,J39/100,1)*Data!K$18/365,0))</f>
        <v/>
      </c>
      <c r="BT36" s="24" t="str">
        <f>IF($B36="","",IF('3 INPUT SAP DATA'!$AN39=Data!$G$13,600*IF(K39&lt;100,K39/100,1)*Data!L$18/365,0))</f>
        <v/>
      </c>
      <c r="BU36" s="24" t="str">
        <f>IF($B36="","",IF('3 INPUT SAP DATA'!$AN39=Data!$G$13,600*IF(L39&lt;100,L39/100,1)*Data!M$18/365,0))</f>
        <v/>
      </c>
      <c r="BV36" s="24" t="str">
        <f>IF($B36="","",IF('3 INPUT SAP DATA'!$AN39=Data!$G$13,600*IF(M39&lt;100,M39/100,1)*Data!N$18/365,0))</f>
        <v/>
      </c>
      <c r="BW36" s="24" t="str">
        <f>IF($B36="","",IF('3 INPUT SAP DATA'!$AN39=Data!$G$13,600*IF(N39&lt;100,N39/100,1)*Data!O$18/365,0))</f>
        <v/>
      </c>
      <c r="BX36" s="24" t="str">
        <f t="shared" si="14"/>
        <v/>
      </c>
      <c r="BY36" s="24" t="str">
        <f t="shared" si="15"/>
        <v/>
      </c>
      <c r="BZ36" s="24" t="str">
        <f t="shared" si="16"/>
        <v/>
      </c>
      <c r="CA36" s="24" t="str">
        <f t="shared" si="17"/>
        <v/>
      </c>
      <c r="CB36" s="24" t="str">
        <f t="shared" si="18"/>
        <v/>
      </c>
      <c r="CC36" s="24" t="str">
        <f t="shared" si="19"/>
        <v/>
      </c>
      <c r="CD36" s="24" t="str">
        <f t="shared" si="20"/>
        <v/>
      </c>
      <c r="CE36" s="24" t="str">
        <f t="shared" si="21"/>
        <v/>
      </c>
      <c r="CF36" s="24" t="str">
        <f t="shared" si="22"/>
        <v/>
      </c>
      <c r="CG36" s="24" t="str">
        <f t="shared" si="23"/>
        <v/>
      </c>
      <c r="CH36" s="24" t="str">
        <f t="shared" si="24"/>
        <v/>
      </c>
      <c r="CI36" s="24" t="str">
        <f t="shared" si="25"/>
        <v/>
      </c>
      <c r="CJ36" s="24" t="str">
        <f>IF($B36="","",BX36+'3 INPUT SAP DATA'!AV39)</f>
        <v/>
      </c>
      <c r="CK36" s="24" t="str">
        <f>IF($B36="","",BY36+'3 INPUT SAP DATA'!AW39)</f>
        <v/>
      </c>
      <c r="CL36" s="24" t="str">
        <f>IF($B36="","",BZ36+'3 INPUT SAP DATA'!AX39)</f>
        <v/>
      </c>
      <c r="CM36" s="24" t="str">
        <f>IF($B36="","",CA36+'3 INPUT SAP DATA'!AY39)</f>
        <v/>
      </c>
      <c r="CN36" s="24" t="str">
        <f>IF($B36="","",CB36+'3 INPUT SAP DATA'!AZ39)</f>
        <v/>
      </c>
      <c r="CO36" s="24" t="str">
        <f>IF($B36="","",CC36+'3 INPUT SAP DATA'!BA39)</f>
        <v/>
      </c>
      <c r="CP36" s="24" t="str">
        <f>IF($B36="","",CD36+'3 INPUT SAP DATA'!BB39)</f>
        <v/>
      </c>
      <c r="CQ36" s="24" t="str">
        <f>IF($B36="","",CE36+'3 INPUT SAP DATA'!BC39)</f>
        <v/>
      </c>
      <c r="CR36" s="24" t="str">
        <f>IF($B36="","",CF36+'3 INPUT SAP DATA'!BD39)</f>
        <v/>
      </c>
      <c r="CS36" s="24" t="str">
        <f>IF($B36="","",CG36+'3 INPUT SAP DATA'!BE39)</f>
        <v/>
      </c>
      <c r="CT36" s="24" t="str">
        <f>IF($B36="","",CH36+'3 INPUT SAP DATA'!BF39)</f>
        <v/>
      </c>
      <c r="CU36" s="24" t="str">
        <f>IF($B36="","",CI36+'3 INPUT SAP DATA'!BG39)</f>
        <v/>
      </c>
      <c r="CV36" s="24" t="str">
        <f>IF($B36="","",Data!$I$125*(Data!$I$123*O36+BL36)+Data!$I$124*(AB36+AN36+AZ36))</f>
        <v/>
      </c>
      <c r="CW36" s="24" t="str">
        <f>IF($B36="","",Data!$I$125*(Data!$I$123*P36+BM36)+Data!$I$124*(AC36+AO36+BA36))</f>
        <v/>
      </c>
      <c r="CX36" s="24" t="str">
        <f>IF($B36="","",Data!$I$125*(Data!$I$123*Q36+BN36)+Data!$I$124*(AD36+AP36+BB36))</f>
        <v/>
      </c>
      <c r="CY36" s="24" t="str">
        <f>IF($B36="","",Data!$I$125*(Data!$I$123*R36+BO36)+Data!$I$124*(AE36+AQ36+BC36))</f>
        <v/>
      </c>
      <c r="CZ36" s="24" t="str">
        <f>IF($B36="","",Data!$I$125*(Data!$I$123*S36+BP36)+Data!$I$124*(AF36+AR36+BD36))</f>
        <v/>
      </c>
      <c r="DA36" s="24" t="str">
        <f>IF($B36="","",Data!$I$125*(Data!$I$123*T36+BQ36)+Data!$I$124*(AG36+AS36+BE36))</f>
        <v/>
      </c>
      <c r="DB36" s="24" t="str">
        <f>IF($B36="","",Data!$I$125*(Data!$I$123*U36+BR36)+Data!$I$124*(AH36+AT36+BF36))</f>
        <v/>
      </c>
      <c r="DC36" s="24" t="str">
        <f>IF($B36="","",Data!$I$125*(Data!$I$123*V36+BS36)+Data!$I$124*(AI36+AU36+BG36))</f>
        <v/>
      </c>
      <c r="DD36" s="24" t="str">
        <f>IF($B36="","",Data!$I$125*(Data!$I$123*W36+BT36)+Data!$I$124*(AJ36+AV36+BH36))</f>
        <v/>
      </c>
      <c r="DE36" s="24" t="str">
        <f>IF($B36="","",Data!$I$125*(Data!$I$123*X36+BU36)+Data!$I$124*(AK36+AW36+BI36))</f>
        <v/>
      </c>
      <c r="DF36" s="24" t="str">
        <f>IF($B36="","",Data!$I$125*(Data!$I$123*Y36+BV36)+Data!$I$124*(AL36+AX36+BJ36))</f>
        <v/>
      </c>
      <c r="DG36" s="24" t="str">
        <f>IF($B36="","",Data!$I$125*(Data!$I$123*Z36+BW36)+Data!$I$124*(AM36+AY36+BK36))</f>
        <v/>
      </c>
    </row>
    <row r="37" spans="2:111" s="17" customFormat="1" ht="19.899999999999999" customHeight="1">
      <c r="B37" s="47" t="str">
        <f>IF('3 INPUT SAP DATA'!H40="","",'3 INPUT SAP DATA'!H40)</f>
        <v/>
      </c>
      <c r="C37" s="24" t="str">
        <f>IF($B37="","",25*Occupancy!$G33*Data!D$107)</f>
        <v/>
      </c>
      <c r="D37" s="24" t="str">
        <f>IF($B37="","",25*Occupancy!$G33*Data!E$107)</f>
        <v/>
      </c>
      <c r="E37" s="24" t="str">
        <f>IF($B37="","",25*Occupancy!$G33*Data!F$107)</f>
        <v/>
      </c>
      <c r="F37" s="24" t="str">
        <f>IF($B37="","",25*Occupancy!$G33*Data!G$107)</f>
        <v/>
      </c>
      <c r="G37" s="24" t="str">
        <f>IF($B37="","",25*Occupancy!$G33*Data!H$107)</f>
        <v/>
      </c>
      <c r="H37" s="24" t="str">
        <f>IF($B37="","",25*Occupancy!$G33*Data!I$107)</f>
        <v/>
      </c>
      <c r="I37" s="24" t="str">
        <f>IF($B37="","",25*Occupancy!$G33*Data!J$107)</f>
        <v/>
      </c>
      <c r="J37" s="24" t="str">
        <f>IF($B37="","",25*Occupancy!$G33*Data!K$107)</f>
        <v/>
      </c>
      <c r="K37" s="24" t="str">
        <f>IF($B37="","",25*Occupancy!$G33*Data!L$107)</f>
        <v/>
      </c>
      <c r="L37" s="24" t="str">
        <f>IF($B37="","",25*Occupancy!$G33*Data!M$107)</f>
        <v/>
      </c>
      <c r="M37" s="24" t="str">
        <f>IF($B37="","",25*Occupancy!$G33*Data!N$107)</f>
        <v/>
      </c>
      <c r="N37" s="24" t="str">
        <f>IF($B37="","",25*Occupancy!$G33*Data!O$107)</f>
        <v/>
      </c>
      <c r="O37" s="24" t="str">
        <f>IF($B37="","",4.18*C37*Data!D$18*(60-Data!D$104)/3600)</f>
        <v/>
      </c>
      <c r="P37" s="24" t="str">
        <f>IF($B37="","",4.18*D37*Data!E$18*(60-Data!E$104)/3600)</f>
        <v/>
      </c>
      <c r="Q37" s="24" t="str">
        <f>IF($B37="","",4.18*E37*Data!F$18*(60-Data!F$104)/3600)</f>
        <v/>
      </c>
      <c r="R37" s="24" t="str">
        <f>IF($B37="","",4.18*F37*Data!G$18*(60-Data!G$104)/3600)</f>
        <v/>
      </c>
      <c r="S37" s="24" t="str">
        <f>IF($B37="","",4.18*G37*Data!H$18*(60-Data!H$104)/3600)</f>
        <v/>
      </c>
      <c r="T37" s="24" t="str">
        <f>IF($B37="","",4.18*H37*Data!I$18*(60-Data!I$104)/3600)</f>
        <v/>
      </c>
      <c r="U37" s="24" t="str">
        <f>IF($B37="","",4.18*I37*Data!J$18*(60-Data!J$104)/3600)</f>
        <v/>
      </c>
      <c r="V37" s="24" t="str">
        <f>IF($B37="","",4.18*J37*Data!K$18*(60-Data!K$104)/3600)</f>
        <v/>
      </c>
      <c r="W37" s="24" t="str">
        <f>IF($B37="","",4.18*K37*Data!L$18*(60-Data!L$104)/3600)</f>
        <v/>
      </c>
      <c r="X37" s="24" t="str">
        <f>IF($B37="","",4.18*L37*Data!M$18*(60-Data!M$104)/3600)</f>
        <v/>
      </c>
      <c r="Y37" s="24" t="str">
        <f>IF($B37="","",4.18*M37*Data!N$18*(60-Data!N$104)/3600)</f>
        <v/>
      </c>
      <c r="Z37" s="24" t="str">
        <f>IF($B37="","",4.18*N37*Data!O$18*(60-Data!O$104)/3600)</f>
        <v/>
      </c>
      <c r="AA37" s="24" t="str">
        <f t="shared" si="12"/>
        <v/>
      </c>
      <c r="AB37" s="24" t="str">
        <f t="shared" si="13"/>
        <v/>
      </c>
      <c r="AC37" s="24" t="str">
        <f t="shared" si="0"/>
        <v/>
      </c>
      <c r="AD37" s="24" t="str">
        <f t="shared" si="1"/>
        <v/>
      </c>
      <c r="AE37" s="24" t="str">
        <f t="shared" si="2"/>
        <v/>
      </c>
      <c r="AF37" s="24" t="str">
        <f t="shared" si="3"/>
        <v/>
      </c>
      <c r="AG37" s="24" t="str">
        <f t="shared" si="4"/>
        <v/>
      </c>
      <c r="AH37" s="24" t="str">
        <f t="shared" si="5"/>
        <v/>
      </c>
      <c r="AI37" s="24" t="str">
        <f t="shared" si="6"/>
        <v/>
      </c>
      <c r="AJ37" s="24" t="str">
        <f t="shared" si="7"/>
        <v/>
      </c>
      <c r="AK37" s="24" t="str">
        <f t="shared" si="8"/>
        <v/>
      </c>
      <c r="AL37" s="24" t="str">
        <f t="shared" si="9"/>
        <v/>
      </c>
      <c r="AM37" s="24" t="str">
        <f t="shared" si="10"/>
        <v/>
      </c>
      <c r="AN37" s="24" t="str">
        <f>IF($B37="","",'3 INPUT SAP DATA'!$AP40*0.6*Data!D$18)</f>
        <v/>
      </c>
      <c r="AO37" s="24" t="str">
        <f>IF($B37="","",'3 INPUT SAP DATA'!$AP40*0.6*Data!E$18)</f>
        <v/>
      </c>
      <c r="AP37" s="24" t="str">
        <f>IF($B37="","",'3 INPUT SAP DATA'!$AP40*0.6*Data!F$18)</f>
        <v/>
      </c>
      <c r="AQ37" s="24" t="str">
        <f>IF($B37="","",'3 INPUT SAP DATA'!$AP40*0.6*Data!G$18)</f>
        <v/>
      </c>
      <c r="AR37" s="24" t="str">
        <f>IF($B37="","",'3 INPUT SAP DATA'!$AP40*0.6*Data!H$18)</f>
        <v/>
      </c>
      <c r="AS37" s="24" t="str">
        <f>IF($B37="","",'3 INPUT SAP DATA'!$AP40*0.6*Data!I$18)</f>
        <v/>
      </c>
      <c r="AT37" s="24" t="str">
        <f>IF($B37="","",'3 INPUT SAP DATA'!$AP40*0.6*Data!J$18)</f>
        <v/>
      </c>
      <c r="AU37" s="24" t="str">
        <f>IF($B37="","",'3 INPUT SAP DATA'!$AP40*0.6*Data!K$18)</f>
        <v/>
      </c>
      <c r="AV37" s="24" t="str">
        <f>IF($B37="","",'3 INPUT SAP DATA'!$AP40*0.6*Data!L$18)</f>
        <v/>
      </c>
      <c r="AW37" s="24" t="str">
        <f>IF($B37="","",'3 INPUT SAP DATA'!$AP40*0.6*Data!M$18)</f>
        <v/>
      </c>
      <c r="AX37" s="24" t="str">
        <f>IF($B37="","",'3 INPUT SAP DATA'!$AP40*0.6*Data!N$18)</f>
        <v/>
      </c>
      <c r="AY37" s="24" t="str">
        <f>IF($B37="","",'3 INPUT SAP DATA'!$AP40*0.6*Data!O$18)</f>
        <v/>
      </c>
      <c r="AZ37" s="24" t="str">
        <f>IF($B37="","",IF(OR('3 INPUT SAP DATA'!$AI40=Data!$E$12,'3 INPUT SAP DATA'!$AI40=Data!$G$12,'3 INPUT SAP DATA'!$AI40=Data!$H$12),0,Data!D$18*14*((0.0091*1+0.0245*(1-1))*3+0.0263)))</f>
        <v/>
      </c>
      <c r="BA37" s="24" t="str">
        <f>IF($B37="","",IF(OR('3 INPUT SAP DATA'!$AI40=Data!$E$12,'3 INPUT SAP DATA'!$AI40=Data!$G$12,'3 INPUT SAP DATA'!$AI40=Data!$H$12),0,Data!E$18*14*((0.0091*1+0.0245*(1-1))*3+0.0263)))</f>
        <v/>
      </c>
      <c r="BB37" s="24" t="str">
        <f>IF($B37="","",IF(OR('3 INPUT SAP DATA'!$AI40=Data!$E$12,'3 INPUT SAP DATA'!$AI40=Data!$G$12,'3 INPUT SAP DATA'!$AI40=Data!$H$12),0,Data!F$18*14*((0.0091*1+0.0245*(1-1))*3+0.0263)))</f>
        <v/>
      </c>
      <c r="BC37" s="24" t="str">
        <f>IF($B37="","",IF(OR('3 INPUT SAP DATA'!$AI40=Data!$E$12,'3 INPUT SAP DATA'!$AI40=Data!$G$12,'3 INPUT SAP DATA'!$AI40=Data!$H$12),0,Data!G$18*14*((0.0091*1+0.0245*(1-1))*3+0.0263)))</f>
        <v/>
      </c>
      <c r="BD37" s="24" t="str">
        <f>IF($B37="","",IF(OR('3 INPUT SAP DATA'!$AI40=Data!$E$12,'3 INPUT SAP DATA'!$AI40=Data!$G$12,'3 INPUT SAP DATA'!$AI40=Data!$H$12),0,Data!H$18*14*((0.0091*1+0.0245*(1-1))*3+0.0263)))</f>
        <v/>
      </c>
      <c r="BE37" s="24" t="str">
        <f>IF($B37="","",IF(OR('3 INPUT SAP DATA'!$AI40=Data!$E$12,'3 INPUT SAP DATA'!$AI40=Data!$G$12,'3 INPUT SAP DATA'!$AI40=Data!$H$12),0,Data!I$18*14*((0.0091*1+0.0245*(1-1))*3+0.0263)))</f>
        <v/>
      </c>
      <c r="BF37" s="24" t="str">
        <f>IF($B37="","",IF(OR('3 INPUT SAP DATA'!$AI40=Data!$E$12,'3 INPUT SAP DATA'!$AI40=Data!$G$12,'3 INPUT SAP DATA'!$AI40=Data!$H$12),0,Data!J$18*14*((0.0091*1+0.0245*(1-1))*3+0.0263)))</f>
        <v/>
      </c>
      <c r="BG37" s="24" t="str">
        <f>IF($B37="","",IF(OR('3 INPUT SAP DATA'!$AI40=Data!$E$12,'3 INPUT SAP DATA'!$AI40=Data!$G$12,'3 INPUT SAP DATA'!$AI40=Data!$H$12),0,Data!K$18*14*((0.0091*1+0.0245*(1-1))*3+0.0263)))</f>
        <v/>
      </c>
      <c r="BH37" s="24" t="str">
        <f>IF($B37="","",IF(OR('3 INPUT SAP DATA'!$AI40=Data!$E$12,'3 INPUT SAP DATA'!$AI40=Data!$G$12,'3 INPUT SAP DATA'!$AI40=Data!$H$12),0,Data!L$18*14*((0.0091*1+0.0245*(1-1))*3+0.0263)))</f>
        <v/>
      </c>
      <c r="BI37" s="24" t="str">
        <f>IF($B37="","",IF(OR('3 INPUT SAP DATA'!$AI40=Data!$E$12,'3 INPUT SAP DATA'!$AI40=Data!$G$12,'3 INPUT SAP DATA'!$AI40=Data!$H$12),0,Data!M$18*14*((0.0091*1+0.0245*(1-1))*3+0.0263)))</f>
        <v/>
      </c>
      <c r="BJ37" s="24" t="str">
        <f>IF($B37="","",IF(OR('3 INPUT SAP DATA'!$AI40=Data!$E$12,'3 INPUT SAP DATA'!$AI40=Data!$G$12,'3 INPUT SAP DATA'!$AI40=Data!$H$12),0,Data!N$18*14*((0.0091*1+0.0245*(1-1))*3+0.0263)))</f>
        <v/>
      </c>
      <c r="BK37" s="24" t="str">
        <f>IF($B37="","",IF(OR('3 INPUT SAP DATA'!$AI40=Data!$E$12,'3 INPUT SAP DATA'!$AI40=Data!$G$12,'3 INPUT SAP DATA'!$AI40=Data!$H$12),0,Data!O$18*14*((0.0091*1+0.0245*(1-1))*3+0.0263)))</f>
        <v/>
      </c>
      <c r="BL37" s="24" t="str">
        <f>IF($B37="","",IF('3 INPUT SAP DATA'!$AN40=Data!$G$13,600*IF(C40&lt;100,C40/100,1)*Data!D$18/365,0))</f>
        <v/>
      </c>
      <c r="BM37" s="24" t="str">
        <f>IF($B37="","",IF('3 INPUT SAP DATA'!$AN40=Data!$G$13,600*IF(D40&lt;100,D40/100,1)*Data!E$18/365,0))</f>
        <v/>
      </c>
      <c r="BN37" s="24" t="str">
        <f>IF($B37="","",IF('3 INPUT SAP DATA'!$AN40=Data!$G$13,600*IF(E40&lt;100,E40/100,1)*Data!F$18/365,0))</f>
        <v/>
      </c>
      <c r="BO37" s="24" t="str">
        <f>IF($B37="","",IF('3 INPUT SAP DATA'!$AN40=Data!$G$13,600*IF(F40&lt;100,F40/100,1)*Data!G$18/365,0))</f>
        <v/>
      </c>
      <c r="BP37" s="24" t="str">
        <f>IF($B37="","",IF('3 INPUT SAP DATA'!$AN40=Data!$G$13,600*IF(G40&lt;100,G40/100,1)*Data!H$18/365,0))</f>
        <v/>
      </c>
      <c r="BQ37" s="24" t="str">
        <f>IF($B37="","",IF('3 INPUT SAP DATA'!$AN40=Data!$G$13,600*IF(H40&lt;100,H40/100,1)*Data!I$18/365,0))</f>
        <v/>
      </c>
      <c r="BR37" s="24" t="str">
        <f>IF($B37="","",IF('3 INPUT SAP DATA'!$AN40=Data!$G$13,600*IF(I40&lt;100,I40/100,1)*Data!J$18/365,0))</f>
        <v/>
      </c>
      <c r="BS37" s="24" t="str">
        <f>IF($B37="","",IF('3 INPUT SAP DATA'!$AN40=Data!$G$13,600*IF(J40&lt;100,J40/100,1)*Data!K$18/365,0))</f>
        <v/>
      </c>
      <c r="BT37" s="24" t="str">
        <f>IF($B37="","",IF('3 INPUT SAP DATA'!$AN40=Data!$G$13,600*IF(K40&lt;100,K40/100,1)*Data!L$18/365,0))</f>
        <v/>
      </c>
      <c r="BU37" s="24" t="str">
        <f>IF($B37="","",IF('3 INPUT SAP DATA'!$AN40=Data!$G$13,600*IF(L40&lt;100,L40/100,1)*Data!M$18/365,0))</f>
        <v/>
      </c>
      <c r="BV37" s="24" t="str">
        <f>IF($B37="","",IF('3 INPUT SAP DATA'!$AN40=Data!$G$13,600*IF(M40&lt;100,M40/100,1)*Data!N$18/365,0))</f>
        <v/>
      </c>
      <c r="BW37" s="24" t="str">
        <f>IF($B37="","",IF('3 INPUT SAP DATA'!$AN40=Data!$G$13,600*IF(N40&lt;100,N40/100,1)*Data!O$18/365,0))</f>
        <v/>
      </c>
      <c r="BX37" s="24" t="str">
        <f t="shared" si="14"/>
        <v/>
      </c>
      <c r="BY37" s="24" t="str">
        <f t="shared" si="15"/>
        <v/>
      </c>
      <c r="BZ37" s="24" t="str">
        <f t="shared" si="16"/>
        <v/>
      </c>
      <c r="CA37" s="24" t="str">
        <f t="shared" si="17"/>
        <v/>
      </c>
      <c r="CB37" s="24" t="str">
        <f t="shared" si="18"/>
        <v/>
      </c>
      <c r="CC37" s="24" t="str">
        <f t="shared" si="19"/>
        <v/>
      </c>
      <c r="CD37" s="24" t="str">
        <f t="shared" si="20"/>
        <v/>
      </c>
      <c r="CE37" s="24" t="str">
        <f t="shared" si="21"/>
        <v/>
      </c>
      <c r="CF37" s="24" t="str">
        <f t="shared" si="22"/>
        <v/>
      </c>
      <c r="CG37" s="24" t="str">
        <f t="shared" si="23"/>
        <v/>
      </c>
      <c r="CH37" s="24" t="str">
        <f t="shared" si="24"/>
        <v/>
      </c>
      <c r="CI37" s="24" t="str">
        <f t="shared" si="25"/>
        <v/>
      </c>
      <c r="CJ37" s="24" t="str">
        <f>IF($B37="","",BX37+'3 INPUT SAP DATA'!AV40)</f>
        <v/>
      </c>
      <c r="CK37" s="24" t="str">
        <f>IF($B37="","",BY37+'3 INPUT SAP DATA'!AW40)</f>
        <v/>
      </c>
      <c r="CL37" s="24" t="str">
        <f>IF($B37="","",BZ37+'3 INPUT SAP DATA'!AX40)</f>
        <v/>
      </c>
      <c r="CM37" s="24" t="str">
        <f>IF($B37="","",CA37+'3 INPUT SAP DATA'!AY40)</f>
        <v/>
      </c>
      <c r="CN37" s="24" t="str">
        <f>IF($B37="","",CB37+'3 INPUT SAP DATA'!AZ40)</f>
        <v/>
      </c>
      <c r="CO37" s="24" t="str">
        <f>IF($B37="","",CC37+'3 INPUT SAP DATA'!BA40)</f>
        <v/>
      </c>
      <c r="CP37" s="24" t="str">
        <f>IF($B37="","",CD37+'3 INPUT SAP DATA'!BB40)</f>
        <v/>
      </c>
      <c r="CQ37" s="24" t="str">
        <f>IF($B37="","",CE37+'3 INPUT SAP DATA'!BC40)</f>
        <v/>
      </c>
      <c r="CR37" s="24" t="str">
        <f>IF($B37="","",CF37+'3 INPUT SAP DATA'!BD40)</f>
        <v/>
      </c>
      <c r="CS37" s="24" t="str">
        <f>IF($B37="","",CG37+'3 INPUT SAP DATA'!BE40)</f>
        <v/>
      </c>
      <c r="CT37" s="24" t="str">
        <f>IF($B37="","",CH37+'3 INPUT SAP DATA'!BF40)</f>
        <v/>
      </c>
      <c r="CU37" s="24" t="str">
        <f>IF($B37="","",CI37+'3 INPUT SAP DATA'!BG40)</f>
        <v/>
      </c>
      <c r="CV37" s="24" t="str">
        <f>IF($B37="","",Data!$I$125*(Data!$I$123*O37+BL37)+Data!$I$124*(AB37+AN37+AZ37))</f>
        <v/>
      </c>
      <c r="CW37" s="24" t="str">
        <f>IF($B37="","",Data!$I$125*(Data!$I$123*P37+BM37)+Data!$I$124*(AC37+AO37+BA37))</f>
        <v/>
      </c>
      <c r="CX37" s="24" t="str">
        <f>IF($B37="","",Data!$I$125*(Data!$I$123*Q37+BN37)+Data!$I$124*(AD37+AP37+BB37))</f>
        <v/>
      </c>
      <c r="CY37" s="24" t="str">
        <f>IF($B37="","",Data!$I$125*(Data!$I$123*R37+BO37)+Data!$I$124*(AE37+AQ37+BC37))</f>
        <v/>
      </c>
      <c r="CZ37" s="24" t="str">
        <f>IF($B37="","",Data!$I$125*(Data!$I$123*S37+BP37)+Data!$I$124*(AF37+AR37+BD37))</f>
        <v/>
      </c>
      <c r="DA37" s="24" t="str">
        <f>IF($B37="","",Data!$I$125*(Data!$I$123*T37+BQ37)+Data!$I$124*(AG37+AS37+BE37))</f>
        <v/>
      </c>
      <c r="DB37" s="24" t="str">
        <f>IF($B37="","",Data!$I$125*(Data!$I$123*U37+BR37)+Data!$I$124*(AH37+AT37+BF37))</f>
        <v/>
      </c>
      <c r="DC37" s="24" t="str">
        <f>IF($B37="","",Data!$I$125*(Data!$I$123*V37+BS37)+Data!$I$124*(AI37+AU37+BG37))</f>
        <v/>
      </c>
      <c r="DD37" s="24" t="str">
        <f>IF($B37="","",Data!$I$125*(Data!$I$123*W37+BT37)+Data!$I$124*(AJ37+AV37+BH37))</f>
        <v/>
      </c>
      <c r="DE37" s="24" t="str">
        <f>IF($B37="","",Data!$I$125*(Data!$I$123*X37+BU37)+Data!$I$124*(AK37+AW37+BI37))</f>
        <v/>
      </c>
      <c r="DF37" s="24" t="str">
        <f>IF($B37="","",Data!$I$125*(Data!$I$123*Y37+BV37)+Data!$I$124*(AL37+AX37+BJ37))</f>
        <v/>
      </c>
      <c r="DG37" s="24" t="str">
        <f>IF($B37="","",Data!$I$125*(Data!$I$123*Z37+BW37)+Data!$I$124*(AM37+AY37+BK37))</f>
        <v/>
      </c>
    </row>
    <row r="38" spans="2:111" s="17" customFormat="1" ht="19.899999999999999" customHeight="1">
      <c r="B38" s="47" t="str">
        <f>IF('3 INPUT SAP DATA'!H41="","",'3 INPUT SAP DATA'!H41)</f>
        <v/>
      </c>
      <c r="C38" s="24" t="str">
        <f>IF($B38="","",25*Occupancy!$G34*Data!D$107)</f>
        <v/>
      </c>
      <c r="D38" s="24" t="str">
        <f>IF($B38="","",25*Occupancy!$G34*Data!E$107)</f>
        <v/>
      </c>
      <c r="E38" s="24" t="str">
        <f>IF($B38="","",25*Occupancy!$G34*Data!F$107)</f>
        <v/>
      </c>
      <c r="F38" s="24" t="str">
        <f>IF($B38="","",25*Occupancy!$G34*Data!G$107)</f>
        <v/>
      </c>
      <c r="G38" s="24" t="str">
        <f>IF($B38="","",25*Occupancy!$G34*Data!H$107)</f>
        <v/>
      </c>
      <c r="H38" s="24" t="str">
        <f>IF($B38="","",25*Occupancy!$G34*Data!I$107)</f>
        <v/>
      </c>
      <c r="I38" s="24" t="str">
        <f>IF($B38="","",25*Occupancy!$G34*Data!J$107)</f>
        <v/>
      </c>
      <c r="J38" s="24" t="str">
        <f>IF($B38="","",25*Occupancy!$G34*Data!K$107)</f>
        <v/>
      </c>
      <c r="K38" s="24" t="str">
        <f>IF($B38="","",25*Occupancy!$G34*Data!L$107)</f>
        <v/>
      </c>
      <c r="L38" s="24" t="str">
        <f>IF($B38="","",25*Occupancy!$G34*Data!M$107)</f>
        <v/>
      </c>
      <c r="M38" s="24" t="str">
        <f>IF($B38="","",25*Occupancy!$G34*Data!N$107)</f>
        <v/>
      </c>
      <c r="N38" s="24" t="str">
        <f>IF($B38="","",25*Occupancy!$G34*Data!O$107)</f>
        <v/>
      </c>
      <c r="O38" s="24" t="str">
        <f>IF($B38="","",4.18*C38*Data!D$18*(60-Data!D$104)/3600)</f>
        <v/>
      </c>
      <c r="P38" s="24" t="str">
        <f>IF($B38="","",4.18*D38*Data!E$18*(60-Data!E$104)/3600)</f>
        <v/>
      </c>
      <c r="Q38" s="24" t="str">
        <f>IF($B38="","",4.18*E38*Data!F$18*(60-Data!F$104)/3600)</f>
        <v/>
      </c>
      <c r="R38" s="24" t="str">
        <f>IF($B38="","",4.18*F38*Data!G$18*(60-Data!G$104)/3600)</f>
        <v/>
      </c>
      <c r="S38" s="24" t="str">
        <f>IF($B38="","",4.18*G38*Data!H$18*(60-Data!H$104)/3600)</f>
        <v/>
      </c>
      <c r="T38" s="24" t="str">
        <f>IF($B38="","",4.18*H38*Data!I$18*(60-Data!I$104)/3600)</f>
        <v/>
      </c>
      <c r="U38" s="24" t="str">
        <f>IF($B38="","",4.18*I38*Data!J$18*(60-Data!J$104)/3600)</f>
        <v/>
      </c>
      <c r="V38" s="24" t="str">
        <f>IF($B38="","",4.18*J38*Data!K$18*(60-Data!K$104)/3600)</f>
        <v/>
      </c>
      <c r="W38" s="24" t="str">
        <f>IF($B38="","",4.18*K38*Data!L$18*(60-Data!L$104)/3600)</f>
        <v/>
      </c>
      <c r="X38" s="24" t="str">
        <f>IF($B38="","",4.18*L38*Data!M$18*(60-Data!M$104)/3600)</f>
        <v/>
      </c>
      <c r="Y38" s="24" t="str">
        <f>IF($B38="","",4.18*M38*Data!N$18*(60-Data!N$104)/3600)</f>
        <v/>
      </c>
      <c r="Z38" s="24" t="str">
        <f>IF($B38="","",4.18*N38*Data!O$18*(60-Data!O$104)/3600)</f>
        <v/>
      </c>
      <c r="AA38" s="24" t="str">
        <f t="shared" si="12"/>
        <v/>
      </c>
      <c r="AB38" s="24" t="str">
        <f t="shared" si="13"/>
        <v/>
      </c>
      <c r="AC38" s="24" t="str">
        <f t="shared" si="0"/>
        <v/>
      </c>
      <c r="AD38" s="24" t="str">
        <f t="shared" si="1"/>
        <v/>
      </c>
      <c r="AE38" s="24" t="str">
        <f t="shared" si="2"/>
        <v/>
      </c>
      <c r="AF38" s="24" t="str">
        <f t="shared" si="3"/>
        <v/>
      </c>
      <c r="AG38" s="24" t="str">
        <f t="shared" si="4"/>
        <v/>
      </c>
      <c r="AH38" s="24" t="str">
        <f t="shared" si="5"/>
        <v/>
      </c>
      <c r="AI38" s="24" t="str">
        <f t="shared" si="6"/>
        <v/>
      </c>
      <c r="AJ38" s="24" t="str">
        <f t="shared" si="7"/>
        <v/>
      </c>
      <c r="AK38" s="24" t="str">
        <f t="shared" si="8"/>
        <v/>
      </c>
      <c r="AL38" s="24" t="str">
        <f t="shared" si="9"/>
        <v/>
      </c>
      <c r="AM38" s="24" t="str">
        <f t="shared" si="10"/>
        <v/>
      </c>
      <c r="AN38" s="24" t="str">
        <f>IF($B38="","",'3 INPUT SAP DATA'!$AP41*0.6*Data!D$18)</f>
        <v/>
      </c>
      <c r="AO38" s="24" t="str">
        <f>IF($B38="","",'3 INPUT SAP DATA'!$AP41*0.6*Data!E$18)</f>
        <v/>
      </c>
      <c r="AP38" s="24" t="str">
        <f>IF($B38="","",'3 INPUT SAP DATA'!$AP41*0.6*Data!F$18)</f>
        <v/>
      </c>
      <c r="AQ38" s="24" t="str">
        <f>IF($B38="","",'3 INPUT SAP DATA'!$AP41*0.6*Data!G$18)</f>
        <v/>
      </c>
      <c r="AR38" s="24" t="str">
        <f>IF($B38="","",'3 INPUT SAP DATA'!$AP41*0.6*Data!H$18)</f>
        <v/>
      </c>
      <c r="AS38" s="24" t="str">
        <f>IF($B38="","",'3 INPUT SAP DATA'!$AP41*0.6*Data!I$18)</f>
        <v/>
      </c>
      <c r="AT38" s="24" t="str">
        <f>IF($B38="","",'3 INPUT SAP DATA'!$AP41*0.6*Data!J$18)</f>
        <v/>
      </c>
      <c r="AU38" s="24" t="str">
        <f>IF($B38="","",'3 INPUT SAP DATA'!$AP41*0.6*Data!K$18)</f>
        <v/>
      </c>
      <c r="AV38" s="24" t="str">
        <f>IF($B38="","",'3 INPUT SAP DATA'!$AP41*0.6*Data!L$18)</f>
        <v/>
      </c>
      <c r="AW38" s="24" t="str">
        <f>IF($B38="","",'3 INPUT SAP DATA'!$AP41*0.6*Data!M$18)</f>
        <v/>
      </c>
      <c r="AX38" s="24" t="str">
        <f>IF($B38="","",'3 INPUT SAP DATA'!$AP41*0.6*Data!N$18)</f>
        <v/>
      </c>
      <c r="AY38" s="24" t="str">
        <f>IF($B38="","",'3 INPUT SAP DATA'!$AP41*0.6*Data!O$18)</f>
        <v/>
      </c>
      <c r="AZ38" s="24" t="str">
        <f>IF($B38="","",IF(OR('3 INPUT SAP DATA'!$AI41=Data!$E$12,'3 INPUT SAP DATA'!$AI41=Data!$G$12,'3 INPUT SAP DATA'!$AI41=Data!$H$12),0,Data!D$18*14*((0.0091*1+0.0245*(1-1))*3+0.0263)))</f>
        <v/>
      </c>
      <c r="BA38" s="24" t="str">
        <f>IF($B38="","",IF(OR('3 INPUT SAP DATA'!$AI41=Data!$E$12,'3 INPUT SAP DATA'!$AI41=Data!$G$12,'3 INPUT SAP DATA'!$AI41=Data!$H$12),0,Data!E$18*14*((0.0091*1+0.0245*(1-1))*3+0.0263)))</f>
        <v/>
      </c>
      <c r="BB38" s="24" t="str">
        <f>IF($B38="","",IF(OR('3 INPUT SAP DATA'!$AI41=Data!$E$12,'3 INPUT SAP DATA'!$AI41=Data!$G$12,'3 INPUT SAP DATA'!$AI41=Data!$H$12),0,Data!F$18*14*((0.0091*1+0.0245*(1-1))*3+0.0263)))</f>
        <v/>
      </c>
      <c r="BC38" s="24" t="str">
        <f>IF($B38="","",IF(OR('3 INPUT SAP DATA'!$AI41=Data!$E$12,'3 INPUT SAP DATA'!$AI41=Data!$G$12,'3 INPUT SAP DATA'!$AI41=Data!$H$12),0,Data!G$18*14*((0.0091*1+0.0245*(1-1))*3+0.0263)))</f>
        <v/>
      </c>
      <c r="BD38" s="24" t="str">
        <f>IF($B38="","",IF(OR('3 INPUT SAP DATA'!$AI41=Data!$E$12,'3 INPUT SAP DATA'!$AI41=Data!$G$12,'3 INPUT SAP DATA'!$AI41=Data!$H$12),0,Data!H$18*14*((0.0091*1+0.0245*(1-1))*3+0.0263)))</f>
        <v/>
      </c>
      <c r="BE38" s="24" t="str">
        <f>IF($B38="","",IF(OR('3 INPUT SAP DATA'!$AI41=Data!$E$12,'3 INPUT SAP DATA'!$AI41=Data!$G$12,'3 INPUT SAP DATA'!$AI41=Data!$H$12),0,Data!I$18*14*((0.0091*1+0.0245*(1-1))*3+0.0263)))</f>
        <v/>
      </c>
      <c r="BF38" s="24" t="str">
        <f>IF($B38="","",IF(OR('3 INPUT SAP DATA'!$AI41=Data!$E$12,'3 INPUT SAP DATA'!$AI41=Data!$G$12,'3 INPUT SAP DATA'!$AI41=Data!$H$12),0,Data!J$18*14*((0.0091*1+0.0245*(1-1))*3+0.0263)))</f>
        <v/>
      </c>
      <c r="BG38" s="24" t="str">
        <f>IF($B38="","",IF(OR('3 INPUT SAP DATA'!$AI41=Data!$E$12,'3 INPUT SAP DATA'!$AI41=Data!$G$12,'3 INPUT SAP DATA'!$AI41=Data!$H$12),0,Data!K$18*14*((0.0091*1+0.0245*(1-1))*3+0.0263)))</f>
        <v/>
      </c>
      <c r="BH38" s="24" t="str">
        <f>IF($B38="","",IF(OR('3 INPUT SAP DATA'!$AI41=Data!$E$12,'3 INPUT SAP DATA'!$AI41=Data!$G$12,'3 INPUT SAP DATA'!$AI41=Data!$H$12),0,Data!L$18*14*((0.0091*1+0.0245*(1-1))*3+0.0263)))</f>
        <v/>
      </c>
      <c r="BI38" s="24" t="str">
        <f>IF($B38="","",IF(OR('3 INPUT SAP DATA'!$AI41=Data!$E$12,'3 INPUT SAP DATA'!$AI41=Data!$G$12,'3 INPUT SAP DATA'!$AI41=Data!$H$12),0,Data!M$18*14*((0.0091*1+0.0245*(1-1))*3+0.0263)))</f>
        <v/>
      </c>
      <c r="BJ38" s="24" t="str">
        <f>IF($B38="","",IF(OR('3 INPUT SAP DATA'!$AI41=Data!$E$12,'3 INPUT SAP DATA'!$AI41=Data!$G$12,'3 INPUT SAP DATA'!$AI41=Data!$H$12),0,Data!N$18*14*((0.0091*1+0.0245*(1-1))*3+0.0263)))</f>
        <v/>
      </c>
      <c r="BK38" s="24" t="str">
        <f>IF($B38="","",IF(OR('3 INPUT SAP DATA'!$AI41=Data!$E$12,'3 INPUT SAP DATA'!$AI41=Data!$G$12,'3 INPUT SAP DATA'!$AI41=Data!$H$12),0,Data!O$18*14*((0.0091*1+0.0245*(1-1))*3+0.0263)))</f>
        <v/>
      </c>
      <c r="BL38" s="24" t="str">
        <f>IF($B38="","",IF('3 INPUT SAP DATA'!$AN41=Data!$G$13,600*IF(C41&lt;100,C41/100,1)*Data!D$18/365,0))</f>
        <v/>
      </c>
      <c r="BM38" s="24" t="str">
        <f>IF($B38="","",IF('3 INPUT SAP DATA'!$AN41=Data!$G$13,600*IF(D41&lt;100,D41/100,1)*Data!E$18/365,0))</f>
        <v/>
      </c>
      <c r="BN38" s="24" t="str">
        <f>IF($B38="","",IF('3 INPUT SAP DATA'!$AN41=Data!$G$13,600*IF(E41&lt;100,E41/100,1)*Data!F$18/365,0))</f>
        <v/>
      </c>
      <c r="BO38" s="24" t="str">
        <f>IF($B38="","",IF('3 INPUT SAP DATA'!$AN41=Data!$G$13,600*IF(F41&lt;100,F41/100,1)*Data!G$18/365,0))</f>
        <v/>
      </c>
      <c r="BP38" s="24" t="str">
        <f>IF($B38="","",IF('3 INPUT SAP DATA'!$AN41=Data!$G$13,600*IF(G41&lt;100,G41/100,1)*Data!H$18/365,0))</f>
        <v/>
      </c>
      <c r="BQ38" s="24" t="str">
        <f>IF($B38="","",IF('3 INPUT SAP DATA'!$AN41=Data!$G$13,600*IF(H41&lt;100,H41/100,1)*Data!I$18/365,0))</f>
        <v/>
      </c>
      <c r="BR38" s="24" t="str">
        <f>IF($B38="","",IF('3 INPUT SAP DATA'!$AN41=Data!$G$13,600*IF(I41&lt;100,I41/100,1)*Data!J$18/365,0))</f>
        <v/>
      </c>
      <c r="BS38" s="24" t="str">
        <f>IF($B38="","",IF('3 INPUT SAP DATA'!$AN41=Data!$G$13,600*IF(J41&lt;100,J41/100,1)*Data!K$18/365,0))</f>
        <v/>
      </c>
      <c r="BT38" s="24" t="str">
        <f>IF($B38="","",IF('3 INPUT SAP DATA'!$AN41=Data!$G$13,600*IF(K41&lt;100,K41/100,1)*Data!L$18/365,0))</f>
        <v/>
      </c>
      <c r="BU38" s="24" t="str">
        <f>IF($B38="","",IF('3 INPUT SAP DATA'!$AN41=Data!$G$13,600*IF(L41&lt;100,L41/100,1)*Data!M$18/365,0))</f>
        <v/>
      </c>
      <c r="BV38" s="24" t="str">
        <f>IF($B38="","",IF('3 INPUT SAP DATA'!$AN41=Data!$G$13,600*IF(M41&lt;100,M41/100,1)*Data!N$18/365,0))</f>
        <v/>
      </c>
      <c r="BW38" s="24" t="str">
        <f>IF($B38="","",IF('3 INPUT SAP DATA'!$AN41=Data!$G$13,600*IF(N41&lt;100,N41/100,1)*Data!O$18/365,0))</f>
        <v/>
      </c>
      <c r="BX38" s="24" t="str">
        <f t="shared" si="14"/>
        <v/>
      </c>
      <c r="BY38" s="24" t="str">
        <f t="shared" si="15"/>
        <v/>
      </c>
      <c r="BZ38" s="24" t="str">
        <f t="shared" si="16"/>
        <v/>
      </c>
      <c r="CA38" s="24" t="str">
        <f t="shared" si="17"/>
        <v/>
      </c>
      <c r="CB38" s="24" t="str">
        <f t="shared" si="18"/>
        <v/>
      </c>
      <c r="CC38" s="24" t="str">
        <f t="shared" si="19"/>
        <v/>
      </c>
      <c r="CD38" s="24" t="str">
        <f t="shared" si="20"/>
        <v/>
      </c>
      <c r="CE38" s="24" t="str">
        <f t="shared" si="21"/>
        <v/>
      </c>
      <c r="CF38" s="24" t="str">
        <f t="shared" si="22"/>
        <v/>
      </c>
      <c r="CG38" s="24" t="str">
        <f t="shared" si="23"/>
        <v/>
      </c>
      <c r="CH38" s="24" t="str">
        <f t="shared" si="24"/>
        <v/>
      </c>
      <c r="CI38" s="24" t="str">
        <f t="shared" si="25"/>
        <v/>
      </c>
      <c r="CJ38" s="24" t="str">
        <f>IF($B38="","",BX38+'3 INPUT SAP DATA'!AV41)</f>
        <v/>
      </c>
      <c r="CK38" s="24" t="str">
        <f>IF($B38="","",BY38+'3 INPUT SAP DATA'!AW41)</f>
        <v/>
      </c>
      <c r="CL38" s="24" t="str">
        <f>IF($B38="","",BZ38+'3 INPUT SAP DATA'!AX41)</f>
        <v/>
      </c>
      <c r="CM38" s="24" t="str">
        <f>IF($B38="","",CA38+'3 INPUT SAP DATA'!AY41)</f>
        <v/>
      </c>
      <c r="CN38" s="24" t="str">
        <f>IF($B38="","",CB38+'3 INPUT SAP DATA'!AZ41)</f>
        <v/>
      </c>
      <c r="CO38" s="24" t="str">
        <f>IF($B38="","",CC38+'3 INPUT SAP DATA'!BA41)</f>
        <v/>
      </c>
      <c r="CP38" s="24" t="str">
        <f>IF($B38="","",CD38+'3 INPUT SAP DATA'!BB41)</f>
        <v/>
      </c>
      <c r="CQ38" s="24" t="str">
        <f>IF($B38="","",CE38+'3 INPUT SAP DATA'!BC41)</f>
        <v/>
      </c>
      <c r="CR38" s="24" t="str">
        <f>IF($B38="","",CF38+'3 INPUT SAP DATA'!BD41)</f>
        <v/>
      </c>
      <c r="CS38" s="24" t="str">
        <f>IF($B38="","",CG38+'3 INPUT SAP DATA'!BE41)</f>
        <v/>
      </c>
      <c r="CT38" s="24" t="str">
        <f>IF($B38="","",CH38+'3 INPUT SAP DATA'!BF41)</f>
        <v/>
      </c>
      <c r="CU38" s="24" t="str">
        <f>IF($B38="","",CI38+'3 INPUT SAP DATA'!BG41)</f>
        <v/>
      </c>
      <c r="CV38" s="24" t="str">
        <f>IF($B38="","",Data!$I$125*(Data!$I$123*O38+BL38)+Data!$I$124*(AB38+AN38+AZ38))</f>
        <v/>
      </c>
      <c r="CW38" s="24" t="str">
        <f>IF($B38="","",Data!$I$125*(Data!$I$123*P38+BM38)+Data!$I$124*(AC38+AO38+BA38))</f>
        <v/>
      </c>
      <c r="CX38" s="24" t="str">
        <f>IF($B38="","",Data!$I$125*(Data!$I$123*Q38+BN38)+Data!$I$124*(AD38+AP38+BB38))</f>
        <v/>
      </c>
      <c r="CY38" s="24" t="str">
        <f>IF($B38="","",Data!$I$125*(Data!$I$123*R38+BO38)+Data!$I$124*(AE38+AQ38+BC38))</f>
        <v/>
      </c>
      <c r="CZ38" s="24" t="str">
        <f>IF($B38="","",Data!$I$125*(Data!$I$123*S38+BP38)+Data!$I$124*(AF38+AR38+BD38))</f>
        <v/>
      </c>
      <c r="DA38" s="24" t="str">
        <f>IF($B38="","",Data!$I$125*(Data!$I$123*T38+BQ38)+Data!$I$124*(AG38+AS38+BE38))</f>
        <v/>
      </c>
      <c r="DB38" s="24" t="str">
        <f>IF($B38="","",Data!$I$125*(Data!$I$123*U38+BR38)+Data!$I$124*(AH38+AT38+BF38))</f>
        <v/>
      </c>
      <c r="DC38" s="24" t="str">
        <f>IF($B38="","",Data!$I$125*(Data!$I$123*V38+BS38)+Data!$I$124*(AI38+AU38+BG38))</f>
        <v/>
      </c>
      <c r="DD38" s="24" t="str">
        <f>IF($B38="","",Data!$I$125*(Data!$I$123*W38+BT38)+Data!$I$124*(AJ38+AV38+BH38))</f>
        <v/>
      </c>
      <c r="DE38" s="24" t="str">
        <f>IF($B38="","",Data!$I$125*(Data!$I$123*X38+BU38)+Data!$I$124*(AK38+AW38+BI38))</f>
        <v/>
      </c>
      <c r="DF38" s="24" t="str">
        <f>IF($B38="","",Data!$I$125*(Data!$I$123*Y38+BV38)+Data!$I$124*(AL38+AX38+BJ38))</f>
        <v/>
      </c>
      <c r="DG38" s="24" t="str">
        <f>IF($B38="","",Data!$I$125*(Data!$I$123*Z38+BW38)+Data!$I$124*(AM38+AY38+BK38))</f>
        <v/>
      </c>
    </row>
    <row r="39" spans="2:111" s="17" customFormat="1" ht="19.899999999999999" customHeight="1">
      <c r="B39" s="47" t="str">
        <f>IF('3 INPUT SAP DATA'!H42="","",'3 INPUT SAP DATA'!H42)</f>
        <v/>
      </c>
      <c r="C39" s="24" t="str">
        <f>IF($B39="","",25*Occupancy!$G35*Data!D$107)</f>
        <v/>
      </c>
      <c r="D39" s="24" t="str">
        <f>IF($B39="","",25*Occupancy!$G35*Data!E$107)</f>
        <v/>
      </c>
      <c r="E39" s="24" t="str">
        <f>IF($B39="","",25*Occupancy!$G35*Data!F$107)</f>
        <v/>
      </c>
      <c r="F39" s="24" t="str">
        <f>IF($B39="","",25*Occupancy!$G35*Data!G$107)</f>
        <v/>
      </c>
      <c r="G39" s="24" t="str">
        <f>IF($B39="","",25*Occupancy!$G35*Data!H$107)</f>
        <v/>
      </c>
      <c r="H39" s="24" t="str">
        <f>IF($B39="","",25*Occupancy!$G35*Data!I$107)</f>
        <v/>
      </c>
      <c r="I39" s="24" t="str">
        <f>IF($B39="","",25*Occupancy!$G35*Data!J$107)</f>
        <v/>
      </c>
      <c r="J39" s="24" t="str">
        <f>IF($B39="","",25*Occupancy!$G35*Data!K$107)</f>
        <v/>
      </c>
      <c r="K39" s="24" t="str">
        <f>IF($B39="","",25*Occupancy!$G35*Data!L$107)</f>
        <v/>
      </c>
      <c r="L39" s="24" t="str">
        <f>IF($B39="","",25*Occupancy!$G35*Data!M$107)</f>
        <v/>
      </c>
      <c r="M39" s="24" t="str">
        <f>IF($B39="","",25*Occupancy!$G35*Data!N$107)</f>
        <v/>
      </c>
      <c r="N39" s="24" t="str">
        <f>IF($B39="","",25*Occupancy!$G35*Data!O$107)</f>
        <v/>
      </c>
      <c r="O39" s="24" t="str">
        <f>IF($B39="","",4.18*C39*Data!D$18*(60-Data!D$104)/3600)</f>
        <v/>
      </c>
      <c r="P39" s="24" t="str">
        <f>IF($B39="","",4.18*D39*Data!E$18*(60-Data!E$104)/3600)</f>
        <v/>
      </c>
      <c r="Q39" s="24" t="str">
        <f>IF($B39="","",4.18*E39*Data!F$18*(60-Data!F$104)/3600)</f>
        <v/>
      </c>
      <c r="R39" s="24" t="str">
        <f>IF($B39="","",4.18*F39*Data!G$18*(60-Data!G$104)/3600)</f>
        <v/>
      </c>
      <c r="S39" s="24" t="str">
        <f>IF($B39="","",4.18*G39*Data!H$18*(60-Data!H$104)/3600)</f>
        <v/>
      </c>
      <c r="T39" s="24" t="str">
        <f>IF($B39="","",4.18*H39*Data!I$18*(60-Data!I$104)/3600)</f>
        <v/>
      </c>
      <c r="U39" s="24" t="str">
        <f>IF($B39="","",4.18*I39*Data!J$18*(60-Data!J$104)/3600)</f>
        <v/>
      </c>
      <c r="V39" s="24" t="str">
        <f>IF($B39="","",4.18*J39*Data!K$18*(60-Data!K$104)/3600)</f>
        <v/>
      </c>
      <c r="W39" s="24" t="str">
        <f>IF($B39="","",4.18*K39*Data!L$18*(60-Data!L$104)/3600)</f>
        <v/>
      </c>
      <c r="X39" s="24" t="str">
        <f>IF($B39="","",4.18*L39*Data!M$18*(60-Data!M$104)/3600)</f>
        <v/>
      </c>
      <c r="Y39" s="24" t="str">
        <f>IF($B39="","",4.18*M39*Data!N$18*(60-Data!N$104)/3600)</f>
        <v/>
      </c>
      <c r="Z39" s="24" t="str">
        <f>IF($B39="","",4.18*N39*Data!O$18*(60-Data!O$104)/3600)</f>
        <v/>
      </c>
      <c r="AA39" s="24" t="str">
        <f t="shared" si="12"/>
        <v/>
      </c>
      <c r="AB39" s="24" t="str">
        <f t="shared" si="13"/>
        <v/>
      </c>
      <c r="AC39" s="24" t="str">
        <f t="shared" si="0"/>
        <v/>
      </c>
      <c r="AD39" s="24" t="str">
        <f t="shared" si="1"/>
        <v/>
      </c>
      <c r="AE39" s="24" t="str">
        <f t="shared" si="2"/>
        <v/>
      </c>
      <c r="AF39" s="24" t="str">
        <f t="shared" si="3"/>
        <v/>
      </c>
      <c r="AG39" s="24" t="str">
        <f t="shared" si="4"/>
        <v/>
      </c>
      <c r="AH39" s="24" t="str">
        <f t="shared" si="5"/>
        <v/>
      </c>
      <c r="AI39" s="24" t="str">
        <f t="shared" si="6"/>
        <v/>
      </c>
      <c r="AJ39" s="24" t="str">
        <f t="shared" si="7"/>
        <v/>
      </c>
      <c r="AK39" s="24" t="str">
        <f t="shared" si="8"/>
        <v/>
      </c>
      <c r="AL39" s="24" t="str">
        <f t="shared" si="9"/>
        <v/>
      </c>
      <c r="AM39" s="24" t="str">
        <f t="shared" si="10"/>
        <v/>
      </c>
      <c r="AN39" s="24" t="str">
        <f>IF($B39="","",'3 INPUT SAP DATA'!$AP42*0.6*Data!D$18)</f>
        <v/>
      </c>
      <c r="AO39" s="24" t="str">
        <f>IF($B39="","",'3 INPUT SAP DATA'!$AP42*0.6*Data!E$18)</f>
        <v/>
      </c>
      <c r="AP39" s="24" t="str">
        <f>IF($B39="","",'3 INPUT SAP DATA'!$AP42*0.6*Data!F$18)</f>
        <v/>
      </c>
      <c r="AQ39" s="24" t="str">
        <f>IF($B39="","",'3 INPUT SAP DATA'!$AP42*0.6*Data!G$18)</f>
        <v/>
      </c>
      <c r="AR39" s="24" t="str">
        <f>IF($B39="","",'3 INPUT SAP DATA'!$AP42*0.6*Data!H$18)</f>
        <v/>
      </c>
      <c r="AS39" s="24" t="str">
        <f>IF($B39="","",'3 INPUT SAP DATA'!$AP42*0.6*Data!I$18)</f>
        <v/>
      </c>
      <c r="AT39" s="24" t="str">
        <f>IF($B39="","",'3 INPUT SAP DATA'!$AP42*0.6*Data!J$18)</f>
        <v/>
      </c>
      <c r="AU39" s="24" t="str">
        <f>IF($B39="","",'3 INPUT SAP DATA'!$AP42*0.6*Data!K$18)</f>
        <v/>
      </c>
      <c r="AV39" s="24" t="str">
        <f>IF($B39="","",'3 INPUT SAP DATA'!$AP42*0.6*Data!L$18)</f>
        <v/>
      </c>
      <c r="AW39" s="24" t="str">
        <f>IF($B39="","",'3 INPUT SAP DATA'!$AP42*0.6*Data!M$18)</f>
        <v/>
      </c>
      <c r="AX39" s="24" t="str">
        <f>IF($B39="","",'3 INPUT SAP DATA'!$AP42*0.6*Data!N$18)</f>
        <v/>
      </c>
      <c r="AY39" s="24" t="str">
        <f>IF($B39="","",'3 INPUT SAP DATA'!$AP42*0.6*Data!O$18)</f>
        <v/>
      </c>
      <c r="AZ39" s="24" t="str">
        <f>IF($B39="","",IF(OR('3 INPUT SAP DATA'!$AI42=Data!$E$12,'3 INPUT SAP DATA'!$AI42=Data!$G$12,'3 INPUT SAP DATA'!$AI42=Data!$H$12),0,Data!D$18*14*((0.0091*1+0.0245*(1-1))*3+0.0263)))</f>
        <v/>
      </c>
      <c r="BA39" s="24" t="str">
        <f>IF($B39="","",IF(OR('3 INPUT SAP DATA'!$AI42=Data!$E$12,'3 INPUT SAP DATA'!$AI42=Data!$G$12,'3 INPUT SAP DATA'!$AI42=Data!$H$12),0,Data!E$18*14*((0.0091*1+0.0245*(1-1))*3+0.0263)))</f>
        <v/>
      </c>
      <c r="BB39" s="24" t="str">
        <f>IF($B39="","",IF(OR('3 INPUT SAP DATA'!$AI42=Data!$E$12,'3 INPUT SAP DATA'!$AI42=Data!$G$12,'3 INPUT SAP DATA'!$AI42=Data!$H$12),0,Data!F$18*14*((0.0091*1+0.0245*(1-1))*3+0.0263)))</f>
        <v/>
      </c>
      <c r="BC39" s="24" t="str">
        <f>IF($B39="","",IF(OR('3 INPUT SAP DATA'!$AI42=Data!$E$12,'3 INPUT SAP DATA'!$AI42=Data!$G$12,'3 INPUT SAP DATA'!$AI42=Data!$H$12),0,Data!G$18*14*((0.0091*1+0.0245*(1-1))*3+0.0263)))</f>
        <v/>
      </c>
      <c r="BD39" s="24" t="str">
        <f>IF($B39="","",IF(OR('3 INPUT SAP DATA'!$AI42=Data!$E$12,'3 INPUT SAP DATA'!$AI42=Data!$G$12,'3 INPUT SAP DATA'!$AI42=Data!$H$12),0,Data!H$18*14*((0.0091*1+0.0245*(1-1))*3+0.0263)))</f>
        <v/>
      </c>
      <c r="BE39" s="24" t="str">
        <f>IF($B39="","",IF(OR('3 INPUT SAP DATA'!$AI42=Data!$E$12,'3 INPUT SAP DATA'!$AI42=Data!$G$12,'3 INPUT SAP DATA'!$AI42=Data!$H$12),0,Data!I$18*14*((0.0091*1+0.0245*(1-1))*3+0.0263)))</f>
        <v/>
      </c>
      <c r="BF39" s="24" t="str">
        <f>IF($B39="","",IF(OR('3 INPUT SAP DATA'!$AI42=Data!$E$12,'3 INPUT SAP DATA'!$AI42=Data!$G$12,'3 INPUT SAP DATA'!$AI42=Data!$H$12),0,Data!J$18*14*((0.0091*1+0.0245*(1-1))*3+0.0263)))</f>
        <v/>
      </c>
      <c r="BG39" s="24" t="str">
        <f>IF($B39="","",IF(OR('3 INPUT SAP DATA'!$AI42=Data!$E$12,'3 INPUT SAP DATA'!$AI42=Data!$G$12,'3 INPUT SAP DATA'!$AI42=Data!$H$12),0,Data!K$18*14*((0.0091*1+0.0245*(1-1))*3+0.0263)))</f>
        <v/>
      </c>
      <c r="BH39" s="24" t="str">
        <f>IF($B39="","",IF(OR('3 INPUT SAP DATA'!$AI42=Data!$E$12,'3 INPUT SAP DATA'!$AI42=Data!$G$12,'3 INPUT SAP DATA'!$AI42=Data!$H$12),0,Data!L$18*14*((0.0091*1+0.0245*(1-1))*3+0.0263)))</f>
        <v/>
      </c>
      <c r="BI39" s="24" t="str">
        <f>IF($B39="","",IF(OR('3 INPUT SAP DATA'!$AI42=Data!$E$12,'3 INPUT SAP DATA'!$AI42=Data!$G$12,'3 INPUT SAP DATA'!$AI42=Data!$H$12),0,Data!M$18*14*((0.0091*1+0.0245*(1-1))*3+0.0263)))</f>
        <v/>
      </c>
      <c r="BJ39" s="24" t="str">
        <f>IF($B39="","",IF(OR('3 INPUT SAP DATA'!$AI42=Data!$E$12,'3 INPUT SAP DATA'!$AI42=Data!$G$12,'3 INPUT SAP DATA'!$AI42=Data!$H$12),0,Data!N$18*14*((0.0091*1+0.0245*(1-1))*3+0.0263)))</f>
        <v/>
      </c>
      <c r="BK39" s="24" t="str">
        <f>IF($B39="","",IF(OR('3 INPUT SAP DATA'!$AI42=Data!$E$12,'3 INPUT SAP DATA'!$AI42=Data!$G$12,'3 INPUT SAP DATA'!$AI42=Data!$H$12),0,Data!O$18*14*((0.0091*1+0.0245*(1-1))*3+0.0263)))</f>
        <v/>
      </c>
      <c r="BL39" s="24" t="str">
        <f>IF($B39="","",IF('3 INPUT SAP DATA'!$AN42=Data!$G$13,600*IF(C42&lt;100,C42/100,1)*Data!D$18/365,0))</f>
        <v/>
      </c>
      <c r="BM39" s="24" t="str">
        <f>IF($B39="","",IF('3 INPUT SAP DATA'!$AN42=Data!$G$13,600*IF(D42&lt;100,D42/100,1)*Data!E$18/365,0))</f>
        <v/>
      </c>
      <c r="BN39" s="24" t="str">
        <f>IF($B39="","",IF('3 INPUT SAP DATA'!$AN42=Data!$G$13,600*IF(E42&lt;100,E42/100,1)*Data!F$18/365,0))</f>
        <v/>
      </c>
      <c r="BO39" s="24" t="str">
        <f>IF($B39="","",IF('3 INPUT SAP DATA'!$AN42=Data!$G$13,600*IF(F42&lt;100,F42/100,1)*Data!G$18/365,0))</f>
        <v/>
      </c>
      <c r="BP39" s="24" t="str">
        <f>IF($B39="","",IF('3 INPUT SAP DATA'!$AN42=Data!$G$13,600*IF(G42&lt;100,G42/100,1)*Data!H$18/365,0))</f>
        <v/>
      </c>
      <c r="BQ39" s="24" t="str">
        <f>IF($B39="","",IF('3 INPUT SAP DATA'!$AN42=Data!$G$13,600*IF(H42&lt;100,H42/100,1)*Data!I$18/365,0))</f>
        <v/>
      </c>
      <c r="BR39" s="24" t="str">
        <f>IF($B39="","",IF('3 INPUT SAP DATA'!$AN42=Data!$G$13,600*IF(I42&lt;100,I42/100,1)*Data!J$18/365,0))</f>
        <v/>
      </c>
      <c r="BS39" s="24" t="str">
        <f>IF($B39="","",IF('3 INPUT SAP DATA'!$AN42=Data!$G$13,600*IF(J42&lt;100,J42/100,1)*Data!K$18/365,0))</f>
        <v/>
      </c>
      <c r="BT39" s="24" t="str">
        <f>IF($B39="","",IF('3 INPUT SAP DATA'!$AN42=Data!$G$13,600*IF(K42&lt;100,K42/100,1)*Data!L$18/365,0))</f>
        <v/>
      </c>
      <c r="BU39" s="24" t="str">
        <f>IF($B39="","",IF('3 INPUT SAP DATA'!$AN42=Data!$G$13,600*IF(L42&lt;100,L42/100,1)*Data!M$18/365,0))</f>
        <v/>
      </c>
      <c r="BV39" s="24" t="str">
        <f>IF($B39="","",IF('3 INPUT SAP DATA'!$AN42=Data!$G$13,600*IF(M42&lt;100,M42/100,1)*Data!N$18/365,0))</f>
        <v/>
      </c>
      <c r="BW39" s="24" t="str">
        <f>IF($B39="","",IF('3 INPUT SAP DATA'!$AN42=Data!$G$13,600*IF(N42&lt;100,N42/100,1)*Data!O$18/365,0))</f>
        <v/>
      </c>
      <c r="BX39" s="24" t="str">
        <f t="shared" si="14"/>
        <v/>
      </c>
      <c r="BY39" s="24" t="str">
        <f t="shared" si="15"/>
        <v/>
      </c>
      <c r="BZ39" s="24" t="str">
        <f t="shared" si="16"/>
        <v/>
      </c>
      <c r="CA39" s="24" t="str">
        <f t="shared" si="17"/>
        <v/>
      </c>
      <c r="CB39" s="24" t="str">
        <f t="shared" si="18"/>
        <v/>
      </c>
      <c r="CC39" s="24" t="str">
        <f t="shared" si="19"/>
        <v/>
      </c>
      <c r="CD39" s="24" t="str">
        <f t="shared" si="20"/>
        <v/>
      </c>
      <c r="CE39" s="24" t="str">
        <f t="shared" si="21"/>
        <v/>
      </c>
      <c r="CF39" s="24" t="str">
        <f t="shared" si="22"/>
        <v/>
      </c>
      <c r="CG39" s="24" t="str">
        <f t="shared" si="23"/>
        <v/>
      </c>
      <c r="CH39" s="24" t="str">
        <f t="shared" si="24"/>
        <v/>
      </c>
      <c r="CI39" s="24" t="str">
        <f t="shared" si="25"/>
        <v/>
      </c>
      <c r="CJ39" s="24" t="str">
        <f>IF($B39="","",BX39+'3 INPUT SAP DATA'!AV42)</f>
        <v/>
      </c>
      <c r="CK39" s="24" t="str">
        <f>IF($B39="","",BY39+'3 INPUT SAP DATA'!AW42)</f>
        <v/>
      </c>
      <c r="CL39" s="24" t="str">
        <f>IF($B39="","",BZ39+'3 INPUT SAP DATA'!AX42)</f>
        <v/>
      </c>
      <c r="CM39" s="24" t="str">
        <f>IF($B39="","",CA39+'3 INPUT SAP DATA'!AY42)</f>
        <v/>
      </c>
      <c r="CN39" s="24" t="str">
        <f>IF($B39="","",CB39+'3 INPUT SAP DATA'!AZ42)</f>
        <v/>
      </c>
      <c r="CO39" s="24" t="str">
        <f>IF($B39="","",CC39+'3 INPUT SAP DATA'!BA42)</f>
        <v/>
      </c>
      <c r="CP39" s="24" t="str">
        <f>IF($B39="","",CD39+'3 INPUT SAP DATA'!BB42)</f>
        <v/>
      </c>
      <c r="CQ39" s="24" t="str">
        <f>IF($B39="","",CE39+'3 INPUT SAP DATA'!BC42)</f>
        <v/>
      </c>
      <c r="CR39" s="24" t="str">
        <f>IF($B39="","",CF39+'3 INPUT SAP DATA'!BD42)</f>
        <v/>
      </c>
      <c r="CS39" s="24" t="str">
        <f>IF($B39="","",CG39+'3 INPUT SAP DATA'!BE42)</f>
        <v/>
      </c>
      <c r="CT39" s="24" t="str">
        <f>IF($B39="","",CH39+'3 INPUT SAP DATA'!BF42)</f>
        <v/>
      </c>
      <c r="CU39" s="24" t="str">
        <f>IF($B39="","",CI39+'3 INPUT SAP DATA'!BG42)</f>
        <v/>
      </c>
      <c r="CV39" s="24" t="str">
        <f>IF($B39="","",Data!$I$125*(Data!$I$123*O39+BL39)+Data!$I$124*(AB39+AN39+AZ39))</f>
        <v/>
      </c>
      <c r="CW39" s="24" t="str">
        <f>IF($B39="","",Data!$I$125*(Data!$I$123*P39+BM39)+Data!$I$124*(AC39+AO39+BA39))</f>
        <v/>
      </c>
      <c r="CX39" s="24" t="str">
        <f>IF($B39="","",Data!$I$125*(Data!$I$123*Q39+BN39)+Data!$I$124*(AD39+AP39+BB39))</f>
        <v/>
      </c>
      <c r="CY39" s="24" t="str">
        <f>IF($B39="","",Data!$I$125*(Data!$I$123*R39+BO39)+Data!$I$124*(AE39+AQ39+BC39))</f>
        <v/>
      </c>
      <c r="CZ39" s="24" t="str">
        <f>IF($B39="","",Data!$I$125*(Data!$I$123*S39+BP39)+Data!$I$124*(AF39+AR39+BD39))</f>
        <v/>
      </c>
      <c r="DA39" s="24" t="str">
        <f>IF($B39="","",Data!$I$125*(Data!$I$123*T39+BQ39)+Data!$I$124*(AG39+AS39+BE39))</f>
        <v/>
      </c>
      <c r="DB39" s="24" t="str">
        <f>IF($B39="","",Data!$I$125*(Data!$I$123*U39+BR39)+Data!$I$124*(AH39+AT39+BF39))</f>
        <v/>
      </c>
      <c r="DC39" s="24" t="str">
        <f>IF($B39="","",Data!$I$125*(Data!$I$123*V39+BS39)+Data!$I$124*(AI39+AU39+BG39))</f>
        <v/>
      </c>
      <c r="DD39" s="24" t="str">
        <f>IF($B39="","",Data!$I$125*(Data!$I$123*W39+BT39)+Data!$I$124*(AJ39+AV39+BH39))</f>
        <v/>
      </c>
      <c r="DE39" s="24" t="str">
        <f>IF($B39="","",Data!$I$125*(Data!$I$123*X39+BU39)+Data!$I$124*(AK39+AW39+BI39))</f>
        <v/>
      </c>
      <c r="DF39" s="24" t="str">
        <f>IF($B39="","",Data!$I$125*(Data!$I$123*Y39+BV39)+Data!$I$124*(AL39+AX39+BJ39))</f>
        <v/>
      </c>
      <c r="DG39" s="24" t="str">
        <f>IF($B39="","",Data!$I$125*(Data!$I$123*Z39+BW39)+Data!$I$124*(AM39+AY39+BK39))</f>
        <v/>
      </c>
    </row>
    <row r="40" spans="2:111" s="17" customFormat="1" ht="19.899999999999999" customHeight="1">
      <c r="B40" s="47" t="str">
        <f>IF('3 INPUT SAP DATA'!H43="","",'3 INPUT SAP DATA'!H43)</f>
        <v/>
      </c>
      <c r="C40" s="24" t="str">
        <f>IF($B40="","",25*Occupancy!$G36*Data!D$107)</f>
        <v/>
      </c>
      <c r="D40" s="24" t="str">
        <f>IF($B40="","",25*Occupancy!$G36*Data!E$107)</f>
        <v/>
      </c>
      <c r="E40" s="24" t="str">
        <f>IF($B40="","",25*Occupancy!$G36*Data!F$107)</f>
        <v/>
      </c>
      <c r="F40" s="24" t="str">
        <f>IF($B40="","",25*Occupancy!$G36*Data!G$107)</f>
        <v/>
      </c>
      <c r="G40" s="24" t="str">
        <f>IF($B40="","",25*Occupancy!$G36*Data!H$107)</f>
        <v/>
      </c>
      <c r="H40" s="24" t="str">
        <f>IF($B40="","",25*Occupancy!$G36*Data!I$107)</f>
        <v/>
      </c>
      <c r="I40" s="24" t="str">
        <f>IF($B40="","",25*Occupancy!$G36*Data!J$107)</f>
        <v/>
      </c>
      <c r="J40" s="24" t="str">
        <f>IF($B40="","",25*Occupancy!$G36*Data!K$107)</f>
        <v/>
      </c>
      <c r="K40" s="24" t="str">
        <f>IF($B40="","",25*Occupancy!$G36*Data!L$107)</f>
        <v/>
      </c>
      <c r="L40" s="24" t="str">
        <f>IF($B40="","",25*Occupancy!$G36*Data!M$107)</f>
        <v/>
      </c>
      <c r="M40" s="24" t="str">
        <f>IF($B40="","",25*Occupancy!$G36*Data!N$107)</f>
        <v/>
      </c>
      <c r="N40" s="24" t="str">
        <f>IF($B40="","",25*Occupancy!$G36*Data!O$107)</f>
        <v/>
      </c>
      <c r="O40" s="24" t="str">
        <f>IF($B40="","",4.18*C40*Data!D$18*(60-Data!D$104)/3600)</f>
        <v/>
      </c>
      <c r="P40" s="24" t="str">
        <f>IF($B40="","",4.18*D40*Data!E$18*(60-Data!E$104)/3600)</f>
        <v/>
      </c>
      <c r="Q40" s="24" t="str">
        <f>IF($B40="","",4.18*E40*Data!F$18*(60-Data!F$104)/3600)</f>
        <v/>
      </c>
      <c r="R40" s="24" t="str">
        <f>IF($B40="","",4.18*F40*Data!G$18*(60-Data!G$104)/3600)</f>
        <v/>
      </c>
      <c r="S40" s="24" t="str">
        <f>IF($B40="","",4.18*G40*Data!H$18*(60-Data!H$104)/3600)</f>
        <v/>
      </c>
      <c r="T40" s="24" t="str">
        <f>IF($B40="","",4.18*H40*Data!I$18*(60-Data!I$104)/3600)</f>
        <v/>
      </c>
      <c r="U40" s="24" t="str">
        <f>IF($B40="","",4.18*I40*Data!J$18*(60-Data!J$104)/3600)</f>
        <v/>
      </c>
      <c r="V40" s="24" t="str">
        <f>IF($B40="","",4.18*J40*Data!K$18*(60-Data!K$104)/3600)</f>
        <v/>
      </c>
      <c r="W40" s="24" t="str">
        <f>IF($B40="","",4.18*K40*Data!L$18*(60-Data!L$104)/3600)</f>
        <v/>
      </c>
      <c r="X40" s="24" t="str">
        <f>IF($B40="","",4.18*L40*Data!M$18*(60-Data!M$104)/3600)</f>
        <v/>
      </c>
      <c r="Y40" s="24" t="str">
        <f>IF($B40="","",4.18*M40*Data!N$18*(60-Data!N$104)/3600)</f>
        <v/>
      </c>
      <c r="Z40" s="24" t="str">
        <f>IF($B40="","",4.18*N40*Data!O$18*(60-Data!O$104)/3600)</f>
        <v/>
      </c>
      <c r="AA40" s="24" t="str">
        <f t="shared" si="12"/>
        <v/>
      </c>
      <c r="AB40" s="24" t="str">
        <f t="shared" si="13"/>
        <v/>
      </c>
      <c r="AC40" s="24" t="str">
        <f t="shared" si="0"/>
        <v/>
      </c>
      <c r="AD40" s="24" t="str">
        <f t="shared" si="1"/>
        <v/>
      </c>
      <c r="AE40" s="24" t="str">
        <f t="shared" si="2"/>
        <v/>
      </c>
      <c r="AF40" s="24" t="str">
        <f t="shared" si="3"/>
        <v/>
      </c>
      <c r="AG40" s="24" t="str">
        <f t="shared" si="4"/>
        <v/>
      </c>
      <c r="AH40" s="24" t="str">
        <f t="shared" si="5"/>
        <v/>
      </c>
      <c r="AI40" s="24" t="str">
        <f t="shared" si="6"/>
        <v/>
      </c>
      <c r="AJ40" s="24" t="str">
        <f t="shared" si="7"/>
        <v/>
      </c>
      <c r="AK40" s="24" t="str">
        <f t="shared" si="8"/>
        <v/>
      </c>
      <c r="AL40" s="24" t="str">
        <f t="shared" si="9"/>
        <v/>
      </c>
      <c r="AM40" s="24" t="str">
        <f t="shared" si="10"/>
        <v/>
      </c>
      <c r="AN40" s="24" t="str">
        <f>IF($B40="","",'3 INPUT SAP DATA'!$AP43*0.6*Data!D$18)</f>
        <v/>
      </c>
      <c r="AO40" s="24" t="str">
        <f>IF($B40="","",'3 INPUT SAP DATA'!$AP43*0.6*Data!E$18)</f>
        <v/>
      </c>
      <c r="AP40" s="24" t="str">
        <f>IF($B40="","",'3 INPUT SAP DATA'!$AP43*0.6*Data!F$18)</f>
        <v/>
      </c>
      <c r="AQ40" s="24" t="str">
        <f>IF($B40="","",'3 INPUT SAP DATA'!$AP43*0.6*Data!G$18)</f>
        <v/>
      </c>
      <c r="AR40" s="24" t="str">
        <f>IF($B40="","",'3 INPUT SAP DATA'!$AP43*0.6*Data!H$18)</f>
        <v/>
      </c>
      <c r="AS40" s="24" t="str">
        <f>IF($B40="","",'3 INPUT SAP DATA'!$AP43*0.6*Data!I$18)</f>
        <v/>
      </c>
      <c r="AT40" s="24" t="str">
        <f>IF($B40="","",'3 INPUT SAP DATA'!$AP43*0.6*Data!J$18)</f>
        <v/>
      </c>
      <c r="AU40" s="24" t="str">
        <f>IF($B40="","",'3 INPUT SAP DATA'!$AP43*0.6*Data!K$18)</f>
        <v/>
      </c>
      <c r="AV40" s="24" t="str">
        <f>IF($B40="","",'3 INPUT SAP DATA'!$AP43*0.6*Data!L$18)</f>
        <v/>
      </c>
      <c r="AW40" s="24" t="str">
        <f>IF($B40="","",'3 INPUT SAP DATA'!$AP43*0.6*Data!M$18)</f>
        <v/>
      </c>
      <c r="AX40" s="24" t="str">
        <f>IF($B40="","",'3 INPUT SAP DATA'!$AP43*0.6*Data!N$18)</f>
        <v/>
      </c>
      <c r="AY40" s="24" t="str">
        <f>IF($B40="","",'3 INPUT SAP DATA'!$AP43*0.6*Data!O$18)</f>
        <v/>
      </c>
      <c r="AZ40" s="24" t="str">
        <f>IF($B40="","",IF(OR('3 INPUT SAP DATA'!$AI43=Data!$E$12,'3 INPUT SAP DATA'!$AI43=Data!$G$12,'3 INPUT SAP DATA'!$AI43=Data!$H$12),0,Data!D$18*14*((0.0091*1+0.0245*(1-1))*3+0.0263)))</f>
        <v/>
      </c>
      <c r="BA40" s="24" t="str">
        <f>IF($B40="","",IF(OR('3 INPUT SAP DATA'!$AI43=Data!$E$12,'3 INPUT SAP DATA'!$AI43=Data!$G$12,'3 INPUT SAP DATA'!$AI43=Data!$H$12),0,Data!E$18*14*((0.0091*1+0.0245*(1-1))*3+0.0263)))</f>
        <v/>
      </c>
      <c r="BB40" s="24" t="str">
        <f>IF($B40="","",IF(OR('3 INPUT SAP DATA'!$AI43=Data!$E$12,'3 INPUT SAP DATA'!$AI43=Data!$G$12,'3 INPUT SAP DATA'!$AI43=Data!$H$12),0,Data!F$18*14*((0.0091*1+0.0245*(1-1))*3+0.0263)))</f>
        <v/>
      </c>
      <c r="BC40" s="24" t="str">
        <f>IF($B40="","",IF(OR('3 INPUT SAP DATA'!$AI43=Data!$E$12,'3 INPUT SAP DATA'!$AI43=Data!$G$12,'3 INPUT SAP DATA'!$AI43=Data!$H$12),0,Data!G$18*14*((0.0091*1+0.0245*(1-1))*3+0.0263)))</f>
        <v/>
      </c>
      <c r="BD40" s="24" t="str">
        <f>IF($B40="","",IF(OR('3 INPUT SAP DATA'!$AI43=Data!$E$12,'3 INPUT SAP DATA'!$AI43=Data!$G$12,'3 INPUT SAP DATA'!$AI43=Data!$H$12),0,Data!H$18*14*((0.0091*1+0.0245*(1-1))*3+0.0263)))</f>
        <v/>
      </c>
      <c r="BE40" s="24" t="str">
        <f>IF($B40="","",IF(OR('3 INPUT SAP DATA'!$AI43=Data!$E$12,'3 INPUT SAP DATA'!$AI43=Data!$G$12,'3 INPUT SAP DATA'!$AI43=Data!$H$12),0,Data!I$18*14*((0.0091*1+0.0245*(1-1))*3+0.0263)))</f>
        <v/>
      </c>
      <c r="BF40" s="24" t="str">
        <f>IF($B40="","",IF(OR('3 INPUT SAP DATA'!$AI43=Data!$E$12,'3 INPUT SAP DATA'!$AI43=Data!$G$12,'3 INPUT SAP DATA'!$AI43=Data!$H$12),0,Data!J$18*14*((0.0091*1+0.0245*(1-1))*3+0.0263)))</f>
        <v/>
      </c>
      <c r="BG40" s="24" t="str">
        <f>IF($B40="","",IF(OR('3 INPUT SAP DATA'!$AI43=Data!$E$12,'3 INPUT SAP DATA'!$AI43=Data!$G$12,'3 INPUT SAP DATA'!$AI43=Data!$H$12),0,Data!K$18*14*((0.0091*1+0.0245*(1-1))*3+0.0263)))</f>
        <v/>
      </c>
      <c r="BH40" s="24" t="str">
        <f>IF($B40="","",IF(OR('3 INPUT SAP DATA'!$AI43=Data!$E$12,'3 INPUT SAP DATA'!$AI43=Data!$G$12,'3 INPUT SAP DATA'!$AI43=Data!$H$12),0,Data!L$18*14*((0.0091*1+0.0245*(1-1))*3+0.0263)))</f>
        <v/>
      </c>
      <c r="BI40" s="24" t="str">
        <f>IF($B40="","",IF(OR('3 INPUT SAP DATA'!$AI43=Data!$E$12,'3 INPUT SAP DATA'!$AI43=Data!$G$12,'3 INPUT SAP DATA'!$AI43=Data!$H$12),0,Data!M$18*14*((0.0091*1+0.0245*(1-1))*3+0.0263)))</f>
        <v/>
      </c>
      <c r="BJ40" s="24" t="str">
        <f>IF($B40="","",IF(OR('3 INPUT SAP DATA'!$AI43=Data!$E$12,'3 INPUT SAP DATA'!$AI43=Data!$G$12,'3 INPUT SAP DATA'!$AI43=Data!$H$12),0,Data!N$18*14*((0.0091*1+0.0245*(1-1))*3+0.0263)))</f>
        <v/>
      </c>
      <c r="BK40" s="24" t="str">
        <f>IF($B40="","",IF(OR('3 INPUT SAP DATA'!$AI43=Data!$E$12,'3 INPUT SAP DATA'!$AI43=Data!$G$12,'3 INPUT SAP DATA'!$AI43=Data!$H$12),0,Data!O$18*14*((0.0091*1+0.0245*(1-1))*3+0.0263)))</f>
        <v/>
      </c>
      <c r="BL40" s="24" t="str">
        <f>IF($B40="","",IF('3 INPUT SAP DATA'!$AN43=Data!$G$13,600*IF(C43&lt;100,C43/100,1)*Data!D$18/365,0))</f>
        <v/>
      </c>
      <c r="BM40" s="24" t="str">
        <f>IF($B40="","",IF('3 INPUT SAP DATA'!$AN43=Data!$G$13,600*IF(D43&lt;100,D43/100,1)*Data!E$18/365,0))</f>
        <v/>
      </c>
      <c r="BN40" s="24" t="str">
        <f>IF($B40="","",IF('3 INPUT SAP DATA'!$AN43=Data!$G$13,600*IF(E43&lt;100,E43/100,1)*Data!F$18/365,0))</f>
        <v/>
      </c>
      <c r="BO40" s="24" t="str">
        <f>IF($B40="","",IF('3 INPUT SAP DATA'!$AN43=Data!$G$13,600*IF(F43&lt;100,F43/100,1)*Data!G$18/365,0))</f>
        <v/>
      </c>
      <c r="BP40" s="24" t="str">
        <f>IF($B40="","",IF('3 INPUT SAP DATA'!$AN43=Data!$G$13,600*IF(G43&lt;100,G43/100,1)*Data!H$18/365,0))</f>
        <v/>
      </c>
      <c r="BQ40" s="24" t="str">
        <f>IF($B40="","",IF('3 INPUT SAP DATA'!$AN43=Data!$G$13,600*IF(H43&lt;100,H43/100,1)*Data!I$18/365,0))</f>
        <v/>
      </c>
      <c r="BR40" s="24" t="str">
        <f>IF($B40="","",IF('3 INPUT SAP DATA'!$AN43=Data!$G$13,600*IF(I43&lt;100,I43/100,1)*Data!J$18/365,0))</f>
        <v/>
      </c>
      <c r="BS40" s="24" t="str">
        <f>IF($B40="","",IF('3 INPUT SAP DATA'!$AN43=Data!$G$13,600*IF(J43&lt;100,J43/100,1)*Data!K$18/365,0))</f>
        <v/>
      </c>
      <c r="BT40" s="24" t="str">
        <f>IF($B40="","",IF('3 INPUT SAP DATA'!$AN43=Data!$G$13,600*IF(K43&lt;100,K43/100,1)*Data!L$18/365,0))</f>
        <v/>
      </c>
      <c r="BU40" s="24" t="str">
        <f>IF($B40="","",IF('3 INPUT SAP DATA'!$AN43=Data!$G$13,600*IF(L43&lt;100,L43/100,1)*Data!M$18/365,0))</f>
        <v/>
      </c>
      <c r="BV40" s="24" t="str">
        <f>IF($B40="","",IF('3 INPUT SAP DATA'!$AN43=Data!$G$13,600*IF(M43&lt;100,M43/100,1)*Data!N$18/365,0))</f>
        <v/>
      </c>
      <c r="BW40" s="24" t="str">
        <f>IF($B40="","",IF('3 INPUT SAP DATA'!$AN43=Data!$G$13,600*IF(N43&lt;100,N43/100,1)*Data!O$18/365,0))</f>
        <v/>
      </c>
      <c r="BX40" s="24" t="str">
        <f t="shared" si="14"/>
        <v/>
      </c>
      <c r="BY40" s="24" t="str">
        <f t="shared" si="15"/>
        <v/>
      </c>
      <c r="BZ40" s="24" t="str">
        <f t="shared" si="16"/>
        <v/>
      </c>
      <c r="CA40" s="24" t="str">
        <f t="shared" si="17"/>
        <v/>
      </c>
      <c r="CB40" s="24" t="str">
        <f t="shared" si="18"/>
        <v/>
      </c>
      <c r="CC40" s="24" t="str">
        <f t="shared" si="19"/>
        <v/>
      </c>
      <c r="CD40" s="24" t="str">
        <f t="shared" si="20"/>
        <v/>
      </c>
      <c r="CE40" s="24" t="str">
        <f t="shared" si="21"/>
        <v/>
      </c>
      <c r="CF40" s="24" t="str">
        <f t="shared" si="22"/>
        <v/>
      </c>
      <c r="CG40" s="24" t="str">
        <f t="shared" si="23"/>
        <v/>
      </c>
      <c r="CH40" s="24" t="str">
        <f t="shared" si="24"/>
        <v/>
      </c>
      <c r="CI40" s="24" t="str">
        <f t="shared" si="25"/>
        <v/>
      </c>
      <c r="CJ40" s="24" t="str">
        <f>IF($B40="","",BX40+'3 INPUT SAP DATA'!AV43)</f>
        <v/>
      </c>
      <c r="CK40" s="24" t="str">
        <f>IF($B40="","",BY40+'3 INPUT SAP DATA'!AW43)</f>
        <v/>
      </c>
      <c r="CL40" s="24" t="str">
        <f>IF($B40="","",BZ40+'3 INPUT SAP DATA'!AX43)</f>
        <v/>
      </c>
      <c r="CM40" s="24" t="str">
        <f>IF($B40="","",CA40+'3 INPUT SAP DATA'!AY43)</f>
        <v/>
      </c>
      <c r="CN40" s="24" t="str">
        <f>IF($B40="","",CB40+'3 INPUT SAP DATA'!AZ43)</f>
        <v/>
      </c>
      <c r="CO40" s="24" t="str">
        <f>IF($B40="","",CC40+'3 INPUT SAP DATA'!BA43)</f>
        <v/>
      </c>
      <c r="CP40" s="24" t="str">
        <f>IF($B40="","",CD40+'3 INPUT SAP DATA'!BB43)</f>
        <v/>
      </c>
      <c r="CQ40" s="24" t="str">
        <f>IF($B40="","",CE40+'3 INPUT SAP DATA'!BC43)</f>
        <v/>
      </c>
      <c r="CR40" s="24" t="str">
        <f>IF($B40="","",CF40+'3 INPUT SAP DATA'!BD43)</f>
        <v/>
      </c>
      <c r="CS40" s="24" t="str">
        <f>IF($B40="","",CG40+'3 INPUT SAP DATA'!BE43)</f>
        <v/>
      </c>
      <c r="CT40" s="24" t="str">
        <f>IF($B40="","",CH40+'3 INPUT SAP DATA'!BF43)</f>
        <v/>
      </c>
      <c r="CU40" s="24" t="str">
        <f>IF($B40="","",CI40+'3 INPUT SAP DATA'!BG43)</f>
        <v/>
      </c>
      <c r="CV40" s="24" t="str">
        <f>IF($B40="","",Data!$I$125*(Data!$I$123*O40+BL40)+Data!$I$124*(AB40+AN40+AZ40))</f>
        <v/>
      </c>
      <c r="CW40" s="24" t="str">
        <f>IF($B40="","",Data!$I$125*(Data!$I$123*P40+BM40)+Data!$I$124*(AC40+AO40+BA40))</f>
        <v/>
      </c>
      <c r="CX40" s="24" t="str">
        <f>IF($B40="","",Data!$I$125*(Data!$I$123*Q40+BN40)+Data!$I$124*(AD40+AP40+BB40))</f>
        <v/>
      </c>
      <c r="CY40" s="24" t="str">
        <f>IF($B40="","",Data!$I$125*(Data!$I$123*R40+BO40)+Data!$I$124*(AE40+AQ40+BC40))</f>
        <v/>
      </c>
      <c r="CZ40" s="24" t="str">
        <f>IF($B40="","",Data!$I$125*(Data!$I$123*S40+BP40)+Data!$I$124*(AF40+AR40+BD40))</f>
        <v/>
      </c>
      <c r="DA40" s="24" t="str">
        <f>IF($B40="","",Data!$I$125*(Data!$I$123*T40+BQ40)+Data!$I$124*(AG40+AS40+BE40))</f>
        <v/>
      </c>
      <c r="DB40" s="24" t="str">
        <f>IF($B40="","",Data!$I$125*(Data!$I$123*U40+BR40)+Data!$I$124*(AH40+AT40+BF40))</f>
        <v/>
      </c>
      <c r="DC40" s="24" t="str">
        <f>IF($B40="","",Data!$I$125*(Data!$I$123*V40+BS40)+Data!$I$124*(AI40+AU40+BG40))</f>
        <v/>
      </c>
      <c r="DD40" s="24" t="str">
        <f>IF($B40="","",Data!$I$125*(Data!$I$123*W40+BT40)+Data!$I$124*(AJ40+AV40+BH40))</f>
        <v/>
      </c>
      <c r="DE40" s="24" t="str">
        <f>IF($B40="","",Data!$I$125*(Data!$I$123*X40+BU40)+Data!$I$124*(AK40+AW40+BI40))</f>
        <v/>
      </c>
      <c r="DF40" s="24" t="str">
        <f>IF($B40="","",Data!$I$125*(Data!$I$123*Y40+BV40)+Data!$I$124*(AL40+AX40+BJ40))</f>
        <v/>
      </c>
      <c r="DG40" s="24" t="str">
        <f>IF($B40="","",Data!$I$125*(Data!$I$123*Z40+BW40)+Data!$I$124*(AM40+AY40+BK40))</f>
        <v/>
      </c>
    </row>
    <row r="41" spans="2:111" s="17" customFormat="1" ht="19.899999999999999" customHeight="1">
      <c r="B41" s="47" t="str">
        <f>IF('3 INPUT SAP DATA'!H44="","",'3 INPUT SAP DATA'!H44)</f>
        <v/>
      </c>
      <c r="C41" s="24" t="str">
        <f>IF($B41="","",25*Occupancy!$G37*Data!D$107)</f>
        <v/>
      </c>
      <c r="D41" s="24" t="str">
        <f>IF($B41="","",25*Occupancy!$G37*Data!E$107)</f>
        <v/>
      </c>
      <c r="E41" s="24" t="str">
        <f>IF($B41="","",25*Occupancy!$G37*Data!F$107)</f>
        <v/>
      </c>
      <c r="F41" s="24" t="str">
        <f>IF($B41="","",25*Occupancy!$G37*Data!G$107)</f>
        <v/>
      </c>
      <c r="G41" s="24" t="str">
        <f>IF($B41="","",25*Occupancy!$G37*Data!H$107)</f>
        <v/>
      </c>
      <c r="H41" s="24" t="str">
        <f>IF($B41="","",25*Occupancy!$G37*Data!I$107)</f>
        <v/>
      </c>
      <c r="I41" s="24" t="str">
        <f>IF($B41="","",25*Occupancy!$G37*Data!J$107)</f>
        <v/>
      </c>
      <c r="J41" s="24" t="str">
        <f>IF($B41="","",25*Occupancy!$G37*Data!K$107)</f>
        <v/>
      </c>
      <c r="K41" s="24" t="str">
        <f>IF($B41="","",25*Occupancy!$G37*Data!L$107)</f>
        <v/>
      </c>
      <c r="L41" s="24" t="str">
        <f>IF($B41="","",25*Occupancy!$G37*Data!M$107)</f>
        <v/>
      </c>
      <c r="M41" s="24" t="str">
        <f>IF($B41="","",25*Occupancy!$G37*Data!N$107)</f>
        <v/>
      </c>
      <c r="N41" s="24" t="str">
        <f>IF($B41="","",25*Occupancy!$G37*Data!O$107)</f>
        <v/>
      </c>
      <c r="O41" s="24" t="str">
        <f>IF($B41="","",4.18*C41*Data!D$18*(60-Data!D$104)/3600)</f>
        <v/>
      </c>
      <c r="P41" s="24" t="str">
        <f>IF($B41="","",4.18*D41*Data!E$18*(60-Data!E$104)/3600)</f>
        <v/>
      </c>
      <c r="Q41" s="24" t="str">
        <f>IF($B41="","",4.18*E41*Data!F$18*(60-Data!F$104)/3600)</f>
        <v/>
      </c>
      <c r="R41" s="24" t="str">
        <f>IF($B41="","",4.18*F41*Data!G$18*(60-Data!G$104)/3600)</f>
        <v/>
      </c>
      <c r="S41" s="24" t="str">
        <f>IF($B41="","",4.18*G41*Data!H$18*(60-Data!H$104)/3600)</f>
        <v/>
      </c>
      <c r="T41" s="24" t="str">
        <f>IF($B41="","",4.18*H41*Data!I$18*(60-Data!I$104)/3600)</f>
        <v/>
      </c>
      <c r="U41" s="24" t="str">
        <f>IF($B41="","",4.18*I41*Data!J$18*(60-Data!J$104)/3600)</f>
        <v/>
      </c>
      <c r="V41" s="24" t="str">
        <f>IF($B41="","",4.18*J41*Data!K$18*(60-Data!K$104)/3600)</f>
        <v/>
      </c>
      <c r="W41" s="24" t="str">
        <f>IF($B41="","",4.18*K41*Data!L$18*(60-Data!L$104)/3600)</f>
        <v/>
      </c>
      <c r="X41" s="24" t="str">
        <f>IF($B41="","",4.18*L41*Data!M$18*(60-Data!M$104)/3600)</f>
        <v/>
      </c>
      <c r="Y41" s="24" t="str">
        <f>IF($B41="","",4.18*M41*Data!N$18*(60-Data!N$104)/3600)</f>
        <v/>
      </c>
      <c r="Z41" s="24" t="str">
        <f>IF($B41="","",4.18*N41*Data!O$18*(60-Data!O$104)/3600)</f>
        <v/>
      </c>
      <c r="AA41" s="24" t="str">
        <f t="shared" si="12"/>
        <v/>
      </c>
      <c r="AB41" s="24" t="str">
        <f t="shared" si="13"/>
        <v/>
      </c>
      <c r="AC41" s="24" t="str">
        <f t="shared" si="0"/>
        <v/>
      </c>
      <c r="AD41" s="24" t="str">
        <f t="shared" si="1"/>
        <v/>
      </c>
      <c r="AE41" s="24" t="str">
        <f t="shared" si="2"/>
        <v/>
      </c>
      <c r="AF41" s="24" t="str">
        <f t="shared" si="3"/>
        <v/>
      </c>
      <c r="AG41" s="24" t="str">
        <f t="shared" si="4"/>
        <v/>
      </c>
      <c r="AH41" s="24" t="str">
        <f t="shared" si="5"/>
        <v/>
      </c>
      <c r="AI41" s="24" t="str">
        <f t="shared" si="6"/>
        <v/>
      </c>
      <c r="AJ41" s="24" t="str">
        <f t="shared" si="7"/>
        <v/>
      </c>
      <c r="AK41" s="24" t="str">
        <f t="shared" si="8"/>
        <v/>
      </c>
      <c r="AL41" s="24" t="str">
        <f t="shared" si="9"/>
        <v/>
      </c>
      <c r="AM41" s="24" t="str">
        <f t="shared" si="10"/>
        <v/>
      </c>
      <c r="AN41" s="24" t="str">
        <f>IF($B41="","",'3 INPUT SAP DATA'!$AP44*0.6*Data!D$18)</f>
        <v/>
      </c>
      <c r="AO41" s="24" t="str">
        <f>IF($B41="","",'3 INPUT SAP DATA'!$AP44*0.6*Data!E$18)</f>
        <v/>
      </c>
      <c r="AP41" s="24" t="str">
        <f>IF($B41="","",'3 INPUT SAP DATA'!$AP44*0.6*Data!F$18)</f>
        <v/>
      </c>
      <c r="AQ41" s="24" t="str">
        <f>IF($B41="","",'3 INPUT SAP DATA'!$AP44*0.6*Data!G$18)</f>
        <v/>
      </c>
      <c r="AR41" s="24" t="str">
        <f>IF($B41="","",'3 INPUT SAP DATA'!$AP44*0.6*Data!H$18)</f>
        <v/>
      </c>
      <c r="AS41" s="24" t="str">
        <f>IF($B41="","",'3 INPUT SAP DATA'!$AP44*0.6*Data!I$18)</f>
        <v/>
      </c>
      <c r="AT41" s="24" t="str">
        <f>IF($B41="","",'3 INPUT SAP DATA'!$AP44*0.6*Data!J$18)</f>
        <v/>
      </c>
      <c r="AU41" s="24" t="str">
        <f>IF($B41="","",'3 INPUT SAP DATA'!$AP44*0.6*Data!K$18)</f>
        <v/>
      </c>
      <c r="AV41" s="24" t="str">
        <f>IF($B41="","",'3 INPUT SAP DATA'!$AP44*0.6*Data!L$18)</f>
        <v/>
      </c>
      <c r="AW41" s="24" t="str">
        <f>IF($B41="","",'3 INPUT SAP DATA'!$AP44*0.6*Data!M$18)</f>
        <v/>
      </c>
      <c r="AX41" s="24" t="str">
        <f>IF($B41="","",'3 INPUT SAP DATA'!$AP44*0.6*Data!N$18)</f>
        <v/>
      </c>
      <c r="AY41" s="24" t="str">
        <f>IF($B41="","",'3 INPUT SAP DATA'!$AP44*0.6*Data!O$18)</f>
        <v/>
      </c>
      <c r="AZ41" s="24" t="str">
        <f>IF($B41="","",IF(OR('3 INPUT SAP DATA'!$AI44=Data!$E$12,'3 INPUT SAP DATA'!$AI44=Data!$G$12,'3 INPUT SAP DATA'!$AI44=Data!$H$12),0,Data!D$18*14*((0.0091*1+0.0245*(1-1))*3+0.0263)))</f>
        <v/>
      </c>
      <c r="BA41" s="24" t="str">
        <f>IF($B41="","",IF(OR('3 INPUT SAP DATA'!$AI44=Data!$E$12,'3 INPUT SAP DATA'!$AI44=Data!$G$12,'3 INPUT SAP DATA'!$AI44=Data!$H$12),0,Data!E$18*14*((0.0091*1+0.0245*(1-1))*3+0.0263)))</f>
        <v/>
      </c>
      <c r="BB41" s="24" t="str">
        <f>IF($B41="","",IF(OR('3 INPUT SAP DATA'!$AI44=Data!$E$12,'3 INPUT SAP DATA'!$AI44=Data!$G$12,'3 INPUT SAP DATA'!$AI44=Data!$H$12),0,Data!F$18*14*((0.0091*1+0.0245*(1-1))*3+0.0263)))</f>
        <v/>
      </c>
      <c r="BC41" s="24" t="str">
        <f>IF($B41="","",IF(OR('3 INPUT SAP DATA'!$AI44=Data!$E$12,'3 INPUT SAP DATA'!$AI44=Data!$G$12,'3 INPUT SAP DATA'!$AI44=Data!$H$12),0,Data!G$18*14*((0.0091*1+0.0245*(1-1))*3+0.0263)))</f>
        <v/>
      </c>
      <c r="BD41" s="24" t="str">
        <f>IF($B41="","",IF(OR('3 INPUT SAP DATA'!$AI44=Data!$E$12,'3 INPUT SAP DATA'!$AI44=Data!$G$12,'3 INPUT SAP DATA'!$AI44=Data!$H$12),0,Data!H$18*14*((0.0091*1+0.0245*(1-1))*3+0.0263)))</f>
        <v/>
      </c>
      <c r="BE41" s="24" t="str">
        <f>IF($B41="","",IF(OR('3 INPUT SAP DATA'!$AI44=Data!$E$12,'3 INPUT SAP DATA'!$AI44=Data!$G$12,'3 INPUT SAP DATA'!$AI44=Data!$H$12),0,Data!I$18*14*((0.0091*1+0.0245*(1-1))*3+0.0263)))</f>
        <v/>
      </c>
      <c r="BF41" s="24" t="str">
        <f>IF($B41="","",IF(OR('3 INPUT SAP DATA'!$AI44=Data!$E$12,'3 INPUT SAP DATA'!$AI44=Data!$G$12,'3 INPUT SAP DATA'!$AI44=Data!$H$12),0,Data!J$18*14*((0.0091*1+0.0245*(1-1))*3+0.0263)))</f>
        <v/>
      </c>
      <c r="BG41" s="24" t="str">
        <f>IF($B41="","",IF(OR('3 INPUT SAP DATA'!$AI44=Data!$E$12,'3 INPUT SAP DATA'!$AI44=Data!$G$12,'3 INPUT SAP DATA'!$AI44=Data!$H$12),0,Data!K$18*14*((0.0091*1+0.0245*(1-1))*3+0.0263)))</f>
        <v/>
      </c>
      <c r="BH41" s="24" t="str">
        <f>IF($B41="","",IF(OR('3 INPUT SAP DATA'!$AI44=Data!$E$12,'3 INPUT SAP DATA'!$AI44=Data!$G$12,'3 INPUT SAP DATA'!$AI44=Data!$H$12),0,Data!L$18*14*((0.0091*1+0.0245*(1-1))*3+0.0263)))</f>
        <v/>
      </c>
      <c r="BI41" s="24" t="str">
        <f>IF($B41="","",IF(OR('3 INPUT SAP DATA'!$AI44=Data!$E$12,'3 INPUT SAP DATA'!$AI44=Data!$G$12,'3 INPUT SAP DATA'!$AI44=Data!$H$12),0,Data!M$18*14*((0.0091*1+0.0245*(1-1))*3+0.0263)))</f>
        <v/>
      </c>
      <c r="BJ41" s="24" t="str">
        <f>IF($B41="","",IF(OR('3 INPUT SAP DATA'!$AI44=Data!$E$12,'3 INPUT SAP DATA'!$AI44=Data!$G$12,'3 INPUT SAP DATA'!$AI44=Data!$H$12),0,Data!N$18*14*((0.0091*1+0.0245*(1-1))*3+0.0263)))</f>
        <v/>
      </c>
      <c r="BK41" s="24" t="str">
        <f>IF($B41="","",IF(OR('3 INPUT SAP DATA'!$AI44=Data!$E$12,'3 INPUT SAP DATA'!$AI44=Data!$G$12,'3 INPUT SAP DATA'!$AI44=Data!$H$12),0,Data!O$18*14*((0.0091*1+0.0245*(1-1))*3+0.0263)))</f>
        <v/>
      </c>
      <c r="BL41" s="24" t="str">
        <f>IF($B41="","",IF('3 INPUT SAP DATA'!$AN44=Data!$G$13,600*IF(C44&lt;100,C44/100,1)*Data!D$18/365,0))</f>
        <v/>
      </c>
      <c r="BM41" s="24" t="str">
        <f>IF($B41="","",IF('3 INPUT SAP DATA'!$AN44=Data!$G$13,600*IF(D44&lt;100,D44/100,1)*Data!E$18/365,0))</f>
        <v/>
      </c>
      <c r="BN41" s="24" t="str">
        <f>IF($B41="","",IF('3 INPUT SAP DATA'!$AN44=Data!$G$13,600*IF(E44&lt;100,E44/100,1)*Data!F$18/365,0))</f>
        <v/>
      </c>
      <c r="BO41" s="24" t="str">
        <f>IF($B41="","",IF('3 INPUT SAP DATA'!$AN44=Data!$G$13,600*IF(F44&lt;100,F44/100,1)*Data!G$18/365,0))</f>
        <v/>
      </c>
      <c r="BP41" s="24" t="str">
        <f>IF($B41="","",IF('3 INPUT SAP DATA'!$AN44=Data!$G$13,600*IF(G44&lt;100,G44/100,1)*Data!H$18/365,0))</f>
        <v/>
      </c>
      <c r="BQ41" s="24" t="str">
        <f>IF($B41="","",IF('3 INPUT SAP DATA'!$AN44=Data!$G$13,600*IF(H44&lt;100,H44/100,1)*Data!I$18/365,0))</f>
        <v/>
      </c>
      <c r="BR41" s="24" t="str">
        <f>IF($B41="","",IF('3 INPUT SAP DATA'!$AN44=Data!$G$13,600*IF(I44&lt;100,I44/100,1)*Data!J$18/365,0))</f>
        <v/>
      </c>
      <c r="BS41" s="24" t="str">
        <f>IF($B41="","",IF('3 INPUT SAP DATA'!$AN44=Data!$G$13,600*IF(J44&lt;100,J44/100,1)*Data!K$18/365,0))</f>
        <v/>
      </c>
      <c r="BT41" s="24" t="str">
        <f>IF($B41="","",IF('3 INPUT SAP DATA'!$AN44=Data!$G$13,600*IF(K44&lt;100,K44/100,1)*Data!L$18/365,0))</f>
        <v/>
      </c>
      <c r="BU41" s="24" t="str">
        <f>IF($B41="","",IF('3 INPUT SAP DATA'!$AN44=Data!$G$13,600*IF(L44&lt;100,L44/100,1)*Data!M$18/365,0))</f>
        <v/>
      </c>
      <c r="BV41" s="24" t="str">
        <f>IF($B41="","",IF('3 INPUT SAP DATA'!$AN44=Data!$G$13,600*IF(M44&lt;100,M44/100,1)*Data!N$18/365,0))</f>
        <v/>
      </c>
      <c r="BW41" s="24" t="str">
        <f>IF($B41="","",IF('3 INPUT SAP DATA'!$AN44=Data!$G$13,600*IF(N44&lt;100,N44/100,1)*Data!O$18/365,0))</f>
        <v/>
      </c>
      <c r="BX41" s="24" t="str">
        <f t="shared" si="14"/>
        <v/>
      </c>
      <c r="BY41" s="24" t="str">
        <f t="shared" si="15"/>
        <v/>
      </c>
      <c r="BZ41" s="24" t="str">
        <f t="shared" si="16"/>
        <v/>
      </c>
      <c r="CA41" s="24" t="str">
        <f t="shared" si="17"/>
        <v/>
      </c>
      <c r="CB41" s="24" t="str">
        <f t="shared" si="18"/>
        <v/>
      </c>
      <c r="CC41" s="24" t="str">
        <f t="shared" si="19"/>
        <v/>
      </c>
      <c r="CD41" s="24" t="str">
        <f t="shared" si="20"/>
        <v/>
      </c>
      <c r="CE41" s="24" t="str">
        <f t="shared" si="21"/>
        <v/>
      </c>
      <c r="CF41" s="24" t="str">
        <f t="shared" si="22"/>
        <v/>
      </c>
      <c r="CG41" s="24" t="str">
        <f t="shared" si="23"/>
        <v/>
      </c>
      <c r="CH41" s="24" t="str">
        <f t="shared" si="24"/>
        <v/>
      </c>
      <c r="CI41" s="24" t="str">
        <f t="shared" si="25"/>
        <v/>
      </c>
      <c r="CJ41" s="24" t="str">
        <f>IF($B41="","",BX41+'3 INPUT SAP DATA'!AV44)</f>
        <v/>
      </c>
      <c r="CK41" s="24" t="str">
        <f>IF($B41="","",BY41+'3 INPUT SAP DATA'!AW44)</f>
        <v/>
      </c>
      <c r="CL41" s="24" t="str">
        <f>IF($B41="","",BZ41+'3 INPUT SAP DATA'!AX44)</f>
        <v/>
      </c>
      <c r="CM41" s="24" t="str">
        <f>IF($B41="","",CA41+'3 INPUT SAP DATA'!AY44)</f>
        <v/>
      </c>
      <c r="CN41" s="24" t="str">
        <f>IF($B41="","",CB41+'3 INPUT SAP DATA'!AZ44)</f>
        <v/>
      </c>
      <c r="CO41" s="24" t="str">
        <f>IF($B41="","",CC41+'3 INPUT SAP DATA'!BA44)</f>
        <v/>
      </c>
      <c r="CP41" s="24" t="str">
        <f>IF($B41="","",CD41+'3 INPUT SAP DATA'!BB44)</f>
        <v/>
      </c>
      <c r="CQ41" s="24" t="str">
        <f>IF($B41="","",CE41+'3 INPUT SAP DATA'!BC44)</f>
        <v/>
      </c>
      <c r="CR41" s="24" t="str">
        <f>IF($B41="","",CF41+'3 INPUT SAP DATA'!BD44)</f>
        <v/>
      </c>
      <c r="CS41" s="24" t="str">
        <f>IF($B41="","",CG41+'3 INPUT SAP DATA'!BE44)</f>
        <v/>
      </c>
      <c r="CT41" s="24" t="str">
        <f>IF($B41="","",CH41+'3 INPUT SAP DATA'!BF44)</f>
        <v/>
      </c>
      <c r="CU41" s="24" t="str">
        <f>IF($B41="","",CI41+'3 INPUT SAP DATA'!BG44)</f>
        <v/>
      </c>
      <c r="CV41" s="24" t="str">
        <f>IF($B41="","",Data!$I$125*(Data!$I$123*O41+BL41)+Data!$I$124*(AB41+AN41+AZ41))</f>
        <v/>
      </c>
      <c r="CW41" s="24" t="str">
        <f>IF($B41="","",Data!$I$125*(Data!$I$123*P41+BM41)+Data!$I$124*(AC41+AO41+BA41))</f>
        <v/>
      </c>
      <c r="CX41" s="24" t="str">
        <f>IF($B41="","",Data!$I$125*(Data!$I$123*Q41+BN41)+Data!$I$124*(AD41+AP41+BB41))</f>
        <v/>
      </c>
      <c r="CY41" s="24" t="str">
        <f>IF($B41="","",Data!$I$125*(Data!$I$123*R41+BO41)+Data!$I$124*(AE41+AQ41+BC41))</f>
        <v/>
      </c>
      <c r="CZ41" s="24" t="str">
        <f>IF($B41="","",Data!$I$125*(Data!$I$123*S41+BP41)+Data!$I$124*(AF41+AR41+BD41))</f>
        <v/>
      </c>
      <c r="DA41" s="24" t="str">
        <f>IF($B41="","",Data!$I$125*(Data!$I$123*T41+BQ41)+Data!$I$124*(AG41+AS41+BE41))</f>
        <v/>
      </c>
      <c r="DB41" s="24" t="str">
        <f>IF($B41="","",Data!$I$125*(Data!$I$123*U41+BR41)+Data!$I$124*(AH41+AT41+BF41))</f>
        <v/>
      </c>
      <c r="DC41" s="24" t="str">
        <f>IF($B41="","",Data!$I$125*(Data!$I$123*V41+BS41)+Data!$I$124*(AI41+AU41+BG41))</f>
        <v/>
      </c>
      <c r="DD41" s="24" t="str">
        <f>IF($B41="","",Data!$I$125*(Data!$I$123*W41+BT41)+Data!$I$124*(AJ41+AV41+BH41))</f>
        <v/>
      </c>
      <c r="DE41" s="24" t="str">
        <f>IF($B41="","",Data!$I$125*(Data!$I$123*X41+BU41)+Data!$I$124*(AK41+AW41+BI41))</f>
        <v/>
      </c>
      <c r="DF41" s="24" t="str">
        <f>IF($B41="","",Data!$I$125*(Data!$I$123*Y41+BV41)+Data!$I$124*(AL41+AX41+BJ41))</f>
        <v/>
      </c>
      <c r="DG41" s="24" t="str">
        <f>IF($B41="","",Data!$I$125*(Data!$I$123*Z41+BW41)+Data!$I$124*(AM41+AY41+BK41))</f>
        <v/>
      </c>
    </row>
    <row r="42" spans="2:111" s="17" customFormat="1" ht="19.899999999999999" customHeight="1">
      <c r="B42" s="47" t="str">
        <f>IF('3 INPUT SAP DATA'!H45="","",'3 INPUT SAP DATA'!H45)</f>
        <v/>
      </c>
      <c r="C42" s="24" t="str">
        <f>IF($B42="","",25*Occupancy!$G38*Data!D$107)</f>
        <v/>
      </c>
      <c r="D42" s="24" t="str">
        <f>IF($B42="","",25*Occupancy!$G38*Data!E$107)</f>
        <v/>
      </c>
      <c r="E42" s="24" t="str">
        <f>IF($B42="","",25*Occupancy!$G38*Data!F$107)</f>
        <v/>
      </c>
      <c r="F42" s="24" t="str">
        <f>IF($B42="","",25*Occupancy!$G38*Data!G$107)</f>
        <v/>
      </c>
      <c r="G42" s="24" t="str">
        <f>IF($B42="","",25*Occupancy!$G38*Data!H$107)</f>
        <v/>
      </c>
      <c r="H42" s="24" t="str">
        <f>IF($B42="","",25*Occupancy!$G38*Data!I$107)</f>
        <v/>
      </c>
      <c r="I42" s="24" t="str">
        <f>IF($B42="","",25*Occupancy!$G38*Data!J$107)</f>
        <v/>
      </c>
      <c r="J42" s="24" t="str">
        <f>IF($B42="","",25*Occupancy!$G38*Data!K$107)</f>
        <v/>
      </c>
      <c r="K42" s="24" t="str">
        <f>IF($B42="","",25*Occupancy!$G38*Data!L$107)</f>
        <v/>
      </c>
      <c r="L42" s="24" t="str">
        <f>IF($B42="","",25*Occupancy!$G38*Data!M$107)</f>
        <v/>
      </c>
      <c r="M42" s="24" t="str">
        <f>IF($B42="","",25*Occupancy!$G38*Data!N$107)</f>
        <v/>
      </c>
      <c r="N42" s="24" t="str">
        <f>IF($B42="","",25*Occupancy!$G38*Data!O$107)</f>
        <v/>
      </c>
      <c r="O42" s="24" t="str">
        <f>IF($B42="","",4.18*C42*Data!D$18*(60-Data!D$104)/3600)</f>
        <v/>
      </c>
      <c r="P42" s="24" t="str">
        <f>IF($B42="","",4.18*D42*Data!E$18*(60-Data!E$104)/3600)</f>
        <v/>
      </c>
      <c r="Q42" s="24" t="str">
        <f>IF($B42="","",4.18*E42*Data!F$18*(60-Data!F$104)/3600)</f>
        <v/>
      </c>
      <c r="R42" s="24" t="str">
        <f>IF($B42="","",4.18*F42*Data!G$18*(60-Data!G$104)/3600)</f>
        <v/>
      </c>
      <c r="S42" s="24" t="str">
        <f>IF($B42="","",4.18*G42*Data!H$18*(60-Data!H$104)/3600)</f>
        <v/>
      </c>
      <c r="T42" s="24" t="str">
        <f>IF($B42="","",4.18*H42*Data!I$18*(60-Data!I$104)/3600)</f>
        <v/>
      </c>
      <c r="U42" s="24" t="str">
        <f>IF($B42="","",4.18*I42*Data!J$18*(60-Data!J$104)/3600)</f>
        <v/>
      </c>
      <c r="V42" s="24" t="str">
        <f>IF($B42="","",4.18*J42*Data!K$18*(60-Data!K$104)/3600)</f>
        <v/>
      </c>
      <c r="W42" s="24" t="str">
        <f>IF($B42="","",4.18*K42*Data!L$18*(60-Data!L$104)/3600)</f>
        <v/>
      </c>
      <c r="X42" s="24" t="str">
        <f>IF($B42="","",4.18*L42*Data!M$18*(60-Data!M$104)/3600)</f>
        <v/>
      </c>
      <c r="Y42" s="24" t="str">
        <f>IF($B42="","",4.18*M42*Data!N$18*(60-Data!N$104)/3600)</f>
        <v/>
      </c>
      <c r="Z42" s="24" t="str">
        <f>IF($B42="","",4.18*N42*Data!O$18*(60-Data!O$104)/3600)</f>
        <v/>
      </c>
      <c r="AA42" s="24" t="str">
        <f t="shared" si="12"/>
        <v/>
      </c>
      <c r="AB42" s="24" t="str">
        <f t="shared" si="13"/>
        <v/>
      </c>
      <c r="AC42" s="24" t="str">
        <f t="shared" si="0"/>
        <v/>
      </c>
      <c r="AD42" s="24" t="str">
        <f t="shared" si="1"/>
        <v/>
      </c>
      <c r="AE42" s="24" t="str">
        <f t="shared" si="2"/>
        <v/>
      </c>
      <c r="AF42" s="24" t="str">
        <f t="shared" si="3"/>
        <v/>
      </c>
      <c r="AG42" s="24" t="str">
        <f t="shared" si="4"/>
        <v/>
      </c>
      <c r="AH42" s="24" t="str">
        <f t="shared" si="5"/>
        <v/>
      </c>
      <c r="AI42" s="24" t="str">
        <f t="shared" si="6"/>
        <v/>
      </c>
      <c r="AJ42" s="24" t="str">
        <f t="shared" si="7"/>
        <v/>
      </c>
      <c r="AK42" s="24" t="str">
        <f t="shared" si="8"/>
        <v/>
      </c>
      <c r="AL42" s="24" t="str">
        <f t="shared" si="9"/>
        <v/>
      </c>
      <c r="AM42" s="24" t="str">
        <f t="shared" si="10"/>
        <v/>
      </c>
      <c r="AN42" s="24" t="str">
        <f>IF($B42="","",'3 INPUT SAP DATA'!$AP45*0.6*Data!D$18)</f>
        <v/>
      </c>
      <c r="AO42" s="24" t="str">
        <f>IF($B42="","",'3 INPUT SAP DATA'!$AP45*0.6*Data!E$18)</f>
        <v/>
      </c>
      <c r="AP42" s="24" t="str">
        <f>IF($B42="","",'3 INPUT SAP DATA'!$AP45*0.6*Data!F$18)</f>
        <v/>
      </c>
      <c r="AQ42" s="24" t="str">
        <f>IF($B42="","",'3 INPUT SAP DATA'!$AP45*0.6*Data!G$18)</f>
        <v/>
      </c>
      <c r="AR42" s="24" t="str">
        <f>IF($B42="","",'3 INPUT SAP DATA'!$AP45*0.6*Data!H$18)</f>
        <v/>
      </c>
      <c r="AS42" s="24" t="str">
        <f>IF($B42="","",'3 INPUT SAP DATA'!$AP45*0.6*Data!I$18)</f>
        <v/>
      </c>
      <c r="AT42" s="24" t="str">
        <f>IF($B42="","",'3 INPUT SAP DATA'!$AP45*0.6*Data!J$18)</f>
        <v/>
      </c>
      <c r="AU42" s="24" t="str">
        <f>IF($B42="","",'3 INPUT SAP DATA'!$AP45*0.6*Data!K$18)</f>
        <v/>
      </c>
      <c r="AV42" s="24" t="str">
        <f>IF($B42="","",'3 INPUT SAP DATA'!$AP45*0.6*Data!L$18)</f>
        <v/>
      </c>
      <c r="AW42" s="24" t="str">
        <f>IF($B42="","",'3 INPUT SAP DATA'!$AP45*0.6*Data!M$18)</f>
        <v/>
      </c>
      <c r="AX42" s="24" t="str">
        <f>IF($B42="","",'3 INPUT SAP DATA'!$AP45*0.6*Data!N$18)</f>
        <v/>
      </c>
      <c r="AY42" s="24" t="str">
        <f>IF($B42="","",'3 INPUT SAP DATA'!$AP45*0.6*Data!O$18)</f>
        <v/>
      </c>
      <c r="AZ42" s="24" t="str">
        <f>IF($B42="","",IF(OR('3 INPUT SAP DATA'!$AI45=Data!$E$12,'3 INPUT SAP DATA'!$AI45=Data!$G$12,'3 INPUT SAP DATA'!$AI45=Data!$H$12),0,Data!D$18*14*((0.0091*1+0.0245*(1-1))*3+0.0263)))</f>
        <v/>
      </c>
      <c r="BA42" s="24" t="str">
        <f>IF($B42="","",IF(OR('3 INPUT SAP DATA'!$AI45=Data!$E$12,'3 INPUT SAP DATA'!$AI45=Data!$G$12,'3 INPUT SAP DATA'!$AI45=Data!$H$12),0,Data!E$18*14*((0.0091*1+0.0245*(1-1))*3+0.0263)))</f>
        <v/>
      </c>
      <c r="BB42" s="24" t="str">
        <f>IF($B42="","",IF(OR('3 INPUT SAP DATA'!$AI45=Data!$E$12,'3 INPUT SAP DATA'!$AI45=Data!$G$12,'3 INPUT SAP DATA'!$AI45=Data!$H$12),0,Data!F$18*14*((0.0091*1+0.0245*(1-1))*3+0.0263)))</f>
        <v/>
      </c>
      <c r="BC42" s="24" t="str">
        <f>IF($B42="","",IF(OR('3 INPUT SAP DATA'!$AI45=Data!$E$12,'3 INPUT SAP DATA'!$AI45=Data!$G$12,'3 INPUT SAP DATA'!$AI45=Data!$H$12),0,Data!G$18*14*((0.0091*1+0.0245*(1-1))*3+0.0263)))</f>
        <v/>
      </c>
      <c r="BD42" s="24" t="str">
        <f>IF($B42="","",IF(OR('3 INPUT SAP DATA'!$AI45=Data!$E$12,'3 INPUT SAP DATA'!$AI45=Data!$G$12,'3 INPUT SAP DATA'!$AI45=Data!$H$12),0,Data!H$18*14*((0.0091*1+0.0245*(1-1))*3+0.0263)))</f>
        <v/>
      </c>
      <c r="BE42" s="24" t="str">
        <f>IF($B42="","",IF(OR('3 INPUT SAP DATA'!$AI45=Data!$E$12,'3 INPUT SAP DATA'!$AI45=Data!$G$12,'3 INPUT SAP DATA'!$AI45=Data!$H$12),0,Data!I$18*14*((0.0091*1+0.0245*(1-1))*3+0.0263)))</f>
        <v/>
      </c>
      <c r="BF42" s="24" t="str">
        <f>IF($B42="","",IF(OR('3 INPUT SAP DATA'!$AI45=Data!$E$12,'3 INPUT SAP DATA'!$AI45=Data!$G$12,'3 INPUT SAP DATA'!$AI45=Data!$H$12),0,Data!J$18*14*((0.0091*1+0.0245*(1-1))*3+0.0263)))</f>
        <v/>
      </c>
      <c r="BG42" s="24" t="str">
        <f>IF($B42="","",IF(OR('3 INPUT SAP DATA'!$AI45=Data!$E$12,'3 INPUT SAP DATA'!$AI45=Data!$G$12,'3 INPUT SAP DATA'!$AI45=Data!$H$12),0,Data!K$18*14*((0.0091*1+0.0245*(1-1))*3+0.0263)))</f>
        <v/>
      </c>
      <c r="BH42" s="24" t="str">
        <f>IF($B42="","",IF(OR('3 INPUT SAP DATA'!$AI45=Data!$E$12,'3 INPUT SAP DATA'!$AI45=Data!$G$12,'3 INPUT SAP DATA'!$AI45=Data!$H$12),0,Data!L$18*14*((0.0091*1+0.0245*(1-1))*3+0.0263)))</f>
        <v/>
      </c>
      <c r="BI42" s="24" t="str">
        <f>IF($B42="","",IF(OR('3 INPUT SAP DATA'!$AI45=Data!$E$12,'3 INPUT SAP DATA'!$AI45=Data!$G$12,'3 INPUT SAP DATA'!$AI45=Data!$H$12),0,Data!M$18*14*((0.0091*1+0.0245*(1-1))*3+0.0263)))</f>
        <v/>
      </c>
      <c r="BJ42" s="24" t="str">
        <f>IF($B42="","",IF(OR('3 INPUT SAP DATA'!$AI45=Data!$E$12,'3 INPUT SAP DATA'!$AI45=Data!$G$12,'3 INPUT SAP DATA'!$AI45=Data!$H$12),0,Data!N$18*14*((0.0091*1+0.0245*(1-1))*3+0.0263)))</f>
        <v/>
      </c>
      <c r="BK42" s="24" t="str">
        <f>IF($B42="","",IF(OR('3 INPUT SAP DATA'!$AI45=Data!$E$12,'3 INPUT SAP DATA'!$AI45=Data!$G$12,'3 INPUT SAP DATA'!$AI45=Data!$H$12),0,Data!O$18*14*((0.0091*1+0.0245*(1-1))*3+0.0263)))</f>
        <v/>
      </c>
      <c r="BL42" s="24" t="str">
        <f>IF($B42="","",IF('3 INPUT SAP DATA'!$AN45=Data!$G$13,600*IF(C45&lt;100,C45/100,1)*Data!D$18/365,0))</f>
        <v/>
      </c>
      <c r="BM42" s="24" t="str">
        <f>IF($B42="","",IF('3 INPUT SAP DATA'!$AN45=Data!$G$13,600*IF(D45&lt;100,D45/100,1)*Data!E$18/365,0))</f>
        <v/>
      </c>
      <c r="BN42" s="24" t="str">
        <f>IF($B42="","",IF('3 INPUT SAP DATA'!$AN45=Data!$G$13,600*IF(E45&lt;100,E45/100,1)*Data!F$18/365,0))</f>
        <v/>
      </c>
      <c r="BO42" s="24" t="str">
        <f>IF($B42="","",IF('3 INPUT SAP DATA'!$AN45=Data!$G$13,600*IF(F45&lt;100,F45/100,1)*Data!G$18/365,0))</f>
        <v/>
      </c>
      <c r="BP42" s="24" t="str">
        <f>IF($B42="","",IF('3 INPUT SAP DATA'!$AN45=Data!$G$13,600*IF(G45&lt;100,G45/100,1)*Data!H$18/365,0))</f>
        <v/>
      </c>
      <c r="BQ42" s="24" t="str">
        <f>IF($B42="","",IF('3 INPUT SAP DATA'!$AN45=Data!$G$13,600*IF(H45&lt;100,H45/100,1)*Data!I$18/365,0))</f>
        <v/>
      </c>
      <c r="BR42" s="24" t="str">
        <f>IF($B42="","",IF('3 INPUT SAP DATA'!$AN45=Data!$G$13,600*IF(I45&lt;100,I45/100,1)*Data!J$18/365,0))</f>
        <v/>
      </c>
      <c r="BS42" s="24" t="str">
        <f>IF($B42="","",IF('3 INPUT SAP DATA'!$AN45=Data!$G$13,600*IF(J45&lt;100,J45/100,1)*Data!K$18/365,0))</f>
        <v/>
      </c>
      <c r="BT42" s="24" t="str">
        <f>IF($B42="","",IF('3 INPUT SAP DATA'!$AN45=Data!$G$13,600*IF(K45&lt;100,K45/100,1)*Data!L$18/365,0))</f>
        <v/>
      </c>
      <c r="BU42" s="24" t="str">
        <f>IF($B42="","",IF('3 INPUT SAP DATA'!$AN45=Data!$G$13,600*IF(L45&lt;100,L45/100,1)*Data!M$18/365,0))</f>
        <v/>
      </c>
      <c r="BV42" s="24" t="str">
        <f>IF($B42="","",IF('3 INPUT SAP DATA'!$AN45=Data!$G$13,600*IF(M45&lt;100,M45/100,1)*Data!N$18/365,0))</f>
        <v/>
      </c>
      <c r="BW42" s="24" t="str">
        <f>IF($B42="","",IF('3 INPUT SAP DATA'!$AN45=Data!$G$13,600*IF(N45&lt;100,N45/100,1)*Data!O$18/365,0))</f>
        <v/>
      </c>
      <c r="BX42" s="24" t="str">
        <f t="shared" si="14"/>
        <v/>
      </c>
      <c r="BY42" s="24" t="str">
        <f t="shared" si="15"/>
        <v/>
      </c>
      <c r="BZ42" s="24" t="str">
        <f t="shared" si="16"/>
        <v/>
      </c>
      <c r="CA42" s="24" t="str">
        <f t="shared" si="17"/>
        <v/>
      </c>
      <c r="CB42" s="24" t="str">
        <f t="shared" si="18"/>
        <v/>
      </c>
      <c r="CC42" s="24" t="str">
        <f t="shared" si="19"/>
        <v/>
      </c>
      <c r="CD42" s="24" t="str">
        <f t="shared" si="20"/>
        <v/>
      </c>
      <c r="CE42" s="24" t="str">
        <f t="shared" si="21"/>
        <v/>
      </c>
      <c r="CF42" s="24" t="str">
        <f t="shared" si="22"/>
        <v/>
      </c>
      <c r="CG42" s="24" t="str">
        <f t="shared" si="23"/>
        <v/>
      </c>
      <c r="CH42" s="24" t="str">
        <f t="shared" si="24"/>
        <v/>
      </c>
      <c r="CI42" s="24" t="str">
        <f t="shared" si="25"/>
        <v/>
      </c>
      <c r="CJ42" s="24" t="str">
        <f>IF($B42="","",BX42+'3 INPUT SAP DATA'!AV45)</f>
        <v/>
      </c>
      <c r="CK42" s="24" t="str">
        <f>IF($B42="","",BY42+'3 INPUT SAP DATA'!AW45)</f>
        <v/>
      </c>
      <c r="CL42" s="24" t="str">
        <f>IF($B42="","",BZ42+'3 INPUT SAP DATA'!AX45)</f>
        <v/>
      </c>
      <c r="CM42" s="24" t="str">
        <f>IF($B42="","",CA42+'3 INPUT SAP DATA'!AY45)</f>
        <v/>
      </c>
      <c r="CN42" s="24" t="str">
        <f>IF($B42="","",CB42+'3 INPUT SAP DATA'!AZ45)</f>
        <v/>
      </c>
      <c r="CO42" s="24" t="str">
        <f>IF($B42="","",CC42+'3 INPUT SAP DATA'!BA45)</f>
        <v/>
      </c>
      <c r="CP42" s="24" t="str">
        <f>IF($B42="","",CD42+'3 INPUT SAP DATA'!BB45)</f>
        <v/>
      </c>
      <c r="CQ42" s="24" t="str">
        <f>IF($B42="","",CE42+'3 INPUT SAP DATA'!BC45)</f>
        <v/>
      </c>
      <c r="CR42" s="24" t="str">
        <f>IF($B42="","",CF42+'3 INPUT SAP DATA'!BD45)</f>
        <v/>
      </c>
      <c r="CS42" s="24" t="str">
        <f>IF($B42="","",CG42+'3 INPUT SAP DATA'!BE45)</f>
        <v/>
      </c>
      <c r="CT42" s="24" t="str">
        <f>IF($B42="","",CH42+'3 INPUT SAP DATA'!BF45)</f>
        <v/>
      </c>
      <c r="CU42" s="24" t="str">
        <f>IF($B42="","",CI42+'3 INPUT SAP DATA'!BG45)</f>
        <v/>
      </c>
      <c r="CV42" s="24" t="str">
        <f>IF($B42="","",Data!$I$125*(Data!$I$123*O42+BL42)+Data!$I$124*(AB42+AN42+AZ42))</f>
        <v/>
      </c>
      <c r="CW42" s="24" t="str">
        <f>IF($B42="","",Data!$I$125*(Data!$I$123*P42+BM42)+Data!$I$124*(AC42+AO42+BA42))</f>
        <v/>
      </c>
      <c r="CX42" s="24" t="str">
        <f>IF($B42="","",Data!$I$125*(Data!$I$123*Q42+BN42)+Data!$I$124*(AD42+AP42+BB42))</f>
        <v/>
      </c>
      <c r="CY42" s="24" t="str">
        <f>IF($B42="","",Data!$I$125*(Data!$I$123*R42+BO42)+Data!$I$124*(AE42+AQ42+BC42))</f>
        <v/>
      </c>
      <c r="CZ42" s="24" t="str">
        <f>IF($B42="","",Data!$I$125*(Data!$I$123*S42+BP42)+Data!$I$124*(AF42+AR42+BD42))</f>
        <v/>
      </c>
      <c r="DA42" s="24" t="str">
        <f>IF($B42="","",Data!$I$125*(Data!$I$123*T42+BQ42)+Data!$I$124*(AG42+AS42+BE42))</f>
        <v/>
      </c>
      <c r="DB42" s="24" t="str">
        <f>IF($B42="","",Data!$I$125*(Data!$I$123*U42+BR42)+Data!$I$124*(AH42+AT42+BF42))</f>
        <v/>
      </c>
      <c r="DC42" s="24" t="str">
        <f>IF($B42="","",Data!$I$125*(Data!$I$123*V42+BS42)+Data!$I$124*(AI42+AU42+BG42))</f>
        <v/>
      </c>
      <c r="DD42" s="24" t="str">
        <f>IF($B42="","",Data!$I$125*(Data!$I$123*W42+BT42)+Data!$I$124*(AJ42+AV42+BH42))</f>
        <v/>
      </c>
      <c r="DE42" s="24" t="str">
        <f>IF($B42="","",Data!$I$125*(Data!$I$123*X42+BU42)+Data!$I$124*(AK42+AW42+BI42))</f>
        <v/>
      </c>
      <c r="DF42" s="24" t="str">
        <f>IF($B42="","",Data!$I$125*(Data!$I$123*Y42+BV42)+Data!$I$124*(AL42+AX42+BJ42))</f>
        <v/>
      </c>
      <c r="DG42" s="24" t="str">
        <f>IF($B42="","",Data!$I$125*(Data!$I$123*Z42+BW42)+Data!$I$124*(AM42+AY42+BK42))</f>
        <v/>
      </c>
    </row>
    <row r="43" spans="2:111" s="17" customFormat="1" ht="19.899999999999999" customHeight="1">
      <c r="B43" s="47" t="str">
        <f>IF('3 INPUT SAP DATA'!H46="","",'3 INPUT SAP DATA'!H46)</f>
        <v/>
      </c>
      <c r="C43" s="24" t="str">
        <f>IF($B43="","",25*Occupancy!$G39*Data!D$107)</f>
        <v/>
      </c>
      <c r="D43" s="24" t="str">
        <f>IF($B43="","",25*Occupancy!$G39*Data!E$107)</f>
        <v/>
      </c>
      <c r="E43" s="24" t="str">
        <f>IF($B43="","",25*Occupancy!$G39*Data!F$107)</f>
        <v/>
      </c>
      <c r="F43" s="24" t="str">
        <f>IF($B43="","",25*Occupancy!$G39*Data!G$107)</f>
        <v/>
      </c>
      <c r="G43" s="24" t="str">
        <f>IF($B43="","",25*Occupancy!$G39*Data!H$107)</f>
        <v/>
      </c>
      <c r="H43" s="24" t="str">
        <f>IF($B43="","",25*Occupancy!$G39*Data!I$107)</f>
        <v/>
      </c>
      <c r="I43" s="24" t="str">
        <f>IF($B43="","",25*Occupancy!$G39*Data!J$107)</f>
        <v/>
      </c>
      <c r="J43" s="24" t="str">
        <f>IF($B43="","",25*Occupancy!$G39*Data!K$107)</f>
        <v/>
      </c>
      <c r="K43" s="24" t="str">
        <f>IF($B43="","",25*Occupancy!$G39*Data!L$107)</f>
        <v/>
      </c>
      <c r="L43" s="24" t="str">
        <f>IF($B43="","",25*Occupancy!$G39*Data!M$107)</f>
        <v/>
      </c>
      <c r="M43" s="24" t="str">
        <f>IF($B43="","",25*Occupancy!$G39*Data!N$107)</f>
        <v/>
      </c>
      <c r="N43" s="24" t="str">
        <f>IF($B43="","",25*Occupancy!$G39*Data!O$107)</f>
        <v/>
      </c>
      <c r="O43" s="24" t="str">
        <f>IF($B43="","",4.18*C43*Data!D$18*(60-Data!D$104)/3600)</f>
        <v/>
      </c>
      <c r="P43" s="24" t="str">
        <f>IF($B43="","",4.18*D43*Data!E$18*(60-Data!E$104)/3600)</f>
        <v/>
      </c>
      <c r="Q43" s="24" t="str">
        <f>IF($B43="","",4.18*E43*Data!F$18*(60-Data!F$104)/3600)</f>
        <v/>
      </c>
      <c r="R43" s="24" t="str">
        <f>IF($B43="","",4.18*F43*Data!G$18*(60-Data!G$104)/3600)</f>
        <v/>
      </c>
      <c r="S43" s="24" t="str">
        <f>IF($B43="","",4.18*G43*Data!H$18*(60-Data!H$104)/3600)</f>
        <v/>
      </c>
      <c r="T43" s="24" t="str">
        <f>IF($B43="","",4.18*H43*Data!I$18*(60-Data!I$104)/3600)</f>
        <v/>
      </c>
      <c r="U43" s="24" t="str">
        <f>IF($B43="","",4.18*I43*Data!J$18*(60-Data!J$104)/3600)</f>
        <v/>
      </c>
      <c r="V43" s="24" t="str">
        <f>IF($B43="","",4.18*J43*Data!K$18*(60-Data!K$104)/3600)</f>
        <v/>
      </c>
      <c r="W43" s="24" t="str">
        <f>IF($B43="","",4.18*K43*Data!L$18*(60-Data!L$104)/3600)</f>
        <v/>
      </c>
      <c r="X43" s="24" t="str">
        <f>IF($B43="","",4.18*L43*Data!M$18*(60-Data!M$104)/3600)</f>
        <v/>
      </c>
      <c r="Y43" s="24" t="str">
        <f>IF($B43="","",4.18*M43*Data!N$18*(60-Data!N$104)/3600)</f>
        <v/>
      </c>
      <c r="Z43" s="24" t="str">
        <f>IF($B43="","",4.18*N43*Data!O$18*(60-Data!O$104)/3600)</f>
        <v/>
      </c>
      <c r="AA43" s="24" t="str">
        <f t="shared" si="12"/>
        <v/>
      </c>
      <c r="AB43" s="24" t="str">
        <f t="shared" si="13"/>
        <v/>
      </c>
      <c r="AC43" s="24" t="str">
        <f t="shared" si="0"/>
        <v/>
      </c>
      <c r="AD43" s="24" t="str">
        <f t="shared" si="1"/>
        <v/>
      </c>
      <c r="AE43" s="24" t="str">
        <f t="shared" si="2"/>
        <v/>
      </c>
      <c r="AF43" s="24" t="str">
        <f t="shared" si="3"/>
        <v/>
      </c>
      <c r="AG43" s="24" t="str">
        <f t="shared" si="4"/>
        <v/>
      </c>
      <c r="AH43" s="24" t="str">
        <f t="shared" si="5"/>
        <v/>
      </c>
      <c r="AI43" s="24" t="str">
        <f t="shared" si="6"/>
        <v/>
      </c>
      <c r="AJ43" s="24" t="str">
        <f t="shared" si="7"/>
        <v/>
      </c>
      <c r="AK43" s="24" t="str">
        <f t="shared" si="8"/>
        <v/>
      </c>
      <c r="AL43" s="24" t="str">
        <f t="shared" si="9"/>
        <v/>
      </c>
      <c r="AM43" s="24" t="str">
        <f t="shared" si="10"/>
        <v/>
      </c>
      <c r="AN43" s="24" t="str">
        <f>IF($B43="","",'3 INPUT SAP DATA'!$AP46*0.6*Data!D$18)</f>
        <v/>
      </c>
      <c r="AO43" s="24" t="str">
        <f>IF($B43="","",'3 INPUT SAP DATA'!$AP46*0.6*Data!E$18)</f>
        <v/>
      </c>
      <c r="AP43" s="24" t="str">
        <f>IF($B43="","",'3 INPUT SAP DATA'!$AP46*0.6*Data!F$18)</f>
        <v/>
      </c>
      <c r="AQ43" s="24" t="str">
        <f>IF($B43="","",'3 INPUT SAP DATA'!$AP46*0.6*Data!G$18)</f>
        <v/>
      </c>
      <c r="AR43" s="24" t="str">
        <f>IF($B43="","",'3 INPUT SAP DATA'!$AP46*0.6*Data!H$18)</f>
        <v/>
      </c>
      <c r="AS43" s="24" t="str">
        <f>IF($B43="","",'3 INPUT SAP DATA'!$AP46*0.6*Data!I$18)</f>
        <v/>
      </c>
      <c r="AT43" s="24" t="str">
        <f>IF($B43="","",'3 INPUT SAP DATA'!$AP46*0.6*Data!J$18)</f>
        <v/>
      </c>
      <c r="AU43" s="24" t="str">
        <f>IF($B43="","",'3 INPUT SAP DATA'!$AP46*0.6*Data!K$18)</f>
        <v/>
      </c>
      <c r="AV43" s="24" t="str">
        <f>IF($B43="","",'3 INPUT SAP DATA'!$AP46*0.6*Data!L$18)</f>
        <v/>
      </c>
      <c r="AW43" s="24" t="str">
        <f>IF($B43="","",'3 INPUT SAP DATA'!$AP46*0.6*Data!M$18)</f>
        <v/>
      </c>
      <c r="AX43" s="24" t="str">
        <f>IF($B43="","",'3 INPUT SAP DATA'!$AP46*0.6*Data!N$18)</f>
        <v/>
      </c>
      <c r="AY43" s="24" t="str">
        <f>IF($B43="","",'3 INPUT SAP DATA'!$AP46*0.6*Data!O$18)</f>
        <v/>
      </c>
      <c r="AZ43" s="24" t="str">
        <f>IF($B43="","",IF(OR('3 INPUT SAP DATA'!$AI46=Data!$E$12,'3 INPUT SAP DATA'!$AI46=Data!$G$12,'3 INPUT SAP DATA'!$AI46=Data!$H$12),0,Data!D$18*14*((0.0091*1+0.0245*(1-1))*3+0.0263)))</f>
        <v/>
      </c>
      <c r="BA43" s="24" t="str">
        <f>IF($B43="","",IF(OR('3 INPUT SAP DATA'!$AI46=Data!$E$12,'3 INPUT SAP DATA'!$AI46=Data!$G$12,'3 INPUT SAP DATA'!$AI46=Data!$H$12),0,Data!E$18*14*((0.0091*1+0.0245*(1-1))*3+0.0263)))</f>
        <v/>
      </c>
      <c r="BB43" s="24" t="str">
        <f>IF($B43="","",IF(OR('3 INPUT SAP DATA'!$AI46=Data!$E$12,'3 INPUT SAP DATA'!$AI46=Data!$G$12,'3 INPUT SAP DATA'!$AI46=Data!$H$12),0,Data!F$18*14*((0.0091*1+0.0245*(1-1))*3+0.0263)))</f>
        <v/>
      </c>
      <c r="BC43" s="24" t="str">
        <f>IF($B43="","",IF(OR('3 INPUT SAP DATA'!$AI46=Data!$E$12,'3 INPUT SAP DATA'!$AI46=Data!$G$12,'3 INPUT SAP DATA'!$AI46=Data!$H$12),0,Data!G$18*14*((0.0091*1+0.0245*(1-1))*3+0.0263)))</f>
        <v/>
      </c>
      <c r="BD43" s="24" t="str">
        <f>IF($B43="","",IF(OR('3 INPUT SAP DATA'!$AI46=Data!$E$12,'3 INPUT SAP DATA'!$AI46=Data!$G$12,'3 INPUT SAP DATA'!$AI46=Data!$H$12),0,Data!H$18*14*((0.0091*1+0.0245*(1-1))*3+0.0263)))</f>
        <v/>
      </c>
      <c r="BE43" s="24" t="str">
        <f>IF($B43="","",IF(OR('3 INPUT SAP DATA'!$AI46=Data!$E$12,'3 INPUT SAP DATA'!$AI46=Data!$G$12,'3 INPUT SAP DATA'!$AI46=Data!$H$12),0,Data!I$18*14*((0.0091*1+0.0245*(1-1))*3+0.0263)))</f>
        <v/>
      </c>
      <c r="BF43" s="24" t="str">
        <f>IF($B43="","",IF(OR('3 INPUT SAP DATA'!$AI46=Data!$E$12,'3 INPUT SAP DATA'!$AI46=Data!$G$12,'3 INPUT SAP DATA'!$AI46=Data!$H$12),0,Data!J$18*14*((0.0091*1+0.0245*(1-1))*3+0.0263)))</f>
        <v/>
      </c>
      <c r="BG43" s="24" t="str">
        <f>IF($B43="","",IF(OR('3 INPUT SAP DATA'!$AI46=Data!$E$12,'3 INPUT SAP DATA'!$AI46=Data!$G$12,'3 INPUT SAP DATA'!$AI46=Data!$H$12),0,Data!K$18*14*((0.0091*1+0.0245*(1-1))*3+0.0263)))</f>
        <v/>
      </c>
      <c r="BH43" s="24" t="str">
        <f>IF($B43="","",IF(OR('3 INPUT SAP DATA'!$AI46=Data!$E$12,'3 INPUT SAP DATA'!$AI46=Data!$G$12,'3 INPUT SAP DATA'!$AI46=Data!$H$12),0,Data!L$18*14*((0.0091*1+0.0245*(1-1))*3+0.0263)))</f>
        <v/>
      </c>
      <c r="BI43" s="24" t="str">
        <f>IF($B43="","",IF(OR('3 INPUT SAP DATA'!$AI46=Data!$E$12,'3 INPUT SAP DATA'!$AI46=Data!$G$12,'3 INPUT SAP DATA'!$AI46=Data!$H$12),0,Data!M$18*14*((0.0091*1+0.0245*(1-1))*3+0.0263)))</f>
        <v/>
      </c>
      <c r="BJ43" s="24" t="str">
        <f>IF($B43="","",IF(OR('3 INPUT SAP DATA'!$AI46=Data!$E$12,'3 INPUT SAP DATA'!$AI46=Data!$G$12,'3 INPUT SAP DATA'!$AI46=Data!$H$12),0,Data!N$18*14*((0.0091*1+0.0245*(1-1))*3+0.0263)))</f>
        <v/>
      </c>
      <c r="BK43" s="24" t="str">
        <f>IF($B43="","",IF(OR('3 INPUT SAP DATA'!$AI46=Data!$E$12,'3 INPUT SAP DATA'!$AI46=Data!$G$12,'3 INPUT SAP DATA'!$AI46=Data!$H$12),0,Data!O$18*14*((0.0091*1+0.0245*(1-1))*3+0.0263)))</f>
        <v/>
      </c>
      <c r="BL43" s="24" t="str">
        <f>IF($B43="","",IF('3 INPUT SAP DATA'!$AN46=Data!$G$13,600*IF(C46&lt;100,C46/100,1)*Data!D$18/365,0))</f>
        <v/>
      </c>
      <c r="BM43" s="24" t="str">
        <f>IF($B43="","",IF('3 INPUT SAP DATA'!$AN46=Data!$G$13,600*IF(D46&lt;100,D46/100,1)*Data!E$18/365,0))</f>
        <v/>
      </c>
      <c r="BN43" s="24" t="str">
        <f>IF($B43="","",IF('3 INPUT SAP DATA'!$AN46=Data!$G$13,600*IF(E46&lt;100,E46/100,1)*Data!F$18/365,0))</f>
        <v/>
      </c>
      <c r="BO43" s="24" t="str">
        <f>IF($B43="","",IF('3 INPUT SAP DATA'!$AN46=Data!$G$13,600*IF(F46&lt;100,F46/100,1)*Data!G$18/365,0))</f>
        <v/>
      </c>
      <c r="BP43" s="24" t="str">
        <f>IF($B43="","",IF('3 INPUT SAP DATA'!$AN46=Data!$G$13,600*IF(G46&lt;100,G46/100,1)*Data!H$18/365,0))</f>
        <v/>
      </c>
      <c r="BQ43" s="24" t="str">
        <f>IF($B43="","",IF('3 INPUT SAP DATA'!$AN46=Data!$G$13,600*IF(H46&lt;100,H46/100,1)*Data!I$18/365,0))</f>
        <v/>
      </c>
      <c r="BR43" s="24" t="str">
        <f>IF($B43="","",IF('3 INPUT SAP DATA'!$AN46=Data!$G$13,600*IF(I46&lt;100,I46/100,1)*Data!J$18/365,0))</f>
        <v/>
      </c>
      <c r="BS43" s="24" t="str">
        <f>IF($B43="","",IF('3 INPUT SAP DATA'!$AN46=Data!$G$13,600*IF(J46&lt;100,J46/100,1)*Data!K$18/365,0))</f>
        <v/>
      </c>
      <c r="BT43" s="24" t="str">
        <f>IF($B43="","",IF('3 INPUT SAP DATA'!$AN46=Data!$G$13,600*IF(K46&lt;100,K46/100,1)*Data!L$18/365,0))</f>
        <v/>
      </c>
      <c r="BU43" s="24" t="str">
        <f>IF($B43="","",IF('3 INPUT SAP DATA'!$AN46=Data!$G$13,600*IF(L46&lt;100,L46/100,1)*Data!M$18/365,0))</f>
        <v/>
      </c>
      <c r="BV43" s="24" t="str">
        <f>IF($B43="","",IF('3 INPUT SAP DATA'!$AN46=Data!$G$13,600*IF(M46&lt;100,M46/100,1)*Data!N$18/365,0))</f>
        <v/>
      </c>
      <c r="BW43" s="24" t="str">
        <f>IF($B43="","",IF('3 INPUT SAP DATA'!$AN46=Data!$G$13,600*IF(N46&lt;100,N46/100,1)*Data!O$18/365,0))</f>
        <v/>
      </c>
      <c r="BX43" s="24" t="str">
        <f t="shared" si="14"/>
        <v/>
      </c>
      <c r="BY43" s="24" t="str">
        <f t="shared" si="15"/>
        <v/>
      </c>
      <c r="BZ43" s="24" t="str">
        <f t="shared" si="16"/>
        <v/>
      </c>
      <c r="CA43" s="24" t="str">
        <f t="shared" si="17"/>
        <v/>
      </c>
      <c r="CB43" s="24" t="str">
        <f t="shared" si="18"/>
        <v/>
      </c>
      <c r="CC43" s="24" t="str">
        <f t="shared" si="19"/>
        <v/>
      </c>
      <c r="CD43" s="24" t="str">
        <f t="shared" si="20"/>
        <v/>
      </c>
      <c r="CE43" s="24" t="str">
        <f t="shared" si="21"/>
        <v/>
      </c>
      <c r="CF43" s="24" t="str">
        <f t="shared" si="22"/>
        <v/>
      </c>
      <c r="CG43" s="24" t="str">
        <f t="shared" si="23"/>
        <v/>
      </c>
      <c r="CH43" s="24" t="str">
        <f t="shared" si="24"/>
        <v/>
      </c>
      <c r="CI43" s="24" t="str">
        <f t="shared" si="25"/>
        <v/>
      </c>
      <c r="CJ43" s="24" t="str">
        <f>IF($B43="","",BX43+'3 INPUT SAP DATA'!AV46)</f>
        <v/>
      </c>
      <c r="CK43" s="24" t="str">
        <f>IF($B43="","",BY43+'3 INPUT SAP DATA'!AW46)</f>
        <v/>
      </c>
      <c r="CL43" s="24" t="str">
        <f>IF($B43="","",BZ43+'3 INPUT SAP DATA'!AX46)</f>
        <v/>
      </c>
      <c r="CM43" s="24" t="str">
        <f>IF($B43="","",CA43+'3 INPUT SAP DATA'!AY46)</f>
        <v/>
      </c>
      <c r="CN43" s="24" t="str">
        <f>IF($B43="","",CB43+'3 INPUT SAP DATA'!AZ46)</f>
        <v/>
      </c>
      <c r="CO43" s="24" t="str">
        <f>IF($B43="","",CC43+'3 INPUT SAP DATA'!BA46)</f>
        <v/>
      </c>
      <c r="CP43" s="24" t="str">
        <f>IF($B43="","",CD43+'3 INPUT SAP DATA'!BB46)</f>
        <v/>
      </c>
      <c r="CQ43" s="24" t="str">
        <f>IF($B43="","",CE43+'3 INPUT SAP DATA'!BC46)</f>
        <v/>
      </c>
      <c r="CR43" s="24" t="str">
        <f>IF($B43="","",CF43+'3 INPUT SAP DATA'!BD46)</f>
        <v/>
      </c>
      <c r="CS43" s="24" t="str">
        <f>IF($B43="","",CG43+'3 INPUT SAP DATA'!BE46)</f>
        <v/>
      </c>
      <c r="CT43" s="24" t="str">
        <f>IF($B43="","",CH43+'3 INPUT SAP DATA'!BF46)</f>
        <v/>
      </c>
      <c r="CU43" s="24" t="str">
        <f>IF($B43="","",CI43+'3 INPUT SAP DATA'!BG46)</f>
        <v/>
      </c>
      <c r="CV43" s="24" t="str">
        <f>IF($B43="","",Data!$I$125*(Data!$I$123*O43+BL43)+Data!$I$124*(AB43+AN43+AZ43))</f>
        <v/>
      </c>
      <c r="CW43" s="24" t="str">
        <f>IF($B43="","",Data!$I$125*(Data!$I$123*P43+BM43)+Data!$I$124*(AC43+AO43+BA43))</f>
        <v/>
      </c>
      <c r="CX43" s="24" t="str">
        <f>IF($B43="","",Data!$I$125*(Data!$I$123*Q43+BN43)+Data!$I$124*(AD43+AP43+BB43))</f>
        <v/>
      </c>
      <c r="CY43" s="24" t="str">
        <f>IF($B43="","",Data!$I$125*(Data!$I$123*R43+BO43)+Data!$I$124*(AE43+AQ43+BC43))</f>
        <v/>
      </c>
      <c r="CZ43" s="24" t="str">
        <f>IF($B43="","",Data!$I$125*(Data!$I$123*S43+BP43)+Data!$I$124*(AF43+AR43+BD43))</f>
        <v/>
      </c>
      <c r="DA43" s="24" t="str">
        <f>IF($B43="","",Data!$I$125*(Data!$I$123*T43+BQ43)+Data!$I$124*(AG43+AS43+BE43))</f>
        <v/>
      </c>
      <c r="DB43" s="24" t="str">
        <f>IF($B43="","",Data!$I$125*(Data!$I$123*U43+BR43)+Data!$I$124*(AH43+AT43+BF43))</f>
        <v/>
      </c>
      <c r="DC43" s="24" t="str">
        <f>IF($B43="","",Data!$I$125*(Data!$I$123*V43+BS43)+Data!$I$124*(AI43+AU43+BG43))</f>
        <v/>
      </c>
      <c r="DD43" s="24" t="str">
        <f>IF($B43="","",Data!$I$125*(Data!$I$123*W43+BT43)+Data!$I$124*(AJ43+AV43+BH43))</f>
        <v/>
      </c>
      <c r="DE43" s="24" t="str">
        <f>IF($B43="","",Data!$I$125*(Data!$I$123*X43+BU43)+Data!$I$124*(AK43+AW43+BI43))</f>
        <v/>
      </c>
      <c r="DF43" s="24" t="str">
        <f>IF($B43="","",Data!$I$125*(Data!$I$123*Y43+BV43)+Data!$I$124*(AL43+AX43+BJ43))</f>
        <v/>
      </c>
      <c r="DG43" s="24" t="str">
        <f>IF($B43="","",Data!$I$125*(Data!$I$123*Z43+BW43)+Data!$I$124*(AM43+AY43+BK43))</f>
        <v/>
      </c>
    </row>
    <row r="44" spans="2:111" s="17" customFormat="1" ht="19.899999999999999" customHeight="1">
      <c r="B44" s="47" t="str">
        <f>IF('3 INPUT SAP DATA'!H47="","",'3 INPUT SAP DATA'!H47)</f>
        <v/>
      </c>
      <c r="C44" s="24" t="str">
        <f>IF($B44="","",25*Occupancy!$G40*Data!D$107)</f>
        <v/>
      </c>
      <c r="D44" s="24" t="str">
        <f>IF($B44="","",25*Occupancy!$G40*Data!E$107)</f>
        <v/>
      </c>
      <c r="E44" s="24" t="str">
        <f>IF($B44="","",25*Occupancy!$G40*Data!F$107)</f>
        <v/>
      </c>
      <c r="F44" s="24" t="str">
        <f>IF($B44="","",25*Occupancy!$G40*Data!G$107)</f>
        <v/>
      </c>
      <c r="G44" s="24" t="str">
        <f>IF($B44="","",25*Occupancy!$G40*Data!H$107)</f>
        <v/>
      </c>
      <c r="H44" s="24" t="str">
        <f>IF($B44="","",25*Occupancy!$G40*Data!I$107)</f>
        <v/>
      </c>
      <c r="I44" s="24" t="str">
        <f>IF($B44="","",25*Occupancy!$G40*Data!J$107)</f>
        <v/>
      </c>
      <c r="J44" s="24" t="str">
        <f>IF($B44="","",25*Occupancy!$G40*Data!K$107)</f>
        <v/>
      </c>
      <c r="K44" s="24" t="str">
        <f>IF($B44="","",25*Occupancy!$G40*Data!L$107)</f>
        <v/>
      </c>
      <c r="L44" s="24" t="str">
        <f>IF($B44="","",25*Occupancy!$G40*Data!M$107)</f>
        <v/>
      </c>
      <c r="M44" s="24" t="str">
        <f>IF($B44="","",25*Occupancy!$G40*Data!N$107)</f>
        <v/>
      </c>
      <c r="N44" s="24" t="str">
        <f>IF($B44="","",25*Occupancy!$G40*Data!O$107)</f>
        <v/>
      </c>
      <c r="O44" s="24" t="str">
        <f>IF($B44="","",4.18*C44*Data!D$18*(60-Data!D$104)/3600)</f>
        <v/>
      </c>
      <c r="P44" s="24" t="str">
        <f>IF($B44="","",4.18*D44*Data!E$18*(60-Data!E$104)/3600)</f>
        <v/>
      </c>
      <c r="Q44" s="24" t="str">
        <f>IF($B44="","",4.18*E44*Data!F$18*(60-Data!F$104)/3600)</f>
        <v/>
      </c>
      <c r="R44" s="24" t="str">
        <f>IF($B44="","",4.18*F44*Data!G$18*(60-Data!G$104)/3600)</f>
        <v/>
      </c>
      <c r="S44" s="24" t="str">
        <f>IF($B44="","",4.18*G44*Data!H$18*(60-Data!H$104)/3600)</f>
        <v/>
      </c>
      <c r="T44" s="24" t="str">
        <f>IF($B44="","",4.18*H44*Data!I$18*(60-Data!I$104)/3600)</f>
        <v/>
      </c>
      <c r="U44" s="24" t="str">
        <f>IF($B44="","",4.18*I44*Data!J$18*(60-Data!J$104)/3600)</f>
        <v/>
      </c>
      <c r="V44" s="24" t="str">
        <f>IF($B44="","",4.18*J44*Data!K$18*(60-Data!K$104)/3600)</f>
        <v/>
      </c>
      <c r="W44" s="24" t="str">
        <f>IF($B44="","",4.18*K44*Data!L$18*(60-Data!L$104)/3600)</f>
        <v/>
      </c>
      <c r="X44" s="24" t="str">
        <f>IF($B44="","",4.18*L44*Data!M$18*(60-Data!M$104)/3600)</f>
        <v/>
      </c>
      <c r="Y44" s="24" t="str">
        <f>IF($B44="","",4.18*M44*Data!N$18*(60-Data!N$104)/3600)</f>
        <v/>
      </c>
      <c r="Z44" s="24" t="str">
        <f>IF($B44="","",4.18*N44*Data!O$18*(60-Data!O$104)/3600)</f>
        <v/>
      </c>
      <c r="AA44" s="24" t="str">
        <f t="shared" si="12"/>
        <v/>
      </c>
      <c r="AB44" s="24" t="str">
        <f t="shared" si="13"/>
        <v/>
      </c>
      <c r="AC44" s="24" t="str">
        <f t="shared" si="0"/>
        <v/>
      </c>
      <c r="AD44" s="24" t="str">
        <f t="shared" si="1"/>
        <v/>
      </c>
      <c r="AE44" s="24" t="str">
        <f t="shared" si="2"/>
        <v/>
      </c>
      <c r="AF44" s="24" t="str">
        <f t="shared" si="3"/>
        <v/>
      </c>
      <c r="AG44" s="24" t="str">
        <f t="shared" si="4"/>
        <v/>
      </c>
      <c r="AH44" s="24" t="str">
        <f t="shared" si="5"/>
        <v/>
      </c>
      <c r="AI44" s="24" t="str">
        <f t="shared" si="6"/>
        <v/>
      </c>
      <c r="AJ44" s="24" t="str">
        <f t="shared" si="7"/>
        <v/>
      </c>
      <c r="AK44" s="24" t="str">
        <f t="shared" si="8"/>
        <v/>
      </c>
      <c r="AL44" s="24" t="str">
        <f t="shared" si="9"/>
        <v/>
      </c>
      <c r="AM44" s="24" t="str">
        <f t="shared" si="10"/>
        <v/>
      </c>
      <c r="AN44" s="24" t="str">
        <f>IF($B44="","",'3 INPUT SAP DATA'!$AP47*0.6*Data!D$18)</f>
        <v/>
      </c>
      <c r="AO44" s="24" t="str">
        <f>IF($B44="","",'3 INPUT SAP DATA'!$AP47*0.6*Data!E$18)</f>
        <v/>
      </c>
      <c r="AP44" s="24" t="str">
        <f>IF($B44="","",'3 INPUT SAP DATA'!$AP47*0.6*Data!F$18)</f>
        <v/>
      </c>
      <c r="AQ44" s="24" t="str">
        <f>IF($B44="","",'3 INPUT SAP DATA'!$AP47*0.6*Data!G$18)</f>
        <v/>
      </c>
      <c r="AR44" s="24" t="str">
        <f>IF($B44="","",'3 INPUT SAP DATA'!$AP47*0.6*Data!H$18)</f>
        <v/>
      </c>
      <c r="AS44" s="24" t="str">
        <f>IF($B44="","",'3 INPUT SAP DATA'!$AP47*0.6*Data!I$18)</f>
        <v/>
      </c>
      <c r="AT44" s="24" t="str">
        <f>IF($B44="","",'3 INPUT SAP DATA'!$AP47*0.6*Data!J$18)</f>
        <v/>
      </c>
      <c r="AU44" s="24" t="str">
        <f>IF($B44="","",'3 INPUT SAP DATA'!$AP47*0.6*Data!K$18)</f>
        <v/>
      </c>
      <c r="AV44" s="24" t="str">
        <f>IF($B44="","",'3 INPUT SAP DATA'!$AP47*0.6*Data!L$18)</f>
        <v/>
      </c>
      <c r="AW44" s="24" t="str">
        <f>IF($B44="","",'3 INPUT SAP DATA'!$AP47*0.6*Data!M$18)</f>
        <v/>
      </c>
      <c r="AX44" s="24" t="str">
        <f>IF($B44="","",'3 INPUT SAP DATA'!$AP47*0.6*Data!N$18)</f>
        <v/>
      </c>
      <c r="AY44" s="24" t="str">
        <f>IF($B44="","",'3 INPUT SAP DATA'!$AP47*0.6*Data!O$18)</f>
        <v/>
      </c>
      <c r="AZ44" s="24" t="str">
        <f>IF($B44="","",IF(OR('3 INPUT SAP DATA'!$AI47=Data!$E$12,'3 INPUT SAP DATA'!$AI47=Data!$G$12,'3 INPUT SAP DATA'!$AI47=Data!$H$12),0,Data!D$18*14*((0.0091*1+0.0245*(1-1))*3+0.0263)))</f>
        <v/>
      </c>
      <c r="BA44" s="24" t="str">
        <f>IF($B44="","",IF(OR('3 INPUT SAP DATA'!$AI47=Data!$E$12,'3 INPUT SAP DATA'!$AI47=Data!$G$12,'3 INPUT SAP DATA'!$AI47=Data!$H$12),0,Data!E$18*14*((0.0091*1+0.0245*(1-1))*3+0.0263)))</f>
        <v/>
      </c>
      <c r="BB44" s="24" t="str">
        <f>IF($B44="","",IF(OR('3 INPUT SAP DATA'!$AI47=Data!$E$12,'3 INPUT SAP DATA'!$AI47=Data!$G$12,'3 INPUT SAP DATA'!$AI47=Data!$H$12),0,Data!F$18*14*((0.0091*1+0.0245*(1-1))*3+0.0263)))</f>
        <v/>
      </c>
      <c r="BC44" s="24" t="str">
        <f>IF($B44="","",IF(OR('3 INPUT SAP DATA'!$AI47=Data!$E$12,'3 INPUT SAP DATA'!$AI47=Data!$G$12,'3 INPUT SAP DATA'!$AI47=Data!$H$12),0,Data!G$18*14*((0.0091*1+0.0245*(1-1))*3+0.0263)))</f>
        <v/>
      </c>
      <c r="BD44" s="24" t="str">
        <f>IF($B44="","",IF(OR('3 INPUT SAP DATA'!$AI47=Data!$E$12,'3 INPUT SAP DATA'!$AI47=Data!$G$12,'3 INPUT SAP DATA'!$AI47=Data!$H$12),0,Data!H$18*14*((0.0091*1+0.0245*(1-1))*3+0.0263)))</f>
        <v/>
      </c>
      <c r="BE44" s="24" t="str">
        <f>IF($B44="","",IF(OR('3 INPUT SAP DATA'!$AI47=Data!$E$12,'3 INPUT SAP DATA'!$AI47=Data!$G$12,'3 INPUT SAP DATA'!$AI47=Data!$H$12),0,Data!I$18*14*((0.0091*1+0.0245*(1-1))*3+0.0263)))</f>
        <v/>
      </c>
      <c r="BF44" s="24" t="str">
        <f>IF($B44="","",IF(OR('3 INPUT SAP DATA'!$AI47=Data!$E$12,'3 INPUT SAP DATA'!$AI47=Data!$G$12,'3 INPUT SAP DATA'!$AI47=Data!$H$12),0,Data!J$18*14*((0.0091*1+0.0245*(1-1))*3+0.0263)))</f>
        <v/>
      </c>
      <c r="BG44" s="24" t="str">
        <f>IF($B44="","",IF(OR('3 INPUT SAP DATA'!$AI47=Data!$E$12,'3 INPUT SAP DATA'!$AI47=Data!$G$12,'3 INPUT SAP DATA'!$AI47=Data!$H$12),0,Data!K$18*14*((0.0091*1+0.0245*(1-1))*3+0.0263)))</f>
        <v/>
      </c>
      <c r="BH44" s="24" t="str">
        <f>IF($B44="","",IF(OR('3 INPUT SAP DATA'!$AI47=Data!$E$12,'3 INPUT SAP DATA'!$AI47=Data!$G$12,'3 INPUT SAP DATA'!$AI47=Data!$H$12),0,Data!L$18*14*((0.0091*1+0.0245*(1-1))*3+0.0263)))</f>
        <v/>
      </c>
      <c r="BI44" s="24" t="str">
        <f>IF($B44="","",IF(OR('3 INPUT SAP DATA'!$AI47=Data!$E$12,'3 INPUT SAP DATA'!$AI47=Data!$G$12,'3 INPUT SAP DATA'!$AI47=Data!$H$12),0,Data!M$18*14*((0.0091*1+0.0245*(1-1))*3+0.0263)))</f>
        <v/>
      </c>
      <c r="BJ44" s="24" t="str">
        <f>IF($B44="","",IF(OR('3 INPUT SAP DATA'!$AI47=Data!$E$12,'3 INPUT SAP DATA'!$AI47=Data!$G$12,'3 INPUT SAP DATA'!$AI47=Data!$H$12),0,Data!N$18*14*((0.0091*1+0.0245*(1-1))*3+0.0263)))</f>
        <v/>
      </c>
      <c r="BK44" s="24" t="str">
        <f>IF($B44="","",IF(OR('3 INPUT SAP DATA'!$AI47=Data!$E$12,'3 INPUT SAP DATA'!$AI47=Data!$G$12,'3 INPUT SAP DATA'!$AI47=Data!$H$12),0,Data!O$18*14*((0.0091*1+0.0245*(1-1))*3+0.0263)))</f>
        <v/>
      </c>
      <c r="BL44" s="24" t="str">
        <f>IF($B44="","",IF('3 INPUT SAP DATA'!$AN47=Data!$G$13,600*IF(C47&lt;100,C47/100,1)*Data!D$18/365,0))</f>
        <v/>
      </c>
      <c r="BM44" s="24" t="str">
        <f>IF($B44="","",IF('3 INPUT SAP DATA'!$AN47=Data!$G$13,600*IF(D47&lt;100,D47/100,1)*Data!E$18/365,0))</f>
        <v/>
      </c>
      <c r="BN44" s="24" t="str">
        <f>IF($B44="","",IF('3 INPUT SAP DATA'!$AN47=Data!$G$13,600*IF(E47&lt;100,E47/100,1)*Data!F$18/365,0))</f>
        <v/>
      </c>
      <c r="BO44" s="24" t="str">
        <f>IF($B44="","",IF('3 INPUT SAP DATA'!$AN47=Data!$G$13,600*IF(F47&lt;100,F47/100,1)*Data!G$18/365,0))</f>
        <v/>
      </c>
      <c r="BP44" s="24" t="str">
        <f>IF($B44="","",IF('3 INPUT SAP DATA'!$AN47=Data!$G$13,600*IF(G47&lt;100,G47/100,1)*Data!H$18/365,0))</f>
        <v/>
      </c>
      <c r="BQ44" s="24" t="str">
        <f>IF($B44="","",IF('3 INPUT SAP DATA'!$AN47=Data!$G$13,600*IF(H47&lt;100,H47/100,1)*Data!I$18/365,0))</f>
        <v/>
      </c>
      <c r="BR44" s="24" t="str">
        <f>IF($B44="","",IF('3 INPUT SAP DATA'!$AN47=Data!$G$13,600*IF(I47&lt;100,I47/100,1)*Data!J$18/365,0))</f>
        <v/>
      </c>
      <c r="BS44" s="24" t="str">
        <f>IF($B44="","",IF('3 INPUT SAP DATA'!$AN47=Data!$G$13,600*IF(J47&lt;100,J47/100,1)*Data!K$18/365,0))</f>
        <v/>
      </c>
      <c r="BT44" s="24" t="str">
        <f>IF($B44="","",IF('3 INPUT SAP DATA'!$AN47=Data!$G$13,600*IF(K47&lt;100,K47/100,1)*Data!L$18/365,0))</f>
        <v/>
      </c>
      <c r="BU44" s="24" t="str">
        <f>IF($B44="","",IF('3 INPUT SAP DATA'!$AN47=Data!$G$13,600*IF(L47&lt;100,L47/100,1)*Data!M$18/365,0))</f>
        <v/>
      </c>
      <c r="BV44" s="24" t="str">
        <f>IF($B44="","",IF('3 INPUT SAP DATA'!$AN47=Data!$G$13,600*IF(M47&lt;100,M47/100,1)*Data!N$18/365,0))</f>
        <v/>
      </c>
      <c r="BW44" s="24" t="str">
        <f>IF($B44="","",IF('3 INPUT SAP DATA'!$AN47=Data!$G$13,600*IF(N47&lt;100,N47/100,1)*Data!O$18/365,0))</f>
        <v/>
      </c>
      <c r="BX44" s="24" t="str">
        <f t="shared" si="14"/>
        <v/>
      </c>
      <c r="BY44" s="24" t="str">
        <f t="shared" si="15"/>
        <v/>
      </c>
      <c r="BZ44" s="24" t="str">
        <f t="shared" si="16"/>
        <v/>
      </c>
      <c r="CA44" s="24" t="str">
        <f t="shared" si="17"/>
        <v/>
      </c>
      <c r="CB44" s="24" t="str">
        <f t="shared" si="18"/>
        <v/>
      </c>
      <c r="CC44" s="24" t="str">
        <f t="shared" si="19"/>
        <v/>
      </c>
      <c r="CD44" s="24" t="str">
        <f t="shared" si="20"/>
        <v/>
      </c>
      <c r="CE44" s="24" t="str">
        <f t="shared" si="21"/>
        <v/>
      </c>
      <c r="CF44" s="24" t="str">
        <f t="shared" si="22"/>
        <v/>
      </c>
      <c r="CG44" s="24" t="str">
        <f t="shared" si="23"/>
        <v/>
      </c>
      <c r="CH44" s="24" t="str">
        <f t="shared" si="24"/>
        <v/>
      </c>
      <c r="CI44" s="24" t="str">
        <f t="shared" si="25"/>
        <v/>
      </c>
      <c r="CJ44" s="24" t="str">
        <f>IF($B44="","",BX44+'3 INPUT SAP DATA'!AV47)</f>
        <v/>
      </c>
      <c r="CK44" s="24" t="str">
        <f>IF($B44="","",BY44+'3 INPUT SAP DATA'!AW47)</f>
        <v/>
      </c>
      <c r="CL44" s="24" t="str">
        <f>IF($B44="","",BZ44+'3 INPUT SAP DATA'!AX47)</f>
        <v/>
      </c>
      <c r="CM44" s="24" t="str">
        <f>IF($B44="","",CA44+'3 INPUT SAP DATA'!AY47)</f>
        <v/>
      </c>
      <c r="CN44" s="24" t="str">
        <f>IF($B44="","",CB44+'3 INPUT SAP DATA'!AZ47)</f>
        <v/>
      </c>
      <c r="CO44" s="24" t="str">
        <f>IF($B44="","",CC44+'3 INPUT SAP DATA'!BA47)</f>
        <v/>
      </c>
      <c r="CP44" s="24" t="str">
        <f>IF($B44="","",CD44+'3 INPUT SAP DATA'!BB47)</f>
        <v/>
      </c>
      <c r="CQ44" s="24" t="str">
        <f>IF($B44="","",CE44+'3 INPUT SAP DATA'!BC47)</f>
        <v/>
      </c>
      <c r="CR44" s="24" t="str">
        <f>IF($B44="","",CF44+'3 INPUT SAP DATA'!BD47)</f>
        <v/>
      </c>
      <c r="CS44" s="24" t="str">
        <f>IF($B44="","",CG44+'3 INPUT SAP DATA'!BE47)</f>
        <v/>
      </c>
      <c r="CT44" s="24" t="str">
        <f>IF($B44="","",CH44+'3 INPUT SAP DATA'!BF47)</f>
        <v/>
      </c>
      <c r="CU44" s="24" t="str">
        <f>IF($B44="","",CI44+'3 INPUT SAP DATA'!BG47)</f>
        <v/>
      </c>
      <c r="CV44" s="24" t="str">
        <f>IF($B44="","",Data!$I$125*(Data!$I$123*O44+BL44)+Data!$I$124*(AB44+AN44+AZ44))</f>
        <v/>
      </c>
      <c r="CW44" s="24" t="str">
        <f>IF($B44="","",Data!$I$125*(Data!$I$123*P44+BM44)+Data!$I$124*(AC44+AO44+BA44))</f>
        <v/>
      </c>
      <c r="CX44" s="24" t="str">
        <f>IF($B44="","",Data!$I$125*(Data!$I$123*Q44+BN44)+Data!$I$124*(AD44+AP44+BB44))</f>
        <v/>
      </c>
      <c r="CY44" s="24" t="str">
        <f>IF($B44="","",Data!$I$125*(Data!$I$123*R44+BO44)+Data!$I$124*(AE44+AQ44+BC44))</f>
        <v/>
      </c>
      <c r="CZ44" s="24" t="str">
        <f>IF($B44="","",Data!$I$125*(Data!$I$123*S44+BP44)+Data!$I$124*(AF44+AR44+BD44))</f>
        <v/>
      </c>
      <c r="DA44" s="24" t="str">
        <f>IF($B44="","",Data!$I$125*(Data!$I$123*T44+BQ44)+Data!$I$124*(AG44+AS44+BE44))</f>
        <v/>
      </c>
      <c r="DB44" s="24" t="str">
        <f>IF($B44="","",Data!$I$125*(Data!$I$123*U44+BR44)+Data!$I$124*(AH44+AT44+BF44))</f>
        <v/>
      </c>
      <c r="DC44" s="24" t="str">
        <f>IF($B44="","",Data!$I$125*(Data!$I$123*V44+BS44)+Data!$I$124*(AI44+AU44+BG44))</f>
        <v/>
      </c>
      <c r="DD44" s="24" t="str">
        <f>IF($B44="","",Data!$I$125*(Data!$I$123*W44+BT44)+Data!$I$124*(AJ44+AV44+BH44))</f>
        <v/>
      </c>
      <c r="DE44" s="24" t="str">
        <f>IF($B44="","",Data!$I$125*(Data!$I$123*X44+BU44)+Data!$I$124*(AK44+AW44+BI44))</f>
        <v/>
      </c>
      <c r="DF44" s="24" t="str">
        <f>IF($B44="","",Data!$I$125*(Data!$I$123*Y44+BV44)+Data!$I$124*(AL44+AX44+BJ44))</f>
        <v/>
      </c>
      <c r="DG44" s="24" t="str">
        <f>IF($B44="","",Data!$I$125*(Data!$I$123*Z44+BW44)+Data!$I$124*(AM44+AY44+BK44))</f>
        <v/>
      </c>
    </row>
    <row r="45" spans="2:111" s="17" customFormat="1" ht="19.899999999999999" customHeight="1">
      <c r="B45" s="47" t="str">
        <f>IF('3 INPUT SAP DATA'!H48="","",'3 INPUT SAP DATA'!H48)</f>
        <v/>
      </c>
      <c r="C45" s="24" t="str">
        <f>IF($B45="","",25*Occupancy!$G41*Data!D$107)</f>
        <v/>
      </c>
      <c r="D45" s="24" t="str">
        <f>IF($B45="","",25*Occupancy!$G41*Data!E$107)</f>
        <v/>
      </c>
      <c r="E45" s="24" t="str">
        <f>IF($B45="","",25*Occupancy!$G41*Data!F$107)</f>
        <v/>
      </c>
      <c r="F45" s="24" t="str">
        <f>IF($B45="","",25*Occupancy!$G41*Data!G$107)</f>
        <v/>
      </c>
      <c r="G45" s="24" t="str">
        <f>IF($B45="","",25*Occupancy!$G41*Data!H$107)</f>
        <v/>
      </c>
      <c r="H45" s="24" t="str">
        <f>IF($B45="","",25*Occupancy!$G41*Data!I$107)</f>
        <v/>
      </c>
      <c r="I45" s="24" t="str">
        <f>IF($B45="","",25*Occupancy!$G41*Data!J$107)</f>
        <v/>
      </c>
      <c r="J45" s="24" t="str">
        <f>IF($B45="","",25*Occupancy!$G41*Data!K$107)</f>
        <v/>
      </c>
      <c r="K45" s="24" t="str">
        <f>IF($B45="","",25*Occupancy!$G41*Data!L$107)</f>
        <v/>
      </c>
      <c r="L45" s="24" t="str">
        <f>IF($B45="","",25*Occupancy!$G41*Data!M$107)</f>
        <v/>
      </c>
      <c r="M45" s="24" t="str">
        <f>IF($B45="","",25*Occupancy!$G41*Data!N$107)</f>
        <v/>
      </c>
      <c r="N45" s="24" t="str">
        <f>IF($B45="","",25*Occupancy!$G41*Data!O$107)</f>
        <v/>
      </c>
      <c r="O45" s="24" t="str">
        <f>IF($B45="","",4.18*C45*Data!D$18*(60-Data!D$104)/3600)</f>
        <v/>
      </c>
      <c r="P45" s="24" t="str">
        <f>IF($B45="","",4.18*D45*Data!E$18*(60-Data!E$104)/3600)</f>
        <v/>
      </c>
      <c r="Q45" s="24" t="str">
        <f>IF($B45="","",4.18*E45*Data!F$18*(60-Data!F$104)/3600)</f>
        <v/>
      </c>
      <c r="R45" s="24" t="str">
        <f>IF($B45="","",4.18*F45*Data!G$18*(60-Data!G$104)/3600)</f>
        <v/>
      </c>
      <c r="S45" s="24" t="str">
        <f>IF($B45="","",4.18*G45*Data!H$18*(60-Data!H$104)/3600)</f>
        <v/>
      </c>
      <c r="T45" s="24" t="str">
        <f>IF($B45="","",4.18*H45*Data!I$18*(60-Data!I$104)/3600)</f>
        <v/>
      </c>
      <c r="U45" s="24" t="str">
        <f>IF($B45="","",4.18*I45*Data!J$18*(60-Data!J$104)/3600)</f>
        <v/>
      </c>
      <c r="V45" s="24" t="str">
        <f>IF($B45="","",4.18*J45*Data!K$18*(60-Data!K$104)/3600)</f>
        <v/>
      </c>
      <c r="W45" s="24" t="str">
        <f>IF($B45="","",4.18*K45*Data!L$18*(60-Data!L$104)/3600)</f>
        <v/>
      </c>
      <c r="X45" s="24" t="str">
        <f>IF($B45="","",4.18*L45*Data!M$18*(60-Data!M$104)/3600)</f>
        <v/>
      </c>
      <c r="Y45" s="24" t="str">
        <f>IF($B45="","",4.18*M45*Data!N$18*(60-Data!N$104)/3600)</f>
        <v/>
      </c>
      <c r="Z45" s="24" t="str">
        <f>IF($B45="","",4.18*N45*Data!O$18*(60-Data!O$104)/3600)</f>
        <v/>
      </c>
      <c r="AA45" s="24" t="str">
        <f t="shared" si="12"/>
        <v/>
      </c>
      <c r="AB45" s="24" t="str">
        <f t="shared" si="13"/>
        <v/>
      </c>
      <c r="AC45" s="24" t="str">
        <f t="shared" si="0"/>
        <v/>
      </c>
      <c r="AD45" s="24" t="str">
        <f t="shared" si="1"/>
        <v/>
      </c>
      <c r="AE45" s="24" t="str">
        <f t="shared" si="2"/>
        <v/>
      </c>
      <c r="AF45" s="24" t="str">
        <f t="shared" si="3"/>
        <v/>
      </c>
      <c r="AG45" s="24" t="str">
        <f t="shared" si="4"/>
        <v/>
      </c>
      <c r="AH45" s="24" t="str">
        <f t="shared" si="5"/>
        <v/>
      </c>
      <c r="AI45" s="24" t="str">
        <f t="shared" si="6"/>
        <v/>
      </c>
      <c r="AJ45" s="24" t="str">
        <f t="shared" si="7"/>
        <v/>
      </c>
      <c r="AK45" s="24" t="str">
        <f t="shared" si="8"/>
        <v/>
      </c>
      <c r="AL45" s="24" t="str">
        <f t="shared" si="9"/>
        <v/>
      </c>
      <c r="AM45" s="24" t="str">
        <f t="shared" si="10"/>
        <v/>
      </c>
      <c r="AN45" s="24" t="str">
        <f>IF($B45="","",'3 INPUT SAP DATA'!$AP48*0.6*Data!D$18)</f>
        <v/>
      </c>
      <c r="AO45" s="24" t="str">
        <f>IF($B45="","",'3 INPUT SAP DATA'!$AP48*0.6*Data!E$18)</f>
        <v/>
      </c>
      <c r="AP45" s="24" t="str">
        <f>IF($B45="","",'3 INPUT SAP DATA'!$AP48*0.6*Data!F$18)</f>
        <v/>
      </c>
      <c r="AQ45" s="24" t="str">
        <f>IF($B45="","",'3 INPUT SAP DATA'!$AP48*0.6*Data!G$18)</f>
        <v/>
      </c>
      <c r="AR45" s="24" t="str">
        <f>IF($B45="","",'3 INPUT SAP DATA'!$AP48*0.6*Data!H$18)</f>
        <v/>
      </c>
      <c r="AS45" s="24" t="str">
        <f>IF($B45="","",'3 INPUT SAP DATA'!$AP48*0.6*Data!I$18)</f>
        <v/>
      </c>
      <c r="AT45" s="24" t="str">
        <f>IF($B45="","",'3 INPUT SAP DATA'!$AP48*0.6*Data!J$18)</f>
        <v/>
      </c>
      <c r="AU45" s="24" t="str">
        <f>IF($B45="","",'3 INPUT SAP DATA'!$AP48*0.6*Data!K$18)</f>
        <v/>
      </c>
      <c r="AV45" s="24" t="str">
        <f>IF($B45="","",'3 INPUT SAP DATA'!$AP48*0.6*Data!L$18)</f>
        <v/>
      </c>
      <c r="AW45" s="24" t="str">
        <f>IF($B45="","",'3 INPUT SAP DATA'!$AP48*0.6*Data!M$18)</f>
        <v/>
      </c>
      <c r="AX45" s="24" t="str">
        <f>IF($B45="","",'3 INPUT SAP DATA'!$AP48*0.6*Data!N$18)</f>
        <v/>
      </c>
      <c r="AY45" s="24" t="str">
        <f>IF($B45="","",'3 INPUT SAP DATA'!$AP48*0.6*Data!O$18)</f>
        <v/>
      </c>
      <c r="AZ45" s="24" t="str">
        <f>IF($B45="","",IF(OR('3 INPUT SAP DATA'!$AI48=Data!$E$12,'3 INPUT SAP DATA'!$AI48=Data!$G$12,'3 INPUT SAP DATA'!$AI48=Data!$H$12),0,Data!D$18*14*((0.0091*1+0.0245*(1-1))*3+0.0263)))</f>
        <v/>
      </c>
      <c r="BA45" s="24" t="str">
        <f>IF($B45="","",IF(OR('3 INPUT SAP DATA'!$AI48=Data!$E$12,'3 INPUT SAP DATA'!$AI48=Data!$G$12,'3 INPUT SAP DATA'!$AI48=Data!$H$12),0,Data!E$18*14*((0.0091*1+0.0245*(1-1))*3+0.0263)))</f>
        <v/>
      </c>
      <c r="BB45" s="24" t="str">
        <f>IF($B45="","",IF(OR('3 INPUT SAP DATA'!$AI48=Data!$E$12,'3 INPUT SAP DATA'!$AI48=Data!$G$12,'3 INPUT SAP DATA'!$AI48=Data!$H$12),0,Data!F$18*14*((0.0091*1+0.0245*(1-1))*3+0.0263)))</f>
        <v/>
      </c>
      <c r="BC45" s="24" t="str">
        <f>IF($B45="","",IF(OR('3 INPUT SAP DATA'!$AI48=Data!$E$12,'3 INPUT SAP DATA'!$AI48=Data!$G$12,'3 INPUT SAP DATA'!$AI48=Data!$H$12),0,Data!G$18*14*((0.0091*1+0.0245*(1-1))*3+0.0263)))</f>
        <v/>
      </c>
      <c r="BD45" s="24" t="str">
        <f>IF($B45="","",IF(OR('3 INPUT SAP DATA'!$AI48=Data!$E$12,'3 INPUT SAP DATA'!$AI48=Data!$G$12,'3 INPUT SAP DATA'!$AI48=Data!$H$12),0,Data!H$18*14*((0.0091*1+0.0245*(1-1))*3+0.0263)))</f>
        <v/>
      </c>
      <c r="BE45" s="24" t="str">
        <f>IF($B45="","",IF(OR('3 INPUT SAP DATA'!$AI48=Data!$E$12,'3 INPUT SAP DATA'!$AI48=Data!$G$12,'3 INPUT SAP DATA'!$AI48=Data!$H$12),0,Data!I$18*14*((0.0091*1+0.0245*(1-1))*3+0.0263)))</f>
        <v/>
      </c>
      <c r="BF45" s="24" t="str">
        <f>IF($B45="","",IF(OR('3 INPUT SAP DATA'!$AI48=Data!$E$12,'3 INPUT SAP DATA'!$AI48=Data!$G$12,'3 INPUT SAP DATA'!$AI48=Data!$H$12),0,Data!J$18*14*((0.0091*1+0.0245*(1-1))*3+0.0263)))</f>
        <v/>
      </c>
      <c r="BG45" s="24" t="str">
        <f>IF($B45="","",IF(OR('3 INPUT SAP DATA'!$AI48=Data!$E$12,'3 INPUT SAP DATA'!$AI48=Data!$G$12,'3 INPUT SAP DATA'!$AI48=Data!$H$12),0,Data!K$18*14*((0.0091*1+0.0245*(1-1))*3+0.0263)))</f>
        <v/>
      </c>
      <c r="BH45" s="24" t="str">
        <f>IF($B45="","",IF(OR('3 INPUT SAP DATA'!$AI48=Data!$E$12,'3 INPUT SAP DATA'!$AI48=Data!$G$12,'3 INPUT SAP DATA'!$AI48=Data!$H$12),0,Data!L$18*14*((0.0091*1+0.0245*(1-1))*3+0.0263)))</f>
        <v/>
      </c>
      <c r="BI45" s="24" t="str">
        <f>IF($B45="","",IF(OR('3 INPUT SAP DATA'!$AI48=Data!$E$12,'3 INPUT SAP DATA'!$AI48=Data!$G$12,'3 INPUT SAP DATA'!$AI48=Data!$H$12),0,Data!M$18*14*((0.0091*1+0.0245*(1-1))*3+0.0263)))</f>
        <v/>
      </c>
      <c r="BJ45" s="24" t="str">
        <f>IF($B45="","",IF(OR('3 INPUT SAP DATA'!$AI48=Data!$E$12,'3 INPUT SAP DATA'!$AI48=Data!$G$12,'3 INPUT SAP DATA'!$AI48=Data!$H$12),0,Data!N$18*14*((0.0091*1+0.0245*(1-1))*3+0.0263)))</f>
        <v/>
      </c>
      <c r="BK45" s="24" t="str">
        <f>IF($B45="","",IF(OR('3 INPUT SAP DATA'!$AI48=Data!$E$12,'3 INPUT SAP DATA'!$AI48=Data!$G$12,'3 INPUT SAP DATA'!$AI48=Data!$H$12),0,Data!O$18*14*((0.0091*1+0.0245*(1-1))*3+0.0263)))</f>
        <v/>
      </c>
      <c r="BL45" s="24" t="str">
        <f>IF($B45="","",IF('3 INPUT SAP DATA'!$AN48=Data!$G$13,600*IF(C48&lt;100,C48/100,1)*Data!D$18/365,0))</f>
        <v/>
      </c>
      <c r="BM45" s="24" t="str">
        <f>IF($B45="","",IF('3 INPUT SAP DATA'!$AN48=Data!$G$13,600*IF(D48&lt;100,D48/100,1)*Data!E$18/365,0))</f>
        <v/>
      </c>
      <c r="BN45" s="24" t="str">
        <f>IF($B45="","",IF('3 INPUT SAP DATA'!$AN48=Data!$G$13,600*IF(E48&lt;100,E48/100,1)*Data!F$18/365,0))</f>
        <v/>
      </c>
      <c r="BO45" s="24" t="str">
        <f>IF($B45="","",IF('3 INPUT SAP DATA'!$AN48=Data!$G$13,600*IF(F48&lt;100,F48/100,1)*Data!G$18/365,0))</f>
        <v/>
      </c>
      <c r="BP45" s="24" t="str">
        <f>IF($B45="","",IF('3 INPUT SAP DATA'!$AN48=Data!$G$13,600*IF(G48&lt;100,G48/100,1)*Data!H$18/365,0))</f>
        <v/>
      </c>
      <c r="BQ45" s="24" t="str">
        <f>IF($B45="","",IF('3 INPUT SAP DATA'!$AN48=Data!$G$13,600*IF(H48&lt;100,H48/100,1)*Data!I$18/365,0))</f>
        <v/>
      </c>
      <c r="BR45" s="24" t="str">
        <f>IF($B45="","",IF('3 INPUT SAP DATA'!$AN48=Data!$G$13,600*IF(I48&lt;100,I48/100,1)*Data!J$18/365,0))</f>
        <v/>
      </c>
      <c r="BS45" s="24" t="str">
        <f>IF($B45="","",IF('3 INPUT SAP DATA'!$AN48=Data!$G$13,600*IF(J48&lt;100,J48/100,1)*Data!K$18/365,0))</f>
        <v/>
      </c>
      <c r="BT45" s="24" t="str">
        <f>IF($B45="","",IF('3 INPUT SAP DATA'!$AN48=Data!$G$13,600*IF(K48&lt;100,K48/100,1)*Data!L$18/365,0))</f>
        <v/>
      </c>
      <c r="BU45" s="24" t="str">
        <f>IF($B45="","",IF('3 INPUT SAP DATA'!$AN48=Data!$G$13,600*IF(L48&lt;100,L48/100,1)*Data!M$18/365,0))</f>
        <v/>
      </c>
      <c r="BV45" s="24" t="str">
        <f>IF($B45="","",IF('3 INPUT SAP DATA'!$AN48=Data!$G$13,600*IF(M48&lt;100,M48/100,1)*Data!N$18/365,0))</f>
        <v/>
      </c>
      <c r="BW45" s="24" t="str">
        <f>IF($B45="","",IF('3 INPUT SAP DATA'!$AN48=Data!$G$13,600*IF(N48&lt;100,N48/100,1)*Data!O$18/365,0))</f>
        <v/>
      </c>
      <c r="BX45" s="24" t="str">
        <f t="shared" si="14"/>
        <v/>
      </c>
      <c r="BY45" s="24" t="str">
        <f t="shared" si="15"/>
        <v/>
      </c>
      <c r="BZ45" s="24" t="str">
        <f t="shared" si="16"/>
        <v/>
      </c>
      <c r="CA45" s="24" t="str">
        <f t="shared" si="17"/>
        <v/>
      </c>
      <c r="CB45" s="24" t="str">
        <f t="shared" si="18"/>
        <v/>
      </c>
      <c r="CC45" s="24" t="str">
        <f t="shared" si="19"/>
        <v/>
      </c>
      <c r="CD45" s="24" t="str">
        <f t="shared" si="20"/>
        <v/>
      </c>
      <c r="CE45" s="24" t="str">
        <f t="shared" si="21"/>
        <v/>
      </c>
      <c r="CF45" s="24" t="str">
        <f t="shared" si="22"/>
        <v/>
      </c>
      <c r="CG45" s="24" t="str">
        <f t="shared" si="23"/>
        <v/>
      </c>
      <c r="CH45" s="24" t="str">
        <f t="shared" si="24"/>
        <v/>
      </c>
      <c r="CI45" s="24" t="str">
        <f t="shared" si="25"/>
        <v/>
      </c>
      <c r="CJ45" s="24" t="str">
        <f>IF($B45="","",BX45+'3 INPUT SAP DATA'!AV48)</f>
        <v/>
      </c>
      <c r="CK45" s="24" t="str">
        <f>IF($B45="","",BY45+'3 INPUT SAP DATA'!AW48)</f>
        <v/>
      </c>
      <c r="CL45" s="24" t="str">
        <f>IF($B45="","",BZ45+'3 INPUT SAP DATA'!AX48)</f>
        <v/>
      </c>
      <c r="CM45" s="24" t="str">
        <f>IF($B45="","",CA45+'3 INPUT SAP DATA'!AY48)</f>
        <v/>
      </c>
      <c r="CN45" s="24" t="str">
        <f>IF($B45="","",CB45+'3 INPUT SAP DATA'!AZ48)</f>
        <v/>
      </c>
      <c r="CO45" s="24" t="str">
        <f>IF($B45="","",CC45+'3 INPUT SAP DATA'!BA48)</f>
        <v/>
      </c>
      <c r="CP45" s="24" t="str">
        <f>IF($B45="","",CD45+'3 INPUT SAP DATA'!BB48)</f>
        <v/>
      </c>
      <c r="CQ45" s="24" t="str">
        <f>IF($B45="","",CE45+'3 INPUT SAP DATA'!BC48)</f>
        <v/>
      </c>
      <c r="CR45" s="24" t="str">
        <f>IF($B45="","",CF45+'3 INPUT SAP DATA'!BD48)</f>
        <v/>
      </c>
      <c r="CS45" s="24" t="str">
        <f>IF($B45="","",CG45+'3 INPUT SAP DATA'!BE48)</f>
        <v/>
      </c>
      <c r="CT45" s="24" t="str">
        <f>IF($B45="","",CH45+'3 INPUT SAP DATA'!BF48)</f>
        <v/>
      </c>
      <c r="CU45" s="24" t="str">
        <f>IF($B45="","",CI45+'3 INPUT SAP DATA'!BG48)</f>
        <v/>
      </c>
      <c r="CV45" s="24" t="str">
        <f>IF($B45="","",Data!$I$125*(Data!$I$123*O45+BL45)+Data!$I$124*(AB45+AN45+AZ45))</f>
        <v/>
      </c>
      <c r="CW45" s="24" t="str">
        <f>IF($B45="","",Data!$I$125*(Data!$I$123*P45+BM45)+Data!$I$124*(AC45+AO45+BA45))</f>
        <v/>
      </c>
      <c r="CX45" s="24" t="str">
        <f>IF($B45="","",Data!$I$125*(Data!$I$123*Q45+BN45)+Data!$I$124*(AD45+AP45+BB45))</f>
        <v/>
      </c>
      <c r="CY45" s="24" t="str">
        <f>IF($B45="","",Data!$I$125*(Data!$I$123*R45+BO45)+Data!$I$124*(AE45+AQ45+BC45))</f>
        <v/>
      </c>
      <c r="CZ45" s="24" t="str">
        <f>IF($B45="","",Data!$I$125*(Data!$I$123*S45+BP45)+Data!$I$124*(AF45+AR45+BD45))</f>
        <v/>
      </c>
      <c r="DA45" s="24" t="str">
        <f>IF($B45="","",Data!$I$125*(Data!$I$123*T45+BQ45)+Data!$I$124*(AG45+AS45+BE45))</f>
        <v/>
      </c>
      <c r="DB45" s="24" t="str">
        <f>IF($B45="","",Data!$I$125*(Data!$I$123*U45+BR45)+Data!$I$124*(AH45+AT45+BF45))</f>
        <v/>
      </c>
      <c r="DC45" s="24" t="str">
        <f>IF($B45="","",Data!$I$125*(Data!$I$123*V45+BS45)+Data!$I$124*(AI45+AU45+BG45))</f>
        <v/>
      </c>
      <c r="DD45" s="24" t="str">
        <f>IF($B45="","",Data!$I$125*(Data!$I$123*W45+BT45)+Data!$I$124*(AJ45+AV45+BH45))</f>
        <v/>
      </c>
      <c r="DE45" s="24" t="str">
        <f>IF($B45="","",Data!$I$125*(Data!$I$123*X45+BU45)+Data!$I$124*(AK45+AW45+BI45))</f>
        <v/>
      </c>
      <c r="DF45" s="24" t="str">
        <f>IF($B45="","",Data!$I$125*(Data!$I$123*Y45+BV45)+Data!$I$124*(AL45+AX45+BJ45))</f>
        <v/>
      </c>
      <c r="DG45" s="24" t="str">
        <f>IF($B45="","",Data!$I$125*(Data!$I$123*Z45+BW45)+Data!$I$124*(AM45+AY45+BK45))</f>
        <v/>
      </c>
    </row>
    <row r="46" spans="2:111" s="17" customFormat="1" ht="19.899999999999999" customHeight="1">
      <c r="B46" s="47" t="str">
        <f>IF('3 INPUT SAP DATA'!H49="","",'3 INPUT SAP DATA'!H49)</f>
        <v/>
      </c>
      <c r="C46" s="24" t="str">
        <f>IF($B46="","",25*Occupancy!$G42*Data!D$107)</f>
        <v/>
      </c>
      <c r="D46" s="24" t="str">
        <f>IF($B46="","",25*Occupancy!$G42*Data!E$107)</f>
        <v/>
      </c>
      <c r="E46" s="24" t="str">
        <f>IF($B46="","",25*Occupancy!$G42*Data!F$107)</f>
        <v/>
      </c>
      <c r="F46" s="24" t="str">
        <f>IF($B46="","",25*Occupancy!$G42*Data!G$107)</f>
        <v/>
      </c>
      <c r="G46" s="24" t="str">
        <f>IF($B46="","",25*Occupancy!$G42*Data!H$107)</f>
        <v/>
      </c>
      <c r="H46" s="24" t="str">
        <f>IF($B46="","",25*Occupancy!$G42*Data!I$107)</f>
        <v/>
      </c>
      <c r="I46" s="24" t="str">
        <f>IF($B46="","",25*Occupancy!$G42*Data!J$107)</f>
        <v/>
      </c>
      <c r="J46" s="24" t="str">
        <f>IF($B46="","",25*Occupancy!$G42*Data!K$107)</f>
        <v/>
      </c>
      <c r="K46" s="24" t="str">
        <f>IF($B46="","",25*Occupancy!$G42*Data!L$107)</f>
        <v/>
      </c>
      <c r="L46" s="24" t="str">
        <f>IF($B46="","",25*Occupancy!$G42*Data!M$107)</f>
        <v/>
      </c>
      <c r="M46" s="24" t="str">
        <f>IF($B46="","",25*Occupancy!$G42*Data!N$107)</f>
        <v/>
      </c>
      <c r="N46" s="24" t="str">
        <f>IF($B46="","",25*Occupancy!$G42*Data!O$107)</f>
        <v/>
      </c>
      <c r="O46" s="24" t="str">
        <f>IF($B46="","",4.18*C46*Data!D$18*(60-Data!D$104)/3600)</f>
        <v/>
      </c>
      <c r="P46" s="24" t="str">
        <f>IF($B46="","",4.18*D46*Data!E$18*(60-Data!E$104)/3600)</f>
        <v/>
      </c>
      <c r="Q46" s="24" t="str">
        <f>IF($B46="","",4.18*E46*Data!F$18*(60-Data!F$104)/3600)</f>
        <v/>
      </c>
      <c r="R46" s="24" t="str">
        <f>IF($B46="","",4.18*F46*Data!G$18*(60-Data!G$104)/3600)</f>
        <v/>
      </c>
      <c r="S46" s="24" t="str">
        <f>IF($B46="","",4.18*G46*Data!H$18*(60-Data!H$104)/3600)</f>
        <v/>
      </c>
      <c r="T46" s="24" t="str">
        <f>IF($B46="","",4.18*H46*Data!I$18*(60-Data!I$104)/3600)</f>
        <v/>
      </c>
      <c r="U46" s="24" t="str">
        <f>IF($B46="","",4.18*I46*Data!J$18*(60-Data!J$104)/3600)</f>
        <v/>
      </c>
      <c r="V46" s="24" t="str">
        <f>IF($B46="","",4.18*J46*Data!K$18*(60-Data!K$104)/3600)</f>
        <v/>
      </c>
      <c r="W46" s="24" t="str">
        <f>IF($B46="","",4.18*K46*Data!L$18*(60-Data!L$104)/3600)</f>
        <v/>
      </c>
      <c r="X46" s="24" t="str">
        <f>IF($B46="","",4.18*L46*Data!M$18*(60-Data!M$104)/3600)</f>
        <v/>
      </c>
      <c r="Y46" s="24" t="str">
        <f>IF($B46="","",4.18*M46*Data!N$18*(60-Data!N$104)/3600)</f>
        <v/>
      </c>
      <c r="Z46" s="24" t="str">
        <f>IF($B46="","",4.18*N46*Data!O$18*(60-Data!O$104)/3600)</f>
        <v/>
      </c>
      <c r="AA46" s="24" t="str">
        <f t="shared" si="12"/>
        <v/>
      </c>
      <c r="AB46" s="24" t="str">
        <f t="shared" si="13"/>
        <v/>
      </c>
      <c r="AC46" s="24" t="str">
        <f t="shared" si="0"/>
        <v/>
      </c>
      <c r="AD46" s="24" t="str">
        <f t="shared" si="1"/>
        <v/>
      </c>
      <c r="AE46" s="24" t="str">
        <f t="shared" si="2"/>
        <v/>
      </c>
      <c r="AF46" s="24" t="str">
        <f t="shared" si="3"/>
        <v/>
      </c>
      <c r="AG46" s="24" t="str">
        <f t="shared" si="4"/>
        <v/>
      </c>
      <c r="AH46" s="24" t="str">
        <f t="shared" si="5"/>
        <v/>
      </c>
      <c r="AI46" s="24" t="str">
        <f t="shared" si="6"/>
        <v/>
      </c>
      <c r="AJ46" s="24" t="str">
        <f t="shared" si="7"/>
        <v/>
      </c>
      <c r="AK46" s="24" t="str">
        <f t="shared" si="8"/>
        <v/>
      </c>
      <c r="AL46" s="24" t="str">
        <f t="shared" si="9"/>
        <v/>
      </c>
      <c r="AM46" s="24" t="str">
        <f t="shared" si="10"/>
        <v/>
      </c>
      <c r="AN46" s="24" t="str">
        <f>IF($B46="","",'3 INPUT SAP DATA'!$AP49*0.6*Data!D$18)</f>
        <v/>
      </c>
      <c r="AO46" s="24" t="str">
        <f>IF($B46="","",'3 INPUT SAP DATA'!$AP49*0.6*Data!E$18)</f>
        <v/>
      </c>
      <c r="AP46" s="24" t="str">
        <f>IF($B46="","",'3 INPUT SAP DATA'!$AP49*0.6*Data!F$18)</f>
        <v/>
      </c>
      <c r="AQ46" s="24" t="str">
        <f>IF($B46="","",'3 INPUT SAP DATA'!$AP49*0.6*Data!G$18)</f>
        <v/>
      </c>
      <c r="AR46" s="24" t="str">
        <f>IF($B46="","",'3 INPUT SAP DATA'!$AP49*0.6*Data!H$18)</f>
        <v/>
      </c>
      <c r="AS46" s="24" t="str">
        <f>IF($B46="","",'3 INPUT SAP DATA'!$AP49*0.6*Data!I$18)</f>
        <v/>
      </c>
      <c r="AT46" s="24" t="str">
        <f>IF($B46="","",'3 INPUT SAP DATA'!$AP49*0.6*Data!J$18)</f>
        <v/>
      </c>
      <c r="AU46" s="24" t="str">
        <f>IF($B46="","",'3 INPUT SAP DATA'!$AP49*0.6*Data!K$18)</f>
        <v/>
      </c>
      <c r="AV46" s="24" t="str">
        <f>IF($B46="","",'3 INPUT SAP DATA'!$AP49*0.6*Data!L$18)</f>
        <v/>
      </c>
      <c r="AW46" s="24" t="str">
        <f>IF($B46="","",'3 INPUT SAP DATA'!$AP49*0.6*Data!M$18)</f>
        <v/>
      </c>
      <c r="AX46" s="24" t="str">
        <f>IF($B46="","",'3 INPUT SAP DATA'!$AP49*0.6*Data!N$18)</f>
        <v/>
      </c>
      <c r="AY46" s="24" t="str">
        <f>IF($B46="","",'3 INPUT SAP DATA'!$AP49*0.6*Data!O$18)</f>
        <v/>
      </c>
      <c r="AZ46" s="24" t="str">
        <f>IF($B46="","",IF(OR('3 INPUT SAP DATA'!$AI49=Data!$E$12,'3 INPUT SAP DATA'!$AI49=Data!$G$12,'3 INPUT SAP DATA'!$AI49=Data!$H$12),0,Data!D$18*14*((0.0091*1+0.0245*(1-1))*3+0.0263)))</f>
        <v/>
      </c>
      <c r="BA46" s="24" t="str">
        <f>IF($B46="","",IF(OR('3 INPUT SAP DATA'!$AI49=Data!$E$12,'3 INPUT SAP DATA'!$AI49=Data!$G$12,'3 INPUT SAP DATA'!$AI49=Data!$H$12),0,Data!E$18*14*((0.0091*1+0.0245*(1-1))*3+0.0263)))</f>
        <v/>
      </c>
      <c r="BB46" s="24" t="str">
        <f>IF($B46="","",IF(OR('3 INPUT SAP DATA'!$AI49=Data!$E$12,'3 INPUT SAP DATA'!$AI49=Data!$G$12,'3 INPUT SAP DATA'!$AI49=Data!$H$12),0,Data!F$18*14*((0.0091*1+0.0245*(1-1))*3+0.0263)))</f>
        <v/>
      </c>
      <c r="BC46" s="24" t="str">
        <f>IF($B46="","",IF(OR('3 INPUT SAP DATA'!$AI49=Data!$E$12,'3 INPUT SAP DATA'!$AI49=Data!$G$12,'3 INPUT SAP DATA'!$AI49=Data!$H$12),0,Data!G$18*14*((0.0091*1+0.0245*(1-1))*3+0.0263)))</f>
        <v/>
      </c>
      <c r="BD46" s="24" t="str">
        <f>IF($B46="","",IF(OR('3 INPUT SAP DATA'!$AI49=Data!$E$12,'3 INPUT SAP DATA'!$AI49=Data!$G$12,'3 INPUT SAP DATA'!$AI49=Data!$H$12),0,Data!H$18*14*((0.0091*1+0.0245*(1-1))*3+0.0263)))</f>
        <v/>
      </c>
      <c r="BE46" s="24" t="str">
        <f>IF($B46="","",IF(OR('3 INPUT SAP DATA'!$AI49=Data!$E$12,'3 INPUT SAP DATA'!$AI49=Data!$G$12,'3 INPUT SAP DATA'!$AI49=Data!$H$12),0,Data!I$18*14*((0.0091*1+0.0245*(1-1))*3+0.0263)))</f>
        <v/>
      </c>
      <c r="BF46" s="24" t="str">
        <f>IF($B46="","",IF(OR('3 INPUT SAP DATA'!$AI49=Data!$E$12,'3 INPUT SAP DATA'!$AI49=Data!$G$12,'3 INPUT SAP DATA'!$AI49=Data!$H$12),0,Data!J$18*14*((0.0091*1+0.0245*(1-1))*3+0.0263)))</f>
        <v/>
      </c>
      <c r="BG46" s="24" t="str">
        <f>IF($B46="","",IF(OR('3 INPUT SAP DATA'!$AI49=Data!$E$12,'3 INPUT SAP DATA'!$AI49=Data!$G$12,'3 INPUT SAP DATA'!$AI49=Data!$H$12),0,Data!K$18*14*((0.0091*1+0.0245*(1-1))*3+0.0263)))</f>
        <v/>
      </c>
      <c r="BH46" s="24" t="str">
        <f>IF($B46="","",IF(OR('3 INPUT SAP DATA'!$AI49=Data!$E$12,'3 INPUT SAP DATA'!$AI49=Data!$G$12,'3 INPUT SAP DATA'!$AI49=Data!$H$12),0,Data!L$18*14*((0.0091*1+0.0245*(1-1))*3+0.0263)))</f>
        <v/>
      </c>
      <c r="BI46" s="24" t="str">
        <f>IF($B46="","",IF(OR('3 INPUT SAP DATA'!$AI49=Data!$E$12,'3 INPUT SAP DATA'!$AI49=Data!$G$12,'3 INPUT SAP DATA'!$AI49=Data!$H$12),0,Data!M$18*14*((0.0091*1+0.0245*(1-1))*3+0.0263)))</f>
        <v/>
      </c>
      <c r="BJ46" s="24" t="str">
        <f>IF($B46="","",IF(OR('3 INPUT SAP DATA'!$AI49=Data!$E$12,'3 INPUT SAP DATA'!$AI49=Data!$G$12,'3 INPUT SAP DATA'!$AI49=Data!$H$12),0,Data!N$18*14*((0.0091*1+0.0245*(1-1))*3+0.0263)))</f>
        <v/>
      </c>
      <c r="BK46" s="24" t="str">
        <f>IF($B46="","",IF(OR('3 INPUT SAP DATA'!$AI49=Data!$E$12,'3 INPUT SAP DATA'!$AI49=Data!$G$12,'3 INPUT SAP DATA'!$AI49=Data!$H$12),0,Data!O$18*14*((0.0091*1+0.0245*(1-1))*3+0.0263)))</f>
        <v/>
      </c>
      <c r="BL46" s="24" t="str">
        <f>IF($B46="","",IF('3 INPUT SAP DATA'!$AN49=Data!$G$13,600*IF(C49&lt;100,C49/100,1)*Data!D$18/365,0))</f>
        <v/>
      </c>
      <c r="BM46" s="24" t="str">
        <f>IF($B46="","",IF('3 INPUT SAP DATA'!$AN49=Data!$G$13,600*IF(D49&lt;100,D49/100,1)*Data!E$18/365,0))</f>
        <v/>
      </c>
      <c r="BN46" s="24" t="str">
        <f>IF($B46="","",IF('3 INPUT SAP DATA'!$AN49=Data!$G$13,600*IF(E49&lt;100,E49/100,1)*Data!F$18/365,0))</f>
        <v/>
      </c>
      <c r="BO46" s="24" t="str">
        <f>IF($B46="","",IF('3 INPUT SAP DATA'!$AN49=Data!$G$13,600*IF(F49&lt;100,F49/100,1)*Data!G$18/365,0))</f>
        <v/>
      </c>
      <c r="BP46" s="24" t="str">
        <f>IF($B46="","",IF('3 INPUT SAP DATA'!$AN49=Data!$G$13,600*IF(G49&lt;100,G49/100,1)*Data!H$18/365,0))</f>
        <v/>
      </c>
      <c r="BQ46" s="24" t="str">
        <f>IF($B46="","",IF('3 INPUT SAP DATA'!$AN49=Data!$G$13,600*IF(H49&lt;100,H49/100,1)*Data!I$18/365,0))</f>
        <v/>
      </c>
      <c r="BR46" s="24" t="str">
        <f>IF($B46="","",IF('3 INPUT SAP DATA'!$AN49=Data!$G$13,600*IF(I49&lt;100,I49/100,1)*Data!J$18/365,0))</f>
        <v/>
      </c>
      <c r="BS46" s="24" t="str">
        <f>IF($B46="","",IF('3 INPUT SAP DATA'!$AN49=Data!$G$13,600*IF(J49&lt;100,J49/100,1)*Data!K$18/365,0))</f>
        <v/>
      </c>
      <c r="BT46" s="24" t="str">
        <f>IF($B46="","",IF('3 INPUT SAP DATA'!$AN49=Data!$G$13,600*IF(K49&lt;100,K49/100,1)*Data!L$18/365,0))</f>
        <v/>
      </c>
      <c r="BU46" s="24" t="str">
        <f>IF($B46="","",IF('3 INPUT SAP DATA'!$AN49=Data!$G$13,600*IF(L49&lt;100,L49/100,1)*Data!M$18/365,0))</f>
        <v/>
      </c>
      <c r="BV46" s="24" t="str">
        <f>IF($B46="","",IF('3 INPUT SAP DATA'!$AN49=Data!$G$13,600*IF(M49&lt;100,M49/100,1)*Data!N$18/365,0))</f>
        <v/>
      </c>
      <c r="BW46" s="24" t="str">
        <f>IF($B46="","",IF('3 INPUT SAP DATA'!$AN49=Data!$G$13,600*IF(N49&lt;100,N49/100,1)*Data!O$18/365,0))</f>
        <v/>
      </c>
      <c r="BX46" s="24" t="str">
        <f t="shared" si="14"/>
        <v/>
      </c>
      <c r="BY46" s="24" t="str">
        <f t="shared" si="15"/>
        <v/>
      </c>
      <c r="BZ46" s="24" t="str">
        <f t="shared" si="16"/>
        <v/>
      </c>
      <c r="CA46" s="24" t="str">
        <f t="shared" si="17"/>
        <v/>
      </c>
      <c r="CB46" s="24" t="str">
        <f t="shared" si="18"/>
        <v/>
      </c>
      <c r="CC46" s="24" t="str">
        <f t="shared" si="19"/>
        <v/>
      </c>
      <c r="CD46" s="24" t="str">
        <f t="shared" si="20"/>
        <v/>
      </c>
      <c r="CE46" s="24" t="str">
        <f t="shared" si="21"/>
        <v/>
      </c>
      <c r="CF46" s="24" t="str">
        <f t="shared" si="22"/>
        <v/>
      </c>
      <c r="CG46" s="24" t="str">
        <f t="shared" si="23"/>
        <v/>
      </c>
      <c r="CH46" s="24" t="str">
        <f t="shared" si="24"/>
        <v/>
      </c>
      <c r="CI46" s="24" t="str">
        <f t="shared" si="25"/>
        <v/>
      </c>
      <c r="CJ46" s="24" t="str">
        <f>IF($B46="","",BX46+'3 INPUT SAP DATA'!AV49)</f>
        <v/>
      </c>
      <c r="CK46" s="24" t="str">
        <f>IF($B46="","",BY46+'3 INPUT SAP DATA'!AW49)</f>
        <v/>
      </c>
      <c r="CL46" s="24" t="str">
        <f>IF($B46="","",BZ46+'3 INPUT SAP DATA'!AX49)</f>
        <v/>
      </c>
      <c r="CM46" s="24" t="str">
        <f>IF($B46="","",CA46+'3 INPUT SAP DATA'!AY49)</f>
        <v/>
      </c>
      <c r="CN46" s="24" t="str">
        <f>IF($B46="","",CB46+'3 INPUT SAP DATA'!AZ49)</f>
        <v/>
      </c>
      <c r="CO46" s="24" t="str">
        <f>IF($B46="","",CC46+'3 INPUT SAP DATA'!BA49)</f>
        <v/>
      </c>
      <c r="CP46" s="24" t="str">
        <f>IF($B46="","",CD46+'3 INPUT SAP DATA'!BB49)</f>
        <v/>
      </c>
      <c r="CQ46" s="24" t="str">
        <f>IF($B46="","",CE46+'3 INPUT SAP DATA'!BC49)</f>
        <v/>
      </c>
      <c r="CR46" s="24" t="str">
        <f>IF($B46="","",CF46+'3 INPUT SAP DATA'!BD49)</f>
        <v/>
      </c>
      <c r="CS46" s="24" t="str">
        <f>IF($B46="","",CG46+'3 INPUT SAP DATA'!BE49)</f>
        <v/>
      </c>
      <c r="CT46" s="24" t="str">
        <f>IF($B46="","",CH46+'3 INPUT SAP DATA'!BF49)</f>
        <v/>
      </c>
      <c r="CU46" s="24" t="str">
        <f>IF($B46="","",CI46+'3 INPUT SAP DATA'!BG49)</f>
        <v/>
      </c>
      <c r="CV46" s="24" t="str">
        <f>IF($B46="","",Data!$I$125*(Data!$I$123*O46+BL46)+Data!$I$124*(AB46+AN46+AZ46))</f>
        <v/>
      </c>
      <c r="CW46" s="24" t="str">
        <f>IF($B46="","",Data!$I$125*(Data!$I$123*P46+BM46)+Data!$I$124*(AC46+AO46+BA46))</f>
        <v/>
      </c>
      <c r="CX46" s="24" t="str">
        <f>IF($B46="","",Data!$I$125*(Data!$I$123*Q46+BN46)+Data!$I$124*(AD46+AP46+BB46))</f>
        <v/>
      </c>
      <c r="CY46" s="24" t="str">
        <f>IF($B46="","",Data!$I$125*(Data!$I$123*R46+BO46)+Data!$I$124*(AE46+AQ46+BC46))</f>
        <v/>
      </c>
      <c r="CZ46" s="24" t="str">
        <f>IF($B46="","",Data!$I$125*(Data!$I$123*S46+BP46)+Data!$I$124*(AF46+AR46+BD46))</f>
        <v/>
      </c>
      <c r="DA46" s="24" t="str">
        <f>IF($B46="","",Data!$I$125*(Data!$I$123*T46+BQ46)+Data!$I$124*(AG46+AS46+BE46))</f>
        <v/>
      </c>
      <c r="DB46" s="24" t="str">
        <f>IF($B46="","",Data!$I$125*(Data!$I$123*U46+BR46)+Data!$I$124*(AH46+AT46+BF46))</f>
        <v/>
      </c>
      <c r="DC46" s="24" t="str">
        <f>IF($B46="","",Data!$I$125*(Data!$I$123*V46+BS46)+Data!$I$124*(AI46+AU46+BG46))</f>
        <v/>
      </c>
      <c r="DD46" s="24" t="str">
        <f>IF($B46="","",Data!$I$125*(Data!$I$123*W46+BT46)+Data!$I$124*(AJ46+AV46+BH46))</f>
        <v/>
      </c>
      <c r="DE46" s="24" t="str">
        <f>IF($B46="","",Data!$I$125*(Data!$I$123*X46+BU46)+Data!$I$124*(AK46+AW46+BI46))</f>
        <v/>
      </c>
      <c r="DF46" s="24" t="str">
        <f>IF($B46="","",Data!$I$125*(Data!$I$123*Y46+BV46)+Data!$I$124*(AL46+AX46+BJ46))</f>
        <v/>
      </c>
      <c r="DG46" s="24" t="str">
        <f>IF($B46="","",Data!$I$125*(Data!$I$123*Z46+BW46)+Data!$I$124*(AM46+AY46+BK46))</f>
        <v/>
      </c>
    </row>
    <row r="47" spans="2:111" s="17" customFormat="1" ht="19.899999999999999" customHeight="1">
      <c r="B47" s="47" t="str">
        <f>IF('3 INPUT SAP DATA'!H50="","",'3 INPUT SAP DATA'!H50)</f>
        <v/>
      </c>
      <c r="C47" s="24" t="str">
        <f>IF($B47="","",25*Occupancy!$G43*Data!D$107)</f>
        <v/>
      </c>
      <c r="D47" s="24" t="str">
        <f>IF($B47="","",25*Occupancy!$G43*Data!E$107)</f>
        <v/>
      </c>
      <c r="E47" s="24" t="str">
        <f>IF($B47="","",25*Occupancy!$G43*Data!F$107)</f>
        <v/>
      </c>
      <c r="F47" s="24" t="str">
        <f>IF($B47="","",25*Occupancy!$G43*Data!G$107)</f>
        <v/>
      </c>
      <c r="G47" s="24" t="str">
        <f>IF($B47="","",25*Occupancy!$G43*Data!H$107)</f>
        <v/>
      </c>
      <c r="H47" s="24" t="str">
        <f>IF($B47="","",25*Occupancy!$G43*Data!I$107)</f>
        <v/>
      </c>
      <c r="I47" s="24" t="str">
        <f>IF($B47="","",25*Occupancy!$G43*Data!J$107)</f>
        <v/>
      </c>
      <c r="J47" s="24" t="str">
        <f>IF($B47="","",25*Occupancy!$G43*Data!K$107)</f>
        <v/>
      </c>
      <c r="K47" s="24" t="str">
        <f>IF($B47="","",25*Occupancy!$G43*Data!L$107)</f>
        <v/>
      </c>
      <c r="L47" s="24" t="str">
        <f>IF($B47="","",25*Occupancy!$G43*Data!M$107)</f>
        <v/>
      </c>
      <c r="M47" s="24" t="str">
        <f>IF($B47="","",25*Occupancy!$G43*Data!N$107)</f>
        <v/>
      </c>
      <c r="N47" s="24" t="str">
        <f>IF($B47="","",25*Occupancy!$G43*Data!O$107)</f>
        <v/>
      </c>
      <c r="O47" s="24" t="str">
        <f>IF($B47="","",4.18*C47*Data!D$18*(60-Data!D$104)/3600)</f>
        <v/>
      </c>
      <c r="P47" s="24" t="str">
        <f>IF($B47="","",4.18*D47*Data!E$18*(60-Data!E$104)/3600)</f>
        <v/>
      </c>
      <c r="Q47" s="24" t="str">
        <f>IF($B47="","",4.18*E47*Data!F$18*(60-Data!F$104)/3600)</f>
        <v/>
      </c>
      <c r="R47" s="24" t="str">
        <f>IF($B47="","",4.18*F47*Data!G$18*(60-Data!G$104)/3600)</f>
        <v/>
      </c>
      <c r="S47" s="24" t="str">
        <f>IF($B47="","",4.18*G47*Data!H$18*(60-Data!H$104)/3600)</f>
        <v/>
      </c>
      <c r="T47" s="24" t="str">
        <f>IF($B47="","",4.18*H47*Data!I$18*(60-Data!I$104)/3600)</f>
        <v/>
      </c>
      <c r="U47" s="24" t="str">
        <f>IF($B47="","",4.18*I47*Data!J$18*(60-Data!J$104)/3600)</f>
        <v/>
      </c>
      <c r="V47" s="24" t="str">
        <f>IF($B47="","",4.18*J47*Data!K$18*(60-Data!K$104)/3600)</f>
        <v/>
      </c>
      <c r="W47" s="24" t="str">
        <f>IF($B47="","",4.18*K47*Data!L$18*(60-Data!L$104)/3600)</f>
        <v/>
      </c>
      <c r="X47" s="24" t="str">
        <f>IF($B47="","",4.18*L47*Data!M$18*(60-Data!M$104)/3600)</f>
        <v/>
      </c>
      <c r="Y47" s="24" t="str">
        <f>IF($B47="","",4.18*M47*Data!N$18*(60-Data!N$104)/3600)</f>
        <v/>
      </c>
      <c r="Z47" s="24" t="str">
        <f>IF($B47="","",4.18*N47*Data!O$18*(60-Data!O$104)/3600)</f>
        <v/>
      </c>
      <c r="AA47" s="24" t="str">
        <f t="shared" si="12"/>
        <v/>
      </c>
      <c r="AB47" s="24" t="str">
        <f t="shared" si="13"/>
        <v/>
      </c>
      <c r="AC47" s="24" t="str">
        <f t="shared" si="0"/>
        <v/>
      </c>
      <c r="AD47" s="24" t="str">
        <f t="shared" si="1"/>
        <v/>
      </c>
      <c r="AE47" s="24" t="str">
        <f t="shared" si="2"/>
        <v/>
      </c>
      <c r="AF47" s="24" t="str">
        <f t="shared" si="3"/>
        <v/>
      </c>
      <c r="AG47" s="24" t="str">
        <f t="shared" si="4"/>
        <v/>
      </c>
      <c r="AH47" s="24" t="str">
        <f t="shared" si="5"/>
        <v/>
      </c>
      <c r="AI47" s="24" t="str">
        <f t="shared" si="6"/>
        <v/>
      </c>
      <c r="AJ47" s="24" t="str">
        <f t="shared" si="7"/>
        <v/>
      </c>
      <c r="AK47" s="24" t="str">
        <f t="shared" si="8"/>
        <v/>
      </c>
      <c r="AL47" s="24" t="str">
        <f t="shared" si="9"/>
        <v/>
      </c>
      <c r="AM47" s="24" t="str">
        <f t="shared" si="10"/>
        <v/>
      </c>
      <c r="AN47" s="24" t="str">
        <f>IF($B47="","",'3 INPUT SAP DATA'!$AP50*0.6*Data!D$18)</f>
        <v/>
      </c>
      <c r="AO47" s="24" t="str">
        <f>IF($B47="","",'3 INPUT SAP DATA'!$AP50*0.6*Data!E$18)</f>
        <v/>
      </c>
      <c r="AP47" s="24" t="str">
        <f>IF($B47="","",'3 INPUT SAP DATA'!$AP50*0.6*Data!F$18)</f>
        <v/>
      </c>
      <c r="AQ47" s="24" t="str">
        <f>IF($B47="","",'3 INPUT SAP DATA'!$AP50*0.6*Data!G$18)</f>
        <v/>
      </c>
      <c r="AR47" s="24" t="str">
        <f>IF($B47="","",'3 INPUT SAP DATA'!$AP50*0.6*Data!H$18)</f>
        <v/>
      </c>
      <c r="AS47" s="24" t="str">
        <f>IF($B47="","",'3 INPUT SAP DATA'!$AP50*0.6*Data!I$18)</f>
        <v/>
      </c>
      <c r="AT47" s="24" t="str">
        <f>IF($B47="","",'3 INPUT SAP DATA'!$AP50*0.6*Data!J$18)</f>
        <v/>
      </c>
      <c r="AU47" s="24" t="str">
        <f>IF($B47="","",'3 INPUT SAP DATA'!$AP50*0.6*Data!K$18)</f>
        <v/>
      </c>
      <c r="AV47" s="24" t="str">
        <f>IF($B47="","",'3 INPUT SAP DATA'!$AP50*0.6*Data!L$18)</f>
        <v/>
      </c>
      <c r="AW47" s="24" t="str">
        <f>IF($B47="","",'3 INPUT SAP DATA'!$AP50*0.6*Data!M$18)</f>
        <v/>
      </c>
      <c r="AX47" s="24" t="str">
        <f>IF($B47="","",'3 INPUT SAP DATA'!$AP50*0.6*Data!N$18)</f>
        <v/>
      </c>
      <c r="AY47" s="24" t="str">
        <f>IF($B47="","",'3 INPUT SAP DATA'!$AP50*0.6*Data!O$18)</f>
        <v/>
      </c>
      <c r="AZ47" s="24" t="str">
        <f>IF($B47="","",IF(OR('3 INPUT SAP DATA'!$AI50=Data!$E$12,'3 INPUT SAP DATA'!$AI50=Data!$G$12,'3 INPUT SAP DATA'!$AI50=Data!$H$12),0,Data!D$18*14*((0.0091*1+0.0245*(1-1))*3+0.0263)))</f>
        <v/>
      </c>
      <c r="BA47" s="24" t="str">
        <f>IF($B47="","",IF(OR('3 INPUT SAP DATA'!$AI50=Data!$E$12,'3 INPUT SAP DATA'!$AI50=Data!$G$12,'3 INPUT SAP DATA'!$AI50=Data!$H$12),0,Data!E$18*14*((0.0091*1+0.0245*(1-1))*3+0.0263)))</f>
        <v/>
      </c>
      <c r="BB47" s="24" t="str">
        <f>IF($B47="","",IF(OR('3 INPUT SAP DATA'!$AI50=Data!$E$12,'3 INPUT SAP DATA'!$AI50=Data!$G$12,'3 INPUT SAP DATA'!$AI50=Data!$H$12),0,Data!F$18*14*((0.0091*1+0.0245*(1-1))*3+0.0263)))</f>
        <v/>
      </c>
      <c r="BC47" s="24" t="str">
        <f>IF($B47="","",IF(OR('3 INPUT SAP DATA'!$AI50=Data!$E$12,'3 INPUT SAP DATA'!$AI50=Data!$G$12,'3 INPUT SAP DATA'!$AI50=Data!$H$12),0,Data!G$18*14*((0.0091*1+0.0245*(1-1))*3+0.0263)))</f>
        <v/>
      </c>
      <c r="BD47" s="24" t="str">
        <f>IF($B47="","",IF(OR('3 INPUT SAP DATA'!$AI50=Data!$E$12,'3 INPUT SAP DATA'!$AI50=Data!$G$12,'3 INPUT SAP DATA'!$AI50=Data!$H$12),0,Data!H$18*14*((0.0091*1+0.0245*(1-1))*3+0.0263)))</f>
        <v/>
      </c>
      <c r="BE47" s="24" t="str">
        <f>IF($B47="","",IF(OR('3 INPUT SAP DATA'!$AI50=Data!$E$12,'3 INPUT SAP DATA'!$AI50=Data!$G$12,'3 INPUT SAP DATA'!$AI50=Data!$H$12),0,Data!I$18*14*((0.0091*1+0.0245*(1-1))*3+0.0263)))</f>
        <v/>
      </c>
      <c r="BF47" s="24" t="str">
        <f>IF($B47="","",IF(OR('3 INPUT SAP DATA'!$AI50=Data!$E$12,'3 INPUT SAP DATA'!$AI50=Data!$G$12,'3 INPUT SAP DATA'!$AI50=Data!$H$12),0,Data!J$18*14*((0.0091*1+0.0245*(1-1))*3+0.0263)))</f>
        <v/>
      </c>
      <c r="BG47" s="24" t="str">
        <f>IF($B47="","",IF(OR('3 INPUT SAP DATA'!$AI50=Data!$E$12,'3 INPUT SAP DATA'!$AI50=Data!$G$12,'3 INPUT SAP DATA'!$AI50=Data!$H$12),0,Data!K$18*14*((0.0091*1+0.0245*(1-1))*3+0.0263)))</f>
        <v/>
      </c>
      <c r="BH47" s="24" t="str">
        <f>IF($B47="","",IF(OR('3 INPUT SAP DATA'!$AI50=Data!$E$12,'3 INPUT SAP DATA'!$AI50=Data!$G$12,'3 INPUT SAP DATA'!$AI50=Data!$H$12),0,Data!L$18*14*((0.0091*1+0.0245*(1-1))*3+0.0263)))</f>
        <v/>
      </c>
      <c r="BI47" s="24" t="str">
        <f>IF($B47="","",IF(OR('3 INPUT SAP DATA'!$AI50=Data!$E$12,'3 INPUT SAP DATA'!$AI50=Data!$G$12,'3 INPUT SAP DATA'!$AI50=Data!$H$12),0,Data!M$18*14*((0.0091*1+0.0245*(1-1))*3+0.0263)))</f>
        <v/>
      </c>
      <c r="BJ47" s="24" t="str">
        <f>IF($B47="","",IF(OR('3 INPUT SAP DATA'!$AI50=Data!$E$12,'3 INPUT SAP DATA'!$AI50=Data!$G$12,'3 INPUT SAP DATA'!$AI50=Data!$H$12),0,Data!N$18*14*((0.0091*1+0.0245*(1-1))*3+0.0263)))</f>
        <v/>
      </c>
      <c r="BK47" s="24" t="str">
        <f>IF($B47="","",IF(OR('3 INPUT SAP DATA'!$AI50=Data!$E$12,'3 INPUT SAP DATA'!$AI50=Data!$G$12,'3 INPUT SAP DATA'!$AI50=Data!$H$12),0,Data!O$18*14*((0.0091*1+0.0245*(1-1))*3+0.0263)))</f>
        <v/>
      </c>
      <c r="BL47" s="24" t="str">
        <f>IF($B47="","",IF('3 INPUT SAP DATA'!$AN50=Data!$G$13,600*IF(C50&lt;100,C50/100,1)*Data!D$18/365,0))</f>
        <v/>
      </c>
      <c r="BM47" s="24" t="str">
        <f>IF($B47="","",IF('3 INPUT SAP DATA'!$AN50=Data!$G$13,600*IF(D50&lt;100,D50/100,1)*Data!E$18/365,0))</f>
        <v/>
      </c>
      <c r="BN47" s="24" t="str">
        <f>IF($B47="","",IF('3 INPUT SAP DATA'!$AN50=Data!$G$13,600*IF(E50&lt;100,E50/100,1)*Data!F$18/365,0))</f>
        <v/>
      </c>
      <c r="BO47" s="24" t="str">
        <f>IF($B47="","",IF('3 INPUT SAP DATA'!$AN50=Data!$G$13,600*IF(F50&lt;100,F50/100,1)*Data!G$18/365,0))</f>
        <v/>
      </c>
      <c r="BP47" s="24" t="str">
        <f>IF($B47="","",IF('3 INPUT SAP DATA'!$AN50=Data!$G$13,600*IF(G50&lt;100,G50/100,1)*Data!H$18/365,0))</f>
        <v/>
      </c>
      <c r="BQ47" s="24" t="str">
        <f>IF($B47="","",IF('3 INPUT SAP DATA'!$AN50=Data!$G$13,600*IF(H50&lt;100,H50/100,1)*Data!I$18/365,0))</f>
        <v/>
      </c>
      <c r="BR47" s="24" t="str">
        <f>IF($B47="","",IF('3 INPUT SAP DATA'!$AN50=Data!$G$13,600*IF(I50&lt;100,I50/100,1)*Data!J$18/365,0))</f>
        <v/>
      </c>
      <c r="BS47" s="24" t="str">
        <f>IF($B47="","",IF('3 INPUT SAP DATA'!$AN50=Data!$G$13,600*IF(J50&lt;100,J50/100,1)*Data!K$18/365,0))</f>
        <v/>
      </c>
      <c r="BT47" s="24" t="str">
        <f>IF($B47="","",IF('3 INPUT SAP DATA'!$AN50=Data!$G$13,600*IF(K50&lt;100,K50/100,1)*Data!L$18/365,0))</f>
        <v/>
      </c>
      <c r="BU47" s="24" t="str">
        <f>IF($B47="","",IF('3 INPUT SAP DATA'!$AN50=Data!$G$13,600*IF(L50&lt;100,L50/100,1)*Data!M$18/365,0))</f>
        <v/>
      </c>
      <c r="BV47" s="24" t="str">
        <f>IF($B47="","",IF('3 INPUT SAP DATA'!$AN50=Data!$G$13,600*IF(M50&lt;100,M50/100,1)*Data!N$18/365,0))</f>
        <v/>
      </c>
      <c r="BW47" s="24" t="str">
        <f>IF($B47="","",IF('3 INPUT SAP DATA'!$AN50=Data!$G$13,600*IF(N50&lt;100,N50/100,1)*Data!O$18/365,0))</f>
        <v/>
      </c>
      <c r="BX47" s="24" t="str">
        <f t="shared" si="14"/>
        <v/>
      </c>
      <c r="BY47" s="24" t="str">
        <f t="shared" si="15"/>
        <v/>
      </c>
      <c r="BZ47" s="24" t="str">
        <f t="shared" si="16"/>
        <v/>
      </c>
      <c r="CA47" s="24" t="str">
        <f t="shared" si="17"/>
        <v/>
      </c>
      <c r="CB47" s="24" t="str">
        <f t="shared" si="18"/>
        <v/>
      </c>
      <c r="CC47" s="24" t="str">
        <f t="shared" si="19"/>
        <v/>
      </c>
      <c r="CD47" s="24" t="str">
        <f t="shared" si="20"/>
        <v/>
      </c>
      <c r="CE47" s="24" t="str">
        <f t="shared" si="21"/>
        <v/>
      </c>
      <c r="CF47" s="24" t="str">
        <f t="shared" si="22"/>
        <v/>
      </c>
      <c r="CG47" s="24" t="str">
        <f t="shared" si="23"/>
        <v/>
      </c>
      <c r="CH47" s="24" t="str">
        <f t="shared" si="24"/>
        <v/>
      </c>
      <c r="CI47" s="24" t="str">
        <f t="shared" si="25"/>
        <v/>
      </c>
      <c r="CJ47" s="24" t="str">
        <f>IF($B47="","",BX47+'3 INPUT SAP DATA'!AV50)</f>
        <v/>
      </c>
      <c r="CK47" s="24" t="str">
        <f>IF($B47="","",BY47+'3 INPUT SAP DATA'!AW50)</f>
        <v/>
      </c>
      <c r="CL47" s="24" t="str">
        <f>IF($B47="","",BZ47+'3 INPUT SAP DATA'!AX50)</f>
        <v/>
      </c>
      <c r="CM47" s="24" t="str">
        <f>IF($B47="","",CA47+'3 INPUT SAP DATA'!AY50)</f>
        <v/>
      </c>
      <c r="CN47" s="24" t="str">
        <f>IF($B47="","",CB47+'3 INPUT SAP DATA'!AZ50)</f>
        <v/>
      </c>
      <c r="CO47" s="24" t="str">
        <f>IF($B47="","",CC47+'3 INPUT SAP DATA'!BA50)</f>
        <v/>
      </c>
      <c r="CP47" s="24" t="str">
        <f>IF($B47="","",CD47+'3 INPUT SAP DATA'!BB50)</f>
        <v/>
      </c>
      <c r="CQ47" s="24" t="str">
        <f>IF($B47="","",CE47+'3 INPUT SAP DATA'!BC50)</f>
        <v/>
      </c>
      <c r="CR47" s="24" t="str">
        <f>IF($B47="","",CF47+'3 INPUT SAP DATA'!BD50)</f>
        <v/>
      </c>
      <c r="CS47" s="24" t="str">
        <f>IF($B47="","",CG47+'3 INPUT SAP DATA'!BE50)</f>
        <v/>
      </c>
      <c r="CT47" s="24" t="str">
        <f>IF($B47="","",CH47+'3 INPUT SAP DATA'!BF50)</f>
        <v/>
      </c>
      <c r="CU47" s="24" t="str">
        <f>IF($B47="","",CI47+'3 INPUT SAP DATA'!BG50)</f>
        <v/>
      </c>
      <c r="CV47" s="24" t="str">
        <f>IF($B47="","",Data!$I$125*(Data!$I$123*O47+BL47)+Data!$I$124*(AB47+AN47+AZ47))</f>
        <v/>
      </c>
      <c r="CW47" s="24" t="str">
        <f>IF($B47="","",Data!$I$125*(Data!$I$123*P47+BM47)+Data!$I$124*(AC47+AO47+BA47))</f>
        <v/>
      </c>
      <c r="CX47" s="24" t="str">
        <f>IF($B47="","",Data!$I$125*(Data!$I$123*Q47+BN47)+Data!$I$124*(AD47+AP47+BB47))</f>
        <v/>
      </c>
      <c r="CY47" s="24" t="str">
        <f>IF($B47="","",Data!$I$125*(Data!$I$123*R47+BO47)+Data!$I$124*(AE47+AQ47+BC47))</f>
        <v/>
      </c>
      <c r="CZ47" s="24" t="str">
        <f>IF($B47="","",Data!$I$125*(Data!$I$123*S47+BP47)+Data!$I$124*(AF47+AR47+BD47))</f>
        <v/>
      </c>
      <c r="DA47" s="24" t="str">
        <f>IF($B47="","",Data!$I$125*(Data!$I$123*T47+BQ47)+Data!$I$124*(AG47+AS47+BE47))</f>
        <v/>
      </c>
      <c r="DB47" s="24" t="str">
        <f>IF($B47="","",Data!$I$125*(Data!$I$123*U47+BR47)+Data!$I$124*(AH47+AT47+BF47))</f>
        <v/>
      </c>
      <c r="DC47" s="24" t="str">
        <f>IF($B47="","",Data!$I$125*(Data!$I$123*V47+BS47)+Data!$I$124*(AI47+AU47+BG47))</f>
        <v/>
      </c>
      <c r="DD47" s="24" t="str">
        <f>IF($B47="","",Data!$I$125*(Data!$I$123*W47+BT47)+Data!$I$124*(AJ47+AV47+BH47))</f>
        <v/>
      </c>
      <c r="DE47" s="24" t="str">
        <f>IF($B47="","",Data!$I$125*(Data!$I$123*X47+BU47)+Data!$I$124*(AK47+AW47+BI47))</f>
        <v/>
      </c>
      <c r="DF47" s="24" t="str">
        <f>IF($B47="","",Data!$I$125*(Data!$I$123*Y47+BV47)+Data!$I$124*(AL47+AX47+BJ47))</f>
        <v/>
      </c>
      <c r="DG47" s="24" t="str">
        <f>IF($B47="","",Data!$I$125*(Data!$I$123*Z47+BW47)+Data!$I$124*(AM47+AY47+BK47))</f>
        <v/>
      </c>
    </row>
    <row r="48" spans="2:111" s="17" customFormat="1" ht="19.899999999999999" customHeight="1">
      <c r="B48" s="47" t="str">
        <f>IF('3 INPUT SAP DATA'!H51="","",'3 INPUT SAP DATA'!H51)</f>
        <v/>
      </c>
      <c r="C48" s="24" t="str">
        <f>IF($B48="","",25*Occupancy!$G44*Data!D$107)</f>
        <v/>
      </c>
      <c r="D48" s="24" t="str">
        <f>IF($B48="","",25*Occupancy!$G44*Data!E$107)</f>
        <v/>
      </c>
      <c r="E48" s="24" t="str">
        <f>IF($B48="","",25*Occupancy!$G44*Data!F$107)</f>
        <v/>
      </c>
      <c r="F48" s="24" t="str">
        <f>IF($B48="","",25*Occupancy!$G44*Data!G$107)</f>
        <v/>
      </c>
      <c r="G48" s="24" t="str">
        <f>IF($B48="","",25*Occupancy!$G44*Data!H$107)</f>
        <v/>
      </c>
      <c r="H48" s="24" t="str">
        <f>IF($B48="","",25*Occupancy!$G44*Data!I$107)</f>
        <v/>
      </c>
      <c r="I48" s="24" t="str">
        <f>IF($B48="","",25*Occupancy!$G44*Data!J$107)</f>
        <v/>
      </c>
      <c r="J48" s="24" t="str">
        <f>IF($B48="","",25*Occupancy!$G44*Data!K$107)</f>
        <v/>
      </c>
      <c r="K48" s="24" t="str">
        <f>IF($B48="","",25*Occupancy!$G44*Data!L$107)</f>
        <v/>
      </c>
      <c r="L48" s="24" t="str">
        <f>IF($B48="","",25*Occupancy!$G44*Data!M$107)</f>
        <v/>
      </c>
      <c r="M48" s="24" t="str">
        <f>IF($B48="","",25*Occupancy!$G44*Data!N$107)</f>
        <v/>
      </c>
      <c r="N48" s="24" t="str">
        <f>IF($B48="","",25*Occupancy!$G44*Data!O$107)</f>
        <v/>
      </c>
      <c r="O48" s="24" t="str">
        <f>IF($B48="","",4.18*C48*Data!D$18*(60-Data!D$104)/3600)</f>
        <v/>
      </c>
      <c r="P48" s="24" t="str">
        <f>IF($B48="","",4.18*D48*Data!E$18*(60-Data!E$104)/3600)</f>
        <v/>
      </c>
      <c r="Q48" s="24" t="str">
        <f>IF($B48="","",4.18*E48*Data!F$18*(60-Data!F$104)/3600)</f>
        <v/>
      </c>
      <c r="R48" s="24" t="str">
        <f>IF($B48="","",4.18*F48*Data!G$18*(60-Data!G$104)/3600)</f>
        <v/>
      </c>
      <c r="S48" s="24" t="str">
        <f>IF($B48="","",4.18*G48*Data!H$18*(60-Data!H$104)/3600)</f>
        <v/>
      </c>
      <c r="T48" s="24" t="str">
        <f>IF($B48="","",4.18*H48*Data!I$18*(60-Data!I$104)/3600)</f>
        <v/>
      </c>
      <c r="U48" s="24" t="str">
        <f>IF($B48="","",4.18*I48*Data!J$18*(60-Data!J$104)/3600)</f>
        <v/>
      </c>
      <c r="V48" s="24" t="str">
        <f>IF($B48="","",4.18*J48*Data!K$18*(60-Data!K$104)/3600)</f>
        <v/>
      </c>
      <c r="W48" s="24" t="str">
        <f>IF($B48="","",4.18*K48*Data!L$18*(60-Data!L$104)/3600)</f>
        <v/>
      </c>
      <c r="X48" s="24" t="str">
        <f>IF($B48="","",4.18*L48*Data!M$18*(60-Data!M$104)/3600)</f>
        <v/>
      </c>
      <c r="Y48" s="24" t="str">
        <f>IF($B48="","",4.18*M48*Data!N$18*(60-Data!N$104)/3600)</f>
        <v/>
      </c>
      <c r="Z48" s="24" t="str">
        <f>IF($B48="","",4.18*N48*Data!O$18*(60-Data!O$104)/3600)</f>
        <v/>
      </c>
      <c r="AA48" s="24" t="str">
        <f t="shared" si="12"/>
        <v/>
      </c>
      <c r="AB48" s="24" t="str">
        <f t="shared" si="13"/>
        <v/>
      </c>
      <c r="AC48" s="24" t="str">
        <f t="shared" si="0"/>
        <v/>
      </c>
      <c r="AD48" s="24" t="str">
        <f t="shared" si="1"/>
        <v/>
      </c>
      <c r="AE48" s="24" t="str">
        <f t="shared" si="2"/>
        <v/>
      </c>
      <c r="AF48" s="24" t="str">
        <f t="shared" si="3"/>
        <v/>
      </c>
      <c r="AG48" s="24" t="str">
        <f t="shared" si="4"/>
        <v/>
      </c>
      <c r="AH48" s="24" t="str">
        <f t="shared" si="5"/>
        <v/>
      </c>
      <c r="AI48" s="24" t="str">
        <f t="shared" si="6"/>
        <v/>
      </c>
      <c r="AJ48" s="24" t="str">
        <f t="shared" si="7"/>
        <v/>
      </c>
      <c r="AK48" s="24" t="str">
        <f t="shared" si="8"/>
        <v/>
      </c>
      <c r="AL48" s="24" t="str">
        <f t="shared" si="9"/>
        <v/>
      </c>
      <c r="AM48" s="24" t="str">
        <f t="shared" si="10"/>
        <v/>
      </c>
      <c r="AN48" s="24" t="str">
        <f>IF($B48="","",'3 INPUT SAP DATA'!$AP51*0.6*Data!D$18)</f>
        <v/>
      </c>
      <c r="AO48" s="24" t="str">
        <f>IF($B48="","",'3 INPUT SAP DATA'!$AP51*0.6*Data!E$18)</f>
        <v/>
      </c>
      <c r="AP48" s="24" t="str">
        <f>IF($B48="","",'3 INPUT SAP DATA'!$AP51*0.6*Data!F$18)</f>
        <v/>
      </c>
      <c r="AQ48" s="24" t="str">
        <f>IF($B48="","",'3 INPUT SAP DATA'!$AP51*0.6*Data!G$18)</f>
        <v/>
      </c>
      <c r="AR48" s="24" t="str">
        <f>IF($B48="","",'3 INPUT SAP DATA'!$AP51*0.6*Data!H$18)</f>
        <v/>
      </c>
      <c r="AS48" s="24" t="str">
        <f>IF($B48="","",'3 INPUT SAP DATA'!$AP51*0.6*Data!I$18)</f>
        <v/>
      </c>
      <c r="AT48" s="24" t="str">
        <f>IF($B48="","",'3 INPUT SAP DATA'!$AP51*0.6*Data!J$18)</f>
        <v/>
      </c>
      <c r="AU48" s="24" t="str">
        <f>IF($B48="","",'3 INPUT SAP DATA'!$AP51*0.6*Data!K$18)</f>
        <v/>
      </c>
      <c r="AV48" s="24" t="str">
        <f>IF($B48="","",'3 INPUT SAP DATA'!$AP51*0.6*Data!L$18)</f>
        <v/>
      </c>
      <c r="AW48" s="24" t="str">
        <f>IF($B48="","",'3 INPUT SAP DATA'!$AP51*0.6*Data!M$18)</f>
        <v/>
      </c>
      <c r="AX48" s="24" t="str">
        <f>IF($B48="","",'3 INPUT SAP DATA'!$AP51*0.6*Data!N$18)</f>
        <v/>
      </c>
      <c r="AY48" s="24" t="str">
        <f>IF($B48="","",'3 INPUT SAP DATA'!$AP51*0.6*Data!O$18)</f>
        <v/>
      </c>
      <c r="AZ48" s="24" t="str">
        <f>IF($B48="","",IF(OR('3 INPUT SAP DATA'!$AI51=Data!$E$12,'3 INPUT SAP DATA'!$AI51=Data!$G$12,'3 INPUT SAP DATA'!$AI51=Data!$H$12),0,Data!D$18*14*((0.0091*1+0.0245*(1-1))*3+0.0263)))</f>
        <v/>
      </c>
      <c r="BA48" s="24" t="str">
        <f>IF($B48="","",IF(OR('3 INPUT SAP DATA'!$AI51=Data!$E$12,'3 INPUT SAP DATA'!$AI51=Data!$G$12,'3 INPUT SAP DATA'!$AI51=Data!$H$12),0,Data!E$18*14*((0.0091*1+0.0245*(1-1))*3+0.0263)))</f>
        <v/>
      </c>
      <c r="BB48" s="24" t="str">
        <f>IF($B48="","",IF(OR('3 INPUT SAP DATA'!$AI51=Data!$E$12,'3 INPUT SAP DATA'!$AI51=Data!$G$12,'3 INPUT SAP DATA'!$AI51=Data!$H$12),0,Data!F$18*14*((0.0091*1+0.0245*(1-1))*3+0.0263)))</f>
        <v/>
      </c>
      <c r="BC48" s="24" t="str">
        <f>IF($B48="","",IF(OR('3 INPUT SAP DATA'!$AI51=Data!$E$12,'3 INPUT SAP DATA'!$AI51=Data!$G$12,'3 INPUT SAP DATA'!$AI51=Data!$H$12),0,Data!G$18*14*((0.0091*1+0.0245*(1-1))*3+0.0263)))</f>
        <v/>
      </c>
      <c r="BD48" s="24" t="str">
        <f>IF($B48="","",IF(OR('3 INPUT SAP DATA'!$AI51=Data!$E$12,'3 INPUT SAP DATA'!$AI51=Data!$G$12,'3 INPUT SAP DATA'!$AI51=Data!$H$12),0,Data!H$18*14*((0.0091*1+0.0245*(1-1))*3+0.0263)))</f>
        <v/>
      </c>
      <c r="BE48" s="24" t="str">
        <f>IF($B48="","",IF(OR('3 INPUT SAP DATA'!$AI51=Data!$E$12,'3 INPUT SAP DATA'!$AI51=Data!$G$12,'3 INPUT SAP DATA'!$AI51=Data!$H$12),0,Data!I$18*14*((0.0091*1+0.0245*(1-1))*3+0.0263)))</f>
        <v/>
      </c>
      <c r="BF48" s="24" t="str">
        <f>IF($B48="","",IF(OR('3 INPUT SAP DATA'!$AI51=Data!$E$12,'3 INPUT SAP DATA'!$AI51=Data!$G$12,'3 INPUT SAP DATA'!$AI51=Data!$H$12),0,Data!J$18*14*((0.0091*1+0.0245*(1-1))*3+0.0263)))</f>
        <v/>
      </c>
      <c r="BG48" s="24" t="str">
        <f>IF($B48="","",IF(OR('3 INPUT SAP DATA'!$AI51=Data!$E$12,'3 INPUT SAP DATA'!$AI51=Data!$G$12,'3 INPUT SAP DATA'!$AI51=Data!$H$12),0,Data!K$18*14*((0.0091*1+0.0245*(1-1))*3+0.0263)))</f>
        <v/>
      </c>
      <c r="BH48" s="24" t="str">
        <f>IF($B48="","",IF(OR('3 INPUT SAP DATA'!$AI51=Data!$E$12,'3 INPUT SAP DATA'!$AI51=Data!$G$12,'3 INPUT SAP DATA'!$AI51=Data!$H$12),0,Data!L$18*14*((0.0091*1+0.0245*(1-1))*3+0.0263)))</f>
        <v/>
      </c>
      <c r="BI48" s="24" t="str">
        <f>IF($B48="","",IF(OR('3 INPUT SAP DATA'!$AI51=Data!$E$12,'3 INPUT SAP DATA'!$AI51=Data!$G$12,'3 INPUT SAP DATA'!$AI51=Data!$H$12),0,Data!M$18*14*((0.0091*1+0.0245*(1-1))*3+0.0263)))</f>
        <v/>
      </c>
      <c r="BJ48" s="24" t="str">
        <f>IF($B48="","",IF(OR('3 INPUT SAP DATA'!$AI51=Data!$E$12,'3 INPUT SAP DATA'!$AI51=Data!$G$12,'3 INPUT SAP DATA'!$AI51=Data!$H$12),0,Data!N$18*14*((0.0091*1+0.0245*(1-1))*3+0.0263)))</f>
        <v/>
      </c>
      <c r="BK48" s="24" t="str">
        <f>IF($B48="","",IF(OR('3 INPUT SAP DATA'!$AI51=Data!$E$12,'3 INPUT SAP DATA'!$AI51=Data!$G$12,'3 INPUT SAP DATA'!$AI51=Data!$H$12),0,Data!O$18*14*((0.0091*1+0.0245*(1-1))*3+0.0263)))</f>
        <v/>
      </c>
      <c r="BL48" s="24" t="str">
        <f>IF($B48="","",IF('3 INPUT SAP DATA'!$AN51=Data!$G$13,600*IF(C51&lt;100,C51/100,1)*Data!D$18/365,0))</f>
        <v/>
      </c>
      <c r="BM48" s="24" t="str">
        <f>IF($B48="","",IF('3 INPUT SAP DATA'!$AN51=Data!$G$13,600*IF(D51&lt;100,D51/100,1)*Data!E$18/365,0))</f>
        <v/>
      </c>
      <c r="BN48" s="24" t="str">
        <f>IF($B48="","",IF('3 INPUT SAP DATA'!$AN51=Data!$G$13,600*IF(E51&lt;100,E51/100,1)*Data!F$18/365,0))</f>
        <v/>
      </c>
      <c r="BO48" s="24" t="str">
        <f>IF($B48="","",IF('3 INPUT SAP DATA'!$AN51=Data!$G$13,600*IF(F51&lt;100,F51/100,1)*Data!G$18/365,0))</f>
        <v/>
      </c>
      <c r="BP48" s="24" t="str">
        <f>IF($B48="","",IF('3 INPUT SAP DATA'!$AN51=Data!$G$13,600*IF(G51&lt;100,G51/100,1)*Data!H$18/365,0))</f>
        <v/>
      </c>
      <c r="BQ48" s="24" t="str">
        <f>IF($B48="","",IF('3 INPUT SAP DATA'!$AN51=Data!$G$13,600*IF(H51&lt;100,H51/100,1)*Data!I$18/365,0))</f>
        <v/>
      </c>
      <c r="BR48" s="24" t="str">
        <f>IF($B48="","",IF('3 INPUT SAP DATA'!$AN51=Data!$G$13,600*IF(I51&lt;100,I51/100,1)*Data!J$18/365,0))</f>
        <v/>
      </c>
      <c r="BS48" s="24" t="str">
        <f>IF($B48="","",IF('3 INPUT SAP DATA'!$AN51=Data!$G$13,600*IF(J51&lt;100,J51/100,1)*Data!K$18/365,0))</f>
        <v/>
      </c>
      <c r="BT48" s="24" t="str">
        <f>IF($B48="","",IF('3 INPUT SAP DATA'!$AN51=Data!$G$13,600*IF(K51&lt;100,K51/100,1)*Data!L$18/365,0))</f>
        <v/>
      </c>
      <c r="BU48" s="24" t="str">
        <f>IF($B48="","",IF('3 INPUT SAP DATA'!$AN51=Data!$G$13,600*IF(L51&lt;100,L51/100,1)*Data!M$18/365,0))</f>
        <v/>
      </c>
      <c r="BV48" s="24" t="str">
        <f>IF($B48="","",IF('3 INPUT SAP DATA'!$AN51=Data!$G$13,600*IF(M51&lt;100,M51/100,1)*Data!N$18/365,0))</f>
        <v/>
      </c>
      <c r="BW48" s="24" t="str">
        <f>IF($B48="","",IF('3 INPUT SAP DATA'!$AN51=Data!$G$13,600*IF(N51&lt;100,N51/100,1)*Data!O$18/365,0))</f>
        <v/>
      </c>
      <c r="BX48" s="24" t="str">
        <f t="shared" si="14"/>
        <v/>
      </c>
      <c r="BY48" s="24" t="str">
        <f t="shared" si="15"/>
        <v/>
      </c>
      <c r="BZ48" s="24" t="str">
        <f t="shared" si="16"/>
        <v/>
      </c>
      <c r="CA48" s="24" t="str">
        <f t="shared" si="17"/>
        <v/>
      </c>
      <c r="CB48" s="24" t="str">
        <f t="shared" si="18"/>
        <v/>
      </c>
      <c r="CC48" s="24" t="str">
        <f t="shared" si="19"/>
        <v/>
      </c>
      <c r="CD48" s="24" t="str">
        <f t="shared" si="20"/>
        <v/>
      </c>
      <c r="CE48" s="24" t="str">
        <f t="shared" si="21"/>
        <v/>
      </c>
      <c r="CF48" s="24" t="str">
        <f t="shared" si="22"/>
        <v/>
      </c>
      <c r="CG48" s="24" t="str">
        <f t="shared" si="23"/>
        <v/>
      </c>
      <c r="CH48" s="24" t="str">
        <f t="shared" si="24"/>
        <v/>
      </c>
      <c r="CI48" s="24" t="str">
        <f t="shared" si="25"/>
        <v/>
      </c>
      <c r="CJ48" s="24" t="str">
        <f>IF($B48="","",BX48+'3 INPUT SAP DATA'!AV51)</f>
        <v/>
      </c>
      <c r="CK48" s="24" t="str">
        <f>IF($B48="","",BY48+'3 INPUT SAP DATA'!AW51)</f>
        <v/>
      </c>
      <c r="CL48" s="24" t="str">
        <f>IF($B48="","",BZ48+'3 INPUT SAP DATA'!AX51)</f>
        <v/>
      </c>
      <c r="CM48" s="24" t="str">
        <f>IF($B48="","",CA48+'3 INPUT SAP DATA'!AY51)</f>
        <v/>
      </c>
      <c r="CN48" s="24" t="str">
        <f>IF($B48="","",CB48+'3 INPUT SAP DATA'!AZ51)</f>
        <v/>
      </c>
      <c r="CO48" s="24" t="str">
        <f>IF($B48="","",CC48+'3 INPUT SAP DATA'!BA51)</f>
        <v/>
      </c>
      <c r="CP48" s="24" t="str">
        <f>IF($B48="","",CD48+'3 INPUT SAP DATA'!BB51)</f>
        <v/>
      </c>
      <c r="CQ48" s="24" t="str">
        <f>IF($B48="","",CE48+'3 INPUT SAP DATA'!BC51)</f>
        <v/>
      </c>
      <c r="CR48" s="24" t="str">
        <f>IF($B48="","",CF48+'3 INPUT SAP DATA'!BD51)</f>
        <v/>
      </c>
      <c r="CS48" s="24" t="str">
        <f>IF($B48="","",CG48+'3 INPUT SAP DATA'!BE51)</f>
        <v/>
      </c>
      <c r="CT48" s="24" t="str">
        <f>IF($B48="","",CH48+'3 INPUT SAP DATA'!BF51)</f>
        <v/>
      </c>
      <c r="CU48" s="24" t="str">
        <f>IF($B48="","",CI48+'3 INPUT SAP DATA'!BG51)</f>
        <v/>
      </c>
      <c r="CV48" s="24" t="str">
        <f>IF($B48="","",Data!$I$125*(Data!$I$123*O48+BL48)+Data!$I$124*(AB48+AN48+AZ48))</f>
        <v/>
      </c>
      <c r="CW48" s="24" t="str">
        <f>IF($B48="","",Data!$I$125*(Data!$I$123*P48+BM48)+Data!$I$124*(AC48+AO48+BA48))</f>
        <v/>
      </c>
      <c r="CX48" s="24" t="str">
        <f>IF($B48="","",Data!$I$125*(Data!$I$123*Q48+BN48)+Data!$I$124*(AD48+AP48+BB48))</f>
        <v/>
      </c>
      <c r="CY48" s="24" t="str">
        <f>IF($B48="","",Data!$I$125*(Data!$I$123*R48+BO48)+Data!$I$124*(AE48+AQ48+BC48))</f>
        <v/>
      </c>
      <c r="CZ48" s="24" t="str">
        <f>IF($B48="","",Data!$I$125*(Data!$I$123*S48+BP48)+Data!$I$124*(AF48+AR48+BD48))</f>
        <v/>
      </c>
      <c r="DA48" s="24" t="str">
        <f>IF($B48="","",Data!$I$125*(Data!$I$123*T48+BQ48)+Data!$I$124*(AG48+AS48+BE48))</f>
        <v/>
      </c>
      <c r="DB48" s="24" t="str">
        <f>IF($B48="","",Data!$I$125*(Data!$I$123*U48+BR48)+Data!$I$124*(AH48+AT48+BF48))</f>
        <v/>
      </c>
      <c r="DC48" s="24" t="str">
        <f>IF($B48="","",Data!$I$125*(Data!$I$123*V48+BS48)+Data!$I$124*(AI48+AU48+BG48))</f>
        <v/>
      </c>
      <c r="DD48" s="24" t="str">
        <f>IF($B48="","",Data!$I$125*(Data!$I$123*W48+BT48)+Data!$I$124*(AJ48+AV48+BH48))</f>
        <v/>
      </c>
      <c r="DE48" s="24" t="str">
        <f>IF($B48="","",Data!$I$125*(Data!$I$123*X48+BU48)+Data!$I$124*(AK48+AW48+BI48))</f>
        <v/>
      </c>
      <c r="DF48" s="24" t="str">
        <f>IF($B48="","",Data!$I$125*(Data!$I$123*Y48+BV48)+Data!$I$124*(AL48+AX48+BJ48))</f>
        <v/>
      </c>
      <c r="DG48" s="24" t="str">
        <f>IF($B48="","",Data!$I$125*(Data!$I$123*Z48+BW48)+Data!$I$124*(AM48+AY48+BK48))</f>
        <v/>
      </c>
    </row>
    <row r="49" spans="2:111" s="17" customFormat="1" ht="19.899999999999999" customHeight="1">
      <c r="B49" s="47" t="str">
        <f>IF('3 INPUT SAP DATA'!H52="","",'3 INPUT SAP DATA'!H52)</f>
        <v/>
      </c>
      <c r="C49" s="24" t="str">
        <f>IF($B49="","",25*Occupancy!$G45*Data!D$107)</f>
        <v/>
      </c>
      <c r="D49" s="24" t="str">
        <f>IF($B49="","",25*Occupancy!$G45*Data!E$107)</f>
        <v/>
      </c>
      <c r="E49" s="24" t="str">
        <f>IF($B49="","",25*Occupancy!$G45*Data!F$107)</f>
        <v/>
      </c>
      <c r="F49" s="24" t="str">
        <f>IF($B49="","",25*Occupancy!$G45*Data!G$107)</f>
        <v/>
      </c>
      <c r="G49" s="24" t="str">
        <f>IF($B49="","",25*Occupancy!$G45*Data!H$107)</f>
        <v/>
      </c>
      <c r="H49" s="24" t="str">
        <f>IF($B49="","",25*Occupancy!$G45*Data!I$107)</f>
        <v/>
      </c>
      <c r="I49" s="24" t="str">
        <f>IF($B49="","",25*Occupancy!$G45*Data!J$107)</f>
        <v/>
      </c>
      <c r="J49" s="24" t="str">
        <f>IF($B49="","",25*Occupancy!$G45*Data!K$107)</f>
        <v/>
      </c>
      <c r="K49" s="24" t="str">
        <f>IF($B49="","",25*Occupancy!$G45*Data!L$107)</f>
        <v/>
      </c>
      <c r="L49" s="24" t="str">
        <f>IF($B49="","",25*Occupancy!$G45*Data!M$107)</f>
        <v/>
      </c>
      <c r="M49" s="24" t="str">
        <f>IF($B49="","",25*Occupancy!$G45*Data!N$107)</f>
        <v/>
      </c>
      <c r="N49" s="24" t="str">
        <f>IF($B49="","",25*Occupancy!$G45*Data!O$107)</f>
        <v/>
      </c>
      <c r="O49" s="24" t="str">
        <f>IF($B49="","",4.18*C49*Data!D$18*(60-Data!D$104)/3600)</f>
        <v/>
      </c>
      <c r="P49" s="24" t="str">
        <f>IF($B49="","",4.18*D49*Data!E$18*(60-Data!E$104)/3600)</f>
        <v/>
      </c>
      <c r="Q49" s="24" t="str">
        <f>IF($B49="","",4.18*E49*Data!F$18*(60-Data!F$104)/3600)</f>
        <v/>
      </c>
      <c r="R49" s="24" t="str">
        <f>IF($B49="","",4.18*F49*Data!G$18*(60-Data!G$104)/3600)</f>
        <v/>
      </c>
      <c r="S49" s="24" t="str">
        <f>IF($B49="","",4.18*G49*Data!H$18*(60-Data!H$104)/3600)</f>
        <v/>
      </c>
      <c r="T49" s="24" t="str">
        <f>IF($B49="","",4.18*H49*Data!I$18*(60-Data!I$104)/3600)</f>
        <v/>
      </c>
      <c r="U49" s="24" t="str">
        <f>IF($B49="","",4.18*I49*Data!J$18*(60-Data!J$104)/3600)</f>
        <v/>
      </c>
      <c r="V49" s="24" t="str">
        <f>IF($B49="","",4.18*J49*Data!K$18*(60-Data!K$104)/3600)</f>
        <v/>
      </c>
      <c r="W49" s="24" t="str">
        <f>IF($B49="","",4.18*K49*Data!L$18*(60-Data!L$104)/3600)</f>
        <v/>
      </c>
      <c r="X49" s="24" t="str">
        <f>IF($B49="","",4.18*L49*Data!M$18*(60-Data!M$104)/3600)</f>
        <v/>
      </c>
      <c r="Y49" s="24" t="str">
        <f>IF($B49="","",4.18*M49*Data!N$18*(60-Data!N$104)/3600)</f>
        <v/>
      </c>
      <c r="Z49" s="24" t="str">
        <f>IF($B49="","",4.18*N49*Data!O$18*(60-Data!O$104)/3600)</f>
        <v/>
      </c>
      <c r="AA49" s="24" t="str">
        <f t="shared" si="12"/>
        <v/>
      </c>
      <c r="AB49" s="24" t="str">
        <f t="shared" si="13"/>
        <v/>
      </c>
      <c r="AC49" s="24" t="str">
        <f t="shared" si="0"/>
        <v/>
      </c>
      <c r="AD49" s="24" t="str">
        <f t="shared" si="1"/>
        <v/>
      </c>
      <c r="AE49" s="24" t="str">
        <f t="shared" si="2"/>
        <v/>
      </c>
      <c r="AF49" s="24" t="str">
        <f t="shared" si="3"/>
        <v/>
      </c>
      <c r="AG49" s="24" t="str">
        <f t="shared" si="4"/>
        <v/>
      </c>
      <c r="AH49" s="24" t="str">
        <f t="shared" si="5"/>
        <v/>
      </c>
      <c r="AI49" s="24" t="str">
        <f t="shared" si="6"/>
        <v/>
      </c>
      <c r="AJ49" s="24" t="str">
        <f t="shared" si="7"/>
        <v/>
      </c>
      <c r="AK49" s="24" t="str">
        <f t="shared" si="8"/>
        <v/>
      </c>
      <c r="AL49" s="24" t="str">
        <f t="shared" si="9"/>
        <v/>
      </c>
      <c r="AM49" s="24" t="str">
        <f t="shared" si="10"/>
        <v/>
      </c>
      <c r="AN49" s="24" t="str">
        <f>IF($B49="","",'3 INPUT SAP DATA'!$AP52*0.6*Data!D$18)</f>
        <v/>
      </c>
      <c r="AO49" s="24" t="str">
        <f>IF($B49="","",'3 INPUT SAP DATA'!$AP52*0.6*Data!E$18)</f>
        <v/>
      </c>
      <c r="AP49" s="24" t="str">
        <f>IF($B49="","",'3 INPUT SAP DATA'!$AP52*0.6*Data!F$18)</f>
        <v/>
      </c>
      <c r="AQ49" s="24" t="str">
        <f>IF($B49="","",'3 INPUT SAP DATA'!$AP52*0.6*Data!G$18)</f>
        <v/>
      </c>
      <c r="AR49" s="24" t="str">
        <f>IF($B49="","",'3 INPUT SAP DATA'!$AP52*0.6*Data!H$18)</f>
        <v/>
      </c>
      <c r="AS49" s="24" t="str">
        <f>IF($B49="","",'3 INPUT SAP DATA'!$AP52*0.6*Data!I$18)</f>
        <v/>
      </c>
      <c r="AT49" s="24" t="str">
        <f>IF($B49="","",'3 INPUT SAP DATA'!$AP52*0.6*Data!J$18)</f>
        <v/>
      </c>
      <c r="AU49" s="24" t="str">
        <f>IF($B49="","",'3 INPUT SAP DATA'!$AP52*0.6*Data!K$18)</f>
        <v/>
      </c>
      <c r="AV49" s="24" t="str">
        <f>IF($B49="","",'3 INPUT SAP DATA'!$AP52*0.6*Data!L$18)</f>
        <v/>
      </c>
      <c r="AW49" s="24" t="str">
        <f>IF($B49="","",'3 INPUT SAP DATA'!$AP52*0.6*Data!M$18)</f>
        <v/>
      </c>
      <c r="AX49" s="24" t="str">
        <f>IF($B49="","",'3 INPUT SAP DATA'!$AP52*0.6*Data!N$18)</f>
        <v/>
      </c>
      <c r="AY49" s="24" t="str">
        <f>IF($B49="","",'3 INPUT SAP DATA'!$AP52*0.6*Data!O$18)</f>
        <v/>
      </c>
      <c r="AZ49" s="24" t="str">
        <f>IF($B49="","",IF(OR('3 INPUT SAP DATA'!$AI52=Data!$E$12,'3 INPUT SAP DATA'!$AI52=Data!$G$12,'3 INPUT SAP DATA'!$AI52=Data!$H$12),0,Data!D$18*14*((0.0091*1+0.0245*(1-1))*3+0.0263)))</f>
        <v/>
      </c>
      <c r="BA49" s="24" t="str">
        <f>IF($B49="","",IF(OR('3 INPUT SAP DATA'!$AI52=Data!$E$12,'3 INPUT SAP DATA'!$AI52=Data!$G$12,'3 INPUT SAP DATA'!$AI52=Data!$H$12),0,Data!E$18*14*((0.0091*1+0.0245*(1-1))*3+0.0263)))</f>
        <v/>
      </c>
      <c r="BB49" s="24" t="str">
        <f>IF($B49="","",IF(OR('3 INPUT SAP DATA'!$AI52=Data!$E$12,'3 INPUT SAP DATA'!$AI52=Data!$G$12,'3 INPUT SAP DATA'!$AI52=Data!$H$12),0,Data!F$18*14*((0.0091*1+0.0245*(1-1))*3+0.0263)))</f>
        <v/>
      </c>
      <c r="BC49" s="24" t="str">
        <f>IF($B49="","",IF(OR('3 INPUT SAP DATA'!$AI52=Data!$E$12,'3 INPUT SAP DATA'!$AI52=Data!$G$12,'3 INPUT SAP DATA'!$AI52=Data!$H$12),0,Data!G$18*14*((0.0091*1+0.0245*(1-1))*3+0.0263)))</f>
        <v/>
      </c>
      <c r="BD49" s="24" t="str">
        <f>IF($B49="","",IF(OR('3 INPUT SAP DATA'!$AI52=Data!$E$12,'3 INPUT SAP DATA'!$AI52=Data!$G$12,'3 INPUT SAP DATA'!$AI52=Data!$H$12),0,Data!H$18*14*((0.0091*1+0.0245*(1-1))*3+0.0263)))</f>
        <v/>
      </c>
      <c r="BE49" s="24" t="str">
        <f>IF($B49="","",IF(OR('3 INPUT SAP DATA'!$AI52=Data!$E$12,'3 INPUT SAP DATA'!$AI52=Data!$G$12,'3 INPUT SAP DATA'!$AI52=Data!$H$12),0,Data!I$18*14*((0.0091*1+0.0245*(1-1))*3+0.0263)))</f>
        <v/>
      </c>
      <c r="BF49" s="24" t="str">
        <f>IF($B49="","",IF(OR('3 INPUT SAP DATA'!$AI52=Data!$E$12,'3 INPUT SAP DATA'!$AI52=Data!$G$12,'3 INPUT SAP DATA'!$AI52=Data!$H$12),0,Data!J$18*14*((0.0091*1+0.0245*(1-1))*3+0.0263)))</f>
        <v/>
      </c>
      <c r="BG49" s="24" t="str">
        <f>IF($B49="","",IF(OR('3 INPUT SAP DATA'!$AI52=Data!$E$12,'3 INPUT SAP DATA'!$AI52=Data!$G$12,'3 INPUT SAP DATA'!$AI52=Data!$H$12),0,Data!K$18*14*((0.0091*1+0.0245*(1-1))*3+0.0263)))</f>
        <v/>
      </c>
      <c r="BH49" s="24" t="str">
        <f>IF($B49="","",IF(OR('3 INPUT SAP DATA'!$AI52=Data!$E$12,'3 INPUT SAP DATA'!$AI52=Data!$G$12,'3 INPUT SAP DATA'!$AI52=Data!$H$12),0,Data!L$18*14*((0.0091*1+0.0245*(1-1))*3+0.0263)))</f>
        <v/>
      </c>
      <c r="BI49" s="24" t="str">
        <f>IF($B49="","",IF(OR('3 INPUT SAP DATA'!$AI52=Data!$E$12,'3 INPUT SAP DATA'!$AI52=Data!$G$12,'3 INPUT SAP DATA'!$AI52=Data!$H$12),0,Data!M$18*14*((0.0091*1+0.0245*(1-1))*3+0.0263)))</f>
        <v/>
      </c>
      <c r="BJ49" s="24" t="str">
        <f>IF($B49="","",IF(OR('3 INPUT SAP DATA'!$AI52=Data!$E$12,'3 INPUT SAP DATA'!$AI52=Data!$G$12,'3 INPUT SAP DATA'!$AI52=Data!$H$12),0,Data!N$18*14*((0.0091*1+0.0245*(1-1))*3+0.0263)))</f>
        <v/>
      </c>
      <c r="BK49" s="24" t="str">
        <f>IF($B49="","",IF(OR('3 INPUT SAP DATA'!$AI52=Data!$E$12,'3 INPUT SAP DATA'!$AI52=Data!$G$12,'3 INPUT SAP DATA'!$AI52=Data!$H$12),0,Data!O$18*14*((0.0091*1+0.0245*(1-1))*3+0.0263)))</f>
        <v/>
      </c>
      <c r="BL49" s="24" t="str">
        <f>IF($B49="","",IF('3 INPUT SAP DATA'!$AN52=Data!$G$13,600*IF(C52&lt;100,C52/100,1)*Data!D$18/365,0))</f>
        <v/>
      </c>
      <c r="BM49" s="24" t="str">
        <f>IF($B49="","",IF('3 INPUT SAP DATA'!$AN52=Data!$G$13,600*IF(D52&lt;100,D52/100,1)*Data!E$18/365,0))</f>
        <v/>
      </c>
      <c r="BN49" s="24" t="str">
        <f>IF($B49="","",IF('3 INPUT SAP DATA'!$AN52=Data!$G$13,600*IF(E52&lt;100,E52/100,1)*Data!F$18/365,0))</f>
        <v/>
      </c>
      <c r="BO49" s="24" t="str">
        <f>IF($B49="","",IF('3 INPUT SAP DATA'!$AN52=Data!$G$13,600*IF(F52&lt;100,F52/100,1)*Data!G$18/365,0))</f>
        <v/>
      </c>
      <c r="BP49" s="24" t="str">
        <f>IF($B49="","",IF('3 INPUT SAP DATA'!$AN52=Data!$G$13,600*IF(G52&lt;100,G52/100,1)*Data!H$18/365,0))</f>
        <v/>
      </c>
      <c r="BQ49" s="24" t="str">
        <f>IF($B49="","",IF('3 INPUT SAP DATA'!$AN52=Data!$G$13,600*IF(H52&lt;100,H52/100,1)*Data!I$18/365,0))</f>
        <v/>
      </c>
      <c r="BR49" s="24" t="str">
        <f>IF($B49="","",IF('3 INPUT SAP DATA'!$AN52=Data!$G$13,600*IF(I52&lt;100,I52/100,1)*Data!J$18/365,0))</f>
        <v/>
      </c>
      <c r="BS49" s="24" t="str">
        <f>IF($B49="","",IF('3 INPUT SAP DATA'!$AN52=Data!$G$13,600*IF(J52&lt;100,J52/100,1)*Data!K$18/365,0))</f>
        <v/>
      </c>
      <c r="BT49" s="24" t="str">
        <f>IF($B49="","",IF('3 INPUT SAP DATA'!$AN52=Data!$G$13,600*IF(K52&lt;100,K52/100,1)*Data!L$18/365,0))</f>
        <v/>
      </c>
      <c r="BU49" s="24" t="str">
        <f>IF($B49="","",IF('3 INPUT SAP DATA'!$AN52=Data!$G$13,600*IF(L52&lt;100,L52/100,1)*Data!M$18/365,0))</f>
        <v/>
      </c>
      <c r="BV49" s="24" t="str">
        <f>IF($B49="","",IF('3 INPUT SAP DATA'!$AN52=Data!$G$13,600*IF(M52&lt;100,M52/100,1)*Data!N$18/365,0))</f>
        <v/>
      </c>
      <c r="BW49" s="24" t="str">
        <f>IF($B49="","",IF('3 INPUT SAP DATA'!$AN52=Data!$G$13,600*IF(N52&lt;100,N52/100,1)*Data!O$18/365,0))</f>
        <v/>
      </c>
      <c r="BX49" s="24" t="str">
        <f t="shared" si="14"/>
        <v/>
      </c>
      <c r="BY49" s="24" t="str">
        <f t="shared" si="15"/>
        <v/>
      </c>
      <c r="BZ49" s="24" t="str">
        <f t="shared" si="16"/>
        <v/>
      </c>
      <c r="CA49" s="24" t="str">
        <f t="shared" si="17"/>
        <v/>
      </c>
      <c r="CB49" s="24" t="str">
        <f t="shared" si="18"/>
        <v/>
      </c>
      <c r="CC49" s="24" t="str">
        <f t="shared" si="19"/>
        <v/>
      </c>
      <c r="CD49" s="24" t="str">
        <f t="shared" si="20"/>
        <v/>
      </c>
      <c r="CE49" s="24" t="str">
        <f t="shared" si="21"/>
        <v/>
      </c>
      <c r="CF49" s="24" t="str">
        <f t="shared" si="22"/>
        <v/>
      </c>
      <c r="CG49" s="24" t="str">
        <f t="shared" si="23"/>
        <v/>
      </c>
      <c r="CH49" s="24" t="str">
        <f t="shared" si="24"/>
        <v/>
      </c>
      <c r="CI49" s="24" t="str">
        <f t="shared" si="25"/>
        <v/>
      </c>
      <c r="CJ49" s="24" t="str">
        <f>IF($B49="","",BX49+'3 INPUT SAP DATA'!AV52)</f>
        <v/>
      </c>
      <c r="CK49" s="24" t="str">
        <f>IF($B49="","",BY49+'3 INPUT SAP DATA'!AW52)</f>
        <v/>
      </c>
      <c r="CL49" s="24" t="str">
        <f>IF($B49="","",BZ49+'3 INPUT SAP DATA'!AX52)</f>
        <v/>
      </c>
      <c r="CM49" s="24" t="str">
        <f>IF($B49="","",CA49+'3 INPUT SAP DATA'!AY52)</f>
        <v/>
      </c>
      <c r="CN49" s="24" t="str">
        <f>IF($B49="","",CB49+'3 INPUT SAP DATA'!AZ52)</f>
        <v/>
      </c>
      <c r="CO49" s="24" t="str">
        <f>IF($B49="","",CC49+'3 INPUT SAP DATA'!BA52)</f>
        <v/>
      </c>
      <c r="CP49" s="24" t="str">
        <f>IF($B49="","",CD49+'3 INPUT SAP DATA'!BB52)</f>
        <v/>
      </c>
      <c r="CQ49" s="24" t="str">
        <f>IF($B49="","",CE49+'3 INPUT SAP DATA'!BC52)</f>
        <v/>
      </c>
      <c r="CR49" s="24" t="str">
        <f>IF($B49="","",CF49+'3 INPUT SAP DATA'!BD52)</f>
        <v/>
      </c>
      <c r="CS49" s="24" t="str">
        <f>IF($B49="","",CG49+'3 INPUT SAP DATA'!BE52)</f>
        <v/>
      </c>
      <c r="CT49" s="24" t="str">
        <f>IF($B49="","",CH49+'3 INPUT SAP DATA'!BF52)</f>
        <v/>
      </c>
      <c r="CU49" s="24" t="str">
        <f>IF($B49="","",CI49+'3 INPUT SAP DATA'!BG52)</f>
        <v/>
      </c>
      <c r="CV49" s="24" t="str">
        <f>IF($B49="","",Data!$I$125*(Data!$I$123*O49+BL49)+Data!$I$124*(AB49+AN49+AZ49))</f>
        <v/>
      </c>
      <c r="CW49" s="24" t="str">
        <f>IF($B49="","",Data!$I$125*(Data!$I$123*P49+BM49)+Data!$I$124*(AC49+AO49+BA49))</f>
        <v/>
      </c>
      <c r="CX49" s="24" t="str">
        <f>IF($B49="","",Data!$I$125*(Data!$I$123*Q49+BN49)+Data!$I$124*(AD49+AP49+BB49))</f>
        <v/>
      </c>
      <c r="CY49" s="24" t="str">
        <f>IF($B49="","",Data!$I$125*(Data!$I$123*R49+BO49)+Data!$I$124*(AE49+AQ49+BC49))</f>
        <v/>
      </c>
      <c r="CZ49" s="24" t="str">
        <f>IF($B49="","",Data!$I$125*(Data!$I$123*S49+BP49)+Data!$I$124*(AF49+AR49+BD49))</f>
        <v/>
      </c>
      <c r="DA49" s="24" t="str">
        <f>IF($B49="","",Data!$I$125*(Data!$I$123*T49+BQ49)+Data!$I$124*(AG49+AS49+BE49))</f>
        <v/>
      </c>
      <c r="DB49" s="24" t="str">
        <f>IF($B49="","",Data!$I$125*(Data!$I$123*U49+BR49)+Data!$I$124*(AH49+AT49+BF49))</f>
        <v/>
      </c>
      <c r="DC49" s="24" t="str">
        <f>IF($B49="","",Data!$I$125*(Data!$I$123*V49+BS49)+Data!$I$124*(AI49+AU49+BG49))</f>
        <v/>
      </c>
      <c r="DD49" s="24" t="str">
        <f>IF($B49="","",Data!$I$125*(Data!$I$123*W49+BT49)+Data!$I$124*(AJ49+AV49+BH49))</f>
        <v/>
      </c>
      <c r="DE49" s="24" t="str">
        <f>IF($B49="","",Data!$I$125*(Data!$I$123*X49+BU49)+Data!$I$124*(AK49+AW49+BI49))</f>
        <v/>
      </c>
      <c r="DF49" s="24" t="str">
        <f>IF($B49="","",Data!$I$125*(Data!$I$123*Y49+BV49)+Data!$I$124*(AL49+AX49+BJ49))</f>
        <v/>
      </c>
      <c r="DG49" s="24" t="str">
        <f>IF($B49="","",Data!$I$125*(Data!$I$123*Z49+BW49)+Data!$I$124*(AM49+AY49+BK49))</f>
        <v/>
      </c>
    </row>
    <row r="50" spans="2:111" s="17" customFormat="1" ht="19.899999999999999" customHeight="1">
      <c r="B50" s="47" t="str">
        <f>IF('3 INPUT SAP DATA'!H53="","",'3 INPUT SAP DATA'!H53)</f>
        <v/>
      </c>
      <c r="C50" s="24" t="str">
        <f>IF($B50="","",25*Occupancy!$G46*Data!D$107)</f>
        <v/>
      </c>
      <c r="D50" s="24" t="str">
        <f>IF($B50="","",25*Occupancy!$G46*Data!E$107)</f>
        <v/>
      </c>
      <c r="E50" s="24" t="str">
        <f>IF($B50="","",25*Occupancy!$G46*Data!F$107)</f>
        <v/>
      </c>
      <c r="F50" s="24" t="str">
        <f>IF($B50="","",25*Occupancy!$G46*Data!G$107)</f>
        <v/>
      </c>
      <c r="G50" s="24" t="str">
        <f>IF($B50="","",25*Occupancy!$G46*Data!H$107)</f>
        <v/>
      </c>
      <c r="H50" s="24" t="str">
        <f>IF($B50="","",25*Occupancy!$G46*Data!I$107)</f>
        <v/>
      </c>
      <c r="I50" s="24" t="str">
        <f>IF($B50="","",25*Occupancy!$G46*Data!J$107)</f>
        <v/>
      </c>
      <c r="J50" s="24" t="str">
        <f>IF($B50="","",25*Occupancy!$G46*Data!K$107)</f>
        <v/>
      </c>
      <c r="K50" s="24" t="str">
        <f>IF($B50="","",25*Occupancy!$G46*Data!L$107)</f>
        <v/>
      </c>
      <c r="L50" s="24" t="str">
        <f>IF($B50="","",25*Occupancy!$G46*Data!M$107)</f>
        <v/>
      </c>
      <c r="M50" s="24" t="str">
        <f>IF($B50="","",25*Occupancy!$G46*Data!N$107)</f>
        <v/>
      </c>
      <c r="N50" s="24" t="str">
        <f>IF($B50="","",25*Occupancy!$G46*Data!O$107)</f>
        <v/>
      </c>
      <c r="O50" s="24" t="str">
        <f>IF($B50="","",4.18*C50*Data!D$18*(60-Data!D$104)/3600)</f>
        <v/>
      </c>
      <c r="P50" s="24" t="str">
        <f>IF($B50="","",4.18*D50*Data!E$18*(60-Data!E$104)/3600)</f>
        <v/>
      </c>
      <c r="Q50" s="24" t="str">
        <f>IF($B50="","",4.18*E50*Data!F$18*(60-Data!F$104)/3600)</f>
        <v/>
      </c>
      <c r="R50" s="24" t="str">
        <f>IF($B50="","",4.18*F50*Data!G$18*(60-Data!G$104)/3600)</f>
        <v/>
      </c>
      <c r="S50" s="24" t="str">
        <f>IF($B50="","",4.18*G50*Data!H$18*(60-Data!H$104)/3600)</f>
        <v/>
      </c>
      <c r="T50" s="24" t="str">
        <f>IF($B50="","",4.18*H50*Data!I$18*(60-Data!I$104)/3600)</f>
        <v/>
      </c>
      <c r="U50" s="24" t="str">
        <f>IF($B50="","",4.18*I50*Data!J$18*(60-Data!J$104)/3600)</f>
        <v/>
      </c>
      <c r="V50" s="24" t="str">
        <f>IF($B50="","",4.18*J50*Data!K$18*(60-Data!K$104)/3600)</f>
        <v/>
      </c>
      <c r="W50" s="24" t="str">
        <f>IF($B50="","",4.18*K50*Data!L$18*(60-Data!L$104)/3600)</f>
        <v/>
      </c>
      <c r="X50" s="24" t="str">
        <f>IF($B50="","",4.18*L50*Data!M$18*(60-Data!M$104)/3600)</f>
        <v/>
      </c>
      <c r="Y50" s="24" t="str">
        <f>IF($B50="","",4.18*M50*Data!N$18*(60-Data!N$104)/3600)</f>
        <v/>
      </c>
      <c r="Z50" s="24" t="str">
        <f>IF($B50="","",4.18*N50*Data!O$18*(60-Data!O$104)/3600)</f>
        <v/>
      </c>
      <c r="AA50" s="24" t="str">
        <f t="shared" si="12"/>
        <v/>
      </c>
      <c r="AB50" s="24" t="str">
        <f t="shared" si="13"/>
        <v/>
      </c>
      <c r="AC50" s="24" t="str">
        <f t="shared" si="0"/>
        <v/>
      </c>
      <c r="AD50" s="24" t="str">
        <f t="shared" si="1"/>
        <v/>
      </c>
      <c r="AE50" s="24" t="str">
        <f t="shared" si="2"/>
        <v/>
      </c>
      <c r="AF50" s="24" t="str">
        <f t="shared" si="3"/>
        <v/>
      </c>
      <c r="AG50" s="24" t="str">
        <f t="shared" si="4"/>
        <v/>
      </c>
      <c r="AH50" s="24" t="str">
        <f t="shared" si="5"/>
        <v/>
      </c>
      <c r="AI50" s="24" t="str">
        <f t="shared" si="6"/>
        <v/>
      </c>
      <c r="AJ50" s="24" t="str">
        <f t="shared" si="7"/>
        <v/>
      </c>
      <c r="AK50" s="24" t="str">
        <f t="shared" si="8"/>
        <v/>
      </c>
      <c r="AL50" s="24" t="str">
        <f t="shared" si="9"/>
        <v/>
      </c>
      <c r="AM50" s="24" t="str">
        <f t="shared" si="10"/>
        <v/>
      </c>
      <c r="AN50" s="24" t="str">
        <f>IF($B50="","",'3 INPUT SAP DATA'!$AP53*0.6*Data!D$18)</f>
        <v/>
      </c>
      <c r="AO50" s="24" t="str">
        <f>IF($B50="","",'3 INPUT SAP DATA'!$AP53*0.6*Data!E$18)</f>
        <v/>
      </c>
      <c r="AP50" s="24" t="str">
        <f>IF($B50="","",'3 INPUT SAP DATA'!$AP53*0.6*Data!F$18)</f>
        <v/>
      </c>
      <c r="AQ50" s="24" t="str">
        <f>IF($B50="","",'3 INPUT SAP DATA'!$AP53*0.6*Data!G$18)</f>
        <v/>
      </c>
      <c r="AR50" s="24" t="str">
        <f>IF($B50="","",'3 INPUT SAP DATA'!$AP53*0.6*Data!H$18)</f>
        <v/>
      </c>
      <c r="AS50" s="24" t="str">
        <f>IF($B50="","",'3 INPUT SAP DATA'!$AP53*0.6*Data!I$18)</f>
        <v/>
      </c>
      <c r="AT50" s="24" t="str">
        <f>IF($B50="","",'3 INPUT SAP DATA'!$AP53*0.6*Data!J$18)</f>
        <v/>
      </c>
      <c r="AU50" s="24" t="str">
        <f>IF($B50="","",'3 INPUT SAP DATA'!$AP53*0.6*Data!K$18)</f>
        <v/>
      </c>
      <c r="AV50" s="24" t="str">
        <f>IF($B50="","",'3 INPUT SAP DATA'!$AP53*0.6*Data!L$18)</f>
        <v/>
      </c>
      <c r="AW50" s="24" t="str">
        <f>IF($B50="","",'3 INPUT SAP DATA'!$AP53*0.6*Data!M$18)</f>
        <v/>
      </c>
      <c r="AX50" s="24" t="str">
        <f>IF($B50="","",'3 INPUT SAP DATA'!$AP53*0.6*Data!N$18)</f>
        <v/>
      </c>
      <c r="AY50" s="24" t="str">
        <f>IF($B50="","",'3 INPUT SAP DATA'!$AP53*0.6*Data!O$18)</f>
        <v/>
      </c>
      <c r="AZ50" s="24" t="str">
        <f>IF($B50="","",IF(OR('3 INPUT SAP DATA'!$AI53=Data!$E$12,'3 INPUT SAP DATA'!$AI53=Data!$G$12,'3 INPUT SAP DATA'!$AI53=Data!$H$12),0,Data!D$18*14*((0.0091*1+0.0245*(1-1))*3+0.0263)))</f>
        <v/>
      </c>
      <c r="BA50" s="24" t="str">
        <f>IF($B50="","",IF(OR('3 INPUT SAP DATA'!$AI53=Data!$E$12,'3 INPUT SAP DATA'!$AI53=Data!$G$12,'3 INPUT SAP DATA'!$AI53=Data!$H$12),0,Data!E$18*14*((0.0091*1+0.0245*(1-1))*3+0.0263)))</f>
        <v/>
      </c>
      <c r="BB50" s="24" t="str">
        <f>IF($B50="","",IF(OR('3 INPUT SAP DATA'!$AI53=Data!$E$12,'3 INPUT SAP DATA'!$AI53=Data!$G$12,'3 INPUT SAP DATA'!$AI53=Data!$H$12),0,Data!F$18*14*((0.0091*1+0.0245*(1-1))*3+0.0263)))</f>
        <v/>
      </c>
      <c r="BC50" s="24" t="str">
        <f>IF($B50="","",IF(OR('3 INPUT SAP DATA'!$AI53=Data!$E$12,'3 INPUT SAP DATA'!$AI53=Data!$G$12,'3 INPUT SAP DATA'!$AI53=Data!$H$12),0,Data!G$18*14*((0.0091*1+0.0245*(1-1))*3+0.0263)))</f>
        <v/>
      </c>
      <c r="BD50" s="24" t="str">
        <f>IF($B50="","",IF(OR('3 INPUT SAP DATA'!$AI53=Data!$E$12,'3 INPUT SAP DATA'!$AI53=Data!$G$12,'3 INPUT SAP DATA'!$AI53=Data!$H$12),0,Data!H$18*14*((0.0091*1+0.0245*(1-1))*3+0.0263)))</f>
        <v/>
      </c>
      <c r="BE50" s="24" t="str">
        <f>IF($B50="","",IF(OR('3 INPUT SAP DATA'!$AI53=Data!$E$12,'3 INPUT SAP DATA'!$AI53=Data!$G$12,'3 INPUT SAP DATA'!$AI53=Data!$H$12),0,Data!I$18*14*((0.0091*1+0.0245*(1-1))*3+0.0263)))</f>
        <v/>
      </c>
      <c r="BF50" s="24" t="str">
        <f>IF($B50="","",IF(OR('3 INPUT SAP DATA'!$AI53=Data!$E$12,'3 INPUT SAP DATA'!$AI53=Data!$G$12,'3 INPUT SAP DATA'!$AI53=Data!$H$12),0,Data!J$18*14*((0.0091*1+0.0245*(1-1))*3+0.0263)))</f>
        <v/>
      </c>
      <c r="BG50" s="24" t="str">
        <f>IF($B50="","",IF(OR('3 INPUT SAP DATA'!$AI53=Data!$E$12,'3 INPUT SAP DATA'!$AI53=Data!$G$12,'3 INPUT SAP DATA'!$AI53=Data!$H$12),0,Data!K$18*14*((0.0091*1+0.0245*(1-1))*3+0.0263)))</f>
        <v/>
      </c>
      <c r="BH50" s="24" t="str">
        <f>IF($B50="","",IF(OR('3 INPUT SAP DATA'!$AI53=Data!$E$12,'3 INPUT SAP DATA'!$AI53=Data!$G$12,'3 INPUT SAP DATA'!$AI53=Data!$H$12),0,Data!L$18*14*((0.0091*1+0.0245*(1-1))*3+0.0263)))</f>
        <v/>
      </c>
      <c r="BI50" s="24" t="str">
        <f>IF($B50="","",IF(OR('3 INPUT SAP DATA'!$AI53=Data!$E$12,'3 INPUT SAP DATA'!$AI53=Data!$G$12,'3 INPUT SAP DATA'!$AI53=Data!$H$12),0,Data!M$18*14*((0.0091*1+0.0245*(1-1))*3+0.0263)))</f>
        <v/>
      </c>
      <c r="BJ50" s="24" t="str">
        <f>IF($B50="","",IF(OR('3 INPUT SAP DATA'!$AI53=Data!$E$12,'3 INPUT SAP DATA'!$AI53=Data!$G$12,'3 INPUT SAP DATA'!$AI53=Data!$H$12),0,Data!N$18*14*((0.0091*1+0.0245*(1-1))*3+0.0263)))</f>
        <v/>
      </c>
      <c r="BK50" s="24" t="str">
        <f>IF($B50="","",IF(OR('3 INPUT SAP DATA'!$AI53=Data!$E$12,'3 INPUT SAP DATA'!$AI53=Data!$G$12,'3 INPUT SAP DATA'!$AI53=Data!$H$12),0,Data!O$18*14*((0.0091*1+0.0245*(1-1))*3+0.0263)))</f>
        <v/>
      </c>
      <c r="BL50" s="24" t="str">
        <f>IF($B50="","",IF('3 INPUT SAP DATA'!$AN53=Data!$G$13,600*IF(C53&lt;100,C53/100,1)*Data!D$18/365,0))</f>
        <v/>
      </c>
      <c r="BM50" s="24" t="str">
        <f>IF($B50="","",IF('3 INPUT SAP DATA'!$AN53=Data!$G$13,600*IF(D53&lt;100,D53/100,1)*Data!E$18/365,0))</f>
        <v/>
      </c>
      <c r="BN50" s="24" t="str">
        <f>IF($B50="","",IF('3 INPUT SAP DATA'!$AN53=Data!$G$13,600*IF(E53&lt;100,E53/100,1)*Data!F$18/365,0))</f>
        <v/>
      </c>
      <c r="BO50" s="24" t="str">
        <f>IF($B50="","",IF('3 INPUT SAP DATA'!$AN53=Data!$G$13,600*IF(F53&lt;100,F53/100,1)*Data!G$18/365,0))</f>
        <v/>
      </c>
      <c r="BP50" s="24" t="str">
        <f>IF($B50="","",IF('3 INPUT SAP DATA'!$AN53=Data!$G$13,600*IF(G53&lt;100,G53/100,1)*Data!H$18/365,0))</f>
        <v/>
      </c>
      <c r="BQ50" s="24" t="str">
        <f>IF($B50="","",IF('3 INPUT SAP DATA'!$AN53=Data!$G$13,600*IF(H53&lt;100,H53/100,1)*Data!I$18/365,0))</f>
        <v/>
      </c>
      <c r="BR50" s="24" t="str">
        <f>IF($B50="","",IF('3 INPUT SAP DATA'!$AN53=Data!$G$13,600*IF(I53&lt;100,I53/100,1)*Data!J$18/365,0))</f>
        <v/>
      </c>
      <c r="BS50" s="24" t="str">
        <f>IF($B50="","",IF('3 INPUT SAP DATA'!$AN53=Data!$G$13,600*IF(J53&lt;100,J53/100,1)*Data!K$18/365,0))</f>
        <v/>
      </c>
      <c r="BT50" s="24" t="str">
        <f>IF($B50="","",IF('3 INPUT SAP DATA'!$AN53=Data!$G$13,600*IF(K53&lt;100,K53/100,1)*Data!L$18/365,0))</f>
        <v/>
      </c>
      <c r="BU50" s="24" t="str">
        <f>IF($B50="","",IF('3 INPUT SAP DATA'!$AN53=Data!$G$13,600*IF(L53&lt;100,L53/100,1)*Data!M$18/365,0))</f>
        <v/>
      </c>
      <c r="BV50" s="24" t="str">
        <f>IF($B50="","",IF('3 INPUT SAP DATA'!$AN53=Data!$G$13,600*IF(M53&lt;100,M53/100,1)*Data!N$18/365,0))</f>
        <v/>
      </c>
      <c r="BW50" s="24" t="str">
        <f>IF($B50="","",IF('3 INPUT SAP DATA'!$AN53=Data!$G$13,600*IF(N53&lt;100,N53/100,1)*Data!O$18/365,0))</f>
        <v/>
      </c>
      <c r="BX50" s="24" t="str">
        <f t="shared" si="14"/>
        <v/>
      </c>
      <c r="BY50" s="24" t="str">
        <f t="shared" si="15"/>
        <v/>
      </c>
      <c r="BZ50" s="24" t="str">
        <f t="shared" si="16"/>
        <v/>
      </c>
      <c r="CA50" s="24" t="str">
        <f t="shared" si="17"/>
        <v/>
      </c>
      <c r="CB50" s="24" t="str">
        <f t="shared" si="18"/>
        <v/>
      </c>
      <c r="CC50" s="24" t="str">
        <f t="shared" si="19"/>
        <v/>
      </c>
      <c r="CD50" s="24" t="str">
        <f t="shared" si="20"/>
        <v/>
      </c>
      <c r="CE50" s="24" t="str">
        <f t="shared" si="21"/>
        <v/>
      </c>
      <c r="CF50" s="24" t="str">
        <f t="shared" si="22"/>
        <v/>
      </c>
      <c r="CG50" s="24" t="str">
        <f t="shared" si="23"/>
        <v/>
      </c>
      <c r="CH50" s="24" t="str">
        <f t="shared" si="24"/>
        <v/>
      </c>
      <c r="CI50" s="24" t="str">
        <f t="shared" si="25"/>
        <v/>
      </c>
      <c r="CJ50" s="24" t="str">
        <f>IF($B50="","",BX50+'3 INPUT SAP DATA'!AV53)</f>
        <v/>
      </c>
      <c r="CK50" s="24" t="str">
        <f>IF($B50="","",BY50+'3 INPUT SAP DATA'!AW53)</f>
        <v/>
      </c>
      <c r="CL50" s="24" t="str">
        <f>IF($B50="","",BZ50+'3 INPUT SAP DATA'!AX53)</f>
        <v/>
      </c>
      <c r="CM50" s="24" t="str">
        <f>IF($B50="","",CA50+'3 INPUT SAP DATA'!AY53)</f>
        <v/>
      </c>
      <c r="CN50" s="24" t="str">
        <f>IF($B50="","",CB50+'3 INPUT SAP DATA'!AZ53)</f>
        <v/>
      </c>
      <c r="CO50" s="24" t="str">
        <f>IF($B50="","",CC50+'3 INPUT SAP DATA'!BA53)</f>
        <v/>
      </c>
      <c r="CP50" s="24" t="str">
        <f>IF($B50="","",CD50+'3 INPUT SAP DATA'!BB53)</f>
        <v/>
      </c>
      <c r="CQ50" s="24" t="str">
        <f>IF($B50="","",CE50+'3 INPUT SAP DATA'!BC53)</f>
        <v/>
      </c>
      <c r="CR50" s="24" t="str">
        <f>IF($B50="","",CF50+'3 INPUT SAP DATA'!BD53)</f>
        <v/>
      </c>
      <c r="CS50" s="24" t="str">
        <f>IF($B50="","",CG50+'3 INPUT SAP DATA'!BE53)</f>
        <v/>
      </c>
      <c r="CT50" s="24" t="str">
        <f>IF($B50="","",CH50+'3 INPUT SAP DATA'!BF53)</f>
        <v/>
      </c>
      <c r="CU50" s="24" t="str">
        <f>IF($B50="","",CI50+'3 INPUT SAP DATA'!BG53)</f>
        <v/>
      </c>
      <c r="CV50" s="24" t="str">
        <f>IF($B50="","",Data!$I$125*(Data!$I$123*O50+BL50)+Data!$I$124*(AB50+AN50+AZ50))</f>
        <v/>
      </c>
      <c r="CW50" s="24" t="str">
        <f>IF($B50="","",Data!$I$125*(Data!$I$123*P50+BM50)+Data!$I$124*(AC50+AO50+BA50))</f>
        <v/>
      </c>
      <c r="CX50" s="24" t="str">
        <f>IF($B50="","",Data!$I$125*(Data!$I$123*Q50+BN50)+Data!$I$124*(AD50+AP50+BB50))</f>
        <v/>
      </c>
      <c r="CY50" s="24" t="str">
        <f>IF($B50="","",Data!$I$125*(Data!$I$123*R50+BO50)+Data!$I$124*(AE50+AQ50+BC50))</f>
        <v/>
      </c>
      <c r="CZ50" s="24" t="str">
        <f>IF($B50="","",Data!$I$125*(Data!$I$123*S50+BP50)+Data!$I$124*(AF50+AR50+BD50))</f>
        <v/>
      </c>
      <c r="DA50" s="24" t="str">
        <f>IF($B50="","",Data!$I$125*(Data!$I$123*T50+BQ50)+Data!$I$124*(AG50+AS50+BE50))</f>
        <v/>
      </c>
      <c r="DB50" s="24" t="str">
        <f>IF($B50="","",Data!$I$125*(Data!$I$123*U50+BR50)+Data!$I$124*(AH50+AT50+BF50))</f>
        <v/>
      </c>
      <c r="DC50" s="24" t="str">
        <f>IF($B50="","",Data!$I$125*(Data!$I$123*V50+BS50)+Data!$I$124*(AI50+AU50+BG50))</f>
        <v/>
      </c>
      <c r="DD50" s="24" t="str">
        <f>IF($B50="","",Data!$I$125*(Data!$I$123*W50+BT50)+Data!$I$124*(AJ50+AV50+BH50))</f>
        <v/>
      </c>
      <c r="DE50" s="24" t="str">
        <f>IF($B50="","",Data!$I$125*(Data!$I$123*X50+BU50)+Data!$I$124*(AK50+AW50+BI50))</f>
        <v/>
      </c>
      <c r="DF50" s="24" t="str">
        <f>IF($B50="","",Data!$I$125*(Data!$I$123*Y50+BV50)+Data!$I$124*(AL50+AX50+BJ50))</f>
        <v/>
      </c>
      <c r="DG50" s="24" t="str">
        <f>IF($B50="","",Data!$I$125*(Data!$I$123*Z50+BW50)+Data!$I$124*(AM50+AY50+BK50))</f>
        <v/>
      </c>
    </row>
    <row r="51" spans="2:111" s="17" customFormat="1" ht="19.899999999999999" customHeight="1">
      <c r="B51" s="47" t="str">
        <f>IF('3 INPUT SAP DATA'!H54="","",'3 INPUT SAP DATA'!H54)</f>
        <v/>
      </c>
      <c r="C51" s="24" t="str">
        <f>IF($B51="","",25*Occupancy!$G47*Data!D$107)</f>
        <v/>
      </c>
      <c r="D51" s="24" t="str">
        <f>IF($B51="","",25*Occupancy!$G47*Data!E$107)</f>
        <v/>
      </c>
      <c r="E51" s="24" t="str">
        <f>IF($B51="","",25*Occupancy!$G47*Data!F$107)</f>
        <v/>
      </c>
      <c r="F51" s="24" t="str">
        <f>IF($B51="","",25*Occupancy!$G47*Data!G$107)</f>
        <v/>
      </c>
      <c r="G51" s="24" t="str">
        <f>IF($B51="","",25*Occupancy!$G47*Data!H$107)</f>
        <v/>
      </c>
      <c r="H51" s="24" t="str">
        <f>IF($B51="","",25*Occupancy!$G47*Data!I$107)</f>
        <v/>
      </c>
      <c r="I51" s="24" t="str">
        <f>IF($B51="","",25*Occupancy!$G47*Data!J$107)</f>
        <v/>
      </c>
      <c r="J51" s="24" t="str">
        <f>IF($B51="","",25*Occupancy!$G47*Data!K$107)</f>
        <v/>
      </c>
      <c r="K51" s="24" t="str">
        <f>IF($B51="","",25*Occupancy!$G47*Data!L$107)</f>
        <v/>
      </c>
      <c r="L51" s="24" t="str">
        <f>IF($B51="","",25*Occupancy!$G47*Data!M$107)</f>
        <v/>
      </c>
      <c r="M51" s="24" t="str">
        <f>IF($B51="","",25*Occupancy!$G47*Data!N$107)</f>
        <v/>
      </c>
      <c r="N51" s="24" t="str">
        <f>IF($B51="","",25*Occupancy!$G47*Data!O$107)</f>
        <v/>
      </c>
      <c r="O51" s="24" t="str">
        <f>IF($B51="","",4.18*C51*Data!D$18*(60-Data!D$104)/3600)</f>
        <v/>
      </c>
      <c r="P51" s="24" t="str">
        <f>IF($B51="","",4.18*D51*Data!E$18*(60-Data!E$104)/3600)</f>
        <v/>
      </c>
      <c r="Q51" s="24" t="str">
        <f>IF($B51="","",4.18*E51*Data!F$18*(60-Data!F$104)/3600)</f>
        <v/>
      </c>
      <c r="R51" s="24" t="str">
        <f>IF($B51="","",4.18*F51*Data!G$18*(60-Data!G$104)/3600)</f>
        <v/>
      </c>
      <c r="S51" s="24" t="str">
        <f>IF($B51="","",4.18*G51*Data!H$18*(60-Data!H$104)/3600)</f>
        <v/>
      </c>
      <c r="T51" s="24" t="str">
        <f>IF($B51="","",4.18*H51*Data!I$18*(60-Data!I$104)/3600)</f>
        <v/>
      </c>
      <c r="U51" s="24" t="str">
        <f>IF($B51="","",4.18*I51*Data!J$18*(60-Data!J$104)/3600)</f>
        <v/>
      </c>
      <c r="V51" s="24" t="str">
        <f>IF($B51="","",4.18*J51*Data!K$18*(60-Data!K$104)/3600)</f>
        <v/>
      </c>
      <c r="W51" s="24" t="str">
        <f>IF($B51="","",4.18*K51*Data!L$18*(60-Data!L$104)/3600)</f>
        <v/>
      </c>
      <c r="X51" s="24" t="str">
        <f>IF($B51="","",4.18*L51*Data!M$18*(60-Data!M$104)/3600)</f>
        <v/>
      </c>
      <c r="Y51" s="24" t="str">
        <f>IF($B51="","",4.18*M51*Data!N$18*(60-Data!N$104)/3600)</f>
        <v/>
      </c>
      <c r="Z51" s="24" t="str">
        <f>IF($B51="","",4.18*N51*Data!O$18*(60-Data!O$104)/3600)</f>
        <v/>
      </c>
      <c r="AA51" s="24" t="str">
        <f t="shared" si="12"/>
        <v/>
      </c>
      <c r="AB51" s="24" t="str">
        <f t="shared" si="13"/>
        <v/>
      </c>
      <c r="AC51" s="24" t="str">
        <f t="shared" si="0"/>
        <v/>
      </c>
      <c r="AD51" s="24" t="str">
        <f t="shared" si="1"/>
        <v/>
      </c>
      <c r="AE51" s="24" t="str">
        <f t="shared" si="2"/>
        <v/>
      </c>
      <c r="AF51" s="24" t="str">
        <f t="shared" si="3"/>
        <v/>
      </c>
      <c r="AG51" s="24" t="str">
        <f t="shared" si="4"/>
        <v/>
      </c>
      <c r="AH51" s="24" t="str">
        <f t="shared" si="5"/>
        <v/>
      </c>
      <c r="AI51" s="24" t="str">
        <f t="shared" si="6"/>
        <v/>
      </c>
      <c r="AJ51" s="24" t="str">
        <f t="shared" si="7"/>
        <v/>
      </c>
      <c r="AK51" s="24" t="str">
        <f t="shared" si="8"/>
        <v/>
      </c>
      <c r="AL51" s="24" t="str">
        <f t="shared" si="9"/>
        <v/>
      </c>
      <c r="AM51" s="24" t="str">
        <f t="shared" si="10"/>
        <v/>
      </c>
      <c r="AN51" s="24" t="str">
        <f>IF($B51="","",'3 INPUT SAP DATA'!$AP54*0.6*Data!D$18)</f>
        <v/>
      </c>
      <c r="AO51" s="24" t="str">
        <f>IF($B51="","",'3 INPUT SAP DATA'!$AP54*0.6*Data!E$18)</f>
        <v/>
      </c>
      <c r="AP51" s="24" t="str">
        <f>IF($B51="","",'3 INPUT SAP DATA'!$AP54*0.6*Data!F$18)</f>
        <v/>
      </c>
      <c r="AQ51" s="24" t="str">
        <f>IF($B51="","",'3 INPUT SAP DATA'!$AP54*0.6*Data!G$18)</f>
        <v/>
      </c>
      <c r="AR51" s="24" t="str">
        <f>IF($B51="","",'3 INPUT SAP DATA'!$AP54*0.6*Data!H$18)</f>
        <v/>
      </c>
      <c r="AS51" s="24" t="str">
        <f>IF($B51="","",'3 INPUT SAP DATA'!$AP54*0.6*Data!I$18)</f>
        <v/>
      </c>
      <c r="AT51" s="24" t="str">
        <f>IF($B51="","",'3 INPUT SAP DATA'!$AP54*0.6*Data!J$18)</f>
        <v/>
      </c>
      <c r="AU51" s="24" t="str">
        <f>IF($B51="","",'3 INPUT SAP DATA'!$AP54*0.6*Data!K$18)</f>
        <v/>
      </c>
      <c r="AV51" s="24" t="str">
        <f>IF($B51="","",'3 INPUT SAP DATA'!$AP54*0.6*Data!L$18)</f>
        <v/>
      </c>
      <c r="AW51" s="24" t="str">
        <f>IF($B51="","",'3 INPUT SAP DATA'!$AP54*0.6*Data!M$18)</f>
        <v/>
      </c>
      <c r="AX51" s="24" t="str">
        <f>IF($B51="","",'3 INPUT SAP DATA'!$AP54*0.6*Data!N$18)</f>
        <v/>
      </c>
      <c r="AY51" s="24" t="str">
        <f>IF($B51="","",'3 INPUT SAP DATA'!$AP54*0.6*Data!O$18)</f>
        <v/>
      </c>
      <c r="AZ51" s="24" t="str">
        <f>IF($B51="","",IF(OR('3 INPUT SAP DATA'!$AI54=Data!$E$12,'3 INPUT SAP DATA'!$AI54=Data!$G$12,'3 INPUT SAP DATA'!$AI54=Data!$H$12),0,Data!D$18*14*((0.0091*1+0.0245*(1-1))*3+0.0263)))</f>
        <v/>
      </c>
      <c r="BA51" s="24" t="str">
        <f>IF($B51="","",IF(OR('3 INPUT SAP DATA'!$AI54=Data!$E$12,'3 INPUT SAP DATA'!$AI54=Data!$G$12,'3 INPUT SAP DATA'!$AI54=Data!$H$12),0,Data!E$18*14*((0.0091*1+0.0245*(1-1))*3+0.0263)))</f>
        <v/>
      </c>
      <c r="BB51" s="24" t="str">
        <f>IF($B51="","",IF(OR('3 INPUT SAP DATA'!$AI54=Data!$E$12,'3 INPUT SAP DATA'!$AI54=Data!$G$12,'3 INPUT SAP DATA'!$AI54=Data!$H$12),0,Data!F$18*14*((0.0091*1+0.0245*(1-1))*3+0.0263)))</f>
        <v/>
      </c>
      <c r="BC51" s="24" t="str">
        <f>IF($B51="","",IF(OR('3 INPUT SAP DATA'!$AI54=Data!$E$12,'3 INPUT SAP DATA'!$AI54=Data!$G$12,'3 INPUT SAP DATA'!$AI54=Data!$H$12),0,Data!G$18*14*((0.0091*1+0.0245*(1-1))*3+0.0263)))</f>
        <v/>
      </c>
      <c r="BD51" s="24" t="str">
        <f>IF($B51="","",IF(OR('3 INPUT SAP DATA'!$AI54=Data!$E$12,'3 INPUT SAP DATA'!$AI54=Data!$G$12,'3 INPUT SAP DATA'!$AI54=Data!$H$12),0,Data!H$18*14*((0.0091*1+0.0245*(1-1))*3+0.0263)))</f>
        <v/>
      </c>
      <c r="BE51" s="24" t="str">
        <f>IF($B51="","",IF(OR('3 INPUT SAP DATA'!$AI54=Data!$E$12,'3 INPUT SAP DATA'!$AI54=Data!$G$12,'3 INPUT SAP DATA'!$AI54=Data!$H$12),0,Data!I$18*14*((0.0091*1+0.0245*(1-1))*3+0.0263)))</f>
        <v/>
      </c>
      <c r="BF51" s="24" t="str">
        <f>IF($B51="","",IF(OR('3 INPUT SAP DATA'!$AI54=Data!$E$12,'3 INPUT SAP DATA'!$AI54=Data!$G$12,'3 INPUT SAP DATA'!$AI54=Data!$H$12),0,Data!J$18*14*((0.0091*1+0.0245*(1-1))*3+0.0263)))</f>
        <v/>
      </c>
      <c r="BG51" s="24" t="str">
        <f>IF($B51="","",IF(OR('3 INPUT SAP DATA'!$AI54=Data!$E$12,'3 INPUT SAP DATA'!$AI54=Data!$G$12,'3 INPUT SAP DATA'!$AI54=Data!$H$12),0,Data!K$18*14*((0.0091*1+0.0245*(1-1))*3+0.0263)))</f>
        <v/>
      </c>
      <c r="BH51" s="24" t="str">
        <f>IF($B51="","",IF(OR('3 INPUT SAP DATA'!$AI54=Data!$E$12,'3 INPUT SAP DATA'!$AI54=Data!$G$12,'3 INPUT SAP DATA'!$AI54=Data!$H$12),0,Data!L$18*14*((0.0091*1+0.0245*(1-1))*3+0.0263)))</f>
        <v/>
      </c>
      <c r="BI51" s="24" t="str">
        <f>IF($B51="","",IF(OR('3 INPUT SAP DATA'!$AI54=Data!$E$12,'3 INPUT SAP DATA'!$AI54=Data!$G$12,'3 INPUT SAP DATA'!$AI54=Data!$H$12),0,Data!M$18*14*((0.0091*1+0.0245*(1-1))*3+0.0263)))</f>
        <v/>
      </c>
      <c r="BJ51" s="24" t="str">
        <f>IF($B51="","",IF(OR('3 INPUT SAP DATA'!$AI54=Data!$E$12,'3 INPUT SAP DATA'!$AI54=Data!$G$12,'3 INPUT SAP DATA'!$AI54=Data!$H$12),0,Data!N$18*14*((0.0091*1+0.0245*(1-1))*3+0.0263)))</f>
        <v/>
      </c>
      <c r="BK51" s="24" t="str">
        <f>IF($B51="","",IF(OR('3 INPUT SAP DATA'!$AI54=Data!$E$12,'3 INPUT SAP DATA'!$AI54=Data!$G$12,'3 INPUT SAP DATA'!$AI54=Data!$H$12),0,Data!O$18*14*((0.0091*1+0.0245*(1-1))*3+0.0263)))</f>
        <v/>
      </c>
      <c r="BL51" s="24" t="str">
        <f>IF($B51="","",IF('3 INPUT SAP DATA'!$AN54=Data!$G$13,600*IF(C54&lt;100,C54/100,1)*Data!D$18/365,0))</f>
        <v/>
      </c>
      <c r="BM51" s="24" t="str">
        <f>IF($B51="","",IF('3 INPUT SAP DATA'!$AN54=Data!$G$13,600*IF(D54&lt;100,D54/100,1)*Data!E$18/365,0))</f>
        <v/>
      </c>
      <c r="BN51" s="24" t="str">
        <f>IF($B51="","",IF('3 INPUT SAP DATA'!$AN54=Data!$G$13,600*IF(E54&lt;100,E54/100,1)*Data!F$18/365,0))</f>
        <v/>
      </c>
      <c r="BO51" s="24" t="str">
        <f>IF($B51="","",IF('3 INPUT SAP DATA'!$AN54=Data!$G$13,600*IF(F54&lt;100,F54/100,1)*Data!G$18/365,0))</f>
        <v/>
      </c>
      <c r="BP51" s="24" t="str">
        <f>IF($B51="","",IF('3 INPUT SAP DATA'!$AN54=Data!$G$13,600*IF(G54&lt;100,G54/100,1)*Data!H$18/365,0))</f>
        <v/>
      </c>
      <c r="BQ51" s="24" t="str">
        <f>IF($B51="","",IF('3 INPUT SAP DATA'!$AN54=Data!$G$13,600*IF(H54&lt;100,H54/100,1)*Data!I$18/365,0))</f>
        <v/>
      </c>
      <c r="BR51" s="24" t="str">
        <f>IF($B51="","",IF('3 INPUT SAP DATA'!$AN54=Data!$G$13,600*IF(I54&lt;100,I54/100,1)*Data!J$18/365,0))</f>
        <v/>
      </c>
      <c r="BS51" s="24" t="str">
        <f>IF($B51="","",IF('3 INPUT SAP DATA'!$AN54=Data!$G$13,600*IF(J54&lt;100,J54/100,1)*Data!K$18/365,0))</f>
        <v/>
      </c>
      <c r="BT51" s="24" t="str">
        <f>IF($B51="","",IF('3 INPUT SAP DATA'!$AN54=Data!$G$13,600*IF(K54&lt;100,K54/100,1)*Data!L$18/365,0))</f>
        <v/>
      </c>
      <c r="BU51" s="24" t="str">
        <f>IF($B51="","",IF('3 INPUT SAP DATA'!$AN54=Data!$G$13,600*IF(L54&lt;100,L54/100,1)*Data!M$18/365,0))</f>
        <v/>
      </c>
      <c r="BV51" s="24" t="str">
        <f>IF($B51="","",IF('3 INPUT SAP DATA'!$AN54=Data!$G$13,600*IF(M54&lt;100,M54/100,1)*Data!N$18/365,0))</f>
        <v/>
      </c>
      <c r="BW51" s="24" t="str">
        <f>IF($B51="","",IF('3 INPUT SAP DATA'!$AN54=Data!$G$13,600*IF(N54&lt;100,N54/100,1)*Data!O$18/365,0))</f>
        <v/>
      </c>
      <c r="BX51" s="24" t="str">
        <f t="shared" si="14"/>
        <v/>
      </c>
      <c r="BY51" s="24" t="str">
        <f t="shared" si="15"/>
        <v/>
      </c>
      <c r="BZ51" s="24" t="str">
        <f t="shared" si="16"/>
        <v/>
      </c>
      <c r="CA51" s="24" t="str">
        <f t="shared" si="17"/>
        <v/>
      </c>
      <c r="CB51" s="24" t="str">
        <f t="shared" si="18"/>
        <v/>
      </c>
      <c r="CC51" s="24" t="str">
        <f t="shared" si="19"/>
        <v/>
      </c>
      <c r="CD51" s="24" t="str">
        <f t="shared" si="20"/>
        <v/>
      </c>
      <c r="CE51" s="24" t="str">
        <f t="shared" si="21"/>
        <v/>
      </c>
      <c r="CF51" s="24" t="str">
        <f t="shared" si="22"/>
        <v/>
      </c>
      <c r="CG51" s="24" t="str">
        <f t="shared" si="23"/>
        <v/>
      </c>
      <c r="CH51" s="24" t="str">
        <f t="shared" si="24"/>
        <v/>
      </c>
      <c r="CI51" s="24" t="str">
        <f t="shared" si="25"/>
        <v/>
      </c>
      <c r="CJ51" s="24" t="str">
        <f>IF($B51="","",BX51+'3 INPUT SAP DATA'!AV54)</f>
        <v/>
      </c>
      <c r="CK51" s="24" t="str">
        <f>IF($B51="","",BY51+'3 INPUT SAP DATA'!AW54)</f>
        <v/>
      </c>
      <c r="CL51" s="24" t="str">
        <f>IF($B51="","",BZ51+'3 INPUT SAP DATA'!AX54)</f>
        <v/>
      </c>
      <c r="CM51" s="24" t="str">
        <f>IF($B51="","",CA51+'3 INPUT SAP DATA'!AY54)</f>
        <v/>
      </c>
      <c r="CN51" s="24" t="str">
        <f>IF($B51="","",CB51+'3 INPUT SAP DATA'!AZ54)</f>
        <v/>
      </c>
      <c r="CO51" s="24" t="str">
        <f>IF($B51="","",CC51+'3 INPUT SAP DATA'!BA54)</f>
        <v/>
      </c>
      <c r="CP51" s="24" t="str">
        <f>IF($B51="","",CD51+'3 INPUT SAP DATA'!BB54)</f>
        <v/>
      </c>
      <c r="CQ51" s="24" t="str">
        <f>IF($B51="","",CE51+'3 INPUT SAP DATA'!BC54)</f>
        <v/>
      </c>
      <c r="CR51" s="24" t="str">
        <f>IF($B51="","",CF51+'3 INPUT SAP DATA'!BD54)</f>
        <v/>
      </c>
      <c r="CS51" s="24" t="str">
        <f>IF($B51="","",CG51+'3 INPUT SAP DATA'!BE54)</f>
        <v/>
      </c>
      <c r="CT51" s="24" t="str">
        <f>IF($B51="","",CH51+'3 INPUT SAP DATA'!BF54)</f>
        <v/>
      </c>
      <c r="CU51" s="24" t="str">
        <f>IF($B51="","",CI51+'3 INPUT SAP DATA'!BG54)</f>
        <v/>
      </c>
      <c r="CV51" s="24" t="str">
        <f>IF($B51="","",Data!$I$125*(Data!$I$123*O51+BL51)+Data!$I$124*(AB51+AN51+AZ51))</f>
        <v/>
      </c>
      <c r="CW51" s="24" t="str">
        <f>IF($B51="","",Data!$I$125*(Data!$I$123*P51+BM51)+Data!$I$124*(AC51+AO51+BA51))</f>
        <v/>
      </c>
      <c r="CX51" s="24" t="str">
        <f>IF($B51="","",Data!$I$125*(Data!$I$123*Q51+BN51)+Data!$I$124*(AD51+AP51+BB51))</f>
        <v/>
      </c>
      <c r="CY51" s="24" t="str">
        <f>IF($B51="","",Data!$I$125*(Data!$I$123*R51+BO51)+Data!$I$124*(AE51+AQ51+BC51))</f>
        <v/>
      </c>
      <c r="CZ51" s="24" t="str">
        <f>IF($B51="","",Data!$I$125*(Data!$I$123*S51+BP51)+Data!$I$124*(AF51+AR51+BD51))</f>
        <v/>
      </c>
      <c r="DA51" s="24" t="str">
        <f>IF($B51="","",Data!$I$125*(Data!$I$123*T51+BQ51)+Data!$I$124*(AG51+AS51+BE51))</f>
        <v/>
      </c>
      <c r="DB51" s="24" t="str">
        <f>IF($B51="","",Data!$I$125*(Data!$I$123*U51+BR51)+Data!$I$124*(AH51+AT51+BF51))</f>
        <v/>
      </c>
      <c r="DC51" s="24" t="str">
        <f>IF($B51="","",Data!$I$125*(Data!$I$123*V51+BS51)+Data!$I$124*(AI51+AU51+BG51))</f>
        <v/>
      </c>
      <c r="DD51" s="24" t="str">
        <f>IF($B51="","",Data!$I$125*(Data!$I$123*W51+BT51)+Data!$I$124*(AJ51+AV51+BH51))</f>
        <v/>
      </c>
      <c r="DE51" s="24" t="str">
        <f>IF($B51="","",Data!$I$125*(Data!$I$123*X51+BU51)+Data!$I$124*(AK51+AW51+BI51))</f>
        <v/>
      </c>
      <c r="DF51" s="24" t="str">
        <f>IF($B51="","",Data!$I$125*(Data!$I$123*Y51+BV51)+Data!$I$124*(AL51+AX51+BJ51))</f>
        <v/>
      </c>
      <c r="DG51" s="24" t="str">
        <f>IF($B51="","",Data!$I$125*(Data!$I$123*Z51+BW51)+Data!$I$124*(AM51+AY51+BK51))</f>
        <v/>
      </c>
    </row>
    <row r="52" spans="2:111" s="17" customFormat="1" ht="19.899999999999999" customHeight="1">
      <c r="B52" s="47" t="str">
        <f>IF('3 INPUT SAP DATA'!H55="","",'3 INPUT SAP DATA'!H55)</f>
        <v/>
      </c>
      <c r="C52" s="24" t="str">
        <f>IF($B52="","",25*Occupancy!$G48*Data!D$107)</f>
        <v/>
      </c>
      <c r="D52" s="24" t="str">
        <f>IF($B52="","",25*Occupancy!$G48*Data!E$107)</f>
        <v/>
      </c>
      <c r="E52" s="24" t="str">
        <f>IF($B52="","",25*Occupancy!$G48*Data!F$107)</f>
        <v/>
      </c>
      <c r="F52" s="24" t="str">
        <f>IF($B52="","",25*Occupancy!$G48*Data!G$107)</f>
        <v/>
      </c>
      <c r="G52" s="24" t="str">
        <f>IF($B52="","",25*Occupancy!$G48*Data!H$107)</f>
        <v/>
      </c>
      <c r="H52" s="24" t="str">
        <f>IF($B52="","",25*Occupancy!$G48*Data!I$107)</f>
        <v/>
      </c>
      <c r="I52" s="24" t="str">
        <f>IF($B52="","",25*Occupancy!$G48*Data!J$107)</f>
        <v/>
      </c>
      <c r="J52" s="24" t="str">
        <f>IF($B52="","",25*Occupancy!$G48*Data!K$107)</f>
        <v/>
      </c>
      <c r="K52" s="24" t="str">
        <f>IF($B52="","",25*Occupancy!$G48*Data!L$107)</f>
        <v/>
      </c>
      <c r="L52" s="24" t="str">
        <f>IF($B52="","",25*Occupancy!$G48*Data!M$107)</f>
        <v/>
      </c>
      <c r="M52" s="24" t="str">
        <f>IF($B52="","",25*Occupancy!$G48*Data!N$107)</f>
        <v/>
      </c>
      <c r="N52" s="24" t="str">
        <f>IF($B52="","",25*Occupancy!$G48*Data!O$107)</f>
        <v/>
      </c>
      <c r="O52" s="24" t="str">
        <f>IF($B52="","",4.18*C52*Data!D$18*(60-Data!D$104)/3600)</f>
        <v/>
      </c>
      <c r="P52" s="24" t="str">
        <f>IF($B52="","",4.18*D52*Data!E$18*(60-Data!E$104)/3600)</f>
        <v/>
      </c>
      <c r="Q52" s="24" t="str">
        <f>IF($B52="","",4.18*E52*Data!F$18*(60-Data!F$104)/3600)</f>
        <v/>
      </c>
      <c r="R52" s="24" t="str">
        <f>IF($B52="","",4.18*F52*Data!G$18*(60-Data!G$104)/3600)</f>
        <v/>
      </c>
      <c r="S52" s="24" t="str">
        <f>IF($B52="","",4.18*G52*Data!H$18*(60-Data!H$104)/3600)</f>
        <v/>
      </c>
      <c r="T52" s="24" t="str">
        <f>IF($B52="","",4.18*H52*Data!I$18*(60-Data!I$104)/3600)</f>
        <v/>
      </c>
      <c r="U52" s="24" t="str">
        <f>IF($B52="","",4.18*I52*Data!J$18*(60-Data!J$104)/3600)</f>
        <v/>
      </c>
      <c r="V52" s="24" t="str">
        <f>IF($B52="","",4.18*J52*Data!K$18*(60-Data!K$104)/3600)</f>
        <v/>
      </c>
      <c r="W52" s="24" t="str">
        <f>IF($B52="","",4.18*K52*Data!L$18*(60-Data!L$104)/3600)</f>
        <v/>
      </c>
      <c r="X52" s="24" t="str">
        <f>IF($B52="","",4.18*L52*Data!M$18*(60-Data!M$104)/3600)</f>
        <v/>
      </c>
      <c r="Y52" s="24" t="str">
        <f>IF($B52="","",4.18*M52*Data!N$18*(60-Data!N$104)/3600)</f>
        <v/>
      </c>
      <c r="Z52" s="24" t="str">
        <f>IF($B52="","",4.18*N52*Data!O$18*(60-Data!O$104)/3600)</f>
        <v/>
      </c>
      <c r="AA52" s="24" t="str">
        <f t="shared" si="12"/>
        <v/>
      </c>
      <c r="AB52" s="24" t="str">
        <f t="shared" si="13"/>
        <v/>
      </c>
      <c r="AC52" s="24" t="str">
        <f t="shared" si="0"/>
        <v/>
      </c>
      <c r="AD52" s="24" t="str">
        <f t="shared" si="1"/>
        <v/>
      </c>
      <c r="AE52" s="24" t="str">
        <f t="shared" si="2"/>
        <v/>
      </c>
      <c r="AF52" s="24" t="str">
        <f t="shared" si="3"/>
        <v/>
      </c>
      <c r="AG52" s="24" t="str">
        <f t="shared" si="4"/>
        <v/>
      </c>
      <c r="AH52" s="24" t="str">
        <f t="shared" si="5"/>
        <v/>
      </c>
      <c r="AI52" s="24" t="str">
        <f t="shared" si="6"/>
        <v/>
      </c>
      <c r="AJ52" s="24" t="str">
        <f t="shared" si="7"/>
        <v/>
      </c>
      <c r="AK52" s="24" t="str">
        <f t="shared" si="8"/>
        <v/>
      </c>
      <c r="AL52" s="24" t="str">
        <f t="shared" si="9"/>
        <v/>
      </c>
      <c r="AM52" s="24" t="str">
        <f t="shared" si="10"/>
        <v/>
      </c>
      <c r="AN52" s="24" t="str">
        <f>IF($B52="","",'3 INPUT SAP DATA'!$AP55*0.6*Data!D$18)</f>
        <v/>
      </c>
      <c r="AO52" s="24" t="str">
        <f>IF($B52="","",'3 INPUT SAP DATA'!$AP55*0.6*Data!E$18)</f>
        <v/>
      </c>
      <c r="AP52" s="24" t="str">
        <f>IF($B52="","",'3 INPUT SAP DATA'!$AP55*0.6*Data!F$18)</f>
        <v/>
      </c>
      <c r="AQ52" s="24" t="str">
        <f>IF($B52="","",'3 INPUT SAP DATA'!$AP55*0.6*Data!G$18)</f>
        <v/>
      </c>
      <c r="AR52" s="24" t="str">
        <f>IF($B52="","",'3 INPUT SAP DATA'!$AP55*0.6*Data!H$18)</f>
        <v/>
      </c>
      <c r="AS52" s="24" t="str">
        <f>IF($B52="","",'3 INPUT SAP DATA'!$AP55*0.6*Data!I$18)</f>
        <v/>
      </c>
      <c r="AT52" s="24" t="str">
        <f>IF($B52="","",'3 INPUT SAP DATA'!$AP55*0.6*Data!J$18)</f>
        <v/>
      </c>
      <c r="AU52" s="24" t="str">
        <f>IF($B52="","",'3 INPUT SAP DATA'!$AP55*0.6*Data!K$18)</f>
        <v/>
      </c>
      <c r="AV52" s="24" t="str">
        <f>IF($B52="","",'3 INPUT SAP DATA'!$AP55*0.6*Data!L$18)</f>
        <v/>
      </c>
      <c r="AW52" s="24" t="str">
        <f>IF($B52="","",'3 INPUT SAP DATA'!$AP55*0.6*Data!M$18)</f>
        <v/>
      </c>
      <c r="AX52" s="24" t="str">
        <f>IF($B52="","",'3 INPUT SAP DATA'!$AP55*0.6*Data!N$18)</f>
        <v/>
      </c>
      <c r="AY52" s="24" t="str">
        <f>IF($B52="","",'3 INPUT SAP DATA'!$AP55*0.6*Data!O$18)</f>
        <v/>
      </c>
      <c r="AZ52" s="24" t="str">
        <f>IF($B52="","",IF(OR('3 INPUT SAP DATA'!$AI55=Data!$E$12,'3 INPUT SAP DATA'!$AI55=Data!$G$12,'3 INPUT SAP DATA'!$AI55=Data!$H$12),0,Data!D$18*14*((0.0091*1+0.0245*(1-1))*3+0.0263)))</f>
        <v/>
      </c>
      <c r="BA52" s="24" t="str">
        <f>IF($B52="","",IF(OR('3 INPUT SAP DATA'!$AI55=Data!$E$12,'3 INPUT SAP DATA'!$AI55=Data!$G$12,'3 INPUT SAP DATA'!$AI55=Data!$H$12),0,Data!E$18*14*((0.0091*1+0.0245*(1-1))*3+0.0263)))</f>
        <v/>
      </c>
      <c r="BB52" s="24" t="str">
        <f>IF($B52="","",IF(OR('3 INPUT SAP DATA'!$AI55=Data!$E$12,'3 INPUT SAP DATA'!$AI55=Data!$G$12,'3 INPUT SAP DATA'!$AI55=Data!$H$12),0,Data!F$18*14*((0.0091*1+0.0245*(1-1))*3+0.0263)))</f>
        <v/>
      </c>
      <c r="BC52" s="24" t="str">
        <f>IF($B52="","",IF(OR('3 INPUT SAP DATA'!$AI55=Data!$E$12,'3 INPUT SAP DATA'!$AI55=Data!$G$12,'3 INPUT SAP DATA'!$AI55=Data!$H$12),0,Data!G$18*14*((0.0091*1+0.0245*(1-1))*3+0.0263)))</f>
        <v/>
      </c>
      <c r="BD52" s="24" t="str">
        <f>IF($B52="","",IF(OR('3 INPUT SAP DATA'!$AI55=Data!$E$12,'3 INPUT SAP DATA'!$AI55=Data!$G$12,'3 INPUT SAP DATA'!$AI55=Data!$H$12),0,Data!H$18*14*((0.0091*1+0.0245*(1-1))*3+0.0263)))</f>
        <v/>
      </c>
      <c r="BE52" s="24" t="str">
        <f>IF($B52="","",IF(OR('3 INPUT SAP DATA'!$AI55=Data!$E$12,'3 INPUT SAP DATA'!$AI55=Data!$G$12,'3 INPUT SAP DATA'!$AI55=Data!$H$12),0,Data!I$18*14*((0.0091*1+0.0245*(1-1))*3+0.0263)))</f>
        <v/>
      </c>
      <c r="BF52" s="24" t="str">
        <f>IF($B52="","",IF(OR('3 INPUT SAP DATA'!$AI55=Data!$E$12,'3 INPUT SAP DATA'!$AI55=Data!$G$12,'3 INPUT SAP DATA'!$AI55=Data!$H$12),0,Data!J$18*14*((0.0091*1+0.0245*(1-1))*3+0.0263)))</f>
        <v/>
      </c>
      <c r="BG52" s="24" t="str">
        <f>IF($B52="","",IF(OR('3 INPUT SAP DATA'!$AI55=Data!$E$12,'3 INPUT SAP DATA'!$AI55=Data!$G$12,'3 INPUT SAP DATA'!$AI55=Data!$H$12),0,Data!K$18*14*((0.0091*1+0.0245*(1-1))*3+0.0263)))</f>
        <v/>
      </c>
      <c r="BH52" s="24" t="str">
        <f>IF($B52="","",IF(OR('3 INPUT SAP DATA'!$AI55=Data!$E$12,'3 INPUT SAP DATA'!$AI55=Data!$G$12,'3 INPUT SAP DATA'!$AI55=Data!$H$12),0,Data!L$18*14*((0.0091*1+0.0245*(1-1))*3+0.0263)))</f>
        <v/>
      </c>
      <c r="BI52" s="24" t="str">
        <f>IF($B52="","",IF(OR('3 INPUT SAP DATA'!$AI55=Data!$E$12,'3 INPUT SAP DATA'!$AI55=Data!$G$12,'3 INPUT SAP DATA'!$AI55=Data!$H$12),0,Data!M$18*14*((0.0091*1+0.0245*(1-1))*3+0.0263)))</f>
        <v/>
      </c>
      <c r="BJ52" s="24" t="str">
        <f>IF($B52="","",IF(OR('3 INPUT SAP DATA'!$AI55=Data!$E$12,'3 INPUT SAP DATA'!$AI55=Data!$G$12,'3 INPUT SAP DATA'!$AI55=Data!$H$12),0,Data!N$18*14*((0.0091*1+0.0245*(1-1))*3+0.0263)))</f>
        <v/>
      </c>
      <c r="BK52" s="24" t="str">
        <f>IF($B52="","",IF(OR('3 INPUT SAP DATA'!$AI55=Data!$E$12,'3 INPUT SAP DATA'!$AI55=Data!$G$12,'3 INPUT SAP DATA'!$AI55=Data!$H$12),0,Data!O$18*14*((0.0091*1+0.0245*(1-1))*3+0.0263)))</f>
        <v/>
      </c>
      <c r="BL52" s="24" t="str">
        <f>IF($B52="","",IF('3 INPUT SAP DATA'!$AN55=Data!$G$13,600*IF(C55&lt;100,C55/100,1)*Data!D$18/365,0))</f>
        <v/>
      </c>
      <c r="BM52" s="24" t="str">
        <f>IF($B52="","",IF('3 INPUT SAP DATA'!$AN55=Data!$G$13,600*IF(D55&lt;100,D55/100,1)*Data!E$18/365,0))</f>
        <v/>
      </c>
      <c r="BN52" s="24" t="str">
        <f>IF($B52="","",IF('3 INPUT SAP DATA'!$AN55=Data!$G$13,600*IF(E55&lt;100,E55/100,1)*Data!F$18/365,0))</f>
        <v/>
      </c>
      <c r="BO52" s="24" t="str">
        <f>IF($B52="","",IF('3 INPUT SAP DATA'!$AN55=Data!$G$13,600*IF(F55&lt;100,F55/100,1)*Data!G$18/365,0))</f>
        <v/>
      </c>
      <c r="BP52" s="24" t="str">
        <f>IF($B52="","",IF('3 INPUT SAP DATA'!$AN55=Data!$G$13,600*IF(G55&lt;100,G55/100,1)*Data!H$18/365,0))</f>
        <v/>
      </c>
      <c r="BQ52" s="24" t="str">
        <f>IF($B52="","",IF('3 INPUT SAP DATA'!$AN55=Data!$G$13,600*IF(H55&lt;100,H55/100,1)*Data!I$18/365,0))</f>
        <v/>
      </c>
      <c r="BR52" s="24" t="str">
        <f>IF($B52="","",IF('3 INPUT SAP DATA'!$AN55=Data!$G$13,600*IF(I55&lt;100,I55/100,1)*Data!J$18/365,0))</f>
        <v/>
      </c>
      <c r="BS52" s="24" t="str">
        <f>IF($B52="","",IF('3 INPUT SAP DATA'!$AN55=Data!$G$13,600*IF(J55&lt;100,J55/100,1)*Data!K$18/365,0))</f>
        <v/>
      </c>
      <c r="BT52" s="24" t="str">
        <f>IF($B52="","",IF('3 INPUT SAP DATA'!$AN55=Data!$G$13,600*IF(K55&lt;100,K55/100,1)*Data!L$18/365,0))</f>
        <v/>
      </c>
      <c r="BU52" s="24" t="str">
        <f>IF($B52="","",IF('3 INPUT SAP DATA'!$AN55=Data!$G$13,600*IF(L55&lt;100,L55/100,1)*Data!M$18/365,0))</f>
        <v/>
      </c>
      <c r="BV52" s="24" t="str">
        <f>IF($B52="","",IF('3 INPUT SAP DATA'!$AN55=Data!$G$13,600*IF(M55&lt;100,M55/100,1)*Data!N$18/365,0))</f>
        <v/>
      </c>
      <c r="BW52" s="24" t="str">
        <f>IF($B52="","",IF('3 INPUT SAP DATA'!$AN55=Data!$G$13,600*IF(N55&lt;100,N55/100,1)*Data!O$18/365,0))</f>
        <v/>
      </c>
      <c r="BX52" s="24" t="str">
        <f t="shared" si="14"/>
        <v/>
      </c>
      <c r="BY52" s="24" t="str">
        <f t="shared" si="15"/>
        <v/>
      </c>
      <c r="BZ52" s="24" t="str">
        <f t="shared" si="16"/>
        <v/>
      </c>
      <c r="CA52" s="24" t="str">
        <f t="shared" si="17"/>
        <v/>
      </c>
      <c r="CB52" s="24" t="str">
        <f t="shared" si="18"/>
        <v/>
      </c>
      <c r="CC52" s="24" t="str">
        <f t="shared" si="19"/>
        <v/>
      </c>
      <c r="CD52" s="24" t="str">
        <f t="shared" si="20"/>
        <v/>
      </c>
      <c r="CE52" s="24" t="str">
        <f t="shared" si="21"/>
        <v/>
      </c>
      <c r="CF52" s="24" t="str">
        <f t="shared" si="22"/>
        <v/>
      </c>
      <c r="CG52" s="24" t="str">
        <f t="shared" si="23"/>
        <v/>
      </c>
      <c r="CH52" s="24" t="str">
        <f t="shared" si="24"/>
        <v/>
      </c>
      <c r="CI52" s="24" t="str">
        <f t="shared" si="25"/>
        <v/>
      </c>
      <c r="CJ52" s="24" t="str">
        <f>IF($B52="","",BX52+'3 INPUT SAP DATA'!AV55)</f>
        <v/>
      </c>
      <c r="CK52" s="24" t="str">
        <f>IF($B52="","",BY52+'3 INPUT SAP DATA'!AW55)</f>
        <v/>
      </c>
      <c r="CL52" s="24" t="str">
        <f>IF($B52="","",BZ52+'3 INPUT SAP DATA'!AX55)</f>
        <v/>
      </c>
      <c r="CM52" s="24" t="str">
        <f>IF($B52="","",CA52+'3 INPUT SAP DATA'!AY55)</f>
        <v/>
      </c>
      <c r="CN52" s="24" t="str">
        <f>IF($B52="","",CB52+'3 INPUT SAP DATA'!AZ55)</f>
        <v/>
      </c>
      <c r="CO52" s="24" t="str">
        <f>IF($B52="","",CC52+'3 INPUT SAP DATA'!BA55)</f>
        <v/>
      </c>
      <c r="CP52" s="24" t="str">
        <f>IF($B52="","",CD52+'3 INPUT SAP DATA'!BB55)</f>
        <v/>
      </c>
      <c r="CQ52" s="24" t="str">
        <f>IF($B52="","",CE52+'3 INPUT SAP DATA'!BC55)</f>
        <v/>
      </c>
      <c r="CR52" s="24" t="str">
        <f>IF($B52="","",CF52+'3 INPUT SAP DATA'!BD55)</f>
        <v/>
      </c>
      <c r="CS52" s="24" t="str">
        <f>IF($B52="","",CG52+'3 INPUT SAP DATA'!BE55)</f>
        <v/>
      </c>
      <c r="CT52" s="24" t="str">
        <f>IF($B52="","",CH52+'3 INPUT SAP DATA'!BF55)</f>
        <v/>
      </c>
      <c r="CU52" s="24" t="str">
        <f>IF($B52="","",CI52+'3 INPUT SAP DATA'!BG55)</f>
        <v/>
      </c>
      <c r="CV52" s="24" t="str">
        <f>IF($B52="","",Data!$I$125*(Data!$I$123*O52+BL52)+Data!$I$124*(AB52+AN52+AZ52))</f>
        <v/>
      </c>
      <c r="CW52" s="24" t="str">
        <f>IF($B52="","",Data!$I$125*(Data!$I$123*P52+BM52)+Data!$I$124*(AC52+AO52+BA52))</f>
        <v/>
      </c>
      <c r="CX52" s="24" t="str">
        <f>IF($B52="","",Data!$I$125*(Data!$I$123*Q52+BN52)+Data!$I$124*(AD52+AP52+BB52))</f>
        <v/>
      </c>
      <c r="CY52" s="24" t="str">
        <f>IF($B52="","",Data!$I$125*(Data!$I$123*R52+BO52)+Data!$I$124*(AE52+AQ52+BC52))</f>
        <v/>
      </c>
      <c r="CZ52" s="24" t="str">
        <f>IF($B52="","",Data!$I$125*(Data!$I$123*S52+BP52)+Data!$I$124*(AF52+AR52+BD52))</f>
        <v/>
      </c>
      <c r="DA52" s="24" t="str">
        <f>IF($B52="","",Data!$I$125*(Data!$I$123*T52+BQ52)+Data!$I$124*(AG52+AS52+BE52))</f>
        <v/>
      </c>
      <c r="DB52" s="24" t="str">
        <f>IF($B52="","",Data!$I$125*(Data!$I$123*U52+BR52)+Data!$I$124*(AH52+AT52+BF52))</f>
        <v/>
      </c>
      <c r="DC52" s="24" t="str">
        <f>IF($B52="","",Data!$I$125*(Data!$I$123*V52+BS52)+Data!$I$124*(AI52+AU52+BG52))</f>
        <v/>
      </c>
      <c r="DD52" s="24" t="str">
        <f>IF($B52="","",Data!$I$125*(Data!$I$123*W52+BT52)+Data!$I$124*(AJ52+AV52+BH52))</f>
        <v/>
      </c>
      <c r="DE52" s="24" t="str">
        <f>IF($B52="","",Data!$I$125*(Data!$I$123*X52+BU52)+Data!$I$124*(AK52+AW52+BI52))</f>
        <v/>
      </c>
      <c r="DF52" s="24" t="str">
        <f>IF($B52="","",Data!$I$125*(Data!$I$123*Y52+BV52)+Data!$I$124*(AL52+AX52+BJ52))</f>
        <v/>
      </c>
      <c r="DG52" s="24" t="str">
        <f>IF($B52="","",Data!$I$125*(Data!$I$123*Z52+BW52)+Data!$I$124*(AM52+AY52+BK52))</f>
        <v/>
      </c>
    </row>
    <row r="53" spans="2:111" s="17" customFormat="1" ht="19.899999999999999" customHeight="1">
      <c r="B53" s="47" t="str">
        <f>IF('3 INPUT SAP DATA'!H56="","",'3 INPUT SAP DATA'!H56)</f>
        <v/>
      </c>
      <c r="C53" s="24" t="str">
        <f>IF($B53="","",25*Occupancy!$G49*Data!D$107)</f>
        <v/>
      </c>
      <c r="D53" s="24" t="str">
        <f>IF($B53="","",25*Occupancy!$G49*Data!E$107)</f>
        <v/>
      </c>
      <c r="E53" s="24" t="str">
        <f>IF($B53="","",25*Occupancy!$G49*Data!F$107)</f>
        <v/>
      </c>
      <c r="F53" s="24" t="str">
        <f>IF($B53="","",25*Occupancy!$G49*Data!G$107)</f>
        <v/>
      </c>
      <c r="G53" s="24" t="str">
        <f>IF($B53="","",25*Occupancy!$G49*Data!H$107)</f>
        <v/>
      </c>
      <c r="H53" s="24" t="str">
        <f>IF($B53="","",25*Occupancy!$G49*Data!I$107)</f>
        <v/>
      </c>
      <c r="I53" s="24" t="str">
        <f>IF($B53="","",25*Occupancy!$G49*Data!J$107)</f>
        <v/>
      </c>
      <c r="J53" s="24" t="str">
        <f>IF($B53="","",25*Occupancy!$G49*Data!K$107)</f>
        <v/>
      </c>
      <c r="K53" s="24" t="str">
        <f>IF($B53="","",25*Occupancy!$G49*Data!L$107)</f>
        <v/>
      </c>
      <c r="L53" s="24" t="str">
        <f>IF($B53="","",25*Occupancy!$G49*Data!M$107)</f>
        <v/>
      </c>
      <c r="M53" s="24" t="str">
        <f>IF($B53="","",25*Occupancy!$G49*Data!N$107)</f>
        <v/>
      </c>
      <c r="N53" s="24" t="str">
        <f>IF($B53="","",25*Occupancy!$G49*Data!O$107)</f>
        <v/>
      </c>
      <c r="O53" s="24" t="str">
        <f>IF($B53="","",4.18*C53*Data!D$18*(60-Data!D$104)/3600)</f>
        <v/>
      </c>
      <c r="P53" s="24" t="str">
        <f>IF($B53="","",4.18*D53*Data!E$18*(60-Data!E$104)/3600)</f>
        <v/>
      </c>
      <c r="Q53" s="24" t="str">
        <f>IF($B53="","",4.18*E53*Data!F$18*(60-Data!F$104)/3600)</f>
        <v/>
      </c>
      <c r="R53" s="24" t="str">
        <f>IF($B53="","",4.18*F53*Data!G$18*(60-Data!G$104)/3600)</f>
        <v/>
      </c>
      <c r="S53" s="24" t="str">
        <f>IF($B53="","",4.18*G53*Data!H$18*(60-Data!H$104)/3600)</f>
        <v/>
      </c>
      <c r="T53" s="24" t="str">
        <f>IF($B53="","",4.18*H53*Data!I$18*(60-Data!I$104)/3600)</f>
        <v/>
      </c>
      <c r="U53" s="24" t="str">
        <f>IF($B53="","",4.18*I53*Data!J$18*(60-Data!J$104)/3600)</f>
        <v/>
      </c>
      <c r="V53" s="24" t="str">
        <f>IF($B53="","",4.18*J53*Data!K$18*(60-Data!K$104)/3600)</f>
        <v/>
      </c>
      <c r="W53" s="24" t="str">
        <f>IF($B53="","",4.18*K53*Data!L$18*(60-Data!L$104)/3600)</f>
        <v/>
      </c>
      <c r="X53" s="24" t="str">
        <f>IF($B53="","",4.18*L53*Data!M$18*(60-Data!M$104)/3600)</f>
        <v/>
      </c>
      <c r="Y53" s="24" t="str">
        <f>IF($B53="","",4.18*M53*Data!N$18*(60-Data!N$104)/3600)</f>
        <v/>
      </c>
      <c r="Z53" s="24" t="str">
        <f>IF($B53="","",4.18*N53*Data!O$18*(60-Data!O$104)/3600)</f>
        <v/>
      </c>
      <c r="AA53" s="24" t="str">
        <f t="shared" si="12"/>
        <v/>
      </c>
      <c r="AB53" s="24" t="str">
        <f t="shared" si="13"/>
        <v/>
      </c>
      <c r="AC53" s="24" t="str">
        <f t="shared" si="0"/>
        <v/>
      </c>
      <c r="AD53" s="24" t="str">
        <f t="shared" si="1"/>
        <v/>
      </c>
      <c r="AE53" s="24" t="str">
        <f t="shared" si="2"/>
        <v/>
      </c>
      <c r="AF53" s="24" t="str">
        <f t="shared" si="3"/>
        <v/>
      </c>
      <c r="AG53" s="24" t="str">
        <f t="shared" si="4"/>
        <v/>
      </c>
      <c r="AH53" s="24" t="str">
        <f t="shared" si="5"/>
        <v/>
      </c>
      <c r="AI53" s="24" t="str">
        <f t="shared" si="6"/>
        <v/>
      </c>
      <c r="AJ53" s="24" t="str">
        <f t="shared" si="7"/>
        <v/>
      </c>
      <c r="AK53" s="24" t="str">
        <f t="shared" si="8"/>
        <v/>
      </c>
      <c r="AL53" s="24" t="str">
        <f t="shared" si="9"/>
        <v/>
      </c>
      <c r="AM53" s="24" t="str">
        <f t="shared" si="10"/>
        <v/>
      </c>
      <c r="AN53" s="24" t="str">
        <f>IF($B53="","",'3 INPUT SAP DATA'!$AP56*0.6*Data!D$18)</f>
        <v/>
      </c>
      <c r="AO53" s="24" t="str">
        <f>IF($B53="","",'3 INPUT SAP DATA'!$AP56*0.6*Data!E$18)</f>
        <v/>
      </c>
      <c r="AP53" s="24" t="str">
        <f>IF($B53="","",'3 INPUT SAP DATA'!$AP56*0.6*Data!F$18)</f>
        <v/>
      </c>
      <c r="AQ53" s="24" t="str">
        <f>IF($B53="","",'3 INPUT SAP DATA'!$AP56*0.6*Data!G$18)</f>
        <v/>
      </c>
      <c r="AR53" s="24" t="str">
        <f>IF($B53="","",'3 INPUT SAP DATA'!$AP56*0.6*Data!H$18)</f>
        <v/>
      </c>
      <c r="AS53" s="24" t="str">
        <f>IF($B53="","",'3 INPUT SAP DATA'!$AP56*0.6*Data!I$18)</f>
        <v/>
      </c>
      <c r="AT53" s="24" t="str">
        <f>IF($B53="","",'3 INPUT SAP DATA'!$AP56*0.6*Data!J$18)</f>
        <v/>
      </c>
      <c r="AU53" s="24" t="str">
        <f>IF($B53="","",'3 INPUT SAP DATA'!$AP56*0.6*Data!K$18)</f>
        <v/>
      </c>
      <c r="AV53" s="24" t="str">
        <f>IF($B53="","",'3 INPUT SAP DATA'!$AP56*0.6*Data!L$18)</f>
        <v/>
      </c>
      <c r="AW53" s="24" t="str">
        <f>IF($B53="","",'3 INPUT SAP DATA'!$AP56*0.6*Data!M$18)</f>
        <v/>
      </c>
      <c r="AX53" s="24" t="str">
        <f>IF($B53="","",'3 INPUT SAP DATA'!$AP56*0.6*Data!N$18)</f>
        <v/>
      </c>
      <c r="AY53" s="24" t="str">
        <f>IF($B53="","",'3 INPUT SAP DATA'!$AP56*0.6*Data!O$18)</f>
        <v/>
      </c>
      <c r="AZ53" s="24" t="str">
        <f>IF($B53="","",IF(OR('3 INPUT SAP DATA'!$AI56=Data!$E$12,'3 INPUT SAP DATA'!$AI56=Data!$G$12,'3 INPUT SAP DATA'!$AI56=Data!$H$12),0,Data!D$18*14*((0.0091*1+0.0245*(1-1))*3+0.0263)))</f>
        <v/>
      </c>
      <c r="BA53" s="24" t="str">
        <f>IF($B53="","",IF(OR('3 INPUT SAP DATA'!$AI56=Data!$E$12,'3 INPUT SAP DATA'!$AI56=Data!$G$12,'3 INPUT SAP DATA'!$AI56=Data!$H$12),0,Data!E$18*14*((0.0091*1+0.0245*(1-1))*3+0.0263)))</f>
        <v/>
      </c>
      <c r="BB53" s="24" t="str">
        <f>IF($B53="","",IF(OR('3 INPUT SAP DATA'!$AI56=Data!$E$12,'3 INPUT SAP DATA'!$AI56=Data!$G$12,'3 INPUT SAP DATA'!$AI56=Data!$H$12),0,Data!F$18*14*((0.0091*1+0.0245*(1-1))*3+0.0263)))</f>
        <v/>
      </c>
      <c r="BC53" s="24" t="str">
        <f>IF($B53="","",IF(OR('3 INPUT SAP DATA'!$AI56=Data!$E$12,'3 INPUT SAP DATA'!$AI56=Data!$G$12,'3 INPUT SAP DATA'!$AI56=Data!$H$12),0,Data!G$18*14*((0.0091*1+0.0245*(1-1))*3+0.0263)))</f>
        <v/>
      </c>
      <c r="BD53" s="24" t="str">
        <f>IF($B53="","",IF(OR('3 INPUT SAP DATA'!$AI56=Data!$E$12,'3 INPUT SAP DATA'!$AI56=Data!$G$12,'3 INPUT SAP DATA'!$AI56=Data!$H$12),0,Data!H$18*14*((0.0091*1+0.0245*(1-1))*3+0.0263)))</f>
        <v/>
      </c>
      <c r="BE53" s="24" t="str">
        <f>IF($B53="","",IF(OR('3 INPUT SAP DATA'!$AI56=Data!$E$12,'3 INPUT SAP DATA'!$AI56=Data!$G$12,'3 INPUT SAP DATA'!$AI56=Data!$H$12),0,Data!I$18*14*((0.0091*1+0.0245*(1-1))*3+0.0263)))</f>
        <v/>
      </c>
      <c r="BF53" s="24" t="str">
        <f>IF($B53="","",IF(OR('3 INPUT SAP DATA'!$AI56=Data!$E$12,'3 INPUT SAP DATA'!$AI56=Data!$G$12,'3 INPUT SAP DATA'!$AI56=Data!$H$12),0,Data!J$18*14*((0.0091*1+0.0245*(1-1))*3+0.0263)))</f>
        <v/>
      </c>
      <c r="BG53" s="24" t="str">
        <f>IF($B53="","",IF(OR('3 INPUT SAP DATA'!$AI56=Data!$E$12,'3 INPUT SAP DATA'!$AI56=Data!$G$12,'3 INPUT SAP DATA'!$AI56=Data!$H$12),0,Data!K$18*14*((0.0091*1+0.0245*(1-1))*3+0.0263)))</f>
        <v/>
      </c>
      <c r="BH53" s="24" t="str">
        <f>IF($B53="","",IF(OR('3 INPUT SAP DATA'!$AI56=Data!$E$12,'3 INPUT SAP DATA'!$AI56=Data!$G$12,'3 INPUT SAP DATA'!$AI56=Data!$H$12),0,Data!L$18*14*((0.0091*1+0.0245*(1-1))*3+0.0263)))</f>
        <v/>
      </c>
      <c r="BI53" s="24" t="str">
        <f>IF($B53="","",IF(OR('3 INPUT SAP DATA'!$AI56=Data!$E$12,'3 INPUT SAP DATA'!$AI56=Data!$G$12,'3 INPUT SAP DATA'!$AI56=Data!$H$12),0,Data!M$18*14*((0.0091*1+0.0245*(1-1))*3+0.0263)))</f>
        <v/>
      </c>
      <c r="BJ53" s="24" t="str">
        <f>IF($B53="","",IF(OR('3 INPUT SAP DATA'!$AI56=Data!$E$12,'3 INPUT SAP DATA'!$AI56=Data!$G$12,'3 INPUT SAP DATA'!$AI56=Data!$H$12),0,Data!N$18*14*((0.0091*1+0.0245*(1-1))*3+0.0263)))</f>
        <v/>
      </c>
      <c r="BK53" s="24" t="str">
        <f>IF($B53="","",IF(OR('3 INPUT SAP DATA'!$AI56=Data!$E$12,'3 INPUT SAP DATA'!$AI56=Data!$G$12,'3 INPUT SAP DATA'!$AI56=Data!$H$12),0,Data!O$18*14*((0.0091*1+0.0245*(1-1))*3+0.0263)))</f>
        <v/>
      </c>
      <c r="BL53" s="24" t="str">
        <f>IF($B53="","",IF('3 INPUT SAP DATA'!$AN56=Data!$G$13,600*IF(C56&lt;100,C56/100,1)*Data!D$18/365,0))</f>
        <v/>
      </c>
      <c r="BM53" s="24" t="str">
        <f>IF($B53="","",IF('3 INPUT SAP DATA'!$AN56=Data!$G$13,600*IF(D56&lt;100,D56/100,1)*Data!E$18/365,0))</f>
        <v/>
      </c>
      <c r="BN53" s="24" t="str">
        <f>IF($B53="","",IF('3 INPUT SAP DATA'!$AN56=Data!$G$13,600*IF(E56&lt;100,E56/100,1)*Data!F$18/365,0))</f>
        <v/>
      </c>
      <c r="BO53" s="24" t="str">
        <f>IF($B53="","",IF('3 INPUT SAP DATA'!$AN56=Data!$G$13,600*IF(F56&lt;100,F56/100,1)*Data!G$18/365,0))</f>
        <v/>
      </c>
      <c r="BP53" s="24" t="str">
        <f>IF($B53="","",IF('3 INPUT SAP DATA'!$AN56=Data!$G$13,600*IF(G56&lt;100,G56/100,1)*Data!H$18/365,0))</f>
        <v/>
      </c>
      <c r="BQ53" s="24" t="str">
        <f>IF($B53="","",IF('3 INPUT SAP DATA'!$AN56=Data!$G$13,600*IF(H56&lt;100,H56/100,1)*Data!I$18/365,0))</f>
        <v/>
      </c>
      <c r="BR53" s="24" t="str">
        <f>IF($B53="","",IF('3 INPUT SAP DATA'!$AN56=Data!$G$13,600*IF(I56&lt;100,I56/100,1)*Data!J$18/365,0))</f>
        <v/>
      </c>
      <c r="BS53" s="24" t="str">
        <f>IF($B53="","",IF('3 INPUT SAP DATA'!$AN56=Data!$G$13,600*IF(J56&lt;100,J56/100,1)*Data!K$18/365,0))</f>
        <v/>
      </c>
      <c r="BT53" s="24" t="str">
        <f>IF($B53="","",IF('3 INPUT SAP DATA'!$AN56=Data!$G$13,600*IF(K56&lt;100,K56/100,1)*Data!L$18/365,0))</f>
        <v/>
      </c>
      <c r="BU53" s="24" t="str">
        <f>IF($B53="","",IF('3 INPUT SAP DATA'!$AN56=Data!$G$13,600*IF(L56&lt;100,L56/100,1)*Data!M$18/365,0))</f>
        <v/>
      </c>
      <c r="BV53" s="24" t="str">
        <f>IF($B53="","",IF('3 INPUT SAP DATA'!$AN56=Data!$G$13,600*IF(M56&lt;100,M56/100,1)*Data!N$18/365,0))</f>
        <v/>
      </c>
      <c r="BW53" s="24" t="str">
        <f>IF($B53="","",IF('3 INPUT SAP DATA'!$AN56=Data!$G$13,600*IF(N56&lt;100,N56/100,1)*Data!O$18/365,0))</f>
        <v/>
      </c>
      <c r="BX53" s="24" t="str">
        <f t="shared" si="14"/>
        <v/>
      </c>
      <c r="BY53" s="24" t="str">
        <f t="shared" si="15"/>
        <v/>
      </c>
      <c r="BZ53" s="24" t="str">
        <f t="shared" si="16"/>
        <v/>
      </c>
      <c r="CA53" s="24" t="str">
        <f t="shared" si="17"/>
        <v/>
      </c>
      <c r="CB53" s="24" t="str">
        <f t="shared" si="18"/>
        <v/>
      </c>
      <c r="CC53" s="24" t="str">
        <f t="shared" si="19"/>
        <v/>
      </c>
      <c r="CD53" s="24" t="str">
        <f t="shared" si="20"/>
        <v/>
      </c>
      <c r="CE53" s="24" t="str">
        <f t="shared" si="21"/>
        <v/>
      </c>
      <c r="CF53" s="24" t="str">
        <f t="shared" si="22"/>
        <v/>
      </c>
      <c r="CG53" s="24" t="str">
        <f t="shared" si="23"/>
        <v/>
      </c>
      <c r="CH53" s="24" t="str">
        <f t="shared" si="24"/>
        <v/>
      </c>
      <c r="CI53" s="24" t="str">
        <f t="shared" si="25"/>
        <v/>
      </c>
      <c r="CJ53" s="24" t="str">
        <f>IF($B53="","",BX53+'3 INPUT SAP DATA'!AV56)</f>
        <v/>
      </c>
      <c r="CK53" s="24" t="str">
        <f>IF($B53="","",BY53+'3 INPUT SAP DATA'!AW56)</f>
        <v/>
      </c>
      <c r="CL53" s="24" t="str">
        <f>IF($B53="","",BZ53+'3 INPUT SAP DATA'!AX56)</f>
        <v/>
      </c>
      <c r="CM53" s="24" t="str">
        <f>IF($B53="","",CA53+'3 INPUT SAP DATA'!AY56)</f>
        <v/>
      </c>
      <c r="CN53" s="24" t="str">
        <f>IF($B53="","",CB53+'3 INPUT SAP DATA'!AZ56)</f>
        <v/>
      </c>
      <c r="CO53" s="24" t="str">
        <f>IF($B53="","",CC53+'3 INPUT SAP DATA'!BA56)</f>
        <v/>
      </c>
      <c r="CP53" s="24" t="str">
        <f>IF($B53="","",CD53+'3 INPUT SAP DATA'!BB56)</f>
        <v/>
      </c>
      <c r="CQ53" s="24" t="str">
        <f>IF($B53="","",CE53+'3 INPUT SAP DATA'!BC56)</f>
        <v/>
      </c>
      <c r="CR53" s="24" t="str">
        <f>IF($B53="","",CF53+'3 INPUT SAP DATA'!BD56)</f>
        <v/>
      </c>
      <c r="CS53" s="24" t="str">
        <f>IF($B53="","",CG53+'3 INPUT SAP DATA'!BE56)</f>
        <v/>
      </c>
      <c r="CT53" s="24" t="str">
        <f>IF($B53="","",CH53+'3 INPUT SAP DATA'!BF56)</f>
        <v/>
      </c>
      <c r="CU53" s="24" t="str">
        <f>IF($B53="","",CI53+'3 INPUT SAP DATA'!BG56)</f>
        <v/>
      </c>
      <c r="CV53" s="24" t="str">
        <f>IF($B53="","",Data!$I$125*(Data!$I$123*O53+BL53)+Data!$I$124*(AB53+AN53+AZ53))</f>
        <v/>
      </c>
      <c r="CW53" s="24" t="str">
        <f>IF($B53="","",Data!$I$125*(Data!$I$123*P53+BM53)+Data!$I$124*(AC53+AO53+BA53))</f>
        <v/>
      </c>
      <c r="CX53" s="24" t="str">
        <f>IF($B53="","",Data!$I$125*(Data!$I$123*Q53+BN53)+Data!$I$124*(AD53+AP53+BB53))</f>
        <v/>
      </c>
      <c r="CY53" s="24" t="str">
        <f>IF($B53="","",Data!$I$125*(Data!$I$123*R53+BO53)+Data!$I$124*(AE53+AQ53+BC53))</f>
        <v/>
      </c>
      <c r="CZ53" s="24" t="str">
        <f>IF($B53="","",Data!$I$125*(Data!$I$123*S53+BP53)+Data!$I$124*(AF53+AR53+BD53))</f>
        <v/>
      </c>
      <c r="DA53" s="24" t="str">
        <f>IF($B53="","",Data!$I$125*(Data!$I$123*T53+BQ53)+Data!$I$124*(AG53+AS53+BE53))</f>
        <v/>
      </c>
      <c r="DB53" s="24" t="str">
        <f>IF($B53="","",Data!$I$125*(Data!$I$123*U53+BR53)+Data!$I$124*(AH53+AT53+BF53))</f>
        <v/>
      </c>
      <c r="DC53" s="24" t="str">
        <f>IF($B53="","",Data!$I$125*(Data!$I$123*V53+BS53)+Data!$I$124*(AI53+AU53+BG53))</f>
        <v/>
      </c>
      <c r="DD53" s="24" t="str">
        <f>IF($B53="","",Data!$I$125*(Data!$I$123*W53+BT53)+Data!$I$124*(AJ53+AV53+BH53))</f>
        <v/>
      </c>
      <c r="DE53" s="24" t="str">
        <f>IF($B53="","",Data!$I$125*(Data!$I$123*X53+BU53)+Data!$I$124*(AK53+AW53+BI53))</f>
        <v/>
      </c>
      <c r="DF53" s="24" t="str">
        <f>IF($B53="","",Data!$I$125*(Data!$I$123*Y53+BV53)+Data!$I$124*(AL53+AX53+BJ53))</f>
        <v/>
      </c>
      <c r="DG53" s="24" t="str">
        <f>IF($B53="","",Data!$I$125*(Data!$I$123*Z53+BW53)+Data!$I$124*(AM53+AY53+BK53))</f>
        <v/>
      </c>
    </row>
    <row r="54" spans="2:111" s="17" customFormat="1" ht="19.899999999999999" customHeight="1">
      <c r="B54" s="47" t="str">
        <f>IF('3 INPUT SAP DATA'!H57="","",'3 INPUT SAP DATA'!H57)</f>
        <v/>
      </c>
      <c r="C54" s="24" t="str">
        <f>IF($B54="","",25*Occupancy!$G50*Data!D$107)</f>
        <v/>
      </c>
      <c r="D54" s="24" t="str">
        <f>IF($B54="","",25*Occupancy!$G50*Data!E$107)</f>
        <v/>
      </c>
      <c r="E54" s="24" t="str">
        <f>IF($B54="","",25*Occupancy!$G50*Data!F$107)</f>
        <v/>
      </c>
      <c r="F54" s="24" t="str">
        <f>IF($B54="","",25*Occupancy!$G50*Data!G$107)</f>
        <v/>
      </c>
      <c r="G54" s="24" t="str">
        <f>IF($B54="","",25*Occupancy!$G50*Data!H$107)</f>
        <v/>
      </c>
      <c r="H54" s="24" t="str">
        <f>IF($B54="","",25*Occupancy!$G50*Data!I$107)</f>
        <v/>
      </c>
      <c r="I54" s="24" t="str">
        <f>IF($B54="","",25*Occupancy!$G50*Data!J$107)</f>
        <v/>
      </c>
      <c r="J54" s="24" t="str">
        <f>IF($B54="","",25*Occupancy!$G50*Data!K$107)</f>
        <v/>
      </c>
      <c r="K54" s="24" t="str">
        <f>IF($B54="","",25*Occupancy!$G50*Data!L$107)</f>
        <v/>
      </c>
      <c r="L54" s="24" t="str">
        <f>IF($B54="","",25*Occupancy!$G50*Data!M$107)</f>
        <v/>
      </c>
      <c r="M54" s="24" t="str">
        <f>IF($B54="","",25*Occupancy!$G50*Data!N$107)</f>
        <v/>
      </c>
      <c r="N54" s="24" t="str">
        <f>IF($B54="","",25*Occupancy!$G50*Data!O$107)</f>
        <v/>
      </c>
      <c r="O54" s="24" t="str">
        <f>IF($B54="","",4.18*C54*Data!D$18*(60-Data!D$104)/3600)</f>
        <v/>
      </c>
      <c r="P54" s="24" t="str">
        <f>IF($B54="","",4.18*D54*Data!E$18*(60-Data!E$104)/3600)</f>
        <v/>
      </c>
      <c r="Q54" s="24" t="str">
        <f>IF($B54="","",4.18*E54*Data!F$18*(60-Data!F$104)/3600)</f>
        <v/>
      </c>
      <c r="R54" s="24" t="str">
        <f>IF($B54="","",4.18*F54*Data!G$18*(60-Data!G$104)/3600)</f>
        <v/>
      </c>
      <c r="S54" s="24" t="str">
        <f>IF($B54="","",4.18*G54*Data!H$18*(60-Data!H$104)/3600)</f>
        <v/>
      </c>
      <c r="T54" s="24" t="str">
        <f>IF($B54="","",4.18*H54*Data!I$18*(60-Data!I$104)/3600)</f>
        <v/>
      </c>
      <c r="U54" s="24" t="str">
        <f>IF($B54="","",4.18*I54*Data!J$18*(60-Data!J$104)/3600)</f>
        <v/>
      </c>
      <c r="V54" s="24" t="str">
        <f>IF($B54="","",4.18*J54*Data!K$18*(60-Data!K$104)/3600)</f>
        <v/>
      </c>
      <c r="W54" s="24" t="str">
        <f>IF($B54="","",4.18*K54*Data!L$18*(60-Data!L$104)/3600)</f>
        <v/>
      </c>
      <c r="X54" s="24" t="str">
        <f>IF($B54="","",4.18*L54*Data!M$18*(60-Data!M$104)/3600)</f>
        <v/>
      </c>
      <c r="Y54" s="24" t="str">
        <f>IF($B54="","",4.18*M54*Data!N$18*(60-Data!N$104)/3600)</f>
        <v/>
      </c>
      <c r="Z54" s="24" t="str">
        <f>IF($B54="","",4.18*N54*Data!O$18*(60-Data!O$104)/3600)</f>
        <v/>
      </c>
      <c r="AA54" s="24" t="str">
        <f t="shared" si="12"/>
        <v/>
      </c>
      <c r="AB54" s="24" t="str">
        <f t="shared" si="13"/>
        <v/>
      </c>
      <c r="AC54" s="24" t="str">
        <f t="shared" si="0"/>
        <v/>
      </c>
      <c r="AD54" s="24" t="str">
        <f t="shared" si="1"/>
        <v/>
      </c>
      <c r="AE54" s="24" t="str">
        <f t="shared" si="2"/>
        <v/>
      </c>
      <c r="AF54" s="24" t="str">
        <f t="shared" si="3"/>
        <v/>
      </c>
      <c r="AG54" s="24" t="str">
        <f t="shared" si="4"/>
        <v/>
      </c>
      <c r="AH54" s="24" t="str">
        <f t="shared" si="5"/>
        <v/>
      </c>
      <c r="AI54" s="24" t="str">
        <f t="shared" si="6"/>
        <v/>
      </c>
      <c r="AJ54" s="24" t="str">
        <f t="shared" si="7"/>
        <v/>
      </c>
      <c r="AK54" s="24" t="str">
        <f t="shared" si="8"/>
        <v/>
      </c>
      <c r="AL54" s="24" t="str">
        <f t="shared" si="9"/>
        <v/>
      </c>
      <c r="AM54" s="24" t="str">
        <f t="shared" si="10"/>
        <v/>
      </c>
      <c r="AN54" s="24" t="str">
        <f>IF($B54="","",'3 INPUT SAP DATA'!$AP57*0.6*Data!D$18)</f>
        <v/>
      </c>
      <c r="AO54" s="24" t="str">
        <f>IF($B54="","",'3 INPUT SAP DATA'!$AP57*0.6*Data!E$18)</f>
        <v/>
      </c>
      <c r="AP54" s="24" t="str">
        <f>IF($B54="","",'3 INPUT SAP DATA'!$AP57*0.6*Data!F$18)</f>
        <v/>
      </c>
      <c r="AQ54" s="24" t="str">
        <f>IF($B54="","",'3 INPUT SAP DATA'!$AP57*0.6*Data!G$18)</f>
        <v/>
      </c>
      <c r="AR54" s="24" t="str">
        <f>IF($B54="","",'3 INPUT SAP DATA'!$AP57*0.6*Data!H$18)</f>
        <v/>
      </c>
      <c r="AS54" s="24" t="str">
        <f>IF($B54="","",'3 INPUT SAP DATA'!$AP57*0.6*Data!I$18)</f>
        <v/>
      </c>
      <c r="AT54" s="24" t="str">
        <f>IF($B54="","",'3 INPUT SAP DATA'!$AP57*0.6*Data!J$18)</f>
        <v/>
      </c>
      <c r="AU54" s="24" t="str">
        <f>IF($B54="","",'3 INPUT SAP DATA'!$AP57*0.6*Data!K$18)</f>
        <v/>
      </c>
      <c r="AV54" s="24" t="str">
        <f>IF($B54="","",'3 INPUT SAP DATA'!$AP57*0.6*Data!L$18)</f>
        <v/>
      </c>
      <c r="AW54" s="24" t="str">
        <f>IF($B54="","",'3 INPUT SAP DATA'!$AP57*0.6*Data!M$18)</f>
        <v/>
      </c>
      <c r="AX54" s="24" t="str">
        <f>IF($B54="","",'3 INPUT SAP DATA'!$AP57*0.6*Data!N$18)</f>
        <v/>
      </c>
      <c r="AY54" s="24" t="str">
        <f>IF($B54="","",'3 INPUT SAP DATA'!$AP57*0.6*Data!O$18)</f>
        <v/>
      </c>
      <c r="AZ54" s="24" t="str">
        <f>IF($B54="","",IF(OR('3 INPUT SAP DATA'!$AI57=Data!$E$12,'3 INPUT SAP DATA'!$AI57=Data!$G$12,'3 INPUT SAP DATA'!$AI57=Data!$H$12),0,Data!D$18*14*((0.0091*1+0.0245*(1-1))*3+0.0263)))</f>
        <v/>
      </c>
      <c r="BA54" s="24" t="str">
        <f>IF($B54="","",IF(OR('3 INPUT SAP DATA'!$AI57=Data!$E$12,'3 INPUT SAP DATA'!$AI57=Data!$G$12,'3 INPUT SAP DATA'!$AI57=Data!$H$12),0,Data!E$18*14*((0.0091*1+0.0245*(1-1))*3+0.0263)))</f>
        <v/>
      </c>
      <c r="BB54" s="24" t="str">
        <f>IF($B54="","",IF(OR('3 INPUT SAP DATA'!$AI57=Data!$E$12,'3 INPUT SAP DATA'!$AI57=Data!$G$12,'3 INPUT SAP DATA'!$AI57=Data!$H$12),0,Data!F$18*14*((0.0091*1+0.0245*(1-1))*3+0.0263)))</f>
        <v/>
      </c>
      <c r="BC54" s="24" t="str">
        <f>IF($B54="","",IF(OR('3 INPUT SAP DATA'!$AI57=Data!$E$12,'3 INPUT SAP DATA'!$AI57=Data!$G$12,'3 INPUT SAP DATA'!$AI57=Data!$H$12),0,Data!G$18*14*((0.0091*1+0.0245*(1-1))*3+0.0263)))</f>
        <v/>
      </c>
      <c r="BD54" s="24" t="str">
        <f>IF($B54="","",IF(OR('3 INPUT SAP DATA'!$AI57=Data!$E$12,'3 INPUT SAP DATA'!$AI57=Data!$G$12,'3 INPUT SAP DATA'!$AI57=Data!$H$12),0,Data!H$18*14*((0.0091*1+0.0245*(1-1))*3+0.0263)))</f>
        <v/>
      </c>
      <c r="BE54" s="24" t="str">
        <f>IF($B54="","",IF(OR('3 INPUT SAP DATA'!$AI57=Data!$E$12,'3 INPUT SAP DATA'!$AI57=Data!$G$12,'3 INPUT SAP DATA'!$AI57=Data!$H$12),0,Data!I$18*14*((0.0091*1+0.0245*(1-1))*3+0.0263)))</f>
        <v/>
      </c>
      <c r="BF54" s="24" t="str">
        <f>IF($B54="","",IF(OR('3 INPUT SAP DATA'!$AI57=Data!$E$12,'3 INPUT SAP DATA'!$AI57=Data!$G$12,'3 INPUT SAP DATA'!$AI57=Data!$H$12),0,Data!J$18*14*((0.0091*1+0.0245*(1-1))*3+0.0263)))</f>
        <v/>
      </c>
      <c r="BG54" s="24" t="str">
        <f>IF($B54="","",IF(OR('3 INPUT SAP DATA'!$AI57=Data!$E$12,'3 INPUT SAP DATA'!$AI57=Data!$G$12,'3 INPUT SAP DATA'!$AI57=Data!$H$12),0,Data!K$18*14*((0.0091*1+0.0245*(1-1))*3+0.0263)))</f>
        <v/>
      </c>
      <c r="BH54" s="24" t="str">
        <f>IF($B54="","",IF(OR('3 INPUT SAP DATA'!$AI57=Data!$E$12,'3 INPUT SAP DATA'!$AI57=Data!$G$12,'3 INPUT SAP DATA'!$AI57=Data!$H$12),0,Data!L$18*14*((0.0091*1+0.0245*(1-1))*3+0.0263)))</f>
        <v/>
      </c>
      <c r="BI54" s="24" t="str">
        <f>IF($B54="","",IF(OR('3 INPUT SAP DATA'!$AI57=Data!$E$12,'3 INPUT SAP DATA'!$AI57=Data!$G$12,'3 INPUT SAP DATA'!$AI57=Data!$H$12),0,Data!M$18*14*((0.0091*1+0.0245*(1-1))*3+0.0263)))</f>
        <v/>
      </c>
      <c r="BJ54" s="24" t="str">
        <f>IF($B54="","",IF(OR('3 INPUT SAP DATA'!$AI57=Data!$E$12,'3 INPUT SAP DATA'!$AI57=Data!$G$12,'3 INPUT SAP DATA'!$AI57=Data!$H$12),0,Data!N$18*14*((0.0091*1+0.0245*(1-1))*3+0.0263)))</f>
        <v/>
      </c>
      <c r="BK54" s="24" t="str">
        <f>IF($B54="","",IF(OR('3 INPUT SAP DATA'!$AI57=Data!$E$12,'3 INPUT SAP DATA'!$AI57=Data!$G$12,'3 INPUT SAP DATA'!$AI57=Data!$H$12),0,Data!O$18*14*((0.0091*1+0.0245*(1-1))*3+0.0263)))</f>
        <v/>
      </c>
      <c r="BL54" s="24" t="str">
        <f>IF($B54="","",IF('3 INPUT SAP DATA'!$AN57=Data!$G$13,600*IF(C57&lt;100,C57/100,1)*Data!D$18/365,0))</f>
        <v/>
      </c>
      <c r="BM54" s="24" t="str">
        <f>IF($B54="","",IF('3 INPUT SAP DATA'!$AN57=Data!$G$13,600*IF(D57&lt;100,D57/100,1)*Data!E$18/365,0))</f>
        <v/>
      </c>
      <c r="BN54" s="24" t="str">
        <f>IF($B54="","",IF('3 INPUT SAP DATA'!$AN57=Data!$G$13,600*IF(E57&lt;100,E57/100,1)*Data!F$18/365,0))</f>
        <v/>
      </c>
      <c r="BO54" s="24" t="str">
        <f>IF($B54="","",IF('3 INPUT SAP DATA'!$AN57=Data!$G$13,600*IF(F57&lt;100,F57/100,1)*Data!G$18/365,0))</f>
        <v/>
      </c>
      <c r="BP54" s="24" t="str">
        <f>IF($B54="","",IF('3 INPUT SAP DATA'!$AN57=Data!$G$13,600*IF(G57&lt;100,G57/100,1)*Data!H$18/365,0))</f>
        <v/>
      </c>
      <c r="BQ54" s="24" t="str">
        <f>IF($B54="","",IF('3 INPUT SAP DATA'!$AN57=Data!$G$13,600*IF(H57&lt;100,H57/100,1)*Data!I$18/365,0))</f>
        <v/>
      </c>
      <c r="BR54" s="24" t="str">
        <f>IF($B54="","",IF('3 INPUT SAP DATA'!$AN57=Data!$G$13,600*IF(I57&lt;100,I57/100,1)*Data!J$18/365,0))</f>
        <v/>
      </c>
      <c r="BS54" s="24" t="str">
        <f>IF($B54="","",IF('3 INPUT SAP DATA'!$AN57=Data!$G$13,600*IF(J57&lt;100,J57/100,1)*Data!K$18/365,0))</f>
        <v/>
      </c>
      <c r="BT54" s="24" t="str">
        <f>IF($B54="","",IF('3 INPUT SAP DATA'!$AN57=Data!$G$13,600*IF(K57&lt;100,K57/100,1)*Data!L$18/365,0))</f>
        <v/>
      </c>
      <c r="BU54" s="24" t="str">
        <f>IF($B54="","",IF('3 INPUT SAP DATA'!$AN57=Data!$G$13,600*IF(L57&lt;100,L57/100,1)*Data!M$18/365,0))</f>
        <v/>
      </c>
      <c r="BV54" s="24" t="str">
        <f>IF($B54="","",IF('3 INPUT SAP DATA'!$AN57=Data!$G$13,600*IF(M57&lt;100,M57/100,1)*Data!N$18/365,0))</f>
        <v/>
      </c>
      <c r="BW54" s="24" t="str">
        <f>IF($B54="","",IF('3 INPUT SAP DATA'!$AN57=Data!$G$13,600*IF(N57&lt;100,N57/100,1)*Data!O$18/365,0))</f>
        <v/>
      </c>
      <c r="BX54" s="24" t="str">
        <f t="shared" si="14"/>
        <v/>
      </c>
      <c r="BY54" s="24" t="str">
        <f t="shared" si="15"/>
        <v/>
      </c>
      <c r="BZ54" s="24" t="str">
        <f t="shared" si="16"/>
        <v/>
      </c>
      <c r="CA54" s="24" t="str">
        <f t="shared" si="17"/>
        <v/>
      </c>
      <c r="CB54" s="24" t="str">
        <f t="shared" si="18"/>
        <v/>
      </c>
      <c r="CC54" s="24" t="str">
        <f t="shared" si="19"/>
        <v/>
      </c>
      <c r="CD54" s="24" t="str">
        <f t="shared" si="20"/>
        <v/>
      </c>
      <c r="CE54" s="24" t="str">
        <f t="shared" si="21"/>
        <v/>
      </c>
      <c r="CF54" s="24" t="str">
        <f t="shared" si="22"/>
        <v/>
      </c>
      <c r="CG54" s="24" t="str">
        <f t="shared" si="23"/>
        <v/>
      </c>
      <c r="CH54" s="24" t="str">
        <f t="shared" si="24"/>
        <v/>
      </c>
      <c r="CI54" s="24" t="str">
        <f t="shared" si="25"/>
        <v/>
      </c>
      <c r="CJ54" s="24" t="str">
        <f>IF($B54="","",BX54+'3 INPUT SAP DATA'!AV57)</f>
        <v/>
      </c>
      <c r="CK54" s="24" t="str">
        <f>IF($B54="","",BY54+'3 INPUT SAP DATA'!AW57)</f>
        <v/>
      </c>
      <c r="CL54" s="24" t="str">
        <f>IF($B54="","",BZ54+'3 INPUT SAP DATA'!AX57)</f>
        <v/>
      </c>
      <c r="CM54" s="24" t="str">
        <f>IF($B54="","",CA54+'3 INPUT SAP DATA'!AY57)</f>
        <v/>
      </c>
      <c r="CN54" s="24" t="str">
        <f>IF($B54="","",CB54+'3 INPUT SAP DATA'!AZ57)</f>
        <v/>
      </c>
      <c r="CO54" s="24" t="str">
        <f>IF($B54="","",CC54+'3 INPUT SAP DATA'!BA57)</f>
        <v/>
      </c>
      <c r="CP54" s="24" t="str">
        <f>IF($B54="","",CD54+'3 INPUT SAP DATA'!BB57)</f>
        <v/>
      </c>
      <c r="CQ54" s="24" t="str">
        <f>IF($B54="","",CE54+'3 INPUT SAP DATA'!BC57)</f>
        <v/>
      </c>
      <c r="CR54" s="24" t="str">
        <f>IF($B54="","",CF54+'3 INPUT SAP DATA'!BD57)</f>
        <v/>
      </c>
      <c r="CS54" s="24" t="str">
        <f>IF($B54="","",CG54+'3 INPUT SAP DATA'!BE57)</f>
        <v/>
      </c>
      <c r="CT54" s="24" t="str">
        <f>IF($B54="","",CH54+'3 INPUT SAP DATA'!BF57)</f>
        <v/>
      </c>
      <c r="CU54" s="24" t="str">
        <f>IF($B54="","",CI54+'3 INPUT SAP DATA'!BG57)</f>
        <v/>
      </c>
      <c r="CV54" s="24" t="str">
        <f>IF($B54="","",Data!$I$125*(Data!$I$123*O54+BL54)+Data!$I$124*(AB54+AN54+AZ54))</f>
        <v/>
      </c>
      <c r="CW54" s="24" t="str">
        <f>IF($B54="","",Data!$I$125*(Data!$I$123*P54+BM54)+Data!$I$124*(AC54+AO54+BA54))</f>
        <v/>
      </c>
      <c r="CX54" s="24" t="str">
        <f>IF($B54="","",Data!$I$125*(Data!$I$123*Q54+BN54)+Data!$I$124*(AD54+AP54+BB54))</f>
        <v/>
      </c>
      <c r="CY54" s="24" t="str">
        <f>IF($B54="","",Data!$I$125*(Data!$I$123*R54+BO54)+Data!$I$124*(AE54+AQ54+BC54))</f>
        <v/>
      </c>
      <c r="CZ54" s="24" t="str">
        <f>IF($B54="","",Data!$I$125*(Data!$I$123*S54+BP54)+Data!$I$124*(AF54+AR54+BD54))</f>
        <v/>
      </c>
      <c r="DA54" s="24" t="str">
        <f>IF($B54="","",Data!$I$125*(Data!$I$123*T54+BQ54)+Data!$I$124*(AG54+AS54+BE54))</f>
        <v/>
      </c>
      <c r="DB54" s="24" t="str">
        <f>IF($B54="","",Data!$I$125*(Data!$I$123*U54+BR54)+Data!$I$124*(AH54+AT54+BF54))</f>
        <v/>
      </c>
      <c r="DC54" s="24" t="str">
        <f>IF($B54="","",Data!$I$125*(Data!$I$123*V54+BS54)+Data!$I$124*(AI54+AU54+BG54))</f>
        <v/>
      </c>
      <c r="DD54" s="24" t="str">
        <f>IF($B54="","",Data!$I$125*(Data!$I$123*W54+BT54)+Data!$I$124*(AJ54+AV54+BH54))</f>
        <v/>
      </c>
      <c r="DE54" s="24" t="str">
        <f>IF($B54="","",Data!$I$125*(Data!$I$123*X54+BU54)+Data!$I$124*(AK54+AW54+BI54))</f>
        <v/>
      </c>
      <c r="DF54" s="24" t="str">
        <f>IF($B54="","",Data!$I$125*(Data!$I$123*Y54+BV54)+Data!$I$124*(AL54+AX54+BJ54))</f>
        <v/>
      </c>
      <c r="DG54" s="24" t="str">
        <f>IF($B54="","",Data!$I$125*(Data!$I$123*Z54+BW54)+Data!$I$124*(AM54+AY54+BK54))</f>
        <v/>
      </c>
    </row>
    <row r="55" spans="2:111" s="17" customFormat="1" ht="19.899999999999999" customHeight="1">
      <c r="B55" s="47" t="str">
        <f>IF('3 INPUT SAP DATA'!H58="","",'3 INPUT SAP DATA'!H58)</f>
        <v/>
      </c>
      <c r="C55" s="24" t="str">
        <f>IF($B55="","",25*Occupancy!$G51*Data!D$107)</f>
        <v/>
      </c>
      <c r="D55" s="24" t="str">
        <f>IF($B55="","",25*Occupancy!$G51*Data!E$107)</f>
        <v/>
      </c>
      <c r="E55" s="24" t="str">
        <f>IF($B55="","",25*Occupancy!$G51*Data!F$107)</f>
        <v/>
      </c>
      <c r="F55" s="24" t="str">
        <f>IF($B55="","",25*Occupancy!$G51*Data!G$107)</f>
        <v/>
      </c>
      <c r="G55" s="24" t="str">
        <f>IF($B55="","",25*Occupancy!$G51*Data!H$107)</f>
        <v/>
      </c>
      <c r="H55" s="24" t="str">
        <f>IF($B55="","",25*Occupancy!$G51*Data!I$107)</f>
        <v/>
      </c>
      <c r="I55" s="24" t="str">
        <f>IF($B55="","",25*Occupancy!$G51*Data!J$107)</f>
        <v/>
      </c>
      <c r="J55" s="24" t="str">
        <f>IF($B55="","",25*Occupancy!$G51*Data!K$107)</f>
        <v/>
      </c>
      <c r="K55" s="24" t="str">
        <f>IF($B55="","",25*Occupancy!$G51*Data!L$107)</f>
        <v/>
      </c>
      <c r="L55" s="24" t="str">
        <f>IF($B55="","",25*Occupancy!$G51*Data!M$107)</f>
        <v/>
      </c>
      <c r="M55" s="24" t="str">
        <f>IF($B55="","",25*Occupancy!$G51*Data!N$107)</f>
        <v/>
      </c>
      <c r="N55" s="24" t="str">
        <f>IF($B55="","",25*Occupancy!$G51*Data!O$107)</f>
        <v/>
      </c>
      <c r="O55" s="24" t="str">
        <f>IF($B55="","",4.18*C55*Data!D$18*(60-Data!D$104)/3600)</f>
        <v/>
      </c>
      <c r="P55" s="24" t="str">
        <f>IF($B55="","",4.18*D55*Data!E$18*(60-Data!E$104)/3600)</f>
        <v/>
      </c>
      <c r="Q55" s="24" t="str">
        <f>IF($B55="","",4.18*E55*Data!F$18*(60-Data!F$104)/3600)</f>
        <v/>
      </c>
      <c r="R55" s="24" t="str">
        <f>IF($B55="","",4.18*F55*Data!G$18*(60-Data!G$104)/3600)</f>
        <v/>
      </c>
      <c r="S55" s="24" t="str">
        <f>IF($B55="","",4.18*G55*Data!H$18*(60-Data!H$104)/3600)</f>
        <v/>
      </c>
      <c r="T55" s="24" t="str">
        <f>IF($B55="","",4.18*H55*Data!I$18*(60-Data!I$104)/3600)</f>
        <v/>
      </c>
      <c r="U55" s="24" t="str">
        <f>IF($B55="","",4.18*I55*Data!J$18*(60-Data!J$104)/3600)</f>
        <v/>
      </c>
      <c r="V55" s="24" t="str">
        <f>IF($B55="","",4.18*J55*Data!K$18*(60-Data!K$104)/3600)</f>
        <v/>
      </c>
      <c r="W55" s="24" t="str">
        <f>IF($B55="","",4.18*K55*Data!L$18*(60-Data!L$104)/3600)</f>
        <v/>
      </c>
      <c r="X55" s="24" t="str">
        <f>IF($B55="","",4.18*L55*Data!M$18*(60-Data!M$104)/3600)</f>
        <v/>
      </c>
      <c r="Y55" s="24" t="str">
        <f>IF($B55="","",4.18*M55*Data!N$18*(60-Data!N$104)/3600)</f>
        <v/>
      </c>
      <c r="Z55" s="24" t="str">
        <f>IF($B55="","",4.18*N55*Data!O$18*(60-Data!O$104)/3600)</f>
        <v/>
      </c>
      <c r="AA55" s="24" t="str">
        <f t="shared" si="12"/>
        <v/>
      </c>
      <c r="AB55" s="24" t="str">
        <f t="shared" si="13"/>
        <v/>
      </c>
      <c r="AC55" s="24" t="str">
        <f t="shared" si="0"/>
        <v/>
      </c>
      <c r="AD55" s="24" t="str">
        <f t="shared" si="1"/>
        <v/>
      </c>
      <c r="AE55" s="24" t="str">
        <f t="shared" si="2"/>
        <v/>
      </c>
      <c r="AF55" s="24" t="str">
        <f t="shared" si="3"/>
        <v/>
      </c>
      <c r="AG55" s="24" t="str">
        <f t="shared" si="4"/>
        <v/>
      </c>
      <c r="AH55" s="24" t="str">
        <f t="shared" si="5"/>
        <v/>
      </c>
      <c r="AI55" s="24" t="str">
        <f t="shared" si="6"/>
        <v/>
      </c>
      <c r="AJ55" s="24" t="str">
        <f t="shared" si="7"/>
        <v/>
      </c>
      <c r="AK55" s="24" t="str">
        <f t="shared" si="8"/>
        <v/>
      </c>
      <c r="AL55" s="24" t="str">
        <f t="shared" si="9"/>
        <v/>
      </c>
      <c r="AM55" s="24" t="str">
        <f t="shared" si="10"/>
        <v/>
      </c>
      <c r="AN55" s="24" t="str">
        <f>IF($B55="","",'3 INPUT SAP DATA'!$AP58*0.6*Data!D$18)</f>
        <v/>
      </c>
      <c r="AO55" s="24" t="str">
        <f>IF($B55="","",'3 INPUT SAP DATA'!$AP58*0.6*Data!E$18)</f>
        <v/>
      </c>
      <c r="AP55" s="24" t="str">
        <f>IF($B55="","",'3 INPUT SAP DATA'!$AP58*0.6*Data!F$18)</f>
        <v/>
      </c>
      <c r="AQ55" s="24" t="str">
        <f>IF($B55="","",'3 INPUT SAP DATA'!$AP58*0.6*Data!G$18)</f>
        <v/>
      </c>
      <c r="AR55" s="24" t="str">
        <f>IF($B55="","",'3 INPUT SAP DATA'!$AP58*0.6*Data!H$18)</f>
        <v/>
      </c>
      <c r="AS55" s="24" t="str">
        <f>IF($B55="","",'3 INPUT SAP DATA'!$AP58*0.6*Data!I$18)</f>
        <v/>
      </c>
      <c r="AT55" s="24" t="str">
        <f>IF($B55="","",'3 INPUT SAP DATA'!$AP58*0.6*Data!J$18)</f>
        <v/>
      </c>
      <c r="AU55" s="24" t="str">
        <f>IF($B55="","",'3 INPUT SAP DATA'!$AP58*0.6*Data!K$18)</f>
        <v/>
      </c>
      <c r="AV55" s="24" t="str">
        <f>IF($B55="","",'3 INPUT SAP DATA'!$AP58*0.6*Data!L$18)</f>
        <v/>
      </c>
      <c r="AW55" s="24" t="str">
        <f>IF($B55="","",'3 INPUT SAP DATA'!$AP58*0.6*Data!M$18)</f>
        <v/>
      </c>
      <c r="AX55" s="24" t="str">
        <f>IF($B55="","",'3 INPUT SAP DATA'!$AP58*0.6*Data!N$18)</f>
        <v/>
      </c>
      <c r="AY55" s="24" t="str">
        <f>IF($B55="","",'3 INPUT SAP DATA'!$AP58*0.6*Data!O$18)</f>
        <v/>
      </c>
      <c r="AZ55" s="24" t="str">
        <f>IF($B55="","",IF(OR('3 INPUT SAP DATA'!$AI58=Data!$E$12,'3 INPUT SAP DATA'!$AI58=Data!$G$12,'3 INPUT SAP DATA'!$AI58=Data!$H$12),0,Data!D$18*14*((0.0091*1+0.0245*(1-1))*3+0.0263)))</f>
        <v/>
      </c>
      <c r="BA55" s="24" t="str">
        <f>IF($B55="","",IF(OR('3 INPUT SAP DATA'!$AI58=Data!$E$12,'3 INPUT SAP DATA'!$AI58=Data!$G$12,'3 INPUT SAP DATA'!$AI58=Data!$H$12),0,Data!E$18*14*((0.0091*1+0.0245*(1-1))*3+0.0263)))</f>
        <v/>
      </c>
      <c r="BB55" s="24" t="str">
        <f>IF($B55="","",IF(OR('3 INPUT SAP DATA'!$AI58=Data!$E$12,'3 INPUT SAP DATA'!$AI58=Data!$G$12,'3 INPUT SAP DATA'!$AI58=Data!$H$12),0,Data!F$18*14*((0.0091*1+0.0245*(1-1))*3+0.0263)))</f>
        <v/>
      </c>
      <c r="BC55" s="24" t="str">
        <f>IF($B55="","",IF(OR('3 INPUT SAP DATA'!$AI58=Data!$E$12,'3 INPUT SAP DATA'!$AI58=Data!$G$12,'3 INPUT SAP DATA'!$AI58=Data!$H$12),0,Data!G$18*14*((0.0091*1+0.0245*(1-1))*3+0.0263)))</f>
        <v/>
      </c>
      <c r="BD55" s="24" t="str">
        <f>IF($B55="","",IF(OR('3 INPUT SAP DATA'!$AI58=Data!$E$12,'3 INPUT SAP DATA'!$AI58=Data!$G$12,'3 INPUT SAP DATA'!$AI58=Data!$H$12),0,Data!H$18*14*((0.0091*1+0.0245*(1-1))*3+0.0263)))</f>
        <v/>
      </c>
      <c r="BE55" s="24" t="str">
        <f>IF($B55="","",IF(OR('3 INPUT SAP DATA'!$AI58=Data!$E$12,'3 INPUT SAP DATA'!$AI58=Data!$G$12,'3 INPUT SAP DATA'!$AI58=Data!$H$12),0,Data!I$18*14*((0.0091*1+0.0245*(1-1))*3+0.0263)))</f>
        <v/>
      </c>
      <c r="BF55" s="24" t="str">
        <f>IF($B55="","",IF(OR('3 INPUT SAP DATA'!$AI58=Data!$E$12,'3 INPUT SAP DATA'!$AI58=Data!$G$12,'3 INPUT SAP DATA'!$AI58=Data!$H$12),0,Data!J$18*14*((0.0091*1+0.0245*(1-1))*3+0.0263)))</f>
        <v/>
      </c>
      <c r="BG55" s="24" t="str">
        <f>IF($B55="","",IF(OR('3 INPUT SAP DATA'!$AI58=Data!$E$12,'3 INPUT SAP DATA'!$AI58=Data!$G$12,'3 INPUT SAP DATA'!$AI58=Data!$H$12),0,Data!K$18*14*((0.0091*1+0.0245*(1-1))*3+0.0263)))</f>
        <v/>
      </c>
      <c r="BH55" s="24" t="str">
        <f>IF($B55="","",IF(OR('3 INPUT SAP DATA'!$AI58=Data!$E$12,'3 INPUT SAP DATA'!$AI58=Data!$G$12,'3 INPUT SAP DATA'!$AI58=Data!$H$12),0,Data!L$18*14*((0.0091*1+0.0245*(1-1))*3+0.0263)))</f>
        <v/>
      </c>
      <c r="BI55" s="24" t="str">
        <f>IF($B55="","",IF(OR('3 INPUT SAP DATA'!$AI58=Data!$E$12,'3 INPUT SAP DATA'!$AI58=Data!$G$12,'3 INPUT SAP DATA'!$AI58=Data!$H$12),0,Data!M$18*14*((0.0091*1+0.0245*(1-1))*3+0.0263)))</f>
        <v/>
      </c>
      <c r="BJ55" s="24" t="str">
        <f>IF($B55="","",IF(OR('3 INPUT SAP DATA'!$AI58=Data!$E$12,'3 INPUT SAP DATA'!$AI58=Data!$G$12,'3 INPUT SAP DATA'!$AI58=Data!$H$12),0,Data!N$18*14*((0.0091*1+0.0245*(1-1))*3+0.0263)))</f>
        <v/>
      </c>
      <c r="BK55" s="24" t="str">
        <f>IF($B55="","",IF(OR('3 INPUT SAP DATA'!$AI58=Data!$E$12,'3 INPUT SAP DATA'!$AI58=Data!$G$12,'3 INPUT SAP DATA'!$AI58=Data!$H$12),0,Data!O$18*14*((0.0091*1+0.0245*(1-1))*3+0.0263)))</f>
        <v/>
      </c>
      <c r="BL55" s="24" t="str">
        <f>IF($B55="","",IF('3 INPUT SAP DATA'!$AN58=Data!$G$13,600*IF(C58&lt;100,C58/100,1)*Data!D$18/365,0))</f>
        <v/>
      </c>
      <c r="BM55" s="24" t="str">
        <f>IF($B55="","",IF('3 INPUT SAP DATA'!$AN58=Data!$G$13,600*IF(D58&lt;100,D58/100,1)*Data!E$18/365,0))</f>
        <v/>
      </c>
      <c r="BN55" s="24" t="str">
        <f>IF($B55="","",IF('3 INPUT SAP DATA'!$AN58=Data!$G$13,600*IF(E58&lt;100,E58/100,1)*Data!F$18/365,0))</f>
        <v/>
      </c>
      <c r="BO55" s="24" t="str">
        <f>IF($B55="","",IF('3 INPUT SAP DATA'!$AN58=Data!$G$13,600*IF(F58&lt;100,F58/100,1)*Data!G$18/365,0))</f>
        <v/>
      </c>
      <c r="BP55" s="24" t="str">
        <f>IF($B55="","",IF('3 INPUT SAP DATA'!$AN58=Data!$G$13,600*IF(G58&lt;100,G58/100,1)*Data!H$18/365,0))</f>
        <v/>
      </c>
      <c r="BQ55" s="24" t="str">
        <f>IF($B55="","",IF('3 INPUT SAP DATA'!$AN58=Data!$G$13,600*IF(H58&lt;100,H58/100,1)*Data!I$18/365,0))</f>
        <v/>
      </c>
      <c r="BR55" s="24" t="str">
        <f>IF($B55="","",IF('3 INPUT SAP DATA'!$AN58=Data!$G$13,600*IF(I58&lt;100,I58/100,1)*Data!J$18/365,0))</f>
        <v/>
      </c>
      <c r="BS55" s="24" t="str">
        <f>IF($B55="","",IF('3 INPUT SAP DATA'!$AN58=Data!$G$13,600*IF(J58&lt;100,J58/100,1)*Data!K$18/365,0))</f>
        <v/>
      </c>
      <c r="BT55" s="24" t="str">
        <f>IF($B55="","",IF('3 INPUT SAP DATA'!$AN58=Data!$G$13,600*IF(K58&lt;100,K58/100,1)*Data!L$18/365,0))</f>
        <v/>
      </c>
      <c r="BU55" s="24" t="str">
        <f>IF($B55="","",IF('3 INPUT SAP DATA'!$AN58=Data!$G$13,600*IF(L58&lt;100,L58/100,1)*Data!M$18/365,0))</f>
        <v/>
      </c>
      <c r="BV55" s="24" t="str">
        <f>IF($B55="","",IF('3 INPUT SAP DATA'!$AN58=Data!$G$13,600*IF(M58&lt;100,M58/100,1)*Data!N$18/365,0))</f>
        <v/>
      </c>
      <c r="BW55" s="24" t="str">
        <f>IF($B55="","",IF('3 INPUT SAP DATA'!$AN58=Data!$G$13,600*IF(N58&lt;100,N58/100,1)*Data!O$18/365,0))</f>
        <v/>
      </c>
      <c r="BX55" s="24" t="str">
        <f t="shared" si="14"/>
        <v/>
      </c>
      <c r="BY55" s="24" t="str">
        <f t="shared" si="15"/>
        <v/>
      </c>
      <c r="BZ55" s="24" t="str">
        <f t="shared" si="16"/>
        <v/>
      </c>
      <c r="CA55" s="24" t="str">
        <f t="shared" si="17"/>
        <v/>
      </c>
      <c r="CB55" s="24" t="str">
        <f t="shared" si="18"/>
        <v/>
      </c>
      <c r="CC55" s="24" t="str">
        <f t="shared" si="19"/>
        <v/>
      </c>
      <c r="CD55" s="24" t="str">
        <f t="shared" si="20"/>
        <v/>
      </c>
      <c r="CE55" s="24" t="str">
        <f t="shared" si="21"/>
        <v/>
      </c>
      <c r="CF55" s="24" t="str">
        <f t="shared" si="22"/>
        <v/>
      </c>
      <c r="CG55" s="24" t="str">
        <f t="shared" si="23"/>
        <v/>
      </c>
      <c r="CH55" s="24" t="str">
        <f t="shared" si="24"/>
        <v/>
      </c>
      <c r="CI55" s="24" t="str">
        <f t="shared" si="25"/>
        <v/>
      </c>
      <c r="CJ55" s="24" t="str">
        <f>IF($B55="","",BX55+'3 INPUT SAP DATA'!AV58)</f>
        <v/>
      </c>
      <c r="CK55" s="24" t="str">
        <f>IF($B55="","",BY55+'3 INPUT SAP DATA'!AW58)</f>
        <v/>
      </c>
      <c r="CL55" s="24" t="str">
        <f>IF($B55="","",BZ55+'3 INPUT SAP DATA'!AX58)</f>
        <v/>
      </c>
      <c r="CM55" s="24" t="str">
        <f>IF($B55="","",CA55+'3 INPUT SAP DATA'!AY58)</f>
        <v/>
      </c>
      <c r="CN55" s="24" t="str">
        <f>IF($B55="","",CB55+'3 INPUT SAP DATA'!AZ58)</f>
        <v/>
      </c>
      <c r="CO55" s="24" t="str">
        <f>IF($B55="","",CC55+'3 INPUT SAP DATA'!BA58)</f>
        <v/>
      </c>
      <c r="CP55" s="24" t="str">
        <f>IF($B55="","",CD55+'3 INPUT SAP DATA'!BB58)</f>
        <v/>
      </c>
      <c r="CQ55" s="24" t="str">
        <f>IF($B55="","",CE55+'3 INPUT SAP DATA'!BC58)</f>
        <v/>
      </c>
      <c r="CR55" s="24" t="str">
        <f>IF($B55="","",CF55+'3 INPUT SAP DATA'!BD58)</f>
        <v/>
      </c>
      <c r="CS55" s="24" t="str">
        <f>IF($B55="","",CG55+'3 INPUT SAP DATA'!BE58)</f>
        <v/>
      </c>
      <c r="CT55" s="24" t="str">
        <f>IF($B55="","",CH55+'3 INPUT SAP DATA'!BF58)</f>
        <v/>
      </c>
      <c r="CU55" s="24" t="str">
        <f>IF($B55="","",CI55+'3 INPUT SAP DATA'!BG58)</f>
        <v/>
      </c>
      <c r="CV55" s="24" t="str">
        <f>IF($B55="","",Data!$I$125*(Data!$I$123*O55+BL55)+Data!$I$124*(AB55+AN55+AZ55))</f>
        <v/>
      </c>
      <c r="CW55" s="24" t="str">
        <f>IF($B55="","",Data!$I$125*(Data!$I$123*P55+BM55)+Data!$I$124*(AC55+AO55+BA55))</f>
        <v/>
      </c>
      <c r="CX55" s="24" t="str">
        <f>IF($B55="","",Data!$I$125*(Data!$I$123*Q55+BN55)+Data!$I$124*(AD55+AP55+BB55))</f>
        <v/>
      </c>
      <c r="CY55" s="24" t="str">
        <f>IF($B55="","",Data!$I$125*(Data!$I$123*R55+BO55)+Data!$I$124*(AE55+AQ55+BC55))</f>
        <v/>
      </c>
      <c r="CZ55" s="24" t="str">
        <f>IF($B55="","",Data!$I$125*(Data!$I$123*S55+BP55)+Data!$I$124*(AF55+AR55+BD55))</f>
        <v/>
      </c>
      <c r="DA55" s="24" t="str">
        <f>IF($B55="","",Data!$I$125*(Data!$I$123*T55+BQ55)+Data!$I$124*(AG55+AS55+BE55))</f>
        <v/>
      </c>
      <c r="DB55" s="24" t="str">
        <f>IF($B55="","",Data!$I$125*(Data!$I$123*U55+BR55)+Data!$I$124*(AH55+AT55+BF55))</f>
        <v/>
      </c>
      <c r="DC55" s="24" t="str">
        <f>IF($B55="","",Data!$I$125*(Data!$I$123*V55+BS55)+Data!$I$124*(AI55+AU55+BG55))</f>
        <v/>
      </c>
      <c r="DD55" s="24" t="str">
        <f>IF($B55="","",Data!$I$125*(Data!$I$123*W55+BT55)+Data!$I$124*(AJ55+AV55+BH55))</f>
        <v/>
      </c>
      <c r="DE55" s="24" t="str">
        <f>IF($B55="","",Data!$I$125*(Data!$I$123*X55+BU55)+Data!$I$124*(AK55+AW55+BI55))</f>
        <v/>
      </c>
      <c r="DF55" s="24" t="str">
        <f>IF($B55="","",Data!$I$125*(Data!$I$123*Y55+BV55)+Data!$I$124*(AL55+AX55+BJ55))</f>
        <v/>
      </c>
      <c r="DG55" s="24" t="str">
        <f>IF($B55="","",Data!$I$125*(Data!$I$123*Z55+BW55)+Data!$I$124*(AM55+AY55+BK55))</f>
        <v/>
      </c>
    </row>
    <row r="56" spans="2:111" s="17" customFormat="1" ht="19.899999999999999" customHeight="1">
      <c r="B56" s="47" t="str">
        <f>IF('3 INPUT SAP DATA'!H59="","",'3 INPUT SAP DATA'!H59)</f>
        <v/>
      </c>
      <c r="C56" s="24" t="str">
        <f>IF($B56="","",25*Occupancy!$G52*Data!D$107)</f>
        <v/>
      </c>
      <c r="D56" s="24" t="str">
        <f>IF($B56="","",25*Occupancy!$G52*Data!E$107)</f>
        <v/>
      </c>
      <c r="E56" s="24" t="str">
        <f>IF($B56="","",25*Occupancy!$G52*Data!F$107)</f>
        <v/>
      </c>
      <c r="F56" s="24" t="str">
        <f>IF($B56="","",25*Occupancy!$G52*Data!G$107)</f>
        <v/>
      </c>
      <c r="G56" s="24" t="str">
        <f>IF($B56="","",25*Occupancy!$G52*Data!H$107)</f>
        <v/>
      </c>
      <c r="H56" s="24" t="str">
        <f>IF($B56="","",25*Occupancy!$G52*Data!I$107)</f>
        <v/>
      </c>
      <c r="I56" s="24" t="str">
        <f>IF($B56="","",25*Occupancy!$G52*Data!J$107)</f>
        <v/>
      </c>
      <c r="J56" s="24" t="str">
        <f>IF($B56="","",25*Occupancy!$G52*Data!K$107)</f>
        <v/>
      </c>
      <c r="K56" s="24" t="str">
        <f>IF($B56="","",25*Occupancy!$G52*Data!L$107)</f>
        <v/>
      </c>
      <c r="L56" s="24" t="str">
        <f>IF($B56="","",25*Occupancy!$G52*Data!M$107)</f>
        <v/>
      </c>
      <c r="M56" s="24" t="str">
        <f>IF($B56="","",25*Occupancy!$G52*Data!N$107)</f>
        <v/>
      </c>
      <c r="N56" s="24" t="str">
        <f>IF($B56="","",25*Occupancy!$G52*Data!O$107)</f>
        <v/>
      </c>
      <c r="O56" s="24" t="str">
        <f>IF($B56="","",4.18*C56*Data!D$18*(60-Data!D$104)/3600)</f>
        <v/>
      </c>
      <c r="P56" s="24" t="str">
        <f>IF($B56="","",4.18*D56*Data!E$18*(60-Data!E$104)/3600)</f>
        <v/>
      </c>
      <c r="Q56" s="24" t="str">
        <f>IF($B56="","",4.18*E56*Data!F$18*(60-Data!F$104)/3600)</f>
        <v/>
      </c>
      <c r="R56" s="24" t="str">
        <f>IF($B56="","",4.18*F56*Data!G$18*(60-Data!G$104)/3600)</f>
        <v/>
      </c>
      <c r="S56" s="24" t="str">
        <f>IF($B56="","",4.18*G56*Data!H$18*(60-Data!H$104)/3600)</f>
        <v/>
      </c>
      <c r="T56" s="24" t="str">
        <f>IF($B56="","",4.18*H56*Data!I$18*(60-Data!I$104)/3600)</f>
        <v/>
      </c>
      <c r="U56" s="24" t="str">
        <f>IF($B56="","",4.18*I56*Data!J$18*(60-Data!J$104)/3600)</f>
        <v/>
      </c>
      <c r="V56" s="24" t="str">
        <f>IF($B56="","",4.18*J56*Data!K$18*(60-Data!K$104)/3600)</f>
        <v/>
      </c>
      <c r="W56" s="24" t="str">
        <f>IF($B56="","",4.18*K56*Data!L$18*(60-Data!L$104)/3600)</f>
        <v/>
      </c>
      <c r="X56" s="24" t="str">
        <f>IF($B56="","",4.18*L56*Data!M$18*(60-Data!M$104)/3600)</f>
        <v/>
      </c>
      <c r="Y56" s="24" t="str">
        <f>IF($B56="","",4.18*M56*Data!N$18*(60-Data!N$104)/3600)</f>
        <v/>
      </c>
      <c r="Z56" s="24" t="str">
        <f>IF($B56="","",4.18*N56*Data!O$18*(60-Data!O$104)/3600)</f>
        <v/>
      </c>
      <c r="AA56" s="24" t="str">
        <f t="shared" si="12"/>
        <v/>
      </c>
      <c r="AB56" s="24" t="str">
        <f t="shared" si="13"/>
        <v/>
      </c>
      <c r="AC56" s="24" t="str">
        <f t="shared" si="0"/>
        <v/>
      </c>
      <c r="AD56" s="24" t="str">
        <f t="shared" si="1"/>
        <v/>
      </c>
      <c r="AE56" s="24" t="str">
        <f t="shared" si="2"/>
        <v/>
      </c>
      <c r="AF56" s="24" t="str">
        <f t="shared" si="3"/>
        <v/>
      </c>
      <c r="AG56" s="24" t="str">
        <f t="shared" si="4"/>
        <v/>
      </c>
      <c r="AH56" s="24" t="str">
        <f t="shared" si="5"/>
        <v/>
      </c>
      <c r="AI56" s="24" t="str">
        <f t="shared" si="6"/>
        <v/>
      </c>
      <c r="AJ56" s="24" t="str">
        <f t="shared" si="7"/>
        <v/>
      </c>
      <c r="AK56" s="24" t="str">
        <f t="shared" si="8"/>
        <v/>
      </c>
      <c r="AL56" s="24" t="str">
        <f t="shared" si="9"/>
        <v/>
      </c>
      <c r="AM56" s="24" t="str">
        <f t="shared" si="10"/>
        <v/>
      </c>
      <c r="AN56" s="24" t="str">
        <f>IF($B56="","",'3 INPUT SAP DATA'!$AP59*0.6*Data!D$18)</f>
        <v/>
      </c>
      <c r="AO56" s="24" t="str">
        <f>IF($B56="","",'3 INPUT SAP DATA'!$AP59*0.6*Data!E$18)</f>
        <v/>
      </c>
      <c r="AP56" s="24" t="str">
        <f>IF($B56="","",'3 INPUT SAP DATA'!$AP59*0.6*Data!F$18)</f>
        <v/>
      </c>
      <c r="AQ56" s="24" t="str">
        <f>IF($B56="","",'3 INPUT SAP DATA'!$AP59*0.6*Data!G$18)</f>
        <v/>
      </c>
      <c r="AR56" s="24" t="str">
        <f>IF($B56="","",'3 INPUT SAP DATA'!$AP59*0.6*Data!H$18)</f>
        <v/>
      </c>
      <c r="AS56" s="24" t="str">
        <f>IF($B56="","",'3 INPUT SAP DATA'!$AP59*0.6*Data!I$18)</f>
        <v/>
      </c>
      <c r="AT56" s="24" t="str">
        <f>IF($B56="","",'3 INPUT SAP DATA'!$AP59*0.6*Data!J$18)</f>
        <v/>
      </c>
      <c r="AU56" s="24" t="str">
        <f>IF($B56="","",'3 INPUT SAP DATA'!$AP59*0.6*Data!K$18)</f>
        <v/>
      </c>
      <c r="AV56" s="24" t="str">
        <f>IF($B56="","",'3 INPUT SAP DATA'!$AP59*0.6*Data!L$18)</f>
        <v/>
      </c>
      <c r="AW56" s="24" t="str">
        <f>IF($B56="","",'3 INPUT SAP DATA'!$AP59*0.6*Data!M$18)</f>
        <v/>
      </c>
      <c r="AX56" s="24" t="str">
        <f>IF($B56="","",'3 INPUT SAP DATA'!$AP59*0.6*Data!N$18)</f>
        <v/>
      </c>
      <c r="AY56" s="24" t="str">
        <f>IF($B56="","",'3 INPUT SAP DATA'!$AP59*0.6*Data!O$18)</f>
        <v/>
      </c>
      <c r="AZ56" s="24" t="str">
        <f>IF($B56="","",IF(OR('3 INPUT SAP DATA'!$AI59=Data!$E$12,'3 INPUT SAP DATA'!$AI59=Data!$G$12,'3 INPUT SAP DATA'!$AI59=Data!$H$12),0,Data!D$18*14*((0.0091*1+0.0245*(1-1))*3+0.0263)))</f>
        <v/>
      </c>
      <c r="BA56" s="24" t="str">
        <f>IF($B56="","",IF(OR('3 INPUT SAP DATA'!$AI59=Data!$E$12,'3 INPUT SAP DATA'!$AI59=Data!$G$12,'3 INPUT SAP DATA'!$AI59=Data!$H$12),0,Data!E$18*14*((0.0091*1+0.0245*(1-1))*3+0.0263)))</f>
        <v/>
      </c>
      <c r="BB56" s="24" t="str">
        <f>IF($B56="","",IF(OR('3 INPUT SAP DATA'!$AI59=Data!$E$12,'3 INPUT SAP DATA'!$AI59=Data!$G$12,'3 INPUT SAP DATA'!$AI59=Data!$H$12),0,Data!F$18*14*((0.0091*1+0.0245*(1-1))*3+0.0263)))</f>
        <v/>
      </c>
      <c r="BC56" s="24" t="str">
        <f>IF($B56="","",IF(OR('3 INPUT SAP DATA'!$AI59=Data!$E$12,'3 INPUT SAP DATA'!$AI59=Data!$G$12,'3 INPUT SAP DATA'!$AI59=Data!$H$12),0,Data!G$18*14*((0.0091*1+0.0245*(1-1))*3+0.0263)))</f>
        <v/>
      </c>
      <c r="BD56" s="24" t="str">
        <f>IF($B56="","",IF(OR('3 INPUT SAP DATA'!$AI59=Data!$E$12,'3 INPUT SAP DATA'!$AI59=Data!$G$12,'3 INPUT SAP DATA'!$AI59=Data!$H$12),0,Data!H$18*14*((0.0091*1+0.0245*(1-1))*3+0.0263)))</f>
        <v/>
      </c>
      <c r="BE56" s="24" t="str">
        <f>IF($B56="","",IF(OR('3 INPUT SAP DATA'!$AI59=Data!$E$12,'3 INPUT SAP DATA'!$AI59=Data!$G$12,'3 INPUT SAP DATA'!$AI59=Data!$H$12),0,Data!I$18*14*((0.0091*1+0.0245*(1-1))*3+0.0263)))</f>
        <v/>
      </c>
      <c r="BF56" s="24" t="str">
        <f>IF($B56="","",IF(OR('3 INPUT SAP DATA'!$AI59=Data!$E$12,'3 INPUT SAP DATA'!$AI59=Data!$G$12,'3 INPUT SAP DATA'!$AI59=Data!$H$12),0,Data!J$18*14*((0.0091*1+0.0245*(1-1))*3+0.0263)))</f>
        <v/>
      </c>
      <c r="BG56" s="24" t="str">
        <f>IF($B56="","",IF(OR('3 INPUT SAP DATA'!$AI59=Data!$E$12,'3 INPUT SAP DATA'!$AI59=Data!$G$12,'3 INPUT SAP DATA'!$AI59=Data!$H$12),0,Data!K$18*14*((0.0091*1+0.0245*(1-1))*3+0.0263)))</f>
        <v/>
      </c>
      <c r="BH56" s="24" t="str">
        <f>IF($B56="","",IF(OR('3 INPUT SAP DATA'!$AI59=Data!$E$12,'3 INPUT SAP DATA'!$AI59=Data!$G$12,'3 INPUT SAP DATA'!$AI59=Data!$H$12),0,Data!L$18*14*((0.0091*1+0.0245*(1-1))*3+0.0263)))</f>
        <v/>
      </c>
      <c r="BI56" s="24" t="str">
        <f>IF($B56="","",IF(OR('3 INPUT SAP DATA'!$AI59=Data!$E$12,'3 INPUT SAP DATA'!$AI59=Data!$G$12,'3 INPUT SAP DATA'!$AI59=Data!$H$12),0,Data!M$18*14*((0.0091*1+0.0245*(1-1))*3+0.0263)))</f>
        <v/>
      </c>
      <c r="BJ56" s="24" t="str">
        <f>IF($B56="","",IF(OR('3 INPUT SAP DATA'!$AI59=Data!$E$12,'3 INPUT SAP DATA'!$AI59=Data!$G$12,'3 INPUT SAP DATA'!$AI59=Data!$H$12),0,Data!N$18*14*((0.0091*1+0.0245*(1-1))*3+0.0263)))</f>
        <v/>
      </c>
      <c r="BK56" s="24" t="str">
        <f>IF($B56="","",IF(OR('3 INPUT SAP DATA'!$AI59=Data!$E$12,'3 INPUT SAP DATA'!$AI59=Data!$G$12,'3 INPUT SAP DATA'!$AI59=Data!$H$12),0,Data!O$18*14*((0.0091*1+0.0245*(1-1))*3+0.0263)))</f>
        <v/>
      </c>
      <c r="BL56" s="24" t="str">
        <f>IF($B56="","",IF('3 INPUT SAP DATA'!$AN59=Data!$G$13,600*IF(C59&lt;100,C59/100,1)*Data!D$18/365,0))</f>
        <v/>
      </c>
      <c r="BM56" s="24" t="str">
        <f>IF($B56="","",IF('3 INPUT SAP DATA'!$AN59=Data!$G$13,600*IF(D59&lt;100,D59/100,1)*Data!E$18/365,0))</f>
        <v/>
      </c>
      <c r="BN56" s="24" t="str">
        <f>IF($B56="","",IF('3 INPUT SAP DATA'!$AN59=Data!$G$13,600*IF(E59&lt;100,E59/100,1)*Data!F$18/365,0))</f>
        <v/>
      </c>
      <c r="BO56" s="24" t="str">
        <f>IF($B56="","",IF('3 INPUT SAP DATA'!$AN59=Data!$G$13,600*IF(F59&lt;100,F59/100,1)*Data!G$18/365,0))</f>
        <v/>
      </c>
      <c r="BP56" s="24" t="str">
        <f>IF($B56="","",IF('3 INPUT SAP DATA'!$AN59=Data!$G$13,600*IF(G59&lt;100,G59/100,1)*Data!H$18/365,0))</f>
        <v/>
      </c>
      <c r="BQ56" s="24" t="str">
        <f>IF($B56="","",IF('3 INPUT SAP DATA'!$AN59=Data!$G$13,600*IF(H59&lt;100,H59/100,1)*Data!I$18/365,0))</f>
        <v/>
      </c>
      <c r="BR56" s="24" t="str">
        <f>IF($B56="","",IF('3 INPUT SAP DATA'!$AN59=Data!$G$13,600*IF(I59&lt;100,I59/100,1)*Data!J$18/365,0))</f>
        <v/>
      </c>
      <c r="BS56" s="24" t="str">
        <f>IF($B56="","",IF('3 INPUT SAP DATA'!$AN59=Data!$G$13,600*IF(J59&lt;100,J59/100,1)*Data!K$18/365,0))</f>
        <v/>
      </c>
      <c r="BT56" s="24" t="str">
        <f>IF($B56="","",IF('3 INPUT SAP DATA'!$AN59=Data!$G$13,600*IF(K59&lt;100,K59/100,1)*Data!L$18/365,0))</f>
        <v/>
      </c>
      <c r="BU56" s="24" t="str">
        <f>IF($B56="","",IF('3 INPUT SAP DATA'!$AN59=Data!$G$13,600*IF(L59&lt;100,L59/100,1)*Data!M$18/365,0))</f>
        <v/>
      </c>
      <c r="BV56" s="24" t="str">
        <f>IF($B56="","",IF('3 INPUT SAP DATA'!$AN59=Data!$G$13,600*IF(M59&lt;100,M59/100,1)*Data!N$18/365,0))</f>
        <v/>
      </c>
      <c r="BW56" s="24" t="str">
        <f>IF($B56="","",IF('3 INPUT SAP DATA'!$AN59=Data!$G$13,600*IF(N59&lt;100,N59/100,1)*Data!O$18/365,0))</f>
        <v/>
      </c>
      <c r="BX56" s="24" t="str">
        <f t="shared" si="14"/>
        <v/>
      </c>
      <c r="BY56" s="24" t="str">
        <f t="shared" si="15"/>
        <v/>
      </c>
      <c r="BZ56" s="24" t="str">
        <f t="shared" si="16"/>
        <v/>
      </c>
      <c r="CA56" s="24" t="str">
        <f t="shared" si="17"/>
        <v/>
      </c>
      <c r="CB56" s="24" t="str">
        <f t="shared" si="18"/>
        <v/>
      </c>
      <c r="CC56" s="24" t="str">
        <f t="shared" si="19"/>
        <v/>
      </c>
      <c r="CD56" s="24" t="str">
        <f t="shared" si="20"/>
        <v/>
      </c>
      <c r="CE56" s="24" t="str">
        <f t="shared" si="21"/>
        <v/>
      </c>
      <c r="CF56" s="24" t="str">
        <f t="shared" si="22"/>
        <v/>
      </c>
      <c r="CG56" s="24" t="str">
        <f t="shared" si="23"/>
        <v/>
      </c>
      <c r="CH56" s="24" t="str">
        <f t="shared" si="24"/>
        <v/>
      </c>
      <c r="CI56" s="24" t="str">
        <f t="shared" si="25"/>
        <v/>
      </c>
      <c r="CJ56" s="24" t="str">
        <f>IF($B56="","",BX56+'3 INPUT SAP DATA'!AV59)</f>
        <v/>
      </c>
      <c r="CK56" s="24" t="str">
        <f>IF($B56="","",BY56+'3 INPUT SAP DATA'!AW59)</f>
        <v/>
      </c>
      <c r="CL56" s="24" t="str">
        <f>IF($B56="","",BZ56+'3 INPUT SAP DATA'!AX59)</f>
        <v/>
      </c>
      <c r="CM56" s="24" t="str">
        <f>IF($B56="","",CA56+'3 INPUT SAP DATA'!AY59)</f>
        <v/>
      </c>
      <c r="CN56" s="24" t="str">
        <f>IF($B56="","",CB56+'3 INPUT SAP DATA'!AZ59)</f>
        <v/>
      </c>
      <c r="CO56" s="24" t="str">
        <f>IF($B56="","",CC56+'3 INPUT SAP DATA'!BA59)</f>
        <v/>
      </c>
      <c r="CP56" s="24" t="str">
        <f>IF($B56="","",CD56+'3 INPUT SAP DATA'!BB59)</f>
        <v/>
      </c>
      <c r="CQ56" s="24" t="str">
        <f>IF($B56="","",CE56+'3 INPUT SAP DATA'!BC59)</f>
        <v/>
      </c>
      <c r="CR56" s="24" t="str">
        <f>IF($B56="","",CF56+'3 INPUT SAP DATA'!BD59)</f>
        <v/>
      </c>
      <c r="CS56" s="24" t="str">
        <f>IF($B56="","",CG56+'3 INPUT SAP DATA'!BE59)</f>
        <v/>
      </c>
      <c r="CT56" s="24" t="str">
        <f>IF($B56="","",CH56+'3 INPUT SAP DATA'!BF59)</f>
        <v/>
      </c>
      <c r="CU56" s="24" t="str">
        <f>IF($B56="","",CI56+'3 INPUT SAP DATA'!BG59)</f>
        <v/>
      </c>
      <c r="CV56" s="24" t="str">
        <f>IF($B56="","",Data!$I$125*(Data!$I$123*O56+BL56)+Data!$I$124*(AB56+AN56+AZ56))</f>
        <v/>
      </c>
      <c r="CW56" s="24" t="str">
        <f>IF($B56="","",Data!$I$125*(Data!$I$123*P56+BM56)+Data!$I$124*(AC56+AO56+BA56))</f>
        <v/>
      </c>
      <c r="CX56" s="24" t="str">
        <f>IF($B56="","",Data!$I$125*(Data!$I$123*Q56+BN56)+Data!$I$124*(AD56+AP56+BB56))</f>
        <v/>
      </c>
      <c r="CY56" s="24" t="str">
        <f>IF($B56="","",Data!$I$125*(Data!$I$123*R56+BO56)+Data!$I$124*(AE56+AQ56+BC56))</f>
        <v/>
      </c>
      <c r="CZ56" s="24" t="str">
        <f>IF($B56="","",Data!$I$125*(Data!$I$123*S56+BP56)+Data!$I$124*(AF56+AR56+BD56))</f>
        <v/>
      </c>
      <c r="DA56" s="24" t="str">
        <f>IF($B56="","",Data!$I$125*(Data!$I$123*T56+BQ56)+Data!$I$124*(AG56+AS56+BE56))</f>
        <v/>
      </c>
      <c r="DB56" s="24" t="str">
        <f>IF($B56="","",Data!$I$125*(Data!$I$123*U56+BR56)+Data!$I$124*(AH56+AT56+BF56))</f>
        <v/>
      </c>
      <c r="DC56" s="24" t="str">
        <f>IF($B56="","",Data!$I$125*(Data!$I$123*V56+BS56)+Data!$I$124*(AI56+AU56+BG56))</f>
        <v/>
      </c>
      <c r="DD56" s="24" t="str">
        <f>IF($B56="","",Data!$I$125*(Data!$I$123*W56+BT56)+Data!$I$124*(AJ56+AV56+BH56))</f>
        <v/>
      </c>
      <c r="DE56" s="24" t="str">
        <f>IF($B56="","",Data!$I$125*(Data!$I$123*X56+BU56)+Data!$I$124*(AK56+AW56+BI56))</f>
        <v/>
      </c>
      <c r="DF56" s="24" t="str">
        <f>IF($B56="","",Data!$I$125*(Data!$I$123*Y56+BV56)+Data!$I$124*(AL56+AX56+BJ56))</f>
        <v/>
      </c>
      <c r="DG56" s="24" t="str">
        <f>IF($B56="","",Data!$I$125*(Data!$I$123*Z56+BW56)+Data!$I$124*(AM56+AY56+BK56))</f>
        <v/>
      </c>
    </row>
    <row r="57" spans="2:111" s="17" customFormat="1" ht="19.899999999999999" customHeight="1">
      <c r="B57" s="47" t="str">
        <f>IF('3 INPUT SAP DATA'!H60="","",'3 INPUT SAP DATA'!H60)</f>
        <v/>
      </c>
      <c r="C57" s="24" t="str">
        <f>IF($B57="","",25*Occupancy!$G53*Data!D$107)</f>
        <v/>
      </c>
      <c r="D57" s="24" t="str">
        <f>IF($B57="","",25*Occupancy!$G53*Data!E$107)</f>
        <v/>
      </c>
      <c r="E57" s="24" t="str">
        <f>IF($B57="","",25*Occupancy!$G53*Data!F$107)</f>
        <v/>
      </c>
      <c r="F57" s="24" t="str">
        <f>IF($B57="","",25*Occupancy!$G53*Data!G$107)</f>
        <v/>
      </c>
      <c r="G57" s="24" t="str">
        <f>IF($B57="","",25*Occupancy!$G53*Data!H$107)</f>
        <v/>
      </c>
      <c r="H57" s="24" t="str">
        <f>IF($B57="","",25*Occupancy!$G53*Data!I$107)</f>
        <v/>
      </c>
      <c r="I57" s="24" t="str">
        <f>IF($B57="","",25*Occupancy!$G53*Data!J$107)</f>
        <v/>
      </c>
      <c r="J57" s="24" t="str">
        <f>IF($B57="","",25*Occupancy!$G53*Data!K$107)</f>
        <v/>
      </c>
      <c r="K57" s="24" t="str">
        <f>IF($B57="","",25*Occupancy!$G53*Data!L$107)</f>
        <v/>
      </c>
      <c r="L57" s="24" t="str">
        <f>IF($B57="","",25*Occupancy!$G53*Data!M$107)</f>
        <v/>
      </c>
      <c r="M57" s="24" t="str">
        <f>IF($B57="","",25*Occupancy!$G53*Data!N$107)</f>
        <v/>
      </c>
      <c r="N57" s="24" t="str">
        <f>IF($B57="","",25*Occupancy!$G53*Data!O$107)</f>
        <v/>
      </c>
      <c r="O57" s="24" t="str">
        <f>IF($B57="","",4.18*C57*Data!D$18*(60-Data!D$104)/3600)</f>
        <v/>
      </c>
      <c r="P57" s="24" t="str">
        <f>IF($B57="","",4.18*D57*Data!E$18*(60-Data!E$104)/3600)</f>
        <v/>
      </c>
      <c r="Q57" s="24" t="str">
        <f>IF($B57="","",4.18*E57*Data!F$18*(60-Data!F$104)/3600)</f>
        <v/>
      </c>
      <c r="R57" s="24" t="str">
        <f>IF($B57="","",4.18*F57*Data!G$18*(60-Data!G$104)/3600)</f>
        <v/>
      </c>
      <c r="S57" s="24" t="str">
        <f>IF($B57="","",4.18*G57*Data!H$18*(60-Data!H$104)/3600)</f>
        <v/>
      </c>
      <c r="T57" s="24" t="str">
        <f>IF($B57="","",4.18*H57*Data!I$18*(60-Data!I$104)/3600)</f>
        <v/>
      </c>
      <c r="U57" s="24" t="str">
        <f>IF($B57="","",4.18*I57*Data!J$18*(60-Data!J$104)/3600)</f>
        <v/>
      </c>
      <c r="V57" s="24" t="str">
        <f>IF($B57="","",4.18*J57*Data!K$18*(60-Data!K$104)/3600)</f>
        <v/>
      </c>
      <c r="W57" s="24" t="str">
        <f>IF($B57="","",4.18*K57*Data!L$18*(60-Data!L$104)/3600)</f>
        <v/>
      </c>
      <c r="X57" s="24" t="str">
        <f>IF($B57="","",4.18*L57*Data!M$18*(60-Data!M$104)/3600)</f>
        <v/>
      </c>
      <c r="Y57" s="24" t="str">
        <f>IF($B57="","",4.18*M57*Data!N$18*(60-Data!N$104)/3600)</f>
        <v/>
      </c>
      <c r="Z57" s="24" t="str">
        <f>IF($B57="","",4.18*N57*Data!O$18*(60-Data!O$104)/3600)</f>
        <v/>
      </c>
      <c r="AA57" s="24" t="str">
        <f t="shared" si="12"/>
        <v/>
      </c>
      <c r="AB57" s="24" t="str">
        <f t="shared" si="13"/>
        <v/>
      </c>
      <c r="AC57" s="24" t="str">
        <f t="shared" si="0"/>
        <v/>
      </c>
      <c r="AD57" s="24" t="str">
        <f t="shared" si="1"/>
        <v/>
      </c>
      <c r="AE57" s="24" t="str">
        <f t="shared" si="2"/>
        <v/>
      </c>
      <c r="AF57" s="24" t="str">
        <f t="shared" si="3"/>
        <v/>
      </c>
      <c r="AG57" s="24" t="str">
        <f t="shared" si="4"/>
        <v/>
      </c>
      <c r="AH57" s="24" t="str">
        <f t="shared" si="5"/>
        <v/>
      </c>
      <c r="AI57" s="24" t="str">
        <f t="shared" si="6"/>
        <v/>
      </c>
      <c r="AJ57" s="24" t="str">
        <f t="shared" si="7"/>
        <v/>
      </c>
      <c r="AK57" s="24" t="str">
        <f t="shared" si="8"/>
        <v/>
      </c>
      <c r="AL57" s="24" t="str">
        <f t="shared" si="9"/>
        <v/>
      </c>
      <c r="AM57" s="24" t="str">
        <f t="shared" si="10"/>
        <v/>
      </c>
      <c r="AN57" s="24" t="str">
        <f>IF($B57="","",'3 INPUT SAP DATA'!$AP60*0.6*Data!D$18)</f>
        <v/>
      </c>
      <c r="AO57" s="24" t="str">
        <f>IF($B57="","",'3 INPUT SAP DATA'!$AP60*0.6*Data!E$18)</f>
        <v/>
      </c>
      <c r="AP57" s="24" t="str">
        <f>IF($B57="","",'3 INPUT SAP DATA'!$AP60*0.6*Data!F$18)</f>
        <v/>
      </c>
      <c r="AQ57" s="24" t="str">
        <f>IF($B57="","",'3 INPUT SAP DATA'!$AP60*0.6*Data!G$18)</f>
        <v/>
      </c>
      <c r="AR57" s="24" t="str">
        <f>IF($B57="","",'3 INPUT SAP DATA'!$AP60*0.6*Data!H$18)</f>
        <v/>
      </c>
      <c r="AS57" s="24" t="str">
        <f>IF($B57="","",'3 INPUT SAP DATA'!$AP60*0.6*Data!I$18)</f>
        <v/>
      </c>
      <c r="AT57" s="24" t="str">
        <f>IF($B57="","",'3 INPUT SAP DATA'!$AP60*0.6*Data!J$18)</f>
        <v/>
      </c>
      <c r="AU57" s="24" t="str">
        <f>IF($B57="","",'3 INPUT SAP DATA'!$AP60*0.6*Data!K$18)</f>
        <v/>
      </c>
      <c r="AV57" s="24" t="str">
        <f>IF($B57="","",'3 INPUT SAP DATA'!$AP60*0.6*Data!L$18)</f>
        <v/>
      </c>
      <c r="AW57" s="24" t="str">
        <f>IF($B57="","",'3 INPUT SAP DATA'!$AP60*0.6*Data!M$18)</f>
        <v/>
      </c>
      <c r="AX57" s="24" t="str">
        <f>IF($B57="","",'3 INPUT SAP DATA'!$AP60*0.6*Data!N$18)</f>
        <v/>
      </c>
      <c r="AY57" s="24" t="str">
        <f>IF($B57="","",'3 INPUT SAP DATA'!$AP60*0.6*Data!O$18)</f>
        <v/>
      </c>
      <c r="AZ57" s="24" t="str">
        <f>IF($B57="","",IF(OR('3 INPUT SAP DATA'!$AI60=Data!$E$12,'3 INPUT SAP DATA'!$AI60=Data!$G$12,'3 INPUT SAP DATA'!$AI60=Data!$H$12),0,Data!D$18*14*((0.0091*1+0.0245*(1-1))*3+0.0263)))</f>
        <v/>
      </c>
      <c r="BA57" s="24" t="str">
        <f>IF($B57="","",IF(OR('3 INPUT SAP DATA'!$AI60=Data!$E$12,'3 INPUT SAP DATA'!$AI60=Data!$G$12,'3 INPUT SAP DATA'!$AI60=Data!$H$12),0,Data!E$18*14*((0.0091*1+0.0245*(1-1))*3+0.0263)))</f>
        <v/>
      </c>
      <c r="BB57" s="24" t="str">
        <f>IF($B57="","",IF(OR('3 INPUT SAP DATA'!$AI60=Data!$E$12,'3 INPUT SAP DATA'!$AI60=Data!$G$12,'3 INPUT SAP DATA'!$AI60=Data!$H$12),0,Data!F$18*14*((0.0091*1+0.0245*(1-1))*3+0.0263)))</f>
        <v/>
      </c>
      <c r="BC57" s="24" t="str">
        <f>IF($B57="","",IF(OR('3 INPUT SAP DATA'!$AI60=Data!$E$12,'3 INPUT SAP DATA'!$AI60=Data!$G$12,'3 INPUT SAP DATA'!$AI60=Data!$H$12),0,Data!G$18*14*((0.0091*1+0.0245*(1-1))*3+0.0263)))</f>
        <v/>
      </c>
      <c r="BD57" s="24" t="str">
        <f>IF($B57="","",IF(OR('3 INPUT SAP DATA'!$AI60=Data!$E$12,'3 INPUT SAP DATA'!$AI60=Data!$G$12,'3 INPUT SAP DATA'!$AI60=Data!$H$12),0,Data!H$18*14*((0.0091*1+0.0245*(1-1))*3+0.0263)))</f>
        <v/>
      </c>
      <c r="BE57" s="24" t="str">
        <f>IF($B57="","",IF(OR('3 INPUT SAP DATA'!$AI60=Data!$E$12,'3 INPUT SAP DATA'!$AI60=Data!$G$12,'3 INPUT SAP DATA'!$AI60=Data!$H$12),0,Data!I$18*14*((0.0091*1+0.0245*(1-1))*3+0.0263)))</f>
        <v/>
      </c>
      <c r="BF57" s="24" t="str">
        <f>IF($B57="","",IF(OR('3 INPUT SAP DATA'!$AI60=Data!$E$12,'3 INPUT SAP DATA'!$AI60=Data!$G$12,'3 INPUT SAP DATA'!$AI60=Data!$H$12),0,Data!J$18*14*((0.0091*1+0.0245*(1-1))*3+0.0263)))</f>
        <v/>
      </c>
      <c r="BG57" s="24" t="str">
        <f>IF($B57="","",IF(OR('3 INPUT SAP DATA'!$AI60=Data!$E$12,'3 INPUT SAP DATA'!$AI60=Data!$G$12,'3 INPUT SAP DATA'!$AI60=Data!$H$12),0,Data!K$18*14*((0.0091*1+0.0245*(1-1))*3+0.0263)))</f>
        <v/>
      </c>
      <c r="BH57" s="24" t="str">
        <f>IF($B57="","",IF(OR('3 INPUT SAP DATA'!$AI60=Data!$E$12,'3 INPUT SAP DATA'!$AI60=Data!$G$12,'3 INPUT SAP DATA'!$AI60=Data!$H$12),0,Data!L$18*14*((0.0091*1+0.0245*(1-1))*3+0.0263)))</f>
        <v/>
      </c>
      <c r="BI57" s="24" t="str">
        <f>IF($B57="","",IF(OR('3 INPUT SAP DATA'!$AI60=Data!$E$12,'3 INPUT SAP DATA'!$AI60=Data!$G$12,'3 INPUT SAP DATA'!$AI60=Data!$H$12),0,Data!M$18*14*((0.0091*1+0.0245*(1-1))*3+0.0263)))</f>
        <v/>
      </c>
      <c r="BJ57" s="24" t="str">
        <f>IF($B57="","",IF(OR('3 INPUT SAP DATA'!$AI60=Data!$E$12,'3 INPUT SAP DATA'!$AI60=Data!$G$12,'3 INPUT SAP DATA'!$AI60=Data!$H$12),0,Data!N$18*14*((0.0091*1+0.0245*(1-1))*3+0.0263)))</f>
        <v/>
      </c>
      <c r="BK57" s="24" t="str">
        <f>IF($B57="","",IF(OR('3 INPUT SAP DATA'!$AI60=Data!$E$12,'3 INPUT SAP DATA'!$AI60=Data!$G$12,'3 INPUT SAP DATA'!$AI60=Data!$H$12),0,Data!O$18*14*((0.0091*1+0.0245*(1-1))*3+0.0263)))</f>
        <v/>
      </c>
      <c r="BL57" s="24" t="str">
        <f>IF($B57="","",IF('3 INPUT SAP DATA'!$AN60=Data!$G$13,600*IF(C60&lt;100,C60/100,1)*Data!D$18/365,0))</f>
        <v/>
      </c>
      <c r="BM57" s="24" t="str">
        <f>IF($B57="","",IF('3 INPUT SAP DATA'!$AN60=Data!$G$13,600*IF(D60&lt;100,D60/100,1)*Data!E$18/365,0))</f>
        <v/>
      </c>
      <c r="BN57" s="24" t="str">
        <f>IF($B57="","",IF('3 INPUT SAP DATA'!$AN60=Data!$G$13,600*IF(E60&lt;100,E60/100,1)*Data!F$18/365,0))</f>
        <v/>
      </c>
      <c r="BO57" s="24" t="str">
        <f>IF($B57="","",IF('3 INPUT SAP DATA'!$AN60=Data!$G$13,600*IF(F60&lt;100,F60/100,1)*Data!G$18/365,0))</f>
        <v/>
      </c>
      <c r="BP57" s="24" t="str">
        <f>IF($B57="","",IF('3 INPUT SAP DATA'!$AN60=Data!$G$13,600*IF(G60&lt;100,G60/100,1)*Data!H$18/365,0))</f>
        <v/>
      </c>
      <c r="BQ57" s="24" t="str">
        <f>IF($B57="","",IF('3 INPUT SAP DATA'!$AN60=Data!$G$13,600*IF(H60&lt;100,H60/100,1)*Data!I$18/365,0))</f>
        <v/>
      </c>
      <c r="BR57" s="24" t="str">
        <f>IF($B57="","",IF('3 INPUT SAP DATA'!$AN60=Data!$G$13,600*IF(I60&lt;100,I60/100,1)*Data!J$18/365,0))</f>
        <v/>
      </c>
      <c r="BS57" s="24" t="str">
        <f>IF($B57="","",IF('3 INPUT SAP DATA'!$AN60=Data!$G$13,600*IF(J60&lt;100,J60/100,1)*Data!K$18/365,0))</f>
        <v/>
      </c>
      <c r="BT57" s="24" t="str">
        <f>IF($B57="","",IF('3 INPUT SAP DATA'!$AN60=Data!$G$13,600*IF(K60&lt;100,K60/100,1)*Data!L$18/365,0))</f>
        <v/>
      </c>
      <c r="BU57" s="24" t="str">
        <f>IF($B57="","",IF('3 INPUT SAP DATA'!$AN60=Data!$G$13,600*IF(L60&lt;100,L60/100,1)*Data!M$18/365,0))</f>
        <v/>
      </c>
      <c r="BV57" s="24" t="str">
        <f>IF($B57="","",IF('3 INPUT SAP DATA'!$AN60=Data!$G$13,600*IF(M60&lt;100,M60/100,1)*Data!N$18/365,0))</f>
        <v/>
      </c>
      <c r="BW57" s="24" t="str">
        <f>IF($B57="","",IF('3 INPUT SAP DATA'!$AN60=Data!$G$13,600*IF(N60&lt;100,N60/100,1)*Data!O$18/365,0))</f>
        <v/>
      </c>
      <c r="BX57" s="24" t="str">
        <f t="shared" si="14"/>
        <v/>
      </c>
      <c r="BY57" s="24" t="str">
        <f t="shared" si="15"/>
        <v/>
      </c>
      <c r="BZ57" s="24" t="str">
        <f t="shared" si="16"/>
        <v/>
      </c>
      <c r="CA57" s="24" t="str">
        <f t="shared" si="17"/>
        <v/>
      </c>
      <c r="CB57" s="24" t="str">
        <f t="shared" si="18"/>
        <v/>
      </c>
      <c r="CC57" s="24" t="str">
        <f t="shared" si="19"/>
        <v/>
      </c>
      <c r="CD57" s="24" t="str">
        <f t="shared" si="20"/>
        <v/>
      </c>
      <c r="CE57" s="24" t="str">
        <f t="shared" si="21"/>
        <v/>
      </c>
      <c r="CF57" s="24" t="str">
        <f t="shared" si="22"/>
        <v/>
      </c>
      <c r="CG57" s="24" t="str">
        <f t="shared" si="23"/>
        <v/>
      </c>
      <c r="CH57" s="24" t="str">
        <f t="shared" si="24"/>
        <v/>
      </c>
      <c r="CI57" s="24" t="str">
        <f t="shared" si="25"/>
        <v/>
      </c>
      <c r="CJ57" s="24" t="str">
        <f>IF($B57="","",BX57+'3 INPUT SAP DATA'!AV60)</f>
        <v/>
      </c>
      <c r="CK57" s="24" t="str">
        <f>IF($B57="","",BY57+'3 INPUT SAP DATA'!AW60)</f>
        <v/>
      </c>
      <c r="CL57" s="24" t="str">
        <f>IF($B57="","",BZ57+'3 INPUT SAP DATA'!AX60)</f>
        <v/>
      </c>
      <c r="CM57" s="24" t="str">
        <f>IF($B57="","",CA57+'3 INPUT SAP DATA'!AY60)</f>
        <v/>
      </c>
      <c r="CN57" s="24" t="str">
        <f>IF($B57="","",CB57+'3 INPUT SAP DATA'!AZ60)</f>
        <v/>
      </c>
      <c r="CO57" s="24" t="str">
        <f>IF($B57="","",CC57+'3 INPUT SAP DATA'!BA60)</f>
        <v/>
      </c>
      <c r="CP57" s="24" t="str">
        <f>IF($B57="","",CD57+'3 INPUT SAP DATA'!BB60)</f>
        <v/>
      </c>
      <c r="CQ57" s="24" t="str">
        <f>IF($B57="","",CE57+'3 INPUT SAP DATA'!BC60)</f>
        <v/>
      </c>
      <c r="CR57" s="24" t="str">
        <f>IF($B57="","",CF57+'3 INPUT SAP DATA'!BD60)</f>
        <v/>
      </c>
      <c r="CS57" s="24" t="str">
        <f>IF($B57="","",CG57+'3 INPUT SAP DATA'!BE60)</f>
        <v/>
      </c>
      <c r="CT57" s="24" t="str">
        <f>IF($B57="","",CH57+'3 INPUT SAP DATA'!BF60)</f>
        <v/>
      </c>
      <c r="CU57" s="24" t="str">
        <f>IF($B57="","",CI57+'3 INPUT SAP DATA'!BG60)</f>
        <v/>
      </c>
      <c r="CV57" s="24" t="str">
        <f>IF($B57="","",Data!$I$125*(Data!$I$123*O57+BL57)+Data!$I$124*(AB57+AN57+AZ57))</f>
        <v/>
      </c>
      <c r="CW57" s="24" t="str">
        <f>IF($B57="","",Data!$I$125*(Data!$I$123*P57+BM57)+Data!$I$124*(AC57+AO57+BA57))</f>
        <v/>
      </c>
      <c r="CX57" s="24" t="str">
        <f>IF($B57="","",Data!$I$125*(Data!$I$123*Q57+BN57)+Data!$I$124*(AD57+AP57+BB57))</f>
        <v/>
      </c>
      <c r="CY57" s="24" t="str">
        <f>IF($B57="","",Data!$I$125*(Data!$I$123*R57+BO57)+Data!$I$124*(AE57+AQ57+BC57))</f>
        <v/>
      </c>
      <c r="CZ57" s="24" t="str">
        <f>IF($B57="","",Data!$I$125*(Data!$I$123*S57+BP57)+Data!$I$124*(AF57+AR57+BD57))</f>
        <v/>
      </c>
      <c r="DA57" s="24" t="str">
        <f>IF($B57="","",Data!$I$125*(Data!$I$123*T57+BQ57)+Data!$I$124*(AG57+AS57+BE57))</f>
        <v/>
      </c>
      <c r="DB57" s="24" t="str">
        <f>IF($B57="","",Data!$I$125*(Data!$I$123*U57+BR57)+Data!$I$124*(AH57+AT57+BF57))</f>
        <v/>
      </c>
      <c r="DC57" s="24" t="str">
        <f>IF($B57="","",Data!$I$125*(Data!$I$123*V57+BS57)+Data!$I$124*(AI57+AU57+BG57))</f>
        <v/>
      </c>
      <c r="DD57" s="24" t="str">
        <f>IF($B57="","",Data!$I$125*(Data!$I$123*W57+BT57)+Data!$I$124*(AJ57+AV57+BH57))</f>
        <v/>
      </c>
      <c r="DE57" s="24" t="str">
        <f>IF($B57="","",Data!$I$125*(Data!$I$123*X57+BU57)+Data!$I$124*(AK57+AW57+BI57))</f>
        <v/>
      </c>
      <c r="DF57" s="24" t="str">
        <f>IF($B57="","",Data!$I$125*(Data!$I$123*Y57+BV57)+Data!$I$124*(AL57+AX57+BJ57))</f>
        <v/>
      </c>
      <c r="DG57" s="24" t="str">
        <f>IF($B57="","",Data!$I$125*(Data!$I$123*Z57+BW57)+Data!$I$124*(AM57+AY57+BK57))</f>
        <v/>
      </c>
    </row>
    <row r="58" spans="2:111" s="17" customFormat="1" ht="19.899999999999999" customHeight="1">
      <c r="B58" s="47" t="str">
        <f>IF('3 INPUT SAP DATA'!H61="","",'3 INPUT SAP DATA'!H61)</f>
        <v/>
      </c>
      <c r="C58" s="24" t="str">
        <f>IF($B58="","",25*Occupancy!$G54*Data!D$107)</f>
        <v/>
      </c>
      <c r="D58" s="24" t="str">
        <f>IF($B58="","",25*Occupancy!$G54*Data!E$107)</f>
        <v/>
      </c>
      <c r="E58" s="24" t="str">
        <f>IF($B58="","",25*Occupancy!$G54*Data!F$107)</f>
        <v/>
      </c>
      <c r="F58" s="24" t="str">
        <f>IF($B58="","",25*Occupancy!$G54*Data!G$107)</f>
        <v/>
      </c>
      <c r="G58" s="24" t="str">
        <f>IF($B58="","",25*Occupancy!$G54*Data!H$107)</f>
        <v/>
      </c>
      <c r="H58" s="24" t="str">
        <f>IF($B58="","",25*Occupancy!$G54*Data!I$107)</f>
        <v/>
      </c>
      <c r="I58" s="24" t="str">
        <f>IF($B58="","",25*Occupancy!$G54*Data!J$107)</f>
        <v/>
      </c>
      <c r="J58" s="24" t="str">
        <f>IF($B58="","",25*Occupancy!$G54*Data!K$107)</f>
        <v/>
      </c>
      <c r="K58" s="24" t="str">
        <f>IF($B58="","",25*Occupancy!$G54*Data!L$107)</f>
        <v/>
      </c>
      <c r="L58" s="24" t="str">
        <f>IF($B58="","",25*Occupancy!$G54*Data!M$107)</f>
        <v/>
      </c>
      <c r="M58" s="24" t="str">
        <f>IF($B58="","",25*Occupancy!$G54*Data!N$107)</f>
        <v/>
      </c>
      <c r="N58" s="24" t="str">
        <f>IF($B58="","",25*Occupancy!$G54*Data!O$107)</f>
        <v/>
      </c>
      <c r="O58" s="24" t="str">
        <f>IF($B58="","",4.18*C58*Data!D$18*(60-Data!D$104)/3600)</f>
        <v/>
      </c>
      <c r="P58" s="24" t="str">
        <f>IF($B58="","",4.18*D58*Data!E$18*(60-Data!E$104)/3600)</f>
        <v/>
      </c>
      <c r="Q58" s="24" t="str">
        <f>IF($B58="","",4.18*E58*Data!F$18*(60-Data!F$104)/3600)</f>
        <v/>
      </c>
      <c r="R58" s="24" t="str">
        <f>IF($B58="","",4.18*F58*Data!G$18*(60-Data!G$104)/3600)</f>
        <v/>
      </c>
      <c r="S58" s="24" t="str">
        <f>IF($B58="","",4.18*G58*Data!H$18*(60-Data!H$104)/3600)</f>
        <v/>
      </c>
      <c r="T58" s="24" t="str">
        <f>IF($B58="","",4.18*H58*Data!I$18*(60-Data!I$104)/3600)</f>
        <v/>
      </c>
      <c r="U58" s="24" t="str">
        <f>IF($B58="","",4.18*I58*Data!J$18*(60-Data!J$104)/3600)</f>
        <v/>
      </c>
      <c r="V58" s="24" t="str">
        <f>IF($B58="","",4.18*J58*Data!K$18*(60-Data!K$104)/3600)</f>
        <v/>
      </c>
      <c r="W58" s="24" t="str">
        <f>IF($B58="","",4.18*K58*Data!L$18*(60-Data!L$104)/3600)</f>
        <v/>
      </c>
      <c r="X58" s="24" t="str">
        <f>IF($B58="","",4.18*L58*Data!M$18*(60-Data!M$104)/3600)</f>
        <v/>
      </c>
      <c r="Y58" s="24" t="str">
        <f>IF($B58="","",4.18*M58*Data!N$18*(60-Data!N$104)/3600)</f>
        <v/>
      </c>
      <c r="Z58" s="24" t="str">
        <f>IF($B58="","",4.18*N58*Data!O$18*(60-Data!O$104)/3600)</f>
        <v/>
      </c>
      <c r="AA58" s="24" t="str">
        <f t="shared" si="12"/>
        <v/>
      </c>
      <c r="AB58" s="24" t="str">
        <f t="shared" si="13"/>
        <v/>
      </c>
      <c r="AC58" s="24" t="str">
        <f t="shared" si="0"/>
        <v/>
      </c>
      <c r="AD58" s="24" t="str">
        <f t="shared" si="1"/>
        <v/>
      </c>
      <c r="AE58" s="24" t="str">
        <f t="shared" si="2"/>
        <v/>
      </c>
      <c r="AF58" s="24" t="str">
        <f t="shared" si="3"/>
        <v/>
      </c>
      <c r="AG58" s="24" t="str">
        <f t="shared" si="4"/>
        <v/>
      </c>
      <c r="AH58" s="24" t="str">
        <f t="shared" si="5"/>
        <v/>
      </c>
      <c r="AI58" s="24" t="str">
        <f t="shared" si="6"/>
        <v/>
      </c>
      <c r="AJ58" s="24" t="str">
        <f t="shared" si="7"/>
        <v/>
      </c>
      <c r="AK58" s="24" t="str">
        <f t="shared" si="8"/>
        <v/>
      </c>
      <c r="AL58" s="24" t="str">
        <f t="shared" si="9"/>
        <v/>
      </c>
      <c r="AM58" s="24" t="str">
        <f t="shared" si="10"/>
        <v/>
      </c>
      <c r="AN58" s="24" t="str">
        <f>IF($B58="","",'3 INPUT SAP DATA'!$AP61*0.6*Data!D$18)</f>
        <v/>
      </c>
      <c r="AO58" s="24" t="str">
        <f>IF($B58="","",'3 INPUT SAP DATA'!$AP61*0.6*Data!E$18)</f>
        <v/>
      </c>
      <c r="AP58" s="24" t="str">
        <f>IF($B58="","",'3 INPUT SAP DATA'!$AP61*0.6*Data!F$18)</f>
        <v/>
      </c>
      <c r="AQ58" s="24" t="str">
        <f>IF($B58="","",'3 INPUT SAP DATA'!$AP61*0.6*Data!G$18)</f>
        <v/>
      </c>
      <c r="AR58" s="24" t="str">
        <f>IF($B58="","",'3 INPUT SAP DATA'!$AP61*0.6*Data!H$18)</f>
        <v/>
      </c>
      <c r="AS58" s="24" t="str">
        <f>IF($B58="","",'3 INPUT SAP DATA'!$AP61*0.6*Data!I$18)</f>
        <v/>
      </c>
      <c r="AT58" s="24" t="str">
        <f>IF($B58="","",'3 INPUT SAP DATA'!$AP61*0.6*Data!J$18)</f>
        <v/>
      </c>
      <c r="AU58" s="24" t="str">
        <f>IF($B58="","",'3 INPUT SAP DATA'!$AP61*0.6*Data!K$18)</f>
        <v/>
      </c>
      <c r="AV58" s="24" t="str">
        <f>IF($B58="","",'3 INPUT SAP DATA'!$AP61*0.6*Data!L$18)</f>
        <v/>
      </c>
      <c r="AW58" s="24" t="str">
        <f>IF($B58="","",'3 INPUT SAP DATA'!$AP61*0.6*Data!M$18)</f>
        <v/>
      </c>
      <c r="AX58" s="24" t="str">
        <f>IF($B58="","",'3 INPUT SAP DATA'!$AP61*0.6*Data!N$18)</f>
        <v/>
      </c>
      <c r="AY58" s="24" t="str">
        <f>IF($B58="","",'3 INPUT SAP DATA'!$AP61*0.6*Data!O$18)</f>
        <v/>
      </c>
      <c r="AZ58" s="24" t="str">
        <f>IF($B58="","",IF(OR('3 INPUT SAP DATA'!$AI61=Data!$E$12,'3 INPUT SAP DATA'!$AI61=Data!$G$12,'3 INPUT SAP DATA'!$AI61=Data!$H$12),0,Data!D$18*14*((0.0091*1+0.0245*(1-1))*3+0.0263)))</f>
        <v/>
      </c>
      <c r="BA58" s="24" t="str">
        <f>IF($B58="","",IF(OR('3 INPUT SAP DATA'!$AI61=Data!$E$12,'3 INPUT SAP DATA'!$AI61=Data!$G$12,'3 INPUT SAP DATA'!$AI61=Data!$H$12),0,Data!E$18*14*((0.0091*1+0.0245*(1-1))*3+0.0263)))</f>
        <v/>
      </c>
      <c r="BB58" s="24" t="str">
        <f>IF($B58="","",IF(OR('3 INPUT SAP DATA'!$AI61=Data!$E$12,'3 INPUT SAP DATA'!$AI61=Data!$G$12,'3 INPUT SAP DATA'!$AI61=Data!$H$12),0,Data!F$18*14*((0.0091*1+0.0245*(1-1))*3+0.0263)))</f>
        <v/>
      </c>
      <c r="BC58" s="24" t="str">
        <f>IF($B58="","",IF(OR('3 INPUT SAP DATA'!$AI61=Data!$E$12,'3 INPUT SAP DATA'!$AI61=Data!$G$12,'3 INPUT SAP DATA'!$AI61=Data!$H$12),0,Data!G$18*14*((0.0091*1+0.0245*(1-1))*3+0.0263)))</f>
        <v/>
      </c>
      <c r="BD58" s="24" t="str">
        <f>IF($B58="","",IF(OR('3 INPUT SAP DATA'!$AI61=Data!$E$12,'3 INPUT SAP DATA'!$AI61=Data!$G$12,'3 INPUT SAP DATA'!$AI61=Data!$H$12),0,Data!H$18*14*((0.0091*1+0.0245*(1-1))*3+0.0263)))</f>
        <v/>
      </c>
      <c r="BE58" s="24" t="str">
        <f>IF($B58="","",IF(OR('3 INPUT SAP DATA'!$AI61=Data!$E$12,'3 INPUT SAP DATA'!$AI61=Data!$G$12,'3 INPUT SAP DATA'!$AI61=Data!$H$12),0,Data!I$18*14*((0.0091*1+0.0245*(1-1))*3+0.0263)))</f>
        <v/>
      </c>
      <c r="BF58" s="24" t="str">
        <f>IF($B58="","",IF(OR('3 INPUT SAP DATA'!$AI61=Data!$E$12,'3 INPUT SAP DATA'!$AI61=Data!$G$12,'3 INPUT SAP DATA'!$AI61=Data!$H$12),0,Data!J$18*14*((0.0091*1+0.0245*(1-1))*3+0.0263)))</f>
        <v/>
      </c>
      <c r="BG58" s="24" t="str">
        <f>IF($B58="","",IF(OR('3 INPUT SAP DATA'!$AI61=Data!$E$12,'3 INPUT SAP DATA'!$AI61=Data!$G$12,'3 INPUT SAP DATA'!$AI61=Data!$H$12),0,Data!K$18*14*((0.0091*1+0.0245*(1-1))*3+0.0263)))</f>
        <v/>
      </c>
      <c r="BH58" s="24" t="str">
        <f>IF($B58="","",IF(OR('3 INPUT SAP DATA'!$AI61=Data!$E$12,'3 INPUT SAP DATA'!$AI61=Data!$G$12,'3 INPUT SAP DATA'!$AI61=Data!$H$12),0,Data!L$18*14*((0.0091*1+0.0245*(1-1))*3+0.0263)))</f>
        <v/>
      </c>
      <c r="BI58" s="24" t="str">
        <f>IF($B58="","",IF(OR('3 INPUT SAP DATA'!$AI61=Data!$E$12,'3 INPUT SAP DATA'!$AI61=Data!$G$12,'3 INPUT SAP DATA'!$AI61=Data!$H$12),0,Data!M$18*14*((0.0091*1+0.0245*(1-1))*3+0.0263)))</f>
        <v/>
      </c>
      <c r="BJ58" s="24" t="str">
        <f>IF($B58="","",IF(OR('3 INPUT SAP DATA'!$AI61=Data!$E$12,'3 INPUT SAP DATA'!$AI61=Data!$G$12,'3 INPUT SAP DATA'!$AI61=Data!$H$12),0,Data!N$18*14*((0.0091*1+0.0245*(1-1))*3+0.0263)))</f>
        <v/>
      </c>
      <c r="BK58" s="24" t="str">
        <f>IF($B58="","",IF(OR('3 INPUT SAP DATA'!$AI61=Data!$E$12,'3 INPUT SAP DATA'!$AI61=Data!$G$12,'3 INPUT SAP DATA'!$AI61=Data!$H$12),0,Data!O$18*14*((0.0091*1+0.0245*(1-1))*3+0.0263)))</f>
        <v/>
      </c>
      <c r="BL58" s="24" t="str">
        <f>IF($B58="","",IF('3 INPUT SAP DATA'!$AN61=Data!$G$13,600*IF(C61&lt;100,C61/100,1)*Data!D$18/365,0))</f>
        <v/>
      </c>
      <c r="BM58" s="24" t="str">
        <f>IF($B58="","",IF('3 INPUT SAP DATA'!$AN61=Data!$G$13,600*IF(D61&lt;100,D61/100,1)*Data!E$18/365,0))</f>
        <v/>
      </c>
      <c r="BN58" s="24" t="str">
        <f>IF($B58="","",IF('3 INPUT SAP DATA'!$AN61=Data!$G$13,600*IF(E61&lt;100,E61/100,1)*Data!F$18/365,0))</f>
        <v/>
      </c>
      <c r="BO58" s="24" t="str">
        <f>IF($B58="","",IF('3 INPUT SAP DATA'!$AN61=Data!$G$13,600*IF(F61&lt;100,F61/100,1)*Data!G$18/365,0))</f>
        <v/>
      </c>
      <c r="BP58" s="24" t="str">
        <f>IF($B58="","",IF('3 INPUT SAP DATA'!$AN61=Data!$G$13,600*IF(G61&lt;100,G61/100,1)*Data!H$18/365,0))</f>
        <v/>
      </c>
      <c r="BQ58" s="24" t="str">
        <f>IF($B58="","",IF('3 INPUT SAP DATA'!$AN61=Data!$G$13,600*IF(H61&lt;100,H61/100,1)*Data!I$18/365,0))</f>
        <v/>
      </c>
      <c r="BR58" s="24" t="str">
        <f>IF($B58="","",IF('3 INPUT SAP DATA'!$AN61=Data!$G$13,600*IF(I61&lt;100,I61/100,1)*Data!J$18/365,0))</f>
        <v/>
      </c>
      <c r="BS58" s="24" t="str">
        <f>IF($B58="","",IF('3 INPUT SAP DATA'!$AN61=Data!$G$13,600*IF(J61&lt;100,J61/100,1)*Data!K$18/365,0))</f>
        <v/>
      </c>
      <c r="BT58" s="24" t="str">
        <f>IF($B58="","",IF('3 INPUT SAP DATA'!$AN61=Data!$G$13,600*IF(K61&lt;100,K61/100,1)*Data!L$18/365,0))</f>
        <v/>
      </c>
      <c r="BU58" s="24" t="str">
        <f>IF($B58="","",IF('3 INPUT SAP DATA'!$AN61=Data!$G$13,600*IF(L61&lt;100,L61/100,1)*Data!M$18/365,0))</f>
        <v/>
      </c>
      <c r="BV58" s="24" t="str">
        <f>IF($B58="","",IF('3 INPUT SAP DATA'!$AN61=Data!$G$13,600*IF(M61&lt;100,M61/100,1)*Data!N$18/365,0))</f>
        <v/>
      </c>
      <c r="BW58" s="24" t="str">
        <f>IF($B58="","",IF('3 INPUT SAP DATA'!$AN61=Data!$G$13,600*IF(N61&lt;100,N61/100,1)*Data!O$18/365,0))</f>
        <v/>
      </c>
      <c r="BX58" s="24" t="str">
        <f t="shared" si="14"/>
        <v/>
      </c>
      <c r="BY58" s="24" t="str">
        <f t="shared" si="15"/>
        <v/>
      </c>
      <c r="BZ58" s="24" t="str">
        <f t="shared" si="16"/>
        <v/>
      </c>
      <c r="CA58" s="24" t="str">
        <f t="shared" si="17"/>
        <v/>
      </c>
      <c r="CB58" s="24" t="str">
        <f t="shared" si="18"/>
        <v/>
      </c>
      <c r="CC58" s="24" t="str">
        <f t="shared" si="19"/>
        <v/>
      </c>
      <c r="CD58" s="24" t="str">
        <f t="shared" si="20"/>
        <v/>
      </c>
      <c r="CE58" s="24" t="str">
        <f t="shared" si="21"/>
        <v/>
      </c>
      <c r="CF58" s="24" t="str">
        <f t="shared" si="22"/>
        <v/>
      </c>
      <c r="CG58" s="24" t="str">
        <f t="shared" si="23"/>
        <v/>
      </c>
      <c r="CH58" s="24" t="str">
        <f t="shared" si="24"/>
        <v/>
      </c>
      <c r="CI58" s="24" t="str">
        <f t="shared" si="25"/>
        <v/>
      </c>
      <c r="CJ58" s="24" t="str">
        <f>IF($B58="","",BX58+'3 INPUT SAP DATA'!AV61)</f>
        <v/>
      </c>
      <c r="CK58" s="24" t="str">
        <f>IF($B58="","",BY58+'3 INPUT SAP DATA'!AW61)</f>
        <v/>
      </c>
      <c r="CL58" s="24" t="str">
        <f>IF($B58="","",BZ58+'3 INPUT SAP DATA'!AX61)</f>
        <v/>
      </c>
      <c r="CM58" s="24" t="str">
        <f>IF($B58="","",CA58+'3 INPUT SAP DATA'!AY61)</f>
        <v/>
      </c>
      <c r="CN58" s="24" t="str">
        <f>IF($B58="","",CB58+'3 INPUT SAP DATA'!AZ61)</f>
        <v/>
      </c>
      <c r="CO58" s="24" t="str">
        <f>IF($B58="","",CC58+'3 INPUT SAP DATA'!BA61)</f>
        <v/>
      </c>
      <c r="CP58" s="24" t="str">
        <f>IF($B58="","",CD58+'3 INPUT SAP DATA'!BB61)</f>
        <v/>
      </c>
      <c r="CQ58" s="24" t="str">
        <f>IF($B58="","",CE58+'3 INPUT SAP DATA'!BC61)</f>
        <v/>
      </c>
      <c r="CR58" s="24" t="str">
        <f>IF($B58="","",CF58+'3 INPUT SAP DATA'!BD61)</f>
        <v/>
      </c>
      <c r="CS58" s="24" t="str">
        <f>IF($B58="","",CG58+'3 INPUT SAP DATA'!BE61)</f>
        <v/>
      </c>
      <c r="CT58" s="24" t="str">
        <f>IF($B58="","",CH58+'3 INPUT SAP DATA'!BF61)</f>
        <v/>
      </c>
      <c r="CU58" s="24" t="str">
        <f>IF($B58="","",CI58+'3 INPUT SAP DATA'!BG61)</f>
        <v/>
      </c>
      <c r="CV58" s="24" t="str">
        <f>IF($B58="","",Data!$I$125*(Data!$I$123*O58+BL58)+Data!$I$124*(AB58+AN58+AZ58))</f>
        <v/>
      </c>
      <c r="CW58" s="24" t="str">
        <f>IF($B58="","",Data!$I$125*(Data!$I$123*P58+BM58)+Data!$I$124*(AC58+AO58+BA58))</f>
        <v/>
      </c>
      <c r="CX58" s="24" t="str">
        <f>IF($B58="","",Data!$I$125*(Data!$I$123*Q58+BN58)+Data!$I$124*(AD58+AP58+BB58))</f>
        <v/>
      </c>
      <c r="CY58" s="24" t="str">
        <f>IF($B58="","",Data!$I$125*(Data!$I$123*R58+BO58)+Data!$I$124*(AE58+AQ58+BC58))</f>
        <v/>
      </c>
      <c r="CZ58" s="24" t="str">
        <f>IF($B58="","",Data!$I$125*(Data!$I$123*S58+BP58)+Data!$I$124*(AF58+AR58+BD58))</f>
        <v/>
      </c>
      <c r="DA58" s="24" t="str">
        <f>IF($B58="","",Data!$I$125*(Data!$I$123*T58+BQ58)+Data!$I$124*(AG58+AS58+BE58))</f>
        <v/>
      </c>
      <c r="DB58" s="24" t="str">
        <f>IF($B58="","",Data!$I$125*(Data!$I$123*U58+BR58)+Data!$I$124*(AH58+AT58+BF58))</f>
        <v/>
      </c>
      <c r="DC58" s="24" t="str">
        <f>IF($B58="","",Data!$I$125*(Data!$I$123*V58+BS58)+Data!$I$124*(AI58+AU58+BG58))</f>
        <v/>
      </c>
      <c r="DD58" s="24" t="str">
        <f>IF($B58="","",Data!$I$125*(Data!$I$123*W58+BT58)+Data!$I$124*(AJ58+AV58+BH58))</f>
        <v/>
      </c>
      <c r="DE58" s="24" t="str">
        <f>IF($B58="","",Data!$I$125*(Data!$I$123*X58+BU58)+Data!$I$124*(AK58+AW58+BI58))</f>
        <v/>
      </c>
      <c r="DF58" s="24" t="str">
        <f>IF($B58="","",Data!$I$125*(Data!$I$123*Y58+BV58)+Data!$I$124*(AL58+AX58+BJ58))</f>
        <v/>
      </c>
      <c r="DG58" s="24" t="str">
        <f>IF($B58="","",Data!$I$125*(Data!$I$123*Z58+BW58)+Data!$I$124*(AM58+AY58+BK58))</f>
        <v/>
      </c>
    </row>
    <row r="59" spans="2:111" s="17" customFormat="1" ht="19.899999999999999" customHeight="1">
      <c r="B59" s="47" t="str">
        <f>IF('3 INPUT SAP DATA'!H62="","",'3 INPUT SAP DATA'!H62)</f>
        <v/>
      </c>
      <c r="C59" s="24" t="str">
        <f>IF($B59="","",25*Occupancy!$G55*Data!D$107)</f>
        <v/>
      </c>
      <c r="D59" s="24" t="str">
        <f>IF($B59="","",25*Occupancy!$G55*Data!E$107)</f>
        <v/>
      </c>
      <c r="E59" s="24" t="str">
        <f>IF($B59="","",25*Occupancy!$G55*Data!F$107)</f>
        <v/>
      </c>
      <c r="F59" s="24" t="str">
        <f>IF($B59="","",25*Occupancy!$G55*Data!G$107)</f>
        <v/>
      </c>
      <c r="G59" s="24" t="str">
        <f>IF($B59="","",25*Occupancy!$G55*Data!H$107)</f>
        <v/>
      </c>
      <c r="H59" s="24" t="str">
        <f>IF($B59="","",25*Occupancy!$G55*Data!I$107)</f>
        <v/>
      </c>
      <c r="I59" s="24" t="str">
        <f>IF($B59="","",25*Occupancy!$G55*Data!J$107)</f>
        <v/>
      </c>
      <c r="J59" s="24" t="str">
        <f>IF($B59="","",25*Occupancy!$G55*Data!K$107)</f>
        <v/>
      </c>
      <c r="K59" s="24" t="str">
        <f>IF($B59="","",25*Occupancy!$G55*Data!L$107)</f>
        <v/>
      </c>
      <c r="L59" s="24" t="str">
        <f>IF($B59="","",25*Occupancy!$G55*Data!M$107)</f>
        <v/>
      </c>
      <c r="M59" s="24" t="str">
        <f>IF($B59="","",25*Occupancy!$G55*Data!N$107)</f>
        <v/>
      </c>
      <c r="N59" s="24" t="str">
        <f>IF($B59="","",25*Occupancy!$G55*Data!O$107)</f>
        <v/>
      </c>
      <c r="O59" s="24" t="str">
        <f>IF($B59="","",4.18*C59*Data!D$18*(60-Data!D$104)/3600)</f>
        <v/>
      </c>
      <c r="P59" s="24" t="str">
        <f>IF($B59="","",4.18*D59*Data!E$18*(60-Data!E$104)/3600)</f>
        <v/>
      </c>
      <c r="Q59" s="24" t="str">
        <f>IF($B59="","",4.18*E59*Data!F$18*(60-Data!F$104)/3600)</f>
        <v/>
      </c>
      <c r="R59" s="24" t="str">
        <f>IF($B59="","",4.18*F59*Data!G$18*(60-Data!G$104)/3600)</f>
        <v/>
      </c>
      <c r="S59" s="24" t="str">
        <f>IF($B59="","",4.18*G59*Data!H$18*(60-Data!H$104)/3600)</f>
        <v/>
      </c>
      <c r="T59" s="24" t="str">
        <f>IF($B59="","",4.18*H59*Data!I$18*(60-Data!I$104)/3600)</f>
        <v/>
      </c>
      <c r="U59" s="24" t="str">
        <f>IF($B59="","",4.18*I59*Data!J$18*(60-Data!J$104)/3600)</f>
        <v/>
      </c>
      <c r="V59" s="24" t="str">
        <f>IF($B59="","",4.18*J59*Data!K$18*(60-Data!K$104)/3600)</f>
        <v/>
      </c>
      <c r="W59" s="24" t="str">
        <f>IF($B59="","",4.18*K59*Data!L$18*(60-Data!L$104)/3600)</f>
        <v/>
      </c>
      <c r="X59" s="24" t="str">
        <f>IF($B59="","",4.18*L59*Data!M$18*(60-Data!M$104)/3600)</f>
        <v/>
      </c>
      <c r="Y59" s="24" t="str">
        <f>IF($B59="","",4.18*M59*Data!N$18*(60-Data!N$104)/3600)</f>
        <v/>
      </c>
      <c r="Z59" s="24" t="str">
        <f>IF($B59="","",4.18*N59*Data!O$18*(60-Data!O$104)/3600)</f>
        <v/>
      </c>
      <c r="AA59" s="24" t="str">
        <f t="shared" si="12"/>
        <v/>
      </c>
      <c r="AB59" s="24" t="str">
        <f t="shared" si="13"/>
        <v/>
      </c>
      <c r="AC59" s="24" t="str">
        <f t="shared" si="0"/>
        <v/>
      </c>
      <c r="AD59" s="24" t="str">
        <f t="shared" si="1"/>
        <v/>
      </c>
      <c r="AE59" s="24" t="str">
        <f t="shared" si="2"/>
        <v/>
      </c>
      <c r="AF59" s="24" t="str">
        <f t="shared" si="3"/>
        <v/>
      </c>
      <c r="AG59" s="24" t="str">
        <f t="shared" si="4"/>
        <v/>
      </c>
      <c r="AH59" s="24" t="str">
        <f t="shared" si="5"/>
        <v/>
      </c>
      <c r="AI59" s="24" t="str">
        <f t="shared" si="6"/>
        <v/>
      </c>
      <c r="AJ59" s="24" t="str">
        <f t="shared" si="7"/>
        <v/>
      </c>
      <c r="AK59" s="24" t="str">
        <f t="shared" si="8"/>
        <v/>
      </c>
      <c r="AL59" s="24" t="str">
        <f t="shared" si="9"/>
        <v/>
      </c>
      <c r="AM59" s="24" t="str">
        <f t="shared" si="10"/>
        <v/>
      </c>
      <c r="AN59" s="24" t="str">
        <f>IF($B59="","",'3 INPUT SAP DATA'!$AP62*0.6*Data!D$18)</f>
        <v/>
      </c>
      <c r="AO59" s="24" t="str">
        <f>IF($B59="","",'3 INPUT SAP DATA'!$AP62*0.6*Data!E$18)</f>
        <v/>
      </c>
      <c r="AP59" s="24" t="str">
        <f>IF($B59="","",'3 INPUT SAP DATA'!$AP62*0.6*Data!F$18)</f>
        <v/>
      </c>
      <c r="AQ59" s="24" t="str">
        <f>IF($B59="","",'3 INPUT SAP DATA'!$AP62*0.6*Data!G$18)</f>
        <v/>
      </c>
      <c r="AR59" s="24" t="str">
        <f>IF($B59="","",'3 INPUT SAP DATA'!$AP62*0.6*Data!H$18)</f>
        <v/>
      </c>
      <c r="AS59" s="24" t="str">
        <f>IF($B59="","",'3 INPUT SAP DATA'!$AP62*0.6*Data!I$18)</f>
        <v/>
      </c>
      <c r="AT59" s="24" t="str">
        <f>IF($B59="","",'3 INPUT SAP DATA'!$AP62*0.6*Data!J$18)</f>
        <v/>
      </c>
      <c r="AU59" s="24" t="str">
        <f>IF($B59="","",'3 INPUT SAP DATA'!$AP62*0.6*Data!K$18)</f>
        <v/>
      </c>
      <c r="AV59" s="24" t="str">
        <f>IF($B59="","",'3 INPUT SAP DATA'!$AP62*0.6*Data!L$18)</f>
        <v/>
      </c>
      <c r="AW59" s="24" t="str">
        <f>IF($B59="","",'3 INPUT SAP DATA'!$AP62*0.6*Data!M$18)</f>
        <v/>
      </c>
      <c r="AX59" s="24" t="str">
        <f>IF($B59="","",'3 INPUT SAP DATA'!$AP62*0.6*Data!N$18)</f>
        <v/>
      </c>
      <c r="AY59" s="24" t="str">
        <f>IF($B59="","",'3 INPUT SAP DATA'!$AP62*0.6*Data!O$18)</f>
        <v/>
      </c>
      <c r="AZ59" s="24" t="str">
        <f>IF($B59="","",IF(OR('3 INPUT SAP DATA'!$AI62=Data!$E$12,'3 INPUT SAP DATA'!$AI62=Data!$G$12,'3 INPUT SAP DATA'!$AI62=Data!$H$12),0,Data!D$18*14*((0.0091*1+0.0245*(1-1))*3+0.0263)))</f>
        <v/>
      </c>
      <c r="BA59" s="24" t="str">
        <f>IF($B59="","",IF(OR('3 INPUT SAP DATA'!$AI62=Data!$E$12,'3 INPUT SAP DATA'!$AI62=Data!$G$12,'3 INPUT SAP DATA'!$AI62=Data!$H$12),0,Data!E$18*14*((0.0091*1+0.0245*(1-1))*3+0.0263)))</f>
        <v/>
      </c>
      <c r="BB59" s="24" t="str">
        <f>IF($B59="","",IF(OR('3 INPUT SAP DATA'!$AI62=Data!$E$12,'3 INPUT SAP DATA'!$AI62=Data!$G$12,'3 INPUT SAP DATA'!$AI62=Data!$H$12),0,Data!F$18*14*((0.0091*1+0.0245*(1-1))*3+0.0263)))</f>
        <v/>
      </c>
      <c r="BC59" s="24" t="str">
        <f>IF($B59="","",IF(OR('3 INPUT SAP DATA'!$AI62=Data!$E$12,'3 INPUT SAP DATA'!$AI62=Data!$G$12,'3 INPUT SAP DATA'!$AI62=Data!$H$12),0,Data!G$18*14*((0.0091*1+0.0245*(1-1))*3+0.0263)))</f>
        <v/>
      </c>
      <c r="BD59" s="24" t="str">
        <f>IF($B59="","",IF(OR('3 INPUT SAP DATA'!$AI62=Data!$E$12,'3 INPUT SAP DATA'!$AI62=Data!$G$12,'3 INPUT SAP DATA'!$AI62=Data!$H$12),0,Data!H$18*14*((0.0091*1+0.0245*(1-1))*3+0.0263)))</f>
        <v/>
      </c>
      <c r="BE59" s="24" t="str">
        <f>IF($B59="","",IF(OR('3 INPUT SAP DATA'!$AI62=Data!$E$12,'3 INPUT SAP DATA'!$AI62=Data!$G$12,'3 INPUT SAP DATA'!$AI62=Data!$H$12),0,Data!I$18*14*((0.0091*1+0.0245*(1-1))*3+0.0263)))</f>
        <v/>
      </c>
      <c r="BF59" s="24" t="str">
        <f>IF($B59="","",IF(OR('3 INPUT SAP DATA'!$AI62=Data!$E$12,'3 INPUT SAP DATA'!$AI62=Data!$G$12,'3 INPUT SAP DATA'!$AI62=Data!$H$12),0,Data!J$18*14*((0.0091*1+0.0245*(1-1))*3+0.0263)))</f>
        <v/>
      </c>
      <c r="BG59" s="24" t="str">
        <f>IF($B59="","",IF(OR('3 INPUT SAP DATA'!$AI62=Data!$E$12,'3 INPUT SAP DATA'!$AI62=Data!$G$12,'3 INPUT SAP DATA'!$AI62=Data!$H$12),0,Data!K$18*14*((0.0091*1+0.0245*(1-1))*3+0.0263)))</f>
        <v/>
      </c>
      <c r="BH59" s="24" t="str">
        <f>IF($B59="","",IF(OR('3 INPUT SAP DATA'!$AI62=Data!$E$12,'3 INPUT SAP DATA'!$AI62=Data!$G$12,'3 INPUT SAP DATA'!$AI62=Data!$H$12),0,Data!L$18*14*((0.0091*1+0.0245*(1-1))*3+0.0263)))</f>
        <v/>
      </c>
      <c r="BI59" s="24" t="str">
        <f>IF($B59="","",IF(OR('3 INPUT SAP DATA'!$AI62=Data!$E$12,'3 INPUT SAP DATA'!$AI62=Data!$G$12,'3 INPUT SAP DATA'!$AI62=Data!$H$12),0,Data!M$18*14*((0.0091*1+0.0245*(1-1))*3+0.0263)))</f>
        <v/>
      </c>
      <c r="BJ59" s="24" t="str">
        <f>IF($B59="","",IF(OR('3 INPUT SAP DATA'!$AI62=Data!$E$12,'3 INPUT SAP DATA'!$AI62=Data!$G$12,'3 INPUT SAP DATA'!$AI62=Data!$H$12),0,Data!N$18*14*((0.0091*1+0.0245*(1-1))*3+0.0263)))</f>
        <v/>
      </c>
      <c r="BK59" s="24" t="str">
        <f>IF($B59="","",IF(OR('3 INPUT SAP DATA'!$AI62=Data!$E$12,'3 INPUT SAP DATA'!$AI62=Data!$G$12,'3 INPUT SAP DATA'!$AI62=Data!$H$12),0,Data!O$18*14*((0.0091*1+0.0245*(1-1))*3+0.0263)))</f>
        <v/>
      </c>
      <c r="BL59" s="24" t="str">
        <f>IF($B59="","",IF('3 INPUT SAP DATA'!$AN62=Data!$G$13,600*IF(C62&lt;100,C62/100,1)*Data!D$18/365,0))</f>
        <v/>
      </c>
      <c r="BM59" s="24" t="str">
        <f>IF($B59="","",IF('3 INPUT SAP DATA'!$AN62=Data!$G$13,600*IF(D62&lt;100,D62/100,1)*Data!E$18/365,0))</f>
        <v/>
      </c>
      <c r="BN59" s="24" t="str">
        <f>IF($B59="","",IF('3 INPUT SAP DATA'!$AN62=Data!$G$13,600*IF(E62&lt;100,E62/100,1)*Data!F$18/365,0))</f>
        <v/>
      </c>
      <c r="BO59" s="24" t="str">
        <f>IF($B59="","",IF('3 INPUT SAP DATA'!$AN62=Data!$G$13,600*IF(F62&lt;100,F62/100,1)*Data!G$18/365,0))</f>
        <v/>
      </c>
      <c r="BP59" s="24" t="str">
        <f>IF($B59="","",IF('3 INPUT SAP DATA'!$AN62=Data!$G$13,600*IF(G62&lt;100,G62/100,1)*Data!H$18/365,0))</f>
        <v/>
      </c>
      <c r="BQ59" s="24" t="str">
        <f>IF($B59="","",IF('3 INPUT SAP DATA'!$AN62=Data!$G$13,600*IF(H62&lt;100,H62/100,1)*Data!I$18/365,0))</f>
        <v/>
      </c>
      <c r="BR59" s="24" t="str">
        <f>IF($B59="","",IF('3 INPUT SAP DATA'!$AN62=Data!$G$13,600*IF(I62&lt;100,I62/100,1)*Data!J$18/365,0))</f>
        <v/>
      </c>
      <c r="BS59" s="24" t="str">
        <f>IF($B59="","",IF('3 INPUT SAP DATA'!$AN62=Data!$G$13,600*IF(J62&lt;100,J62/100,1)*Data!K$18/365,0))</f>
        <v/>
      </c>
      <c r="BT59" s="24" t="str">
        <f>IF($B59="","",IF('3 INPUT SAP DATA'!$AN62=Data!$G$13,600*IF(K62&lt;100,K62/100,1)*Data!L$18/365,0))</f>
        <v/>
      </c>
      <c r="BU59" s="24" t="str">
        <f>IF($B59="","",IF('3 INPUT SAP DATA'!$AN62=Data!$G$13,600*IF(L62&lt;100,L62/100,1)*Data!M$18/365,0))</f>
        <v/>
      </c>
      <c r="BV59" s="24" t="str">
        <f>IF($B59="","",IF('3 INPUT SAP DATA'!$AN62=Data!$G$13,600*IF(M62&lt;100,M62/100,1)*Data!N$18/365,0))</f>
        <v/>
      </c>
      <c r="BW59" s="24" t="str">
        <f>IF($B59="","",IF('3 INPUT SAP DATA'!$AN62=Data!$G$13,600*IF(N62&lt;100,N62/100,1)*Data!O$18/365,0))</f>
        <v/>
      </c>
      <c r="BX59" s="24" t="str">
        <f t="shared" si="14"/>
        <v/>
      </c>
      <c r="BY59" s="24" t="str">
        <f t="shared" si="15"/>
        <v/>
      </c>
      <c r="BZ59" s="24" t="str">
        <f t="shared" si="16"/>
        <v/>
      </c>
      <c r="CA59" s="24" t="str">
        <f t="shared" si="17"/>
        <v/>
      </c>
      <c r="CB59" s="24" t="str">
        <f t="shared" si="18"/>
        <v/>
      </c>
      <c r="CC59" s="24" t="str">
        <f t="shared" si="19"/>
        <v/>
      </c>
      <c r="CD59" s="24" t="str">
        <f t="shared" si="20"/>
        <v/>
      </c>
      <c r="CE59" s="24" t="str">
        <f t="shared" si="21"/>
        <v/>
      </c>
      <c r="CF59" s="24" t="str">
        <f t="shared" si="22"/>
        <v/>
      </c>
      <c r="CG59" s="24" t="str">
        <f t="shared" si="23"/>
        <v/>
      </c>
      <c r="CH59" s="24" t="str">
        <f t="shared" si="24"/>
        <v/>
      </c>
      <c r="CI59" s="24" t="str">
        <f t="shared" si="25"/>
        <v/>
      </c>
      <c r="CJ59" s="24" t="str">
        <f>IF($B59="","",BX59+'3 INPUT SAP DATA'!AV62)</f>
        <v/>
      </c>
      <c r="CK59" s="24" t="str">
        <f>IF($B59="","",BY59+'3 INPUT SAP DATA'!AW62)</f>
        <v/>
      </c>
      <c r="CL59" s="24" t="str">
        <f>IF($B59="","",BZ59+'3 INPUT SAP DATA'!AX62)</f>
        <v/>
      </c>
      <c r="CM59" s="24" t="str">
        <f>IF($B59="","",CA59+'3 INPUT SAP DATA'!AY62)</f>
        <v/>
      </c>
      <c r="CN59" s="24" t="str">
        <f>IF($B59="","",CB59+'3 INPUT SAP DATA'!AZ62)</f>
        <v/>
      </c>
      <c r="CO59" s="24" t="str">
        <f>IF($B59="","",CC59+'3 INPUT SAP DATA'!BA62)</f>
        <v/>
      </c>
      <c r="CP59" s="24" t="str">
        <f>IF($B59="","",CD59+'3 INPUT SAP DATA'!BB62)</f>
        <v/>
      </c>
      <c r="CQ59" s="24" t="str">
        <f>IF($B59="","",CE59+'3 INPUT SAP DATA'!BC62)</f>
        <v/>
      </c>
      <c r="CR59" s="24" t="str">
        <f>IF($B59="","",CF59+'3 INPUT SAP DATA'!BD62)</f>
        <v/>
      </c>
      <c r="CS59" s="24" t="str">
        <f>IF($B59="","",CG59+'3 INPUT SAP DATA'!BE62)</f>
        <v/>
      </c>
      <c r="CT59" s="24" t="str">
        <f>IF($B59="","",CH59+'3 INPUT SAP DATA'!BF62)</f>
        <v/>
      </c>
      <c r="CU59" s="24" t="str">
        <f>IF($B59="","",CI59+'3 INPUT SAP DATA'!BG62)</f>
        <v/>
      </c>
      <c r="CV59" s="24" t="str">
        <f>IF($B59="","",Data!$I$125*(Data!$I$123*O59+BL59)+Data!$I$124*(AB59+AN59+AZ59))</f>
        <v/>
      </c>
      <c r="CW59" s="24" t="str">
        <f>IF($B59="","",Data!$I$125*(Data!$I$123*P59+BM59)+Data!$I$124*(AC59+AO59+BA59))</f>
        <v/>
      </c>
      <c r="CX59" s="24" t="str">
        <f>IF($B59="","",Data!$I$125*(Data!$I$123*Q59+BN59)+Data!$I$124*(AD59+AP59+BB59))</f>
        <v/>
      </c>
      <c r="CY59" s="24" t="str">
        <f>IF($B59="","",Data!$I$125*(Data!$I$123*R59+BO59)+Data!$I$124*(AE59+AQ59+BC59))</f>
        <v/>
      </c>
      <c r="CZ59" s="24" t="str">
        <f>IF($B59="","",Data!$I$125*(Data!$I$123*S59+BP59)+Data!$I$124*(AF59+AR59+BD59))</f>
        <v/>
      </c>
      <c r="DA59" s="24" t="str">
        <f>IF($B59="","",Data!$I$125*(Data!$I$123*T59+BQ59)+Data!$I$124*(AG59+AS59+BE59))</f>
        <v/>
      </c>
      <c r="DB59" s="24" t="str">
        <f>IF($B59="","",Data!$I$125*(Data!$I$123*U59+BR59)+Data!$I$124*(AH59+AT59+BF59))</f>
        <v/>
      </c>
      <c r="DC59" s="24" t="str">
        <f>IF($B59="","",Data!$I$125*(Data!$I$123*V59+BS59)+Data!$I$124*(AI59+AU59+BG59))</f>
        <v/>
      </c>
      <c r="DD59" s="24" t="str">
        <f>IF($B59="","",Data!$I$125*(Data!$I$123*W59+BT59)+Data!$I$124*(AJ59+AV59+BH59))</f>
        <v/>
      </c>
      <c r="DE59" s="24" t="str">
        <f>IF($B59="","",Data!$I$125*(Data!$I$123*X59+BU59)+Data!$I$124*(AK59+AW59+BI59))</f>
        <v/>
      </c>
      <c r="DF59" s="24" t="str">
        <f>IF($B59="","",Data!$I$125*(Data!$I$123*Y59+BV59)+Data!$I$124*(AL59+AX59+BJ59))</f>
        <v/>
      </c>
      <c r="DG59" s="24" t="str">
        <f>IF($B59="","",Data!$I$125*(Data!$I$123*Z59+BW59)+Data!$I$124*(AM59+AY59+BK59))</f>
        <v/>
      </c>
    </row>
    <row r="60" spans="2:111" s="17" customFormat="1" ht="19.899999999999999" customHeight="1">
      <c r="B60" s="47" t="str">
        <f>IF('3 INPUT SAP DATA'!H63="","",'3 INPUT SAP DATA'!H63)</f>
        <v/>
      </c>
      <c r="C60" s="24" t="str">
        <f>IF($B60="","",25*Occupancy!$G56*Data!D$107)</f>
        <v/>
      </c>
      <c r="D60" s="24" t="str">
        <f>IF($B60="","",25*Occupancy!$G56*Data!E$107)</f>
        <v/>
      </c>
      <c r="E60" s="24" t="str">
        <f>IF($B60="","",25*Occupancy!$G56*Data!F$107)</f>
        <v/>
      </c>
      <c r="F60" s="24" t="str">
        <f>IF($B60="","",25*Occupancy!$G56*Data!G$107)</f>
        <v/>
      </c>
      <c r="G60" s="24" t="str">
        <f>IF($B60="","",25*Occupancy!$G56*Data!H$107)</f>
        <v/>
      </c>
      <c r="H60" s="24" t="str">
        <f>IF($B60="","",25*Occupancy!$G56*Data!I$107)</f>
        <v/>
      </c>
      <c r="I60" s="24" t="str">
        <f>IF($B60="","",25*Occupancy!$G56*Data!J$107)</f>
        <v/>
      </c>
      <c r="J60" s="24" t="str">
        <f>IF($B60="","",25*Occupancy!$G56*Data!K$107)</f>
        <v/>
      </c>
      <c r="K60" s="24" t="str">
        <f>IF($B60="","",25*Occupancy!$G56*Data!L$107)</f>
        <v/>
      </c>
      <c r="L60" s="24" t="str">
        <f>IF($B60="","",25*Occupancy!$G56*Data!M$107)</f>
        <v/>
      </c>
      <c r="M60" s="24" t="str">
        <f>IF($B60="","",25*Occupancy!$G56*Data!N$107)</f>
        <v/>
      </c>
      <c r="N60" s="24" t="str">
        <f>IF($B60="","",25*Occupancy!$G56*Data!O$107)</f>
        <v/>
      </c>
      <c r="O60" s="24" t="str">
        <f>IF($B60="","",4.18*C60*Data!D$18*(60-Data!D$104)/3600)</f>
        <v/>
      </c>
      <c r="P60" s="24" t="str">
        <f>IF($B60="","",4.18*D60*Data!E$18*(60-Data!E$104)/3600)</f>
        <v/>
      </c>
      <c r="Q60" s="24" t="str">
        <f>IF($B60="","",4.18*E60*Data!F$18*(60-Data!F$104)/3600)</f>
        <v/>
      </c>
      <c r="R60" s="24" t="str">
        <f>IF($B60="","",4.18*F60*Data!G$18*(60-Data!G$104)/3600)</f>
        <v/>
      </c>
      <c r="S60" s="24" t="str">
        <f>IF($B60="","",4.18*G60*Data!H$18*(60-Data!H$104)/3600)</f>
        <v/>
      </c>
      <c r="T60" s="24" t="str">
        <f>IF($B60="","",4.18*H60*Data!I$18*(60-Data!I$104)/3600)</f>
        <v/>
      </c>
      <c r="U60" s="24" t="str">
        <f>IF($B60="","",4.18*I60*Data!J$18*(60-Data!J$104)/3600)</f>
        <v/>
      </c>
      <c r="V60" s="24" t="str">
        <f>IF($B60="","",4.18*J60*Data!K$18*(60-Data!K$104)/3600)</f>
        <v/>
      </c>
      <c r="W60" s="24" t="str">
        <f>IF($B60="","",4.18*K60*Data!L$18*(60-Data!L$104)/3600)</f>
        <v/>
      </c>
      <c r="X60" s="24" t="str">
        <f>IF($B60="","",4.18*L60*Data!M$18*(60-Data!M$104)/3600)</f>
        <v/>
      </c>
      <c r="Y60" s="24" t="str">
        <f>IF($B60="","",4.18*M60*Data!N$18*(60-Data!N$104)/3600)</f>
        <v/>
      </c>
      <c r="Z60" s="24" t="str">
        <f>IF($B60="","",4.18*N60*Data!O$18*(60-Data!O$104)/3600)</f>
        <v/>
      </c>
      <c r="AA60" s="24" t="str">
        <f t="shared" si="12"/>
        <v/>
      </c>
      <c r="AB60" s="24" t="str">
        <f t="shared" si="13"/>
        <v/>
      </c>
      <c r="AC60" s="24" t="str">
        <f t="shared" si="0"/>
        <v/>
      </c>
      <c r="AD60" s="24" t="str">
        <f t="shared" si="1"/>
        <v/>
      </c>
      <c r="AE60" s="24" t="str">
        <f t="shared" si="2"/>
        <v/>
      </c>
      <c r="AF60" s="24" t="str">
        <f t="shared" si="3"/>
        <v/>
      </c>
      <c r="AG60" s="24" t="str">
        <f t="shared" si="4"/>
        <v/>
      </c>
      <c r="AH60" s="24" t="str">
        <f t="shared" si="5"/>
        <v/>
      </c>
      <c r="AI60" s="24" t="str">
        <f t="shared" si="6"/>
        <v/>
      </c>
      <c r="AJ60" s="24" t="str">
        <f t="shared" si="7"/>
        <v/>
      </c>
      <c r="AK60" s="24" t="str">
        <f t="shared" si="8"/>
        <v/>
      </c>
      <c r="AL60" s="24" t="str">
        <f t="shared" si="9"/>
        <v/>
      </c>
      <c r="AM60" s="24" t="str">
        <f t="shared" si="10"/>
        <v/>
      </c>
      <c r="AN60" s="24" t="str">
        <f>IF($B60="","",'3 INPUT SAP DATA'!$AP63*0.6*Data!D$18)</f>
        <v/>
      </c>
      <c r="AO60" s="24" t="str">
        <f>IF($B60="","",'3 INPUT SAP DATA'!$AP63*0.6*Data!E$18)</f>
        <v/>
      </c>
      <c r="AP60" s="24" t="str">
        <f>IF($B60="","",'3 INPUT SAP DATA'!$AP63*0.6*Data!F$18)</f>
        <v/>
      </c>
      <c r="AQ60" s="24" t="str">
        <f>IF($B60="","",'3 INPUT SAP DATA'!$AP63*0.6*Data!G$18)</f>
        <v/>
      </c>
      <c r="AR60" s="24" t="str">
        <f>IF($B60="","",'3 INPUT SAP DATA'!$AP63*0.6*Data!H$18)</f>
        <v/>
      </c>
      <c r="AS60" s="24" t="str">
        <f>IF($B60="","",'3 INPUT SAP DATA'!$AP63*0.6*Data!I$18)</f>
        <v/>
      </c>
      <c r="AT60" s="24" t="str">
        <f>IF($B60="","",'3 INPUT SAP DATA'!$AP63*0.6*Data!J$18)</f>
        <v/>
      </c>
      <c r="AU60" s="24" t="str">
        <f>IF($B60="","",'3 INPUT SAP DATA'!$AP63*0.6*Data!K$18)</f>
        <v/>
      </c>
      <c r="AV60" s="24" t="str">
        <f>IF($B60="","",'3 INPUT SAP DATA'!$AP63*0.6*Data!L$18)</f>
        <v/>
      </c>
      <c r="AW60" s="24" t="str">
        <f>IF($B60="","",'3 INPUT SAP DATA'!$AP63*0.6*Data!M$18)</f>
        <v/>
      </c>
      <c r="AX60" s="24" t="str">
        <f>IF($B60="","",'3 INPUT SAP DATA'!$AP63*0.6*Data!N$18)</f>
        <v/>
      </c>
      <c r="AY60" s="24" t="str">
        <f>IF($B60="","",'3 INPUT SAP DATA'!$AP63*0.6*Data!O$18)</f>
        <v/>
      </c>
      <c r="AZ60" s="24" t="str">
        <f>IF($B60="","",IF(OR('3 INPUT SAP DATA'!$AI63=Data!$E$12,'3 INPUT SAP DATA'!$AI63=Data!$G$12,'3 INPUT SAP DATA'!$AI63=Data!$H$12),0,Data!D$18*14*((0.0091*1+0.0245*(1-1))*3+0.0263)))</f>
        <v/>
      </c>
      <c r="BA60" s="24" t="str">
        <f>IF($B60="","",IF(OR('3 INPUT SAP DATA'!$AI63=Data!$E$12,'3 INPUT SAP DATA'!$AI63=Data!$G$12,'3 INPUT SAP DATA'!$AI63=Data!$H$12),0,Data!E$18*14*((0.0091*1+0.0245*(1-1))*3+0.0263)))</f>
        <v/>
      </c>
      <c r="BB60" s="24" t="str">
        <f>IF($B60="","",IF(OR('3 INPUT SAP DATA'!$AI63=Data!$E$12,'3 INPUT SAP DATA'!$AI63=Data!$G$12,'3 INPUT SAP DATA'!$AI63=Data!$H$12),0,Data!F$18*14*((0.0091*1+0.0245*(1-1))*3+0.0263)))</f>
        <v/>
      </c>
      <c r="BC60" s="24" t="str">
        <f>IF($B60="","",IF(OR('3 INPUT SAP DATA'!$AI63=Data!$E$12,'3 INPUT SAP DATA'!$AI63=Data!$G$12,'3 INPUT SAP DATA'!$AI63=Data!$H$12),0,Data!G$18*14*((0.0091*1+0.0245*(1-1))*3+0.0263)))</f>
        <v/>
      </c>
      <c r="BD60" s="24" t="str">
        <f>IF($B60="","",IF(OR('3 INPUT SAP DATA'!$AI63=Data!$E$12,'3 INPUT SAP DATA'!$AI63=Data!$G$12,'3 INPUT SAP DATA'!$AI63=Data!$H$12),0,Data!H$18*14*((0.0091*1+0.0245*(1-1))*3+0.0263)))</f>
        <v/>
      </c>
      <c r="BE60" s="24" t="str">
        <f>IF($B60="","",IF(OR('3 INPUT SAP DATA'!$AI63=Data!$E$12,'3 INPUT SAP DATA'!$AI63=Data!$G$12,'3 INPUT SAP DATA'!$AI63=Data!$H$12),0,Data!I$18*14*((0.0091*1+0.0245*(1-1))*3+0.0263)))</f>
        <v/>
      </c>
      <c r="BF60" s="24" t="str">
        <f>IF($B60="","",IF(OR('3 INPUT SAP DATA'!$AI63=Data!$E$12,'3 INPUT SAP DATA'!$AI63=Data!$G$12,'3 INPUT SAP DATA'!$AI63=Data!$H$12),0,Data!J$18*14*((0.0091*1+0.0245*(1-1))*3+0.0263)))</f>
        <v/>
      </c>
      <c r="BG60" s="24" t="str">
        <f>IF($B60="","",IF(OR('3 INPUT SAP DATA'!$AI63=Data!$E$12,'3 INPUT SAP DATA'!$AI63=Data!$G$12,'3 INPUT SAP DATA'!$AI63=Data!$H$12),0,Data!K$18*14*((0.0091*1+0.0245*(1-1))*3+0.0263)))</f>
        <v/>
      </c>
      <c r="BH60" s="24" t="str">
        <f>IF($B60="","",IF(OR('3 INPUT SAP DATA'!$AI63=Data!$E$12,'3 INPUT SAP DATA'!$AI63=Data!$G$12,'3 INPUT SAP DATA'!$AI63=Data!$H$12),0,Data!L$18*14*((0.0091*1+0.0245*(1-1))*3+0.0263)))</f>
        <v/>
      </c>
      <c r="BI60" s="24" t="str">
        <f>IF($B60="","",IF(OR('3 INPUT SAP DATA'!$AI63=Data!$E$12,'3 INPUT SAP DATA'!$AI63=Data!$G$12,'3 INPUT SAP DATA'!$AI63=Data!$H$12),0,Data!M$18*14*((0.0091*1+0.0245*(1-1))*3+0.0263)))</f>
        <v/>
      </c>
      <c r="BJ60" s="24" t="str">
        <f>IF($B60="","",IF(OR('3 INPUT SAP DATA'!$AI63=Data!$E$12,'3 INPUT SAP DATA'!$AI63=Data!$G$12,'3 INPUT SAP DATA'!$AI63=Data!$H$12),0,Data!N$18*14*((0.0091*1+0.0245*(1-1))*3+0.0263)))</f>
        <v/>
      </c>
      <c r="BK60" s="24" t="str">
        <f>IF($B60="","",IF(OR('3 INPUT SAP DATA'!$AI63=Data!$E$12,'3 INPUT SAP DATA'!$AI63=Data!$G$12,'3 INPUT SAP DATA'!$AI63=Data!$H$12),0,Data!O$18*14*((0.0091*1+0.0245*(1-1))*3+0.0263)))</f>
        <v/>
      </c>
      <c r="BL60" s="24" t="str">
        <f>IF($B60="","",IF('3 INPUT SAP DATA'!$AN63=Data!$G$13,600*IF(C63&lt;100,C63/100,1)*Data!D$18/365,0))</f>
        <v/>
      </c>
      <c r="BM60" s="24" t="str">
        <f>IF($B60="","",IF('3 INPUT SAP DATA'!$AN63=Data!$G$13,600*IF(D63&lt;100,D63/100,1)*Data!E$18/365,0))</f>
        <v/>
      </c>
      <c r="BN60" s="24" t="str">
        <f>IF($B60="","",IF('3 INPUT SAP DATA'!$AN63=Data!$G$13,600*IF(E63&lt;100,E63/100,1)*Data!F$18/365,0))</f>
        <v/>
      </c>
      <c r="BO60" s="24" t="str">
        <f>IF($B60="","",IF('3 INPUT SAP DATA'!$AN63=Data!$G$13,600*IF(F63&lt;100,F63/100,1)*Data!G$18/365,0))</f>
        <v/>
      </c>
      <c r="BP60" s="24" t="str">
        <f>IF($B60="","",IF('3 INPUT SAP DATA'!$AN63=Data!$G$13,600*IF(G63&lt;100,G63/100,1)*Data!H$18/365,0))</f>
        <v/>
      </c>
      <c r="BQ60" s="24" t="str">
        <f>IF($B60="","",IF('3 INPUT SAP DATA'!$AN63=Data!$G$13,600*IF(H63&lt;100,H63/100,1)*Data!I$18/365,0))</f>
        <v/>
      </c>
      <c r="BR60" s="24" t="str">
        <f>IF($B60="","",IF('3 INPUT SAP DATA'!$AN63=Data!$G$13,600*IF(I63&lt;100,I63/100,1)*Data!J$18/365,0))</f>
        <v/>
      </c>
      <c r="BS60" s="24" t="str">
        <f>IF($B60="","",IF('3 INPUT SAP DATA'!$AN63=Data!$G$13,600*IF(J63&lt;100,J63/100,1)*Data!K$18/365,0))</f>
        <v/>
      </c>
      <c r="BT60" s="24" t="str">
        <f>IF($B60="","",IF('3 INPUT SAP DATA'!$AN63=Data!$G$13,600*IF(K63&lt;100,K63/100,1)*Data!L$18/365,0))</f>
        <v/>
      </c>
      <c r="BU60" s="24" t="str">
        <f>IF($B60="","",IF('3 INPUT SAP DATA'!$AN63=Data!$G$13,600*IF(L63&lt;100,L63/100,1)*Data!M$18/365,0))</f>
        <v/>
      </c>
      <c r="BV60" s="24" t="str">
        <f>IF($B60="","",IF('3 INPUT SAP DATA'!$AN63=Data!$G$13,600*IF(M63&lt;100,M63/100,1)*Data!N$18/365,0))</f>
        <v/>
      </c>
      <c r="BW60" s="24" t="str">
        <f>IF($B60="","",IF('3 INPUT SAP DATA'!$AN63=Data!$G$13,600*IF(N63&lt;100,N63/100,1)*Data!O$18/365,0))</f>
        <v/>
      </c>
      <c r="BX60" s="24" t="str">
        <f t="shared" si="14"/>
        <v/>
      </c>
      <c r="BY60" s="24" t="str">
        <f t="shared" si="15"/>
        <v/>
      </c>
      <c r="BZ60" s="24" t="str">
        <f t="shared" si="16"/>
        <v/>
      </c>
      <c r="CA60" s="24" t="str">
        <f t="shared" si="17"/>
        <v/>
      </c>
      <c r="CB60" s="24" t="str">
        <f t="shared" si="18"/>
        <v/>
      </c>
      <c r="CC60" s="24" t="str">
        <f t="shared" si="19"/>
        <v/>
      </c>
      <c r="CD60" s="24" t="str">
        <f t="shared" si="20"/>
        <v/>
      </c>
      <c r="CE60" s="24" t="str">
        <f t="shared" si="21"/>
        <v/>
      </c>
      <c r="CF60" s="24" t="str">
        <f t="shared" si="22"/>
        <v/>
      </c>
      <c r="CG60" s="24" t="str">
        <f t="shared" si="23"/>
        <v/>
      </c>
      <c r="CH60" s="24" t="str">
        <f t="shared" si="24"/>
        <v/>
      </c>
      <c r="CI60" s="24" t="str">
        <f t="shared" si="25"/>
        <v/>
      </c>
      <c r="CJ60" s="24" t="str">
        <f>IF($B60="","",BX60+'3 INPUT SAP DATA'!AV63)</f>
        <v/>
      </c>
      <c r="CK60" s="24" t="str">
        <f>IF($B60="","",BY60+'3 INPUT SAP DATA'!AW63)</f>
        <v/>
      </c>
      <c r="CL60" s="24" t="str">
        <f>IF($B60="","",BZ60+'3 INPUT SAP DATA'!AX63)</f>
        <v/>
      </c>
      <c r="CM60" s="24" t="str">
        <f>IF($B60="","",CA60+'3 INPUT SAP DATA'!AY63)</f>
        <v/>
      </c>
      <c r="CN60" s="24" t="str">
        <f>IF($B60="","",CB60+'3 INPUT SAP DATA'!AZ63)</f>
        <v/>
      </c>
      <c r="CO60" s="24" t="str">
        <f>IF($B60="","",CC60+'3 INPUT SAP DATA'!BA63)</f>
        <v/>
      </c>
      <c r="CP60" s="24" t="str">
        <f>IF($B60="","",CD60+'3 INPUT SAP DATA'!BB63)</f>
        <v/>
      </c>
      <c r="CQ60" s="24" t="str">
        <f>IF($B60="","",CE60+'3 INPUT SAP DATA'!BC63)</f>
        <v/>
      </c>
      <c r="CR60" s="24" t="str">
        <f>IF($B60="","",CF60+'3 INPUT SAP DATA'!BD63)</f>
        <v/>
      </c>
      <c r="CS60" s="24" t="str">
        <f>IF($B60="","",CG60+'3 INPUT SAP DATA'!BE63)</f>
        <v/>
      </c>
      <c r="CT60" s="24" t="str">
        <f>IF($B60="","",CH60+'3 INPUT SAP DATA'!BF63)</f>
        <v/>
      </c>
      <c r="CU60" s="24" t="str">
        <f>IF($B60="","",CI60+'3 INPUT SAP DATA'!BG63)</f>
        <v/>
      </c>
      <c r="CV60" s="24" t="str">
        <f>IF($B60="","",Data!$I$125*(Data!$I$123*O60+BL60)+Data!$I$124*(AB60+AN60+AZ60))</f>
        <v/>
      </c>
      <c r="CW60" s="24" t="str">
        <f>IF($B60="","",Data!$I$125*(Data!$I$123*P60+BM60)+Data!$I$124*(AC60+AO60+BA60))</f>
        <v/>
      </c>
      <c r="CX60" s="24" t="str">
        <f>IF($B60="","",Data!$I$125*(Data!$I$123*Q60+BN60)+Data!$I$124*(AD60+AP60+BB60))</f>
        <v/>
      </c>
      <c r="CY60" s="24" t="str">
        <f>IF($B60="","",Data!$I$125*(Data!$I$123*R60+BO60)+Data!$I$124*(AE60+AQ60+BC60))</f>
        <v/>
      </c>
      <c r="CZ60" s="24" t="str">
        <f>IF($B60="","",Data!$I$125*(Data!$I$123*S60+BP60)+Data!$I$124*(AF60+AR60+BD60))</f>
        <v/>
      </c>
      <c r="DA60" s="24" t="str">
        <f>IF($B60="","",Data!$I$125*(Data!$I$123*T60+BQ60)+Data!$I$124*(AG60+AS60+BE60))</f>
        <v/>
      </c>
      <c r="DB60" s="24" t="str">
        <f>IF($B60="","",Data!$I$125*(Data!$I$123*U60+BR60)+Data!$I$124*(AH60+AT60+BF60))</f>
        <v/>
      </c>
      <c r="DC60" s="24" t="str">
        <f>IF($B60="","",Data!$I$125*(Data!$I$123*V60+BS60)+Data!$I$124*(AI60+AU60+BG60))</f>
        <v/>
      </c>
      <c r="DD60" s="24" t="str">
        <f>IF($B60="","",Data!$I$125*(Data!$I$123*W60+BT60)+Data!$I$124*(AJ60+AV60+BH60))</f>
        <v/>
      </c>
      <c r="DE60" s="24" t="str">
        <f>IF($B60="","",Data!$I$125*(Data!$I$123*X60+BU60)+Data!$I$124*(AK60+AW60+BI60))</f>
        <v/>
      </c>
      <c r="DF60" s="24" t="str">
        <f>IF($B60="","",Data!$I$125*(Data!$I$123*Y60+BV60)+Data!$I$124*(AL60+AX60+BJ60))</f>
        <v/>
      </c>
      <c r="DG60" s="24" t="str">
        <f>IF($B60="","",Data!$I$125*(Data!$I$123*Z60+BW60)+Data!$I$124*(AM60+AY60+BK60))</f>
        <v/>
      </c>
    </row>
    <row r="61" spans="2:111" s="17" customFormat="1" ht="19.899999999999999" customHeight="1">
      <c r="B61" s="47" t="str">
        <f>IF('3 INPUT SAP DATA'!H64="","",'3 INPUT SAP DATA'!H64)</f>
        <v/>
      </c>
      <c r="C61" s="24" t="str">
        <f>IF($B61="","",25*Occupancy!$G57*Data!D$107)</f>
        <v/>
      </c>
      <c r="D61" s="24" t="str">
        <f>IF($B61="","",25*Occupancy!$G57*Data!E$107)</f>
        <v/>
      </c>
      <c r="E61" s="24" t="str">
        <f>IF($B61="","",25*Occupancy!$G57*Data!F$107)</f>
        <v/>
      </c>
      <c r="F61" s="24" t="str">
        <f>IF($B61="","",25*Occupancy!$G57*Data!G$107)</f>
        <v/>
      </c>
      <c r="G61" s="24" t="str">
        <f>IF($B61="","",25*Occupancy!$G57*Data!H$107)</f>
        <v/>
      </c>
      <c r="H61" s="24" t="str">
        <f>IF($B61="","",25*Occupancy!$G57*Data!I$107)</f>
        <v/>
      </c>
      <c r="I61" s="24" t="str">
        <f>IF($B61="","",25*Occupancy!$G57*Data!J$107)</f>
        <v/>
      </c>
      <c r="J61" s="24" t="str">
        <f>IF($B61="","",25*Occupancy!$G57*Data!K$107)</f>
        <v/>
      </c>
      <c r="K61" s="24" t="str">
        <f>IF($B61="","",25*Occupancy!$G57*Data!L$107)</f>
        <v/>
      </c>
      <c r="L61" s="24" t="str">
        <f>IF($B61="","",25*Occupancy!$G57*Data!M$107)</f>
        <v/>
      </c>
      <c r="M61" s="24" t="str">
        <f>IF($B61="","",25*Occupancy!$G57*Data!N$107)</f>
        <v/>
      </c>
      <c r="N61" s="24" t="str">
        <f>IF($B61="","",25*Occupancy!$G57*Data!O$107)</f>
        <v/>
      </c>
      <c r="O61" s="24" t="str">
        <f>IF($B61="","",4.18*C61*Data!D$18*(60-Data!D$104)/3600)</f>
        <v/>
      </c>
      <c r="P61" s="24" t="str">
        <f>IF($B61="","",4.18*D61*Data!E$18*(60-Data!E$104)/3600)</f>
        <v/>
      </c>
      <c r="Q61" s="24" t="str">
        <f>IF($B61="","",4.18*E61*Data!F$18*(60-Data!F$104)/3600)</f>
        <v/>
      </c>
      <c r="R61" s="24" t="str">
        <f>IF($B61="","",4.18*F61*Data!G$18*(60-Data!G$104)/3600)</f>
        <v/>
      </c>
      <c r="S61" s="24" t="str">
        <f>IF($B61="","",4.18*G61*Data!H$18*(60-Data!H$104)/3600)</f>
        <v/>
      </c>
      <c r="T61" s="24" t="str">
        <f>IF($B61="","",4.18*H61*Data!I$18*(60-Data!I$104)/3600)</f>
        <v/>
      </c>
      <c r="U61" s="24" t="str">
        <f>IF($B61="","",4.18*I61*Data!J$18*(60-Data!J$104)/3600)</f>
        <v/>
      </c>
      <c r="V61" s="24" t="str">
        <f>IF($B61="","",4.18*J61*Data!K$18*(60-Data!K$104)/3600)</f>
        <v/>
      </c>
      <c r="W61" s="24" t="str">
        <f>IF($B61="","",4.18*K61*Data!L$18*(60-Data!L$104)/3600)</f>
        <v/>
      </c>
      <c r="X61" s="24" t="str">
        <f>IF($B61="","",4.18*L61*Data!M$18*(60-Data!M$104)/3600)</f>
        <v/>
      </c>
      <c r="Y61" s="24" t="str">
        <f>IF($B61="","",4.18*M61*Data!N$18*(60-Data!N$104)/3600)</f>
        <v/>
      </c>
      <c r="Z61" s="24" t="str">
        <f>IF($B61="","",4.18*N61*Data!O$18*(60-Data!O$104)/3600)</f>
        <v/>
      </c>
      <c r="AA61" s="24" t="str">
        <f t="shared" si="12"/>
        <v/>
      </c>
      <c r="AB61" s="24" t="str">
        <f t="shared" si="13"/>
        <v/>
      </c>
      <c r="AC61" s="24" t="str">
        <f t="shared" si="0"/>
        <v/>
      </c>
      <c r="AD61" s="24" t="str">
        <f t="shared" si="1"/>
        <v/>
      </c>
      <c r="AE61" s="24" t="str">
        <f t="shared" si="2"/>
        <v/>
      </c>
      <c r="AF61" s="24" t="str">
        <f t="shared" si="3"/>
        <v/>
      </c>
      <c r="AG61" s="24" t="str">
        <f t="shared" si="4"/>
        <v/>
      </c>
      <c r="AH61" s="24" t="str">
        <f t="shared" si="5"/>
        <v/>
      </c>
      <c r="AI61" s="24" t="str">
        <f t="shared" si="6"/>
        <v/>
      </c>
      <c r="AJ61" s="24" t="str">
        <f t="shared" si="7"/>
        <v/>
      </c>
      <c r="AK61" s="24" t="str">
        <f t="shared" si="8"/>
        <v/>
      </c>
      <c r="AL61" s="24" t="str">
        <f t="shared" si="9"/>
        <v/>
      </c>
      <c r="AM61" s="24" t="str">
        <f t="shared" si="10"/>
        <v/>
      </c>
      <c r="AN61" s="24" t="str">
        <f>IF($B61="","",'3 INPUT SAP DATA'!$AP64*0.6*Data!D$18)</f>
        <v/>
      </c>
      <c r="AO61" s="24" t="str">
        <f>IF($B61="","",'3 INPUT SAP DATA'!$AP64*0.6*Data!E$18)</f>
        <v/>
      </c>
      <c r="AP61" s="24" t="str">
        <f>IF($B61="","",'3 INPUT SAP DATA'!$AP64*0.6*Data!F$18)</f>
        <v/>
      </c>
      <c r="AQ61" s="24" t="str">
        <f>IF($B61="","",'3 INPUT SAP DATA'!$AP64*0.6*Data!G$18)</f>
        <v/>
      </c>
      <c r="AR61" s="24" t="str">
        <f>IF($B61="","",'3 INPUT SAP DATA'!$AP64*0.6*Data!H$18)</f>
        <v/>
      </c>
      <c r="AS61" s="24" t="str">
        <f>IF($B61="","",'3 INPUT SAP DATA'!$AP64*0.6*Data!I$18)</f>
        <v/>
      </c>
      <c r="AT61" s="24" t="str">
        <f>IF($B61="","",'3 INPUT SAP DATA'!$AP64*0.6*Data!J$18)</f>
        <v/>
      </c>
      <c r="AU61" s="24" t="str">
        <f>IF($B61="","",'3 INPUT SAP DATA'!$AP64*0.6*Data!K$18)</f>
        <v/>
      </c>
      <c r="AV61" s="24" t="str">
        <f>IF($B61="","",'3 INPUT SAP DATA'!$AP64*0.6*Data!L$18)</f>
        <v/>
      </c>
      <c r="AW61" s="24" t="str">
        <f>IF($B61="","",'3 INPUT SAP DATA'!$AP64*0.6*Data!M$18)</f>
        <v/>
      </c>
      <c r="AX61" s="24" t="str">
        <f>IF($B61="","",'3 INPUT SAP DATA'!$AP64*0.6*Data!N$18)</f>
        <v/>
      </c>
      <c r="AY61" s="24" t="str">
        <f>IF($B61="","",'3 INPUT SAP DATA'!$AP64*0.6*Data!O$18)</f>
        <v/>
      </c>
      <c r="AZ61" s="24" t="str">
        <f>IF($B61="","",IF(OR('3 INPUT SAP DATA'!$AI64=Data!$E$12,'3 INPUT SAP DATA'!$AI64=Data!$G$12,'3 INPUT SAP DATA'!$AI64=Data!$H$12),0,Data!D$18*14*((0.0091*1+0.0245*(1-1))*3+0.0263)))</f>
        <v/>
      </c>
      <c r="BA61" s="24" t="str">
        <f>IF($B61="","",IF(OR('3 INPUT SAP DATA'!$AI64=Data!$E$12,'3 INPUT SAP DATA'!$AI64=Data!$G$12,'3 INPUT SAP DATA'!$AI64=Data!$H$12),0,Data!E$18*14*((0.0091*1+0.0245*(1-1))*3+0.0263)))</f>
        <v/>
      </c>
      <c r="BB61" s="24" t="str">
        <f>IF($B61="","",IF(OR('3 INPUT SAP DATA'!$AI64=Data!$E$12,'3 INPUT SAP DATA'!$AI64=Data!$G$12,'3 INPUT SAP DATA'!$AI64=Data!$H$12),0,Data!F$18*14*((0.0091*1+0.0245*(1-1))*3+0.0263)))</f>
        <v/>
      </c>
      <c r="BC61" s="24" t="str">
        <f>IF($B61="","",IF(OR('3 INPUT SAP DATA'!$AI64=Data!$E$12,'3 INPUT SAP DATA'!$AI64=Data!$G$12,'3 INPUT SAP DATA'!$AI64=Data!$H$12),0,Data!G$18*14*((0.0091*1+0.0245*(1-1))*3+0.0263)))</f>
        <v/>
      </c>
      <c r="BD61" s="24" t="str">
        <f>IF($B61="","",IF(OR('3 INPUT SAP DATA'!$AI64=Data!$E$12,'3 INPUT SAP DATA'!$AI64=Data!$G$12,'3 INPUT SAP DATA'!$AI64=Data!$H$12),0,Data!H$18*14*((0.0091*1+0.0245*(1-1))*3+0.0263)))</f>
        <v/>
      </c>
      <c r="BE61" s="24" t="str">
        <f>IF($B61="","",IF(OR('3 INPUT SAP DATA'!$AI64=Data!$E$12,'3 INPUT SAP DATA'!$AI64=Data!$G$12,'3 INPUT SAP DATA'!$AI64=Data!$H$12),0,Data!I$18*14*((0.0091*1+0.0245*(1-1))*3+0.0263)))</f>
        <v/>
      </c>
      <c r="BF61" s="24" t="str">
        <f>IF($B61="","",IF(OR('3 INPUT SAP DATA'!$AI64=Data!$E$12,'3 INPUT SAP DATA'!$AI64=Data!$G$12,'3 INPUT SAP DATA'!$AI64=Data!$H$12),0,Data!J$18*14*((0.0091*1+0.0245*(1-1))*3+0.0263)))</f>
        <v/>
      </c>
      <c r="BG61" s="24" t="str">
        <f>IF($B61="","",IF(OR('3 INPUT SAP DATA'!$AI64=Data!$E$12,'3 INPUT SAP DATA'!$AI64=Data!$G$12,'3 INPUT SAP DATA'!$AI64=Data!$H$12),0,Data!K$18*14*((0.0091*1+0.0245*(1-1))*3+0.0263)))</f>
        <v/>
      </c>
      <c r="BH61" s="24" t="str">
        <f>IF($B61="","",IF(OR('3 INPUT SAP DATA'!$AI64=Data!$E$12,'3 INPUT SAP DATA'!$AI64=Data!$G$12,'3 INPUT SAP DATA'!$AI64=Data!$H$12),0,Data!L$18*14*((0.0091*1+0.0245*(1-1))*3+0.0263)))</f>
        <v/>
      </c>
      <c r="BI61" s="24" t="str">
        <f>IF($B61="","",IF(OR('3 INPUT SAP DATA'!$AI64=Data!$E$12,'3 INPUT SAP DATA'!$AI64=Data!$G$12,'3 INPUT SAP DATA'!$AI64=Data!$H$12),0,Data!M$18*14*((0.0091*1+0.0245*(1-1))*3+0.0263)))</f>
        <v/>
      </c>
      <c r="BJ61" s="24" t="str">
        <f>IF($B61="","",IF(OR('3 INPUT SAP DATA'!$AI64=Data!$E$12,'3 INPUT SAP DATA'!$AI64=Data!$G$12,'3 INPUT SAP DATA'!$AI64=Data!$H$12),0,Data!N$18*14*((0.0091*1+0.0245*(1-1))*3+0.0263)))</f>
        <v/>
      </c>
      <c r="BK61" s="24" t="str">
        <f>IF($B61="","",IF(OR('3 INPUT SAP DATA'!$AI64=Data!$E$12,'3 INPUT SAP DATA'!$AI64=Data!$G$12,'3 INPUT SAP DATA'!$AI64=Data!$H$12),0,Data!O$18*14*((0.0091*1+0.0245*(1-1))*3+0.0263)))</f>
        <v/>
      </c>
      <c r="BL61" s="24" t="str">
        <f>IF($B61="","",IF('3 INPUT SAP DATA'!$AN64=Data!$G$13,600*IF(C64&lt;100,C64/100,1)*Data!D$18/365,0))</f>
        <v/>
      </c>
      <c r="BM61" s="24" t="str">
        <f>IF($B61="","",IF('3 INPUT SAP DATA'!$AN64=Data!$G$13,600*IF(D64&lt;100,D64/100,1)*Data!E$18/365,0))</f>
        <v/>
      </c>
      <c r="BN61" s="24" t="str">
        <f>IF($B61="","",IF('3 INPUT SAP DATA'!$AN64=Data!$G$13,600*IF(E64&lt;100,E64/100,1)*Data!F$18/365,0))</f>
        <v/>
      </c>
      <c r="BO61" s="24" t="str">
        <f>IF($B61="","",IF('3 INPUT SAP DATA'!$AN64=Data!$G$13,600*IF(F64&lt;100,F64/100,1)*Data!G$18/365,0))</f>
        <v/>
      </c>
      <c r="BP61" s="24" t="str">
        <f>IF($B61="","",IF('3 INPUT SAP DATA'!$AN64=Data!$G$13,600*IF(G64&lt;100,G64/100,1)*Data!H$18/365,0))</f>
        <v/>
      </c>
      <c r="BQ61" s="24" t="str">
        <f>IF($B61="","",IF('3 INPUT SAP DATA'!$AN64=Data!$G$13,600*IF(H64&lt;100,H64/100,1)*Data!I$18/365,0))</f>
        <v/>
      </c>
      <c r="BR61" s="24" t="str">
        <f>IF($B61="","",IF('3 INPUT SAP DATA'!$AN64=Data!$G$13,600*IF(I64&lt;100,I64/100,1)*Data!J$18/365,0))</f>
        <v/>
      </c>
      <c r="BS61" s="24" t="str">
        <f>IF($B61="","",IF('3 INPUT SAP DATA'!$AN64=Data!$G$13,600*IF(J64&lt;100,J64/100,1)*Data!K$18/365,0))</f>
        <v/>
      </c>
      <c r="BT61" s="24" t="str">
        <f>IF($B61="","",IF('3 INPUT SAP DATA'!$AN64=Data!$G$13,600*IF(K64&lt;100,K64/100,1)*Data!L$18/365,0))</f>
        <v/>
      </c>
      <c r="BU61" s="24" t="str">
        <f>IF($B61="","",IF('3 INPUT SAP DATA'!$AN64=Data!$G$13,600*IF(L64&lt;100,L64/100,1)*Data!M$18/365,0))</f>
        <v/>
      </c>
      <c r="BV61" s="24" t="str">
        <f>IF($B61="","",IF('3 INPUT SAP DATA'!$AN64=Data!$G$13,600*IF(M64&lt;100,M64/100,1)*Data!N$18/365,0))</f>
        <v/>
      </c>
      <c r="BW61" s="24" t="str">
        <f>IF($B61="","",IF('3 INPUT SAP DATA'!$AN64=Data!$G$13,600*IF(N64&lt;100,N64/100,1)*Data!O$18/365,0))</f>
        <v/>
      </c>
      <c r="BX61" s="24" t="str">
        <f t="shared" si="14"/>
        <v/>
      </c>
      <c r="BY61" s="24" t="str">
        <f t="shared" si="15"/>
        <v/>
      </c>
      <c r="BZ61" s="24" t="str">
        <f t="shared" si="16"/>
        <v/>
      </c>
      <c r="CA61" s="24" t="str">
        <f t="shared" si="17"/>
        <v/>
      </c>
      <c r="CB61" s="24" t="str">
        <f t="shared" si="18"/>
        <v/>
      </c>
      <c r="CC61" s="24" t="str">
        <f t="shared" si="19"/>
        <v/>
      </c>
      <c r="CD61" s="24" t="str">
        <f t="shared" si="20"/>
        <v/>
      </c>
      <c r="CE61" s="24" t="str">
        <f t="shared" si="21"/>
        <v/>
      </c>
      <c r="CF61" s="24" t="str">
        <f t="shared" si="22"/>
        <v/>
      </c>
      <c r="CG61" s="24" t="str">
        <f t="shared" si="23"/>
        <v/>
      </c>
      <c r="CH61" s="24" t="str">
        <f t="shared" si="24"/>
        <v/>
      </c>
      <c r="CI61" s="24" t="str">
        <f t="shared" si="25"/>
        <v/>
      </c>
      <c r="CJ61" s="24" t="str">
        <f>IF($B61="","",BX61+'3 INPUT SAP DATA'!AV64)</f>
        <v/>
      </c>
      <c r="CK61" s="24" t="str">
        <f>IF($B61="","",BY61+'3 INPUT SAP DATA'!AW64)</f>
        <v/>
      </c>
      <c r="CL61" s="24" t="str">
        <f>IF($B61="","",BZ61+'3 INPUT SAP DATA'!AX64)</f>
        <v/>
      </c>
      <c r="CM61" s="24" t="str">
        <f>IF($B61="","",CA61+'3 INPUT SAP DATA'!AY64)</f>
        <v/>
      </c>
      <c r="CN61" s="24" t="str">
        <f>IF($B61="","",CB61+'3 INPUT SAP DATA'!AZ64)</f>
        <v/>
      </c>
      <c r="CO61" s="24" t="str">
        <f>IF($B61="","",CC61+'3 INPUT SAP DATA'!BA64)</f>
        <v/>
      </c>
      <c r="CP61" s="24" t="str">
        <f>IF($B61="","",CD61+'3 INPUT SAP DATA'!BB64)</f>
        <v/>
      </c>
      <c r="CQ61" s="24" t="str">
        <f>IF($B61="","",CE61+'3 INPUT SAP DATA'!BC64)</f>
        <v/>
      </c>
      <c r="CR61" s="24" t="str">
        <f>IF($B61="","",CF61+'3 INPUT SAP DATA'!BD64)</f>
        <v/>
      </c>
      <c r="CS61" s="24" t="str">
        <f>IF($B61="","",CG61+'3 INPUT SAP DATA'!BE64)</f>
        <v/>
      </c>
      <c r="CT61" s="24" t="str">
        <f>IF($B61="","",CH61+'3 INPUT SAP DATA'!BF64)</f>
        <v/>
      </c>
      <c r="CU61" s="24" t="str">
        <f>IF($B61="","",CI61+'3 INPUT SAP DATA'!BG64)</f>
        <v/>
      </c>
      <c r="CV61" s="24" t="str">
        <f>IF($B61="","",Data!$I$125*(Data!$I$123*O61+BL61)+Data!$I$124*(AB61+AN61+AZ61))</f>
        <v/>
      </c>
      <c r="CW61" s="24" t="str">
        <f>IF($B61="","",Data!$I$125*(Data!$I$123*P61+BM61)+Data!$I$124*(AC61+AO61+BA61))</f>
        <v/>
      </c>
      <c r="CX61" s="24" t="str">
        <f>IF($B61="","",Data!$I$125*(Data!$I$123*Q61+BN61)+Data!$I$124*(AD61+AP61+BB61))</f>
        <v/>
      </c>
      <c r="CY61" s="24" t="str">
        <f>IF($B61="","",Data!$I$125*(Data!$I$123*R61+BO61)+Data!$I$124*(AE61+AQ61+BC61))</f>
        <v/>
      </c>
      <c r="CZ61" s="24" t="str">
        <f>IF($B61="","",Data!$I$125*(Data!$I$123*S61+BP61)+Data!$I$124*(AF61+AR61+BD61))</f>
        <v/>
      </c>
      <c r="DA61" s="24" t="str">
        <f>IF($B61="","",Data!$I$125*(Data!$I$123*T61+BQ61)+Data!$I$124*(AG61+AS61+BE61))</f>
        <v/>
      </c>
      <c r="DB61" s="24" t="str">
        <f>IF($B61="","",Data!$I$125*(Data!$I$123*U61+BR61)+Data!$I$124*(AH61+AT61+BF61))</f>
        <v/>
      </c>
      <c r="DC61" s="24" t="str">
        <f>IF($B61="","",Data!$I$125*(Data!$I$123*V61+BS61)+Data!$I$124*(AI61+AU61+BG61))</f>
        <v/>
      </c>
      <c r="DD61" s="24" t="str">
        <f>IF($B61="","",Data!$I$125*(Data!$I$123*W61+BT61)+Data!$I$124*(AJ61+AV61+BH61))</f>
        <v/>
      </c>
      <c r="DE61" s="24" t="str">
        <f>IF($B61="","",Data!$I$125*(Data!$I$123*X61+BU61)+Data!$I$124*(AK61+AW61+BI61))</f>
        <v/>
      </c>
      <c r="DF61" s="24" t="str">
        <f>IF($B61="","",Data!$I$125*(Data!$I$123*Y61+BV61)+Data!$I$124*(AL61+AX61+BJ61))</f>
        <v/>
      </c>
      <c r="DG61" s="24" t="str">
        <f>IF($B61="","",Data!$I$125*(Data!$I$123*Z61+BW61)+Data!$I$124*(AM61+AY61+BK61))</f>
        <v/>
      </c>
    </row>
    <row r="62" spans="2:111" s="17" customFormat="1" ht="19.899999999999999" customHeight="1">
      <c r="B62" s="47" t="str">
        <f>IF('3 INPUT SAP DATA'!H65="","",'3 INPUT SAP DATA'!H65)</f>
        <v/>
      </c>
      <c r="C62" s="24" t="str">
        <f>IF($B62="","",25*Occupancy!$G58*Data!D$107)</f>
        <v/>
      </c>
      <c r="D62" s="24" t="str">
        <f>IF($B62="","",25*Occupancy!$G58*Data!E$107)</f>
        <v/>
      </c>
      <c r="E62" s="24" t="str">
        <f>IF($B62="","",25*Occupancy!$G58*Data!F$107)</f>
        <v/>
      </c>
      <c r="F62" s="24" t="str">
        <f>IF($B62="","",25*Occupancy!$G58*Data!G$107)</f>
        <v/>
      </c>
      <c r="G62" s="24" t="str">
        <f>IF($B62="","",25*Occupancy!$G58*Data!H$107)</f>
        <v/>
      </c>
      <c r="H62" s="24" t="str">
        <f>IF($B62="","",25*Occupancy!$G58*Data!I$107)</f>
        <v/>
      </c>
      <c r="I62" s="24" t="str">
        <f>IF($B62="","",25*Occupancy!$G58*Data!J$107)</f>
        <v/>
      </c>
      <c r="J62" s="24" t="str">
        <f>IF($B62="","",25*Occupancy!$G58*Data!K$107)</f>
        <v/>
      </c>
      <c r="K62" s="24" t="str">
        <f>IF($B62="","",25*Occupancy!$G58*Data!L$107)</f>
        <v/>
      </c>
      <c r="L62" s="24" t="str">
        <f>IF($B62="","",25*Occupancy!$G58*Data!M$107)</f>
        <v/>
      </c>
      <c r="M62" s="24" t="str">
        <f>IF($B62="","",25*Occupancy!$G58*Data!N$107)</f>
        <v/>
      </c>
      <c r="N62" s="24" t="str">
        <f>IF($B62="","",25*Occupancy!$G58*Data!O$107)</f>
        <v/>
      </c>
      <c r="O62" s="24" t="str">
        <f>IF($B62="","",4.18*C62*Data!D$18*(60-Data!D$104)/3600)</f>
        <v/>
      </c>
      <c r="P62" s="24" t="str">
        <f>IF($B62="","",4.18*D62*Data!E$18*(60-Data!E$104)/3600)</f>
        <v/>
      </c>
      <c r="Q62" s="24" t="str">
        <f>IF($B62="","",4.18*E62*Data!F$18*(60-Data!F$104)/3600)</f>
        <v/>
      </c>
      <c r="R62" s="24" t="str">
        <f>IF($B62="","",4.18*F62*Data!G$18*(60-Data!G$104)/3600)</f>
        <v/>
      </c>
      <c r="S62" s="24" t="str">
        <f>IF($B62="","",4.18*G62*Data!H$18*(60-Data!H$104)/3600)</f>
        <v/>
      </c>
      <c r="T62" s="24" t="str">
        <f>IF($B62="","",4.18*H62*Data!I$18*(60-Data!I$104)/3600)</f>
        <v/>
      </c>
      <c r="U62" s="24" t="str">
        <f>IF($B62="","",4.18*I62*Data!J$18*(60-Data!J$104)/3600)</f>
        <v/>
      </c>
      <c r="V62" s="24" t="str">
        <f>IF($B62="","",4.18*J62*Data!K$18*(60-Data!K$104)/3600)</f>
        <v/>
      </c>
      <c r="W62" s="24" t="str">
        <f>IF($B62="","",4.18*K62*Data!L$18*(60-Data!L$104)/3600)</f>
        <v/>
      </c>
      <c r="X62" s="24" t="str">
        <f>IF($B62="","",4.18*L62*Data!M$18*(60-Data!M$104)/3600)</f>
        <v/>
      </c>
      <c r="Y62" s="24" t="str">
        <f>IF($B62="","",4.18*M62*Data!N$18*(60-Data!N$104)/3600)</f>
        <v/>
      </c>
      <c r="Z62" s="24" t="str">
        <f>IF($B62="","",4.18*N62*Data!O$18*(60-Data!O$104)/3600)</f>
        <v/>
      </c>
      <c r="AA62" s="24" t="str">
        <f t="shared" si="12"/>
        <v/>
      </c>
      <c r="AB62" s="24" t="str">
        <f t="shared" si="13"/>
        <v/>
      </c>
      <c r="AC62" s="24" t="str">
        <f t="shared" si="0"/>
        <v/>
      </c>
      <c r="AD62" s="24" t="str">
        <f t="shared" si="1"/>
        <v/>
      </c>
      <c r="AE62" s="24" t="str">
        <f t="shared" si="2"/>
        <v/>
      </c>
      <c r="AF62" s="24" t="str">
        <f t="shared" si="3"/>
        <v/>
      </c>
      <c r="AG62" s="24" t="str">
        <f t="shared" si="4"/>
        <v/>
      </c>
      <c r="AH62" s="24" t="str">
        <f t="shared" si="5"/>
        <v/>
      </c>
      <c r="AI62" s="24" t="str">
        <f t="shared" si="6"/>
        <v/>
      </c>
      <c r="AJ62" s="24" t="str">
        <f t="shared" si="7"/>
        <v/>
      </c>
      <c r="AK62" s="24" t="str">
        <f t="shared" si="8"/>
        <v/>
      </c>
      <c r="AL62" s="24" t="str">
        <f t="shared" si="9"/>
        <v/>
      </c>
      <c r="AM62" s="24" t="str">
        <f t="shared" si="10"/>
        <v/>
      </c>
      <c r="AN62" s="24" t="str">
        <f>IF($B62="","",'3 INPUT SAP DATA'!$AP65*0.6*Data!D$18)</f>
        <v/>
      </c>
      <c r="AO62" s="24" t="str">
        <f>IF($B62="","",'3 INPUT SAP DATA'!$AP65*0.6*Data!E$18)</f>
        <v/>
      </c>
      <c r="AP62" s="24" t="str">
        <f>IF($B62="","",'3 INPUT SAP DATA'!$AP65*0.6*Data!F$18)</f>
        <v/>
      </c>
      <c r="AQ62" s="24" t="str">
        <f>IF($B62="","",'3 INPUT SAP DATA'!$AP65*0.6*Data!G$18)</f>
        <v/>
      </c>
      <c r="AR62" s="24" t="str">
        <f>IF($B62="","",'3 INPUT SAP DATA'!$AP65*0.6*Data!H$18)</f>
        <v/>
      </c>
      <c r="AS62" s="24" t="str">
        <f>IF($B62="","",'3 INPUT SAP DATA'!$AP65*0.6*Data!I$18)</f>
        <v/>
      </c>
      <c r="AT62" s="24" t="str">
        <f>IF($B62="","",'3 INPUT SAP DATA'!$AP65*0.6*Data!J$18)</f>
        <v/>
      </c>
      <c r="AU62" s="24" t="str">
        <f>IF($B62="","",'3 INPUT SAP DATA'!$AP65*0.6*Data!K$18)</f>
        <v/>
      </c>
      <c r="AV62" s="24" t="str">
        <f>IF($B62="","",'3 INPUT SAP DATA'!$AP65*0.6*Data!L$18)</f>
        <v/>
      </c>
      <c r="AW62" s="24" t="str">
        <f>IF($B62="","",'3 INPUT SAP DATA'!$AP65*0.6*Data!M$18)</f>
        <v/>
      </c>
      <c r="AX62" s="24" t="str">
        <f>IF($B62="","",'3 INPUT SAP DATA'!$AP65*0.6*Data!N$18)</f>
        <v/>
      </c>
      <c r="AY62" s="24" t="str">
        <f>IF($B62="","",'3 INPUT SAP DATA'!$AP65*0.6*Data!O$18)</f>
        <v/>
      </c>
      <c r="AZ62" s="24" t="str">
        <f>IF($B62="","",IF(OR('3 INPUT SAP DATA'!$AI65=Data!$E$12,'3 INPUT SAP DATA'!$AI65=Data!$G$12,'3 INPUT SAP DATA'!$AI65=Data!$H$12),0,Data!D$18*14*((0.0091*1+0.0245*(1-1))*3+0.0263)))</f>
        <v/>
      </c>
      <c r="BA62" s="24" t="str">
        <f>IF($B62="","",IF(OR('3 INPUT SAP DATA'!$AI65=Data!$E$12,'3 INPUT SAP DATA'!$AI65=Data!$G$12,'3 INPUT SAP DATA'!$AI65=Data!$H$12),0,Data!E$18*14*((0.0091*1+0.0245*(1-1))*3+0.0263)))</f>
        <v/>
      </c>
      <c r="BB62" s="24" t="str">
        <f>IF($B62="","",IF(OR('3 INPUT SAP DATA'!$AI65=Data!$E$12,'3 INPUT SAP DATA'!$AI65=Data!$G$12,'3 INPUT SAP DATA'!$AI65=Data!$H$12),0,Data!F$18*14*((0.0091*1+0.0245*(1-1))*3+0.0263)))</f>
        <v/>
      </c>
      <c r="BC62" s="24" t="str">
        <f>IF($B62="","",IF(OR('3 INPUT SAP DATA'!$AI65=Data!$E$12,'3 INPUT SAP DATA'!$AI65=Data!$G$12,'3 INPUT SAP DATA'!$AI65=Data!$H$12),0,Data!G$18*14*((0.0091*1+0.0245*(1-1))*3+0.0263)))</f>
        <v/>
      </c>
      <c r="BD62" s="24" t="str">
        <f>IF($B62="","",IF(OR('3 INPUT SAP DATA'!$AI65=Data!$E$12,'3 INPUT SAP DATA'!$AI65=Data!$G$12,'3 INPUT SAP DATA'!$AI65=Data!$H$12),0,Data!H$18*14*((0.0091*1+0.0245*(1-1))*3+0.0263)))</f>
        <v/>
      </c>
      <c r="BE62" s="24" t="str">
        <f>IF($B62="","",IF(OR('3 INPUT SAP DATA'!$AI65=Data!$E$12,'3 INPUT SAP DATA'!$AI65=Data!$G$12,'3 INPUT SAP DATA'!$AI65=Data!$H$12),0,Data!I$18*14*((0.0091*1+0.0245*(1-1))*3+0.0263)))</f>
        <v/>
      </c>
      <c r="BF62" s="24" t="str">
        <f>IF($B62="","",IF(OR('3 INPUT SAP DATA'!$AI65=Data!$E$12,'3 INPUT SAP DATA'!$AI65=Data!$G$12,'3 INPUT SAP DATA'!$AI65=Data!$H$12),0,Data!J$18*14*((0.0091*1+0.0245*(1-1))*3+0.0263)))</f>
        <v/>
      </c>
      <c r="BG62" s="24" t="str">
        <f>IF($B62="","",IF(OR('3 INPUT SAP DATA'!$AI65=Data!$E$12,'3 INPUT SAP DATA'!$AI65=Data!$G$12,'3 INPUT SAP DATA'!$AI65=Data!$H$12),0,Data!K$18*14*((0.0091*1+0.0245*(1-1))*3+0.0263)))</f>
        <v/>
      </c>
      <c r="BH62" s="24" t="str">
        <f>IF($B62="","",IF(OR('3 INPUT SAP DATA'!$AI65=Data!$E$12,'3 INPUT SAP DATA'!$AI65=Data!$G$12,'3 INPUT SAP DATA'!$AI65=Data!$H$12),0,Data!L$18*14*((0.0091*1+0.0245*(1-1))*3+0.0263)))</f>
        <v/>
      </c>
      <c r="BI62" s="24" t="str">
        <f>IF($B62="","",IF(OR('3 INPUT SAP DATA'!$AI65=Data!$E$12,'3 INPUT SAP DATA'!$AI65=Data!$G$12,'3 INPUT SAP DATA'!$AI65=Data!$H$12),0,Data!M$18*14*((0.0091*1+0.0245*(1-1))*3+0.0263)))</f>
        <v/>
      </c>
      <c r="BJ62" s="24" t="str">
        <f>IF($B62="","",IF(OR('3 INPUT SAP DATA'!$AI65=Data!$E$12,'3 INPUT SAP DATA'!$AI65=Data!$G$12,'3 INPUT SAP DATA'!$AI65=Data!$H$12),0,Data!N$18*14*((0.0091*1+0.0245*(1-1))*3+0.0263)))</f>
        <v/>
      </c>
      <c r="BK62" s="24" t="str">
        <f>IF($B62="","",IF(OR('3 INPUT SAP DATA'!$AI65=Data!$E$12,'3 INPUT SAP DATA'!$AI65=Data!$G$12,'3 INPUT SAP DATA'!$AI65=Data!$H$12),0,Data!O$18*14*((0.0091*1+0.0245*(1-1))*3+0.0263)))</f>
        <v/>
      </c>
      <c r="BL62" s="24" t="str">
        <f>IF($B62="","",IF('3 INPUT SAP DATA'!$AN65=Data!$G$13,600*IF(C65&lt;100,C65/100,1)*Data!D$18/365,0))</f>
        <v/>
      </c>
      <c r="BM62" s="24" t="str">
        <f>IF($B62="","",IF('3 INPUT SAP DATA'!$AN65=Data!$G$13,600*IF(D65&lt;100,D65/100,1)*Data!E$18/365,0))</f>
        <v/>
      </c>
      <c r="BN62" s="24" t="str">
        <f>IF($B62="","",IF('3 INPUT SAP DATA'!$AN65=Data!$G$13,600*IF(E65&lt;100,E65/100,1)*Data!F$18/365,0))</f>
        <v/>
      </c>
      <c r="BO62" s="24" t="str">
        <f>IF($B62="","",IF('3 INPUT SAP DATA'!$AN65=Data!$G$13,600*IF(F65&lt;100,F65/100,1)*Data!G$18/365,0))</f>
        <v/>
      </c>
      <c r="BP62" s="24" t="str">
        <f>IF($B62="","",IF('3 INPUT SAP DATA'!$AN65=Data!$G$13,600*IF(G65&lt;100,G65/100,1)*Data!H$18/365,0))</f>
        <v/>
      </c>
      <c r="BQ62" s="24" t="str">
        <f>IF($B62="","",IF('3 INPUT SAP DATA'!$AN65=Data!$G$13,600*IF(H65&lt;100,H65/100,1)*Data!I$18/365,0))</f>
        <v/>
      </c>
      <c r="BR62" s="24" t="str">
        <f>IF($B62="","",IF('3 INPUT SAP DATA'!$AN65=Data!$G$13,600*IF(I65&lt;100,I65/100,1)*Data!J$18/365,0))</f>
        <v/>
      </c>
      <c r="BS62" s="24" t="str">
        <f>IF($B62="","",IF('3 INPUT SAP DATA'!$AN65=Data!$G$13,600*IF(J65&lt;100,J65/100,1)*Data!K$18/365,0))</f>
        <v/>
      </c>
      <c r="BT62" s="24" t="str">
        <f>IF($B62="","",IF('3 INPUT SAP DATA'!$AN65=Data!$G$13,600*IF(K65&lt;100,K65/100,1)*Data!L$18/365,0))</f>
        <v/>
      </c>
      <c r="BU62" s="24" t="str">
        <f>IF($B62="","",IF('3 INPUT SAP DATA'!$AN65=Data!$G$13,600*IF(L65&lt;100,L65/100,1)*Data!M$18/365,0))</f>
        <v/>
      </c>
      <c r="BV62" s="24" t="str">
        <f>IF($B62="","",IF('3 INPUT SAP DATA'!$AN65=Data!$G$13,600*IF(M65&lt;100,M65/100,1)*Data!N$18/365,0))</f>
        <v/>
      </c>
      <c r="BW62" s="24" t="str">
        <f>IF($B62="","",IF('3 INPUT SAP DATA'!$AN65=Data!$G$13,600*IF(N65&lt;100,N65/100,1)*Data!O$18/365,0))</f>
        <v/>
      </c>
      <c r="BX62" s="24" t="str">
        <f t="shared" si="14"/>
        <v/>
      </c>
      <c r="BY62" s="24" t="str">
        <f t="shared" si="15"/>
        <v/>
      </c>
      <c r="BZ62" s="24" t="str">
        <f t="shared" si="16"/>
        <v/>
      </c>
      <c r="CA62" s="24" t="str">
        <f t="shared" si="17"/>
        <v/>
      </c>
      <c r="CB62" s="24" t="str">
        <f t="shared" si="18"/>
        <v/>
      </c>
      <c r="CC62" s="24" t="str">
        <f t="shared" si="19"/>
        <v/>
      </c>
      <c r="CD62" s="24" t="str">
        <f t="shared" si="20"/>
        <v/>
      </c>
      <c r="CE62" s="24" t="str">
        <f t="shared" si="21"/>
        <v/>
      </c>
      <c r="CF62" s="24" t="str">
        <f t="shared" si="22"/>
        <v/>
      </c>
      <c r="CG62" s="24" t="str">
        <f t="shared" si="23"/>
        <v/>
      </c>
      <c r="CH62" s="24" t="str">
        <f t="shared" si="24"/>
        <v/>
      </c>
      <c r="CI62" s="24" t="str">
        <f t="shared" si="25"/>
        <v/>
      </c>
      <c r="CJ62" s="24" t="str">
        <f>IF($B62="","",BX62+'3 INPUT SAP DATA'!AV65)</f>
        <v/>
      </c>
      <c r="CK62" s="24" t="str">
        <f>IF($B62="","",BY62+'3 INPUT SAP DATA'!AW65)</f>
        <v/>
      </c>
      <c r="CL62" s="24" t="str">
        <f>IF($B62="","",BZ62+'3 INPUT SAP DATA'!AX65)</f>
        <v/>
      </c>
      <c r="CM62" s="24" t="str">
        <f>IF($B62="","",CA62+'3 INPUT SAP DATA'!AY65)</f>
        <v/>
      </c>
      <c r="CN62" s="24" t="str">
        <f>IF($B62="","",CB62+'3 INPUT SAP DATA'!AZ65)</f>
        <v/>
      </c>
      <c r="CO62" s="24" t="str">
        <f>IF($B62="","",CC62+'3 INPUT SAP DATA'!BA65)</f>
        <v/>
      </c>
      <c r="CP62" s="24" t="str">
        <f>IF($B62="","",CD62+'3 INPUT SAP DATA'!BB65)</f>
        <v/>
      </c>
      <c r="CQ62" s="24" t="str">
        <f>IF($B62="","",CE62+'3 INPUT SAP DATA'!BC65)</f>
        <v/>
      </c>
      <c r="CR62" s="24" t="str">
        <f>IF($B62="","",CF62+'3 INPUT SAP DATA'!BD65)</f>
        <v/>
      </c>
      <c r="CS62" s="24" t="str">
        <f>IF($B62="","",CG62+'3 INPUT SAP DATA'!BE65)</f>
        <v/>
      </c>
      <c r="CT62" s="24" t="str">
        <f>IF($B62="","",CH62+'3 INPUT SAP DATA'!BF65)</f>
        <v/>
      </c>
      <c r="CU62" s="24" t="str">
        <f>IF($B62="","",CI62+'3 INPUT SAP DATA'!BG65)</f>
        <v/>
      </c>
      <c r="CV62" s="24" t="str">
        <f>IF($B62="","",Data!$I$125*(Data!$I$123*O62+BL62)+Data!$I$124*(AB62+AN62+AZ62))</f>
        <v/>
      </c>
      <c r="CW62" s="24" t="str">
        <f>IF($B62="","",Data!$I$125*(Data!$I$123*P62+BM62)+Data!$I$124*(AC62+AO62+BA62))</f>
        <v/>
      </c>
      <c r="CX62" s="24" t="str">
        <f>IF($B62="","",Data!$I$125*(Data!$I$123*Q62+BN62)+Data!$I$124*(AD62+AP62+BB62))</f>
        <v/>
      </c>
      <c r="CY62" s="24" t="str">
        <f>IF($B62="","",Data!$I$125*(Data!$I$123*R62+BO62)+Data!$I$124*(AE62+AQ62+BC62))</f>
        <v/>
      </c>
      <c r="CZ62" s="24" t="str">
        <f>IF($B62="","",Data!$I$125*(Data!$I$123*S62+BP62)+Data!$I$124*(AF62+AR62+BD62))</f>
        <v/>
      </c>
      <c r="DA62" s="24" t="str">
        <f>IF($B62="","",Data!$I$125*(Data!$I$123*T62+BQ62)+Data!$I$124*(AG62+AS62+BE62))</f>
        <v/>
      </c>
      <c r="DB62" s="24" t="str">
        <f>IF($B62="","",Data!$I$125*(Data!$I$123*U62+BR62)+Data!$I$124*(AH62+AT62+BF62))</f>
        <v/>
      </c>
      <c r="DC62" s="24" t="str">
        <f>IF($B62="","",Data!$I$125*(Data!$I$123*V62+BS62)+Data!$I$124*(AI62+AU62+BG62))</f>
        <v/>
      </c>
      <c r="DD62" s="24" t="str">
        <f>IF($B62="","",Data!$I$125*(Data!$I$123*W62+BT62)+Data!$I$124*(AJ62+AV62+BH62))</f>
        <v/>
      </c>
      <c r="DE62" s="24" t="str">
        <f>IF($B62="","",Data!$I$125*(Data!$I$123*X62+BU62)+Data!$I$124*(AK62+AW62+BI62))</f>
        <v/>
      </c>
      <c r="DF62" s="24" t="str">
        <f>IF($B62="","",Data!$I$125*(Data!$I$123*Y62+BV62)+Data!$I$124*(AL62+AX62+BJ62))</f>
        <v/>
      </c>
      <c r="DG62" s="24" t="str">
        <f>IF($B62="","",Data!$I$125*(Data!$I$123*Z62+BW62)+Data!$I$124*(AM62+AY62+BK62))</f>
        <v/>
      </c>
    </row>
    <row r="63" spans="2:111" s="17" customFormat="1" ht="19.899999999999999" customHeight="1">
      <c r="B63" s="47" t="str">
        <f>IF('3 INPUT SAP DATA'!H66="","",'3 INPUT SAP DATA'!H66)</f>
        <v/>
      </c>
      <c r="C63" s="24" t="str">
        <f>IF($B63="","",25*Occupancy!$G59*Data!D$107)</f>
        <v/>
      </c>
      <c r="D63" s="24" t="str">
        <f>IF($B63="","",25*Occupancy!$G59*Data!E$107)</f>
        <v/>
      </c>
      <c r="E63" s="24" t="str">
        <f>IF($B63="","",25*Occupancy!$G59*Data!F$107)</f>
        <v/>
      </c>
      <c r="F63" s="24" t="str">
        <f>IF($B63="","",25*Occupancy!$G59*Data!G$107)</f>
        <v/>
      </c>
      <c r="G63" s="24" t="str">
        <f>IF($B63="","",25*Occupancy!$G59*Data!H$107)</f>
        <v/>
      </c>
      <c r="H63" s="24" t="str">
        <f>IF($B63="","",25*Occupancy!$G59*Data!I$107)</f>
        <v/>
      </c>
      <c r="I63" s="24" t="str">
        <f>IF($B63="","",25*Occupancy!$G59*Data!J$107)</f>
        <v/>
      </c>
      <c r="J63" s="24" t="str">
        <f>IF($B63="","",25*Occupancy!$G59*Data!K$107)</f>
        <v/>
      </c>
      <c r="K63" s="24" t="str">
        <f>IF($B63="","",25*Occupancy!$G59*Data!L$107)</f>
        <v/>
      </c>
      <c r="L63" s="24" t="str">
        <f>IF($B63="","",25*Occupancy!$G59*Data!M$107)</f>
        <v/>
      </c>
      <c r="M63" s="24" t="str">
        <f>IF($B63="","",25*Occupancy!$G59*Data!N$107)</f>
        <v/>
      </c>
      <c r="N63" s="24" t="str">
        <f>IF($B63="","",25*Occupancy!$G59*Data!O$107)</f>
        <v/>
      </c>
      <c r="O63" s="24" t="str">
        <f>IF($B63="","",4.18*C63*Data!D$18*(60-Data!D$104)/3600)</f>
        <v/>
      </c>
      <c r="P63" s="24" t="str">
        <f>IF($B63="","",4.18*D63*Data!E$18*(60-Data!E$104)/3600)</f>
        <v/>
      </c>
      <c r="Q63" s="24" t="str">
        <f>IF($B63="","",4.18*E63*Data!F$18*(60-Data!F$104)/3600)</f>
        <v/>
      </c>
      <c r="R63" s="24" t="str">
        <f>IF($B63="","",4.18*F63*Data!G$18*(60-Data!G$104)/3600)</f>
        <v/>
      </c>
      <c r="S63" s="24" t="str">
        <f>IF($B63="","",4.18*G63*Data!H$18*(60-Data!H$104)/3600)</f>
        <v/>
      </c>
      <c r="T63" s="24" t="str">
        <f>IF($B63="","",4.18*H63*Data!I$18*(60-Data!I$104)/3600)</f>
        <v/>
      </c>
      <c r="U63" s="24" t="str">
        <f>IF($B63="","",4.18*I63*Data!J$18*(60-Data!J$104)/3600)</f>
        <v/>
      </c>
      <c r="V63" s="24" t="str">
        <f>IF($B63="","",4.18*J63*Data!K$18*(60-Data!K$104)/3600)</f>
        <v/>
      </c>
      <c r="W63" s="24" t="str">
        <f>IF($B63="","",4.18*K63*Data!L$18*(60-Data!L$104)/3600)</f>
        <v/>
      </c>
      <c r="X63" s="24" t="str">
        <f>IF($B63="","",4.18*L63*Data!M$18*(60-Data!M$104)/3600)</f>
        <v/>
      </c>
      <c r="Y63" s="24" t="str">
        <f>IF($B63="","",4.18*M63*Data!N$18*(60-Data!N$104)/3600)</f>
        <v/>
      </c>
      <c r="Z63" s="24" t="str">
        <f>IF($B63="","",4.18*N63*Data!O$18*(60-Data!O$104)/3600)</f>
        <v/>
      </c>
      <c r="AA63" s="24" t="str">
        <f t="shared" si="12"/>
        <v/>
      </c>
      <c r="AB63" s="24" t="str">
        <f t="shared" si="13"/>
        <v/>
      </c>
      <c r="AC63" s="24" t="str">
        <f t="shared" si="0"/>
        <v/>
      </c>
      <c r="AD63" s="24" t="str">
        <f t="shared" si="1"/>
        <v/>
      </c>
      <c r="AE63" s="24" t="str">
        <f t="shared" si="2"/>
        <v/>
      </c>
      <c r="AF63" s="24" t="str">
        <f t="shared" si="3"/>
        <v/>
      </c>
      <c r="AG63" s="24" t="str">
        <f t="shared" si="4"/>
        <v/>
      </c>
      <c r="AH63" s="24" t="str">
        <f t="shared" si="5"/>
        <v/>
      </c>
      <c r="AI63" s="24" t="str">
        <f t="shared" si="6"/>
        <v/>
      </c>
      <c r="AJ63" s="24" t="str">
        <f t="shared" si="7"/>
        <v/>
      </c>
      <c r="AK63" s="24" t="str">
        <f t="shared" si="8"/>
        <v/>
      </c>
      <c r="AL63" s="24" t="str">
        <f t="shared" si="9"/>
        <v/>
      </c>
      <c r="AM63" s="24" t="str">
        <f t="shared" si="10"/>
        <v/>
      </c>
      <c r="AN63" s="24" t="str">
        <f>IF($B63="","",'3 INPUT SAP DATA'!$AP66*0.6*Data!D$18)</f>
        <v/>
      </c>
      <c r="AO63" s="24" t="str">
        <f>IF($B63="","",'3 INPUT SAP DATA'!$AP66*0.6*Data!E$18)</f>
        <v/>
      </c>
      <c r="AP63" s="24" t="str">
        <f>IF($B63="","",'3 INPUT SAP DATA'!$AP66*0.6*Data!F$18)</f>
        <v/>
      </c>
      <c r="AQ63" s="24" t="str">
        <f>IF($B63="","",'3 INPUT SAP DATA'!$AP66*0.6*Data!G$18)</f>
        <v/>
      </c>
      <c r="AR63" s="24" t="str">
        <f>IF($B63="","",'3 INPUT SAP DATA'!$AP66*0.6*Data!H$18)</f>
        <v/>
      </c>
      <c r="AS63" s="24" t="str">
        <f>IF($B63="","",'3 INPUT SAP DATA'!$AP66*0.6*Data!I$18)</f>
        <v/>
      </c>
      <c r="AT63" s="24" t="str">
        <f>IF($B63="","",'3 INPUT SAP DATA'!$AP66*0.6*Data!J$18)</f>
        <v/>
      </c>
      <c r="AU63" s="24" t="str">
        <f>IF($B63="","",'3 INPUT SAP DATA'!$AP66*0.6*Data!K$18)</f>
        <v/>
      </c>
      <c r="AV63" s="24" t="str">
        <f>IF($B63="","",'3 INPUT SAP DATA'!$AP66*0.6*Data!L$18)</f>
        <v/>
      </c>
      <c r="AW63" s="24" t="str">
        <f>IF($B63="","",'3 INPUT SAP DATA'!$AP66*0.6*Data!M$18)</f>
        <v/>
      </c>
      <c r="AX63" s="24" t="str">
        <f>IF($B63="","",'3 INPUT SAP DATA'!$AP66*0.6*Data!N$18)</f>
        <v/>
      </c>
      <c r="AY63" s="24" t="str">
        <f>IF($B63="","",'3 INPUT SAP DATA'!$AP66*0.6*Data!O$18)</f>
        <v/>
      </c>
      <c r="AZ63" s="24" t="str">
        <f>IF($B63="","",IF(OR('3 INPUT SAP DATA'!$AI66=Data!$E$12,'3 INPUT SAP DATA'!$AI66=Data!$G$12,'3 INPUT SAP DATA'!$AI66=Data!$H$12),0,Data!D$18*14*((0.0091*1+0.0245*(1-1))*3+0.0263)))</f>
        <v/>
      </c>
      <c r="BA63" s="24" t="str">
        <f>IF($B63="","",IF(OR('3 INPUT SAP DATA'!$AI66=Data!$E$12,'3 INPUT SAP DATA'!$AI66=Data!$G$12,'3 INPUT SAP DATA'!$AI66=Data!$H$12),0,Data!E$18*14*((0.0091*1+0.0245*(1-1))*3+0.0263)))</f>
        <v/>
      </c>
      <c r="BB63" s="24" t="str">
        <f>IF($B63="","",IF(OR('3 INPUT SAP DATA'!$AI66=Data!$E$12,'3 INPUT SAP DATA'!$AI66=Data!$G$12,'3 INPUT SAP DATA'!$AI66=Data!$H$12),0,Data!F$18*14*((0.0091*1+0.0245*(1-1))*3+0.0263)))</f>
        <v/>
      </c>
      <c r="BC63" s="24" t="str">
        <f>IF($B63="","",IF(OR('3 INPUT SAP DATA'!$AI66=Data!$E$12,'3 INPUT SAP DATA'!$AI66=Data!$G$12,'3 INPUT SAP DATA'!$AI66=Data!$H$12),0,Data!G$18*14*((0.0091*1+0.0245*(1-1))*3+0.0263)))</f>
        <v/>
      </c>
      <c r="BD63" s="24" t="str">
        <f>IF($B63="","",IF(OR('3 INPUT SAP DATA'!$AI66=Data!$E$12,'3 INPUT SAP DATA'!$AI66=Data!$G$12,'3 INPUT SAP DATA'!$AI66=Data!$H$12),0,Data!H$18*14*((0.0091*1+0.0245*(1-1))*3+0.0263)))</f>
        <v/>
      </c>
      <c r="BE63" s="24" t="str">
        <f>IF($B63="","",IF(OR('3 INPUT SAP DATA'!$AI66=Data!$E$12,'3 INPUT SAP DATA'!$AI66=Data!$G$12,'3 INPUT SAP DATA'!$AI66=Data!$H$12),0,Data!I$18*14*((0.0091*1+0.0245*(1-1))*3+0.0263)))</f>
        <v/>
      </c>
      <c r="BF63" s="24" t="str">
        <f>IF($B63="","",IF(OR('3 INPUT SAP DATA'!$AI66=Data!$E$12,'3 INPUT SAP DATA'!$AI66=Data!$G$12,'3 INPUT SAP DATA'!$AI66=Data!$H$12),0,Data!J$18*14*((0.0091*1+0.0245*(1-1))*3+0.0263)))</f>
        <v/>
      </c>
      <c r="BG63" s="24" t="str">
        <f>IF($B63="","",IF(OR('3 INPUT SAP DATA'!$AI66=Data!$E$12,'3 INPUT SAP DATA'!$AI66=Data!$G$12,'3 INPUT SAP DATA'!$AI66=Data!$H$12),0,Data!K$18*14*((0.0091*1+0.0245*(1-1))*3+0.0263)))</f>
        <v/>
      </c>
      <c r="BH63" s="24" t="str">
        <f>IF($B63="","",IF(OR('3 INPUT SAP DATA'!$AI66=Data!$E$12,'3 INPUT SAP DATA'!$AI66=Data!$G$12,'3 INPUT SAP DATA'!$AI66=Data!$H$12),0,Data!L$18*14*((0.0091*1+0.0245*(1-1))*3+0.0263)))</f>
        <v/>
      </c>
      <c r="BI63" s="24" t="str">
        <f>IF($B63="","",IF(OR('3 INPUT SAP DATA'!$AI66=Data!$E$12,'3 INPUT SAP DATA'!$AI66=Data!$G$12,'3 INPUT SAP DATA'!$AI66=Data!$H$12),0,Data!M$18*14*((0.0091*1+0.0245*(1-1))*3+0.0263)))</f>
        <v/>
      </c>
      <c r="BJ63" s="24" t="str">
        <f>IF($B63="","",IF(OR('3 INPUT SAP DATA'!$AI66=Data!$E$12,'3 INPUT SAP DATA'!$AI66=Data!$G$12,'3 INPUT SAP DATA'!$AI66=Data!$H$12),0,Data!N$18*14*((0.0091*1+0.0245*(1-1))*3+0.0263)))</f>
        <v/>
      </c>
      <c r="BK63" s="24" t="str">
        <f>IF($B63="","",IF(OR('3 INPUT SAP DATA'!$AI66=Data!$E$12,'3 INPUT SAP DATA'!$AI66=Data!$G$12,'3 INPUT SAP DATA'!$AI66=Data!$H$12),0,Data!O$18*14*((0.0091*1+0.0245*(1-1))*3+0.0263)))</f>
        <v/>
      </c>
      <c r="BL63" s="24" t="str">
        <f>IF($B63="","",IF('3 INPUT SAP DATA'!$AN66=Data!$G$13,600*IF(C66&lt;100,C66/100,1)*Data!D$18/365,0))</f>
        <v/>
      </c>
      <c r="BM63" s="24" t="str">
        <f>IF($B63="","",IF('3 INPUT SAP DATA'!$AN66=Data!$G$13,600*IF(D66&lt;100,D66/100,1)*Data!E$18/365,0))</f>
        <v/>
      </c>
      <c r="BN63" s="24" t="str">
        <f>IF($B63="","",IF('3 INPUT SAP DATA'!$AN66=Data!$G$13,600*IF(E66&lt;100,E66/100,1)*Data!F$18/365,0))</f>
        <v/>
      </c>
      <c r="BO63" s="24" t="str">
        <f>IF($B63="","",IF('3 INPUT SAP DATA'!$AN66=Data!$G$13,600*IF(F66&lt;100,F66/100,1)*Data!G$18/365,0))</f>
        <v/>
      </c>
      <c r="BP63" s="24" t="str">
        <f>IF($B63="","",IF('3 INPUT SAP DATA'!$AN66=Data!$G$13,600*IF(G66&lt;100,G66/100,1)*Data!H$18/365,0))</f>
        <v/>
      </c>
      <c r="BQ63" s="24" t="str">
        <f>IF($B63="","",IF('3 INPUT SAP DATA'!$AN66=Data!$G$13,600*IF(H66&lt;100,H66/100,1)*Data!I$18/365,0))</f>
        <v/>
      </c>
      <c r="BR63" s="24" t="str">
        <f>IF($B63="","",IF('3 INPUT SAP DATA'!$AN66=Data!$G$13,600*IF(I66&lt;100,I66/100,1)*Data!J$18/365,0))</f>
        <v/>
      </c>
      <c r="BS63" s="24" t="str">
        <f>IF($B63="","",IF('3 INPUT SAP DATA'!$AN66=Data!$G$13,600*IF(J66&lt;100,J66/100,1)*Data!K$18/365,0))</f>
        <v/>
      </c>
      <c r="BT63" s="24" t="str">
        <f>IF($B63="","",IF('3 INPUT SAP DATA'!$AN66=Data!$G$13,600*IF(K66&lt;100,K66/100,1)*Data!L$18/365,0))</f>
        <v/>
      </c>
      <c r="BU63" s="24" t="str">
        <f>IF($B63="","",IF('3 INPUT SAP DATA'!$AN66=Data!$G$13,600*IF(L66&lt;100,L66/100,1)*Data!M$18/365,0))</f>
        <v/>
      </c>
      <c r="BV63" s="24" t="str">
        <f>IF($B63="","",IF('3 INPUT SAP DATA'!$AN66=Data!$G$13,600*IF(M66&lt;100,M66/100,1)*Data!N$18/365,0))</f>
        <v/>
      </c>
      <c r="BW63" s="24" t="str">
        <f>IF($B63="","",IF('3 INPUT SAP DATA'!$AN66=Data!$G$13,600*IF(N66&lt;100,N66/100,1)*Data!O$18/365,0))</f>
        <v/>
      </c>
      <c r="BX63" s="24" t="str">
        <f t="shared" si="14"/>
        <v/>
      </c>
      <c r="BY63" s="24" t="str">
        <f t="shared" si="15"/>
        <v/>
      </c>
      <c r="BZ63" s="24" t="str">
        <f t="shared" si="16"/>
        <v/>
      </c>
      <c r="CA63" s="24" t="str">
        <f t="shared" si="17"/>
        <v/>
      </c>
      <c r="CB63" s="24" t="str">
        <f t="shared" si="18"/>
        <v/>
      </c>
      <c r="CC63" s="24" t="str">
        <f t="shared" si="19"/>
        <v/>
      </c>
      <c r="CD63" s="24" t="str">
        <f t="shared" si="20"/>
        <v/>
      </c>
      <c r="CE63" s="24" t="str">
        <f t="shared" si="21"/>
        <v/>
      </c>
      <c r="CF63" s="24" t="str">
        <f t="shared" si="22"/>
        <v/>
      </c>
      <c r="CG63" s="24" t="str">
        <f t="shared" si="23"/>
        <v/>
      </c>
      <c r="CH63" s="24" t="str">
        <f t="shared" si="24"/>
        <v/>
      </c>
      <c r="CI63" s="24" t="str">
        <f t="shared" si="25"/>
        <v/>
      </c>
      <c r="CJ63" s="24" t="str">
        <f>IF($B63="","",BX63+'3 INPUT SAP DATA'!AV66)</f>
        <v/>
      </c>
      <c r="CK63" s="24" t="str">
        <f>IF($B63="","",BY63+'3 INPUT SAP DATA'!AW66)</f>
        <v/>
      </c>
      <c r="CL63" s="24" t="str">
        <f>IF($B63="","",BZ63+'3 INPUT SAP DATA'!AX66)</f>
        <v/>
      </c>
      <c r="CM63" s="24" t="str">
        <f>IF($B63="","",CA63+'3 INPUT SAP DATA'!AY66)</f>
        <v/>
      </c>
      <c r="CN63" s="24" t="str">
        <f>IF($B63="","",CB63+'3 INPUT SAP DATA'!AZ66)</f>
        <v/>
      </c>
      <c r="CO63" s="24" t="str">
        <f>IF($B63="","",CC63+'3 INPUT SAP DATA'!BA66)</f>
        <v/>
      </c>
      <c r="CP63" s="24" t="str">
        <f>IF($B63="","",CD63+'3 INPUT SAP DATA'!BB66)</f>
        <v/>
      </c>
      <c r="CQ63" s="24" t="str">
        <f>IF($B63="","",CE63+'3 INPUT SAP DATA'!BC66)</f>
        <v/>
      </c>
      <c r="CR63" s="24" t="str">
        <f>IF($B63="","",CF63+'3 INPUT SAP DATA'!BD66)</f>
        <v/>
      </c>
      <c r="CS63" s="24" t="str">
        <f>IF($B63="","",CG63+'3 INPUT SAP DATA'!BE66)</f>
        <v/>
      </c>
      <c r="CT63" s="24" t="str">
        <f>IF($B63="","",CH63+'3 INPUT SAP DATA'!BF66)</f>
        <v/>
      </c>
      <c r="CU63" s="24" t="str">
        <f>IF($B63="","",CI63+'3 INPUT SAP DATA'!BG66)</f>
        <v/>
      </c>
      <c r="CV63" s="24" t="str">
        <f>IF($B63="","",Data!$I$125*(Data!$I$123*O63+BL63)+Data!$I$124*(AB63+AN63+AZ63))</f>
        <v/>
      </c>
      <c r="CW63" s="24" t="str">
        <f>IF($B63="","",Data!$I$125*(Data!$I$123*P63+BM63)+Data!$I$124*(AC63+AO63+BA63))</f>
        <v/>
      </c>
      <c r="CX63" s="24" t="str">
        <f>IF($B63="","",Data!$I$125*(Data!$I$123*Q63+BN63)+Data!$I$124*(AD63+AP63+BB63))</f>
        <v/>
      </c>
      <c r="CY63" s="24" t="str">
        <f>IF($B63="","",Data!$I$125*(Data!$I$123*R63+BO63)+Data!$I$124*(AE63+AQ63+BC63))</f>
        <v/>
      </c>
      <c r="CZ63" s="24" t="str">
        <f>IF($B63="","",Data!$I$125*(Data!$I$123*S63+BP63)+Data!$I$124*(AF63+AR63+BD63))</f>
        <v/>
      </c>
      <c r="DA63" s="24" t="str">
        <f>IF($B63="","",Data!$I$125*(Data!$I$123*T63+BQ63)+Data!$I$124*(AG63+AS63+BE63))</f>
        <v/>
      </c>
      <c r="DB63" s="24" t="str">
        <f>IF($B63="","",Data!$I$125*(Data!$I$123*U63+BR63)+Data!$I$124*(AH63+AT63+BF63))</f>
        <v/>
      </c>
      <c r="DC63" s="24" t="str">
        <f>IF($B63="","",Data!$I$125*(Data!$I$123*V63+BS63)+Data!$I$124*(AI63+AU63+BG63))</f>
        <v/>
      </c>
      <c r="DD63" s="24" t="str">
        <f>IF($B63="","",Data!$I$125*(Data!$I$123*W63+BT63)+Data!$I$124*(AJ63+AV63+BH63))</f>
        <v/>
      </c>
      <c r="DE63" s="24" t="str">
        <f>IF($B63="","",Data!$I$125*(Data!$I$123*X63+BU63)+Data!$I$124*(AK63+AW63+BI63))</f>
        <v/>
      </c>
      <c r="DF63" s="24" t="str">
        <f>IF($B63="","",Data!$I$125*(Data!$I$123*Y63+BV63)+Data!$I$124*(AL63+AX63+BJ63))</f>
        <v/>
      </c>
      <c r="DG63" s="24" t="str">
        <f>IF($B63="","",Data!$I$125*(Data!$I$123*Z63+BW63)+Data!$I$124*(AM63+AY63+BK63))</f>
        <v/>
      </c>
    </row>
    <row r="64" spans="2:111" s="17" customFormat="1" ht="19.899999999999999" customHeight="1">
      <c r="B64" s="47" t="str">
        <f>IF('3 INPUT SAP DATA'!H67="","",'3 INPUT SAP DATA'!H67)</f>
        <v/>
      </c>
      <c r="C64" s="24" t="str">
        <f>IF($B64="","",25*Occupancy!$G60*Data!D$107)</f>
        <v/>
      </c>
      <c r="D64" s="24" t="str">
        <f>IF($B64="","",25*Occupancy!$G60*Data!E$107)</f>
        <v/>
      </c>
      <c r="E64" s="24" t="str">
        <f>IF($B64="","",25*Occupancy!$G60*Data!F$107)</f>
        <v/>
      </c>
      <c r="F64" s="24" t="str">
        <f>IF($B64="","",25*Occupancy!$G60*Data!G$107)</f>
        <v/>
      </c>
      <c r="G64" s="24" t="str">
        <f>IF($B64="","",25*Occupancy!$G60*Data!H$107)</f>
        <v/>
      </c>
      <c r="H64" s="24" t="str">
        <f>IF($B64="","",25*Occupancy!$G60*Data!I$107)</f>
        <v/>
      </c>
      <c r="I64" s="24" t="str">
        <f>IF($B64="","",25*Occupancy!$G60*Data!J$107)</f>
        <v/>
      </c>
      <c r="J64" s="24" t="str">
        <f>IF($B64="","",25*Occupancy!$G60*Data!K$107)</f>
        <v/>
      </c>
      <c r="K64" s="24" t="str">
        <f>IF($B64="","",25*Occupancy!$G60*Data!L$107)</f>
        <v/>
      </c>
      <c r="L64" s="24" t="str">
        <f>IF($B64="","",25*Occupancy!$G60*Data!M$107)</f>
        <v/>
      </c>
      <c r="M64" s="24" t="str">
        <f>IF($B64="","",25*Occupancy!$G60*Data!N$107)</f>
        <v/>
      </c>
      <c r="N64" s="24" t="str">
        <f>IF($B64="","",25*Occupancy!$G60*Data!O$107)</f>
        <v/>
      </c>
      <c r="O64" s="24" t="str">
        <f>IF($B64="","",4.18*C64*Data!D$18*(60-Data!D$104)/3600)</f>
        <v/>
      </c>
      <c r="P64" s="24" t="str">
        <f>IF($B64="","",4.18*D64*Data!E$18*(60-Data!E$104)/3600)</f>
        <v/>
      </c>
      <c r="Q64" s="24" t="str">
        <f>IF($B64="","",4.18*E64*Data!F$18*(60-Data!F$104)/3600)</f>
        <v/>
      </c>
      <c r="R64" s="24" t="str">
        <f>IF($B64="","",4.18*F64*Data!G$18*(60-Data!G$104)/3600)</f>
        <v/>
      </c>
      <c r="S64" s="24" t="str">
        <f>IF($B64="","",4.18*G64*Data!H$18*(60-Data!H$104)/3600)</f>
        <v/>
      </c>
      <c r="T64" s="24" t="str">
        <f>IF($B64="","",4.18*H64*Data!I$18*(60-Data!I$104)/3600)</f>
        <v/>
      </c>
      <c r="U64" s="24" t="str">
        <f>IF($B64="","",4.18*I64*Data!J$18*(60-Data!J$104)/3600)</f>
        <v/>
      </c>
      <c r="V64" s="24" t="str">
        <f>IF($B64="","",4.18*J64*Data!K$18*(60-Data!K$104)/3600)</f>
        <v/>
      </c>
      <c r="W64" s="24" t="str">
        <f>IF($B64="","",4.18*K64*Data!L$18*(60-Data!L$104)/3600)</f>
        <v/>
      </c>
      <c r="X64" s="24" t="str">
        <f>IF($B64="","",4.18*L64*Data!M$18*(60-Data!M$104)/3600)</f>
        <v/>
      </c>
      <c r="Y64" s="24" t="str">
        <f>IF($B64="","",4.18*M64*Data!N$18*(60-Data!N$104)/3600)</f>
        <v/>
      </c>
      <c r="Z64" s="24" t="str">
        <f>IF($B64="","",4.18*N64*Data!O$18*(60-Data!O$104)/3600)</f>
        <v/>
      </c>
      <c r="AA64" s="24" t="str">
        <f t="shared" si="12"/>
        <v/>
      </c>
      <c r="AB64" s="24" t="str">
        <f t="shared" si="13"/>
        <v/>
      </c>
      <c r="AC64" s="24" t="str">
        <f t="shared" si="0"/>
        <v/>
      </c>
      <c r="AD64" s="24" t="str">
        <f t="shared" si="1"/>
        <v/>
      </c>
      <c r="AE64" s="24" t="str">
        <f t="shared" si="2"/>
        <v/>
      </c>
      <c r="AF64" s="24" t="str">
        <f t="shared" si="3"/>
        <v/>
      </c>
      <c r="AG64" s="24" t="str">
        <f t="shared" si="4"/>
        <v/>
      </c>
      <c r="AH64" s="24" t="str">
        <f t="shared" si="5"/>
        <v/>
      </c>
      <c r="AI64" s="24" t="str">
        <f t="shared" si="6"/>
        <v/>
      </c>
      <c r="AJ64" s="24" t="str">
        <f t="shared" si="7"/>
        <v/>
      </c>
      <c r="AK64" s="24" t="str">
        <f t="shared" si="8"/>
        <v/>
      </c>
      <c r="AL64" s="24" t="str">
        <f t="shared" si="9"/>
        <v/>
      </c>
      <c r="AM64" s="24" t="str">
        <f t="shared" si="10"/>
        <v/>
      </c>
      <c r="AN64" s="24" t="str">
        <f>IF($B64="","",'3 INPUT SAP DATA'!$AP67*0.6*Data!D$18)</f>
        <v/>
      </c>
      <c r="AO64" s="24" t="str">
        <f>IF($B64="","",'3 INPUT SAP DATA'!$AP67*0.6*Data!E$18)</f>
        <v/>
      </c>
      <c r="AP64" s="24" t="str">
        <f>IF($B64="","",'3 INPUT SAP DATA'!$AP67*0.6*Data!F$18)</f>
        <v/>
      </c>
      <c r="AQ64" s="24" t="str">
        <f>IF($B64="","",'3 INPUT SAP DATA'!$AP67*0.6*Data!G$18)</f>
        <v/>
      </c>
      <c r="AR64" s="24" t="str">
        <f>IF($B64="","",'3 INPUT SAP DATA'!$AP67*0.6*Data!H$18)</f>
        <v/>
      </c>
      <c r="AS64" s="24" t="str">
        <f>IF($B64="","",'3 INPUT SAP DATA'!$AP67*0.6*Data!I$18)</f>
        <v/>
      </c>
      <c r="AT64" s="24" t="str">
        <f>IF($B64="","",'3 INPUT SAP DATA'!$AP67*0.6*Data!J$18)</f>
        <v/>
      </c>
      <c r="AU64" s="24" t="str">
        <f>IF($B64="","",'3 INPUT SAP DATA'!$AP67*0.6*Data!K$18)</f>
        <v/>
      </c>
      <c r="AV64" s="24" t="str">
        <f>IF($B64="","",'3 INPUT SAP DATA'!$AP67*0.6*Data!L$18)</f>
        <v/>
      </c>
      <c r="AW64" s="24" t="str">
        <f>IF($B64="","",'3 INPUT SAP DATA'!$AP67*0.6*Data!M$18)</f>
        <v/>
      </c>
      <c r="AX64" s="24" t="str">
        <f>IF($B64="","",'3 INPUT SAP DATA'!$AP67*0.6*Data!N$18)</f>
        <v/>
      </c>
      <c r="AY64" s="24" t="str">
        <f>IF($B64="","",'3 INPUT SAP DATA'!$AP67*0.6*Data!O$18)</f>
        <v/>
      </c>
      <c r="AZ64" s="24" t="str">
        <f>IF($B64="","",IF(OR('3 INPUT SAP DATA'!$AI67=Data!$E$12,'3 INPUT SAP DATA'!$AI67=Data!$G$12,'3 INPUT SAP DATA'!$AI67=Data!$H$12),0,Data!D$18*14*((0.0091*1+0.0245*(1-1))*3+0.0263)))</f>
        <v/>
      </c>
      <c r="BA64" s="24" t="str">
        <f>IF($B64="","",IF(OR('3 INPUT SAP DATA'!$AI67=Data!$E$12,'3 INPUT SAP DATA'!$AI67=Data!$G$12,'3 INPUT SAP DATA'!$AI67=Data!$H$12),0,Data!E$18*14*((0.0091*1+0.0245*(1-1))*3+0.0263)))</f>
        <v/>
      </c>
      <c r="BB64" s="24" t="str">
        <f>IF($B64="","",IF(OR('3 INPUT SAP DATA'!$AI67=Data!$E$12,'3 INPUT SAP DATA'!$AI67=Data!$G$12,'3 INPUT SAP DATA'!$AI67=Data!$H$12),0,Data!F$18*14*((0.0091*1+0.0245*(1-1))*3+0.0263)))</f>
        <v/>
      </c>
      <c r="BC64" s="24" t="str">
        <f>IF($B64="","",IF(OR('3 INPUT SAP DATA'!$AI67=Data!$E$12,'3 INPUT SAP DATA'!$AI67=Data!$G$12,'3 INPUT SAP DATA'!$AI67=Data!$H$12),0,Data!G$18*14*((0.0091*1+0.0245*(1-1))*3+0.0263)))</f>
        <v/>
      </c>
      <c r="BD64" s="24" t="str">
        <f>IF($B64="","",IF(OR('3 INPUT SAP DATA'!$AI67=Data!$E$12,'3 INPUT SAP DATA'!$AI67=Data!$G$12,'3 INPUT SAP DATA'!$AI67=Data!$H$12),0,Data!H$18*14*((0.0091*1+0.0245*(1-1))*3+0.0263)))</f>
        <v/>
      </c>
      <c r="BE64" s="24" t="str">
        <f>IF($B64="","",IF(OR('3 INPUT SAP DATA'!$AI67=Data!$E$12,'3 INPUT SAP DATA'!$AI67=Data!$G$12,'3 INPUT SAP DATA'!$AI67=Data!$H$12),0,Data!I$18*14*((0.0091*1+0.0245*(1-1))*3+0.0263)))</f>
        <v/>
      </c>
      <c r="BF64" s="24" t="str">
        <f>IF($B64="","",IF(OR('3 INPUT SAP DATA'!$AI67=Data!$E$12,'3 INPUT SAP DATA'!$AI67=Data!$G$12,'3 INPUT SAP DATA'!$AI67=Data!$H$12),0,Data!J$18*14*((0.0091*1+0.0245*(1-1))*3+0.0263)))</f>
        <v/>
      </c>
      <c r="BG64" s="24" t="str">
        <f>IF($B64="","",IF(OR('3 INPUT SAP DATA'!$AI67=Data!$E$12,'3 INPUT SAP DATA'!$AI67=Data!$G$12,'3 INPUT SAP DATA'!$AI67=Data!$H$12),0,Data!K$18*14*((0.0091*1+0.0245*(1-1))*3+0.0263)))</f>
        <v/>
      </c>
      <c r="BH64" s="24" t="str">
        <f>IF($B64="","",IF(OR('3 INPUT SAP DATA'!$AI67=Data!$E$12,'3 INPUT SAP DATA'!$AI67=Data!$G$12,'3 INPUT SAP DATA'!$AI67=Data!$H$12),0,Data!L$18*14*((0.0091*1+0.0245*(1-1))*3+0.0263)))</f>
        <v/>
      </c>
      <c r="BI64" s="24" t="str">
        <f>IF($B64="","",IF(OR('3 INPUT SAP DATA'!$AI67=Data!$E$12,'3 INPUT SAP DATA'!$AI67=Data!$G$12,'3 INPUT SAP DATA'!$AI67=Data!$H$12),0,Data!M$18*14*((0.0091*1+0.0245*(1-1))*3+0.0263)))</f>
        <v/>
      </c>
      <c r="BJ64" s="24" t="str">
        <f>IF($B64="","",IF(OR('3 INPUT SAP DATA'!$AI67=Data!$E$12,'3 INPUT SAP DATA'!$AI67=Data!$G$12,'3 INPUT SAP DATA'!$AI67=Data!$H$12),0,Data!N$18*14*((0.0091*1+0.0245*(1-1))*3+0.0263)))</f>
        <v/>
      </c>
      <c r="BK64" s="24" t="str">
        <f>IF($B64="","",IF(OR('3 INPUT SAP DATA'!$AI67=Data!$E$12,'3 INPUT SAP DATA'!$AI67=Data!$G$12,'3 INPUT SAP DATA'!$AI67=Data!$H$12),0,Data!O$18*14*((0.0091*1+0.0245*(1-1))*3+0.0263)))</f>
        <v/>
      </c>
      <c r="BL64" s="24" t="str">
        <f>IF($B64="","",IF('3 INPUT SAP DATA'!$AN67=Data!$G$13,600*IF(C67&lt;100,C67/100,1)*Data!D$18/365,0))</f>
        <v/>
      </c>
      <c r="BM64" s="24" t="str">
        <f>IF($B64="","",IF('3 INPUT SAP DATA'!$AN67=Data!$G$13,600*IF(D67&lt;100,D67/100,1)*Data!E$18/365,0))</f>
        <v/>
      </c>
      <c r="BN64" s="24" t="str">
        <f>IF($B64="","",IF('3 INPUT SAP DATA'!$AN67=Data!$G$13,600*IF(E67&lt;100,E67/100,1)*Data!F$18/365,0))</f>
        <v/>
      </c>
      <c r="BO64" s="24" t="str">
        <f>IF($B64="","",IF('3 INPUT SAP DATA'!$AN67=Data!$G$13,600*IF(F67&lt;100,F67/100,1)*Data!G$18/365,0))</f>
        <v/>
      </c>
      <c r="BP64" s="24" t="str">
        <f>IF($B64="","",IF('3 INPUT SAP DATA'!$AN67=Data!$G$13,600*IF(G67&lt;100,G67/100,1)*Data!H$18/365,0))</f>
        <v/>
      </c>
      <c r="BQ64" s="24" t="str">
        <f>IF($B64="","",IF('3 INPUT SAP DATA'!$AN67=Data!$G$13,600*IF(H67&lt;100,H67/100,1)*Data!I$18/365,0))</f>
        <v/>
      </c>
      <c r="BR64" s="24" t="str">
        <f>IF($B64="","",IF('3 INPUT SAP DATA'!$AN67=Data!$G$13,600*IF(I67&lt;100,I67/100,1)*Data!J$18/365,0))</f>
        <v/>
      </c>
      <c r="BS64" s="24" t="str">
        <f>IF($B64="","",IF('3 INPUT SAP DATA'!$AN67=Data!$G$13,600*IF(J67&lt;100,J67/100,1)*Data!K$18/365,0))</f>
        <v/>
      </c>
      <c r="BT64" s="24" t="str">
        <f>IF($B64="","",IF('3 INPUT SAP DATA'!$AN67=Data!$G$13,600*IF(K67&lt;100,K67/100,1)*Data!L$18/365,0))</f>
        <v/>
      </c>
      <c r="BU64" s="24" t="str">
        <f>IF($B64="","",IF('3 INPUT SAP DATA'!$AN67=Data!$G$13,600*IF(L67&lt;100,L67/100,1)*Data!M$18/365,0))</f>
        <v/>
      </c>
      <c r="BV64" s="24" t="str">
        <f>IF($B64="","",IF('3 INPUT SAP DATA'!$AN67=Data!$G$13,600*IF(M67&lt;100,M67/100,1)*Data!N$18/365,0))</f>
        <v/>
      </c>
      <c r="BW64" s="24" t="str">
        <f>IF($B64="","",IF('3 INPUT SAP DATA'!$AN67=Data!$G$13,600*IF(N67&lt;100,N67/100,1)*Data!O$18/365,0))</f>
        <v/>
      </c>
      <c r="BX64" s="24" t="str">
        <f t="shared" si="14"/>
        <v/>
      </c>
      <c r="BY64" s="24" t="str">
        <f t="shared" si="15"/>
        <v/>
      </c>
      <c r="BZ64" s="24" t="str">
        <f t="shared" si="16"/>
        <v/>
      </c>
      <c r="CA64" s="24" t="str">
        <f t="shared" si="17"/>
        <v/>
      </c>
      <c r="CB64" s="24" t="str">
        <f t="shared" si="18"/>
        <v/>
      </c>
      <c r="CC64" s="24" t="str">
        <f t="shared" si="19"/>
        <v/>
      </c>
      <c r="CD64" s="24" t="str">
        <f t="shared" si="20"/>
        <v/>
      </c>
      <c r="CE64" s="24" t="str">
        <f t="shared" si="21"/>
        <v/>
      </c>
      <c r="CF64" s="24" t="str">
        <f t="shared" si="22"/>
        <v/>
      </c>
      <c r="CG64" s="24" t="str">
        <f t="shared" si="23"/>
        <v/>
      </c>
      <c r="CH64" s="24" t="str">
        <f t="shared" si="24"/>
        <v/>
      </c>
      <c r="CI64" s="24" t="str">
        <f t="shared" si="25"/>
        <v/>
      </c>
      <c r="CJ64" s="24" t="str">
        <f>IF($B64="","",BX64+'3 INPUT SAP DATA'!AV67)</f>
        <v/>
      </c>
      <c r="CK64" s="24" t="str">
        <f>IF($B64="","",BY64+'3 INPUT SAP DATA'!AW67)</f>
        <v/>
      </c>
      <c r="CL64" s="24" t="str">
        <f>IF($B64="","",BZ64+'3 INPUT SAP DATA'!AX67)</f>
        <v/>
      </c>
      <c r="CM64" s="24" t="str">
        <f>IF($B64="","",CA64+'3 INPUT SAP DATA'!AY67)</f>
        <v/>
      </c>
      <c r="CN64" s="24" t="str">
        <f>IF($B64="","",CB64+'3 INPUT SAP DATA'!AZ67)</f>
        <v/>
      </c>
      <c r="CO64" s="24" t="str">
        <f>IF($B64="","",CC64+'3 INPUT SAP DATA'!BA67)</f>
        <v/>
      </c>
      <c r="CP64" s="24" t="str">
        <f>IF($B64="","",CD64+'3 INPUT SAP DATA'!BB67)</f>
        <v/>
      </c>
      <c r="CQ64" s="24" t="str">
        <f>IF($B64="","",CE64+'3 INPUT SAP DATA'!BC67)</f>
        <v/>
      </c>
      <c r="CR64" s="24" t="str">
        <f>IF($B64="","",CF64+'3 INPUT SAP DATA'!BD67)</f>
        <v/>
      </c>
      <c r="CS64" s="24" t="str">
        <f>IF($B64="","",CG64+'3 INPUT SAP DATA'!BE67)</f>
        <v/>
      </c>
      <c r="CT64" s="24" t="str">
        <f>IF($B64="","",CH64+'3 INPUT SAP DATA'!BF67)</f>
        <v/>
      </c>
      <c r="CU64" s="24" t="str">
        <f>IF($B64="","",CI64+'3 INPUT SAP DATA'!BG67)</f>
        <v/>
      </c>
      <c r="CV64" s="24" t="str">
        <f>IF($B64="","",Data!$I$125*(Data!$I$123*O64+BL64)+Data!$I$124*(AB64+AN64+AZ64))</f>
        <v/>
      </c>
      <c r="CW64" s="24" t="str">
        <f>IF($B64="","",Data!$I$125*(Data!$I$123*P64+BM64)+Data!$I$124*(AC64+AO64+BA64))</f>
        <v/>
      </c>
      <c r="CX64" s="24" t="str">
        <f>IF($B64="","",Data!$I$125*(Data!$I$123*Q64+BN64)+Data!$I$124*(AD64+AP64+BB64))</f>
        <v/>
      </c>
      <c r="CY64" s="24" t="str">
        <f>IF($B64="","",Data!$I$125*(Data!$I$123*R64+BO64)+Data!$I$124*(AE64+AQ64+BC64))</f>
        <v/>
      </c>
      <c r="CZ64" s="24" t="str">
        <f>IF($B64="","",Data!$I$125*(Data!$I$123*S64+BP64)+Data!$I$124*(AF64+AR64+BD64))</f>
        <v/>
      </c>
      <c r="DA64" s="24" t="str">
        <f>IF($B64="","",Data!$I$125*(Data!$I$123*T64+BQ64)+Data!$I$124*(AG64+AS64+BE64))</f>
        <v/>
      </c>
      <c r="DB64" s="24" t="str">
        <f>IF($B64="","",Data!$I$125*(Data!$I$123*U64+BR64)+Data!$I$124*(AH64+AT64+BF64))</f>
        <v/>
      </c>
      <c r="DC64" s="24" t="str">
        <f>IF($B64="","",Data!$I$125*(Data!$I$123*V64+BS64)+Data!$I$124*(AI64+AU64+BG64))</f>
        <v/>
      </c>
      <c r="DD64" s="24" t="str">
        <f>IF($B64="","",Data!$I$125*(Data!$I$123*W64+BT64)+Data!$I$124*(AJ64+AV64+BH64))</f>
        <v/>
      </c>
      <c r="DE64" s="24" t="str">
        <f>IF($B64="","",Data!$I$125*(Data!$I$123*X64+BU64)+Data!$I$124*(AK64+AW64+BI64))</f>
        <v/>
      </c>
      <c r="DF64" s="24" t="str">
        <f>IF($B64="","",Data!$I$125*(Data!$I$123*Y64+BV64)+Data!$I$124*(AL64+AX64+BJ64))</f>
        <v/>
      </c>
      <c r="DG64" s="24" t="str">
        <f>IF($B64="","",Data!$I$125*(Data!$I$123*Z64+BW64)+Data!$I$124*(AM64+AY64+BK64))</f>
        <v/>
      </c>
    </row>
    <row r="65" spans="2:111" s="17" customFormat="1" ht="19.899999999999999" customHeight="1">
      <c r="B65" s="47" t="str">
        <f>IF('3 INPUT SAP DATA'!H68="","",'3 INPUT SAP DATA'!H68)</f>
        <v/>
      </c>
      <c r="C65" s="24" t="str">
        <f>IF($B65="","",25*Occupancy!$G61*Data!D$107)</f>
        <v/>
      </c>
      <c r="D65" s="24" t="str">
        <f>IF($B65="","",25*Occupancy!$G61*Data!E$107)</f>
        <v/>
      </c>
      <c r="E65" s="24" t="str">
        <f>IF($B65="","",25*Occupancy!$G61*Data!F$107)</f>
        <v/>
      </c>
      <c r="F65" s="24" t="str">
        <f>IF($B65="","",25*Occupancy!$G61*Data!G$107)</f>
        <v/>
      </c>
      <c r="G65" s="24" t="str">
        <f>IF($B65="","",25*Occupancy!$G61*Data!H$107)</f>
        <v/>
      </c>
      <c r="H65" s="24" t="str">
        <f>IF($B65="","",25*Occupancy!$G61*Data!I$107)</f>
        <v/>
      </c>
      <c r="I65" s="24" t="str">
        <f>IF($B65="","",25*Occupancy!$G61*Data!J$107)</f>
        <v/>
      </c>
      <c r="J65" s="24" t="str">
        <f>IF($B65="","",25*Occupancy!$G61*Data!K$107)</f>
        <v/>
      </c>
      <c r="K65" s="24" t="str">
        <f>IF($B65="","",25*Occupancy!$G61*Data!L$107)</f>
        <v/>
      </c>
      <c r="L65" s="24" t="str">
        <f>IF($B65="","",25*Occupancy!$G61*Data!M$107)</f>
        <v/>
      </c>
      <c r="M65" s="24" t="str">
        <f>IF($B65="","",25*Occupancy!$G61*Data!N$107)</f>
        <v/>
      </c>
      <c r="N65" s="24" t="str">
        <f>IF($B65="","",25*Occupancy!$G61*Data!O$107)</f>
        <v/>
      </c>
      <c r="O65" s="24" t="str">
        <f>IF($B65="","",4.18*C65*Data!D$18*(60-Data!D$104)/3600)</f>
        <v/>
      </c>
      <c r="P65" s="24" t="str">
        <f>IF($B65="","",4.18*D65*Data!E$18*(60-Data!E$104)/3600)</f>
        <v/>
      </c>
      <c r="Q65" s="24" t="str">
        <f>IF($B65="","",4.18*E65*Data!F$18*(60-Data!F$104)/3600)</f>
        <v/>
      </c>
      <c r="R65" s="24" t="str">
        <f>IF($B65="","",4.18*F65*Data!G$18*(60-Data!G$104)/3600)</f>
        <v/>
      </c>
      <c r="S65" s="24" t="str">
        <f>IF($B65="","",4.18*G65*Data!H$18*(60-Data!H$104)/3600)</f>
        <v/>
      </c>
      <c r="T65" s="24" t="str">
        <f>IF($B65="","",4.18*H65*Data!I$18*(60-Data!I$104)/3600)</f>
        <v/>
      </c>
      <c r="U65" s="24" t="str">
        <f>IF($B65="","",4.18*I65*Data!J$18*(60-Data!J$104)/3600)</f>
        <v/>
      </c>
      <c r="V65" s="24" t="str">
        <f>IF($B65="","",4.18*J65*Data!K$18*(60-Data!K$104)/3600)</f>
        <v/>
      </c>
      <c r="W65" s="24" t="str">
        <f>IF($B65="","",4.18*K65*Data!L$18*(60-Data!L$104)/3600)</f>
        <v/>
      </c>
      <c r="X65" s="24" t="str">
        <f>IF($B65="","",4.18*L65*Data!M$18*(60-Data!M$104)/3600)</f>
        <v/>
      </c>
      <c r="Y65" s="24" t="str">
        <f>IF($B65="","",4.18*M65*Data!N$18*(60-Data!N$104)/3600)</f>
        <v/>
      </c>
      <c r="Z65" s="24" t="str">
        <f>IF($B65="","",4.18*N65*Data!O$18*(60-Data!O$104)/3600)</f>
        <v/>
      </c>
      <c r="AA65" s="24" t="str">
        <f t="shared" si="12"/>
        <v/>
      </c>
      <c r="AB65" s="24" t="str">
        <f t="shared" si="13"/>
        <v/>
      </c>
      <c r="AC65" s="24" t="str">
        <f t="shared" si="0"/>
        <v/>
      </c>
      <c r="AD65" s="24" t="str">
        <f t="shared" si="1"/>
        <v/>
      </c>
      <c r="AE65" s="24" t="str">
        <f t="shared" si="2"/>
        <v/>
      </c>
      <c r="AF65" s="24" t="str">
        <f t="shared" si="3"/>
        <v/>
      </c>
      <c r="AG65" s="24" t="str">
        <f t="shared" si="4"/>
        <v/>
      </c>
      <c r="AH65" s="24" t="str">
        <f t="shared" si="5"/>
        <v/>
      </c>
      <c r="AI65" s="24" t="str">
        <f t="shared" si="6"/>
        <v/>
      </c>
      <c r="AJ65" s="24" t="str">
        <f t="shared" si="7"/>
        <v/>
      </c>
      <c r="AK65" s="24" t="str">
        <f t="shared" si="8"/>
        <v/>
      </c>
      <c r="AL65" s="24" t="str">
        <f t="shared" si="9"/>
        <v/>
      </c>
      <c r="AM65" s="24" t="str">
        <f t="shared" si="10"/>
        <v/>
      </c>
      <c r="AN65" s="24" t="str">
        <f>IF($B65="","",'3 INPUT SAP DATA'!$AP68*0.6*Data!D$18)</f>
        <v/>
      </c>
      <c r="AO65" s="24" t="str">
        <f>IF($B65="","",'3 INPUT SAP DATA'!$AP68*0.6*Data!E$18)</f>
        <v/>
      </c>
      <c r="AP65" s="24" t="str">
        <f>IF($B65="","",'3 INPUT SAP DATA'!$AP68*0.6*Data!F$18)</f>
        <v/>
      </c>
      <c r="AQ65" s="24" t="str">
        <f>IF($B65="","",'3 INPUT SAP DATA'!$AP68*0.6*Data!G$18)</f>
        <v/>
      </c>
      <c r="AR65" s="24" t="str">
        <f>IF($B65="","",'3 INPUT SAP DATA'!$AP68*0.6*Data!H$18)</f>
        <v/>
      </c>
      <c r="AS65" s="24" t="str">
        <f>IF($B65="","",'3 INPUT SAP DATA'!$AP68*0.6*Data!I$18)</f>
        <v/>
      </c>
      <c r="AT65" s="24" t="str">
        <f>IF($B65="","",'3 INPUT SAP DATA'!$AP68*0.6*Data!J$18)</f>
        <v/>
      </c>
      <c r="AU65" s="24" t="str">
        <f>IF($B65="","",'3 INPUT SAP DATA'!$AP68*0.6*Data!K$18)</f>
        <v/>
      </c>
      <c r="AV65" s="24" t="str">
        <f>IF($B65="","",'3 INPUT SAP DATA'!$AP68*0.6*Data!L$18)</f>
        <v/>
      </c>
      <c r="AW65" s="24" t="str">
        <f>IF($B65="","",'3 INPUT SAP DATA'!$AP68*0.6*Data!M$18)</f>
        <v/>
      </c>
      <c r="AX65" s="24" t="str">
        <f>IF($B65="","",'3 INPUT SAP DATA'!$AP68*0.6*Data!N$18)</f>
        <v/>
      </c>
      <c r="AY65" s="24" t="str">
        <f>IF($B65="","",'3 INPUT SAP DATA'!$AP68*0.6*Data!O$18)</f>
        <v/>
      </c>
      <c r="AZ65" s="24" t="str">
        <f>IF($B65="","",IF(OR('3 INPUT SAP DATA'!$AI68=Data!$E$12,'3 INPUT SAP DATA'!$AI68=Data!$G$12,'3 INPUT SAP DATA'!$AI68=Data!$H$12),0,Data!D$18*14*((0.0091*1+0.0245*(1-1))*3+0.0263)))</f>
        <v/>
      </c>
      <c r="BA65" s="24" t="str">
        <f>IF($B65="","",IF(OR('3 INPUT SAP DATA'!$AI68=Data!$E$12,'3 INPUT SAP DATA'!$AI68=Data!$G$12,'3 INPUT SAP DATA'!$AI68=Data!$H$12),0,Data!E$18*14*((0.0091*1+0.0245*(1-1))*3+0.0263)))</f>
        <v/>
      </c>
      <c r="BB65" s="24" t="str">
        <f>IF($B65="","",IF(OR('3 INPUT SAP DATA'!$AI68=Data!$E$12,'3 INPUT SAP DATA'!$AI68=Data!$G$12,'3 INPUT SAP DATA'!$AI68=Data!$H$12),0,Data!F$18*14*((0.0091*1+0.0245*(1-1))*3+0.0263)))</f>
        <v/>
      </c>
      <c r="BC65" s="24" t="str">
        <f>IF($B65="","",IF(OR('3 INPUT SAP DATA'!$AI68=Data!$E$12,'3 INPUT SAP DATA'!$AI68=Data!$G$12,'3 INPUT SAP DATA'!$AI68=Data!$H$12),0,Data!G$18*14*((0.0091*1+0.0245*(1-1))*3+0.0263)))</f>
        <v/>
      </c>
      <c r="BD65" s="24" t="str">
        <f>IF($B65="","",IF(OR('3 INPUT SAP DATA'!$AI68=Data!$E$12,'3 INPUT SAP DATA'!$AI68=Data!$G$12,'3 INPUT SAP DATA'!$AI68=Data!$H$12),0,Data!H$18*14*((0.0091*1+0.0245*(1-1))*3+0.0263)))</f>
        <v/>
      </c>
      <c r="BE65" s="24" t="str">
        <f>IF($B65="","",IF(OR('3 INPUT SAP DATA'!$AI68=Data!$E$12,'3 INPUT SAP DATA'!$AI68=Data!$G$12,'3 INPUT SAP DATA'!$AI68=Data!$H$12),0,Data!I$18*14*((0.0091*1+0.0245*(1-1))*3+0.0263)))</f>
        <v/>
      </c>
      <c r="BF65" s="24" t="str">
        <f>IF($B65="","",IF(OR('3 INPUT SAP DATA'!$AI68=Data!$E$12,'3 INPUT SAP DATA'!$AI68=Data!$G$12,'3 INPUT SAP DATA'!$AI68=Data!$H$12),0,Data!J$18*14*((0.0091*1+0.0245*(1-1))*3+0.0263)))</f>
        <v/>
      </c>
      <c r="BG65" s="24" t="str">
        <f>IF($B65="","",IF(OR('3 INPUT SAP DATA'!$AI68=Data!$E$12,'3 INPUT SAP DATA'!$AI68=Data!$G$12,'3 INPUT SAP DATA'!$AI68=Data!$H$12),0,Data!K$18*14*((0.0091*1+0.0245*(1-1))*3+0.0263)))</f>
        <v/>
      </c>
      <c r="BH65" s="24" t="str">
        <f>IF($B65="","",IF(OR('3 INPUT SAP DATA'!$AI68=Data!$E$12,'3 INPUT SAP DATA'!$AI68=Data!$G$12,'3 INPUT SAP DATA'!$AI68=Data!$H$12),0,Data!L$18*14*((0.0091*1+0.0245*(1-1))*3+0.0263)))</f>
        <v/>
      </c>
      <c r="BI65" s="24" t="str">
        <f>IF($B65="","",IF(OR('3 INPUT SAP DATA'!$AI68=Data!$E$12,'3 INPUT SAP DATA'!$AI68=Data!$G$12,'3 INPUT SAP DATA'!$AI68=Data!$H$12),0,Data!M$18*14*((0.0091*1+0.0245*(1-1))*3+0.0263)))</f>
        <v/>
      </c>
      <c r="BJ65" s="24" t="str">
        <f>IF($B65="","",IF(OR('3 INPUT SAP DATA'!$AI68=Data!$E$12,'3 INPUT SAP DATA'!$AI68=Data!$G$12,'3 INPUT SAP DATA'!$AI68=Data!$H$12),0,Data!N$18*14*((0.0091*1+0.0245*(1-1))*3+0.0263)))</f>
        <v/>
      </c>
      <c r="BK65" s="24" t="str">
        <f>IF($B65="","",IF(OR('3 INPUT SAP DATA'!$AI68=Data!$E$12,'3 INPUT SAP DATA'!$AI68=Data!$G$12,'3 INPUT SAP DATA'!$AI68=Data!$H$12),0,Data!O$18*14*((0.0091*1+0.0245*(1-1))*3+0.0263)))</f>
        <v/>
      </c>
      <c r="BL65" s="24" t="str">
        <f>IF($B65="","",IF('3 INPUT SAP DATA'!$AN68=Data!$G$13,600*IF(C68&lt;100,C68/100,1)*Data!D$18/365,0))</f>
        <v/>
      </c>
      <c r="BM65" s="24" t="str">
        <f>IF($B65="","",IF('3 INPUT SAP DATA'!$AN68=Data!$G$13,600*IF(D68&lt;100,D68/100,1)*Data!E$18/365,0))</f>
        <v/>
      </c>
      <c r="BN65" s="24" t="str">
        <f>IF($B65="","",IF('3 INPUT SAP DATA'!$AN68=Data!$G$13,600*IF(E68&lt;100,E68/100,1)*Data!F$18/365,0))</f>
        <v/>
      </c>
      <c r="BO65" s="24" t="str">
        <f>IF($B65="","",IF('3 INPUT SAP DATA'!$AN68=Data!$G$13,600*IF(F68&lt;100,F68/100,1)*Data!G$18/365,0))</f>
        <v/>
      </c>
      <c r="BP65" s="24" t="str">
        <f>IF($B65="","",IF('3 INPUT SAP DATA'!$AN68=Data!$G$13,600*IF(G68&lt;100,G68/100,1)*Data!H$18/365,0))</f>
        <v/>
      </c>
      <c r="BQ65" s="24" t="str">
        <f>IF($B65="","",IF('3 INPUT SAP DATA'!$AN68=Data!$G$13,600*IF(H68&lt;100,H68/100,1)*Data!I$18/365,0))</f>
        <v/>
      </c>
      <c r="BR65" s="24" t="str">
        <f>IF($B65="","",IF('3 INPUT SAP DATA'!$AN68=Data!$G$13,600*IF(I68&lt;100,I68/100,1)*Data!J$18/365,0))</f>
        <v/>
      </c>
      <c r="BS65" s="24" t="str">
        <f>IF($B65="","",IF('3 INPUT SAP DATA'!$AN68=Data!$G$13,600*IF(J68&lt;100,J68/100,1)*Data!K$18/365,0))</f>
        <v/>
      </c>
      <c r="BT65" s="24" t="str">
        <f>IF($B65="","",IF('3 INPUT SAP DATA'!$AN68=Data!$G$13,600*IF(K68&lt;100,K68/100,1)*Data!L$18/365,0))</f>
        <v/>
      </c>
      <c r="BU65" s="24" t="str">
        <f>IF($B65="","",IF('3 INPUT SAP DATA'!$AN68=Data!$G$13,600*IF(L68&lt;100,L68/100,1)*Data!M$18/365,0))</f>
        <v/>
      </c>
      <c r="BV65" s="24" t="str">
        <f>IF($B65="","",IF('3 INPUT SAP DATA'!$AN68=Data!$G$13,600*IF(M68&lt;100,M68/100,1)*Data!N$18/365,0))</f>
        <v/>
      </c>
      <c r="BW65" s="24" t="str">
        <f>IF($B65="","",IF('3 INPUT SAP DATA'!$AN68=Data!$G$13,600*IF(N68&lt;100,N68/100,1)*Data!O$18/365,0))</f>
        <v/>
      </c>
      <c r="BX65" s="24" t="str">
        <f t="shared" si="14"/>
        <v/>
      </c>
      <c r="BY65" s="24" t="str">
        <f t="shared" si="15"/>
        <v/>
      </c>
      <c r="BZ65" s="24" t="str">
        <f t="shared" si="16"/>
        <v/>
      </c>
      <c r="CA65" s="24" t="str">
        <f t="shared" si="17"/>
        <v/>
      </c>
      <c r="CB65" s="24" t="str">
        <f t="shared" si="18"/>
        <v/>
      </c>
      <c r="CC65" s="24" t="str">
        <f t="shared" si="19"/>
        <v/>
      </c>
      <c r="CD65" s="24" t="str">
        <f t="shared" si="20"/>
        <v/>
      </c>
      <c r="CE65" s="24" t="str">
        <f t="shared" si="21"/>
        <v/>
      </c>
      <c r="CF65" s="24" t="str">
        <f t="shared" si="22"/>
        <v/>
      </c>
      <c r="CG65" s="24" t="str">
        <f t="shared" si="23"/>
        <v/>
      </c>
      <c r="CH65" s="24" t="str">
        <f t="shared" si="24"/>
        <v/>
      </c>
      <c r="CI65" s="24" t="str">
        <f t="shared" si="25"/>
        <v/>
      </c>
      <c r="CJ65" s="24" t="str">
        <f>IF($B65="","",BX65+'3 INPUT SAP DATA'!AV68)</f>
        <v/>
      </c>
      <c r="CK65" s="24" t="str">
        <f>IF($B65="","",BY65+'3 INPUT SAP DATA'!AW68)</f>
        <v/>
      </c>
      <c r="CL65" s="24" t="str">
        <f>IF($B65="","",BZ65+'3 INPUT SAP DATA'!AX68)</f>
        <v/>
      </c>
      <c r="CM65" s="24" t="str">
        <f>IF($B65="","",CA65+'3 INPUT SAP DATA'!AY68)</f>
        <v/>
      </c>
      <c r="CN65" s="24" t="str">
        <f>IF($B65="","",CB65+'3 INPUT SAP DATA'!AZ68)</f>
        <v/>
      </c>
      <c r="CO65" s="24" t="str">
        <f>IF($B65="","",CC65+'3 INPUT SAP DATA'!BA68)</f>
        <v/>
      </c>
      <c r="CP65" s="24" t="str">
        <f>IF($B65="","",CD65+'3 INPUT SAP DATA'!BB68)</f>
        <v/>
      </c>
      <c r="CQ65" s="24" t="str">
        <f>IF($B65="","",CE65+'3 INPUT SAP DATA'!BC68)</f>
        <v/>
      </c>
      <c r="CR65" s="24" t="str">
        <f>IF($B65="","",CF65+'3 INPUT SAP DATA'!BD68)</f>
        <v/>
      </c>
      <c r="CS65" s="24" t="str">
        <f>IF($B65="","",CG65+'3 INPUT SAP DATA'!BE68)</f>
        <v/>
      </c>
      <c r="CT65" s="24" t="str">
        <f>IF($B65="","",CH65+'3 INPUT SAP DATA'!BF68)</f>
        <v/>
      </c>
      <c r="CU65" s="24" t="str">
        <f>IF($B65="","",CI65+'3 INPUT SAP DATA'!BG68)</f>
        <v/>
      </c>
      <c r="CV65" s="24" t="str">
        <f>IF($B65="","",Data!$I$125*(Data!$I$123*O65+BL65)+Data!$I$124*(AB65+AN65+AZ65))</f>
        <v/>
      </c>
      <c r="CW65" s="24" t="str">
        <f>IF($B65="","",Data!$I$125*(Data!$I$123*P65+BM65)+Data!$I$124*(AC65+AO65+BA65))</f>
        <v/>
      </c>
      <c r="CX65" s="24" t="str">
        <f>IF($B65="","",Data!$I$125*(Data!$I$123*Q65+BN65)+Data!$I$124*(AD65+AP65+BB65))</f>
        <v/>
      </c>
      <c r="CY65" s="24" t="str">
        <f>IF($B65="","",Data!$I$125*(Data!$I$123*R65+BO65)+Data!$I$124*(AE65+AQ65+BC65))</f>
        <v/>
      </c>
      <c r="CZ65" s="24" t="str">
        <f>IF($B65="","",Data!$I$125*(Data!$I$123*S65+BP65)+Data!$I$124*(AF65+AR65+BD65))</f>
        <v/>
      </c>
      <c r="DA65" s="24" t="str">
        <f>IF($B65="","",Data!$I$125*(Data!$I$123*T65+BQ65)+Data!$I$124*(AG65+AS65+BE65))</f>
        <v/>
      </c>
      <c r="DB65" s="24" t="str">
        <f>IF($B65="","",Data!$I$125*(Data!$I$123*U65+BR65)+Data!$I$124*(AH65+AT65+BF65))</f>
        <v/>
      </c>
      <c r="DC65" s="24" t="str">
        <f>IF($B65="","",Data!$I$125*(Data!$I$123*V65+BS65)+Data!$I$124*(AI65+AU65+BG65))</f>
        <v/>
      </c>
      <c r="DD65" s="24" t="str">
        <f>IF($B65="","",Data!$I$125*(Data!$I$123*W65+BT65)+Data!$I$124*(AJ65+AV65+BH65))</f>
        <v/>
      </c>
      <c r="DE65" s="24" t="str">
        <f>IF($B65="","",Data!$I$125*(Data!$I$123*X65+BU65)+Data!$I$124*(AK65+AW65+BI65))</f>
        <v/>
      </c>
      <c r="DF65" s="24" t="str">
        <f>IF($B65="","",Data!$I$125*(Data!$I$123*Y65+BV65)+Data!$I$124*(AL65+AX65+BJ65))</f>
        <v/>
      </c>
      <c r="DG65" s="24" t="str">
        <f>IF($B65="","",Data!$I$125*(Data!$I$123*Z65+BW65)+Data!$I$124*(AM65+AY65+BK65))</f>
        <v/>
      </c>
    </row>
    <row r="66" spans="2:111" s="17" customFormat="1" ht="19.899999999999999" customHeight="1">
      <c r="B66" s="47" t="str">
        <f>IF('3 INPUT SAP DATA'!H69="","",'3 INPUT SAP DATA'!H69)</f>
        <v/>
      </c>
      <c r="C66" s="24" t="str">
        <f>IF($B66="","",25*Occupancy!$G62*Data!D$107)</f>
        <v/>
      </c>
      <c r="D66" s="24" t="str">
        <f>IF($B66="","",25*Occupancy!$G62*Data!E$107)</f>
        <v/>
      </c>
      <c r="E66" s="24" t="str">
        <f>IF($B66="","",25*Occupancy!$G62*Data!F$107)</f>
        <v/>
      </c>
      <c r="F66" s="24" t="str">
        <f>IF($B66="","",25*Occupancy!$G62*Data!G$107)</f>
        <v/>
      </c>
      <c r="G66" s="24" t="str">
        <f>IF($B66="","",25*Occupancy!$G62*Data!H$107)</f>
        <v/>
      </c>
      <c r="H66" s="24" t="str">
        <f>IF($B66="","",25*Occupancy!$G62*Data!I$107)</f>
        <v/>
      </c>
      <c r="I66" s="24" t="str">
        <f>IF($B66="","",25*Occupancy!$G62*Data!J$107)</f>
        <v/>
      </c>
      <c r="J66" s="24" t="str">
        <f>IF($B66="","",25*Occupancy!$G62*Data!K$107)</f>
        <v/>
      </c>
      <c r="K66" s="24" t="str">
        <f>IF($B66="","",25*Occupancy!$G62*Data!L$107)</f>
        <v/>
      </c>
      <c r="L66" s="24" t="str">
        <f>IF($B66="","",25*Occupancy!$G62*Data!M$107)</f>
        <v/>
      </c>
      <c r="M66" s="24" t="str">
        <f>IF($B66="","",25*Occupancy!$G62*Data!N$107)</f>
        <v/>
      </c>
      <c r="N66" s="24" t="str">
        <f>IF($B66="","",25*Occupancy!$G62*Data!O$107)</f>
        <v/>
      </c>
      <c r="O66" s="24" t="str">
        <f>IF($B66="","",4.18*C66*Data!D$18*(60-Data!D$104)/3600)</f>
        <v/>
      </c>
      <c r="P66" s="24" t="str">
        <f>IF($B66="","",4.18*D66*Data!E$18*(60-Data!E$104)/3600)</f>
        <v/>
      </c>
      <c r="Q66" s="24" t="str">
        <f>IF($B66="","",4.18*E66*Data!F$18*(60-Data!F$104)/3600)</f>
        <v/>
      </c>
      <c r="R66" s="24" t="str">
        <f>IF($B66="","",4.18*F66*Data!G$18*(60-Data!G$104)/3600)</f>
        <v/>
      </c>
      <c r="S66" s="24" t="str">
        <f>IF($B66="","",4.18*G66*Data!H$18*(60-Data!H$104)/3600)</f>
        <v/>
      </c>
      <c r="T66" s="24" t="str">
        <f>IF($B66="","",4.18*H66*Data!I$18*(60-Data!I$104)/3600)</f>
        <v/>
      </c>
      <c r="U66" s="24" t="str">
        <f>IF($B66="","",4.18*I66*Data!J$18*(60-Data!J$104)/3600)</f>
        <v/>
      </c>
      <c r="V66" s="24" t="str">
        <f>IF($B66="","",4.18*J66*Data!K$18*(60-Data!K$104)/3600)</f>
        <v/>
      </c>
      <c r="W66" s="24" t="str">
        <f>IF($B66="","",4.18*K66*Data!L$18*(60-Data!L$104)/3600)</f>
        <v/>
      </c>
      <c r="X66" s="24" t="str">
        <f>IF($B66="","",4.18*L66*Data!M$18*(60-Data!M$104)/3600)</f>
        <v/>
      </c>
      <c r="Y66" s="24" t="str">
        <f>IF($B66="","",4.18*M66*Data!N$18*(60-Data!N$104)/3600)</f>
        <v/>
      </c>
      <c r="Z66" s="24" t="str">
        <f>IF($B66="","",4.18*N66*Data!O$18*(60-Data!O$104)/3600)</f>
        <v/>
      </c>
      <c r="AA66" s="24" t="str">
        <f t="shared" si="12"/>
        <v/>
      </c>
      <c r="AB66" s="24" t="str">
        <f t="shared" si="13"/>
        <v/>
      </c>
      <c r="AC66" s="24" t="str">
        <f t="shared" si="0"/>
        <v/>
      </c>
      <c r="AD66" s="24" t="str">
        <f t="shared" si="1"/>
        <v/>
      </c>
      <c r="AE66" s="24" t="str">
        <f t="shared" si="2"/>
        <v/>
      </c>
      <c r="AF66" s="24" t="str">
        <f t="shared" si="3"/>
        <v/>
      </c>
      <c r="AG66" s="24" t="str">
        <f t="shared" si="4"/>
        <v/>
      </c>
      <c r="AH66" s="24" t="str">
        <f t="shared" si="5"/>
        <v/>
      </c>
      <c r="AI66" s="24" t="str">
        <f t="shared" si="6"/>
        <v/>
      </c>
      <c r="AJ66" s="24" t="str">
        <f t="shared" si="7"/>
        <v/>
      </c>
      <c r="AK66" s="24" t="str">
        <f t="shared" si="8"/>
        <v/>
      </c>
      <c r="AL66" s="24" t="str">
        <f t="shared" si="9"/>
        <v/>
      </c>
      <c r="AM66" s="24" t="str">
        <f t="shared" si="10"/>
        <v/>
      </c>
      <c r="AN66" s="24" t="str">
        <f>IF($B66="","",'3 INPUT SAP DATA'!$AP69*0.6*Data!D$18)</f>
        <v/>
      </c>
      <c r="AO66" s="24" t="str">
        <f>IF($B66="","",'3 INPUT SAP DATA'!$AP69*0.6*Data!E$18)</f>
        <v/>
      </c>
      <c r="AP66" s="24" t="str">
        <f>IF($B66="","",'3 INPUT SAP DATA'!$AP69*0.6*Data!F$18)</f>
        <v/>
      </c>
      <c r="AQ66" s="24" t="str">
        <f>IF($B66="","",'3 INPUT SAP DATA'!$AP69*0.6*Data!G$18)</f>
        <v/>
      </c>
      <c r="AR66" s="24" t="str">
        <f>IF($B66="","",'3 INPUT SAP DATA'!$AP69*0.6*Data!H$18)</f>
        <v/>
      </c>
      <c r="AS66" s="24" t="str">
        <f>IF($B66="","",'3 INPUT SAP DATA'!$AP69*0.6*Data!I$18)</f>
        <v/>
      </c>
      <c r="AT66" s="24" t="str">
        <f>IF($B66="","",'3 INPUT SAP DATA'!$AP69*0.6*Data!J$18)</f>
        <v/>
      </c>
      <c r="AU66" s="24" t="str">
        <f>IF($B66="","",'3 INPUT SAP DATA'!$AP69*0.6*Data!K$18)</f>
        <v/>
      </c>
      <c r="AV66" s="24" t="str">
        <f>IF($B66="","",'3 INPUT SAP DATA'!$AP69*0.6*Data!L$18)</f>
        <v/>
      </c>
      <c r="AW66" s="24" t="str">
        <f>IF($B66="","",'3 INPUT SAP DATA'!$AP69*0.6*Data!M$18)</f>
        <v/>
      </c>
      <c r="AX66" s="24" t="str">
        <f>IF($B66="","",'3 INPUT SAP DATA'!$AP69*0.6*Data!N$18)</f>
        <v/>
      </c>
      <c r="AY66" s="24" t="str">
        <f>IF($B66="","",'3 INPUT SAP DATA'!$AP69*0.6*Data!O$18)</f>
        <v/>
      </c>
      <c r="AZ66" s="24" t="str">
        <f>IF($B66="","",IF(OR('3 INPUT SAP DATA'!$AI69=Data!$E$12,'3 INPUT SAP DATA'!$AI69=Data!$G$12,'3 INPUT SAP DATA'!$AI69=Data!$H$12),0,Data!D$18*14*((0.0091*1+0.0245*(1-1))*3+0.0263)))</f>
        <v/>
      </c>
      <c r="BA66" s="24" t="str">
        <f>IF($B66="","",IF(OR('3 INPUT SAP DATA'!$AI69=Data!$E$12,'3 INPUT SAP DATA'!$AI69=Data!$G$12,'3 INPUT SAP DATA'!$AI69=Data!$H$12),0,Data!E$18*14*((0.0091*1+0.0245*(1-1))*3+0.0263)))</f>
        <v/>
      </c>
      <c r="BB66" s="24" t="str">
        <f>IF($B66="","",IF(OR('3 INPUT SAP DATA'!$AI69=Data!$E$12,'3 INPUT SAP DATA'!$AI69=Data!$G$12,'3 INPUT SAP DATA'!$AI69=Data!$H$12),0,Data!F$18*14*((0.0091*1+0.0245*(1-1))*3+0.0263)))</f>
        <v/>
      </c>
      <c r="BC66" s="24" t="str">
        <f>IF($B66="","",IF(OR('3 INPUT SAP DATA'!$AI69=Data!$E$12,'3 INPUT SAP DATA'!$AI69=Data!$G$12,'3 INPUT SAP DATA'!$AI69=Data!$H$12),0,Data!G$18*14*((0.0091*1+0.0245*(1-1))*3+0.0263)))</f>
        <v/>
      </c>
      <c r="BD66" s="24" t="str">
        <f>IF($B66="","",IF(OR('3 INPUT SAP DATA'!$AI69=Data!$E$12,'3 INPUT SAP DATA'!$AI69=Data!$G$12,'3 INPUT SAP DATA'!$AI69=Data!$H$12),0,Data!H$18*14*((0.0091*1+0.0245*(1-1))*3+0.0263)))</f>
        <v/>
      </c>
      <c r="BE66" s="24" t="str">
        <f>IF($B66="","",IF(OR('3 INPUT SAP DATA'!$AI69=Data!$E$12,'3 INPUT SAP DATA'!$AI69=Data!$G$12,'3 INPUT SAP DATA'!$AI69=Data!$H$12),0,Data!I$18*14*((0.0091*1+0.0245*(1-1))*3+0.0263)))</f>
        <v/>
      </c>
      <c r="BF66" s="24" t="str">
        <f>IF($B66="","",IF(OR('3 INPUT SAP DATA'!$AI69=Data!$E$12,'3 INPUT SAP DATA'!$AI69=Data!$G$12,'3 INPUT SAP DATA'!$AI69=Data!$H$12),0,Data!J$18*14*((0.0091*1+0.0245*(1-1))*3+0.0263)))</f>
        <v/>
      </c>
      <c r="BG66" s="24" t="str">
        <f>IF($B66="","",IF(OR('3 INPUT SAP DATA'!$AI69=Data!$E$12,'3 INPUT SAP DATA'!$AI69=Data!$G$12,'3 INPUT SAP DATA'!$AI69=Data!$H$12),0,Data!K$18*14*((0.0091*1+0.0245*(1-1))*3+0.0263)))</f>
        <v/>
      </c>
      <c r="BH66" s="24" t="str">
        <f>IF($B66="","",IF(OR('3 INPUT SAP DATA'!$AI69=Data!$E$12,'3 INPUT SAP DATA'!$AI69=Data!$G$12,'3 INPUT SAP DATA'!$AI69=Data!$H$12),0,Data!L$18*14*((0.0091*1+0.0245*(1-1))*3+0.0263)))</f>
        <v/>
      </c>
      <c r="BI66" s="24" t="str">
        <f>IF($B66="","",IF(OR('3 INPUT SAP DATA'!$AI69=Data!$E$12,'3 INPUT SAP DATA'!$AI69=Data!$G$12,'3 INPUT SAP DATA'!$AI69=Data!$H$12),0,Data!M$18*14*((0.0091*1+0.0245*(1-1))*3+0.0263)))</f>
        <v/>
      </c>
      <c r="BJ66" s="24" t="str">
        <f>IF($B66="","",IF(OR('3 INPUT SAP DATA'!$AI69=Data!$E$12,'3 INPUT SAP DATA'!$AI69=Data!$G$12,'3 INPUT SAP DATA'!$AI69=Data!$H$12),0,Data!N$18*14*((0.0091*1+0.0245*(1-1))*3+0.0263)))</f>
        <v/>
      </c>
      <c r="BK66" s="24" t="str">
        <f>IF($B66="","",IF(OR('3 INPUT SAP DATA'!$AI69=Data!$E$12,'3 INPUT SAP DATA'!$AI69=Data!$G$12,'3 INPUT SAP DATA'!$AI69=Data!$H$12),0,Data!O$18*14*((0.0091*1+0.0245*(1-1))*3+0.0263)))</f>
        <v/>
      </c>
      <c r="BL66" s="24" t="str">
        <f>IF($B66="","",IF('3 INPUT SAP DATA'!$AN69=Data!$G$13,600*IF(C69&lt;100,C69/100,1)*Data!D$18/365,0))</f>
        <v/>
      </c>
      <c r="BM66" s="24" t="str">
        <f>IF($B66="","",IF('3 INPUT SAP DATA'!$AN69=Data!$G$13,600*IF(D69&lt;100,D69/100,1)*Data!E$18/365,0))</f>
        <v/>
      </c>
      <c r="BN66" s="24" t="str">
        <f>IF($B66="","",IF('3 INPUT SAP DATA'!$AN69=Data!$G$13,600*IF(E69&lt;100,E69/100,1)*Data!F$18/365,0))</f>
        <v/>
      </c>
      <c r="BO66" s="24" t="str">
        <f>IF($B66="","",IF('3 INPUT SAP DATA'!$AN69=Data!$G$13,600*IF(F69&lt;100,F69/100,1)*Data!G$18/365,0))</f>
        <v/>
      </c>
      <c r="BP66" s="24" t="str">
        <f>IF($B66="","",IF('3 INPUT SAP DATA'!$AN69=Data!$G$13,600*IF(G69&lt;100,G69/100,1)*Data!H$18/365,0))</f>
        <v/>
      </c>
      <c r="BQ66" s="24" t="str">
        <f>IF($B66="","",IF('3 INPUT SAP DATA'!$AN69=Data!$G$13,600*IF(H69&lt;100,H69/100,1)*Data!I$18/365,0))</f>
        <v/>
      </c>
      <c r="BR66" s="24" t="str">
        <f>IF($B66="","",IF('3 INPUT SAP DATA'!$AN69=Data!$G$13,600*IF(I69&lt;100,I69/100,1)*Data!J$18/365,0))</f>
        <v/>
      </c>
      <c r="BS66" s="24" t="str">
        <f>IF($B66="","",IF('3 INPUT SAP DATA'!$AN69=Data!$G$13,600*IF(J69&lt;100,J69/100,1)*Data!K$18/365,0))</f>
        <v/>
      </c>
      <c r="BT66" s="24" t="str">
        <f>IF($B66="","",IF('3 INPUT SAP DATA'!$AN69=Data!$G$13,600*IF(K69&lt;100,K69/100,1)*Data!L$18/365,0))</f>
        <v/>
      </c>
      <c r="BU66" s="24" t="str">
        <f>IF($B66="","",IF('3 INPUT SAP DATA'!$AN69=Data!$G$13,600*IF(L69&lt;100,L69/100,1)*Data!M$18/365,0))</f>
        <v/>
      </c>
      <c r="BV66" s="24" t="str">
        <f>IF($B66="","",IF('3 INPUT SAP DATA'!$AN69=Data!$G$13,600*IF(M69&lt;100,M69/100,1)*Data!N$18/365,0))</f>
        <v/>
      </c>
      <c r="BW66" s="24" t="str">
        <f>IF($B66="","",IF('3 INPUT SAP DATA'!$AN69=Data!$G$13,600*IF(N69&lt;100,N69/100,1)*Data!O$18/365,0))</f>
        <v/>
      </c>
      <c r="BX66" s="24" t="str">
        <f t="shared" si="14"/>
        <v/>
      </c>
      <c r="BY66" s="24" t="str">
        <f t="shared" si="15"/>
        <v/>
      </c>
      <c r="BZ66" s="24" t="str">
        <f t="shared" si="16"/>
        <v/>
      </c>
      <c r="CA66" s="24" t="str">
        <f t="shared" si="17"/>
        <v/>
      </c>
      <c r="CB66" s="24" t="str">
        <f t="shared" si="18"/>
        <v/>
      </c>
      <c r="CC66" s="24" t="str">
        <f t="shared" si="19"/>
        <v/>
      </c>
      <c r="CD66" s="24" t="str">
        <f t="shared" si="20"/>
        <v/>
      </c>
      <c r="CE66" s="24" t="str">
        <f t="shared" si="21"/>
        <v/>
      </c>
      <c r="CF66" s="24" t="str">
        <f t="shared" si="22"/>
        <v/>
      </c>
      <c r="CG66" s="24" t="str">
        <f t="shared" si="23"/>
        <v/>
      </c>
      <c r="CH66" s="24" t="str">
        <f t="shared" si="24"/>
        <v/>
      </c>
      <c r="CI66" s="24" t="str">
        <f t="shared" si="25"/>
        <v/>
      </c>
      <c r="CJ66" s="24" t="str">
        <f>IF($B66="","",BX66+'3 INPUT SAP DATA'!AV69)</f>
        <v/>
      </c>
      <c r="CK66" s="24" t="str">
        <f>IF($B66="","",BY66+'3 INPUT SAP DATA'!AW69)</f>
        <v/>
      </c>
      <c r="CL66" s="24" t="str">
        <f>IF($B66="","",BZ66+'3 INPUT SAP DATA'!AX69)</f>
        <v/>
      </c>
      <c r="CM66" s="24" t="str">
        <f>IF($B66="","",CA66+'3 INPUT SAP DATA'!AY69)</f>
        <v/>
      </c>
      <c r="CN66" s="24" t="str">
        <f>IF($B66="","",CB66+'3 INPUT SAP DATA'!AZ69)</f>
        <v/>
      </c>
      <c r="CO66" s="24" t="str">
        <f>IF($B66="","",CC66+'3 INPUT SAP DATA'!BA69)</f>
        <v/>
      </c>
      <c r="CP66" s="24" t="str">
        <f>IF($B66="","",CD66+'3 INPUT SAP DATA'!BB69)</f>
        <v/>
      </c>
      <c r="CQ66" s="24" t="str">
        <f>IF($B66="","",CE66+'3 INPUT SAP DATA'!BC69)</f>
        <v/>
      </c>
      <c r="CR66" s="24" t="str">
        <f>IF($B66="","",CF66+'3 INPUT SAP DATA'!BD69)</f>
        <v/>
      </c>
      <c r="CS66" s="24" t="str">
        <f>IF($B66="","",CG66+'3 INPUT SAP DATA'!BE69)</f>
        <v/>
      </c>
      <c r="CT66" s="24" t="str">
        <f>IF($B66="","",CH66+'3 INPUT SAP DATA'!BF69)</f>
        <v/>
      </c>
      <c r="CU66" s="24" t="str">
        <f>IF($B66="","",CI66+'3 INPUT SAP DATA'!BG69)</f>
        <v/>
      </c>
      <c r="CV66" s="24" t="str">
        <f>IF($B66="","",Data!$I$125*(Data!$I$123*O66+BL66)+Data!$I$124*(AB66+AN66+AZ66))</f>
        <v/>
      </c>
      <c r="CW66" s="24" t="str">
        <f>IF($B66="","",Data!$I$125*(Data!$I$123*P66+BM66)+Data!$I$124*(AC66+AO66+BA66))</f>
        <v/>
      </c>
      <c r="CX66" s="24" t="str">
        <f>IF($B66="","",Data!$I$125*(Data!$I$123*Q66+BN66)+Data!$I$124*(AD66+AP66+BB66))</f>
        <v/>
      </c>
      <c r="CY66" s="24" t="str">
        <f>IF($B66="","",Data!$I$125*(Data!$I$123*R66+BO66)+Data!$I$124*(AE66+AQ66+BC66))</f>
        <v/>
      </c>
      <c r="CZ66" s="24" t="str">
        <f>IF($B66="","",Data!$I$125*(Data!$I$123*S66+BP66)+Data!$I$124*(AF66+AR66+BD66))</f>
        <v/>
      </c>
      <c r="DA66" s="24" t="str">
        <f>IF($B66="","",Data!$I$125*(Data!$I$123*T66+BQ66)+Data!$I$124*(AG66+AS66+BE66))</f>
        <v/>
      </c>
      <c r="DB66" s="24" t="str">
        <f>IF($B66="","",Data!$I$125*(Data!$I$123*U66+BR66)+Data!$I$124*(AH66+AT66+BF66))</f>
        <v/>
      </c>
      <c r="DC66" s="24" t="str">
        <f>IF($B66="","",Data!$I$125*(Data!$I$123*V66+BS66)+Data!$I$124*(AI66+AU66+BG66))</f>
        <v/>
      </c>
      <c r="DD66" s="24" t="str">
        <f>IF($B66="","",Data!$I$125*(Data!$I$123*W66+BT66)+Data!$I$124*(AJ66+AV66+BH66))</f>
        <v/>
      </c>
      <c r="DE66" s="24" t="str">
        <f>IF($B66="","",Data!$I$125*(Data!$I$123*X66+BU66)+Data!$I$124*(AK66+AW66+BI66))</f>
        <v/>
      </c>
      <c r="DF66" s="24" t="str">
        <f>IF($B66="","",Data!$I$125*(Data!$I$123*Y66+BV66)+Data!$I$124*(AL66+AX66+BJ66))</f>
        <v/>
      </c>
      <c r="DG66" s="24" t="str">
        <f>IF($B66="","",Data!$I$125*(Data!$I$123*Z66+BW66)+Data!$I$124*(AM66+AY66+BK66))</f>
        <v/>
      </c>
    </row>
    <row r="67" spans="2:111" s="17" customFormat="1" ht="19.899999999999999" customHeight="1">
      <c r="B67" s="47" t="str">
        <f>IF('3 INPUT SAP DATA'!H70="","",'3 INPUT SAP DATA'!H70)</f>
        <v/>
      </c>
      <c r="C67" s="24" t="str">
        <f>IF($B67="","",25*Occupancy!$G63*Data!D$107)</f>
        <v/>
      </c>
      <c r="D67" s="24" t="str">
        <f>IF($B67="","",25*Occupancy!$G63*Data!E$107)</f>
        <v/>
      </c>
      <c r="E67" s="24" t="str">
        <f>IF($B67="","",25*Occupancy!$G63*Data!F$107)</f>
        <v/>
      </c>
      <c r="F67" s="24" t="str">
        <f>IF($B67="","",25*Occupancy!$G63*Data!G$107)</f>
        <v/>
      </c>
      <c r="G67" s="24" t="str">
        <f>IF($B67="","",25*Occupancy!$G63*Data!H$107)</f>
        <v/>
      </c>
      <c r="H67" s="24" t="str">
        <f>IF($B67="","",25*Occupancy!$G63*Data!I$107)</f>
        <v/>
      </c>
      <c r="I67" s="24" t="str">
        <f>IF($B67="","",25*Occupancy!$G63*Data!J$107)</f>
        <v/>
      </c>
      <c r="J67" s="24" t="str">
        <f>IF($B67="","",25*Occupancy!$G63*Data!K$107)</f>
        <v/>
      </c>
      <c r="K67" s="24" t="str">
        <f>IF($B67="","",25*Occupancy!$G63*Data!L$107)</f>
        <v/>
      </c>
      <c r="L67" s="24" t="str">
        <f>IF($B67="","",25*Occupancy!$G63*Data!M$107)</f>
        <v/>
      </c>
      <c r="M67" s="24" t="str">
        <f>IF($B67="","",25*Occupancy!$G63*Data!N$107)</f>
        <v/>
      </c>
      <c r="N67" s="24" t="str">
        <f>IF($B67="","",25*Occupancy!$G63*Data!O$107)</f>
        <v/>
      </c>
      <c r="O67" s="24" t="str">
        <f>IF($B67="","",4.18*C67*Data!D$18*(60-Data!D$104)/3600)</f>
        <v/>
      </c>
      <c r="P67" s="24" t="str">
        <f>IF($B67="","",4.18*D67*Data!E$18*(60-Data!E$104)/3600)</f>
        <v/>
      </c>
      <c r="Q67" s="24" t="str">
        <f>IF($B67="","",4.18*E67*Data!F$18*(60-Data!F$104)/3600)</f>
        <v/>
      </c>
      <c r="R67" s="24" t="str">
        <f>IF($B67="","",4.18*F67*Data!G$18*(60-Data!G$104)/3600)</f>
        <v/>
      </c>
      <c r="S67" s="24" t="str">
        <f>IF($B67="","",4.18*G67*Data!H$18*(60-Data!H$104)/3600)</f>
        <v/>
      </c>
      <c r="T67" s="24" t="str">
        <f>IF($B67="","",4.18*H67*Data!I$18*(60-Data!I$104)/3600)</f>
        <v/>
      </c>
      <c r="U67" s="24" t="str">
        <f>IF($B67="","",4.18*I67*Data!J$18*(60-Data!J$104)/3600)</f>
        <v/>
      </c>
      <c r="V67" s="24" t="str">
        <f>IF($B67="","",4.18*J67*Data!K$18*(60-Data!K$104)/3600)</f>
        <v/>
      </c>
      <c r="W67" s="24" t="str">
        <f>IF($B67="","",4.18*K67*Data!L$18*(60-Data!L$104)/3600)</f>
        <v/>
      </c>
      <c r="X67" s="24" t="str">
        <f>IF($B67="","",4.18*L67*Data!M$18*(60-Data!M$104)/3600)</f>
        <v/>
      </c>
      <c r="Y67" s="24" t="str">
        <f>IF($B67="","",4.18*M67*Data!N$18*(60-Data!N$104)/3600)</f>
        <v/>
      </c>
      <c r="Z67" s="24" t="str">
        <f>IF($B67="","",4.18*N67*Data!O$18*(60-Data!O$104)/3600)</f>
        <v/>
      </c>
      <c r="AA67" s="24" t="str">
        <f t="shared" si="12"/>
        <v/>
      </c>
      <c r="AB67" s="24" t="str">
        <f t="shared" si="13"/>
        <v/>
      </c>
      <c r="AC67" s="24" t="str">
        <f t="shared" si="0"/>
        <v/>
      </c>
      <c r="AD67" s="24" t="str">
        <f t="shared" si="1"/>
        <v/>
      </c>
      <c r="AE67" s="24" t="str">
        <f t="shared" si="2"/>
        <v/>
      </c>
      <c r="AF67" s="24" t="str">
        <f t="shared" si="3"/>
        <v/>
      </c>
      <c r="AG67" s="24" t="str">
        <f t="shared" si="4"/>
        <v/>
      </c>
      <c r="AH67" s="24" t="str">
        <f t="shared" si="5"/>
        <v/>
      </c>
      <c r="AI67" s="24" t="str">
        <f t="shared" si="6"/>
        <v/>
      </c>
      <c r="AJ67" s="24" t="str">
        <f t="shared" si="7"/>
        <v/>
      </c>
      <c r="AK67" s="24" t="str">
        <f t="shared" si="8"/>
        <v/>
      </c>
      <c r="AL67" s="24" t="str">
        <f t="shared" si="9"/>
        <v/>
      </c>
      <c r="AM67" s="24" t="str">
        <f t="shared" si="10"/>
        <v/>
      </c>
      <c r="AN67" s="24" t="str">
        <f>IF($B67="","",'3 INPUT SAP DATA'!$AP70*0.6*Data!D$18)</f>
        <v/>
      </c>
      <c r="AO67" s="24" t="str">
        <f>IF($B67="","",'3 INPUT SAP DATA'!$AP70*0.6*Data!E$18)</f>
        <v/>
      </c>
      <c r="AP67" s="24" t="str">
        <f>IF($B67="","",'3 INPUT SAP DATA'!$AP70*0.6*Data!F$18)</f>
        <v/>
      </c>
      <c r="AQ67" s="24" t="str">
        <f>IF($B67="","",'3 INPUT SAP DATA'!$AP70*0.6*Data!G$18)</f>
        <v/>
      </c>
      <c r="AR67" s="24" t="str">
        <f>IF($B67="","",'3 INPUT SAP DATA'!$AP70*0.6*Data!H$18)</f>
        <v/>
      </c>
      <c r="AS67" s="24" t="str">
        <f>IF($B67="","",'3 INPUT SAP DATA'!$AP70*0.6*Data!I$18)</f>
        <v/>
      </c>
      <c r="AT67" s="24" t="str">
        <f>IF($B67="","",'3 INPUT SAP DATA'!$AP70*0.6*Data!J$18)</f>
        <v/>
      </c>
      <c r="AU67" s="24" t="str">
        <f>IF($B67="","",'3 INPUT SAP DATA'!$AP70*0.6*Data!K$18)</f>
        <v/>
      </c>
      <c r="AV67" s="24" t="str">
        <f>IF($B67="","",'3 INPUT SAP DATA'!$AP70*0.6*Data!L$18)</f>
        <v/>
      </c>
      <c r="AW67" s="24" t="str">
        <f>IF($B67="","",'3 INPUT SAP DATA'!$AP70*0.6*Data!M$18)</f>
        <v/>
      </c>
      <c r="AX67" s="24" t="str">
        <f>IF($B67="","",'3 INPUT SAP DATA'!$AP70*0.6*Data!N$18)</f>
        <v/>
      </c>
      <c r="AY67" s="24" t="str">
        <f>IF($B67="","",'3 INPUT SAP DATA'!$AP70*0.6*Data!O$18)</f>
        <v/>
      </c>
      <c r="AZ67" s="24" t="str">
        <f>IF($B67="","",IF(OR('3 INPUT SAP DATA'!$AI70=Data!$E$12,'3 INPUT SAP DATA'!$AI70=Data!$G$12,'3 INPUT SAP DATA'!$AI70=Data!$H$12),0,Data!D$18*14*((0.0091*1+0.0245*(1-1))*3+0.0263)))</f>
        <v/>
      </c>
      <c r="BA67" s="24" t="str">
        <f>IF($B67="","",IF(OR('3 INPUT SAP DATA'!$AI70=Data!$E$12,'3 INPUT SAP DATA'!$AI70=Data!$G$12,'3 INPUT SAP DATA'!$AI70=Data!$H$12),0,Data!E$18*14*((0.0091*1+0.0245*(1-1))*3+0.0263)))</f>
        <v/>
      </c>
      <c r="BB67" s="24" t="str">
        <f>IF($B67="","",IF(OR('3 INPUT SAP DATA'!$AI70=Data!$E$12,'3 INPUT SAP DATA'!$AI70=Data!$G$12,'3 INPUT SAP DATA'!$AI70=Data!$H$12),0,Data!F$18*14*((0.0091*1+0.0245*(1-1))*3+0.0263)))</f>
        <v/>
      </c>
      <c r="BC67" s="24" t="str">
        <f>IF($B67="","",IF(OR('3 INPUT SAP DATA'!$AI70=Data!$E$12,'3 INPUT SAP DATA'!$AI70=Data!$G$12,'3 INPUT SAP DATA'!$AI70=Data!$H$12),0,Data!G$18*14*((0.0091*1+0.0245*(1-1))*3+0.0263)))</f>
        <v/>
      </c>
      <c r="BD67" s="24" t="str">
        <f>IF($B67="","",IF(OR('3 INPUT SAP DATA'!$AI70=Data!$E$12,'3 INPUT SAP DATA'!$AI70=Data!$G$12,'3 INPUT SAP DATA'!$AI70=Data!$H$12),0,Data!H$18*14*((0.0091*1+0.0245*(1-1))*3+0.0263)))</f>
        <v/>
      </c>
      <c r="BE67" s="24" t="str">
        <f>IF($B67="","",IF(OR('3 INPUT SAP DATA'!$AI70=Data!$E$12,'3 INPUT SAP DATA'!$AI70=Data!$G$12,'3 INPUT SAP DATA'!$AI70=Data!$H$12),0,Data!I$18*14*((0.0091*1+0.0245*(1-1))*3+0.0263)))</f>
        <v/>
      </c>
      <c r="BF67" s="24" t="str">
        <f>IF($B67="","",IF(OR('3 INPUT SAP DATA'!$AI70=Data!$E$12,'3 INPUT SAP DATA'!$AI70=Data!$G$12,'3 INPUT SAP DATA'!$AI70=Data!$H$12),0,Data!J$18*14*((0.0091*1+0.0245*(1-1))*3+0.0263)))</f>
        <v/>
      </c>
      <c r="BG67" s="24" t="str">
        <f>IF($B67="","",IF(OR('3 INPUT SAP DATA'!$AI70=Data!$E$12,'3 INPUT SAP DATA'!$AI70=Data!$G$12,'3 INPUT SAP DATA'!$AI70=Data!$H$12),0,Data!K$18*14*((0.0091*1+0.0245*(1-1))*3+0.0263)))</f>
        <v/>
      </c>
      <c r="BH67" s="24" t="str">
        <f>IF($B67="","",IF(OR('3 INPUT SAP DATA'!$AI70=Data!$E$12,'3 INPUT SAP DATA'!$AI70=Data!$G$12,'3 INPUT SAP DATA'!$AI70=Data!$H$12),0,Data!L$18*14*((0.0091*1+0.0245*(1-1))*3+0.0263)))</f>
        <v/>
      </c>
      <c r="BI67" s="24" t="str">
        <f>IF($B67="","",IF(OR('3 INPUT SAP DATA'!$AI70=Data!$E$12,'3 INPUT SAP DATA'!$AI70=Data!$G$12,'3 INPUT SAP DATA'!$AI70=Data!$H$12),0,Data!M$18*14*((0.0091*1+0.0245*(1-1))*3+0.0263)))</f>
        <v/>
      </c>
      <c r="BJ67" s="24" t="str">
        <f>IF($B67="","",IF(OR('3 INPUT SAP DATA'!$AI70=Data!$E$12,'3 INPUT SAP DATA'!$AI70=Data!$G$12,'3 INPUT SAP DATA'!$AI70=Data!$H$12),0,Data!N$18*14*((0.0091*1+0.0245*(1-1))*3+0.0263)))</f>
        <v/>
      </c>
      <c r="BK67" s="24" t="str">
        <f>IF($B67="","",IF(OR('3 INPUT SAP DATA'!$AI70=Data!$E$12,'3 INPUT SAP DATA'!$AI70=Data!$G$12,'3 INPUT SAP DATA'!$AI70=Data!$H$12),0,Data!O$18*14*((0.0091*1+0.0245*(1-1))*3+0.0263)))</f>
        <v/>
      </c>
      <c r="BL67" s="24" t="str">
        <f>IF($B67="","",IF('3 INPUT SAP DATA'!$AN70=Data!$G$13,600*IF(C70&lt;100,C70/100,1)*Data!D$18/365,0))</f>
        <v/>
      </c>
      <c r="BM67" s="24" t="str">
        <f>IF($B67="","",IF('3 INPUT SAP DATA'!$AN70=Data!$G$13,600*IF(D70&lt;100,D70/100,1)*Data!E$18/365,0))</f>
        <v/>
      </c>
      <c r="BN67" s="24" t="str">
        <f>IF($B67="","",IF('3 INPUT SAP DATA'!$AN70=Data!$G$13,600*IF(E70&lt;100,E70/100,1)*Data!F$18/365,0))</f>
        <v/>
      </c>
      <c r="BO67" s="24" t="str">
        <f>IF($B67="","",IF('3 INPUT SAP DATA'!$AN70=Data!$G$13,600*IF(F70&lt;100,F70/100,1)*Data!G$18/365,0))</f>
        <v/>
      </c>
      <c r="BP67" s="24" t="str">
        <f>IF($B67="","",IF('3 INPUT SAP DATA'!$AN70=Data!$G$13,600*IF(G70&lt;100,G70/100,1)*Data!H$18/365,0))</f>
        <v/>
      </c>
      <c r="BQ67" s="24" t="str">
        <f>IF($B67="","",IF('3 INPUT SAP DATA'!$AN70=Data!$G$13,600*IF(H70&lt;100,H70/100,1)*Data!I$18/365,0))</f>
        <v/>
      </c>
      <c r="BR67" s="24" t="str">
        <f>IF($B67="","",IF('3 INPUT SAP DATA'!$AN70=Data!$G$13,600*IF(I70&lt;100,I70/100,1)*Data!J$18/365,0))</f>
        <v/>
      </c>
      <c r="BS67" s="24" t="str">
        <f>IF($B67="","",IF('3 INPUT SAP DATA'!$AN70=Data!$G$13,600*IF(J70&lt;100,J70/100,1)*Data!K$18/365,0))</f>
        <v/>
      </c>
      <c r="BT67" s="24" t="str">
        <f>IF($B67="","",IF('3 INPUT SAP DATA'!$AN70=Data!$G$13,600*IF(K70&lt;100,K70/100,1)*Data!L$18/365,0))</f>
        <v/>
      </c>
      <c r="BU67" s="24" t="str">
        <f>IF($B67="","",IF('3 INPUT SAP DATA'!$AN70=Data!$G$13,600*IF(L70&lt;100,L70/100,1)*Data!M$18/365,0))</f>
        <v/>
      </c>
      <c r="BV67" s="24" t="str">
        <f>IF($B67="","",IF('3 INPUT SAP DATA'!$AN70=Data!$G$13,600*IF(M70&lt;100,M70/100,1)*Data!N$18/365,0))</f>
        <v/>
      </c>
      <c r="BW67" s="24" t="str">
        <f>IF($B67="","",IF('3 INPUT SAP DATA'!$AN70=Data!$G$13,600*IF(N70&lt;100,N70/100,1)*Data!O$18/365,0))</f>
        <v/>
      </c>
      <c r="BX67" s="24" t="str">
        <f t="shared" si="14"/>
        <v/>
      </c>
      <c r="BY67" s="24" t="str">
        <f t="shared" si="15"/>
        <v/>
      </c>
      <c r="BZ67" s="24" t="str">
        <f t="shared" si="16"/>
        <v/>
      </c>
      <c r="CA67" s="24" t="str">
        <f t="shared" si="17"/>
        <v/>
      </c>
      <c r="CB67" s="24" t="str">
        <f t="shared" si="18"/>
        <v/>
      </c>
      <c r="CC67" s="24" t="str">
        <f t="shared" si="19"/>
        <v/>
      </c>
      <c r="CD67" s="24" t="str">
        <f t="shared" si="20"/>
        <v/>
      </c>
      <c r="CE67" s="24" t="str">
        <f t="shared" si="21"/>
        <v/>
      </c>
      <c r="CF67" s="24" t="str">
        <f t="shared" si="22"/>
        <v/>
      </c>
      <c r="CG67" s="24" t="str">
        <f t="shared" si="23"/>
        <v/>
      </c>
      <c r="CH67" s="24" t="str">
        <f t="shared" si="24"/>
        <v/>
      </c>
      <c r="CI67" s="24" t="str">
        <f t="shared" si="25"/>
        <v/>
      </c>
      <c r="CJ67" s="24" t="str">
        <f>IF($B67="","",BX67+'3 INPUT SAP DATA'!AV70)</f>
        <v/>
      </c>
      <c r="CK67" s="24" t="str">
        <f>IF($B67="","",BY67+'3 INPUT SAP DATA'!AW70)</f>
        <v/>
      </c>
      <c r="CL67" s="24" t="str">
        <f>IF($B67="","",BZ67+'3 INPUT SAP DATA'!AX70)</f>
        <v/>
      </c>
      <c r="CM67" s="24" t="str">
        <f>IF($B67="","",CA67+'3 INPUT SAP DATA'!AY70)</f>
        <v/>
      </c>
      <c r="CN67" s="24" t="str">
        <f>IF($B67="","",CB67+'3 INPUT SAP DATA'!AZ70)</f>
        <v/>
      </c>
      <c r="CO67" s="24" t="str">
        <f>IF($B67="","",CC67+'3 INPUT SAP DATA'!BA70)</f>
        <v/>
      </c>
      <c r="CP67" s="24" t="str">
        <f>IF($B67="","",CD67+'3 INPUT SAP DATA'!BB70)</f>
        <v/>
      </c>
      <c r="CQ67" s="24" t="str">
        <f>IF($B67="","",CE67+'3 INPUT SAP DATA'!BC70)</f>
        <v/>
      </c>
      <c r="CR67" s="24" t="str">
        <f>IF($B67="","",CF67+'3 INPUT SAP DATA'!BD70)</f>
        <v/>
      </c>
      <c r="CS67" s="24" t="str">
        <f>IF($B67="","",CG67+'3 INPUT SAP DATA'!BE70)</f>
        <v/>
      </c>
      <c r="CT67" s="24" t="str">
        <f>IF($B67="","",CH67+'3 INPUT SAP DATA'!BF70)</f>
        <v/>
      </c>
      <c r="CU67" s="24" t="str">
        <f>IF($B67="","",CI67+'3 INPUT SAP DATA'!BG70)</f>
        <v/>
      </c>
      <c r="CV67" s="24" t="str">
        <f>IF($B67="","",Data!$I$125*(Data!$I$123*O67+BL67)+Data!$I$124*(AB67+AN67+AZ67))</f>
        <v/>
      </c>
      <c r="CW67" s="24" t="str">
        <f>IF($B67="","",Data!$I$125*(Data!$I$123*P67+BM67)+Data!$I$124*(AC67+AO67+BA67))</f>
        <v/>
      </c>
      <c r="CX67" s="24" t="str">
        <f>IF($B67="","",Data!$I$125*(Data!$I$123*Q67+BN67)+Data!$I$124*(AD67+AP67+BB67))</f>
        <v/>
      </c>
      <c r="CY67" s="24" t="str">
        <f>IF($B67="","",Data!$I$125*(Data!$I$123*R67+BO67)+Data!$I$124*(AE67+AQ67+BC67))</f>
        <v/>
      </c>
      <c r="CZ67" s="24" t="str">
        <f>IF($B67="","",Data!$I$125*(Data!$I$123*S67+BP67)+Data!$I$124*(AF67+AR67+BD67))</f>
        <v/>
      </c>
      <c r="DA67" s="24" t="str">
        <f>IF($B67="","",Data!$I$125*(Data!$I$123*T67+BQ67)+Data!$I$124*(AG67+AS67+BE67))</f>
        <v/>
      </c>
      <c r="DB67" s="24" t="str">
        <f>IF($B67="","",Data!$I$125*(Data!$I$123*U67+BR67)+Data!$I$124*(AH67+AT67+BF67))</f>
        <v/>
      </c>
      <c r="DC67" s="24" t="str">
        <f>IF($B67="","",Data!$I$125*(Data!$I$123*V67+BS67)+Data!$I$124*(AI67+AU67+BG67))</f>
        <v/>
      </c>
      <c r="DD67" s="24" t="str">
        <f>IF($B67="","",Data!$I$125*(Data!$I$123*W67+BT67)+Data!$I$124*(AJ67+AV67+BH67))</f>
        <v/>
      </c>
      <c r="DE67" s="24" t="str">
        <f>IF($B67="","",Data!$I$125*(Data!$I$123*X67+BU67)+Data!$I$124*(AK67+AW67+BI67))</f>
        <v/>
      </c>
      <c r="DF67" s="24" t="str">
        <f>IF($B67="","",Data!$I$125*(Data!$I$123*Y67+BV67)+Data!$I$124*(AL67+AX67+BJ67))</f>
        <v/>
      </c>
      <c r="DG67" s="24" t="str">
        <f>IF($B67="","",Data!$I$125*(Data!$I$123*Z67+BW67)+Data!$I$124*(AM67+AY67+BK67))</f>
        <v/>
      </c>
    </row>
    <row r="68" spans="2:111" s="17" customFormat="1" ht="19.899999999999999" customHeight="1">
      <c r="B68" s="47" t="str">
        <f>IF('3 INPUT SAP DATA'!H71="","",'3 INPUT SAP DATA'!H71)</f>
        <v/>
      </c>
      <c r="C68" s="24" t="str">
        <f>IF($B68="","",25*Occupancy!$G64*Data!D$107)</f>
        <v/>
      </c>
      <c r="D68" s="24" t="str">
        <f>IF($B68="","",25*Occupancy!$G64*Data!E$107)</f>
        <v/>
      </c>
      <c r="E68" s="24" t="str">
        <f>IF($B68="","",25*Occupancy!$G64*Data!F$107)</f>
        <v/>
      </c>
      <c r="F68" s="24" t="str">
        <f>IF($B68="","",25*Occupancy!$G64*Data!G$107)</f>
        <v/>
      </c>
      <c r="G68" s="24" t="str">
        <f>IF($B68="","",25*Occupancy!$G64*Data!H$107)</f>
        <v/>
      </c>
      <c r="H68" s="24" t="str">
        <f>IF($B68="","",25*Occupancy!$G64*Data!I$107)</f>
        <v/>
      </c>
      <c r="I68" s="24" t="str">
        <f>IF($B68="","",25*Occupancy!$G64*Data!J$107)</f>
        <v/>
      </c>
      <c r="J68" s="24" t="str">
        <f>IF($B68="","",25*Occupancy!$G64*Data!K$107)</f>
        <v/>
      </c>
      <c r="K68" s="24" t="str">
        <f>IF($B68="","",25*Occupancy!$G64*Data!L$107)</f>
        <v/>
      </c>
      <c r="L68" s="24" t="str">
        <f>IF($B68="","",25*Occupancy!$G64*Data!M$107)</f>
        <v/>
      </c>
      <c r="M68" s="24" t="str">
        <f>IF($B68="","",25*Occupancy!$G64*Data!N$107)</f>
        <v/>
      </c>
      <c r="N68" s="24" t="str">
        <f>IF($B68="","",25*Occupancy!$G64*Data!O$107)</f>
        <v/>
      </c>
      <c r="O68" s="24" t="str">
        <f>IF($B68="","",4.18*C68*Data!D$18*(60-Data!D$104)/3600)</f>
        <v/>
      </c>
      <c r="P68" s="24" t="str">
        <f>IF($B68="","",4.18*D68*Data!E$18*(60-Data!E$104)/3600)</f>
        <v/>
      </c>
      <c r="Q68" s="24" t="str">
        <f>IF($B68="","",4.18*E68*Data!F$18*(60-Data!F$104)/3600)</f>
        <v/>
      </c>
      <c r="R68" s="24" t="str">
        <f>IF($B68="","",4.18*F68*Data!G$18*(60-Data!G$104)/3600)</f>
        <v/>
      </c>
      <c r="S68" s="24" t="str">
        <f>IF($B68="","",4.18*G68*Data!H$18*(60-Data!H$104)/3600)</f>
        <v/>
      </c>
      <c r="T68" s="24" t="str">
        <f>IF($B68="","",4.18*H68*Data!I$18*(60-Data!I$104)/3600)</f>
        <v/>
      </c>
      <c r="U68" s="24" t="str">
        <f>IF($B68="","",4.18*I68*Data!J$18*(60-Data!J$104)/3600)</f>
        <v/>
      </c>
      <c r="V68" s="24" t="str">
        <f>IF($B68="","",4.18*J68*Data!K$18*(60-Data!K$104)/3600)</f>
        <v/>
      </c>
      <c r="W68" s="24" t="str">
        <f>IF($B68="","",4.18*K68*Data!L$18*(60-Data!L$104)/3600)</f>
        <v/>
      </c>
      <c r="X68" s="24" t="str">
        <f>IF($B68="","",4.18*L68*Data!M$18*(60-Data!M$104)/3600)</f>
        <v/>
      </c>
      <c r="Y68" s="24" t="str">
        <f>IF($B68="","",4.18*M68*Data!N$18*(60-Data!N$104)/3600)</f>
        <v/>
      </c>
      <c r="Z68" s="24" t="str">
        <f>IF($B68="","",4.18*N68*Data!O$18*(60-Data!O$104)/3600)</f>
        <v/>
      </c>
      <c r="AA68" s="24" t="str">
        <f t="shared" si="12"/>
        <v/>
      </c>
      <c r="AB68" s="24" t="str">
        <f t="shared" si="13"/>
        <v/>
      </c>
      <c r="AC68" s="24" t="str">
        <f t="shared" si="0"/>
        <v/>
      </c>
      <c r="AD68" s="24" t="str">
        <f t="shared" si="1"/>
        <v/>
      </c>
      <c r="AE68" s="24" t="str">
        <f t="shared" si="2"/>
        <v/>
      </c>
      <c r="AF68" s="24" t="str">
        <f t="shared" si="3"/>
        <v/>
      </c>
      <c r="AG68" s="24" t="str">
        <f t="shared" si="4"/>
        <v/>
      </c>
      <c r="AH68" s="24" t="str">
        <f t="shared" si="5"/>
        <v/>
      </c>
      <c r="AI68" s="24" t="str">
        <f t="shared" si="6"/>
        <v/>
      </c>
      <c r="AJ68" s="24" t="str">
        <f t="shared" si="7"/>
        <v/>
      </c>
      <c r="AK68" s="24" t="str">
        <f t="shared" si="8"/>
        <v/>
      </c>
      <c r="AL68" s="24" t="str">
        <f t="shared" si="9"/>
        <v/>
      </c>
      <c r="AM68" s="24" t="str">
        <f t="shared" si="10"/>
        <v/>
      </c>
      <c r="AN68" s="24" t="str">
        <f>IF($B68="","",'3 INPUT SAP DATA'!$AP71*0.6*Data!D$18)</f>
        <v/>
      </c>
      <c r="AO68" s="24" t="str">
        <f>IF($B68="","",'3 INPUT SAP DATA'!$AP71*0.6*Data!E$18)</f>
        <v/>
      </c>
      <c r="AP68" s="24" t="str">
        <f>IF($B68="","",'3 INPUT SAP DATA'!$AP71*0.6*Data!F$18)</f>
        <v/>
      </c>
      <c r="AQ68" s="24" t="str">
        <f>IF($B68="","",'3 INPUT SAP DATA'!$AP71*0.6*Data!G$18)</f>
        <v/>
      </c>
      <c r="AR68" s="24" t="str">
        <f>IF($B68="","",'3 INPUT SAP DATA'!$AP71*0.6*Data!H$18)</f>
        <v/>
      </c>
      <c r="AS68" s="24" t="str">
        <f>IF($B68="","",'3 INPUT SAP DATA'!$AP71*0.6*Data!I$18)</f>
        <v/>
      </c>
      <c r="AT68" s="24" t="str">
        <f>IF($B68="","",'3 INPUT SAP DATA'!$AP71*0.6*Data!J$18)</f>
        <v/>
      </c>
      <c r="AU68" s="24" t="str">
        <f>IF($B68="","",'3 INPUT SAP DATA'!$AP71*0.6*Data!K$18)</f>
        <v/>
      </c>
      <c r="AV68" s="24" t="str">
        <f>IF($B68="","",'3 INPUT SAP DATA'!$AP71*0.6*Data!L$18)</f>
        <v/>
      </c>
      <c r="AW68" s="24" t="str">
        <f>IF($B68="","",'3 INPUT SAP DATA'!$AP71*0.6*Data!M$18)</f>
        <v/>
      </c>
      <c r="AX68" s="24" t="str">
        <f>IF($B68="","",'3 INPUT SAP DATA'!$AP71*0.6*Data!N$18)</f>
        <v/>
      </c>
      <c r="AY68" s="24" t="str">
        <f>IF($B68="","",'3 INPUT SAP DATA'!$AP71*0.6*Data!O$18)</f>
        <v/>
      </c>
      <c r="AZ68" s="24" t="str">
        <f>IF($B68="","",IF(OR('3 INPUT SAP DATA'!$AI71=Data!$E$12,'3 INPUT SAP DATA'!$AI71=Data!$G$12,'3 INPUT SAP DATA'!$AI71=Data!$H$12),0,Data!D$18*14*((0.0091*1+0.0245*(1-1))*3+0.0263)))</f>
        <v/>
      </c>
      <c r="BA68" s="24" t="str">
        <f>IF($B68="","",IF(OR('3 INPUT SAP DATA'!$AI71=Data!$E$12,'3 INPUT SAP DATA'!$AI71=Data!$G$12,'3 INPUT SAP DATA'!$AI71=Data!$H$12),0,Data!E$18*14*((0.0091*1+0.0245*(1-1))*3+0.0263)))</f>
        <v/>
      </c>
      <c r="BB68" s="24" t="str">
        <f>IF($B68="","",IF(OR('3 INPUT SAP DATA'!$AI71=Data!$E$12,'3 INPUT SAP DATA'!$AI71=Data!$G$12,'3 INPUT SAP DATA'!$AI71=Data!$H$12),0,Data!F$18*14*((0.0091*1+0.0245*(1-1))*3+0.0263)))</f>
        <v/>
      </c>
      <c r="BC68" s="24" t="str">
        <f>IF($B68="","",IF(OR('3 INPUT SAP DATA'!$AI71=Data!$E$12,'3 INPUT SAP DATA'!$AI71=Data!$G$12,'3 INPUT SAP DATA'!$AI71=Data!$H$12),0,Data!G$18*14*((0.0091*1+0.0245*(1-1))*3+0.0263)))</f>
        <v/>
      </c>
      <c r="BD68" s="24" t="str">
        <f>IF($B68="","",IF(OR('3 INPUT SAP DATA'!$AI71=Data!$E$12,'3 INPUT SAP DATA'!$AI71=Data!$G$12,'3 INPUT SAP DATA'!$AI71=Data!$H$12),0,Data!H$18*14*((0.0091*1+0.0245*(1-1))*3+0.0263)))</f>
        <v/>
      </c>
      <c r="BE68" s="24" t="str">
        <f>IF($B68="","",IF(OR('3 INPUT SAP DATA'!$AI71=Data!$E$12,'3 INPUT SAP DATA'!$AI71=Data!$G$12,'3 INPUT SAP DATA'!$AI71=Data!$H$12),0,Data!I$18*14*((0.0091*1+0.0245*(1-1))*3+0.0263)))</f>
        <v/>
      </c>
      <c r="BF68" s="24" t="str">
        <f>IF($B68="","",IF(OR('3 INPUT SAP DATA'!$AI71=Data!$E$12,'3 INPUT SAP DATA'!$AI71=Data!$G$12,'3 INPUT SAP DATA'!$AI71=Data!$H$12),0,Data!J$18*14*((0.0091*1+0.0245*(1-1))*3+0.0263)))</f>
        <v/>
      </c>
      <c r="BG68" s="24" t="str">
        <f>IF($B68="","",IF(OR('3 INPUT SAP DATA'!$AI71=Data!$E$12,'3 INPUT SAP DATA'!$AI71=Data!$G$12,'3 INPUT SAP DATA'!$AI71=Data!$H$12),0,Data!K$18*14*((0.0091*1+0.0245*(1-1))*3+0.0263)))</f>
        <v/>
      </c>
      <c r="BH68" s="24" t="str">
        <f>IF($B68="","",IF(OR('3 INPUT SAP DATA'!$AI71=Data!$E$12,'3 INPUT SAP DATA'!$AI71=Data!$G$12,'3 INPUT SAP DATA'!$AI71=Data!$H$12),0,Data!L$18*14*((0.0091*1+0.0245*(1-1))*3+0.0263)))</f>
        <v/>
      </c>
      <c r="BI68" s="24" t="str">
        <f>IF($B68="","",IF(OR('3 INPUT SAP DATA'!$AI71=Data!$E$12,'3 INPUT SAP DATA'!$AI71=Data!$G$12,'3 INPUT SAP DATA'!$AI71=Data!$H$12),0,Data!M$18*14*((0.0091*1+0.0245*(1-1))*3+0.0263)))</f>
        <v/>
      </c>
      <c r="BJ68" s="24" t="str">
        <f>IF($B68="","",IF(OR('3 INPUT SAP DATA'!$AI71=Data!$E$12,'3 INPUT SAP DATA'!$AI71=Data!$G$12,'3 INPUT SAP DATA'!$AI71=Data!$H$12),0,Data!N$18*14*((0.0091*1+0.0245*(1-1))*3+0.0263)))</f>
        <v/>
      </c>
      <c r="BK68" s="24" t="str">
        <f>IF($B68="","",IF(OR('3 INPUT SAP DATA'!$AI71=Data!$E$12,'3 INPUT SAP DATA'!$AI71=Data!$G$12,'3 INPUT SAP DATA'!$AI71=Data!$H$12),0,Data!O$18*14*((0.0091*1+0.0245*(1-1))*3+0.0263)))</f>
        <v/>
      </c>
      <c r="BL68" s="24" t="str">
        <f>IF($B68="","",IF('3 INPUT SAP DATA'!$AN71=Data!$G$13,600*IF(C71&lt;100,C71/100,1)*Data!D$18/365,0))</f>
        <v/>
      </c>
      <c r="BM68" s="24" t="str">
        <f>IF($B68="","",IF('3 INPUT SAP DATA'!$AN71=Data!$G$13,600*IF(D71&lt;100,D71/100,1)*Data!E$18/365,0))</f>
        <v/>
      </c>
      <c r="BN68" s="24" t="str">
        <f>IF($B68="","",IF('3 INPUT SAP DATA'!$AN71=Data!$G$13,600*IF(E71&lt;100,E71/100,1)*Data!F$18/365,0))</f>
        <v/>
      </c>
      <c r="BO68" s="24" t="str">
        <f>IF($B68="","",IF('3 INPUT SAP DATA'!$AN71=Data!$G$13,600*IF(F71&lt;100,F71/100,1)*Data!G$18/365,0))</f>
        <v/>
      </c>
      <c r="BP68" s="24" t="str">
        <f>IF($B68="","",IF('3 INPUT SAP DATA'!$AN71=Data!$G$13,600*IF(G71&lt;100,G71/100,1)*Data!H$18/365,0))</f>
        <v/>
      </c>
      <c r="BQ68" s="24" t="str">
        <f>IF($B68="","",IF('3 INPUT SAP DATA'!$AN71=Data!$G$13,600*IF(H71&lt;100,H71/100,1)*Data!I$18/365,0))</f>
        <v/>
      </c>
      <c r="BR68" s="24" t="str">
        <f>IF($B68="","",IF('3 INPUT SAP DATA'!$AN71=Data!$G$13,600*IF(I71&lt;100,I71/100,1)*Data!J$18/365,0))</f>
        <v/>
      </c>
      <c r="BS68" s="24" t="str">
        <f>IF($B68="","",IF('3 INPUT SAP DATA'!$AN71=Data!$G$13,600*IF(J71&lt;100,J71/100,1)*Data!K$18/365,0))</f>
        <v/>
      </c>
      <c r="BT68" s="24" t="str">
        <f>IF($B68="","",IF('3 INPUT SAP DATA'!$AN71=Data!$G$13,600*IF(K71&lt;100,K71/100,1)*Data!L$18/365,0))</f>
        <v/>
      </c>
      <c r="BU68" s="24" t="str">
        <f>IF($B68="","",IF('3 INPUT SAP DATA'!$AN71=Data!$G$13,600*IF(L71&lt;100,L71/100,1)*Data!M$18/365,0))</f>
        <v/>
      </c>
      <c r="BV68" s="24" t="str">
        <f>IF($B68="","",IF('3 INPUT SAP DATA'!$AN71=Data!$G$13,600*IF(M71&lt;100,M71/100,1)*Data!N$18/365,0))</f>
        <v/>
      </c>
      <c r="BW68" s="24" t="str">
        <f>IF($B68="","",IF('3 INPUT SAP DATA'!$AN71=Data!$G$13,600*IF(N71&lt;100,N71/100,1)*Data!O$18/365,0))</f>
        <v/>
      </c>
      <c r="BX68" s="24" t="str">
        <f t="shared" si="14"/>
        <v/>
      </c>
      <c r="BY68" s="24" t="str">
        <f t="shared" si="15"/>
        <v/>
      </c>
      <c r="BZ68" s="24" t="str">
        <f t="shared" si="16"/>
        <v/>
      </c>
      <c r="CA68" s="24" t="str">
        <f t="shared" si="17"/>
        <v/>
      </c>
      <c r="CB68" s="24" t="str">
        <f t="shared" si="18"/>
        <v/>
      </c>
      <c r="CC68" s="24" t="str">
        <f t="shared" si="19"/>
        <v/>
      </c>
      <c r="CD68" s="24" t="str">
        <f t="shared" si="20"/>
        <v/>
      </c>
      <c r="CE68" s="24" t="str">
        <f t="shared" si="21"/>
        <v/>
      </c>
      <c r="CF68" s="24" t="str">
        <f t="shared" si="22"/>
        <v/>
      </c>
      <c r="CG68" s="24" t="str">
        <f t="shared" si="23"/>
        <v/>
      </c>
      <c r="CH68" s="24" t="str">
        <f t="shared" si="24"/>
        <v/>
      </c>
      <c r="CI68" s="24" t="str">
        <f t="shared" si="25"/>
        <v/>
      </c>
      <c r="CJ68" s="24" t="str">
        <f>IF($B68="","",BX68+'3 INPUT SAP DATA'!AV71)</f>
        <v/>
      </c>
      <c r="CK68" s="24" t="str">
        <f>IF($B68="","",BY68+'3 INPUT SAP DATA'!AW71)</f>
        <v/>
      </c>
      <c r="CL68" s="24" t="str">
        <f>IF($B68="","",BZ68+'3 INPUT SAP DATA'!AX71)</f>
        <v/>
      </c>
      <c r="CM68" s="24" t="str">
        <f>IF($B68="","",CA68+'3 INPUT SAP DATA'!AY71)</f>
        <v/>
      </c>
      <c r="CN68" s="24" t="str">
        <f>IF($B68="","",CB68+'3 INPUT SAP DATA'!AZ71)</f>
        <v/>
      </c>
      <c r="CO68" s="24" t="str">
        <f>IF($B68="","",CC68+'3 INPUT SAP DATA'!BA71)</f>
        <v/>
      </c>
      <c r="CP68" s="24" t="str">
        <f>IF($B68="","",CD68+'3 INPUT SAP DATA'!BB71)</f>
        <v/>
      </c>
      <c r="CQ68" s="24" t="str">
        <f>IF($B68="","",CE68+'3 INPUT SAP DATA'!BC71)</f>
        <v/>
      </c>
      <c r="CR68" s="24" t="str">
        <f>IF($B68="","",CF68+'3 INPUT SAP DATA'!BD71)</f>
        <v/>
      </c>
      <c r="CS68" s="24" t="str">
        <f>IF($B68="","",CG68+'3 INPUT SAP DATA'!BE71)</f>
        <v/>
      </c>
      <c r="CT68" s="24" t="str">
        <f>IF($B68="","",CH68+'3 INPUT SAP DATA'!BF71)</f>
        <v/>
      </c>
      <c r="CU68" s="24" t="str">
        <f>IF($B68="","",CI68+'3 INPUT SAP DATA'!BG71)</f>
        <v/>
      </c>
      <c r="CV68" s="24" t="str">
        <f>IF($B68="","",Data!$I$125*(Data!$I$123*O68+BL68)+Data!$I$124*(AB68+AN68+AZ68))</f>
        <v/>
      </c>
      <c r="CW68" s="24" t="str">
        <f>IF($B68="","",Data!$I$125*(Data!$I$123*P68+BM68)+Data!$I$124*(AC68+AO68+BA68))</f>
        <v/>
      </c>
      <c r="CX68" s="24" t="str">
        <f>IF($B68="","",Data!$I$125*(Data!$I$123*Q68+BN68)+Data!$I$124*(AD68+AP68+BB68))</f>
        <v/>
      </c>
      <c r="CY68" s="24" t="str">
        <f>IF($B68="","",Data!$I$125*(Data!$I$123*R68+BO68)+Data!$I$124*(AE68+AQ68+BC68))</f>
        <v/>
      </c>
      <c r="CZ68" s="24" t="str">
        <f>IF($B68="","",Data!$I$125*(Data!$I$123*S68+BP68)+Data!$I$124*(AF68+AR68+BD68))</f>
        <v/>
      </c>
      <c r="DA68" s="24" t="str">
        <f>IF($B68="","",Data!$I$125*(Data!$I$123*T68+BQ68)+Data!$I$124*(AG68+AS68+BE68))</f>
        <v/>
      </c>
      <c r="DB68" s="24" t="str">
        <f>IF($B68="","",Data!$I$125*(Data!$I$123*U68+BR68)+Data!$I$124*(AH68+AT68+BF68))</f>
        <v/>
      </c>
      <c r="DC68" s="24" t="str">
        <f>IF($B68="","",Data!$I$125*(Data!$I$123*V68+BS68)+Data!$I$124*(AI68+AU68+BG68))</f>
        <v/>
      </c>
      <c r="DD68" s="24" t="str">
        <f>IF($B68="","",Data!$I$125*(Data!$I$123*W68+BT68)+Data!$I$124*(AJ68+AV68+BH68))</f>
        <v/>
      </c>
      <c r="DE68" s="24" t="str">
        <f>IF($B68="","",Data!$I$125*(Data!$I$123*X68+BU68)+Data!$I$124*(AK68+AW68+BI68))</f>
        <v/>
      </c>
      <c r="DF68" s="24" t="str">
        <f>IF($B68="","",Data!$I$125*(Data!$I$123*Y68+BV68)+Data!$I$124*(AL68+AX68+BJ68))</f>
        <v/>
      </c>
      <c r="DG68" s="24" t="str">
        <f>IF($B68="","",Data!$I$125*(Data!$I$123*Z68+BW68)+Data!$I$124*(AM68+AY68+BK68))</f>
        <v/>
      </c>
    </row>
    <row r="69" spans="2:111" s="17" customFormat="1" ht="19.899999999999999" customHeight="1">
      <c r="B69" s="47" t="str">
        <f>IF('3 INPUT SAP DATA'!H72="","",'3 INPUT SAP DATA'!H72)</f>
        <v/>
      </c>
      <c r="C69" s="24" t="str">
        <f>IF($B69="","",25*Occupancy!$G65*Data!D$107)</f>
        <v/>
      </c>
      <c r="D69" s="24" t="str">
        <f>IF($B69="","",25*Occupancy!$G65*Data!E$107)</f>
        <v/>
      </c>
      <c r="E69" s="24" t="str">
        <f>IF($B69="","",25*Occupancy!$G65*Data!F$107)</f>
        <v/>
      </c>
      <c r="F69" s="24" t="str">
        <f>IF($B69="","",25*Occupancy!$G65*Data!G$107)</f>
        <v/>
      </c>
      <c r="G69" s="24" t="str">
        <f>IF($B69="","",25*Occupancy!$G65*Data!H$107)</f>
        <v/>
      </c>
      <c r="H69" s="24" t="str">
        <f>IF($B69="","",25*Occupancy!$G65*Data!I$107)</f>
        <v/>
      </c>
      <c r="I69" s="24" t="str">
        <f>IF($B69="","",25*Occupancy!$G65*Data!J$107)</f>
        <v/>
      </c>
      <c r="J69" s="24" t="str">
        <f>IF($B69="","",25*Occupancy!$G65*Data!K$107)</f>
        <v/>
      </c>
      <c r="K69" s="24" t="str">
        <f>IF($B69="","",25*Occupancy!$G65*Data!L$107)</f>
        <v/>
      </c>
      <c r="L69" s="24" t="str">
        <f>IF($B69="","",25*Occupancy!$G65*Data!M$107)</f>
        <v/>
      </c>
      <c r="M69" s="24" t="str">
        <f>IF($B69="","",25*Occupancy!$G65*Data!N$107)</f>
        <v/>
      </c>
      <c r="N69" s="24" t="str">
        <f>IF($B69="","",25*Occupancy!$G65*Data!O$107)</f>
        <v/>
      </c>
      <c r="O69" s="24" t="str">
        <f>IF($B69="","",4.18*C69*Data!D$18*(60-Data!D$104)/3600)</f>
        <v/>
      </c>
      <c r="P69" s="24" t="str">
        <f>IF($B69="","",4.18*D69*Data!E$18*(60-Data!E$104)/3600)</f>
        <v/>
      </c>
      <c r="Q69" s="24" t="str">
        <f>IF($B69="","",4.18*E69*Data!F$18*(60-Data!F$104)/3600)</f>
        <v/>
      </c>
      <c r="R69" s="24" t="str">
        <f>IF($B69="","",4.18*F69*Data!G$18*(60-Data!G$104)/3600)</f>
        <v/>
      </c>
      <c r="S69" s="24" t="str">
        <f>IF($B69="","",4.18*G69*Data!H$18*(60-Data!H$104)/3600)</f>
        <v/>
      </c>
      <c r="T69" s="24" t="str">
        <f>IF($B69="","",4.18*H69*Data!I$18*(60-Data!I$104)/3600)</f>
        <v/>
      </c>
      <c r="U69" s="24" t="str">
        <f>IF($B69="","",4.18*I69*Data!J$18*(60-Data!J$104)/3600)</f>
        <v/>
      </c>
      <c r="V69" s="24" t="str">
        <f>IF($B69="","",4.18*J69*Data!K$18*(60-Data!K$104)/3600)</f>
        <v/>
      </c>
      <c r="W69" s="24" t="str">
        <f>IF($B69="","",4.18*K69*Data!L$18*(60-Data!L$104)/3600)</f>
        <v/>
      </c>
      <c r="X69" s="24" t="str">
        <f>IF($B69="","",4.18*L69*Data!M$18*(60-Data!M$104)/3600)</f>
        <v/>
      </c>
      <c r="Y69" s="24" t="str">
        <f>IF($B69="","",4.18*M69*Data!N$18*(60-Data!N$104)/3600)</f>
        <v/>
      </c>
      <c r="Z69" s="24" t="str">
        <f>IF($B69="","",4.18*N69*Data!O$18*(60-Data!O$104)/3600)</f>
        <v/>
      </c>
      <c r="AA69" s="24" t="str">
        <f t="shared" si="12"/>
        <v/>
      </c>
      <c r="AB69" s="24" t="str">
        <f t="shared" si="13"/>
        <v/>
      </c>
      <c r="AC69" s="24" t="str">
        <f t="shared" si="0"/>
        <v/>
      </c>
      <c r="AD69" s="24" t="str">
        <f t="shared" si="1"/>
        <v/>
      </c>
      <c r="AE69" s="24" t="str">
        <f t="shared" si="2"/>
        <v/>
      </c>
      <c r="AF69" s="24" t="str">
        <f t="shared" si="3"/>
        <v/>
      </c>
      <c r="AG69" s="24" t="str">
        <f t="shared" si="4"/>
        <v/>
      </c>
      <c r="AH69" s="24" t="str">
        <f t="shared" si="5"/>
        <v/>
      </c>
      <c r="AI69" s="24" t="str">
        <f t="shared" si="6"/>
        <v/>
      </c>
      <c r="AJ69" s="24" t="str">
        <f t="shared" si="7"/>
        <v/>
      </c>
      <c r="AK69" s="24" t="str">
        <f t="shared" si="8"/>
        <v/>
      </c>
      <c r="AL69" s="24" t="str">
        <f t="shared" si="9"/>
        <v/>
      </c>
      <c r="AM69" s="24" t="str">
        <f t="shared" si="10"/>
        <v/>
      </c>
      <c r="AN69" s="24" t="str">
        <f>IF($B69="","",'3 INPUT SAP DATA'!$AP72*0.6*Data!D$18)</f>
        <v/>
      </c>
      <c r="AO69" s="24" t="str">
        <f>IF($B69="","",'3 INPUT SAP DATA'!$AP72*0.6*Data!E$18)</f>
        <v/>
      </c>
      <c r="AP69" s="24" t="str">
        <f>IF($B69="","",'3 INPUT SAP DATA'!$AP72*0.6*Data!F$18)</f>
        <v/>
      </c>
      <c r="AQ69" s="24" t="str">
        <f>IF($B69="","",'3 INPUT SAP DATA'!$AP72*0.6*Data!G$18)</f>
        <v/>
      </c>
      <c r="AR69" s="24" t="str">
        <f>IF($B69="","",'3 INPUT SAP DATA'!$AP72*0.6*Data!H$18)</f>
        <v/>
      </c>
      <c r="AS69" s="24" t="str">
        <f>IF($B69="","",'3 INPUT SAP DATA'!$AP72*0.6*Data!I$18)</f>
        <v/>
      </c>
      <c r="AT69" s="24" t="str">
        <f>IF($B69="","",'3 INPUT SAP DATA'!$AP72*0.6*Data!J$18)</f>
        <v/>
      </c>
      <c r="AU69" s="24" t="str">
        <f>IF($B69="","",'3 INPUT SAP DATA'!$AP72*0.6*Data!K$18)</f>
        <v/>
      </c>
      <c r="AV69" s="24" t="str">
        <f>IF($B69="","",'3 INPUT SAP DATA'!$AP72*0.6*Data!L$18)</f>
        <v/>
      </c>
      <c r="AW69" s="24" t="str">
        <f>IF($B69="","",'3 INPUT SAP DATA'!$AP72*0.6*Data!M$18)</f>
        <v/>
      </c>
      <c r="AX69" s="24" t="str">
        <f>IF($B69="","",'3 INPUT SAP DATA'!$AP72*0.6*Data!N$18)</f>
        <v/>
      </c>
      <c r="AY69" s="24" t="str">
        <f>IF($B69="","",'3 INPUT SAP DATA'!$AP72*0.6*Data!O$18)</f>
        <v/>
      </c>
      <c r="AZ69" s="24" t="str">
        <f>IF($B69="","",IF(OR('3 INPUT SAP DATA'!$AI72=Data!$E$12,'3 INPUT SAP DATA'!$AI72=Data!$G$12,'3 INPUT SAP DATA'!$AI72=Data!$H$12),0,Data!D$18*14*((0.0091*1+0.0245*(1-1))*3+0.0263)))</f>
        <v/>
      </c>
      <c r="BA69" s="24" t="str">
        <f>IF($B69="","",IF(OR('3 INPUT SAP DATA'!$AI72=Data!$E$12,'3 INPUT SAP DATA'!$AI72=Data!$G$12,'3 INPUT SAP DATA'!$AI72=Data!$H$12),0,Data!E$18*14*((0.0091*1+0.0245*(1-1))*3+0.0263)))</f>
        <v/>
      </c>
      <c r="BB69" s="24" t="str">
        <f>IF($B69="","",IF(OR('3 INPUT SAP DATA'!$AI72=Data!$E$12,'3 INPUT SAP DATA'!$AI72=Data!$G$12,'3 INPUT SAP DATA'!$AI72=Data!$H$12),0,Data!F$18*14*((0.0091*1+0.0245*(1-1))*3+0.0263)))</f>
        <v/>
      </c>
      <c r="BC69" s="24" t="str">
        <f>IF($B69="","",IF(OR('3 INPUT SAP DATA'!$AI72=Data!$E$12,'3 INPUT SAP DATA'!$AI72=Data!$G$12,'3 INPUT SAP DATA'!$AI72=Data!$H$12),0,Data!G$18*14*((0.0091*1+0.0245*(1-1))*3+0.0263)))</f>
        <v/>
      </c>
      <c r="BD69" s="24" t="str">
        <f>IF($B69="","",IF(OR('3 INPUT SAP DATA'!$AI72=Data!$E$12,'3 INPUT SAP DATA'!$AI72=Data!$G$12,'3 INPUT SAP DATA'!$AI72=Data!$H$12),0,Data!H$18*14*((0.0091*1+0.0245*(1-1))*3+0.0263)))</f>
        <v/>
      </c>
      <c r="BE69" s="24" t="str">
        <f>IF($B69="","",IF(OR('3 INPUT SAP DATA'!$AI72=Data!$E$12,'3 INPUT SAP DATA'!$AI72=Data!$G$12,'3 INPUT SAP DATA'!$AI72=Data!$H$12),0,Data!I$18*14*((0.0091*1+0.0245*(1-1))*3+0.0263)))</f>
        <v/>
      </c>
      <c r="BF69" s="24" t="str">
        <f>IF($B69="","",IF(OR('3 INPUT SAP DATA'!$AI72=Data!$E$12,'3 INPUT SAP DATA'!$AI72=Data!$G$12,'3 INPUT SAP DATA'!$AI72=Data!$H$12),0,Data!J$18*14*((0.0091*1+0.0245*(1-1))*3+0.0263)))</f>
        <v/>
      </c>
      <c r="BG69" s="24" t="str">
        <f>IF($B69="","",IF(OR('3 INPUT SAP DATA'!$AI72=Data!$E$12,'3 INPUT SAP DATA'!$AI72=Data!$G$12,'3 INPUT SAP DATA'!$AI72=Data!$H$12),0,Data!K$18*14*((0.0091*1+0.0245*(1-1))*3+0.0263)))</f>
        <v/>
      </c>
      <c r="BH69" s="24" t="str">
        <f>IF($B69="","",IF(OR('3 INPUT SAP DATA'!$AI72=Data!$E$12,'3 INPUT SAP DATA'!$AI72=Data!$G$12,'3 INPUT SAP DATA'!$AI72=Data!$H$12),0,Data!L$18*14*((0.0091*1+0.0245*(1-1))*3+0.0263)))</f>
        <v/>
      </c>
      <c r="BI69" s="24" t="str">
        <f>IF($B69="","",IF(OR('3 INPUT SAP DATA'!$AI72=Data!$E$12,'3 INPUT SAP DATA'!$AI72=Data!$G$12,'3 INPUT SAP DATA'!$AI72=Data!$H$12),0,Data!M$18*14*((0.0091*1+0.0245*(1-1))*3+0.0263)))</f>
        <v/>
      </c>
      <c r="BJ69" s="24" t="str">
        <f>IF($B69="","",IF(OR('3 INPUT SAP DATA'!$AI72=Data!$E$12,'3 INPUT SAP DATA'!$AI72=Data!$G$12,'3 INPUT SAP DATA'!$AI72=Data!$H$12),0,Data!N$18*14*((0.0091*1+0.0245*(1-1))*3+0.0263)))</f>
        <v/>
      </c>
      <c r="BK69" s="24" t="str">
        <f>IF($B69="","",IF(OR('3 INPUT SAP DATA'!$AI72=Data!$E$12,'3 INPUT SAP DATA'!$AI72=Data!$G$12,'3 INPUT SAP DATA'!$AI72=Data!$H$12),0,Data!O$18*14*((0.0091*1+0.0245*(1-1))*3+0.0263)))</f>
        <v/>
      </c>
      <c r="BL69" s="24" t="str">
        <f>IF($B69="","",IF('3 INPUT SAP DATA'!$AN72=Data!$G$13,600*IF(C72&lt;100,C72/100,1)*Data!D$18/365,0))</f>
        <v/>
      </c>
      <c r="BM69" s="24" t="str">
        <f>IF($B69="","",IF('3 INPUT SAP DATA'!$AN72=Data!$G$13,600*IF(D72&lt;100,D72/100,1)*Data!E$18/365,0))</f>
        <v/>
      </c>
      <c r="BN69" s="24" t="str">
        <f>IF($B69="","",IF('3 INPUT SAP DATA'!$AN72=Data!$G$13,600*IF(E72&lt;100,E72/100,1)*Data!F$18/365,0))</f>
        <v/>
      </c>
      <c r="BO69" s="24" t="str">
        <f>IF($B69="","",IF('3 INPUT SAP DATA'!$AN72=Data!$G$13,600*IF(F72&lt;100,F72/100,1)*Data!G$18/365,0))</f>
        <v/>
      </c>
      <c r="BP69" s="24" t="str">
        <f>IF($B69="","",IF('3 INPUT SAP DATA'!$AN72=Data!$G$13,600*IF(G72&lt;100,G72/100,1)*Data!H$18/365,0))</f>
        <v/>
      </c>
      <c r="BQ69" s="24" t="str">
        <f>IF($B69="","",IF('3 INPUT SAP DATA'!$AN72=Data!$G$13,600*IF(H72&lt;100,H72/100,1)*Data!I$18/365,0))</f>
        <v/>
      </c>
      <c r="BR69" s="24" t="str">
        <f>IF($B69="","",IF('3 INPUT SAP DATA'!$AN72=Data!$G$13,600*IF(I72&lt;100,I72/100,1)*Data!J$18/365,0))</f>
        <v/>
      </c>
      <c r="BS69" s="24" t="str">
        <f>IF($B69="","",IF('3 INPUT SAP DATA'!$AN72=Data!$G$13,600*IF(J72&lt;100,J72/100,1)*Data!K$18/365,0))</f>
        <v/>
      </c>
      <c r="BT69" s="24" t="str">
        <f>IF($B69="","",IF('3 INPUT SAP DATA'!$AN72=Data!$G$13,600*IF(K72&lt;100,K72/100,1)*Data!L$18/365,0))</f>
        <v/>
      </c>
      <c r="BU69" s="24" t="str">
        <f>IF($B69="","",IF('3 INPUT SAP DATA'!$AN72=Data!$G$13,600*IF(L72&lt;100,L72/100,1)*Data!M$18/365,0))</f>
        <v/>
      </c>
      <c r="BV69" s="24" t="str">
        <f>IF($B69="","",IF('3 INPUT SAP DATA'!$AN72=Data!$G$13,600*IF(M72&lt;100,M72/100,1)*Data!N$18/365,0))</f>
        <v/>
      </c>
      <c r="BW69" s="24" t="str">
        <f>IF($B69="","",IF('3 INPUT SAP DATA'!$AN72=Data!$G$13,600*IF(N72&lt;100,N72/100,1)*Data!O$18/365,0))</f>
        <v/>
      </c>
      <c r="BX69" s="24" t="str">
        <f t="shared" si="14"/>
        <v/>
      </c>
      <c r="BY69" s="24" t="str">
        <f t="shared" si="15"/>
        <v/>
      </c>
      <c r="BZ69" s="24" t="str">
        <f t="shared" si="16"/>
        <v/>
      </c>
      <c r="CA69" s="24" t="str">
        <f t="shared" si="17"/>
        <v/>
      </c>
      <c r="CB69" s="24" t="str">
        <f t="shared" si="18"/>
        <v/>
      </c>
      <c r="CC69" s="24" t="str">
        <f t="shared" si="19"/>
        <v/>
      </c>
      <c r="CD69" s="24" t="str">
        <f t="shared" si="20"/>
        <v/>
      </c>
      <c r="CE69" s="24" t="str">
        <f t="shared" si="21"/>
        <v/>
      </c>
      <c r="CF69" s="24" t="str">
        <f t="shared" si="22"/>
        <v/>
      </c>
      <c r="CG69" s="24" t="str">
        <f t="shared" si="23"/>
        <v/>
      </c>
      <c r="CH69" s="24" t="str">
        <f t="shared" si="24"/>
        <v/>
      </c>
      <c r="CI69" s="24" t="str">
        <f t="shared" si="25"/>
        <v/>
      </c>
      <c r="CJ69" s="24" t="str">
        <f>IF($B69="","",BX69+'3 INPUT SAP DATA'!AV72)</f>
        <v/>
      </c>
      <c r="CK69" s="24" t="str">
        <f>IF($B69="","",BY69+'3 INPUT SAP DATA'!AW72)</f>
        <v/>
      </c>
      <c r="CL69" s="24" t="str">
        <f>IF($B69="","",BZ69+'3 INPUT SAP DATA'!AX72)</f>
        <v/>
      </c>
      <c r="CM69" s="24" t="str">
        <f>IF($B69="","",CA69+'3 INPUT SAP DATA'!AY72)</f>
        <v/>
      </c>
      <c r="CN69" s="24" t="str">
        <f>IF($B69="","",CB69+'3 INPUT SAP DATA'!AZ72)</f>
        <v/>
      </c>
      <c r="CO69" s="24" t="str">
        <f>IF($B69="","",CC69+'3 INPUT SAP DATA'!BA72)</f>
        <v/>
      </c>
      <c r="CP69" s="24" t="str">
        <f>IF($B69="","",CD69+'3 INPUT SAP DATA'!BB72)</f>
        <v/>
      </c>
      <c r="CQ69" s="24" t="str">
        <f>IF($B69="","",CE69+'3 INPUT SAP DATA'!BC72)</f>
        <v/>
      </c>
      <c r="CR69" s="24" t="str">
        <f>IF($B69="","",CF69+'3 INPUT SAP DATA'!BD72)</f>
        <v/>
      </c>
      <c r="CS69" s="24" t="str">
        <f>IF($B69="","",CG69+'3 INPUT SAP DATA'!BE72)</f>
        <v/>
      </c>
      <c r="CT69" s="24" t="str">
        <f>IF($B69="","",CH69+'3 INPUT SAP DATA'!BF72)</f>
        <v/>
      </c>
      <c r="CU69" s="24" t="str">
        <f>IF($B69="","",CI69+'3 INPUT SAP DATA'!BG72)</f>
        <v/>
      </c>
      <c r="CV69" s="24" t="str">
        <f>IF($B69="","",Data!$I$125*(Data!$I$123*O69+BL69)+Data!$I$124*(AB69+AN69+AZ69))</f>
        <v/>
      </c>
      <c r="CW69" s="24" t="str">
        <f>IF($B69="","",Data!$I$125*(Data!$I$123*P69+BM69)+Data!$I$124*(AC69+AO69+BA69))</f>
        <v/>
      </c>
      <c r="CX69" s="24" t="str">
        <f>IF($B69="","",Data!$I$125*(Data!$I$123*Q69+BN69)+Data!$I$124*(AD69+AP69+BB69))</f>
        <v/>
      </c>
      <c r="CY69" s="24" t="str">
        <f>IF($B69="","",Data!$I$125*(Data!$I$123*R69+BO69)+Data!$I$124*(AE69+AQ69+BC69))</f>
        <v/>
      </c>
      <c r="CZ69" s="24" t="str">
        <f>IF($B69="","",Data!$I$125*(Data!$I$123*S69+BP69)+Data!$I$124*(AF69+AR69+BD69))</f>
        <v/>
      </c>
      <c r="DA69" s="24" t="str">
        <f>IF($B69="","",Data!$I$125*(Data!$I$123*T69+BQ69)+Data!$I$124*(AG69+AS69+BE69))</f>
        <v/>
      </c>
      <c r="DB69" s="24" t="str">
        <f>IF($B69="","",Data!$I$125*(Data!$I$123*U69+BR69)+Data!$I$124*(AH69+AT69+BF69))</f>
        <v/>
      </c>
      <c r="DC69" s="24" t="str">
        <f>IF($B69="","",Data!$I$125*(Data!$I$123*V69+BS69)+Data!$I$124*(AI69+AU69+BG69))</f>
        <v/>
      </c>
      <c r="DD69" s="24" t="str">
        <f>IF($B69="","",Data!$I$125*(Data!$I$123*W69+BT69)+Data!$I$124*(AJ69+AV69+BH69))</f>
        <v/>
      </c>
      <c r="DE69" s="24" t="str">
        <f>IF($B69="","",Data!$I$125*(Data!$I$123*X69+BU69)+Data!$I$124*(AK69+AW69+BI69))</f>
        <v/>
      </c>
      <c r="DF69" s="24" t="str">
        <f>IF($B69="","",Data!$I$125*(Data!$I$123*Y69+BV69)+Data!$I$124*(AL69+AX69+BJ69))</f>
        <v/>
      </c>
      <c r="DG69" s="24" t="str">
        <f>IF($B69="","",Data!$I$125*(Data!$I$123*Z69+BW69)+Data!$I$124*(AM69+AY69+BK69))</f>
        <v/>
      </c>
    </row>
    <row r="70" spans="2:111" s="17" customFormat="1" ht="19.899999999999999" customHeight="1">
      <c r="B70" s="47" t="str">
        <f>IF('3 INPUT SAP DATA'!H73="","",'3 INPUT SAP DATA'!H73)</f>
        <v/>
      </c>
      <c r="C70" s="24" t="str">
        <f>IF($B70="","",25*Occupancy!$G66*Data!D$107)</f>
        <v/>
      </c>
      <c r="D70" s="24" t="str">
        <f>IF($B70="","",25*Occupancy!$G66*Data!E$107)</f>
        <v/>
      </c>
      <c r="E70" s="24" t="str">
        <f>IF($B70="","",25*Occupancy!$G66*Data!F$107)</f>
        <v/>
      </c>
      <c r="F70" s="24" t="str">
        <f>IF($B70="","",25*Occupancy!$G66*Data!G$107)</f>
        <v/>
      </c>
      <c r="G70" s="24" t="str">
        <f>IF($B70="","",25*Occupancy!$G66*Data!H$107)</f>
        <v/>
      </c>
      <c r="H70" s="24" t="str">
        <f>IF($B70="","",25*Occupancy!$G66*Data!I$107)</f>
        <v/>
      </c>
      <c r="I70" s="24" t="str">
        <f>IF($B70="","",25*Occupancy!$G66*Data!J$107)</f>
        <v/>
      </c>
      <c r="J70" s="24" t="str">
        <f>IF($B70="","",25*Occupancy!$G66*Data!K$107)</f>
        <v/>
      </c>
      <c r="K70" s="24" t="str">
        <f>IF($B70="","",25*Occupancy!$G66*Data!L$107)</f>
        <v/>
      </c>
      <c r="L70" s="24" t="str">
        <f>IF($B70="","",25*Occupancy!$G66*Data!M$107)</f>
        <v/>
      </c>
      <c r="M70" s="24" t="str">
        <f>IF($B70="","",25*Occupancy!$G66*Data!N$107)</f>
        <v/>
      </c>
      <c r="N70" s="24" t="str">
        <f>IF($B70="","",25*Occupancy!$G66*Data!O$107)</f>
        <v/>
      </c>
      <c r="O70" s="24" t="str">
        <f>IF($B70="","",4.18*C70*Data!D$18*(60-Data!D$104)/3600)</f>
        <v/>
      </c>
      <c r="P70" s="24" t="str">
        <f>IF($B70="","",4.18*D70*Data!E$18*(60-Data!E$104)/3600)</f>
        <v/>
      </c>
      <c r="Q70" s="24" t="str">
        <f>IF($B70="","",4.18*E70*Data!F$18*(60-Data!F$104)/3600)</f>
        <v/>
      </c>
      <c r="R70" s="24" t="str">
        <f>IF($B70="","",4.18*F70*Data!G$18*(60-Data!G$104)/3600)</f>
        <v/>
      </c>
      <c r="S70" s="24" t="str">
        <f>IF($B70="","",4.18*G70*Data!H$18*(60-Data!H$104)/3600)</f>
        <v/>
      </c>
      <c r="T70" s="24" t="str">
        <f>IF($B70="","",4.18*H70*Data!I$18*(60-Data!I$104)/3600)</f>
        <v/>
      </c>
      <c r="U70" s="24" t="str">
        <f>IF($B70="","",4.18*I70*Data!J$18*(60-Data!J$104)/3600)</f>
        <v/>
      </c>
      <c r="V70" s="24" t="str">
        <f>IF($B70="","",4.18*J70*Data!K$18*(60-Data!K$104)/3600)</f>
        <v/>
      </c>
      <c r="W70" s="24" t="str">
        <f>IF($B70="","",4.18*K70*Data!L$18*(60-Data!L$104)/3600)</f>
        <v/>
      </c>
      <c r="X70" s="24" t="str">
        <f>IF($B70="","",4.18*L70*Data!M$18*(60-Data!M$104)/3600)</f>
        <v/>
      </c>
      <c r="Y70" s="24" t="str">
        <f>IF($B70="","",4.18*M70*Data!N$18*(60-Data!N$104)/3600)</f>
        <v/>
      </c>
      <c r="Z70" s="24" t="str">
        <f>IF($B70="","",4.18*N70*Data!O$18*(60-Data!O$104)/3600)</f>
        <v/>
      </c>
      <c r="AA70" s="24" t="str">
        <f t="shared" si="12"/>
        <v/>
      </c>
      <c r="AB70" s="24" t="str">
        <f t="shared" si="13"/>
        <v/>
      </c>
      <c r="AC70" s="24" t="str">
        <f t="shared" si="0"/>
        <v/>
      </c>
      <c r="AD70" s="24" t="str">
        <f t="shared" si="1"/>
        <v/>
      </c>
      <c r="AE70" s="24" t="str">
        <f t="shared" si="2"/>
        <v/>
      </c>
      <c r="AF70" s="24" t="str">
        <f t="shared" si="3"/>
        <v/>
      </c>
      <c r="AG70" s="24" t="str">
        <f t="shared" si="4"/>
        <v/>
      </c>
      <c r="AH70" s="24" t="str">
        <f t="shared" si="5"/>
        <v/>
      </c>
      <c r="AI70" s="24" t="str">
        <f t="shared" si="6"/>
        <v/>
      </c>
      <c r="AJ70" s="24" t="str">
        <f t="shared" si="7"/>
        <v/>
      </c>
      <c r="AK70" s="24" t="str">
        <f t="shared" si="8"/>
        <v/>
      </c>
      <c r="AL70" s="24" t="str">
        <f t="shared" si="9"/>
        <v/>
      </c>
      <c r="AM70" s="24" t="str">
        <f t="shared" si="10"/>
        <v/>
      </c>
      <c r="AN70" s="24" t="str">
        <f>IF($B70="","",'3 INPUT SAP DATA'!$AP73*0.6*Data!D$18)</f>
        <v/>
      </c>
      <c r="AO70" s="24" t="str">
        <f>IF($B70="","",'3 INPUT SAP DATA'!$AP73*0.6*Data!E$18)</f>
        <v/>
      </c>
      <c r="AP70" s="24" t="str">
        <f>IF($B70="","",'3 INPUT SAP DATA'!$AP73*0.6*Data!F$18)</f>
        <v/>
      </c>
      <c r="AQ70" s="24" t="str">
        <f>IF($B70="","",'3 INPUT SAP DATA'!$AP73*0.6*Data!G$18)</f>
        <v/>
      </c>
      <c r="AR70" s="24" t="str">
        <f>IF($B70="","",'3 INPUT SAP DATA'!$AP73*0.6*Data!H$18)</f>
        <v/>
      </c>
      <c r="AS70" s="24" t="str">
        <f>IF($B70="","",'3 INPUT SAP DATA'!$AP73*0.6*Data!I$18)</f>
        <v/>
      </c>
      <c r="AT70" s="24" t="str">
        <f>IF($B70="","",'3 INPUT SAP DATA'!$AP73*0.6*Data!J$18)</f>
        <v/>
      </c>
      <c r="AU70" s="24" t="str">
        <f>IF($B70="","",'3 INPUT SAP DATA'!$AP73*0.6*Data!K$18)</f>
        <v/>
      </c>
      <c r="AV70" s="24" t="str">
        <f>IF($B70="","",'3 INPUT SAP DATA'!$AP73*0.6*Data!L$18)</f>
        <v/>
      </c>
      <c r="AW70" s="24" t="str">
        <f>IF($B70="","",'3 INPUT SAP DATA'!$AP73*0.6*Data!M$18)</f>
        <v/>
      </c>
      <c r="AX70" s="24" t="str">
        <f>IF($B70="","",'3 INPUT SAP DATA'!$AP73*0.6*Data!N$18)</f>
        <v/>
      </c>
      <c r="AY70" s="24" t="str">
        <f>IF($B70="","",'3 INPUT SAP DATA'!$AP73*0.6*Data!O$18)</f>
        <v/>
      </c>
      <c r="AZ70" s="24" t="str">
        <f>IF($B70="","",IF(OR('3 INPUT SAP DATA'!$AI73=Data!$E$12,'3 INPUT SAP DATA'!$AI73=Data!$G$12,'3 INPUT SAP DATA'!$AI73=Data!$H$12),0,Data!D$18*14*((0.0091*1+0.0245*(1-1))*3+0.0263)))</f>
        <v/>
      </c>
      <c r="BA70" s="24" t="str">
        <f>IF($B70="","",IF(OR('3 INPUT SAP DATA'!$AI73=Data!$E$12,'3 INPUT SAP DATA'!$AI73=Data!$G$12,'3 INPUT SAP DATA'!$AI73=Data!$H$12),0,Data!E$18*14*((0.0091*1+0.0245*(1-1))*3+0.0263)))</f>
        <v/>
      </c>
      <c r="BB70" s="24" t="str">
        <f>IF($B70="","",IF(OR('3 INPUT SAP DATA'!$AI73=Data!$E$12,'3 INPUT SAP DATA'!$AI73=Data!$G$12,'3 INPUT SAP DATA'!$AI73=Data!$H$12),0,Data!F$18*14*((0.0091*1+0.0245*(1-1))*3+0.0263)))</f>
        <v/>
      </c>
      <c r="BC70" s="24" t="str">
        <f>IF($B70="","",IF(OR('3 INPUT SAP DATA'!$AI73=Data!$E$12,'3 INPUT SAP DATA'!$AI73=Data!$G$12,'3 INPUT SAP DATA'!$AI73=Data!$H$12),0,Data!G$18*14*((0.0091*1+0.0245*(1-1))*3+0.0263)))</f>
        <v/>
      </c>
      <c r="BD70" s="24" t="str">
        <f>IF($B70="","",IF(OR('3 INPUT SAP DATA'!$AI73=Data!$E$12,'3 INPUT SAP DATA'!$AI73=Data!$G$12,'3 INPUT SAP DATA'!$AI73=Data!$H$12),0,Data!H$18*14*((0.0091*1+0.0245*(1-1))*3+0.0263)))</f>
        <v/>
      </c>
      <c r="BE70" s="24" t="str">
        <f>IF($B70="","",IF(OR('3 INPUT SAP DATA'!$AI73=Data!$E$12,'3 INPUT SAP DATA'!$AI73=Data!$G$12,'3 INPUT SAP DATA'!$AI73=Data!$H$12),0,Data!I$18*14*((0.0091*1+0.0245*(1-1))*3+0.0263)))</f>
        <v/>
      </c>
      <c r="BF70" s="24" t="str">
        <f>IF($B70="","",IF(OR('3 INPUT SAP DATA'!$AI73=Data!$E$12,'3 INPUT SAP DATA'!$AI73=Data!$G$12,'3 INPUT SAP DATA'!$AI73=Data!$H$12),0,Data!J$18*14*((0.0091*1+0.0245*(1-1))*3+0.0263)))</f>
        <v/>
      </c>
      <c r="BG70" s="24" t="str">
        <f>IF($B70="","",IF(OR('3 INPUT SAP DATA'!$AI73=Data!$E$12,'3 INPUT SAP DATA'!$AI73=Data!$G$12,'3 INPUT SAP DATA'!$AI73=Data!$H$12),0,Data!K$18*14*((0.0091*1+0.0245*(1-1))*3+0.0263)))</f>
        <v/>
      </c>
      <c r="BH70" s="24" t="str">
        <f>IF($B70="","",IF(OR('3 INPUT SAP DATA'!$AI73=Data!$E$12,'3 INPUT SAP DATA'!$AI73=Data!$G$12,'3 INPUT SAP DATA'!$AI73=Data!$H$12),0,Data!L$18*14*((0.0091*1+0.0245*(1-1))*3+0.0263)))</f>
        <v/>
      </c>
      <c r="BI70" s="24" t="str">
        <f>IF($B70="","",IF(OR('3 INPUT SAP DATA'!$AI73=Data!$E$12,'3 INPUT SAP DATA'!$AI73=Data!$G$12,'3 INPUT SAP DATA'!$AI73=Data!$H$12),0,Data!M$18*14*((0.0091*1+0.0245*(1-1))*3+0.0263)))</f>
        <v/>
      </c>
      <c r="BJ70" s="24" t="str">
        <f>IF($B70="","",IF(OR('3 INPUT SAP DATA'!$AI73=Data!$E$12,'3 INPUT SAP DATA'!$AI73=Data!$G$12,'3 INPUT SAP DATA'!$AI73=Data!$H$12),0,Data!N$18*14*((0.0091*1+0.0245*(1-1))*3+0.0263)))</f>
        <v/>
      </c>
      <c r="BK70" s="24" t="str">
        <f>IF($B70="","",IF(OR('3 INPUT SAP DATA'!$AI73=Data!$E$12,'3 INPUT SAP DATA'!$AI73=Data!$G$12,'3 INPUT SAP DATA'!$AI73=Data!$H$12),0,Data!O$18*14*((0.0091*1+0.0245*(1-1))*3+0.0263)))</f>
        <v/>
      </c>
      <c r="BL70" s="24" t="str">
        <f>IF($B70="","",IF('3 INPUT SAP DATA'!$AN73=Data!$G$13,600*IF(C73&lt;100,C73/100,1)*Data!D$18/365,0))</f>
        <v/>
      </c>
      <c r="BM70" s="24" t="str">
        <f>IF($B70="","",IF('3 INPUT SAP DATA'!$AN73=Data!$G$13,600*IF(D73&lt;100,D73/100,1)*Data!E$18/365,0))</f>
        <v/>
      </c>
      <c r="BN70" s="24" t="str">
        <f>IF($B70="","",IF('3 INPUT SAP DATA'!$AN73=Data!$G$13,600*IF(E73&lt;100,E73/100,1)*Data!F$18/365,0))</f>
        <v/>
      </c>
      <c r="BO70" s="24" t="str">
        <f>IF($B70="","",IF('3 INPUT SAP DATA'!$AN73=Data!$G$13,600*IF(F73&lt;100,F73/100,1)*Data!G$18/365,0))</f>
        <v/>
      </c>
      <c r="BP70" s="24" t="str">
        <f>IF($B70="","",IF('3 INPUT SAP DATA'!$AN73=Data!$G$13,600*IF(G73&lt;100,G73/100,1)*Data!H$18/365,0))</f>
        <v/>
      </c>
      <c r="BQ70" s="24" t="str">
        <f>IF($B70="","",IF('3 INPUT SAP DATA'!$AN73=Data!$G$13,600*IF(H73&lt;100,H73/100,1)*Data!I$18/365,0))</f>
        <v/>
      </c>
      <c r="BR70" s="24" t="str">
        <f>IF($B70="","",IF('3 INPUT SAP DATA'!$AN73=Data!$G$13,600*IF(I73&lt;100,I73/100,1)*Data!J$18/365,0))</f>
        <v/>
      </c>
      <c r="BS70" s="24" t="str">
        <f>IF($B70="","",IF('3 INPUT SAP DATA'!$AN73=Data!$G$13,600*IF(J73&lt;100,J73/100,1)*Data!K$18/365,0))</f>
        <v/>
      </c>
      <c r="BT70" s="24" t="str">
        <f>IF($B70="","",IF('3 INPUT SAP DATA'!$AN73=Data!$G$13,600*IF(K73&lt;100,K73/100,1)*Data!L$18/365,0))</f>
        <v/>
      </c>
      <c r="BU70" s="24" t="str">
        <f>IF($B70="","",IF('3 INPUT SAP DATA'!$AN73=Data!$G$13,600*IF(L73&lt;100,L73/100,1)*Data!M$18/365,0))</f>
        <v/>
      </c>
      <c r="BV70" s="24" t="str">
        <f>IF($B70="","",IF('3 INPUT SAP DATA'!$AN73=Data!$G$13,600*IF(M73&lt;100,M73/100,1)*Data!N$18/365,0))</f>
        <v/>
      </c>
      <c r="BW70" s="24" t="str">
        <f>IF($B70="","",IF('3 INPUT SAP DATA'!$AN73=Data!$G$13,600*IF(N73&lt;100,N73/100,1)*Data!O$18/365,0))</f>
        <v/>
      </c>
      <c r="BX70" s="24" t="str">
        <f t="shared" si="14"/>
        <v/>
      </c>
      <c r="BY70" s="24" t="str">
        <f t="shared" si="15"/>
        <v/>
      </c>
      <c r="BZ70" s="24" t="str">
        <f t="shared" si="16"/>
        <v/>
      </c>
      <c r="CA70" s="24" t="str">
        <f t="shared" si="17"/>
        <v/>
      </c>
      <c r="CB70" s="24" t="str">
        <f t="shared" si="18"/>
        <v/>
      </c>
      <c r="CC70" s="24" t="str">
        <f t="shared" si="19"/>
        <v/>
      </c>
      <c r="CD70" s="24" t="str">
        <f t="shared" si="20"/>
        <v/>
      </c>
      <c r="CE70" s="24" t="str">
        <f t="shared" si="21"/>
        <v/>
      </c>
      <c r="CF70" s="24" t="str">
        <f t="shared" si="22"/>
        <v/>
      </c>
      <c r="CG70" s="24" t="str">
        <f t="shared" si="23"/>
        <v/>
      </c>
      <c r="CH70" s="24" t="str">
        <f t="shared" si="24"/>
        <v/>
      </c>
      <c r="CI70" s="24" t="str">
        <f t="shared" si="25"/>
        <v/>
      </c>
      <c r="CJ70" s="24" t="str">
        <f>IF($B70="","",BX70+'3 INPUT SAP DATA'!AV73)</f>
        <v/>
      </c>
      <c r="CK70" s="24" t="str">
        <f>IF($B70="","",BY70+'3 INPUT SAP DATA'!AW73)</f>
        <v/>
      </c>
      <c r="CL70" s="24" t="str">
        <f>IF($B70="","",BZ70+'3 INPUT SAP DATA'!AX73)</f>
        <v/>
      </c>
      <c r="CM70" s="24" t="str">
        <f>IF($B70="","",CA70+'3 INPUT SAP DATA'!AY73)</f>
        <v/>
      </c>
      <c r="CN70" s="24" t="str">
        <f>IF($B70="","",CB70+'3 INPUT SAP DATA'!AZ73)</f>
        <v/>
      </c>
      <c r="CO70" s="24" t="str">
        <f>IF($B70="","",CC70+'3 INPUT SAP DATA'!BA73)</f>
        <v/>
      </c>
      <c r="CP70" s="24" t="str">
        <f>IF($B70="","",CD70+'3 INPUT SAP DATA'!BB73)</f>
        <v/>
      </c>
      <c r="CQ70" s="24" t="str">
        <f>IF($B70="","",CE70+'3 INPUT SAP DATA'!BC73)</f>
        <v/>
      </c>
      <c r="CR70" s="24" t="str">
        <f>IF($B70="","",CF70+'3 INPUT SAP DATA'!BD73)</f>
        <v/>
      </c>
      <c r="CS70" s="24" t="str">
        <f>IF($B70="","",CG70+'3 INPUT SAP DATA'!BE73)</f>
        <v/>
      </c>
      <c r="CT70" s="24" t="str">
        <f>IF($B70="","",CH70+'3 INPUT SAP DATA'!BF73)</f>
        <v/>
      </c>
      <c r="CU70" s="24" t="str">
        <f>IF($B70="","",CI70+'3 INPUT SAP DATA'!BG73)</f>
        <v/>
      </c>
      <c r="CV70" s="24" t="str">
        <f>IF($B70="","",Data!$I$125*(Data!$I$123*O70+BL70)+Data!$I$124*(AB70+AN70+AZ70))</f>
        <v/>
      </c>
      <c r="CW70" s="24" t="str">
        <f>IF($B70="","",Data!$I$125*(Data!$I$123*P70+BM70)+Data!$I$124*(AC70+AO70+BA70))</f>
        <v/>
      </c>
      <c r="CX70" s="24" t="str">
        <f>IF($B70="","",Data!$I$125*(Data!$I$123*Q70+BN70)+Data!$I$124*(AD70+AP70+BB70))</f>
        <v/>
      </c>
      <c r="CY70" s="24" t="str">
        <f>IF($B70="","",Data!$I$125*(Data!$I$123*R70+BO70)+Data!$I$124*(AE70+AQ70+BC70))</f>
        <v/>
      </c>
      <c r="CZ70" s="24" t="str">
        <f>IF($B70="","",Data!$I$125*(Data!$I$123*S70+BP70)+Data!$I$124*(AF70+AR70+BD70))</f>
        <v/>
      </c>
      <c r="DA70" s="24" t="str">
        <f>IF($B70="","",Data!$I$125*(Data!$I$123*T70+BQ70)+Data!$I$124*(AG70+AS70+BE70))</f>
        <v/>
      </c>
      <c r="DB70" s="24" t="str">
        <f>IF($B70="","",Data!$I$125*(Data!$I$123*U70+BR70)+Data!$I$124*(AH70+AT70+BF70))</f>
        <v/>
      </c>
      <c r="DC70" s="24" t="str">
        <f>IF($B70="","",Data!$I$125*(Data!$I$123*V70+BS70)+Data!$I$124*(AI70+AU70+BG70))</f>
        <v/>
      </c>
      <c r="DD70" s="24" t="str">
        <f>IF($B70="","",Data!$I$125*(Data!$I$123*W70+BT70)+Data!$I$124*(AJ70+AV70+BH70))</f>
        <v/>
      </c>
      <c r="DE70" s="24" t="str">
        <f>IF($B70="","",Data!$I$125*(Data!$I$123*X70+BU70)+Data!$I$124*(AK70+AW70+BI70))</f>
        <v/>
      </c>
      <c r="DF70" s="24" t="str">
        <f>IF($B70="","",Data!$I$125*(Data!$I$123*Y70+BV70)+Data!$I$124*(AL70+AX70+BJ70))</f>
        <v/>
      </c>
      <c r="DG70" s="24" t="str">
        <f>IF($B70="","",Data!$I$125*(Data!$I$123*Z70+BW70)+Data!$I$124*(AM70+AY70+BK70))</f>
        <v/>
      </c>
    </row>
    <row r="71" spans="2:111" s="17" customFormat="1" ht="19.899999999999999" customHeight="1">
      <c r="B71" s="47" t="str">
        <f>IF('3 INPUT SAP DATA'!H74="","",'3 INPUT SAP DATA'!H74)</f>
        <v/>
      </c>
      <c r="C71" s="24" t="str">
        <f>IF($B71="","",25*Occupancy!$G67*Data!D$107)</f>
        <v/>
      </c>
      <c r="D71" s="24" t="str">
        <f>IF($B71="","",25*Occupancy!$G67*Data!E$107)</f>
        <v/>
      </c>
      <c r="E71" s="24" t="str">
        <f>IF($B71="","",25*Occupancy!$G67*Data!F$107)</f>
        <v/>
      </c>
      <c r="F71" s="24" t="str">
        <f>IF($B71="","",25*Occupancy!$G67*Data!G$107)</f>
        <v/>
      </c>
      <c r="G71" s="24" t="str">
        <f>IF($B71="","",25*Occupancy!$G67*Data!H$107)</f>
        <v/>
      </c>
      <c r="H71" s="24" t="str">
        <f>IF($B71="","",25*Occupancy!$G67*Data!I$107)</f>
        <v/>
      </c>
      <c r="I71" s="24" t="str">
        <f>IF($B71="","",25*Occupancy!$G67*Data!J$107)</f>
        <v/>
      </c>
      <c r="J71" s="24" t="str">
        <f>IF($B71="","",25*Occupancy!$G67*Data!K$107)</f>
        <v/>
      </c>
      <c r="K71" s="24" t="str">
        <f>IF($B71="","",25*Occupancy!$G67*Data!L$107)</f>
        <v/>
      </c>
      <c r="L71" s="24" t="str">
        <f>IF($B71="","",25*Occupancy!$G67*Data!M$107)</f>
        <v/>
      </c>
      <c r="M71" s="24" t="str">
        <f>IF($B71="","",25*Occupancy!$G67*Data!N$107)</f>
        <v/>
      </c>
      <c r="N71" s="24" t="str">
        <f>IF($B71="","",25*Occupancy!$G67*Data!O$107)</f>
        <v/>
      </c>
      <c r="O71" s="24" t="str">
        <f>IF($B71="","",4.18*C71*Data!D$18*(60-Data!D$104)/3600)</f>
        <v/>
      </c>
      <c r="P71" s="24" t="str">
        <f>IF($B71="","",4.18*D71*Data!E$18*(60-Data!E$104)/3600)</f>
        <v/>
      </c>
      <c r="Q71" s="24" t="str">
        <f>IF($B71="","",4.18*E71*Data!F$18*(60-Data!F$104)/3600)</f>
        <v/>
      </c>
      <c r="R71" s="24" t="str">
        <f>IF($B71="","",4.18*F71*Data!G$18*(60-Data!G$104)/3600)</f>
        <v/>
      </c>
      <c r="S71" s="24" t="str">
        <f>IF($B71="","",4.18*G71*Data!H$18*(60-Data!H$104)/3600)</f>
        <v/>
      </c>
      <c r="T71" s="24" t="str">
        <f>IF($B71="","",4.18*H71*Data!I$18*(60-Data!I$104)/3600)</f>
        <v/>
      </c>
      <c r="U71" s="24" t="str">
        <f>IF($B71="","",4.18*I71*Data!J$18*(60-Data!J$104)/3600)</f>
        <v/>
      </c>
      <c r="V71" s="24" t="str">
        <f>IF($B71="","",4.18*J71*Data!K$18*(60-Data!K$104)/3600)</f>
        <v/>
      </c>
      <c r="W71" s="24" t="str">
        <f>IF($B71="","",4.18*K71*Data!L$18*(60-Data!L$104)/3600)</f>
        <v/>
      </c>
      <c r="X71" s="24" t="str">
        <f>IF($B71="","",4.18*L71*Data!M$18*(60-Data!M$104)/3600)</f>
        <v/>
      </c>
      <c r="Y71" s="24" t="str">
        <f>IF($B71="","",4.18*M71*Data!N$18*(60-Data!N$104)/3600)</f>
        <v/>
      </c>
      <c r="Z71" s="24" t="str">
        <f>IF($B71="","",4.18*N71*Data!O$18*(60-Data!O$104)/3600)</f>
        <v/>
      </c>
      <c r="AA71" s="24" t="str">
        <f t="shared" si="12"/>
        <v/>
      </c>
      <c r="AB71" s="24" t="str">
        <f t="shared" si="13"/>
        <v/>
      </c>
      <c r="AC71" s="24" t="str">
        <f t="shared" si="0"/>
        <v/>
      </c>
      <c r="AD71" s="24" t="str">
        <f t="shared" si="1"/>
        <v/>
      </c>
      <c r="AE71" s="24" t="str">
        <f t="shared" si="2"/>
        <v/>
      </c>
      <c r="AF71" s="24" t="str">
        <f t="shared" si="3"/>
        <v/>
      </c>
      <c r="AG71" s="24" t="str">
        <f t="shared" si="4"/>
        <v/>
      </c>
      <c r="AH71" s="24" t="str">
        <f t="shared" si="5"/>
        <v/>
      </c>
      <c r="AI71" s="24" t="str">
        <f t="shared" si="6"/>
        <v/>
      </c>
      <c r="AJ71" s="24" t="str">
        <f t="shared" si="7"/>
        <v/>
      </c>
      <c r="AK71" s="24" t="str">
        <f t="shared" si="8"/>
        <v/>
      </c>
      <c r="AL71" s="24" t="str">
        <f t="shared" si="9"/>
        <v/>
      </c>
      <c r="AM71" s="24" t="str">
        <f t="shared" si="10"/>
        <v/>
      </c>
      <c r="AN71" s="24" t="str">
        <f>IF($B71="","",'3 INPUT SAP DATA'!$AP74*0.6*Data!D$18)</f>
        <v/>
      </c>
      <c r="AO71" s="24" t="str">
        <f>IF($B71="","",'3 INPUT SAP DATA'!$AP74*0.6*Data!E$18)</f>
        <v/>
      </c>
      <c r="AP71" s="24" t="str">
        <f>IF($B71="","",'3 INPUT SAP DATA'!$AP74*0.6*Data!F$18)</f>
        <v/>
      </c>
      <c r="AQ71" s="24" t="str">
        <f>IF($B71="","",'3 INPUT SAP DATA'!$AP74*0.6*Data!G$18)</f>
        <v/>
      </c>
      <c r="AR71" s="24" t="str">
        <f>IF($B71="","",'3 INPUT SAP DATA'!$AP74*0.6*Data!H$18)</f>
        <v/>
      </c>
      <c r="AS71" s="24" t="str">
        <f>IF($B71="","",'3 INPUT SAP DATA'!$AP74*0.6*Data!I$18)</f>
        <v/>
      </c>
      <c r="AT71" s="24" t="str">
        <f>IF($B71="","",'3 INPUT SAP DATA'!$AP74*0.6*Data!J$18)</f>
        <v/>
      </c>
      <c r="AU71" s="24" t="str">
        <f>IF($B71="","",'3 INPUT SAP DATA'!$AP74*0.6*Data!K$18)</f>
        <v/>
      </c>
      <c r="AV71" s="24" t="str">
        <f>IF($B71="","",'3 INPUT SAP DATA'!$AP74*0.6*Data!L$18)</f>
        <v/>
      </c>
      <c r="AW71" s="24" t="str">
        <f>IF($B71="","",'3 INPUT SAP DATA'!$AP74*0.6*Data!M$18)</f>
        <v/>
      </c>
      <c r="AX71" s="24" t="str">
        <f>IF($B71="","",'3 INPUT SAP DATA'!$AP74*0.6*Data!N$18)</f>
        <v/>
      </c>
      <c r="AY71" s="24" t="str">
        <f>IF($B71="","",'3 INPUT SAP DATA'!$AP74*0.6*Data!O$18)</f>
        <v/>
      </c>
      <c r="AZ71" s="24" t="str">
        <f>IF($B71="","",IF(OR('3 INPUT SAP DATA'!$AI74=Data!$E$12,'3 INPUT SAP DATA'!$AI74=Data!$G$12,'3 INPUT SAP DATA'!$AI74=Data!$H$12),0,Data!D$18*14*((0.0091*1+0.0245*(1-1))*3+0.0263)))</f>
        <v/>
      </c>
      <c r="BA71" s="24" t="str">
        <f>IF($B71="","",IF(OR('3 INPUT SAP DATA'!$AI74=Data!$E$12,'3 INPUT SAP DATA'!$AI74=Data!$G$12,'3 INPUT SAP DATA'!$AI74=Data!$H$12),0,Data!E$18*14*((0.0091*1+0.0245*(1-1))*3+0.0263)))</f>
        <v/>
      </c>
      <c r="BB71" s="24" t="str">
        <f>IF($B71="","",IF(OR('3 INPUT SAP DATA'!$AI74=Data!$E$12,'3 INPUT SAP DATA'!$AI74=Data!$G$12,'3 INPUT SAP DATA'!$AI74=Data!$H$12),0,Data!F$18*14*((0.0091*1+0.0245*(1-1))*3+0.0263)))</f>
        <v/>
      </c>
      <c r="BC71" s="24" t="str">
        <f>IF($B71="","",IF(OR('3 INPUT SAP DATA'!$AI74=Data!$E$12,'3 INPUT SAP DATA'!$AI74=Data!$G$12,'3 INPUT SAP DATA'!$AI74=Data!$H$12),0,Data!G$18*14*((0.0091*1+0.0245*(1-1))*3+0.0263)))</f>
        <v/>
      </c>
      <c r="BD71" s="24" t="str">
        <f>IF($B71="","",IF(OR('3 INPUT SAP DATA'!$AI74=Data!$E$12,'3 INPUT SAP DATA'!$AI74=Data!$G$12,'3 INPUT SAP DATA'!$AI74=Data!$H$12),0,Data!H$18*14*((0.0091*1+0.0245*(1-1))*3+0.0263)))</f>
        <v/>
      </c>
      <c r="BE71" s="24" t="str">
        <f>IF($B71="","",IF(OR('3 INPUT SAP DATA'!$AI74=Data!$E$12,'3 INPUT SAP DATA'!$AI74=Data!$G$12,'3 INPUT SAP DATA'!$AI74=Data!$H$12),0,Data!I$18*14*((0.0091*1+0.0245*(1-1))*3+0.0263)))</f>
        <v/>
      </c>
      <c r="BF71" s="24" t="str">
        <f>IF($B71="","",IF(OR('3 INPUT SAP DATA'!$AI74=Data!$E$12,'3 INPUT SAP DATA'!$AI74=Data!$G$12,'3 INPUT SAP DATA'!$AI74=Data!$H$12),0,Data!J$18*14*((0.0091*1+0.0245*(1-1))*3+0.0263)))</f>
        <v/>
      </c>
      <c r="BG71" s="24" t="str">
        <f>IF($B71="","",IF(OR('3 INPUT SAP DATA'!$AI74=Data!$E$12,'3 INPUT SAP DATA'!$AI74=Data!$G$12,'3 INPUT SAP DATA'!$AI74=Data!$H$12),0,Data!K$18*14*((0.0091*1+0.0245*(1-1))*3+0.0263)))</f>
        <v/>
      </c>
      <c r="BH71" s="24" t="str">
        <f>IF($B71="","",IF(OR('3 INPUT SAP DATA'!$AI74=Data!$E$12,'3 INPUT SAP DATA'!$AI74=Data!$G$12,'3 INPUT SAP DATA'!$AI74=Data!$H$12),0,Data!L$18*14*((0.0091*1+0.0245*(1-1))*3+0.0263)))</f>
        <v/>
      </c>
      <c r="BI71" s="24" t="str">
        <f>IF($B71="","",IF(OR('3 INPUT SAP DATA'!$AI74=Data!$E$12,'3 INPUT SAP DATA'!$AI74=Data!$G$12,'3 INPUT SAP DATA'!$AI74=Data!$H$12),0,Data!M$18*14*((0.0091*1+0.0245*(1-1))*3+0.0263)))</f>
        <v/>
      </c>
      <c r="BJ71" s="24" t="str">
        <f>IF($B71="","",IF(OR('3 INPUT SAP DATA'!$AI74=Data!$E$12,'3 INPUT SAP DATA'!$AI74=Data!$G$12,'3 INPUT SAP DATA'!$AI74=Data!$H$12),0,Data!N$18*14*((0.0091*1+0.0245*(1-1))*3+0.0263)))</f>
        <v/>
      </c>
      <c r="BK71" s="24" t="str">
        <f>IF($B71="","",IF(OR('3 INPUT SAP DATA'!$AI74=Data!$E$12,'3 INPUT SAP DATA'!$AI74=Data!$G$12,'3 INPUT SAP DATA'!$AI74=Data!$H$12),0,Data!O$18*14*((0.0091*1+0.0245*(1-1))*3+0.0263)))</f>
        <v/>
      </c>
      <c r="BL71" s="24" t="str">
        <f>IF($B71="","",IF('3 INPUT SAP DATA'!$AN74=Data!$G$13,600*IF(C74&lt;100,C74/100,1)*Data!D$18/365,0))</f>
        <v/>
      </c>
      <c r="BM71" s="24" t="str">
        <f>IF($B71="","",IF('3 INPUT SAP DATA'!$AN74=Data!$G$13,600*IF(D74&lt;100,D74/100,1)*Data!E$18/365,0))</f>
        <v/>
      </c>
      <c r="BN71" s="24" t="str">
        <f>IF($B71="","",IF('3 INPUT SAP DATA'!$AN74=Data!$G$13,600*IF(E74&lt;100,E74/100,1)*Data!F$18/365,0))</f>
        <v/>
      </c>
      <c r="BO71" s="24" t="str">
        <f>IF($B71="","",IF('3 INPUT SAP DATA'!$AN74=Data!$G$13,600*IF(F74&lt;100,F74/100,1)*Data!G$18/365,0))</f>
        <v/>
      </c>
      <c r="BP71" s="24" t="str">
        <f>IF($B71="","",IF('3 INPUT SAP DATA'!$AN74=Data!$G$13,600*IF(G74&lt;100,G74/100,1)*Data!H$18/365,0))</f>
        <v/>
      </c>
      <c r="BQ71" s="24" t="str">
        <f>IF($B71="","",IF('3 INPUT SAP DATA'!$AN74=Data!$G$13,600*IF(H74&lt;100,H74/100,1)*Data!I$18/365,0))</f>
        <v/>
      </c>
      <c r="BR71" s="24" t="str">
        <f>IF($B71="","",IF('3 INPUT SAP DATA'!$AN74=Data!$G$13,600*IF(I74&lt;100,I74/100,1)*Data!J$18/365,0))</f>
        <v/>
      </c>
      <c r="BS71" s="24" t="str">
        <f>IF($B71="","",IF('3 INPUT SAP DATA'!$AN74=Data!$G$13,600*IF(J74&lt;100,J74/100,1)*Data!K$18/365,0))</f>
        <v/>
      </c>
      <c r="BT71" s="24" t="str">
        <f>IF($B71="","",IF('3 INPUT SAP DATA'!$AN74=Data!$G$13,600*IF(K74&lt;100,K74/100,1)*Data!L$18/365,0))</f>
        <v/>
      </c>
      <c r="BU71" s="24" t="str">
        <f>IF($B71="","",IF('3 INPUT SAP DATA'!$AN74=Data!$G$13,600*IF(L74&lt;100,L74/100,1)*Data!M$18/365,0))</f>
        <v/>
      </c>
      <c r="BV71" s="24" t="str">
        <f>IF($B71="","",IF('3 INPUT SAP DATA'!$AN74=Data!$G$13,600*IF(M74&lt;100,M74/100,1)*Data!N$18/365,0))</f>
        <v/>
      </c>
      <c r="BW71" s="24" t="str">
        <f>IF($B71="","",IF('3 INPUT SAP DATA'!$AN74=Data!$G$13,600*IF(N74&lt;100,N74/100,1)*Data!O$18/365,0))</f>
        <v/>
      </c>
      <c r="BX71" s="24" t="str">
        <f t="shared" si="14"/>
        <v/>
      </c>
      <c r="BY71" s="24" t="str">
        <f t="shared" si="15"/>
        <v/>
      </c>
      <c r="BZ71" s="24" t="str">
        <f t="shared" si="16"/>
        <v/>
      </c>
      <c r="CA71" s="24" t="str">
        <f t="shared" si="17"/>
        <v/>
      </c>
      <c r="CB71" s="24" t="str">
        <f t="shared" si="18"/>
        <v/>
      </c>
      <c r="CC71" s="24" t="str">
        <f t="shared" si="19"/>
        <v/>
      </c>
      <c r="CD71" s="24" t="str">
        <f t="shared" si="20"/>
        <v/>
      </c>
      <c r="CE71" s="24" t="str">
        <f t="shared" si="21"/>
        <v/>
      </c>
      <c r="CF71" s="24" t="str">
        <f t="shared" si="22"/>
        <v/>
      </c>
      <c r="CG71" s="24" t="str">
        <f t="shared" si="23"/>
        <v/>
      </c>
      <c r="CH71" s="24" t="str">
        <f t="shared" si="24"/>
        <v/>
      </c>
      <c r="CI71" s="24" t="str">
        <f t="shared" si="25"/>
        <v/>
      </c>
      <c r="CJ71" s="24" t="str">
        <f>IF($B71="","",BX71+'3 INPUT SAP DATA'!AV74)</f>
        <v/>
      </c>
      <c r="CK71" s="24" t="str">
        <f>IF($B71="","",BY71+'3 INPUT SAP DATA'!AW74)</f>
        <v/>
      </c>
      <c r="CL71" s="24" t="str">
        <f>IF($B71="","",BZ71+'3 INPUT SAP DATA'!AX74)</f>
        <v/>
      </c>
      <c r="CM71" s="24" t="str">
        <f>IF($B71="","",CA71+'3 INPUT SAP DATA'!AY74)</f>
        <v/>
      </c>
      <c r="CN71" s="24" t="str">
        <f>IF($B71="","",CB71+'3 INPUT SAP DATA'!AZ74)</f>
        <v/>
      </c>
      <c r="CO71" s="24" t="str">
        <f>IF($B71="","",CC71+'3 INPUT SAP DATA'!BA74)</f>
        <v/>
      </c>
      <c r="CP71" s="24" t="str">
        <f>IF($B71="","",CD71+'3 INPUT SAP DATA'!BB74)</f>
        <v/>
      </c>
      <c r="CQ71" s="24" t="str">
        <f>IF($B71="","",CE71+'3 INPUT SAP DATA'!BC74)</f>
        <v/>
      </c>
      <c r="CR71" s="24" t="str">
        <f>IF($B71="","",CF71+'3 INPUT SAP DATA'!BD74)</f>
        <v/>
      </c>
      <c r="CS71" s="24" t="str">
        <f>IF($B71="","",CG71+'3 INPUT SAP DATA'!BE74)</f>
        <v/>
      </c>
      <c r="CT71" s="24" t="str">
        <f>IF($B71="","",CH71+'3 INPUT SAP DATA'!BF74)</f>
        <v/>
      </c>
      <c r="CU71" s="24" t="str">
        <f>IF($B71="","",CI71+'3 INPUT SAP DATA'!BG74)</f>
        <v/>
      </c>
      <c r="CV71" s="24" t="str">
        <f>IF($B71="","",Data!$I$125*(Data!$I$123*O71+BL71)+Data!$I$124*(AB71+AN71+AZ71))</f>
        <v/>
      </c>
      <c r="CW71" s="24" t="str">
        <f>IF($B71="","",Data!$I$125*(Data!$I$123*P71+BM71)+Data!$I$124*(AC71+AO71+BA71))</f>
        <v/>
      </c>
      <c r="CX71" s="24" t="str">
        <f>IF($B71="","",Data!$I$125*(Data!$I$123*Q71+BN71)+Data!$I$124*(AD71+AP71+BB71))</f>
        <v/>
      </c>
      <c r="CY71" s="24" t="str">
        <f>IF($B71="","",Data!$I$125*(Data!$I$123*R71+BO71)+Data!$I$124*(AE71+AQ71+BC71))</f>
        <v/>
      </c>
      <c r="CZ71" s="24" t="str">
        <f>IF($B71="","",Data!$I$125*(Data!$I$123*S71+BP71)+Data!$I$124*(AF71+AR71+BD71))</f>
        <v/>
      </c>
      <c r="DA71" s="24" t="str">
        <f>IF($B71="","",Data!$I$125*(Data!$I$123*T71+BQ71)+Data!$I$124*(AG71+AS71+BE71))</f>
        <v/>
      </c>
      <c r="DB71" s="24" t="str">
        <f>IF($B71="","",Data!$I$125*(Data!$I$123*U71+BR71)+Data!$I$124*(AH71+AT71+BF71))</f>
        <v/>
      </c>
      <c r="DC71" s="24" t="str">
        <f>IF($B71="","",Data!$I$125*(Data!$I$123*V71+BS71)+Data!$I$124*(AI71+AU71+BG71))</f>
        <v/>
      </c>
      <c r="DD71" s="24" t="str">
        <f>IF($B71="","",Data!$I$125*(Data!$I$123*W71+BT71)+Data!$I$124*(AJ71+AV71+BH71))</f>
        <v/>
      </c>
      <c r="DE71" s="24" t="str">
        <f>IF($B71="","",Data!$I$125*(Data!$I$123*X71+BU71)+Data!$I$124*(AK71+AW71+BI71))</f>
        <v/>
      </c>
      <c r="DF71" s="24" t="str">
        <f>IF($B71="","",Data!$I$125*(Data!$I$123*Y71+BV71)+Data!$I$124*(AL71+AX71+BJ71))</f>
        <v/>
      </c>
      <c r="DG71" s="24" t="str">
        <f>IF($B71="","",Data!$I$125*(Data!$I$123*Z71+BW71)+Data!$I$124*(AM71+AY71+BK71))</f>
        <v/>
      </c>
    </row>
    <row r="72" spans="2:111" s="17" customFormat="1" ht="19.899999999999999" customHeight="1">
      <c r="B72" s="47" t="str">
        <f>IF('3 INPUT SAP DATA'!H75="","",'3 INPUT SAP DATA'!H75)</f>
        <v/>
      </c>
      <c r="C72" s="24" t="str">
        <f>IF($B72="","",25*Occupancy!$G68*Data!D$107)</f>
        <v/>
      </c>
      <c r="D72" s="24" t="str">
        <f>IF($B72="","",25*Occupancy!$G68*Data!E$107)</f>
        <v/>
      </c>
      <c r="E72" s="24" t="str">
        <f>IF($B72="","",25*Occupancy!$G68*Data!F$107)</f>
        <v/>
      </c>
      <c r="F72" s="24" t="str">
        <f>IF($B72="","",25*Occupancy!$G68*Data!G$107)</f>
        <v/>
      </c>
      <c r="G72" s="24" t="str">
        <f>IF($B72="","",25*Occupancy!$G68*Data!H$107)</f>
        <v/>
      </c>
      <c r="H72" s="24" t="str">
        <f>IF($B72="","",25*Occupancy!$G68*Data!I$107)</f>
        <v/>
      </c>
      <c r="I72" s="24" t="str">
        <f>IF($B72="","",25*Occupancy!$G68*Data!J$107)</f>
        <v/>
      </c>
      <c r="J72" s="24" t="str">
        <f>IF($B72="","",25*Occupancy!$G68*Data!K$107)</f>
        <v/>
      </c>
      <c r="K72" s="24" t="str">
        <f>IF($B72="","",25*Occupancy!$G68*Data!L$107)</f>
        <v/>
      </c>
      <c r="L72" s="24" t="str">
        <f>IF($B72="","",25*Occupancy!$G68*Data!M$107)</f>
        <v/>
      </c>
      <c r="M72" s="24" t="str">
        <f>IF($B72="","",25*Occupancy!$G68*Data!N$107)</f>
        <v/>
      </c>
      <c r="N72" s="24" t="str">
        <f>IF($B72="","",25*Occupancy!$G68*Data!O$107)</f>
        <v/>
      </c>
      <c r="O72" s="24" t="str">
        <f>IF($B72="","",4.18*C72*Data!D$18*(60-Data!D$104)/3600)</f>
        <v/>
      </c>
      <c r="P72" s="24" t="str">
        <f>IF($B72="","",4.18*D72*Data!E$18*(60-Data!E$104)/3600)</f>
        <v/>
      </c>
      <c r="Q72" s="24" t="str">
        <f>IF($B72="","",4.18*E72*Data!F$18*(60-Data!F$104)/3600)</f>
        <v/>
      </c>
      <c r="R72" s="24" t="str">
        <f>IF($B72="","",4.18*F72*Data!G$18*(60-Data!G$104)/3600)</f>
        <v/>
      </c>
      <c r="S72" s="24" t="str">
        <f>IF($B72="","",4.18*G72*Data!H$18*(60-Data!H$104)/3600)</f>
        <v/>
      </c>
      <c r="T72" s="24" t="str">
        <f>IF($B72="","",4.18*H72*Data!I$18*(60-Data!I$104)/3600)</f>
        <v/>
      </c>
      <c r="U72" s="24" t="str">
        <f>IF($B72="","",4.18*I72*Data!J$18*(60-Data!J$104)/3600)</f>
        <v/>
      </c>
      <c r="V72" s="24" t="str">
        <f>IF($B72="","",4.18*J72*Data!K$18*(60-Data!K$104)/3600)</f>
        <v/>
      </c>
      <c r="W72" s="24" t="str">
        <f>IF($B72="","",4.18*K72*Data!L$18*(60-Data!L$104)/3600)</f>
        <v/>
      </c>
      <c r="X72" s="24" t="str">
        <f>IF($B72="","",4.18*L72*Data!M$18*(60-Data!M$104)/3600)</f>
        <v/>
      </c>
      <c r="Y72" s="24" t="str">
        <f>IF($B72="","",4.18*M72*Data!N$18*(60-Data!N$104)/3600)</f>
        <v/>
      </c>
      <c r="Z72" s="24" t="str">
        <f>IF($B72="","",4.18*N72*Data!O$18*(60-Data!O$104)/3600)</f>
        <v/>
      </c>
      <c r="AA72" s="24" t="str">
        <f t="shared" si="12"/>
        <v/>
      </c>
      <c r="AB72" s="24" t="str">
        <f t="shared" si="13"/>
        <v/>
      </c>
      <c r="AC72" s="24" t="str">
        <f t="shared" si="0"/>
        <v/>
      </c>
      <c r="AD72" s="24" t="str">
        <f t="shared" si="1"/>
        <v/>
      </c>
      <c r="AE72" s="24" t="str">
        <f t="shared" si="2"/>
        <v/>
      </c>
      <c r="AF72" s="24" t="str">
        <f t="shared" si="3"/>
        <v/>
      </c>
      <c r="AG72" s="24" t="str">
        <f t="shared" si="4"/>
        <v/>
      </c>
      <c r="AH72" s="24" t="str">
        <f t="shared" si="5"/>
        <v/>
      </c>
      <c r="AI72" s="24" t="str">
        <f t="shared" si="6"/>
        <v/>
      </c>
      <c r="AJ72" s="24" t="str">
        <f t="shared" si="7"/>
        <v/>
      </c>
      <c r="AK72" s="24" t="str">
        <f t="shared" si="8"/>
        <v/>
      </c>
      <c r="AL72" s="24" t="str">
        <f t="shared" si="9"/>
        <v/>
      </c>
      <c r="AM72" s="24" t="str">
        <f t="shared" si="10"/>
        <v/>
      </c>
      <c r="AN72" s="24" t="str">
        <f>IF($B72="","",'3 INPUT SAP DATA'!$AP75*0.6*Data!D$18)</f>
        <v/>
      </c>
      <c r="AO72" s="24" t="str">
        <f>IF($B72="","",'3 INPUT SAP DATA'!$AP75*0.6*Data!E$18)</f>
        <v/>
      </c>
      <c r="AP72" s="24" t="str">
        <f>IF($B72="","",'3 INPUT SAP DATA'!$AP75*0.6*Data!F$18)</f>
        <v/>
      </c>
      <c r="AQ72" s="24" t="str">
        <f>IF($B72="","",'3 INPUT SAP DATA'!$AP75*0.6*Data!G$18)</f>
        <v/>
      </c>
      <c r="AR72" s="24" t="str">
        <f>IF($B72="","",'3 INPUT SAP DATA'!$AP75*0.6*Data!H$18)</f>
        <v/>
      </c>
      <c r="AS72" s="24" t="str">
        <f>IF($B72="","",'3 INPUT SAP DATA'!$AP75*0.6*Data!I$18)</f>
        <v/>
      </c>
      <c r="AT72" s="24" t="str">
        <f>IF($B72="","",'3 INPUT SAP DATA'!$AP75*0.6*Data!J$18)</f>
        <v/>
      </c>
      <c r="AU72" s="24" t="str">
        <f>IF($B72="","",'3 INPUT SAP DATA'!$AP75*0.6*Data!K$18)</f>
        <v/>
      </c>
      <c r="AV72" s="24" t="str">
        <f>IF($B72="","",'3 INPUT SAP DATA'!$AP75*0.6*Data!L$18)</f>
        <v/>
      </c>
      <c r="AW72" s="24" t="str">
        <f>IF($B72="","",'3 INPUT SAP DATA'!$AP75*0.6*Data!M$18)</f>
        <v/>
      </c>
      <c r="AX72" s="24" t="str">
        <f>IF($B72="","",'3 INPUT SAP DATA'!$AP75*0.6*Data!N$18)</f>
        <v/>
      </c>
      <c r="AY72" s="24" t="str">
        <f>IF($B72="","",'3 INPUT SAP DATA'!$AP75*0.6*Data!O$18)</f>
        <v/>
      </c>
      <c r="AZ72" s="24" t="str">
        <f>IF($B72="","",IF(OR('3 INPUT SAP DATA'!$AI75=Data!$E$12,'3 INPUT SAP DATA'!$AI75=Data!$G$12,'3 INPUT SAP DATA'!$AI75=Data!$H$12),0,Data!D$18*14*((0.0091*1+0.0245*(1-1))*3+0.0263)))</f>
        <v/>
      </c>
      <c r="BA72" s="24" t="str">
        <f>IF($B72="","",IF(OR('3 INPUT SAP DATA'!$AI75=Data!$E$12,'3 INPUT SAP DATA'!$AI75=Data!$G$12,'3 INPUT SAP DATA'!$AI75=Data!$H$12),0,Data!E$18*14*((0.0091*1+0.0245*(1-1))*3+0.0263)))</f>
        <v/>
      </c>
      <c r="BB72" s="24" t="str">
        <f>IF($B72="","",IF(OR('3 INPUT SAP DATA'!$AI75=Data!$E$12,'3 INPUT SAP DATA'!$AI75=Data!$G$12,'3 INPUT SAP DATA'!$AI75=Data!$H$12),0,Data!F$18*14*((0.0091*1+0.0245*(1-1))*3+0.0263)))</f>
        <v/>
      </c>
      <c r="BC72" s="24" t="str">
        <f>IF($B72="","",IF(OR('3 INPUT SAP DATA'!$AI75=Data!$E$12,'3 INPUT SAP DATA'!$AI75=Data!$G$12,'3 INPUT SAP DATA'!$AI75=Data!$H$12),0,Data!G$18*14*((0.0091*1+0.0245*(1-1))*3+0.0263)))</f>
        <v/>
      </c>
      <c r="BD72" s="24" t="str">
        <f>IF($B72="","",IF(OR('3 INPUT SAP DATA'!$AI75=Data!$E$12,'3 INPUT SAP DATA'!$AI75=Data!$G$12,'3 INPUT SAP DATA'!$AI75=Data!$H$12),0,Data!H$18*14*((0.0091*1+0.0245*(1-1))*3+0.0263)))</f>
        <v/>
      </c>
      <c r="BE72" s="24" t="str">
        <f>IF($B72="","",IF(OR('3 INPUT SAP DATA'!$AI75=Data!$E$12,'3 INPUT SAP DATA'!$AI75=Data!$G$12,'3 INPUT SAP DATA'!$AI75=Data!$H$12),0,Data!I$18*14*((0.0091*1+0.0245*(1-1))*3+0.0263)))</f>
        <v/>
      </c>
      <c r="BF72" s="24" t="str">
        <f>IF($B72="","",IF(OR('3 INPUT SAP DATA'!$AI75=Data!$E$12,'3 INPUT SAP DATA'!$AI75=Data!$G$12,'3 INPUT SAP DATA'!$AI75=Data!$H$12),0,Data!J$18*14*((0.0091*1+0.0245*(1-1))*3+0.0263)))</f>
        <v/>
      </c>
      <c r="BG72" s="24" t="str">
        <f>IF($B72="","",IF(OR('3 INPUT SAP DATA'!$AI75=Data!$E$12,'3 INPUT SAP DATA'!$AI75=Data!$G$12,'3 INPUT SAP DATA'!$AI75=Data!$H$12),0,Data!K$18*14*((0.0091*1+0.0245*(1-1))*3+0.0263)))</f>
        <v/>
      </c>
      <c r="BH72" s="24" t="str">
        <f>IF($B72="","",IF(OR('3 INPUT SAP DATA'!$AI75=Data!$E$12,'3 INPUT SAP DATA'!$AI75=Data!$G$12,'3 INPUT SAP DATA'!$AI75=Data!$H$12),0,Data!L$18*14*((0.0091*1+0.0245*(1-1))*3+0.0263)))</f>
        <v/>
      </c>
      <c r="BI72" s="24" t="str">
        <f>IF($B72="","",IF(OR('3 INPUT SAP DATA'!$AI75=Data!$E$12,'3 INPUT SAP DATA'!$AI75=Data!$G$12,'3 INPUT SAP DATA'!$AI75=Data!$H$12),0,Data!M$18*14*((0.0091*1+0.0245*(1-1))*3+0.0263)))</f>
        <v/>
      </c>
      <c r="BJ72" s="24" t="str">
        <f>IF($B72="","",IF(OR('3 INPUT SAP DATA'!$AI75=Data!$E$12,'3 INPUT SAP DATA'!$AI75=Data!$G$12,'3 INPUT SAP DATA'!$AI75=Data!$H$12),0,Data!N$18*14*((0.0091*1+0.0245*(1-1))*3+0.0263)))</f>
        <v/>
      </c>
      <c r="BK72" s="24" t="str">
        <f>IF($B72="","",IF(OR('3 INPUT SAP DATA'!$AI75=Data!$E$12,'3 INPUT SAP DATA'!$AI75=Data!$G$12,'3 INPUT SAP DATA'!$AI75=Data!$H$12),0,Data!O$18*14*((0.0091*1+0.0245*(1-1))*3+0.0263)))</f>
        <v/>
      </c>
      <c r="BL72" s="24" t="str">
        <f>IF($B72="","",IF('3 INPUT SAP DATA'!$AN75=Data!$G$13,600*IF(C75&lt;100,C75/100,1)*Data!D$18/365,0))</f>
        <v/>
      </c>
      <c r="BM72" s="24" t="str">
        <f>IF($B72="","",IF('3 INPUT SAP DATA'!$AN75=Data!$G$13,600*IF(D75&lt;100,D75/100,1)*Data!E$18/365,0))</f>
        <v/>
      </c>
      <c r="BN72" s="24" t="str">
        <f>IF($B72="","",IF('3 INPUT SAP DATA'!$AN75=Data!$G$13,600*IF(E75&lt;100,E75/100,1)*Data!F$18/365,0))</f>
        <v/>
      </c>
      <c r="BO72" s="24" t="str">
        <f>IF($B72="","",IF('3 INPUT SAP DATA'!$AN75=Data!$G$13,600*IF(F75&lt;100,F75/100,1)*Data!G$18/365,0))</f>
        <v/>
      </c>
      <c r="BP72" s="24" t="str">
        <f>IF($B72="","",IF('3 INPUT SAP DATA'!$AN75=Data!$G$13,600*IF(G75&lt;100,G75/100,1)*Data!H$18/365,0))</f>
        <v/>
      </c>
      <c r="BQ72" s="24" t="str">
        <f>IF($B72="","",IF('3 INPUT SAP DATA'!$AN75=Data!$G$13,600*IF(H75&lt;100,H75/100,1)*Data!I$18/365,0))</f>
        <v/>
      </c>
      <c r="BR72" s="24" t="str">
        <f>IF($B72="","",IF('3 INPUT SAP DATA'!$AN75=Data!$G$13,600*IF(I75&lt;100,I75/100,1)*Data!J$18/365,0))</f>
        <v/>
      </c>
      <c r="BS72" s="24" t="str">
        <f>IF($B72="","",IF('3 INPUT SAP DATA'!$AN75=Data!$G$13,600*IF(J75&lt;100,J75/100,1)*Data!K$18/365,0))</f>
        <v/>
      </c>
      <c r="BT72" s="24" t="str">
        <f>IF($B72="","",IF('3 INPUT SAP DATA'!$AN75=Data!$G$13,600*IF(K75&lt;100,K75/100,1)*Data!L$18/365,0))</f>
        <v/>
      </c>
      <c r="BU72" s="24" t="str">
        <f>IF($B72="","",IF('3 INPUT SAP DATA'!$AN75=Data!$G$13,600*IF(L75&lt;100,L75/100,1)*Data!M$18/365,0))</f>
        <v/>
      </c>
      <c r="BV72" s="24" t="str">
        <f>IF($B72="","",IF('3 INPUT SAP DATA'!$AN75=Data!$G$13,600*IF(M75&lt;100,M75/100,1)*Data!N$18/365,0))</f>
        <v/>
      </c>
      <c r="BW72" s="24" t="str">
        <f>IF($B72="","",IF('3 INPUT SAP DATA'!$AN75=Data!$G$13,600*IF(N75&lt;100,N75/100,1)*Data!O$18/365,0))</f>
        <v/>
      </c>
      <c r="BX72" s="24" t="str">
        <f t="shared" si="14"/>
        <v/>
      </c>
      <c r="BY72" s="24" t="str">
        <f t="shared" si="15"/>
        <v/>
      </c>
      <c r="BZ72" s="24" t="str">
        <f t="shared" si="16"/>
        <v/>
      </c>
      <c r="CA72" s="24" t="str">
        <f t="shared" si="17"/>
        <v/>
      </c>
      <c r="CB72" s="24" t="str">
        <f t="shared" si="18"/>
        <v/>
      </c>
      <c r="CC72" s="24" t="str">
        <f t="shared" si="19"/>
        <v/>
      </c>
      <c r="CD72" s="24" t="str">
        <f t="shared" si="20"/>
        <v/>
      </c>
      <c r="CE72" s="24" t="str">
        <f t="shared" si="21"/>
        <v/>
      </c>
      <c r="CF72" s="24" t="str">
        <f t="shared" si="22"/>
        <v/>
      </c>
      <c r="CG72" s="24" t="str">
        <f t="shared" si="23"/>
        <v/>
      </c>
      <c r="CH72" s="24" t="str">
        <f t="shared" si="24"/>
        <v/>
      </c>
      <c r="CI72" s="24" t="str">
        <f t="shared" si="25"/>
        <v/>
      </c>
      <c r="CJ72" s="24" t="str">
        <f>IF($B72="","",BX72+'3 INPUT SAP DATA'!AV75)</f>
        <v/>
      </c>
      <c r="CK72" s="24" t="str">
        <f>IF($B72="","",BY72+'3 INPUT SAP DATA'!AW75)</f>
        <v/>
      </c>
      <c r="CL72" s="24" t="str">
        <f>IF($B72="","",BZ72+'3 INPUT SAP DATA'!AX75)</f>
        <v/>
      </c>
      <c r="CM72" s="24" t="str">
        <f>IF($B72="","",CA72+'3 INPUT SAP DATA'!AY75)</f>
        <v/>
      </c>
      <c r="CN72" s="24" t="str">
        <f>IF($B72="","",CB72+'3 INPUT SAP DATA'!AZ75)</f>
        <v/>
      </c>
      <c r="CO72" s="24" t="str">
        <f>IF($B72="","",CC72+'3 INPUT SAP DATA'!BA75)</f>
        <v/>
      </c>
      <c r="CP72" s="24" t="str">
        <f>IF($B72="","",CD72+'3 INPUT SAP DATA'!BB75)</f>
        <v/>
      </c>
      <c r="CQ72" s="24" t="str">
        <f>IF($B72="","",CE72+'3 INPUT SAP DATA'!BC75)</f>
        <v/>
      </c>
      <c r="CR72" s="24" t="str">
        <f>IF($B72="","",CF72+'3 INPUT SAP DATA'!BD75)</f>
        <v/>
      </c>
      <c r="CS72" s="24" t="str">
        <f>IF($B72="","",CG72+'3 INPUT SAP DATA'!BE75)</f>
        <v/>
      </c>
      <c r="CT72" s="24" t="str">
        <f>IF($B72="","",CH72+'3 INPUT SAP DATA'!BF75)</f>
        <v/>
      </c>
      <c r="CU72" s="24" t="str">
        <f>IF($B72="","",CI72+'3 INPUT SAP DATA'!BG75)</f>
        <v/>
      </c>
      <c r="CV72" s="24" t="str">
        <f>IF($B72="","",Data!$I$125*(Data!$I$123*O72+BL72)+Data!$I$124*(AB72+AN72+AZ72))</f>
        <v/>
      </c>
      <c r="CW72" s="24" t="str">
        <f>IF($B72="","",Data!$I$125*(Data!$I$123*P72+BM72)+Data!$I$124*(AC72+AO72+BA72))</f>
        <v/>
      </c>
      <c r="CX72" s="24" t="str">
        <f>IF($B72="","",Data!$I$125*(Data!$I$123*Q72+BN72)+Data!$I$124*(AD72+AP72+BB72))</f>
        <v/>
      </c>
      <c r="CY72" s="24" t="str">
        <f>IF($B72="","",Data!$I$125*(Data!$I$123*R72+BO72)+Data!$I$124*(AE72+AQ72+BC72))</f>
        <v/>
      </c>
      <c r="CZ72" s="24" t="str">
        <f>IF($B72="","",Data!$I$125*(Data!$I$123*S72+BP72)+Data!$I$124*(AF72+AR72+BD72))</f>
        <v/>
      </c>
      <c r="DA72" s="24" t="str">
        <f>IF($B72="","",Data!$I$125*(Data!$I$123*T72+BQ72)+Data!$I$124*(AG72+AS72+BE72))</f>
        <v/>
      </c>
      <c r="DB72" s="24" t="str">
        <f>IF($B72="","",Data!$I$125*(Data!$I$123*U72+BR72)+Data!$I$124*(AH72+AT72+BF72))</f>
        <v/>
      </c>
      <c r="DC72" s="24" t="str">
        <f>IF($B72="","",Data!$I$125*(Data!$I$123*V72+BS72)+Data!$I$124*(AI72+AU72+BG72))</f>
        <v/>
      </c>
      <c r="DD72" s="24" t="str">
        <f>IF($B72="","",Data!$I$125*(Data!$I$123*W72+BT72)+Data!$I$124*(AJ72+AV72+BH72))</f>
        <v/>
      </c>
      <c r="DE72" s="24" t="str">
        <f>IF($B72="","",Data!$I$125*(Data!$I$123*X72+BU72)+Data!$I$124*(AK72+AW72+BI72))</f>
        <v/>
      </c>
      <c r="DF72" s="24" t="str">
        <f>IF($B72="","",Data!$I$125*(Data!$I$123*Y72+BV72)+Data!$I$124*(AL72+AX72+BJ72))</f>
        <v/>
      </c>
      <c r="DG72" s="24" t="str">
        <f>IF($B72="","",Data!$I$125*(Data!$I$123*Z72+BW72)+Data!$I$124*(AM72+AY72+BK72))</f>
        <v/>
      </c>
    </row>
    <row r="73" spans="2:111" s="17" customFormat="1" ht="19.899999999999999" customHeight="1">
      <c r="B73" s="47" t="str">
        <f>IF('3 INPUT SAP DATA'!H76="","",'3 INPUT SAP DATA'!H76)</f>
        <v/>
      </c>
      <c r="C73" s="24" t="str">
        <f>IF($B73="","",25*Occupancy!$G69*Data!D$107)</f>
        <v/>
      </c>
      <c r="D73" s="24" t="str">
        <f>IF($B73="","",25*Occupancy!$G69*Data!E$107)</f>
        <v/>
      </c>
      <c r="E73" s="24" t="str">
        <f>IF($B73="","",25*Occupancy!$G69*Data!F$107)</f>
        <v/>
      </c>
      <c r="F73" s="24" t="str">
        <f>IF($B73="","",25*Occupancy!$G69*Data!G$107)</f>
        <v/>
      </c>
      <c r="G73" s="24" t="str">
        <f>IF($B73="","",25*Occupancy!$G69*Data!H$107)</f>
        <v/>
      </c>
      <c r="H73" s="24" t="str">
        <f>IF($B73="","",25*Occupancy!$G69*Data!I$107)</f>
        <v/>
      </c>
      <c r="I73" s="24" t="str">
        <f>IF($B73="","",25*Occupancy!$G69*Data!J$107)</f>
        <v/>
      </c>
      <c r="J73" s="24" t="str">
        <f>IF($B73="","",25*Occupancy!$G69*Data!K$107)</f>
        <v/>
      </c>
      <c r="K73" s="24" t="str">
        <f>IF($B73="","",25*Occupancy!$G69*Data!L$107)</f>
        <v/>
      </c>
      <c r="L73" s="24" t="str">
        <f>IF($B73="","",25*Occupancy!$G69*Data!M$107)</f>
        <v/>
      </c>
      <c r="M73" s="24" t="str">
        <f>IF($B73="","",25*Occupancy!$G69*Data!N$107)</f>
        <v/>
      </c>
      <c r="N73" s="24" t="str">
        <f>IF($B73="","",25*Occupancy!$G69*Data!O$107)</f>
        <v/>
      </c>
      <c r="O73" s="24" t="str">
        <f>IF($B73="","",4.18*C73*Data!D$18*(60-Data!D$104)/3600)</f>
        <v/>
      </c>
      <c r="P73" s="24" t="str">
        <f>IF($B73="","",4.18*D73*Data!E$18*(60-Data!E$104)/3600)</f>
        <v/>
      </c>
      <c r="Q73" s="24" t="str">
        <f>IF($B73="","",4.18*E73*Data!F$18*(60-Data!F$104)/3600)</f>
        <v/>
      </c>
      <c r="R73" s="24" t="str">
        <f>IF($B73="","",4.18*F73*Data!G$18*(60-Data!G$104)/3600)</f>
        <v/>
      </c>
      <c r="S73" s="24" t="str">
        <f>IF($B73="","",4.18*G73*Data!H$18*(60-Data!H$104)/3600)</f>
        <v/>
      </c>
      <c r="T73" s="24" t="str">
        <f>IF($B73="","",4.18*H73*Data!I$18*(60-Data!I$104)/3600)</f>
        <v/>
      </c>
      <c r="U73" s="24" t="str">
        <f>IF($B73="","",4.18*I73*Data!J$18*(60-Data!J$104)/3600)</f>
        <v/>
      </c>
      <c r="V73" s="24" t="str">
        <f>IF($B73="","",4.18*J73*Data!K$18*(60-Data!K$104)/3600)</f>
        <v/>
      </c>
      <c r="W73" s="24" t="str">
        <f>IF($B73="","",4.18*K73*Data!L$18*(60-Data!L$104)/3600)</f>
        <v/>
      </c>
      <c r="X73" s="24" t="str">
        <f>IF($B73="","",4.18*L73*Data!M$18*(60-Data!M$104)/3600)</f>
        <v/>
      </c>
      <c r="Y73" s="24" t="str">
        <f>IF($B73="","",4.18*M73*Data!N$18*(60-Data!N$104)/3600)</f>
        <v/>
      </c>
      <c r="Z73" s="24" t="str">
        <f>IF($B73="","",4.18*N73*Data!O$18*(60-Data!O$104)/3600)</f>
        <v/>
      </c>
      <c r="AA73" s="24" t="str">
        <f t="shared" si="12"/>
        <v/>
      </c>
      <c r="AB73" s="24" t="str">
        <f t="shared" si="13"/>
        <v/>
      </c>
      <c r="AC73" s="24" t="str">
        <f t="shared" si="0"/>
        <v/>
      </c>
      <c r="AD73" s="24" t="str">
        <f t="shared" si="1"/>
        <v/>
      </c>
      <c r="AE73" s="24" t="str">
        <f t="shared" si="2"/>
        <v/>
      </c>
      <c r="AF73" s="24" t="str">
        <f t="shared" si="3"/>
        <v/>
      </c>
      <c r="AG73" s="24" t="str">
        <f t="shared" si="4"/>
        <v/>
      </c>
      <c r="AH73" s="24" t="str">
        <f t="shared" si="5"/>
        <v/>
      </c>
      <c r="AI73" s="24" t="str">
        <f t="shared" si="6"/>
        <v/>
      </c>
      <c r="AJ73" s="24" t="str">
        <f t="shared" si="7"/>
        <v/>
      </c>
      <c r="AK73" s="24" t="str">
        <f t="shared" si="8"/>
        <v/>
      </c>
      <c r="AL73" s="24" t="str">
        <f t="shared" si="9"/>
        <v/>
      </c>
      <c r="AM73" s="24" t="str">
        <f t="shared" si="10"/>
        <v/>
      </c>
      <c r="AN73" s="24" t="str">
        <f>IF($B73="","",'3 INPUT SAP DATA'!$AP76*0.6*Data!D$18)</f>
        <v/>
      </c>
      <c r="AO73" s="24" t="str">
        <f>IF($B73="","",'3 INPUT SAP DATA'!$AP76*0.6*Data!E$18)</f>
        <v/>
      </c>
      <c r="AP73" s="24" t="str">
        <f>IF($B73="","",'3 INPUT SAP DATA'!$AP76*0.6*Data!F$18)</f>
        <v/>
      </c>
      <c r="AQ73" s="24" t="str">
        <f>IF($B73="","",'3 INPUT SAP DATA'!$AP76*0.6*Data!G$18)</f>
        <v/>
      </c>
      <c r="AR73" s="24" t="str">
        <f>IF($B73="","",'3 INPUT SAP DATA'!$AP76*0.6*Data!H$18)</f>
        <v/>
      </c>
      <c r="AS73" s="24" t="str">
        <f>IF($B73="","",'3 INPUT SAP DATA'!$AP76*0.6*Data!I$18)</f>
        <v/>
      </c>
      <c r="AT73" s="24" t="str">
        <f>IF($B73="","",'3 INPUT SAP DATA'!$AP76*0.6*Data!J$18)</f>
        <v/>
      </c>
      <c r="AU73" s="24" t="str">
        <f>IF($B73="","",'3 INPUT SAP DATA'!$AP76*0.6*Data!K$18)</f>
        <v/>
      </c>
      <c r="AV73" s="24" t="str">
        <f>IF($B73="","",'3 INPUT SAP DATA'!$AP76*0.6*Data!L$18)</f>
        <v/>
      </c>
      <c r="AW73" s="24" t="str">
        <f>IF($B73="","",'3 INPUT SAP DATA'!$AP76*0.6*Data!M$18)</f>
        <v/>
      </c>
      <c r="AX73" s="24" t="str">
        <f>IF($B73="","",'3 INPUT SAP DATA'!$AP76*0.6*Data!N$18)</f>
        <v/>
      </c>
      <c r="AY73" s="24" t="str">
        <f>IF($B73="","",'3 INPUT SAP DATA'!$AP76*0.6*Data!O$18)</f>
        <v/>
      </c>
      <c r="AZ73" s="24" t="str">
        <f>IF($B73="","",IF(OR('3 INPUT SAP DATA'!$AI76=Data!$E$12,'3 INPUT SAP DATA'!$AI76=Data!$G$12,'3 INPUT SAP DATA'!$AI76=Data!$H$12),0,Data!D$18*14*((0.0091*1+0.0245*(1-1))*3+0.0263)))</f>
        <v/>
      </c>
      <c r="BA73" s="24" t="str">
        <f>IF($B73="","",IF(OR('3 INPUT SAP DATA'!$AI76=Data!$E$12,'3 INPUT SAP DATA'!$AI76=Data!$G$12,'3 INPUT SAP DATA'!$AI76=Data!$H$12),0,Data!E$18*14*((0.0091*1+0.0245*(1-1))*3+0.0263)))</f>
        <v/>
      </c>
      <c r="BB73" s="24" t="str">
        <f>IF($B73="","",IF(OR('3 INPUT SAP DATA'!$AI76=Data!$E$12,'3 INPUT SAP DATA'!$AI76=Data!$G$12,'3 INPUT SAP DATA'!$AI76=Data!$H$12),0,Data!F$18*14*((0.0091*1+0.0245*(1-1))*3+0.0263)))</f>
        <v/>
      </c>
      <c r="BC73" s="24" t="str">
        <f>IF($B73="","",IF(OR('3 INPUT SAP DATA'!$AI76=Data!$E$12,'3 INPUT SAP DATA'!$AI76=Data!$G$12,'3 INPUT SAP DATA'!$AI76=Data!$H$12),0,Data!G$18*14*((0.0091*1+0.0245*(1-1))*3+0.0263)))</f>
        <v/>
      </c>
      <c r="BD73" s="24" t="str">
        <f>IF($B73="","",IF(OR('3 INPUT SAP DATA'!$AI76=Data!$E$12,'3 INPUT SAP DATA'!$AI76=Data!$G$12,'3 INPUT SAP DATA'!$AI76=Data!$H$12),0,Data!H$18*14*((0.0091*1+0.0245*(1-1))*3+0.0263)))</f>
        <v/>
      </c>
      <c r="BE73" s="24" t="str">
        <f>IF($B73="","",IF(OR('3 INPUT SAP DATA'!$AI76=Data!$E$12,'3 INPUT SAP DATA'!$AI76=Data!$G$12,'3 INPUT SAP DATA'!$AI76=Data!$H$12),0,Data!I$18*14*((0.0091*1+0.0245*(1-1))*3+0.0263)))</f>
        <v/>
      </c>
      <c r="BF73" s="24" t="str">
        <f>IF($B73="","",IF(OR('3 INPUT SAP DATA'!$AI76=Data!$E$12,'3 INPUT SAP DATA'!$AI76=Data!$G$12,'3 INPUT SAP DATA'!$AI76=Data!$H$12),0,Data!J$18*14*((0.0091*1+0.0245*(1-1))*3+0.0263)))</f>
        <v/>
      </c>
      <c r="BG73" s="24" t="str">
        <f>IF($B73="","",IF(OR('3 INPUT SAP DATA'!$AI76=Data!$E$12,'3 INPUT SAP DATA'!$AI76=Data!$G$12,'3 INPUT SAP DATA'!$AI76=Data!$H$12),0,Data!K$18*14*((0.0091*1+0.0245*(1-1))*3+0.0263)))</f>
        <v/>
      </c>
      <c r="BH73" s="24" t="str">
        <f>IF($B73="","",IF(OR('3 INPUT SAP DATA'!$AI76=Data!$E$12,'3 INPUT SAP DATA'!$AI76=Data!$G$12,'3 INPUT SAP DATA'!$AI76=Data!$H$12),0,Data!L$18*14*((0.0091*1+0.0245*(1-1))*3+0.0263)))</f>
        <v/>
      </c>
      <c r="BI73" s="24" t="str">
        <f>IF($B73="","",IF(OR('3 INPUT SAP DATA'!$AI76=Data!$E$12,'3 INPUT SAP DATA'!$AI76=Data!$G$12,'3 INPUT SAP DATA'!$AI76=Data!$H$12),0,Data!M$18*14*((0.0091*1+0.0245*(1-1))*3+0.0263)))</f>
        <v/>
      </c>
      <c r="BJ73" s="24" t="str">
        <f>IF($B73="","",IF(OR('3 INPUT SAP DATA'!$AI76=Data!$E$12,'3 INPUT SAP DATA'!$AI76=Data!$G$12,'3 INPUT SAP DATA'!$AI76=Data!$H$12),0,Data!N$18*14*((0.0091*1+0.0245*(1-1))*3+0.0263)))</f>
        <v/>
      </c>
      <c r="BK73" s="24" t="str">
        <f>IF($B73="","",IF(OR('3 INPUT SAP DATA'!$AI76=Data!$E$12,'3 INPUT SAP DATA'!$AI76=Data!$G$12,'3 INPUT SAP DATA'!$AI76=Data!$H$12),0,Data!O$18*14*((0.0091*1+0.0245*(1-1))*3+0.0263)))</f>
        <v/>
      </c>
      <c r="BL73" s="24" t="str">
        <f>IF($B73="","",IF('3 INPUT SAP DATA'!$AN76=Data!$G$13,600*IF(C76&lt;100,C76/100,1)*Data!D$18/365,0))</f>
        <v/>
      </c>
      <c r="BM73" s="24" t="str">
        <f>IF($B73="","",IF('3 INPUT SAP DATA'!$AN76=Data!$G$13,600*IF(D76&lt;100,D76/100,1)*Data!E$18/365,0))</f>
        <v/>
      </c>
      <c r="BN73" s="24" t="str">
        <f>IF($B73="","",IF('3 INPUT SAP DATA'!$AN76=Data!$G$13,600*IF(E76&lt;100,E76/100,1)*Data!F$18/365,0))</f>
        <v/>
      </c>
      <c r="BO73" s="24" t="str">
        <f>IF($B73="","",IF('3 INPUT SAP DATA'!$AN76=Data!$G$13,600*IF(F76&lt;100,F76/100,1)*Data!G$18/365,0))</f>
        <v/>
      </c>
      <c r="BP73" s="24" t="str">
        <f>IF($B73="","",IF('3 INPUT SAP DATA'!$AN76=Data!$G$13,600*IF(G76&lt;100,G76/100,1)*Data!H$18/365,0))</f>
        <v/>
      </c>
      <c r="BQ73" s="24" t="str">
        <f>IF($B73="","",IF('3 INPUT SAP DATA'!$AN76=Data!$G$13,600*IF(H76&lt;100,H76/100,1)*Data!I$18/365,0))</f>
        <v/>
      </c>
      <c r="BR73" s="24" t="str">
        <f>IF($B73="","",IF('3 INPUT SAP DATA'!$AN76=Data!$G$13,600*IF(I76&lt;100,I76/100,1)*Data!J$18/365,0))</f>
        <v/>
      </c>
      <c r="BS73" s="24" t="str">
        <f>IF($B73="","",IF('3 INPUT SAP DATA'!$AN76=Data!$G$13,600*IF(J76&lt;100,J76/100,1)*Data!K$18/365,0))</f>
        <v/>
      </c>
      <c r="BT73" s="24" t="str">
        <f>IF($B73="","",IF('3 INPUT SAP DATA'!$AN76=Data!$G$13,600*IF(K76&lt;100,K76/100,1)*Data!L$18/365,0))</f>
        <v/>
      </c>
      <c r="BU73" s="24" t="str">
        <f>IF($B73="","",IF('3 INPUT SAP DATA'!$AN76=Data!$G$13,600*IF(L76&lt;100,L76/100,1)*Data!M$18/365,0))</f>
        <v/>
      </c>
      <c r="BV73" s="24" t="str">
        <f>IF($B73="","",IF('3 INPUT SAP DATA'!$AN76=Data!$G$13,600*IF(M76&lt;100,M76/100,1)*Data!N$18/365,0))</f>
        <v/>
      </c>
      <c r="BW73" s="24" t="str">
        <f>IF($B73="","",IF('3 INPUT SAP DATA'!$AN76=Data!$G$13,600*IF(N76&lt;100,N76/100,1)*Data!O$18/365,0))</f>
        <v/>
      </c>
      <c r="BX73" s="24" t="str">
        <f t="shared" si="14"/>
        <v/>
      </c>
      <c r="BY73" s="24" t="str">
        <f t="shared" si="15"/>
        <v/>
      </c>
      <c r="BZ73" s="24" t="str">
        <f t="shared" si="16"/>
        <v/>
      </c>
      <c r="CA73" s="24" t="str">
        <f t="shared" si="17"/>
        <v/>
      </c>
      <c r="CB73" s="24" t="str">
        <f t="shared" si="18"/>
        <v/>
      </c>
      <c r="CC73" s="24" t="str">
        <f t="shared" si="19"/>
        <v/>
      </c>
      <c r="CD73" s="24" t="str">
        <f t="shared" si="20"/>
        <v/>
      </c>
      <c r="CE73" s="24" t="str">
        <f t="shared" si="21"/>
        <v/>
      </c>
      <c r="CF73" s="24" t="str">
        <f t="shared" si="22"/>
        <v/>
      </c>
      <c r="CG73" s="24" t="str">
        <f t="shared" si="23"/>
        <v/>
      </c>
      <c r="CH73" s="24" t="str">
        <f t="shared" si="24"/>
        <v/>
      </c>
      <c r="CI73" s="24" t="str">
        <f t="shared" si="25"/>
        <v/>
      </c>
      <c r="CJ73" s="24" t="str">
        <f>IF($B73="","",BX73+'3 INPUT SAP DATA'!AV76)</f>
        <v/>
      </c>
      <c r="CK73" s="24" t="str">
        <f>IF($B73="","",BY73+'3 INPUT SAP DATA'!AW76)</f>
        <v/>
      </c>
      <c r="CL73" s="24" t="str">
        <f>IF($B73="","",BZ73+'3 INPUT SAP DATA'!AX76)</f>
        <v/>
      </c>
      <c r="CM73" s="24" t="str">
        <f>IF($B73="","",CA73+'3 INPUT SAP DATA'!AY76)</f>
        <v/>
      </c>
      <c r="CN73" s="24" t="str">
        <f>IF($B73="","",CB73+'3 INPUT SAP DATA'!AZ76)</f>
        <v/>
      </c>
      <c r="CO73" s="24" t="str">
        <f>IF($B73="","",CC73+'3 INPUT SAP DATA'!BA76)</f>
        <v/>
      </c>
      <c r="CP73" s="24" t="str">
        <f>IF($B73="","",CD73+'3 INPUT SAP DATA'!BB76)</f>
        <v/>
      </c>
      <c r="CQ73" s="24" t="str">
        <f>IF($B73="","",CE73+'3 INPUT SAP DATA'!BC76)</f>
        <v/>
      </c>
      <c r="CR73" s="24" t="str">
        <f>IF($B73="","",CF73+'3 INPUT SAP DATA'!BD76)</f>
        <v/>
      </c>
      <c r="CS73" s="24" t="str">
        <f>IF($B73="","",CG73+'3 INPUT SAP DATA'!BE76)</f>
        <v/>
      </c>
      <c r="CT73" s="24" t="str">
        <f>IF($B73="","",CH73+'3 INPUT SAP DATA'!BF76)</f>
        <v/>
      </c>
      <c r="CU73" s="24" t="str">
        <f>IF($B73="","",CI73+'3 INPUT SAP DATA'!BG76)</f>
        <v/>
      </c>
      <c r="CV73" s="24" t="str">
        <f>IF($B73="","",Data!$I$125*(Data!$I$123*O73+BL73)+Data!$I$124*(AB73+AN73+AZ73))</f>
        <v/>
      </c>
      <c r="CW73" s="24" t="str">
        <f>IF($B73="","",Data!$I$125*(Data!$I$123*P73+BM73)+Data!$I$124*(AC73+AO73+BA73))</f>
        <v/>
      </c>
      <c r="CX73" s="24" t="str">
        <f>IF($B73="","",Data!$I$125*(Data!$I$123*Q73+BN73)+Data!$I$124*(AD73+AP73+BB73))</f>
        <v/>
      </c>
      <c r="CY73" s="24" t="str">
        <f>IF($B73="","",Data!$I$125*(Data!$I$123*R73+BO73)+Data!$I$124*(AE73+AQ73+BC73))</f>
        <v/>
      </c>
      <c r="CZ73" s="24" t="str">
        <f>IF($B73="","",Data!$I$125*(Data!$I$123*S73+BP73)+Data!$I$124*(AF73+AR73+BD73))</f>
        <v/>
      </c>
      <c r="DA73" s="24" t="str">
        <f>IF($B73="","",Data!$I$125*(Data!$I$123*T73+BQ73)+Data!$I$124*(AG73+AS73+BE73))</f>
        <v/>
      </c>
      <c r="DB73" s="24" t="str">
        <f>IF($B73="","",Data!$I$125*(Data!$I$123*U73+BR73)+Data!$I$124*(AH73+AT73+BF73))</f>
        <v/>
      </c>
      <c r="DC73" s="24" t="str">
        <f>IF($B73="","",Data!$I$125*(Data!$I$123*V73+BS73)+Data!$I$124*(AI73+AU73+BG73))</f>
        <v/>
      </c>
      <c r="DD73" s="24" t="str">
        <f>IF($B73="","",Data!$I$125*(Data!$I$123*W73+BT73)+Data!$I$124*(AJ73+AV73+BH73))</f>
        <v/>
      </c>
      <c r="DE73" s="24" t="str">
        <f>IF($B73="","",Data!$I$125*(Data!$I$123*X73+BU73)+Data!$I$124*(AK73+AW73+BI73))</f>
        <v/>
      </c>
      <c r="DF73" s="24" t="str">
        <f>IF($B73="","",Data!$I$125*(Data!$I$123*Y73+BV73)+Data!$I$124*(AL73+AX73+BJ73))</f>
        <v/>
      </c>
      <c r="DG73" s="24" t="str">
        <f>IF($B73="","",Data!$I$125*(Data!$I$123*Z73+BW73)+Data!$I$124*(AM73+AY73+BK73))</f>
        <v/>
      </c>
    </row>
    <row r="74" spans="2:111" s="17" customFormat="1" ht="19.899999999999999" customHeight="1">
      <c r="B74" s="47" t="str">
        <f>IF('3 INPUT SAP DATA'!H77="","",'3 INPUT SAP DATA'!H77)</f>
        <v/>
      </c>
      <c r="C74" s="24" t="str">
        <f>IF($B74="","",25*Occupancy!$G70*Data!D$107)</f>
        <v/>
      </c>
      <c r="D74" s="24" t="str">
        <f>IF($B74="","",25*Occupancy!$G70*Data!E$107)</f>
        <v/>
      </c>
      <c r="E74" s="24" t="str">
        <f>IF($B74="","",25*Occupancy!$G70*Data!F$107)</f>
        <v/>
      </c>
      <c r="F74" s="24" t="str">
        <f>IF($B74="","",25*Occupancy!$G70*Data!G$107)</f>
        <v/>
      </c>
      <c r="G74" s="24" t="str">
        <f>IF($B74="","",25*Occupancy!$G70*Data!H$107)</f>
        <v/>
      </c>
      <c r="H74" s="24" t="str">
        <f>IF($B74="","",25*Occupancy!$G70*Data!I$107)</f>
        <v/>
      </c>
      <c r="I74" s="24" t="str">
        <f>IF($B74="","",25*Occupancy!$G70*Data!J$107)</f>
        <v/>
      </c>
      <c r="J74" s="24" t="str">
        <f>IF($B74="","",25*Occupancy!$G70*Data!K$107)</f>
        <v/>
      </c>
      <c r="K74" s="24" t="str">
        <f>IF($B74="","",25*Occupancy!$G70*Data!L$107)</f>
        <v/>
      </c>
      <c r="L74" s="24" t="str">
        <f>IF($B74="","",25*Occupancy!$G70*Data!M$107)</f>
        <v/>
      </c>
      <c r="M74" s="24" t="str">
        <f>IF($B74="","",25*Occupancy!$G70*Data!N$107)</f>
        <v/>
      </c>
      <c r="N74" s="24" t="str">
        <f>IF($B74="","",25*Occupancy!$G70*Data!O$107)</f>
        <v/>
      </c>
      <c r="O74" s="24" t="str">
        <f>IF($B74="","",4.18*C74*Data!D$18*(60-Data!D$104)/3600)</f>
        <v/>
      </c>
      <c r="P74" s="24" t="str">
        <f>IF($B74="","",4.18*D74*Data!E$18*(60-Data!E$104)/3600)</f>
        <v/>
      </c>
      <c r="Q74" s="24" t="str">
        <f>IF($B74="","",4.18*E74*Data!F$18*(60-Data!F$104)/3600)</f>
        <v/>
      </c>
      <c r="R74" s="24" t="str">
        <f>IF($B74="","",4.18*F74*Data!G$18*(60-Data!G$104)/3600)</f>
        <v/>
      </c>
      <c r="S74" s="24" t="str">
        <f>IF($B74="","",4.18*G74*Data!H$18*(60-Data!H$104)/3600)</f>
        <v/>
      </c>
      <c r="T74" s="24" t="str">
        <f>IF($B74="","",4.18*H74*Data!I$18*(60-Data!I$104)/3600)</f>
        <v/>
      </c>
      <c r="U74" s="24" t="str">
        <f>IF($B74="","",4.18*I74*Data!J$18*(60-Data!J$104)/3600)</f>
        <v/>
      </c>
      <c r="V74" s="24" t="str">
        <f>IF($B74="","",4.18*J74*Data!K$18*(60-Data!K$104)/3600)</f>
        <v/>
      </c>
      <c r="W74" s="24" t="str">
        <f>IF($B74="","",4.18*K74*Data!L$18*(60-Data!L$104)/3600)</f>
        <v/>
      </c>
      <c r="X74" s="24" t="str">
        <f>IF($B74="","",4.18*L74*Data!M$18*(60-Data!M$104)/3600)</f>
        <v/>
      </c>
      <c r="Y74" s="24" t="str">
        <f>IF($B74="","",4.18*M74*Data!N$18*(60-Data!N$104)/3600)</f>
        <v/>
      </c>
      <c r="Z74" s="24" t="str">
        <f>IF($B74="","",4.18*N74*Data!O$18*(60-Data!O$104)/3600)</f>
        <v/>
      </c>
      <c r="AA74" s="24" t="str">
        <f t="shared" si="12"/>
        <v/>
      </c>
      <c r="AB74" s="24" t="str">
        <f t="shared" si="13"/>
        <v/>
      </c>
      <c r="AC74" s="24" t="str">
        <f t="shared" ref="AC74:AC109" si="26">IF($B74="","",0.15*P74)</f>
        <v/>
      </c>
      <c r="AD74" s="24" t="str">
        <f t="shared" ref="AD74:AD109" si="27">IF($B74="","",0.15*Q74)</f>
        <v/>
      </c>
      <c r="AE74" s="24" t="str">
        <f t="shared" ref="AE74:AE109" si="28">IF($B74="","",0.15*R74)</f>
        <v/>
      </c>
      <c r="AF74" s="24" t="str">
        <f t="shared" ref="AF74:AF109" si="29">IF($B74="","",0.15*S74)</f>
        <v/>
      </c>
      <c r="AG74" s="24" t="str">
        <f t="shared" ref="AG74:AG109" si="30">IF($B74="","",0.15*T74)</f>
        <v/>
      </c>
      <c r="AH74" s="24" t="str">
        <f t="shared" ref="AH74:AH109" si="31">IF($B74="","",0.15*U74)</f>
        <v/>
      </c>
      <c r="AI74" s="24" t="str">
        <f t="shared" ref="AI74:AI109" si="32">IF($B74="","",0.15*V74)</f>
        <v/>
      </c>
      <c r="AJ74" s="24" t="str">
        <f t="shared" ref="AJ74:AJ109" si="33">IF($B74="","",0.15*W74)</f>
        <v/>
      </c>
      <c r="AK74" s="24" t="str">
        <f t="shared" ref="AK74:AK109" si="34">IF($B74="","",0.15*X74)</f>
        <v/>
      </c>
      <c r="AL74" s="24" t="str">
        <f t="shared" ref="AL74:AL109" si="35">IF($B74="","",0.15*Y74)</f>
        <v/>
      </c>
      <c r="AM74" s="24" t="str">
        <f t="shared" ref="AM74:AM109" si="36">IF($B74="","",0.15*Z74)</f>
        <v/>
      </c>
      <c r="AN74" s="24" t="str">
        <f>IF($B74="","",'3 INPUT SAP DATA'!$AP77*0.6*Data!D$18)</f>
        <v/>
      </c>
      <c r="AO74" s="24" t="str">
        <f>IF($B74="","",'3 INPUT SAP DATA'!$AP77*0.6*Data!E$18)</f>
        <v/>
      </c>
      <c r="AP74" s="24" t="str">
        <f>IF($B74="","",'3 INPUT SAP DATA'!$AP77*0.6*Data!F$18)</f>
        <v/>
      </c>
      <c r="AQ74" s="24" t="str">
        <f>IF($B74="","",'3 INPUT SAP DATA'!$AP77*0.6*Data!G$18)</f>
        <v/>
      </c>
      <c r="AR74" s="24" t="str">
        <f>IF($B74="","",'3 INPUT SAP DATA'!$AP77*0.6*Data!H$18)</f>
        <v/>
      </c>
      <c r="AS74" s="24" t="str">
        <f>IF($B74="","",'3 INPUT SAP DATA'!$AP77*0.6*Data!I$18)</f>
        <v/>
      </c>
      <c r="AT74" s="24" t="str">
        <f>IF($B74="","",'3 INPUT SAP DATA'!$AP77*0.6*Data!J$18)</f>
        <v/>
      </c>
      <c r="AU74" s="24" t="str">
        <f>IF($B74="","",'3 INPUT SAP DATA'!$AP77*0.6*Data!K$18)</f>
        <v/>
      </c>
      <c r="AV74" s="24" t="str">
        <f>IF($B74="","",'3 INPUT SAP DATA'!$AP77*0.6*Data!L$18)</f>
        <v/>
      </c>
      <c r="AW74" s="24" t="str">
        <f>IF($B74="","",'3 INPUT SAP DATA'!$AP77*0.6*Data!M$18)</f>
        <v/>
      </c>
      <c r="AX74" s="24" t="str">
        <f>IF($B74="","",'3 INPUT SAP DATA'!$AP77*0.6*Data!N$18)</f>
        <v/>
      </c>
      <c r="AY74" s="24" t="str">
        <f>IF($B74="","",'3 INPUT SAP DATA'!$AP77*0.6*Data!O$18)</f>
        <v/>
      </c>
      <c r="AZ74" s="24" t="str">
        <f>IF($B74="","",IF(OR('3 INPUT SAP DATA'!$AI77=Data!$E$12,'3 INPUT SAP DATA'!$AI77=Data!$G$12,'3 INPUT SAP DATA'!$AI77=Data!$H$12),0,Data!D$18*14*((0.0091*1+0.0245*(1-1))*3+0.0263)))</f>
        <v/>
      </c>
      <c r="BA74" s="24" t="str">
        <f>IF($B74="","",IF(OR('3 INPUT SAP DATA'!$AI77=Data!$E$12,'3 INPUT SAP DATA'!$AI77=Data!$G$12,'3 INPUT SAP DATA'!$AI77=Data!$H$12),0,Data!E$18*14*((0.0091*1+0.0245*(1-1))*3+0.0263)))</f>
        <v/>
      </c>
      <c r="BB74" s="24" t="str">
        <f>IF($B74="","",IF(OR('3 INPUT SAP DATA'!$AI77=Data!$E$12,'3 INPUT SAP DATA'!$AI77=Data!$G$12,'3 INPUT SAP DATA'!$AI77=Data!$H$12),0,Data!F$18*14*((0.0091*1+0.0245*(1-1))*3+0.0263)))</f>
        <v/>
      </c>
      <c r="BC74" s="24" t="str">
        <f>IF($B74="","",IF(OR('3 INPUT SAP DATA'!$AI77=Data!$E$12,'3 INPUT SAP DATA'!$AI77=Data!$G$12,'3 INPUT SAP DATA'!$AI77=Data!$H$12),0,Data!G$18*14*((0.0091*1+0.0245*(1-1))*3+0.0263)))</f>
        <v/>
      </c>
      <c r="BD74" s="24" t="str">
        <f>IF($B74="","",IF(OR('3 INPUT SAP DATA'!$AI77=Data!$E$12,'3 INPUT SAP DATA'!$AI77=Data!$G$12,'3 INPUT SAP DATA'!$AI77=Data!$H$12),0,Data!H$18*14*((0.0091*1+0.0245*(1-1))*3+0.0263)))</f>
        <v/>
      </c>
      <c r="BE74" s="24" t="str">
        <f>IF($B74="","",IF(OR('3 INPUT SAP DATA'!$AI77=Data!$E$12,'3 INPUT SAP DATA'!$AI77=Data!$G$12,'3 INPUT SAP DATA'!$AI77=Data!$H$12),0,Data!I$18*14*((0.0091*1+0.0245*(1-1))*3+0.0263)))</f>
        <v/>
      </c>
      <c r="BF74" s="24" t="str">
        <f>IF($B74="","",IF(OR('3 INPUT SAP DATA'!$AI77=Data!$E$12,'3 INPUT SAP DATA'!$AI77=Data!$G$12,'3 INPUT SAP DATA'!$AI77=Data!$H$12),0,Data!J$18*14*((0.0091*1+0.0245*(1-1))*3+0.0263)))</f>
        <v/>
      </c>
      <c r="BG74" s="24" t="str">
        <f>IF($B74="","",IF(OR('3 INPUT SAP DATA'!$AI77=Data!$E$12,'3 INPUT SAP DATA'!$AI77=Data!$G$12,'3 INPUT SAP DATA'!$AI77=Data!$H$12),0,Data!K$18*14*((0.0091*1+0.0245*(1-1))*3+0.0263)))</f>
        <v/>
      </c>
      <c r="BH74" s="24" t="str">
        <f>IF($B74="","",IF(OR('3 INPUT SAP DATA'!$AI77=Data!$E$12,'3 INPUT SAP DATA'!$AI77=Data!$G$12,'3 INPUT SAP DATA'!$AI77=Data!$H$12),0,Data!L$18*14*((0.0091*1+0.0245*(1-1))*3+0.0263)))</f>
        <v/>
      </c>
      <c r="BI74" s="24" t="str">
        <f>IF($B74="","",IF(OR('3 INPUT SAP DATA'!$AI77=Data!$E$12,'3 INPUT SAP DATA'!$AI77=Data!$G$12,'3 INPUT SAP DATA'!$AI77=Data!$H$12),0,Data!M$18*14*((0.0091*1+0.0245*(1-1))*3+0.0263)))</f>
        <v/>
      </c>
      <c r="BJ74" s="24" t="str">
        <f>IF($B74="","",IF(OR('3 INPUT SAP DATA'!$AI77=Data!$E$12,'3 INPUT SAP DATA'!$AI77=Data!$G$12,'3 INPUT SAP DATA'!$AI77=Data!$H$12),0,Data!N$18*14*((0.0091*1+0.0245*(1-1))*3+0.0263)))</f>
        <v/>
      </c>
      <c r="BK74" s="24" t="str">
        <f>IF($B74="","",IF(OR('3 INPUT SAP DATA'!$AI77=Data!$E$12,'3 INPUT SAP DATA'!$AI77=Data!$G$12,'3 INPUT SAP DATA'!$AI77=Data!$H$12),0,Data!O$18*14*((0.0091*1+0.0245*(1-1))*3+0.0263)))</f>
        <v/>
      </c>
      <c r="BL74" s="24" t="str">
        <f>IF($B74="","",IF('3 INPUT SAP DATA'!$AN77=Data!$G$13,600*IF(C77&lt;100,C77/100,1)*Data!D$18/365,0))</f>
        <v/>
      </c>
      <c r="BM74" s="24" t="str">
        <f>IF($B74="","",IF('3 INPUT SAP DATA'!$AN77=Data!$G$13,600*IF(D77&lt;100,D77/100,1)*Data!E$18/365,0))</f>
        <v/>
      </c>
      <c r="BN74" s="24" t="str">
        <f>IF($B74="","",IF('3 INPUT SAP DATA'!$AN77=Data!$G$13,600*IF(E77&lt;100,E77/100,1)*Data!F$18/365,0))</f>
        <v/>
      </c>
      <c r="BO74" s="24" t="str">
        <f>IF($B74="","",IF('3 INPUT SAP DATA'!$AN77=Data!$G$13,600*IF(F77&lt;100,F77/100,1)*Data!G$18/365,0))</f>
        <v/>
      </c>
      <c r="BP74" s="24" t="str">
        <f>IF($B74="","",IF('3 INPUT SAP DATA'!$AN77=Data!$G$13,600*IF(G77&lt;100,G77/100,1)*Data!H$18/365,0))</f>
        <v/>
      </c>
      <c r="BQ74" s="24" t="str">
        <f>IF($B74="","",IF('3 INPUT SAP DATA'!$AN77=Data!$G$13,600*IF(H77&lt;100,H77/100,1)*Data!I$18/365,0))</f>
        <v/>
      </c>
      <c r="BR74" s="24" t="str">
        <f>IF($B74="","",IF('3 INPUT SAP DATA'!$AN77=Data!$G$13,600*IF(I77&lt;100,I77/100,1)*Data!J$18/365,0))</f>
        <v/>
      </c>
      <c r="BS74" s="24" t="str">
        <f>IF($B74="","",IF('3 INPUT SAP DATA'!$AN77=Data!$G$13,600*IF(J77&lt;100,J77/100,1)*Data!K$18/365,0))</f>
        <v/>
      </c>
      <c r="BT74" s="24" t="str">
        <f>IF($B74="","",IF('3 INPUT SAP DATA'!$AN77=Data!$G$13,600*IF(K77&lt;100,K77/100,1)*Data!L$18/365,0))</f>
        <v/>
      </c>
      <c r="BU74" s="24" t="str">
        <f>IF($B74="","",IF('3 INPUT SAP DATA'!$AN77=Data!$G$13,600*IF(L77&lt;100,L77/100,1)*Data!M$18/365,0))</f>
        <v/>
      </c>
      <c r="BV74" s="24" t="str">
        <f>IF($B74="","",IF('3 INPUT SAP DATA'!$AN77=Data!$G$13,600*IF(M77&lt;100,M77/100,1)*Data!N$18/365,0))</f>
        <v/>
      </c>
      <c r="BW74" s="24" t="str">
        <f>IF($B74="","",IF('3 INPUT SAP DATA'!$AN77=Data!$G$13,600*IF(N77&lt;100,N77/100,1)*Data!O$18/365,0))</f>
        <v/>
      </c>
      <c r="BX74" s="24" t="str">
        <f t="shared" si="14"/>
        <v/>
      </c>
      <c r="BY74" s="24" t="str">
        <f t="shared" si="15"/>
        <v/>
      </c>
      <c r="BZ74" s="24" t="str">
        <f t="shared" si="16"/>
        <v/>
      </c>
      <c r="CA74" s="24" t="str">
        <f t="shared" si="17"/>
        <v/>
      </c>
      <c r="CB74" s="24" t="str">
        <f t="shared" si="18"/>
        <v/>
      </c>
      <c r="CC74" s="24" t="str">
        <f t="shared" si="19"/>
        <v/>
      </c>
      <c r="CD74" s="24" t="str">
        <f t="shared" si="20"/>
        <v/>
      </c>
      <c r="CE74" s="24" t="str">
        <f t="shared" si="21"/>
        <v/>
      </c>
      <c r="CF74" s="24" t="str">
        <f t="shared" si="22"/>
        <v/>
      </c>
      <c r="CG74" s="24" t="str">
        <f t="shared" si="23"/>
        <v/>
      </c>
      <c r="CH74" s="24" t="str">
        <f t="shared" si="24"/>
        <v/>
      </c>
      <c r="CI74" s="24" t="str">
        <f t="shared" si="25"/>
        <v/>
      </c>
      <c r="CJ74" s="24" t="str">
        <f>IF($B74="","",BX74+'3 INPUT SAP DATA'!AV77)</f>
        <v/>
      </c>
      <c r="CK74" s="24" t="str">
        <f>IF($B74="","",BY74+'3 INPUT SAP DATA'!AW77)</f>
        <v/>
      </c>
      <c r="CL74" s="24" t="str">
        <f>IF($B74="","",BZ74+'3 INPUT SAP DATA'!AX77)</f>
        <v/>
      </c>
      <c r="CM74" s="24" t="str">
        <f>IF($B74="","",CA74+'3 INPUT SAP DATA'!AY77)</f>
        <v/>
      </c>
      <c r="CN74" s="24" t="str">
        <f>IF($B74="","",CB74+'3 INPUT SAP DATA'!AZ77)</f>
        <v/>
      </c>
      <c r="CO74" s="24" t="str">
        <f>IF($B74="","",CC74+'3 INPUT SAP DATA'!BA77)</f>
        <v/>
      </c>
      <c r="CP74" s="24" t="str">
        <f>IF($B74="","",CD74+'3 INPUT SAP DATA'!BB77)</f>
        <v/>
      </c>
      <c r="CQ74" s="24" t="str">
        <f>IF($B74="","",CE74+'3 INPUT SAP DATA'!BC77)</f>
        <v/>
      </c>
      <c r="CR74" s="24" t="str">
        <f>IF($B74="","",CF74+'3 INPUT SAP DATA'!BD77)</f>
        <v/>
      </c>
      <c r="CS74" s="24" t="str">
        <f>IF($B74="","",CG74+'3 INPUT SAP DATA'!BE77)</f>
        <v/>
      </c>
      <c r="CT74" s="24" t="str">
        <f>IF($B74="","",CH74+'3 INPUT SAP DATA'!BF77)</f>
        <v/>
      </c>
      <c r="CU74" s="24" t="str">
        <f>IF($B74="","",CI74+'3 INPUT SAP DATA'!BG77)</f>
        <v/>
      </c>
      <c r="CV74" s="24" t="str">
        <f>IF($B74="","",Data!$I$125*(Data!$I$123*O74+BL74)+Data!$I$124*(AB74+AN74+AZ74))</f>
        <v/>
      </c>
      <c r="CW74" s="24" t="str">
        <f>IF($B74="","",Data!$I$125*(Data!$I$123*P74+BM74)+Data!$I$124*(AC74+AO74+BA74))</f>
        <v/>
      </c>
      <c r="CX74" s="24" t="str">
        <f>IF($B74="","",Data!$I$125*(Data!$I$123*Q74+BN74)+Data!$I$124*(AD74+AP74+BB74))</f>
        <v/>
      </c>
      <c r="CY74" s="24" t="str">
        <f>IF($B74="","",Data!$I$125*(Data!$I$123*R74+BO74)+Data!$I$124*(AE74+AQ74+BC74))</f>
        <v/>
      </c>
      <c r="CZ74" s="24" t="str">
        <f>IF($B74="","",Data!$I$125*(Data!$I$123*S74+BP74)+Data!$I$124*(AF74+AR74+BD74))</f>
        <v/>
      </c>
      <c r="DA74" s="24" t="str">
        <f>IF($B74="","",Data!$I$125*(Data!$I$123*T74+BQ74)+Data!$I$124*(AG74+AS74+BE74))</f>
        <v/>
      </c>
      <c r="DB74" s="24" t="str">
        <f>IF($B74="","",Data!$I$125*(Data!$I$123*U74+BR74)+Data!$I$124*(AH74+AT74+BF74))</f>
        <v/>
      </c>
      <c r="DC74" s="24" t="str">
        <f>IF($B74="","",Data!$I$125*(Data!$I$123*V74+BS74)+Data!$I$124*(AI74+AU74+BG74))</f>
        <v/>
      </c>
      <c r="DD74" s="24" t="str">
        <f>IF($B74="","",Data!$I$125*(Data!$I$123*W74+BT74)+Data!$I$124*(AJ74+AV74+BH74))</f>
        <v/>
      </c>
      <c r="DE74" s="24" t="str">
        <f>IF($B74="","",Data!$I$125*(Data!$I$123*X74+BU74)+Data!$I$124*(AK74+AW74+BI74))</f>
        <v/>
      </c>
      <c r="DF74" s="24" t="str">
        <f>IF($B74="","",Data!$I$125*(Data!$I$123*Y74+BV74)+Data!$I$124*(AL74+AX74+BJ74))</f>
        <v/>
      </c>
      <c r="DG74" s="24" t="str">
        <f>IF($B74="","",Data!$I$125*(Data!$I$123*Z74+BW74)+Data!$I$124*(AM74+AY74+BK74))</f>
        <v/>
      </c>
    </row>
    <row r="75" spans="2:111" s="17" customFormat="1" ht="19.899999999999999" customHeight="1">
      <c r="B75" s="47" t="str">
        <f>IF('3 INPUT SAP DATA'!H78="","",'3 INPUT SAP DATA'!H78)</f>
        <v/>
      </c>
      <c r="C75" s="24" t="str">
        <f>IF($B75="","",25*Occupancy!$G71*Data!D$107)</f>
        <v/>
      </c>
      <c r="D75" s="24" t="str">
        <f>IF($B75="","",25*Occupancy!$G71*Data!E$107)</f>
        <v/>
      </c>
      <c r="E75" s="24" t="str">
        <f>IF($B75="","",25*Occupancy!$G71*Data!F$107)</f>
        <v/>
      </c>
      <c r="F75" s="24" t="str">
        <f>IF($B75="","",25*Occupancy!$G71*Data!G$107)</f>
        <v/>
      </c>
      <c r="G75" s="24" t="str">
        <f>IF($B75="","",25*Occupancy!$G71*Data!H$107)</f>
        <v/>
      </c>
      <c r="H75" s="24" t="str">
        <f>IF($B75="","",25*Occupancy!$G71*Data!I$107)</f>
        <v/>
      </c>
      <c r="I75" s="24" t="str">
        <f>IF($B75="","",25*Occupancy!$G71*Data!J$107)</f>
        <v/>
      </c>
      <c r="J75" s="24" t="str">
        <f>IF($B75="","",25*Occupancy!$G71*Data!K$107)</f>
        <v/>
      </c>
      <c r="K75" s="24" t="str">
        <f>IF($B75="","",25*Occupancy!$G71*Data!L$107)</f>
        <v/>
      </c>
      <c r="L75" s="24" t="str">
        <f>IF($B75="","",25*Occupancy!$G71*Data!M$107)</f>
        <v/>
      </c>
      <c r="M75" s="24" t="str">
        <f>IF($B75="","",25*Occupancy!$G71*Data!N$107)</f>
        <v/>
      </c>
      <c r="N75" s="24" t="str">
        <f>IF($B75="","",25*Occupancy!$G71*Data!O$107)</f>
        <v/>
      </c>
      <c r="O75" s="24" t="str">
        <f>IF($B75="","",4.18*C75*Data!D$18*(60-Data!D$104)/3600)</f>
        <v/>
      </c>
      <c r="P75" s="24" t="str">
        <f>IF($B75="","",4.18*D75*Data!E$18*(60-Data!E$104)/3600)</f>
        <v/>
      </c>
      <c r="Q75" s="24" t="str">
        <f>IF($B75="","",4.18*E75*Data!F$18*(60-Data!F$104)/3600)</f>
        <v/>
      </c>
      <c r="R75" s="24" t="str">
        <f>IF($B75="","",4.18*F75*Data!G$18*(60-Data!G$104)/3600)</f>
        <v/>
      </c>
      <c r="S75" s="24" t="str">
        <f>IF($B75="","",4.18*G75*Data!H$18*(60-Data!H$104)/3600)</f>
        <v/>
      </c>
      <c r="T75" s="24" t="str">
        <f>IF($B75="","",4.18*H75*Data!I$18*(60-Data!I$104)/3600)</f>
        <v/>
      </c>
      <c r="U75" s="24" t="str">
        <f>IF($B75="","",4.18*I75*Data!J$18*(60-Data!J$104)/3600)</f>
        <v/>
      </c>
      <c r="V75" s="24" t="str">
        <f>IF($B75="","",4.18*J75*Data!K$18*(60-Data!K$104)/3600)</f>
        <v/>
      </c>
      <c r="W75" s="24" t="str">
        <f>IF($B75="","",4.18*K75*Data!L$18*(60-Data!L$104)/3600)</f>
        <v/>
      </c>
      <c r="X75" s="24" t="str">
        <f>IF($B75="","",4.18*L75*Data!M$18*(60-Data!M$104)/3600)</f>
        <v/>
      </c>
      <c r="Y75" s="24" t="str">
        <f>IF($B75="","",4.18*M75*Data!N$18*(60-Data!N$104)/3600)</f>
        <v/>
      </c>
      <c r="Z75" s="24" t="str">
        <f>IF($B75="","",4.18*N75*Data!O$18*(60-Data!O$104)/3600)</f>
        <v/>
      </c>
      <c r="AA75" s="24" t="str">
        <f t="shared" ref="AA75:AA109" si="37">IF($B75="","",SUM(O75:Z75))</f>
        <v/>
      </c>
      <c r="AB75" s="24" t="str">
        <f t="shared" ref="AB75:AB109" si="38">IF($B75="","",0.15*O75)</f>
        <v/>
      </c>
      <c r="AC75" s="24" t="str">
        <f t="shared" si="26"/>
        <v/>
      </c>
      <c r="AD75" s="24" t="str">
        <f t="shared" si="27"/>
        <v/>
      </c>
      <c r="AE75" s="24" t="str">
        <f t="shared" si="28"/>
        <v/>
      </c>
      <c r="AF75" s="24" t="str">
        <f t="shared" si="29"/>
        <v/>
      </c>
      <c r="AG75" s="24" t="str">
        <f t="shared" si="30"/>
        <v/>
      </c>
      <c r="AH75" s="24" t="str">
        <f t="shared" si="31"/>
        <v/>
      </c>
      <c r="AI75" s="24" t="str">
        <f t="shared" si="32"/>
        <v/>
      </c>
      <c r="AJ75" s="24" t="str">
        <f t="shared" si="33"/>
        <v/>
      </c>
      <c r="AK75" s="24" t="str">
        <f t="shared" si="34"/>
        <v/>
      </c>
      <c r="AL75" s="24" t="str">
        <f t="shared" si="35"/>
        <v/>
      </c>
      <c r="AM75" s="24" t="str">
        <f t="shared" si="36"/>
        <v/>
      </c>
      <c r="AN75" s="24" t="str">
        <f>IF($B75="","",'3 INPUT SAP DATA'!$AP78*0.6*Data!D$18)</f>
        <v/>
      </c>
      <c r="AO75" s="24" t="str">
        <f>IF($B75="","",'3 INPUT SAP DATA'!$AP78*0.6*Data!E$18)</f>
        <v/>
      </c>
      <c r="AP75" s="24" t="str">
        <f>IF($B75="","",'3 INPUT SAP DATA'!$AP78*0.6*Data!F$18)</f>
        <v/>
      </c>
      <c r="AQ75" s="24" t="str">
        <f>IF($B75="","",'3 INPUT SAP DATA'!$AP78*0.6*Data!G$18)</f>
        <v/>
      </c>
      <c r="AR75" s="24" t="str">
        <f>IF($B75="","",'3 INPUT SAP DATA'!$AP78*0.6*Data!H$18)</f>
        <v/>
      </c>
      <c r="AS75" s="24" t="str">
        <f>IF($B75="","",'3 INPUT SAP DATA'!$AP78*0.6*Data!I$18)</f>
        <v/>
      </c>
      <c r="AT75" s="24" t="str">
        <f>IF($B75="","",'3 INPUT SAP DATA'!$AP78*0.6*Data!J$18)</f>
        <v/>
      </c>
      <c r="AU75" s="24" t="str">
        <f>IF($B75="","",'3 INPUT SAP DATA'!$AP78*0.6*Data!K$18)</f>
        <v/>
      </c>
      <c r="AV75" s="24" t="str">
        <f>IF($B75="","",'3 INPUT SAP DATA'!$AP78*0.6*Data!L$18)</f>
        <v/>
      </c>
      <c r="AW75" s="24" t="str">
        <f>IF($B75="","",'3 INPUT SAP DATA'!$AP78*0.6*Data!M$18)</f>
        <v/>
      </c>
      <c r="AX75" s="24" t="str">
        <f>IF($B75="","",'3 INPUT SAP DATA'!$AP78*0.6*Data!N$18)</f>
        <v/>
      </c>
      <c r="AY75" s="24" t="str">
        <f>IF($B75="","",'3 INPUT SAP DATA'!$AP78*0.6*Data!O$18)</f>
        <v/>
      </c>
      <c r="AZ75" s="24" t="str">
        <f>IF($B75="","",IF(OR('3 INPUT SAP DATA'!$AI78=Data!$E$12,'3 INPUT SAP DATA'!$AI78=Data!$G$12,'3 INPUT SAP DATA'!$AI78=Data!$H$12),0,Data!D$18*14*((0.0091*1+0.0245*(1-1))*3+0.0263)))</f>
        <v/>
      </c>
      <c r="BA75" s="24" t="str">
        <f>IF($B75="","",IF(OR('3 INPUT SAP DATA'!$AI78=Data!$E$12,'3 INPUT SAP DATA'!$AI78=Data!$G$12,'3 INPUT SAP DATA'!$AI78=Data!$H$12),0,Data!E$18*14*((0.0091*1+0.0245*(1-1))*3+0.0263)))</f>
        <v/>
      </c>
      <c r="BB75" s="24" t="str">
        <f>IF($B75="","",IF(OR('3 INPUT SAP DATA'!$AI78=Data!$E$12,'3 INPUT SAP DATA'!$AI78=Data!$G$12,'3 INPUT SAP DATA'!$AI78=Data!$H$12),0,Data!F$18*14*((0.0091*1+0.0245*(1-1))*3+0.0263)))</f>
        <v/>
      </c>
      <c r="BC75" s="24" t="str">
        <f>IF($B75="","",IF(OR('3 INPUT SAP DATA'!$AI78=Data!$E$12,'3 INPUT SAP DATA'!$AI78=Data!$G$12,'3 INPUT SAP DATA'!$AI78=Data!$H$12),0,Data!G$18*14*((0.0091*1+0.0245*(1-1))*3+0.0263)))</f>
        <v/>
      </c>
      <c r="BD75" s="24" t="str">
        <f>IF($B75="","",IF(OR('3 INPUT SAP DATA'!$AI78=Data!$E$12,'3 INPUT SAP DATA'!$AI78=Data!$G$12,'3 INPUT SAP DATA'!$AI78=Data!$H$12),0,Data!H$18*14*((0.0091*1+0.0245*(1-1))*3+0.0263)))</f>
        <v/>
      </c>
      <c r="BE75" s="24" t="str">
        <f>IF($B75="","",IF(OR('3 INPUT SAP DATA'!$AI78=Data!$E$12,'3 INPUT SAP DATA'!$AI78=Data!$G$12,'3 INPUT SAP DATA'!$AI78=Data!$H$12),0,Data!I$18*14*((0.0091*1+0.0245*(1-1))*3+0.0263)))</f>
        <v/>
      </c>
      <c r="BF75" s="24" t="str">
        <f>IF($B75="","",IF(OR('3 INPUT SAP DATA'!$AI78=Data!$E$12,'3 INPUT SAP DATA'!$AI78=Data!$G$12,'3 INPUT SAP DATA'!$AI78=Data!$H$12),0,Data!J$18*14*((0.0091*1+0.0245*(1-1))*3+0.0263)))</f>
        <v/>
      </c>
      <c r="BG75" s="24" t="str">
        <f>IF($B75="","",IF(OR('3 INPUT SAP DATA'!$AI78=Data!$E$12,'3 INPUT SAP DATA'!$AI78=Data!$G$12,'3 INPUT SAP DATA'!$AI78=Data!$H$12),0,Data!K$18*14*((0.0091*1+0.0245*(1-1))*3+0.0263)))</f>
        <v/>
      </c>
      <c r="BH75" s="24" t="str">
        <f>IF($B75="","",IF(OR('3 INPUT SAP DATA'!$AI78=Data!$E$12,'3 INPUT SAP DATA'!$AI78=Data!$G$12,'3 INPUT SAP DATA'!$AI78=Data!$H$12),0,Data!L$18*14*((0.0091*1+0.0245*(1-1))*3+0.0263)))</f>
        <v/>
      </c>
      <c r="BI75" s="24" t="str">
        <f>IF($B75="","",IF(OR('3 INPUT SAP DATA'!$AI78=Data!$E$12,'3 INPUT SAP DATA'!$AI78=Data!$G$12,'3 INPUT SAP DATA'!$AI78=Data!$H$12),0,Data!M$18*14*((0.0091*1+0.0245*(1-1))*3+0.0263)))</f>
        <v/>
      </c>
      <c r="BJ75" s="24" t="str">
        <f>IF($B75="","",IF(OR('3 INPUT SAP DATA'!$AI78=Data!$E$12,'3 INPUT SAP DATA'!$AI78=Data!$G$12,'3 INPUT SAP DATA'!$AI78=Data!$H$12),0,Data!N$18*14*((0.0091*1+0.0245*(1-1))*3+0.0263)))</f>
        <v/>
      </c>
      <c r="BK75" s="24" t="str">
        <f>IF($B75="","",IF(OR('3 INPUT SAP DATA'!$AI78=Data!$E$12,'3 INPUT SAP DATA'!$AI78=Data!$G$12,'3 INPUT SAP DATA'!$AI78=Data!$H$12),0,Data!O$18*14*((0.0091*1+0.0245*(1-1))*3+0.0263)))</f>
        <v/>
      </c>
      <c r="BL75" s="24" t="str">
        <f>IF($B75="","",IF('3 INPUT SAP DATA'!$AN78=Data!$G$13,600*IF(C78&lt;100,C78/100,1)*Data!D$18/365,0))</f>
        <v/>
      </c>
      <c r="BM75" s="24" t="str">
        <f>IF($B75="","",IF('3 INPUT SAP DATA'!$AN78=Data!$G$13,600*IF(D78&lt;100,D78/100,1)*Data!E$18/365,0))</f>
        <v/>
      </c>
      <c r="BN75" s="24" t="str">
        <f>IF($B75="","",IF('3 INPUT SAP DATA'!$AN78=Data!$G$13,600*IF(E78&lt;100,E78/100,1)*Data!F$18/365,0))</f>
        <v/>
      </c>
      <c r="BO75" s="24" t="str">
        <f>IF($B75="","",IF('3 INPUT SAP DATA'!$AN78=Data!$G$13,600*IF(F78&lt;100,F78/100,1)*Data!G$18/365,0))</f>
        <v/>
      </c>
      <c r="BP75" s="24" t="str">
        <f>IF($B75="","",IF('3 INPUT SAP DATA'!$AN78=Data!$G$13,600*IF(G78&lt;100,G78/100,1)*Data!H$18/365,0))</f>
        <v/>
      </c>
      <c r="BQ75" s="24" t="str">
        <f>IF($B75="","",IF('3 INPUT SAP DATA'!$AN78=Data!$G$13,600*IF(H78&lt;100,H78/100,1)*Data!I$18/365,0))</f>
        <v/>
      </c>
      <c r="BR75" s="24" t="str">
        <f>IF($B75="","",IF('3 INPUT SAP DATA'!$AN78=Data!$G$13,600*IF(I78&lt;100,I78/100,1)*Data!J$18/365,0))</f>
        <v/>
      </c>
      <c r="BS75" s="24" t="str">
        <f>IF($B75="","",IF('3 INPUT SAP DATA'!$AN78=Data!$G$13,600*IF(J78&lt;100,J78/100,1)*Data!K$18/365,0))</f>
        <v/>
      </c>
      <c r="BT75" s="24" t="str">
        <f>IF($B75="","",IF('3 INPUT SAP DATA'!$AN78=Data!$G$13,600*IF(K78&lt;100,K78/100,1)*Data!L$18/365,0))</f>
        <v/>
      </c>
      <c r="BU75" s="24" t="str">
        <f>IF($B75="","",IF('3 INPUT SAP DATA'!$AN78=Data!$G$13,600*IF(L78&lt;100,L78/100,1)*Data!M$18/365,0))</f>
        <v/>
      </c>
      <c r="BV75" s="24" t="str">
        <f>IF($B75="","",IF('3 INPUT SAP DATA'!$AN78=Data!$G$13,600*IF(M78&lt;100,M78/100,1)*Data!N$18/365,0))</f>
        <v/>
      </c>
      <c r="BW75" s="24" t="str">
        <f>IF($B75="","",IF('3 INPUT SAP DATA'!$AN78=Data!$G$13,600*IF(N78&lt;100,N78/100,1)*Data!O$18/365,0))</f>
        <v/>
      </c>
      <c r="BX75" s="24" t="str">
        <f t="shared" ref="BX75:BX109" si="39">IF($B75="","",O75+AB75+AN75+AZ75+BL75)</f>
        <v/>
      </c>
      <c r="BY75" s="24" t="str">
        <f t="shared" ref="BY75:BY109" si="40">IF($B75="","",P75+AC75+AO75+BA75+BM75)</f>
        <v/>
      </c>
      <c r="BZ75" s="24" t="str">
        <f t="shared" ref="BZ75:BZ109" si="41">IF($B75="","",Q75+AD75+AP75+BB75+BN75)</f>
        <v/>
      </c>
      <c r="CA75" s="24" t="str">
        <f t="shared" ref="CA75:CA109" si="42">IF($B75="","",R75+AE75+AQ75+BC75+BO75)</f>
        <v/>
      </c>
      <c r="CB75" s="24" t="str">
        <f t="shared" ref="CB75:CB109" si="43">IF($B75="","",S75+AF75+AR75+BD75+BP75)</f>
        <v/>
      </c>
      <c r="CC75" s="24" t="str">
        <f t="shared" ref="CC75:CC109" si="44">IF($B75="","",T75+AG75+AS75+BE75+BQ75)</f>
        <v/>
      </c>
      <c r="CD75" s="24" t="str">
        <f t="shared" ref="CD75:CD109" si="45">IF($B75="","",U75+AH75+AT75+BF75+BR75)</f>
        <v/>
      </c>
      <c r="CE75" s="24" t="str">
        <f t="shared" ref="CE75:CE109" si="46">IF($B75="","",V75+AI75+AU75+BG75+BS75)</f>
        <v/>
      </c>
      <c r="CF75" s="24" t="str">
        <f t="shared" ref="CF75:CF109" si="47">IF($B75="","",W75+AJ75+AV75+BH75+BT75)</f>
        <v/>
      </c>
      <c r="CG75" s="24" t="str">
        <f t="shared" ref="CG75:CG109" si="48">IF($B75="","",X75+AK75+AW75+BI75+BU75)</f>
        <v/>
      </c>
      <c r="CH75" s="24" t="str">
        <f t="shared" ref="CH75:CH109" si="49">IF($B75="","",Y75+AL75+AX75+BJ75+BV75)</f>
        <v/>
      </c>
      <c r="CI75" s="24" t="str">
        <f t="shared" ref="CI75:CI109" si="50">IF($B75="","",Z75+AM75+AY75+BK75+BW75)</f>
        <v/>
      </c>
      <c r="CJ75" s="24" t="str">
        <f>IF($B75="","",BX75+'3 INPUT SAP DATA'!AV78)</f>
        <v/>
      </c>
      <c r="CK75" s="24" t="str">
        <f>IF($B75="","",BY75+'3 INPUT SAP DATA'!AW78)</f>
        <v/>
      </c>
      <c r="CL75" s="24" t="str">
        <f>IF($B75="","",BZ75+'3 INPUT SAP DATA'!AX78)</f>
        <v/>
      </c>
      <c r="CM75" s="24" t="str">
        <f>IF($B75="","",CA75+'3 INPUT SAP DATA'!AY78)</f>
        <v/>
      </c>
      <c r="CN75" s="24" t="str">
        <f>IF($B75="","",CB75+'3 INPUT SAP DATA'!AZ78)</f>
        <v/>
      </c>
      <c r="CO75" s="24" t="str">
        <f>IF($B75="","",CC75+'3 INPUT SAP DATA'!BA78)</f>
        <v/>
      </c>
      <c r="CP75" s="24" t="str">
        <f>IF($B75="","",CD75+'3 INPUT SAP DATA'!BB78)</f>
        <v/>
      </c>
      <c r="CQ75" s="24" t="str">
        <f>IF($B75="","",CE75+'3 INPUT SAP DATA'!BC78)</f>
        <v/>
      </c>
      <c r="CR75" s="24" t="str">
        <f>IF($B75="","",CF75+'3 INPUT SAP DATA'!BD78)</f>
        <v/>
      </c>
      <c r="CS75" s="24" t="str">
        <f>IF($B75="","",CG75+'3 INPUT SAP DATA'!BE78)</f>
        <v/>
      </c>
      <c r="CT75" s="24" t="str">
        <f>IF($B75="","",CH75+'3 INPUT SAP DATA'!BF78)</f>
        <v/>
      </c>
      <c r="CU75" s="24" t="str">
        <f>IF($B75="","",CI75+'3 INPUT SAP DATA'!BG78)</f>
        <v/>
      </c>
      <c r="CV75" s="24" t="str">
        <f>IF($B75="","",Data!$I$125*(Data!$I$123*O75+BL75)+Data!$I$124*(AB75+AN75+AZ75))</f>
        <v/>
      </c>
      <c r="CW75" s="24" t="str">
        <f>IF($B75="","",Data!$I$125*(Data!$I$123*P75+BM75)+Data!$I$124*(AC75+AO75+BA75))</f>
        <v/>
      </c>
      <c r="CX75" s="24" t="str">
        <f>IF($B75="","",Data!$I$125*(Data!$I$123*Q75+BN75)+Data!$I$124*(AD75+AP75+BB75))</f>
        <v/>
      </c>
      <c r="CY75" s="24" t="str">
        <f>IF($B75="","",Data!$I$125*(Data!$I$123*R75+BO75)+Data!$I$124*(AE75+AQ75+BC75))</f>
        <v/>
      </c>
      <c r="CZ75" s="24" t="str">
        <f>IF($B75="","",Data!$I$125*(Data!$I$123*S75+BP75)+Data!$I$124*(AF75+AR75+BD75))</f>
        <v/>
      </c>
      <c r="DA75" s="24" t="str">
        <f>IF($B75="","",Data!$I$125*(Data!$I$123*T75+BQ75)+Data!$I$124*(AG75+AS75+BE75))</f>
        <v/>
      </c>
      <c r="DB75" s="24" t="str">
        <f>IF($B75="","",Data!$I$125*(Data!$I$123*U75+BR75)+Data!$I$124*(AH75+AT75+BF75))</f>
        <v/>
      </c>
      <c r="DC75" s="24" t="str">
        <f>IF($B75="","",Data!$I$125*(Data!$I$123*V75+BS75)+Data!$I$124*(AI75+AU75+BG75))</f>
        <v/>
      </c>
      <c r="DD75" s="24" t="str">
        <f>IF($B75="","",Data!$I$125*(Data!$I$123*W75+BT75)+Data!$I$124*(AJ75+AV75+BH75))</f>
        <v/>
      </c>
      <c r="DE75" s="24" t="str">
        <f>IF($B75="","",Data!$I$125*(Data!$I$123*X75+BU75)+Data!$I$124*(AK75+AW75+BI75))</f>
        <v/>
      </c>
      <c r="DF75" s="24" t="str">
        <f>IF($B75="","",Data!$I$125*(Data!$I$123*Y75+BV75)+Data!$I$124*(AL75+AX75+BJ75))</f>
        <v/>
      </c>
      <c r="DG75" s="24" t="str">
        <f>IF($B75="","",Data!$I$125*(Data!$I$123*Z75+BW75)+Data!$I$124*(AM75+AY75+BK75))</f>
        <v/>
      </c>
    </row>
    <row r="76" spans="2:111" s="17" customFormat="1" ht="19.899999999999999" customHeight="1">
      <c r="B76" s="47" t="str">
        <f>IF('3 INPUT SAP DATA'!H79="","",'3 INPUT SAP DATA'!H79)</f>
        <v/>
      </c>
      <c r="C76" s="24" t="str">
        <f>IF($B76="","",25*Occupancy!$G72*Data!D$107)</f>
        <v/>
      </c>
      <c r="D76" s="24" t="str">
        <f>IF($B76="","",25*Occupancy!$G72*Data!E$107)</f>
        <v/>
      </c>
      <c r="E76" s="24" t="str">
        <f>IF($B76="","",25*Occupancy!$G72*Data!F$107)</f>
        <v/>
      </c>
      <c r="F76" s="24" t="str">
        <f>IF($B76="","",25*Occupancy!$G72*Data!G$107)</f>
        <v/>
      </c>
      <c r="G76" s="24" t="str">
        <f>IF($B76="","",25*Occupancy!$G72*Data!H$107)</f>
        <v/>
      </c>
      <c r="H76" s="24" t="str">
        <f>IF($B76="","",25*Occupancy!$G72*Data!I$107)</f>
        <v/>
      </c>
      <c r="I76" s="24" t="str">
        <f>IF($B76="","",25*Occupancy!$G72*Data!J$107)</f>
        <v/>
      </c>
      <c r="J76" s="24" t="str">
        <f>IF($B76="","",25*Occupancy!$G72*Data!K$107)</f>
        <v/>
      </c>
      <c r="K76" s="24" t="str">
        <f>IF($B76="","",25*Occupancy!$G72*Data!L$107)</f>
        <v/>
      </c>
      <c r="L76" s="24" t="str">
        <f>IF($B76="","",25*Occupancy!$G72*Data!M$107)</f>
        <v/>
      </c>
      <c r="M76" s="24" t="str">
        <f>IF($B76="","",25*Occupancy!$G72*Data!N$107)</f>
        <v/>
      </c>
      <c r="N76" s="24" t="str">
        <f>IF($B76="","",25*Occupancy!$G72*Data!O$107)</f>
        <v/>
      </c>
      <c r="O76" s="24" t="str">
        <f>IF($B76="","",4.18*C76*Data!D$18*(60-Data!D$104)/3600)</f>
        <v/>
      </c>
      <c r="P76" s="24" t="str">
        <f>IF($B76="","",4.18*D76*Data!E$18*(60-Data!E$104)/3600)</f>
        <v/>
      </c>
      <c r="Q76" s="24" t="str">
        <f>IF($B76="","",4.18*E76*Data!F$18*(60-Data!F$104)/3600)</f>
        <v/>
      </c>
      <c r="R76" s="24" t="str">
        <f>IF($B76="","",4.18*F76*Data!G$18*(60-Data!G$104)/3600)</f>
        <v/>
      </c>
      <c r="S76" s="24" t="str">
        <f>IF($B76="","",4.18*G76*Data!H$18*(60-Data!H$104)/3600)</f>
        <v/>
      </c>
      <c r="T76" s="24" t="str">
        <f>IF($B76="","",4.18*H76*Data!I$18*(60-Data!I$104)/3600)</f>
        <v/>
      </c>
      <c r="U76" s="24" t="str">
        <f>IF($B76="","",4.18*I76*Data!J$18*(60-Data!J$104)/3600)</f>
        <v/>
      </c>
      <c r="V76" s="24" t="str">
        <f>IF($B76="","",4.18*J76*Data!K$18*(60-Data!K$104)/3600)</f>
        <v/>
      </c>
      <c r="W76" s="24" t="str">
        <f>IF($B76="","",4.18*K76*Data!L$18*(60-Data!L$104)/3600)</f>
        <v/>
      </c>
      <c r="X76" s="24" t="str">
        <f>IF($B76="","",4.18*L76*Data!M$18*(60-Data!M$104)/3600)</f>
        <v/>
      </c>
      <c r="Y76" s="24" t="str">
        <f>IF($B76="","",4.18*M76*Data!N$18*(60-Data!N$104)/3600)</f>
        <v/>
      </c>
      <c r="Z76" s="24" t="str">
        <f>IF($B76="","",4.18*N76*Data!O$18*(60-Data!O$104)/3600)</f>
        <v/>
      </c>
      <c r="AA76" s="24" t="str">
        <f t="shared" si="37"/>
        <v/>
      </c>
      <c r="AB76" s="24" t="str">
        <f t="shared" si="38"/>
        <v/>
      </c>
      <c r="AC76" s="24" t="str">
        <f t="shared" si="26"/>
        <v/>
      </c>
      <c r="AD76" s="24" t="str">
        <f t="shared" si="27"/>
        <v/>
      </c>
      <c r="AE76" s="24" t="str">
        <f t="shared" si="28"/>
        <v/>
      </c>
      <c r="AF76" s="24" t="str">
        <f t="shared" si="29"/>
        <v/>
      </c>
      <c r="AG76" s="24" t="str">
        <f t="shared" si="30"/>
        <v/>
      </c>
      <c r="AH76" s="24" t="str">
        <f t="shared" si="31"/>
        <v/>
      </c>
      <c r="AI76" s="24" t="str">
        <f t="shared" si="32"/>
        <v/>
      </c>
      <c r="AJ76" s="24" t="str">
        <f t="shared" si="33"/>
        <v/>
      </c>
      <c r="AK76" s="24" t="str">
        <f t="shared" si="34"/>
        <v/>
      </c>
      <c r="AL76" s="24" t="str">
        <f t="shared" si="35"/>
        <v/>
      </c>
      <c r="AM76" s="24" t="str">
        <f t="shared" si="36"/>
        <v/>
      </c>
      <c r="AN76" s="24" t="str">
        <f>IF($B76="","",'3 INPUT SAP DATA'!$AP79*0.6*Data!D$18)</f>
        <v/>
      </c>
      <c r="AO76" s="24" t="str">
        <f>IF($B76="","",'3 INPUT SAP DATA'!$AP79*0.6*Data!E$18)</f>
        <v/>
      </c>
      <c r="AP76" s="24" t="str">
        <f>IF($B76="","",'3 INPUT SAP DATA'!$AP79*0.6*Data!F$18)</f>
        <v/>
      </c>
      <c r="AQ76" s="24" t="str">
        <f>IF($B76="","",'3 INPUT SAP DATA'!$AP79*0.6*Data!G$18)</f>
        <v/>
      </c>
      <c r="AR76" s="24" t="str">
        <f>IF($B76="","",'3 INPUT SAP DATA'!$AP79*0.6*Data!H$18)</f>
        <v/>
      </c>
      <c r="AS76" s="24" t="str">
        <f>IF($B76="","",'3 INPUT SAP DATA'!$AP79*0.6*Data!I$18)</f>
        <v/>
      </c>
      <c r="AT76" s="24" t="str">
        <f>IF($B76="","",'3 INPUT SAP DATA'!$AP79*0.6*Data!J$18)</f>
        <v/>
      </c>
      <c r="AU76" s="24" t="str">
        <f>IF($B76="","",'3 INPUT SAP DATA'!$AP79*0.6*Data!K$18)</f>
        <v/>
      </c>
      <c r="AV76" s="24" t="str">
        <f>IF($B76="","",'3 INPUT SAP DATA'!$AP79*0.6*Data!L$18)</f>
        <v/>
      </c>
      <c r="AW76" s="24" t="str">
        <f>IF($B76="","",'3 INPUT SAP DATA'!$AP79*0.6*Data!M$18)</f>
        <v/>
      </c>
      <c r="AX76" s="24" t="str">
        <f>IF($B76="","",'3 INPUT SAP DATA'!$AP79*0.6*Data!N$18)</f>
        <v/>
      </c>
      <c r="AY76" s="24" t="str">
        <f>IF($B76="","",'3 INPUT SAP DATA'!$AP79*0.6*Data!O$18)</f>
        <v/>
      </c>
      <c r="AZ76" s="24" t="str">
        <f>IF($B76="","",IF(OR('3 INPUT SAP DATA'!$AI79=Data!$E$12,'3 INPUT SAP DATA'!$AI79=Data!$G$12,'3 INPUT SAP DATA'!$AI79=Data!$H$12),0,Data!D$18*14*((0.0091*1+0.0245*(1-1))*3+0.0263)))</f>
        <v/>
      </c>
      <c r="BA76" s="24" t="str">
        <f>IF($B76="","",IF(OR('3 INPUT SAP DATA'!$AI79=Data!$E$12,'3 INPUT SAP DATA'!$AI79=Data!$G$12,'3 INPUT SAP DATA'!$AI79=Data!$H$12),0,Data!E$18*14*((0.0091*1+0.0245*(1-1))*3+0.0263)))</f>
        <v/>
      </c>
      <c r="BB76" s="24" t="str">
        <f>IF($B76="","",IF(OR('3 INPUT SAP DATA'!$AI79=Data!$E$12,'3 INPUT SAP DATA'!$AI79=Data!$G$12,'3 INPUT SAP DATA'!$AI79=Data!$H$12),0,Data!F$18*14*((0.0091*1+0.0245*(1-1))*3+0.0263)))</f>
        <v/>
      </c>
      <c r="BC76" s="24" t="str">
        <f>IF($B76="","",IF(OR('3 INPUT SAP DATA'!$AI79=Data!$E$12,'3 INPUT SAP DATA'!$AI79=Data!$G$12,'3 INPUT SAP DATA'!$AI79=Data!$H$12),0,Data!G$18*14*((0.0091*1+0.0245*(1-1))*3+0.0263)))</f>
        <v/>
      </c>
      <c r="BD76" s="24" t="str">
        <f>IF($B76="","",IF(OR('3 INPUT SAP DATA'!$AI79=Data!$E$12,'3 INPUT SAP DATA'!$AI79=Data!$G$12,'3 INPUT SAP DATA'!$AI79=Data!$H$12),0,Data!H$18*14*((0.0091*1+0.0245*(1-1))*3+0.0263)))</f>
        <v/>
      </c>
      <c r="BE76" s="24" t="str">
        <f>IF($B76="","",IF(OR('3 INPUT SAP DATA'!$AI79=Data!$E$12,'3 INPUT SAP DATA'!$AI79=Data!$G$12,'3 INPUT SAP DATA'!$AI79=Data!$H$12),0,Data!I$18*14*((0.0091*1+0.0245*(1-1))*3+0.0263)))</f>
        <v/>
      </c>
      <c r="BF76" s="24" t="str">
        <f>IF($B76="","",IF(OR('3 INPUT SAP DATA'!$AI79=Data!$E$12,'3 INPUT SAP DATA'!$AI79=Data!$G$12,'3 INPUT SAP DATA'!$AI79=Data!$H$12),0,Data!J$18*14*((0.0091*1+0.0245*(1-1))*3+0.0263)))</f>
        <v/>
      </c>
      <c r="BG76" s="24" t="str">
        <f>IF($B76="","",IF(OR('3 INPUT SAP DATA'!$AI79=Data!$E$12,'3 INPUT SAP DATA'!$AI79=Data!$G$12,'3 INPUT SAP DATA'!$AI79=Data!$H$12),0,Data!K$18*14*((0.0091*1+0.0245*(1-1))*3+0.0263)))</f>
        <v/>
      </c>
      <c r="BH76" s="24" t="str">
        <f>IF($B76="","",IF(OR('3 INPUT SAP DATA'!$AI79=Data!$E$12,'3 INPUT SAP DATA'!$AI79=Data!$G$12,'3 INPUT SAP DATA'!$AI79=Data!$H$12),0,Data!L$18*14*((0.0091*1+0.0245*(1-1))*3+0.0263)))</f>
        <v/>
      </c>
      <c r="BI76" s="24" t="str">
        <f>IF($B76="","",IF(OR('3 INPUT SAP DATA'!$AI79=Data!$E$12,'3 INPUT SAP DATA'!$AI79=Data!$G$12,'3 INPUT SAP DATA'!$AI79=Data!$H$12),0,Data!M$18*14*((0.0091*1+0.0245*(1-1))*3+0.0263)))</f>
        <v/>
      </c>
      <c r="BJ76" s="24" t="str">
        <f>IF($B76="","",IF(OR('3 INPUT SAP DATA'!$AI79=Data!$E$12,'3 INPUT SAP DATA'!$AI79=Data!$G$12,'3 INPUT SAP DATA'!$AI79=Data!$H$12),0,Data!N$18*14*((0.0091*1+0.0245*(1-1))*3+0.0263)))</f>
        <v/>
      </c>
      <c r="BK76" s="24" t="str">
        <f>IF($B76="","",IF(OR('3 INPUT SAP DATA'!$AI79=Data!$E$12,'3 INPUT SAP DATA'!$AI79=Data!$G$12,'3 INPUT SAP DATA'!$AI79=Data!$H$12),0,Data!O$18*14*((0.0091*1+0.0245*(1-1))*3+0.0263)))</f>
        <v/>
      </c>
      <c r="BL76" s="24" t="str">
        <f>IF($B76="","",IF('3 INPUT SAP DATA'!$AN79=Data!$G$13,600*IF(C79&lt;100,C79/100,1)*Data!D$18/365,0))</f>
        <v/>
      </c>
      <c r="BM76" s="24" t="str">
        <f>IF($B76="","",IF('3 INPUT SAP DATA'!$AN79=Data!$G$13,600*IF(D79&lt;100,D79/100,1)*Data!E$18/365,0))</f>
        <v/>
      </c>
      <c r="BN76" s="24" t="str">
        <f>IF($B76="","",IF('3 INPUT SAP DATA'!$AN79=Data!$G$13,600*IF(E79&lt;100,E79/100,1)*Data!F$18/365,0))</f>
        <v/>
      </c>
      <c r="BO76" s="24" t="str">
        <f>IF($B76="","",IF('3 INPUT SAP DATA'!$AN79=Data!$G$13,600*IF(F79&lt;100,F79/100,1)*Data!G$18/365,0))</f>
        <v/>
      </c>
      <c r="BP76" s="24" t="str">
        <f>IF($B76="","",IF('3 INPUT SAP DATA'!$AN79=Data!$G$13,600*IF(G79&lt;100,G79/100,1)*Data!H$18/365,0))</f>
        <v/>
      </c>
      <c r="BQ76" s="24" t="str">
        <f>IF($B76="","",IF('3 INPUT SAP DATA'!$AN79=Data!$G$13,600*IF(H79&lt;100,H79/100,1)*Data!I$18/365,0))</f>
        <v/>
      </c>
      <c r="BR76" s="24" t="str">
        <f>IF($B76="","",IF('3 INPUT SAP DATA'!$AN79=Data!$G$13,600*IF(I79&lt;100,I79/100,1)*Data!J$18/365,0))</f>
        <v/>
      </c>
      <c r="BS76" s="24" t="str">
        <f>IF($B76="","",IF('3 INPUT SAP DATA'!$AN79=Data!$G$13,600*IF(J79&lt;100,J79/100,1)*Data!K$18/365,0))</f>
        <v/>
      </c>
      <c r="BT76" s="24" t="str">
        <f>IF($B76="","",IF('3 INPUT SAP DATA'!$AN79=Data!$G$13,600*IF(K79&lt;100,K79/100,1)*Data!L$18/365,0))</f>
        <v/>
      </c>
      <c r="BU76" s="24" t="str">
        <f>IF($B76="","",IF('3 INPUT SAP DATA'!$AN79=Data!$G$13,600*IF(L79&lt;100,L79/100,1)*Data!M$18/365,0))</f>
        <v/>
      </c>
      <c r="BV76" s="24" t="str">
        <f>IF($B76="","",IF('3 INPUT SAP DATA'!$AN79=Data!$G$13,600*IF(M79&lt;100,M79/100,1)*Data!N$18/365,0))</f>
        <v/>
      </c>
      <c r="BW76" s="24" t="str">
        <f>IF($B76="","",IF('3 INPUT SAP DATA'!$AN79=Data!$G$13,600*IF(N79&lt;100,N79/100,1)*Data!O$18/365,0))</f>
        <v/>
      </c>
      <c r="BX76" s="24" t="str">
        <f t="shared" si="39"/>
        <v/>
      </c>
      <c r="BY76" s="24" t="str">
        <f t="shared" si="40"/>
        <v/>
      </c>
      <c r="BZ76" s="24" t="str">
        <f t="shared" si="41"/>
        <v/>
      </c>
      <c r="CA76" s="24" t="str">
        <f t="shared" si="42"/>
        <v/>
      </c>
      <c r="CB76" s="24" t="str">
        <f t="shared" si="43"/>
        <v/>
      </c>
      <c r="CC76" s="24" t="str">
        <f t="shared" si="44"/>
        <v/>
      </c>
      <c r="CD76" s="24" t="str">
        <f t="shared" si="45"/>
        <v/>
      </c>
      <c r="CE76" s="24" t="str">
        <f t="shared" si="46"/>
        <v/>
      </c>
      <c r="CF76" s="24" t="str">
        <f t="shared" si="47"/>
        <v/>
      </c>
      <c r="CG76" s="24" t="str">
        <f t="shared" si="48"/>
        <v/>
      </c>
      <c r="CH76" s="24" t="str">
        <f t="shared" si="49"/>
        <v/>
      </c>
      <c r="CI76" s="24" t="str">
        <f t="shared" si="50"/>
        <v/>
      </c>
      <c r="CJ76" s="24" t="str">
        <f>IF($B76="","",BX76+'3 INPUT SAP DATA'!AV79)</f>
        <v/>
      </c>
      <c r="CK76" s="24" t="str">
        <f>IF($B76="","",BY76+'3 INPUT SAP DATA'!AW79)</f>
        <v/>
      </c>
      <c r="CL76" s="24" t="str">
        <f>IF($B76="","",BZ76+'3 INPUT SAP DATA'!AX79)</f>
        <v/>
      </c>
      <c r="CM76" s="24" t="str">
        <f>IF($B76="","",CA76+'3 INPUT SAP DATA'!AY79)</f>
        <v/>
      </c>
      <c r="CN76" s="24" t="str">
        <f>IF($B76="","",CB76+'3 INPUT SAP DATA'!AZ79)</f>
        <v/>
      </c>
      <c r="CO76" s="24" t="str">
        <f>IF($B76="","",CC76+'3 INPUT SAP DATA'!BA79)</f>
        <v/>
      </c>
      <c r="CP76" s="24" t="str">
        <f>IF($B76="","",CD76+'3 INPUT SAP DATA'!BB79)</f>
        <v/>
      </c>
      <c r="CQ76" s="24" t="str">
        <f>IF($B76="","",CE76+'3 INPUT SAP DATA'!BC79)</f>
        <v/>
      </c>
      <c r="CR76" s="24" t="str">
        <f>IF($B76="","",CF76+'3 INPUT SAP DATA'!BD79)</f>
        <v/>
      </c>
      <c r="CS76" s="24" t="str">
        <f>IF($B76="","",CG76+'3 INPUT SAP DATA'!BE79)</f>
        <v/>
      </c>
      <c r="CT76" s="24" t="str">
        <f>IF($B76="","",CH76+'3 INPUT SAP DATA'!BF79)</f>
        <v/>
      </c>
      <c r="CU76" s="24" t="str">
        <f>IF($B76="","",CI76+'3 INPUT SAP DATA'!BG79)</f>
        <v/>
      </c>
      <c r="CV76" s="24" t="str">
        <f>IF($B76="","",Data!$I$125*(Data!$I$123*O76+BL76)+Data!$I$124*(AB76+AN76+AZ76))</f>
        <v/>
      </c>
      <c r="CW76" s="24" t="str">
        <f>IF($B76="","",Data!$I$125*(Data!$I$123*P76+BM76)+Data!$I$124*(AC76+AO76+BA76))</f>
        <v/>
      </c>
      <c r="CX76" s="24" t="str">
        <f>IF($B76="","",Data!$I$125*(Data!$I$123*Q76+BN76)+Data!$I$124*(AD76+AP76+BB76))</f>
        <v/>
      </c>
      <c r="CY76" s="24" t="str">
        <f>IF($B76="","",Data!$I$125*(Data!$I$123*R76+BO76)+Data!$I$124*(AE76+AQ76+BC76))</f>
        <v/>
      </c>
      <c r="CZ76" s="24" t="str">
        <f>IF($B76="","",Data!$I$125*(Data!$I$123*S76+BP76)+Data!$I$124*(AF76+AR76+BD76))</f>
        <v/>
      </c>
      <c r="DA76" s="24" t="str">
        <f>IF($B76="","",Data!$I$125*(Data!$I$123*T76+BQ76)+Data!$I$124*(AG76+AS76+BE76))</f>
        <v/>
      </c>
      <c r="DB76" s="24" t="str">
        <f>IF($B76="","",Data!$I$125*(Data!$I$123*U76+BR76)+Data!$I$124*(AH76+AT76+BF76))</f>
        <v/>
      </c>
      <c r="DC76" s="24" t="str">
        <f>IF($B76="","",Data!$I$125*(Data!$I$123*V76+BS76)+Data!$I$124*(AI76+AU76+BG76))</f>
        <v/>
      </c>
      <c r="DD76" s="24" t="str">
        <f>IF($B76="","",Data!$I$125*(Data!$I$123*W76+BT76)+Data!$I$124*(AJ76+AV76+BH76))</f>
        <v/>
      </c>
      <c r="DE76" s="24" t="str">
        <f>IF($B76="","",Data!$I$125*(Data!$I$123*X76+BU76)+Data!$I$124*(AK76+AW76+BI76))</f>
        <v/>
      </c>
      <c r="DF76" s="24" t="str">
        <f>IF($B76="","",Data!$I$125*(Data!$I$123*Y76+BV76)+Data!$I$124*(AL76+AX76+BJ76))</f>
        <v/>
      </c>
      <c r="DG76" s="24" t="str">
        <f>IF($B76="","",Data!$I$125*(Data!$I$123*Z76+BW76)+Data!$I$124*(AM76+AY76+BK76))</f>
        <v/>
      </c>
    </row>
    <row r="77" spans="2:111" s="17" customFormat="1" ht="19.899999999999999" customHeight="1">
      <c r="B77" s="47" t="str">
        <f>IF('3 INPUT SAP DATA'!H80="","",'3 INPUT SAP DATA'!H80)</f>
        <v/>
      </c>
      <c r="C77" s="24" t="str">
        <f>IF($B77="","",25*Occupancy!$G73*Data!D$107)</f>
        <v/>
      </c>
      <c r="D77" s="24" t="str">
        <f>IF($B77="","",25*Occupancy!$G73*Data!E$107)</f>
        <v/>
      </c>
      <c r="E77" s="24" t="str">
        <f>IF($B77="","",25*Occupancy!$G73*Data!F$107)</f>
        <v/>
      </c>
      <c r="F77" s="24" t="str">
        <f>IF($B77="","",25*Occupancy!$G73*Data!G$107)</f>
        <v/>
      </c>
      <c r="G77" s="24" t="str">
        <f>IF($B77="","",25*Occupancy!$G73*Data!H$107)</f>
        <v/>
      </c>
      <c r="H77" s="24" t="str">
        <f>IF($B77="","",25*Occupancy!$G73*Data!I$107)</f>
        <v/>
      </c>
      <c r="I77" s="24" t="str">
        <f>IF($B77="","",25*Occupancy!$G73*Data!J$107)</f>
        <v/>
      </c>
      <c r="J77" s="24" t="str">
        <f>IF($B77="","",25*Occupancy!$G73*Data!K$107)</f>
        <v/>
      </c>
      <c r="K77" s="24" t="str">
        <f>IF($B77="","",25*Occupancy!$G73*Data!L$107)</f>
        <v/>
      </c>
      <c r="L77" s="24" t="str">
        <f>IF($B77="","",25*Occupancy!$G73*Data!M$107)</f>
        <v/>
      </c>
      <c r="M77" s="24" t="str">
        <f>IF($B77="","",25*Occupancy!$G73*Data!N$107)</f>
        <v/>
      </c>
      <c r="N77" s="24" t="str">
        <f>IF($B77="","",25*Occupancy!$G73*Data!O$107)</f>
        <v/>
      </c>
      <c r="O77" s="24" t="str">
        <f>IF($B77="","",4.18*C77*Data!D$18*(60-Data!D$104)/3600)</f>
        <v/>
      </c>
      <c r="P77" s="24" t="str">
        <f>IF($B77="","",4.18*D77*Data!E$18*(60-Data!E$104)/3600)</f>
        <v/>
      </c>
      <c r="Q77" s="24" t="str">
        <f>IF($B77="","",4.18*E77*Data!F$18*(60-Data!F$104)/3600)</f>
        <v/>
      </c>
      <c r="R77" s="24" t="str">
        <f>IF($B77="","",4.18*F77*Data!G$18*(60-Data!G$104)/3600)</f>
        <v/>
      </c>
      <c r="S77" s="24" t="str">
        <f>IF($B77="","",4.18*G77*Data!H$18*(60-Data!H$104)/3600)</f>
        <v/>
      </c>
      <c r="T77" s="24" t="str">
        <f>IF($B77="","",4.18*H77*Data!I$18*(60-Data!I$104)/3600)</f>
        <v/>
      </c>
      <c r="U77" s="24" t="str">
        <f>IF($B77="","",4.18*I77*Data!J$18*(60-Data!J$104)/3600)</f>
        <v/>
      </c>
      <c r="V77" s="24" t="str">
        <f>IF($B77="","",4.18*J77*Data!K$18*(60-Data!K$104)/3600)</f>
        <v/>
      </c>
      <c r="W77" s="24" t="str">
        <f>IF($B77="","",4.18*K77*Data!L$18*(60-Data!L$104)/3600)</f>
        <v/>
      </c>
      <c r="X77" s="24" t="str">
        <f>IF($B77="","",4.18*L77*Data!M$18*(60-Data!M$104)/3600)</f>
        <v/>
      </c>
      <c r="Y77" s="24" t="str">
        <f>IF($B77="","",4.18*M77*Data!N$18*(60-Data!N$104)/3600)</f>
        <v/>
      </c>
      <c r="Z77" s="24" t="str">
        <f>IF($B77="","",4.18*N77*Data!O$18*(60-Data!O$104)/3600)</f>
        <v/>
      </c>
      <c r="AA77" s="24" t="str">
        <f t="shared" si="37"/>
        <v/>
      </c>
      <c r="AB77" s="24" t="str">
        <f t="shared" si="38"/>
        <v/>
      </c>
      <c r="AC77" s="24" t="str">
        <f t="shared" si="26"/>
        <v/>
      </c>
      <c r="AD77" s="24" t="str">
        <f t="shared" si="27"/>
        <v/>
      </c>
      <c r="AE77" s="24" t="str">
        <f t="shared" si="28"/>
        <v/>
      </c>
      <c r="AF77" s="24" t="str">
        <f t="shared" si="29"/>
        <v/>
      </c>
      <c r="AG77" s="24" t="str">
        <f t="shared" si="30"/>
        <v/>
      </c>
      <c r="AH77" s="24" t="str">
        <f t="shared" si="31"/>
        <v/>
      </c>
      <c r="AI77" s="24" t="str">
        <f t="shared" si="32"/>
        <v/>
      </c>
      <c r="AJ77" s="24" t="str">
        <f t="shared" si="33"/>
        <v/>
      </c>
      <c r="AK77" s="24" t="str">
        <f t="shared" si="34"/>
        <v/>
      </c>
      <c r="AL77" s="24" t="str">
        <f t="shared" si="35"/>
        <v/>
      </c>
      <c r="AM77" s="24" t="str">
        <f t="shared" si="36"/>
        <v/>
      </c>
      <c r="AN77" s="24" t="str">
        <f>IF($B77="","",'3 INPUT SAP DATA'!$AP80*0.6*Data!D$18)</f>
        <v/>
      </c>
      <c r="AO77" s="24" t="str">
        <f>IF($B77="","",'3 INPUT SAP DATA'!$AP80*0.6*Data!E$18)</f>
        <v/>
      </c>
      <c r="AP77" s="24" t="str">
        <f>IF($B77="","",'3 INPUT SAP DATA'!$AP80*0.6*Data!F$18)</f>
        <v/>
      </c>
      <c r="AQ77" s="24" t="str">
        <f>IF($B77="","",'3 INPUT SAP DATA'!$AP80*0.6*Data!G$18)</f>
        <v/>
      </c>
      <c r="AR77" s="24" t="str">
        <f>IF($B77="","",'3 INPUT SAP DATA'!$AP80*0.6*Data!H$18)</f>
        <v/>
      </c>
      <c r="AS77" s="24" t="str">
        <f>IF($B77="","",'3 INPUT SAP DATA'!$AP80*0.6*Data!I$18)</f>
        <v/>
      </c>
      <c r="AT77" s="24" t="str">
        <f>IF($B77="","",'3 INPUT SAP DATA'!$AP80*0.6*Data!J$18)</f>
        <v/>
      </c>
      <c r="AU77" s="24" t="str">
        <f>IF($B77="","",'3 INPUT SAP DATA'!$AP80*0.6*Data!K$18)</f>
        <v/>
      </c>
      <c r="AV77" s="24" t="str">
        <f>IF($B77="","",'3 INPUT SAP DATA'!$AP80*0.6*Data!L$18)</f>
        <v/>
      </c>
      <c r="AW77" s="24" t="str">
        <f>IF($B77="","",'3 INPUT SAP DATA'!$AP80*0.6*Data!M$18)</f>
        <v/>
      </c>
      <c r="AX77" s="24" t="str">
        <f>IF($B77="","",'3 INPUT SAP DATA'!$AP80*0.6*Data!N$18)</f>
        <v/>
      </c>
      <c r="AY77" s="24" t="str">
        <f>IF($B77="","",'3 INPUT SAP DATA'!$AP80*0.6*Data!O$18)</f>
        <v/>
      </c>
      <c r="AZ77" s="24" t="str">
        <f>IF($B77="","",IF(OR('3 INPUT SAP DATA'!$AI80=Data!$E$12,'3 INPUT SAP DATA'!$AI80=Data!$G$12,'3 INPUT SAP DATA'!$AI80=Data!$H$12),0,Data!D$18*14*((0.0091*1+0.0245*(1-1))*3+0.0263)))</f>
        <v/>
      </c>
      <c r="BA77" s="24" t="str">
        <f>IF($B77="","",IF(OR('3 INPUT SAP DATA'!$AI80=Data!$E$12,'3 INPUT SAP DATA'!$AI80=Data!$G$12,'3 INPUT SAP DATA'!$AI80=Data!$H$12),0,Data!E$18*14*((0.0091*1+0.0245*(1-1))*3+0.0263)))</f>
        <v/>
      </c>
      <c r="BB77" s="24" t="str">
        <f>IF($B77="","",IF(OR('3 INPUT SAP DATA'!$AI80=Data!$E$12,'3 INPUT SAP DATA'!$AI80=Data!$G$12,'3 INPUT SAP DATA'!$AI80=Data!$H$12),0,Data!F$18*14*((0.0091*1+0.0245*(1-1))*3+0.0263)))</f>
        <v/>
      </c>
      <c r="BC77" s="24" t="str">
        <f>IF($B77="","",IF(OR('3 INPUT SAP DATA'!$AI80=Data!$E$12,'3 INPUT SAP DATA'!$AI80=Data!$G$12,'3 INPUT SAP DATA'!$AI80=Data!$H$12),0,Data!G$18*14*((0.0091*1+0.0245*(1-1))*3+0.0263)))</f>
        <v/>
      </c>
      <c r="BD77" s="24" t="str">
        <f>IF($B77="","",IF(OR('3 INPUT SAP DATA'!$AI80=Data!$E$12,'3 INPUT SAP DATA'!$AI80=Data!$G$12,'3 INPUT SAP DATA'!$AI80=Data!$H$12),0,Data!H$18*14*((0.0091*1+0.0245*(1-1))*3+0.0263)))</f>
        <v/>
      </c>
      <c r="BE77" s="24" t="str">
        <f>IF($B77="","",IF(OR('3 INPUT SAP DATA'!$AI80=Data!$E$12,'3 INPUT SAP DATA'!$AI80=Data!$G$12,'3 INPUT SAP DATA'!$AI80=Data!$H$12),0,Data!I$18*14*((0.0091*1+0.0245*(1-1))*3+0.0263)))</f>
        <v/>
      </c>
      <c r="BF77" s="24" t="str">
        <f>IF($B77="","",IF(OR('3 INPUT SAP DATA'!$AI80=Data!$E$12,'3 INPUT SAP DATA'!$AI80=Data!$G$12,'3 INPUT SAP DATA'!$AI80=Data!$H$12),0,Data!J$18*14*((0.0091*1+0.0245*(1-1))*3+0.0263)))</f>
        <v/>
      </c>
      <c r="BG77" s="24" t="str">
        <f>IF($B77="","",IF(OR('3 INPUT SAP DATA'!$AI80=Data!$E$12,'3 INPUT SAP DATA'!$AI80=Data!$G$12,'3 INPUT SAP DATA'!$AI80=Data!$H$12),0,Data!K$18*14*((0.0091*1+0.0245*(1-1))*3+0.0263)))</f>
        <v/>
      </c>
      <c r="BH77" s="24" t="str">
        <f>IF($B77="","",IF(OR('3 INPUT SAP DATA'!$AI80=Data!$E$12,'3 INPUT SAP DATA'!$AI80=Data!$G$12,'3 INPUT SAP DATA'!$AI80=Data!$H$12),0,Data!L$18*14*((0.0091*1+0.0245*(1-1))*3+0.0263)))</f>
        <v/>
      </c>
      <c r="BI77" s="24" t="str">
        <f>IF($B77="","",IF(OR('3 INPUT SAP DATA'!$AI80=Data!$E$12,'3 INPUT SAP DATA'!$AI80=Data!$G$12,'3 INPUT SAP DATA'!$AI80=Data!$H$12),0,Data!M$18*14*((0.0091*1+0.0245*(1-1))*3+0.0263)))</f>
        <v/>
      </c>
      <c r="BJ77" s="24" t="str">
        <f>IF($B77="","",IF(OR('3 INPUT SAP DATA'!$AI80=Data!$E$12,'3 INPUT SAP DATA'!$AI80=Data!$G$12,'3 INPUT SAP DATA'!$AI80=Data!$H$12),0,Data!N$18*14*((0.0091*1+0.0245*(1-1))*3+0.0263)))</f>
        <v/>
      </c>
      <c r="BK77" s="24" t="str">
        <f>IF($B77="","",IF(OR('3 INPUT SAP DATA'!$AI80=Data!$E$12,'3 INPUT SAP DATA'!$AI80=Data!$G$12,'3 INPUT SAP DATA'!$AI80=Data!$H$12),0,Data!O$18*14*((0.0091*1+0.0245*(1-1))*3+0.0263)))</f>
        <v/>
      </c>
      <c r="BL77" s="24" t="str">
        <f>IF($B77="","",IF('3 INPUT SAP DATA'!$AN80=Data!$G$13,600*IF(C80&lt;100,C80/100,1)*Data!D$18/365,0))</f>
        <v/>
      </c>
      <c r="BM77" s="24" t="str">
        <f>IF($B77="","",IF('3 INPUT SAP DATA'!$AN80=Data!$G$13,600*IF(D80&lt;100,D80/100,1)*Data!E$18/365,0))</f>
        <v/>
      </c>
      <c r="BN77" s="24" t="str">
        <f>IF($B77="","",IF('3 INPUT SAP DATA'!$AN80=Data!$G$13,600*IF(E80&lt;100,E80/100,1)*Data!F$18/365,0))</f>
        <v/>
      </c>
      <c r="BO77" s="24" t="str">
        <f>IF($B77="","",IF('3 INPUT SAP DATA'!$AN80=Data!$G$13,600*IF(F80&lt;100,F80/100,1)*Data!G$18/365,0))</f>
        <v/>
      </c>
      <c r="BP77" s="24" t="str">
        <f>IF($B77="","",IF('3 INPUT SAP DATA'!$AN80=Data!$G$13,600*IF(G80&lt;100,G80/100,1)*Data!H$18/365,0))</f>
        <v/>
      </c>
      <c r="BQ77" s="24" t="str">
        <f>IF($B77="","",IF('3 INPUT SAP DATA'!$AN80=Data!$G$13,600*IF(H80&lt;100,H80/100,1)*Data!I$18/365,0))</f>
        <v/>
      </c>
      <c r="BR77" s="24" t="str">
        <f>IF($B77="","",IF('3 INPUT SAP DATA'!$AN80=Data!$G$13,600*IF(I80&lt;100,I80/100,1)*Data!J$18/365,0))</f>
        <v/>
      </c>
      <c r="BS77" s="24" t="str">
        <f>IF($B77="","",IF('3 INPUT SAP DATA'!$AN80=Data!$G$13,600*IF(J80&lt;100,J80/100,1)*Data!K$18/365,0))</f>
        <v/>
      </c>
      <c r="BT77" s="24" t="str">
        <f>IF($B77="","",IF('3 INPUT SAP DATA'!$AN80=Data!$G$13,600*IF(K80&lt;100,K80/100,1)*Data!L$18/365,0))</f>
        <v/>
      </c>
      <c r="BU77" s="24" t="str">
        <f>IF($B77="","",IF('3 INPUT SAP DATA'!$AN80=Data!$G$13,600*IF(L80&lt;100,L80/100,1)*Data!M$18/365,0))</f>
        <v/>
      </c>
      <c r="BV77" s="24" t="str">
        <f>IF($B77="","",IF('3 INPUT SAP DATA'!$AN80=Data!$G$13,600*IF(M80&lt;100,M80/100,1)*Data!N$18/365,0))</f>
        <v/>
      </c>
      <c r="BW77" s="24" t="str">
        <f>IF($B77="","",IF('3 INPUT SAP DATA'!$AN80=Data!$G$13,600*IF(N80&lt;100,N80/100,1)*Data!O$18/365,0))</f>
        <v/>
      </c>
      <c r="BX77" s="24" t="str">
        <f t="shared" si="39"/>
        <v/>
      </c>
      <c r="BY77" s="24" t="str">
        <f t="shared" si="40"/>
        <v/>
      </c>
      <c r="BZ77" s="24" t="str">
        <f t="shared" si="41"/>
        <v/>
      </c>
      <c r="CA77" s="24" t="str">
        <f t="shared" si="42"/>
        <v/>
      </c>
      <c r="CB77" s="24" t="str">
        <f t="shared" si="43"/>
        <v/>
      </c>
      <c r="CC77" s="24" t="str">
        <f t="shared" si="44"/>
        <v/>
      </c>
      <c r="CD77" s="24" t="str">
        <f t="shared" si="45"/>
        <v/>
      </c>
      <c r="CE77" s="24" t="str">
        <f t="shared" si="46"/>
        <v/>
      </c>
      <c r="CF77" s="24" t="str">
        <f t="shared" si="47"/>
        <v/>
      </c>
      <c r="CG77" s="24" t="str">
        <f t="shared" si="48"/>
        <v/>
      </c>
      <c r="CH77" s="24" t="str">
        <f t="shared" si="49"/>
        <v/>
      </c>
      <c r="CI77" s="24" t="str">
        <f t="shared" si="50"/>
        <v/>
      </c>
      <c r="CJ77" s="24" t="str">
        <f>IF($B77="","",BX77+'3 INPUT SAP DATA'!AV80)</f>
        <v/>
      </c>
      <c r="CK77" s="24" t="str">
        <f>IF($B77="","",BY77+'3 INPUT SAP DATA'!AW80)</f>
        <v/>
      </c>
      <c r="CL77" s="24" t="str">
        <f>IF($B77="","",BZ77+'3 INPUT SAP DATA'!AX80)</f>
        <v/>
      </c>
      <c r="CM77" s="24" t="str">
        <f>IF($B77="","",CA77+'3 INPUT SAP DATA'!AY80)</f>
        <v/>
      </c>
      <c r="CN77" s="24" t="str">
        <f>IF($B77="","",CB77+'3 INPUT SAP DATA'!AZ80)</f>
        <v/>
      </c>
      <c r="CO77" s="24" t="str">
        <f>IF($B77="","",CC77+'3 INPUT SAP DATA'!BA80)</f>
        <v/>
      </c>
      <c r="CP77" s="24" t="str">
        <f>IF($B77="","",CD77+'3 INPUT SAP DATA'!BB80)</f>
        <v/>
      </c>
      <c r="CQ77" s="24" t="str">
        <f>IF($B77="","",CE77+'3 INPUT SAP DATA'!BC80)</f>
        <v/>
      </c>
      <c r="CR77" s="24" t="str">
        <f>IF($B77="","",CF77+'3 INPUT SAP DATA'!BD80)</f>
        <v/>
      </c>
      <c r="CS77" s="24" t="str">
        <f>IF($B77="","",CG77+'3 INPUT SAP DATA'!BE80)</f>
        <v/>
      </c>
      <c r="CT77" s="24" t="str">
        <f>IF($B77="","",CH77+'3 INPUT SAP DATA'!BF80)</f>
        <v/>
      </c>
      <c r="CU77" s="24" t="str">
        <f>IF($B77="","",CI77+'3 INPUT SAP DATA'!BG80)</f>
        <v/>
      </c>
      <c r="CV77" s="24" t="str">
        <f>IF($B77="","",Data!$I$125*(Data!$I$123*O77+BL77)+Data!$I$124*(AB77+AN77+AZ77))</f>
        <v/>
      </c>
      <c r="CW77" s="24" t="str">
        <f>IF($B77="","",Data!$I$125*(Data!$I$123*P77+BM77)+Data!$I$124*(AC77+AO77+BA77))</f>
        <v/>
      </c>
      <c r="CX77" s="24" t="str">
        <f>IF($B77="","",Data!$I$125*(Data!$I$123*Q77+BN77)+Data!$I$124*(AD77+AP77+BB77))</f>
        <v/>
      </c>
      <c r="CY77" s="24" t="str">
        <f>IF($B77="","",Data!$I$125*(Data!$I$123*R77+BO77)+Data!$I$124*(AE77+AQ77+BC77))</f>
        <v/>
      </c>
      <c r="CZ77" s="24" t="str">
        <f>IF($B77="","",Data!$I$125*(Data!$I$123*S77+BP77)+Data!$I$124*(AF77+AR77+BD77))</f>
        <v/>
      </c>
      <c r="DA77" s="24" t="str">
        <f>IF($B77="","",Data!$I$125*(Data!$I$123*T77+BQ77)+Data!$I$124*(AG77+AS77+BE77))</f>
        <v/>
      </c>
      <c r="DB77" s="24" t="str">
        <f>IF($B77="","",Data!$I$125*(Data!$I$123*U77+BR77)+Data!$I$124*(AH77+AT77+BF77))</f>
        <v/>
      </c>
      <c r="DC77" s="24" t="str">
        <f>IF($B77="","",Data!$I$125*(Data!$I$123*V77+BS77)+Data!$I$124*(AI77+AU77+BG77))</f>
        <v/>
      </c>
      <c r="DD77" s="24" t="str">
        <f>IF($B77="","",Data!$I$125*(Data!$I$123*W77+BT77)+Data!$I$124*(AJ77+AV77+BH77))</f>
        <v/>
      </c>
      <c r="DE77" s="24" t="str">
        <f>IF($B77="","",Data!$I$125*(Data!$I$123*X77+BU77)+Data!$I$124*(AK77+AW77+BI77))</f>
        <v/>
      </c>
      <c r="DF77" s="24" t="str">
        <f>IF($B77="","",Data!$I$125*(Data!$I$123*Y77+BV77)+Data!$I$124*(AL77+AX77+BJ77))</f>
        <v/>
      </c>
      <c r="DG77" s="24" t="str">
        <f>IF($B77="","",Data!$I$125*(Data!$I$123*Z77+BW77)+Data!$I$124*(AM77+AY77+BK77))</f>
        <v/>
      </c>
    </row>
    <row r="78" spans="2:111" s="17" customFormat="1" ht="19.899999999999999" customHeight="1">
      <c r="B78" s="47" t="str">
        <f>IF('3 INPUT SAP DATA'!H81="","",'3 INPUT SAP DATA'!H81)</f>
        <v/>
      </c>
      <c r="C78" s="24" t="str">
        <f>IF($B78="","",25*Occupancy!$G74*Data!D$107)</f>
        <v/>
      </c>
      <c r="D78" s="24" t="str">
        <f>IF($B78="","",25*Occupancy!$G74*Data!E$107)</f>
        <v/>
      </c>
      <c r="E78" s="24" t="str">
        <f>IF($B78="","",25*Occupancy!$G74*Data!F$107)</f>
        <v/>
      </c>
      <c r="F78" s="24" t="str">
        <f>IF($B78="","",25*Occupancy!$G74*Data!G$107)</f>
        <v/>
      </c>
      <c r="G78" s="24" t="str">
        <f>IF($B78="","",25*Occupancy!$G74*Data!H$107)</f>
        <v/>
      </c>
      <c r="H78" s="24" t="str">
        <f>IF($B78="","",25*Occupancy!$G74*Data!I$107)</f>
        <v/>
      </c>
      <c r="I78" s="24" t="str">
        <f>IF($B78="","",25*Occupancy!$G74*Data!J$107)</f>
        <v/>
      </c>
      <c r="J78" s="24" t="str">
        <f>IF($B78="","",25*Occupancy!$G74*Data!K$107)</f>
        <v/>
      </c>
      <c r="K78" s="24" t="str">
        <f>IF($B78="","",25*Occupancy!$G74*Data!L$107)</f>
        <v/>
      </c>
      <c r="L78" s="24" t="str">
        <f>IF($B78="","",25*Occupancy!$G74*Data!M$107)</f>
        <v/>
      </c>
      <c r="M78" s="24" t="str">
        <f>IF($B78="","",25*Occupancy!$G74*Data!N$107)</f>
        <v/>
      </c>
      <c r="N78" s="24" t="str">
        <f>IF($B78="","",25*Occupancy!$G74*Data!O$107)</f>
        <v/>
      </c>
      <c r="O78" s="24" t="str">
        <f>IF($B78="","",4.18*C78*Data!D$18*(60-Data!D$104)/3600)</f>
        <v/>
      </c>
      <c r="P78" s="24" t="str">
        <f>IF($B78="","",4.18*D78*Data!E$18*(60-Data!E$104)/3600)</f>
        <v/>
      </c>
      <c r="Q78" s="24" t="str">
        <f>IF($B78="","",4.18*E78*Data!F$18*(60-Data!F$104)/3600)</f>
        <v/>
      </c>
      <c r="R78" s="24" t="str">
        <f>IF($B78="","",4.18*F78*Data!G$18*(60-Data!G$104)/3600)</f>
        <v/>
      </c>
      <c r="S78" s="24" t="str">
        <f>IF($B78="","",4.18*G78*Data!H$18*(60-Data!H$104)/3600)</f>
        <v/>
      </c>
      <c r="T78" s="24" t="str">
        <f>IF($B78="","",4.18*H78*Data!I$18*(60-Data!I$104)/3600)</f>
        <v/>
      </c>
      <c r="U78" s="24" t="str">
        <f>IF($B78="","",4.18*I78*Data!J$18*(60-Data!J$104)/3600)</f>
        <v/>
      </c>
      <c r="V78" s="24" t="str">
        <f>IF($B78="","",4.18*J78*Data!K$18*(60-Data!K$104)/3600)</f>
        <v/>
      </c>
      <c r="W78" s="24" t="str">
        <f>IF($B78="","",4.18*K78*Data!L$18*(60-Data!L$104)/3600)</f>
        <v/>
      </c>
      <c r="X78" s="24" t="str">
        <f>IF($B78="","",4.18*L78*Data!M$18*(60-Data!M$104)/3600)</f>
        <v/>
      </c>
      <c r="Y78" s="24" t="str">
        <f>IF($B78="","",4.18*M78*Data!N$18*(60-Data!N$104)/3600)</f>
        <v/>
      </c>
      <c r="Z78" s="24" t="str">
        <f>IF($B78="","",4.18*N78*Data!O$18*(60-Data!O$104)/3600)</f>
        <v/>
      </c>
      <c r="AA78" s="24" t="str">
        <f t="shared" si="37"/>
        <v/>
      </c>
      <c r="AB78" s="24" t="str">
        <f t="shared" si="38"/>
        <v/>
      </c>
      <c r="AC78" s="24" t="str">
        <f t="shared" si="26"/>
        <v/>
      </c>
      <c r="AD78" s="24" t="str">
        <f t="shared" si="27"/>
        <v/>
      </c>
      <c r="AE78" s="24" t="str">
        <f t="shared" si="28"/>
        <v/>
      </c>
      <c r="AF78" s="24" t="str">
        <f t="shared" si="29"/>
        <v/>
      </c>
      <c r="AG78" s="24" t="str">
        <f t="shared" si="30"/>
        <v/>
      </c>
      <c r="AH78" s="24" t="str">
        <f t="shared" si="31"/>
        <v/>
      </c>
      <c r="AI78" s="24" t="str">
        <f t="shared" si="32"/>
        <v/>
      </c>
      <c r="AJ78" s="24" t="str">
        <f t="shared" si="33"/>
        <v/>
      </c>
      <c r="AK78" s="24" t="str">
        <f t="shared" si="34"/>
        <v/>
      </c>
      <c r="AL78" s="24" t="str">
        <f t="shared" si="35"/>
        <v/>
      </c>
      <c r="AM78" s="24" t="str">
        <f t="shared" si="36"/>
        <v/>
      </c>
      <c r="AN78" s="24" t="str">
        <f>IF($B78="","",'3 INPUT SAP DATA'!$AP81*0.6*Data!D$18)</f>
        <v/>
      </c>
      <c r="AO78" s="24" t="str">
        <f>IF($B78="","",'3 INPUT SAP DATA'!$AP81*0.6*Data!E$18)</f>
        <v/>
      </c>
      <c r="AP78" s="24" t="str">
        <f>IF($B78="","",'3 INPUT SAP DATA'!$AP81*0.6*Data!F$18)</f>
        <v/>
      </c>
      <c r="AQ78" s="24" t="str">
        <f>IF($B78="","",'3 INPUT SAP DATA'!$AP81*0.6*Data!G$18)</f>
        <v/>
      </c>
      <c r="AR78" s="24" t="str">
        <f>IF($B78="","",'3 INPUT SAP DATA'!$AP81*0.6*Data!H$18)</f>
        <v/>
      </c>
      <c r="AS78" s="24" t="str">
        <f>IF($B78="","",'3 INPUT SAP DATA'!$AP81*0.6*Data!I$18)</f>
        <v/>
      </c>
      <c r="AT78" s="24" t="str">
        <f>IF($B78="","",'3 INPUT SAP DATA'!$AP81*0.6*Data!J$18)</f>
        <v/>
      </c>
      <c r="AU78" s="24" t="str">
        <f>IF($B78="","",'3 INPUT SAP DATA'!$AP81*0.6*Data!K$18)</f>
        <v/>
      </c>
      <c r="AV78" s="24" t="str">
        <f>IF($B78="","",'3 INPUT SAP DATA'!$AP81*0.6*Data!L$18)</f>
        <v/>
      </c>
      <c r="AW78" s="24" t="str">
        <f>IF($B78="","",'3 INPUT SAP DATA'!$AP81*0.6*Data!M$18)</f>
        <v/>
      </c>
      <c r="AX78" s="24" t="str">
        <f>IF($B78="","",'3 INPUT SAP DATA'!$AP81*0.6*Data!N$18)</f>
        <v/>
      </c>
      <c r="AY78" s="24" t="str">
        <f>IF($B78="","",'3 INPUT SAP DATA'!$AP81*0.6*Data!O$18)</f>
        <v/>
      </c>
      <c r="AZ78" s="24" t="str">
        <f>IF($B78="","",IF(OR('3 INPUT SAP DATA'!$AI81=Data!$E$12,'3 INPUT SAP DATA'!$AI81=Data!$G$12,'3 INPUT SAP DATA'!$AI81=Data!$H$12),0,Data!D$18*14*((0.0091*1+0.0245*(1-1))*3+0.0263)))</f>
        <v/>
      </c>
      <c r="BA78" s="24" t="str">
        <f>IF($B78="","",IF(OR('3 INPUT SAP DATA'!$AI81=Data!$E$12,'3 INPUT SAP DATA'!$AI81=Data!$G$12,'3 INPUT SAP DATA'!$AI81=Data!$H$12),0,Data!E$18*14*((0.0091*1+0.0245*(1-1))*3+0.0263)))</f>
        <v/>
      </c>
      <c r="BB78" s="24" t="str">
        <f>IF($B78="","",IF(OR('3 INPUT SAP DATA'!$AI81=Data!$E$12,'3 INPUT SAP DATA'!$AI81=Data!$G$12,'3 INPUT SAP DATA'!$AI81=Data!$H$12),0,Data!F$18*14*((0.0091*1+0.0245*(1-1))*3+0.0263)))</f>
        <v/>
      </c>
      <c r="BC78" s="24" t="str">
        <f>IF($B78="","",IF(OR('3 INPUT SAP DATA'!$AI81=Data!$E$12,'3 INPUT SAP DATA'!$AI81=Data!$G$12,'3 INPUT SAP DATA'!$AI81=Data!$H$12),0,Data!G$18*14*((0.0091*1+0.0245*(1-1))*3+0.0263)))</f>
        <v/>
      </c>
      <c r="BD78" s="24" t="str">
        <f>IF($B78="","",IF(OR('3 INPUT SAP DATA'!$AI81=Data!$E$12,'3 INPUT SAP DATA'!$AI81=Data!$G$12,'3 INPUT SAP DATA'!$AI81=Data!$H$12),0,Data!H$18*14*((0.0091*1+0.0245*(1-1))*3+0.0263)))</f>
        <v/>
      </c>
      <c r="BE78" s="24" t="str">
        <f>IF($B78="","",IF(OR('3 INPUT SAP DATA'!$AI81=Data!$E$12,'3 INPUT SAP DATA'!$AI81=Data!$G$12,'3 INPUT SAP DATA'!$AI81=Data!$H$12),0,Data!I$18*14*((0.0091*1+0.0245*(1-1))*3+0.0263)))</f>
        <v/>
      </c>
      <c r="BF78" s="24" t="str">
        <f>IF($B78="","",IF(OR('3 INPUT SAP DATA'!$AI81=Data!$E$12,'3 INPUT SAP DATA'!$AI81=Data!$G$12,'3 INPUT SAP DATA'!$AI81=Data!$H$12),0,Data!J$18*14*((0.0091*1+0.0245*(1-1))*3+0.0263)))</f>
        <v/>
      </c>
      <c r="BG78" s="24" t="str">
        <f>IF($B78="","",IF(OR('3 INPUT SAP DATA'!$AI81=Data!$E$12,'3 INPUT SAP DATA'!$AI81=Data!$G$12,'3 INPUT SAP DATA'!$AI81=Data!$H$12),0,Data!K$18*14*((0.0091*1+0.0245*(1-1))*3+0.0263)))</f>
        <v/>
      </c>
      <c r="BH78" s="24" t="str">
        <f>IF($B78="","",IF(OR('3 INPUT SAP DATA'!$AI81=Data!$E$12,'3 INPUT SAP DATA'!$AI81=Data!$G$12,'3 INPUT SAP DATA'!$AI81=Data!$H$12),0,Data!L$18*14*((0.0091*1+0.0245*(1-1))*3+0.0263)))</f>
        <v/>
      </c>
      <c r="BI78" s="24" t="str">
        <f>IF($B78="","",IF(OR('3 INPUT SAP DATA'!$AI81=Data!$E$12,'3 INPUT SAP DATA'!$AI81=Data!$G$12,'3 INPUT SAP DATA'!$AI81=Data!$H$12),0,Data!M$18*14*((0.0091*1+0.0245*(1-1))*3+0.0263)))</f>
        <v/>
      </c>
      <c r="BJ78" s="24" t="str">
        <f>IF($B78="","",IF(OR('3 INPUT SAP DATA'!$AI81=Data!$E$12,'3 INPUT SAP DATA'!$AI81=Data!$G$12,'3 INPUT SAP DATA'!$AI81=Data!$H$12),0,Data!N$18*14*((0.0091*1+0.0245*(1-1))*3+0.0263)))</f>
        <v/>
      </c>
      <c r="BK78" s="24" t="str">
        <f>IF($B78="","",IF(OR('3 INPUT SAP DATA'!$AI81=Data!$E$12,'3 INPUT SAP DATA'!$AI81=Data!$G$12,'3 INPUT SAP DATA'!$AI81=Data!$H$12),0,Data!O$18*14*((0.0091*1+0.0245*(1-1))*3+0.0263)))</f>
        <v/>
      </c>
      <c r="BL78" s="24" t="str">
        <f>IF($B78="","",IF('3 INPUT SAP DATA'!$AN81=Data!$G$13,600*IF(C81&lt;100,C81/100,1)*Data!D$18/365,0))</f>
        <v/>
      </c>
      <c r="BM78" s="24" t="str">
        <f>IF($B78="","",IF('3 INPUT SAP DATA'!$AN81=Data!$G$13,600*IF(D81&lt;100,D81/100,1)*Data!E$18/365,0))</f>
        <v/>
      </c>
      <c r="BN78" s="24" t="str">
        <f>IF($B78="","",IF('3 INPUT SAP DATA'!$AN81=Data!$G$13,600*IF(E81&lt;100,E81/100,1)*Data!F$18/365,0))</f>
        <v/>
      </c>
      <c r="BO78" s="24" t="str">
        <f>IF($B78="","",IF('3 INPUT SAP DATA'!$AN81=Data!$G$13,600*IF(F81&lt;100,F81/100,1)*Data!G$18/365,0))</f>
        <v/>
      </c>
      <c r="BP78" s="24" t="str">
        <f>IF($B78="","",IF('3 INPUT SAP DATA'!$AN81=Data!$G$13,600*IF(G81&lt;100,G81/100,1)*Data!H$18/365,0))</f>
        <v/>
      </c>
      <c r="BQ78" s="24" t="str">
        <f>IF($B78="","",IF('3 INPUT SAP DATA'!$AN81=Data!$G$13,600*IF(H81&lt;100,H81/100,1)*Data!I$18/365,0))</f>
        <v/>
      </c>
      <c r="BR78" s="24" t="str">
        <f>IF($B78="","",IF('3 INPUT SAP DATA'!$AN81=Data!$G$13,600*IF(I81&lt;100,I81/100,1)*Data!J$18/365,0))</f>
        <v/>
      </c>
      <c r="BS78" s="24" t="str">
        <f>IF($B78="","",IF('3 INPUT SAP DATA'!$AN81=Data!$G$13,600*IF(J81&lt;100,J81/100,1)*Data!K$18/365,0))</f>
        <v/>
      </c>
      <c r="BT78" s="24" t="str">
        <f>IF($B78="","",IF('3 INPUT SAP DATA'!$AN81=Data!$G$13,600*IF(K81&lt;100,K81/100,1)*Data!L$18/365,0))</f>
        <v/>
      </c>
      <c r="BU78" s="24" t="str">
        <f>IF($B78="","",IF('3 INPUT SAP DATA'!$AN81=Data!$G$13,600*IF(L81&lt;100,L81/100,1)*Data!M$18/365,0))</f>
        <v/>
      </c>
      <c r="BV78" s="24" t="str">
        <f>IF($B78="","",IF('3 INPUT SAP DATA'!$AN81=Data!$G$13,600*IF(M81&lt;100,M81/100,1)*Data!N$18/365,0))</f>
        <v/>
      </c>
      <c r="BW78" s="24" t="str">
        <f>IF($B78="","",IF('3 INPUT SAP DATA'!$AN81=Data!$G$13,600*IF(N81&lt;100,N81/100,1)*Data!O$18/365,0))</f>
        <v/>
      </c>
      <c r="BX78" s="24" t="str">
        <f t="shared" si="39"/>
        <v/>
      </c>
      <c r="BY78" s="24" t="str">
        <f t="shared" si="40"/>
        <v/>
      </c>
      <c r="BZ78" s="24" t="str">
        <f t="shared" si="41"/>
        <v/>
      </c>
      <c r="CA78" s="24" t="str">
        <f t="shared" si="42"/>
        <v/>
      </c>
      <c r="CB78" s="24" t="str">
        <f t="shared" si="43"/>
        <v/>
      </c>
      <c r="CC78" s="24" t="str">
        <f t="shared" si="44"/>
        <v/>
      </c>
      <c r="CD78" s="24" t="str">
        <f t="shared" si="45"/>
        <v/>
      </c>
      <c r="CE78" s="24" t="str">
        <f t="shared" si="46"/>
        <v/>
      </c>
      <c r="CF78" s="24" t="str">
        <f t="shared" si="47"/>
        <v/>
      </c>
      <c r="CG78" s="24" t="str">
        <f t="shared" si="48"/>
        <v/>
      </c>
      <c r="CH78" s="24" t="str">
        <f t="shared" si="49"/>
        <v/>
      </c>
      <c r="CI78" s="24" t="str">
        <f t="shared" si="50"/>
        <v/>
      </c>
      <c r="CJ78" s="24" t="str">
        <f>IF($B78="","",BX78+'3 INPUT SAP DATA'!AV81)</f>
        <v/>
      </c>
      <c r="CK78" s="24" t="str">
        <f>IF($B78="","",BY78+'3 INPUT SAP DATA'!AW81)</f>
        <v/>
      </c>
      <c r="CL78" s="24" t="str">
        <f>IF($B78="","",BZ78+'3 INPUT SAP DATA'!AX81)</f>
        <v/>
      </c>
      <c r="CM78" s="24" t="str">
        <f>IF($B78="","",CA78+'3 INPUT SAP DATA'!AY81)</f>
        <v/>
      </c>
      <c r="CN78" s="24" t="str">
        <f>IF($B78="","",CB78+'3 INPUT SAP DATA'!AZ81)</f>
        <v/>
      </c>
      <c r="CO78" s="24" t="str">
        <f>IF($B78="","",CC78+'3 INPUT SAP DATA'!BA81)</f>
        <v/>
      </c>
      <c r="CP78" s="24" t="str">
        <f>IF($B78="","",CD78+'3 INPUT SAP DATA'!BB81)</f>
        <v/>
      </c>
      <c r="CQ78" s="24" t="str">
        <f>IF($B78="","",CE78+'3 INPUT SAP DATA'!BC81)</f>
        <v/>
      </c>
      <c r="CR78" s="24" t="str">
        <f>IF($B78="","",CF78+'3 INPUT SAP DATA'!BD81)</f>
        <v/>
      </c>
      <c r="CS78" s="24" t="str">
        <f>IF($B78="","",CG78+'3 INPUT SAP DATA'!BE81)</f>
        <v/>
      </c>
      <c r="CT78" s="24" t="str">
        <f>IF($B78="","",CH78+'3 INPUT SAP DATA'!BF81)</f>
        <v/>
      </c>
      <c r="CU78" s="24" t="str">
        <f>IF($B78="","",CI78+'3 INPUT SAP DATA'!BG81)</f>
        <v/>
      </c>
      <c r="CV78" s="24" t="str">
        <f>IF($B78="","",Data!$I$125*(Data!$I$123*O78+BL78)+Data!$I$124*(AB78+AN78+AZ78))</f>
        <v/>
      </c>
      <c r="CW78" s="24" t="str">
        <f>IF($B78="","",Data!$I$125*(Data!$I$123*P78+BM78)+Data!$I$124*(AC78+AO78+BA78))</f>
        <v/>
      </c>
      <c r="CX78" s="24" t="str">
        <f>IF($B78="","",Data!$I$125*(Data!$I$123*Q78+BN78)+Data!$I$124*(AD78+AP78+BB78))</f>
        <v/>
      </c>
      <c r="CY78" s="24" t="str">
        <f>IF($B78="","",Data!$I$125*(Data!$I$123*R78+BO78)+Data!$I$124*(AE78+AQ78+BC78))</f>
        <v/>
      </c>
      <c r="CZ78" s="24" t="str">
        <f>IF($B78="","",Data!$I$125*(Data!$I$123*S78+BP78)+Data!$I$124*(AF78+AR78+BD78))</f>
        <v/>
      </c>
      <c r="DA78" s="24" t="str">
        <f>IF($B78="","",Data!$I$125*(Data!$I$123*T78+BQ78)+Data!$I$124*(AG78+AS78+BE78))</f>
        <v/>
      </c>
      <c r="DB78" s="24" t="str">
        <f>IF($B78="","",Data!$I$125*(Data!$I$123*U78+BR78)+Data!$I$124*(AH78+AT78+BF78))</f>
        <v/>
      </c>
      <c r="DC78" s="24" t="str">
        <f>IF($B78="","",Data!$I$125*(Data!$I$123*V78+BS78)+Data!$I$124*(AI78+AU78+BG78))</f>
        <v/>
      </c>
      <c r="DD78" s="24" t="str">
        <f>IF($B78="","",Data!$I$125*(Data!$I$123*W78+BT78)+Data!$I$124*(AJ78+AV78+BH78))</f>
        <v/>
      </c>
      <c r="DE78" s="24" t="str">
        <f>IF($B78="","",Data!$I$125*(Data!$I$123*X78+BU78)+Data!$I$124*(AK78+AW78+BI78))</f>
        <v/>
      </c>
      <c r="DF78" s="24" t="str">
        <f>IF($B78="","",Data!$I$125*(Data!$I$123*Y78+BV78)+Data!$I$124*(AL78+AX78+BJ78))</f>
        <v/>
      </c>
      <c r="DG78" s="24" t="str">
        <f>IF($B78="","",Data!$I$125*(Data!$I$123*Z78+BW78)+Data!$I$124*(AM78+AY78+BK78))</f>
        <v/>
      </c>
    </row>
    <row r="79" spans="2:111" s="17" customFormat="1" ht="19.899999999999999" customHeight="1">
      <c r="B79" s="47" t="str">
        <f>IF('3 INPUT SAP DATA'!H82="","",'3 INPUT SAP DATA'!H82)</f>
        <v/>
      </c>
      <c r="C79" s="24" t="str">
        <f>IF($B79="","",25*Occupancy!$G75*Data!D$107)</f>
        <v/>
      </c>
      <c r="D79" s="24" t="str">
        <f>IF($B79="","",25*Occupancy!$G75*Data!E$107)</f>
        <v/>
      </c>
      <c r="E79" s="24" t="str">
        <f>IF($B79="","",25*Occupancy!$G75*Data!F$107)</f>
        <v/>
      </c>
      <c r="F79" s="24" t="str">
        <f>IF($B79="","",25*Occupancy!$G75*Data!G$107)</f>
        <v/>
      </c>
      <c r="G79" s="24" t="str">
        <f>IF($B79="","",25*Occupancy!$G75*Data!H$107)</f>
        <v/>
      </c>
      <c r="H79" s="24" t="str">
        <f>IF($B79="","",25*Occupancy!$G75*Data!I$107)</f>
        <v/>
      </c>
      <c r="I79" s="24" t="str">
        <f>IF($B79="","",25*Occupancy!$G75*Data!J$107)</f>
        <v/>
      </c>
      <c r="J79" s="24" t="str">
        <f>IF($B79="","",25*Occupancy!$G75*Data!K$107)</f>
        <v/>
      </c>
      <c r="K79" s="24" t="str">
        <f>IF($B79="","",25*Occupancy!$G75*Data!L$107)</f>
        <v/>
      </c>
      <c r="L79" s="24" t="str">
        <f>IF($B79="","",25*Occupancy!$G75*Data!M$107)</f>
        <v/>
      </c>
      <c r="M79" s="24" t="str">
        <f>IF($B79="","",25*Occupancy!$G75*Data!N$107)</f>
        <v/>
      </c>
      <c r="N79" s="24" t="str">
        <f>IF($B79="","",25*Occupancy!$G75*Data!O$107)</f>
        <v/>
      </c>
      <c r="O79" s="24" t="str">
        <f>IF($B79="","",4.18*C79*Data!D$18*(60-Data!D$104)/3600)</f>
        <v/>
      </c>
      <c r="P79" s="24" t="str">
        <f>IF($B79="","",4.18*D79*Data!E$18*(60-Data!E$104)/3600)</f>
        <v/>
      </c>
      <c r="Q79" s="24" t="str">
        <f>IF($B79="","",4.18*E79*Data!F$18*(60-Data!F$104)/3600)</f>
        <v/>
      </c>
      <c r="R79" s="24" t="str">
        <f>IF($B79="","",4.18*F79*Data!G$18*(60-Data!G$104)/3600)</f>
        <v/>
      </c>
      <c r="S79" s="24" t="str">
        <f>IF($B79="","",4.18*G79*Data!H$18*(60-Data!H$104)/3600)</f>
        <v/>
      </c>
      <c r="T79" s="24" t="str">
        <f>IF($B79="","",4.18*H79*Data!I$18*(60-Data!I$104)/3600)</f>
        <v/>
      </c>
      <c r="U79" s="24" t="str">
        <f>IF($B79="","",4.18*I79*Data!J$18*(60-Data!J$104)/3600)</f>
        <v/>
      </c>
      <c r="V79" s="24" t="str">
        <f>IF($B79="","",4.18*J79*Data!K$18*(60-Data!K$104)/3600)</f>
        <v/>
      </c>
      <c r="W79" s="24" t="str">
        <f>IF($B79="","",4.18*K79*Data!L$18*(60-Data!L$104)/3600)</f>
        <v/>
      </c>
      <c r="X79" s="24" t="str">
        <f>IF($B79="","",4.18*L79*Data!M$18*(60-Data!M$104)/3600)</f>
        <v/>
      </c>
      <c r="Y79" s="24" t="str">
        <f>IF($B79="","",4.18*M79*Data!N$18*(60-Data!N$104)/3600)</f>
        <v/>
      </c>
      <c r="Z79" s="24" t="str">
        <f>IF($B79="","",4.18*N79*Data!O$18*(60-Data!O$104)/3600)</f>
        <v/>
      </c>
      <c r="AA79" s="24" t="str">
        <f t="shared" si="37"/>
        <v/>
      </c>
      <c r="AB79" s="24" t="str">
        <f t="shared" si="38"/>
        <v/>
      </c>
      <c r="AC79" s="24" t="str">
        <f t="shared" si="26"/>
        <v/>
      </c>
      <c r="AD79" s="24" t="str">
        <f t="shared" si="27"/>
        <v/>
      </c>
      <c r="AE79" s="24" t="str">
        <f t="shared" si="28"/>
        <v/>
      </c>
      <c r="AF79" s="24" t="str">
        <f t="shared" si="29"/>
        <v/>
      </c>
      <c r="AG79" s="24" t="str">
        <f t="shared" si="30"/>
        <v/>
      </c>
      <c r="AH79" s="24" t="str">
        <f t="shared" si="31"/>
        <v/>
      </c>
      <c r="AI79" s="24" t="str">
        <f t="shared" si="32"/>
        <v/>
      </c>
      <c r="AJ79" s="24" t="str">
        <f t="shared" si="33"/>
        <v/>
      </c>
      <c r="AK79" s="24" t="str">
        <f t="shared" si="34"/>
        <v/>
      </c>
      <c r="AL79" s="24" t="str">
        <f t="shared" si="35"/>
        <v/>
      </c>
      <c r="AM79" s="24" t="str">
        <f t="shared" si="36"/>
        <v/>
      </c>
      <c r="AN79" s="24" t="str">
        <f>IF($B79="","",'3 INPUT SAP DATA'!$AP82*0.6*Data!D$18)</f>
        <v/>
      </c>
      <c r="AO79" s="24" t="str">
        <f>IF($B79="","",'3 INPUT SAP DATA'!$AP82*0.6*Data!E$18)</f>
        <v/>
      </c>
      <c r="AP79" s="24" t="str">
        <f>IF($B79="","",'3 INPUT SAP DATA'!$AP82*0.6*Data!F$18)</f>
        <v/>
      </c>
      <c r="AQ79" s="24" t="str">
        <f>IF($B79="","",'3 INPUT SAP DATA'!$AP82*0.6*Data!G$18)</f>
        <v/>
      </c>
      <c r="AR79" s="24" t="str">
        <f>IF($B79="","",'3 INPUT SAP DATA'!$AP82*0.6*Data!H$18)</f>
        <v/>
      </c>
      <c r="AS79" s="24" t="str">
        <f>IF($B79="","",'3 INPUT SAP DATA'!$AP82*0.6*Data!I$18)</f>
        <v/>
      </c>
      <c r="AT79" s="24" t="str">
        <f>IF($B79="","",'3 INPUT SAP DATA'!$AP82*0.6*Data!J$18)</f>
        <v/>
      </c>
      <c r="AU79" s="24" t="str">
        <f>IF($B79="","",'3 INPUT SAP DATA'!$AP82*0.6*Data!K$18)</f>
        <v/>
      </c>
      <c r="AV79" s="24" t="str">
        <f>IF($B79="","",'3 INPUT SAP DATA'!$AP82*0.6*Data!L$18)</f>
        <v/>
      </c>
      <c r="AW79" s="24" t="str">
        <f>IF($B79="","",'3 INPUT SAP DATA'!$AP82*0.6*Data!M$18)</f>
        <v/>
      </c>
      <c r="AX79" s="24" t="str">
        <f>IF($B79="","",'3 INPUT SAP DATA'!$AP82*0.6*Data!N$18)</f>
        <v/>
      </c>
      <c r="AY79" s="24" t="str">
        <f>IF($B79="","",'3 INPUT SAP DATA'!$AP82*0.6*Data!O$18)</f>
        <v/>
      </c>
      <c r="AZ79" s="24" t="str">
        <f>IF($B79="","",IF(OR('3 INPUT SAP DATA'!$AI82=Data!$E$12,'3 INPUT SAP DATA'!$AI82=Data!$G$12,'3 INPUT SAP DATA'!$AI82=Data!$H$12),0,Data!D$18*14*((0.0091*1+0.0245*(1-1))*3+0.0263)))</f>
        <v/>
      </c>
      <c r="BA79" s="24" t="str">
        <f>IF($B79="","",IF(OR('3 INPUT SAP DATA'!$AI82=Data!$E$12,'3 INPUT SAP DATA'!$AI82=Data!$G$12,'3 INPUT SAP DATA'!$AI82=Data!$H$12),0,Data!E$18*14*((0.0091*1+0.0245*(1-1))*3+0.0263)))</f>
        <v/>
      </c>
      <c r="BB79" s="24" t="str">
        <f>IF($B79="","",IF(OR('3 INPUT SAP DATA'!$AI82=Data!$E$12,'3 INPUT SAP DATA'!$AI82=Data!$G$12,'3 INPUT SAP DATA'!$AI82=Data!$H$12),0,Data!F$18*14*((0.0091*1+0.0245*(1-1))*3+0.0263)))</f>
        <v/>
      </c>
      <c r="BC79" s="24" t="str">
        <f>IF($B79="","",IF(OR('3 INPUT SAP DATA'!$AI82=Data!$E$12,'3 INPUT SAP DATA'!$AI82=Data!$G$12,'3 INPUT SAP DATA'!$AI82=Data!$H$12),0,Data!G$18*14*((0.0091*1+0.0245*(1-1))*3+0.0263)))</f>
        <v/>
      </c>
      <c r="BD79" s="24" t="str">
        <f>IF($B79="","",IF(OR('3 INPUT SAP DATA'!$AI82=Data!$E$12,'3 INPUT SAP DATA'!$AI82=Data!$G$12,'3 INPUT SAP DATA'!$AI82=Data!$H$12),0,Data!H$18*14*((0.0091*1+0.0245*(1-1))*3+0.0263)))</f>
        <v/>
      </c>
      <c r="BE79" s="24" t="str">
        <f>IF($B79="","",IF(OR('3 INPUT SAP DATA'!$AI82=Data!$E$12,'3 INPUT SAP DATA'!$AI82=Data!$G$12,'3 INPUT SAP DATA'!$AI82=Data!$H$12),0,Data!I$18*14*((0.0091*1+0.0245*(1-1))*3+0.0263)))</f>
        <v/>
      </c>
      <c r="BF79" s="24" t="str">
        <f>IF($B79="","",IF(OR('3 INPUT SAP DATA'!$AI82=Data!$E$12,'3 INPUT SAP DATA'!$AI82=Data!$G$12,'3 INPUT SAP DATA'!$AI82=Data!$H$12),0,Data!J$18*14*((0.0091*1+0.0245*(1-1))*3+0.0263)))</f>
        <v/>
      </c>
      <c r="BG79" s="24" t="str">
        <f>IF($B79="","",IF(OR('3 INPUT SAP DATA'!$AI82=Data!$E$12,'3 INPUT SAP DATA'!$AI82=Data!$G$12,'3 INPUT SAP DATA'!$AI82=Data!$H$12),0,Data!K$18*14*((0.0091*1+0.0245*(1-1))*3+0.0263)))</f>
        <v/>
      </c>
      <c r="BH79" s="24" t="str">
        <f>IF($B79="","",IF(OR('3 INPUT SAP DATA'!$AI82=Data!$E$12,'3 INPUT SAP DATA'!$AI82=Data!$G$12,'3 INPUT SAP DATA'!$AI82=Data!$H$12),0,Data!L$18*14*((0.0091*1+0.0245*(1-1))*3+0.0263)))</f>
        <v/>
      </c>
      <c r="BI79" s="24" t="str">
        <f>IF($B79="","",IF(OR('3 INPUT SAP DATA'!$AI82=Data!$E$12,'3 INPUT SAP DATA'!$AI82=Data!$G$12,'3 INPUT SAP DATA'!$AI82=Data!$H$12),0,Data!M$18*14*((0.0091*1+0.0245*(1-1))*3+0.0263)))</f>
        <v/>
      </c>
      <c r="BJ79" s="24" t="str">
        <f>IF($B79="","",IF(OR('3 INPUT SAP DATA'!$AI82=Data!$E$12,'3 INPUT SAP DATA'!$AI82=Data!$G$12,'3 INPUT SAP DATA'!$AI82=Data!$H$12),0,Data!N$18*14*((0.0091*1+0.0245*(1-1))*3+0.0263)))</f>
        <v/>
      </c>
      <c r="BK79" s="24" t="str">
        <f>IF($B79="","",IF(OR('3 INPUT SAP DATA'!$AI82=Data!$E$12,'3 INPUT SAP DATA'!$AI82=Data!$G$12,'3 INPUT SAP DATA'!$AI82=Data!$H$12),0,Data!O$18*14*((0.0091*1+0.0245*(1-1))*3+0.0263)))</f>
        <v/>
      </c>
      <c r="BL79" s="24" t="str">
        <f>IF($B79="","",IF('3 INPUT SAP DATA'!$AN82=Data!$G$13,600*IF(C82&lt;100,C82/100,1)*Data!D$18/365,0))</f>
        <v/>
      </c>
      <c r="BM79" s="24" t="str">
        <f>IF($B79="","",IF('3 INPUT SAP DATA'!$AN82=Data!$G$13,600*IF(D82&lt;100,D82/100,1)*Data!E$18/365,0))</f>
        <v/>
      </c>
      <c r="BN79" s="24" t="str">
        <f>IF($B79="","",IF('3 INPUT SAP DATA'!$AN82=Data!$G$13,600*IF(E82&lt;100,E82/100,1)*Data!F$18/365,0))</f>
        <v/>
      </c>
      <c r="BO79" s="24" t="str">
        <f>IF($B79="","",IF('3 INPUT SAP DATA'!$AN82=Data!$G$13,600*IF(F82&lt;100,F82/100,1)*Data!G$18/365,0))</f>
        <v/>
      </c>
      <c r="BP79" s="24" t="str">
        <f>IF($B79="","",IF('3 INPUT SAP DATA'!$AN82=Data!$G$13,600*IF(G82&lt;100,G82/100,1)*Data!H$18/365,0))</f>
        <v/>
      </c>
      <c r="BQ79" s="24" t="str">
        <f>IF($B79="","",IF('3 INPUT SAP DATA'!$AN82=Data!$G$13,600*IF(H82&lt;100,H82/100,1)*Data!I$18/365,0))</f>
        <v/>
      </c>
      <c r="BR79" s="24" t="str">
        <f>IF($B79="","",IF('3 INPUT SAP DATA'!$AN82=Data!$G$13,600*IF(I82&lt;100,I82/100,1)*Data!J$18/365,0))</f>
        <v/>
      </c>
      <c r="BS79" s="24" t="str">
        <f>IF($B79="","",IF('3 INPUT SAP DATA'!$AN82=Data!$G$13,600*IF(J82&lt;100,J82/100,1)*Data!K$18/365,0))</f>
        <v/>
      </c>
      <c r="BT79" s="24" t="str">
        <f>IF($B79="","",IF('3 INPUT SAP DATA'!$AN82=Data!$G$13,600*IF(K82&lt;100,K82/100,1)*Data!L$18/365,0))</f>
        <v/>
      </c>
      <c r="BU79" s="24" t="str">
        <f>IF($B79="","",IF('3 INPUT SAP DATA'!$AN82=Data!$G$13,600*IF(L82&lt;100,L82/100,1)*Data!M$18/365,0))</f>
        <v/>
      </c>
      <c r="BV79" s="24" t="str">
        <f>IF($B79="","",IF('3 INPUT SAP DATA'!$AN82=Data!$G$13,600*IF(M82&lt;100,M82/100,1)*Data!N$18/365,0))</f>
        <v/>
      </c>
      <c r="BW79" s="24" t="str">
        <f>IF($B79="","",IF('3 INPUT SAP DATA'!$AN82=Data!$G$13,600*IF(N82&lt;100,N82/100,1)*Data!O$18/365,0))</f>
        <v/>
      </c>
      <c r="BX79" s="24" t="str">
        <f t="shared" si="39"/>
        <v/>
      </c>
      <c r="BY79" s="24" t="str">
        <f t="shared" si="40"/>
        <v/>
      </c>
      <c r="BZ79" s="24" t="str">
        <f t="shared" si="41"/>
        <v/>
      </c>
      <c r="CA79" s="24" t="str">
        <f t="shared" si="42"/>
        <v/>
      </c>
      <c r="CB79" s="24" t="str">
        <f t="shared" si="43"/>
        <v/>
      </c>
      <c r="CC79" s="24" t="str">
        <f t="shared" si="44"/>
        <v/>
      </c>
      <c r="CD79" s="24" t="str">
        <f t="shared" si="45"/>
        <v/>
      </c>
      <c r="CE79" s="24" t="str">
        <f t="shared" si="46"/>
        <v/>
      </c>
      <c r="CF79" s="24" t="str">
        <f t="shared" si="47"/>
        <v/>
      </c>
      <c r="CG79" s="24" t="str">
        <f t="shared" si="48"/>
        <v/>
      </c>
      <c r="CH79" s="24" t="str">
        <f t="shared" si="49"/>
        <v/>
      </c>
      <c r="CI79" s="24" t="str">
        <f t="shared" si="50"/>
        <v/>
      </c>
      <c r="CJ79" s="24" t="str">
        <f>IF($B79="","",BX79+'3 INPUT SAP DATA'!AV82)</f>
        <v/>
      </c>
      <c r="CK79" s="24" t="str">
        <f>IF($B79="","",BY79+'3 INPUT SAP DATA'!AW82)</f>
        <v/>
      </c>
      <c r="CL79" s="24" t="str">
        <f>IF($B79="","",BZ79+'3 INPUT SAP DATA'!AX82)</f>
        <v/>
      </c>
      <c r="CM79" s="24" t="str">
        <f>IF($B79="","",CA79+'3 INPUT SAP DATA'!AY82)</f>
        <v/>
      </c>
      <c r="CN79" s="24" t="str">
        <f>IF($B79="","",CB79+'3 INPUT SAP DATA'!AZ82)</f>
        <v/>
      </c>
      <c r="CO79" s="24" t="str">
        <f>IF($B79="","",CC79+'3 INPUT SAP DATA'!BA82)</f>
        <v/>
      </c>
      <c r="CP79" s="24" t="str">
        <f>IF($B79="","",CD79+'3 INPUT SAP DATA'!BB82)</f>
        <v/>
      </c>
      <c r="CQ79" s="24" t="str">
        <f>IF($B79="","",CE79+'3 INPUT SAP DATA'!BC82)</f>
        <v/>
      </c>
      <c r="CR79" s="24" t="str">
        <f>IF($B79="","",CF79+'3 INPUT SAP DATA'!BD82)</f>
        <v/>
      </c>
      <c r="CS79" s="24" t="str">
        <f>IF($B79="","",CG79+'3 INPUT SAP DATA'!BE82)</f>
        <v/>
      </c>
      <c r="CT79" s="24" t="str">
        <f>IF($B79="","",CH79+'3 INPUT SAP DATA'!BF82)</f>
        <v/>
      </c>
      <c r="CU79" s="24" t="str">
        <f>IF($B79="","",CI79+'3 INPUT SAP DATA'!BG82)</f>
        <v/>
      </c>
      <c r="CV79" s="24" t="str">
        <f>IF($B79="","",Data!$I$125*(Data!$I$123*O79+BL79)+Data!$I$124*(AB79+AN79+AZ79))</f>
        <v/>
      </c>
      <c r="CW79" s="24" t="str">
        <f>IF($B79="","",Data!$I$125*(Data!$I$123*P79+BM79)+Data!$I$124*(AC79+AO79+BA79))</f>
        <v/>
      </c>
      <c r="CX79" s="24" t="str">
        <f>IF($B79="","",Data!$I$125*(Data!$I$123*Q79+BN79)+Data!$I$124*(AD79+AP79+BB79))</f>
        <v/>
      </c>
      <c r="CY79" s="24" t="str">
        <f>IF($B79="","",Data!$I$125*(Data!$I$123*R79+BO79)+Data!$I$124*(AE79+AQ79+BC79))</f>
        <v/>
      </c>
      <c r="CZ79" s="24" t="str">
        <f>IF($B79="","",Data!$I$125*(Data!$I$123*S79+BP79)+Data!$I$124*(AF79+AR79+BD79))</f>
        <v/>
      </c>
      <c r="DA79" s="24" t="str">
        <f>IF($B79="","",Data!$I$125*(Data!$I$123*T79+BQ79)+Data!$I$124*(AG79+AS79+BE79))</f>
        <v/>
      </c>
      <c r="DB79" s="24" t="str">
        <f>IF($B79="","",Data!$I$125*(Data!$I$123*U79+BR79)+Data!$I$124*(AH79+AT79+BF79))</f>
        <v/>
      </c>
      <c r="DC79" s="24" t="str">
        <f>IF($B79="","",Data!$I$125*(Data!$I$123*V79+BS79)+Data!$I$124*(AI79+AU79+BG79))</f>
        <v/>
      </c>
      <c r="DD79" s="24" t="str">
        <f>IF($B79="","",Data!$I$125*(Data!$I$123*W79+BT79)+Data!$I$124*(AJ79+AV79+BH79))</f>
        <v/>
      </c>
      <c r="DE79" s="24" t="str">
        <f>IF($B79="","",Data!$I$125*(Data!$I$123*X79+BU79)+Data!$I$124*(AK79+AW79+BI79))</f>
        <v/>
      </c>
      <c r="DF79" s="24" t="str">
        <f>IF($B79="","",Data!$I$125*(Data!$I$123*Y79+BV79)+Data!$I$124*(AL79+AX79+BJ79))</f>
        <v/>
      </c>
      <c r="DG79" s="24" t="str">
        <f>IF($B79="","",Data!$I$125*(Data!$I$123*Z79+BW79)+Data!$I$124*(AM79+AY79+BK79))</f>
        <v/>
      </c>
    </row>
    <row r="80" spans="2:111" s="17" customFormat="1" ht="19.899999999999999" customHeight="1">
      <c r="B80" s="47" t="str">
        <f>IF('3 INPUT SAP DATA'!H83="","",'3 INPUT SAP DATA'!H83)</f>
        <v/>
      </c>
      <c r="C80" s="24" t="str">
        <f>IF($B80="","",25*Occupancy!$G76*Data!D$107)</f>
        <v/>
      </c>
      <c r="D80" s="24" t="str">
        <f>IF($B80="","",25*Occupancy!$G76*Data!E$107)</f>
        <v/>
      </c>
      <c r="E80" s="24" t="str">
        <f>IF($B80="","",25*Occupancy!$G76*Data!F$107)</f>
        <v/>
      </c>
      <c r="F80" s="24" t="str">
        <f>IF($B80="","",25*Occupancy!$G76*Data!G$107)</f>
        <v/>
      </c>
      <c r="G80" s="24" t="str">
        <f>IF($B80="","",25*Occupancy!$G76*Data!H$107)</f>
        <v/>
      </c>
      <c r="H80" s="24" t="str">
        <f>IF($B80="","",25*Occupancy!$G76*Data!I$107)</f>
        <v/>
      </c>
      <c r="I80" s="24" t="str">
        <f>IF($B80="","",25*Occupancy!$G76*Data!J$107)</f>
        <v/>
      </c>
      <c r="J80" s="24" t="str">
        <f>IF($B80="","",25*Occupancy!$G76*Data!K$107)</f>
        <v/>
      </c>
      <c r="K80" s="24" t="str">
        <f>IF($B80="","",25*Occupancy!$G76*Data!L$107)</f>
        <v/>
      </c>
      <c r="L80" s="24" t="str">
        <f>IF($B80="","",25*Occupancy!$G76*Data!M$107)</f>
        <v/>
      </c>
      <c r="M80" s="24" t="str">
        <f>IF($B80="","",25*Occupancy!$G76*Data!N$107)</f>
        <v/>
      </c>
      <c r="N80" s="24" t="str">
        <f>IF($B80="","",25*Occupancy!$G76*Data!O$107)</f>
        <v/>
      </c>
      <c r="O80" s="24" t="str">
        <f>IF($B80="","",4.18*C80*Data!D$18*(60-Data!D$104)/3600)</f>
        <v/>
      </c>
      <c r="P80" s="24" t="str">
        <f>IF($B80="","",4.18*D80*Data!E$18*(60-Data!E$104)/3600)</f>
        <v/>
      </c>
      <c r="Q80" s="24" t="str">
        <f>IF($B80="","",4.18*E80*Data!F$18*(60-Data!F$104)/3600)</f>
        <v/>
      </c>
      <c r="R80" s="24" t="str">
        <f>IF($B80="","",4.18*F80*Data!G$18*(60-Data!G$104)/3600)</f>
        <v/>
      </c>
      <c r="S80" s="24" t="str">
        <f>IF($B80="","",4.18*G80*Data!H$18*(60-Data!H$104)/3600)</f>
        <v/>
      </c>
      <c r="T80" s="24" t="str">
        <f>IF($B80="","",4.18*H80*Data!I$18*(60-Data!I$104)/3600)</f>
        <v/>
      </c>
      <c r="U80" s="24" t="str">
        <f>IF($B80="","",4.18*I80*Data!J$18*(60-Data!J$104)/3600)</f>
        <v/>
      </c>
      <c r="V80" s="24" t="str">
        <f>IF($B80="","",4.18*J80*Data!K$18*(60-Data!K$104)/3600)</f>
        <v/>
      </c>
      <c r="W80" s="24" t="str">
        <f>IF($B80="","",4.18*K80*Data!L$18*(60-Data!L$104)/3600)</f>
        <v/>
      </c>
      <c r="X80" s="24" t="str">
        <f>IF($B80="","",4.18*L80*Data!M$18*(60-Data!M$104)/3600)</f>
        <v/>
      </c>
      <c r="Y80" s="24" t="str">
        <f>IF($B80="","",4.18*M80*Data!N$18*(60-Data!N$104)/3600)</f>
        <v/>
      </c>
      <c r="Z80" s="24" t="str">
        <f>IF($B80="","",4.18*N80*Data!O$18*(60-Data!O$104)/3600)</f>
        <v/>
      </c>
      <c r="AA80" s="24" t="str">
        <f t="shared" si="37"/>
        <v/>
      </c>
      <c r="AB80" s="24" t="str">
        <f t="shared" si="38"/>
        <v/>
      </c>
      <c r="AC80" s="24" t="str">
        <f t="shared" si="26"/>
        <v/>
      </c>
      <c r="AD80" s="24" t="str">
        <f t="shared" si="27"/>
        <v/>
      </c>
      <c r="AE80" s="24" t="str">
        <f t="shared" si="28"/>
        <v/>
      </c>
      <c r="AF80" s="24" t="str">
        <f t="shared" si="29"/>
        <v/>
      </c>
      <c r="AG80" s="24" t="str">
        <f t="shared" si="30"/>
        <v/>
      </c>
      <c r="AH80" s="24" t="str">
        <f t="shared" si="31"/>
        <v/>
      </c>
      <c r="AI80" s="24" t="str">
        <f t="shared" si="32"/>
        <v/>
      </c>
      <c r="AJ80" s="24" t="str">
        <f t="shared" si="33"/>
        <v/>
      </c>
      <c r="AK80" s="24" t="str">
        <f t="shared" si="34"/>
        <v/>
      </c>
      <c r="AL80" s="24" t="str">
        <f t="shared" si="35"/>
        <v/>
      </c>
      <c r="AM80" s="24" t="str">
        <f t="shared" si="36"/>
        <v/>
      </c>
      <c r="AN80" s="24" t="str">
        <f>IF($B80="","",'3 INPUT SAP DATA'!$AP83*0.6*Data!D$18)</f>
        <v/>
      </c>
      <c r="AO80" s="24" t="str">
        <f>IF($B80="","",'3 INPUT SAP DATA'!$AP83*0.6*Data!E$18)</f>
        <v/>
      </c>
      <c r="AP80" s="24" t="str">
        <f>IF($B80="","",'3 INPUT SAP DATA'!$AP83*0.6*Data!F$18)</f>
        <v/>
      </c>
      <c r="AQ80" s="24" t="str">
        <f>IF($B80="","",'3 INPUT SAP DATA'!$AP83*0.6*Data!G$18)</f>
        <v/>
      </c>
      <c r="AR80" s="24" t="str">
        <f>IF($B80="","",'3 INPUT SAP DATA'!$AP83*0.6*Data!H$18)</f>
        <v/>
      </c>
      <c r="AS80" s="24" t="str">
        <f>IF($B80="","",'3 INPUT SAP DATA'!$AP83*0.6*Data!I$18)</f>
        <v/>
      </c>
      <c r="AT80" s="24" t="str">
        <f>IF($B80="","",'3 INPUT SAP DATA'!$AP83*0.6*Data!J$18)</f>
        <v/>
      </c>
      <c r="AU80" s="24" t="str">
        <f>IF($B80="","",'3 INPUT SAP DATA'!$AP83*0.6*Data!K$18)</f>
        <v/>
      </c>
      <c r="AV80" s="24" t="str">
        <f>IF($B80="","",'3 INPUT SAP DATA'!$AP83*0.6*Data!L$18)</f>
        <v/>
      </c>
      <c r="AW80" s="24" t="str">
        <f>IF($B80="","",'3 INPUT SAP DATA'!$AP83*0.6*Data!M$18)</f>
        <v/>
      </c>
      <c r="AX80" s="24" t="str">
        <f>IF($B80="","",'3 INPUT SAP DATA'!$AP83*0.6*Data!N$18)</f>
        <v/>
      </c>
      <c r="AY80" s="24" t="str">
        <f>IF($B80="","",'3 INPUT SAP DATA'!$AP83*0.6*Data!O$18)</f>
        <v/>
      </c>
      <c r="AZ80" s="24" t="str">
        <f>IF($B80="","",IF(OR('3 INPUT SAP DATA'!$AI83=Data!$E$12,'3 INPUT SAP DATA'!$AI83=Data!$G$12,'3 INPUT SAP DATA'!$AI83=Data!$H$12),0,Data!D$18*14*((0.0091*1+0.0245*(1-1))*3+0.0263)))</f>
        <v/>
      </c>
      <c r="BA80" s="24" t="str">
        <f>IF($B80="","",IF(OR('3 INPUT SAP DATA'!$AI83=Data!$E$12,'3 INPUT SAP DATA'!$AI83=Data!$G$12,'3 INPUT SAP DATA'!$AI83=Data!$H$12),0,Data!E$18*14*((0.0091*1+0.0245*(1-1))*3+0.0263)))</f>
        <v/>
      </c>
      <c r="BB80" s="24" t="str">
        <f>IF($B80="","",IF(OR('3 INPUT SAP DATA'!$AI83=Data!$E$12,'3 INPUT SAP DATA'!$AI83=Data!$G$12,'3 INPUT SAP DATA'!$AI83=Data!$H$12),0,Data!F$18*14*((0.0091*1+0.0245*(1-1))*3+0.0263)))</f>
        <v/>
      </c>
      <c r="BC80" s="24" t="str">
        <f>IF($B80="","",IF(OR('3 INPUT SAP DATA'!$AI83=Data!$E$12,'3 INPUT SAP DATA'!$AI83=Data!$G$12,'3 INPUT SAP DATA'!$AI83=Data!$H$12),0,Data!G$18*14*((0.0091*1+0.0245*(1-1))*3+0.0263)))</f>
        <v/>
      </c>
      <c r="BD80" s="24" t="str">
        <f>IF($B80="","",IF(OR('3 INPUT SAP DATA'!$AI83=Data!$E$12,'3 INPUT SAP DATA'!$AI83=Data!$G$12,'3 INPUT SAP DATA'!$AI83=Data!$H$12),0,Data!H$18*14*((0.0091*1+0.0245*(1-1))*3+0.0263)))</f>
        <v/>
      </c>
      <c r="BE80" s="24" t="str">
        <f>IF($B80="","",IF(OR('3 INPUT SAP DATA'!$AI83=Data!$E$12,'3 INPUT SAP DATA'!$AI83=Data!$G$12,'3 INPUT SAP DATA'!$AI83=Data!$H$12),0,Data!I$18*14*((0.0091*1+0.0245*(1-1))*3+0.0263)))</f>
        <v/>
      </c>
      <c r="BF80" s="24" t="str">
        <f>IF($B80="","",IF(OR('3 INPUT SAP DATA'!$AI83=Data!$E$12,'3 INPUT SAP DATA'!$AI83=Data!$G$12,'3 INPUT SAP DATA'!$AI83=Data!$H$12),0,Data!J$18*14*((0.0091*1+0.0245*(1-1))*3+0.0263)))</f>
        <v/>
      </c>
      <c r="BG80" s="24" t="str">
        <f>IF($B80="","",IF(OR('3 INPUT SAP DATA'!$AI83=Data!$E$12,'3 INPUT SAP DATA'!$AI83=Data!$G$12,'3 INPUT SAP DATA'!$AI83=Data!$H$12),0,Data!K$18*14*((0.0091*1+0.0245*(1-1))*3+0.0263)))</f>
        <v/>
      </c>
      <c r="BH80" s="24" t="str">
        <f>IF($B80="","",IF(OR('3 INPUT SAP DATA'!$AI83=Data!$E$12,'3 INPUT SAP DATA'!$AI83=Data!$G$12,'3 INPUT SAP DATA'!$AI83=Data!$H$12),0,Data!L$18*14*((0.0091*1+0.0245*(1-1))*3+0.0263)))</f>
        <v/>
      </c>
      <c r="BI80" s="24" t="str">
        <f>IF($B80="","",IF(OR('3 INPUT SAP DATA'!$AI83=Data!$E$12,'3 INPUT SAP DATA'!$AI83=Data!$G$12,'3 INPUT SAP DATA'!$AI83=Data!$H$12),0,Data!M$18*14*((0.0091*1+0.0245*(1-1))*3+0.0263)))</f>
        <v/>
      </c>
      <c r="BJ80" s="24" t="str">
        <f>IF($B80="","",IF(OR('3 INPUT SAP DATA'!$AI83=Data!$E$12,'3 INPUT SAP DATA'!$AI83=Data!$G$12,'3 INPUT SAP DATA'!$AI83=Data!$H$12),0,Data!N$18*14*((0.0091*1+0.0245*(1-1))*3+0.0263)))</f>
        <v/>
      </c>
      <c r="BK80" s="24" t="str">
        <f>IF($B80="","",IF(OR('3 INPUT SAP DATA'!$AI83=Data!$E$12,'3 INPUT SAP DATA'!$AI83=Data!$G$12,'3 INPUT SAP DATA'!$AI83=Data!$H$12),0,Data!O$18*14*((0.0091*1+0.0245*(1-1))*3+0.0263)))</f>
        <v/>
      </c>
      <c r="BL80" s="24" t="str">
        <f>IF($B80="","",IF('3 INPUT SAP DATA'!$AN83=Data!$G$13,600*IF(C83&lt;100,C83/100,1)*Data!D$18/365,0))</f>
        <v/>
      </c>
      <c r="BM80" s="24" t="str">
        <f>IF($B80="","",IF('3 INPUT SAP DATA'!$AN83=Data!$G$13,600*IF(D83&lt;100,D83/100,1)*Data!E$18/365,0))</f>
        <v/>
      </c>
      <c r="BN80" s="24" t="str">
        <f>IF($B80="","",IF('3 INPUT SAP DATA'!$AN83=Data!$G$13,600*IF(E83&lt;100,E83/100,1)*Data!F$18/365,0))</f>
        <v/>
      </c>
      <c r="BO80" s="24" t="str">
        <f>IF($B80="","",IF('3 INPUT SAP DATA'!$AN83=Data!$G$13,600*IF(F83&lt;100,F83/100,1)*Data!G$18/365,0))</f>
        <v/>
      </c>
      <c r="BP80" s="24" t="str">
        <f>IF($B80="","",IF('3 INPUT SAP DATA'!$AN83=Data!$G$13,600*IF(G83&lt;100,G83/100,1)*Data!H$18/365,0))</f>
        <v/>
      </c>
      <c r="BQ80" s="24" t="str">
        <f>IF($B80="","",IF('3 INPUT SAP DATA'!$AN83=Data!$G$13,600*IF(H83&lt;100,H83/100,1)*Data!I$18/365,0))</f>
        <v/>
      </c>
      <c r="BR80" s="24" t="str">
        <f>IF($B80="","",IF('3 INPUT SAP DATA'!$AN83=Data!$G$13,600*IF(I83&lt;100,I83/100,1)*Data!J$18/365,0))</f>
        <v/>
      </c>
      <c r="BS80" s="24" t="str">
        <f>IF($B80="","",IF('3 INPUT SAP DATA'!$AN83=Data!$G$13,600*IF(J83&lt;100,J83/100,1)*Data!K$18/365,0))</f>
        <v/>
      </c>
      <c r="BT80" s="24" t="str">
        <f>IF($B80="","",IF('3 INPUT SAP DATA'!$AN83=Data!$G$13,600*IF(K83&lt;100,K83/100,1)*Data!L$18/365,0))</f>
        <v/>
      </c>
      <c r="BU80" s="24" t="str">
        <f>IF($B80="","",IF('3 INPUT SAP DATA'!$AN83=Data!$G$13,600*IF(L83&lt;100,L83/100,1)*Data!M$18/365,0))</f>
        <v/>
      </c>
      <c r="BV80" s="24" t="str">
        <f>IF($B80="","",IF('3 INPUT SAP DATA'!$AN83=Data!$G$13,600*IF(M83&lt;100,M83/100,1)*Data!N$18/365,0))</f>
        <v/>
      </c>
      <c r="BW80" s="24" t="str">
        <f>IF($B80="","",IF('3 INPUT SAP DATA'!$AN83=Data!$G$13,600*IF(N83&lt;100,N83/100,1)*Data!O$18/365,0))</f>
        <v/>
      </c>
      <c r="BX80" s="24" t="str">
        <f t="shared" si="39"/>
        <v/>
      </c>
      <c r="BY80" s="24" t="str">
        <f t="shared" si="40"/>
        <v/>
      </c>
      <c r="BZ80" s="24" t="str">
        <f t="shared" si="41"/>
        <v/>
      </c>
      <c r="CA80" s="24" t="str">
        <f t="shared" si="42"/>
        <v/>
      </c>
      <c r="CB80" s="24" t="str">
        <f t="shared" si="43"/>
        <v/>
      </c>
      <c r="CC80" s="24" t="str">
        <f t="shared" si="44"/>
        <v/>
      </c>
      <c r="CD80" s="24" t="str">
        <f t="shared" si="45"/>
        <v/>
      </c>
      <c r="CE80" s="24" t="str">
        <f t="shared" si="46"/>
        <v/>
      </c>
      <c r="CF80" s="24" t="str">
        <f t="shared" si="47"/>
        <v/>
      </c>
      <c r="CG80" s="24" t="str">
        <f t="shared" si="48"/>
        <v/>
      </c>
      <c r="CH80" s="24" t="str">
        <f t="shared" si="49"/>
        <v/>
      </c>
      <c r="CI80" s="24" t="str">
        <f t="shared" si="50"/>
        <v/>
      </c>
      <c r="CJ80" s="24" t="str">
        <f>IF($B80="","",BX80+'3 INPUT SAP DATA'!AV83)</f>
        <v/>
      </c>
      <c r="CK80" s="24" t="str">
        <f>IF($B80="","",BY80+'3 INPUT SAP DATA'!AW83)</f>
        <v/>
      </c>
      <c r="CL80" s="24" t="str">
        <f>IF($B80="","",BZ80+'3 INPUT SAP DATA'!AX83)</f>
        <v/>
      </c>
      <c r="CM80" s="24" t="str">
        <f>IF($B80="","",CA80+'3 INPUT SAP DATA'!AY83)</f>
        <v/>
      </c>
      <c r="CN80" s="24" t="str">
        <f>IF($B80="","",CB80+'3 INPUT SAP DATA'!AZ83)</f>
        <v/>
      </c>
      <c r="CO80" s="24" t="str">
        <f>IF($B80="","",CC80+'3 INPUT SAP DATA'!BA83)</f>
        <v/>
      </c>
      <c r="CP80" s="24" t="str">
        <f>IF($B80="","",CD80+'3 INPUT SAP DATA'!BB83)</f>
        <v/>
      </c>
      <c r="CQ80" s="24" t="str">
        <f>IF($B80="","",CE80+'3 INPUT SAP DATA'!BC83)</f>
        <v/>
      </c>
      <c r="CR80" s="24" t="str">
        <f>IF($B80="","",CF80+'3 INPUT SAP DATA'!BD83)</f>
        <v/>
      </c>
      <c r="CS80" s="24" t="str">
        <f>IF($B80="","",CG80+'3 INPUT SAP DATA'!BE83)</f>
        <v/>
      </c>
      <c r="CT80" s="24" t="str">
        <f>IF($B80="","",CH80+'3 INPUT SAP DATA'!BF83)</f>
        <v/>
      </c>
      <c r="CU80" s="24" t="str">
        <f>IF($B80="","",CI80+'3 INPUT SAP DATA'!BG83)</f>
        <v/>
      </c>
      <c r="CV80" s="24" t="str">
        <f>IF($B80="","",Data!$I$125*(Data!$I$123*O80+BL80)+Data!$I$124*(AB80+AN80+AZ80))</f>
        <v/>
      </c>
      <c r="CW80" s="24" t="str">
        <f>IF($B80="","",Data!$I$125*(Data!$I$123*P80+BM80)+Data!$I$124*(AC80+AO80+BA80))</f>
        <v/>
      </c>
      <c r="CX80" s="24" t="str">
        <f>IF($B80="","",Data!$I$125*(Data!$I$123*Q80+BN80)+Data!$I$124*(AD80+AP80+BB80))</f>
        <v/>
      </c>
      <c r="CY80" s="24" t="str">
        <f>IF($B80="","",Data!$I$125*(Data!$I$123*R80+BO80)+Data!$I$124*(AE80+AQ80+BC80))</f>
        <v/>
      </c>
      <c r="CZ80" s="24" t="str">
        <f>IF($B80="","",Data!$I$125*(Data!$I$123*S80+BP80)+Data!$I$124*(AF80+AR80+BD80))</f>
        <v/>
      </c>
      <c r="DA80" s="24" t="str">
        <f>IF($B80="","",Data!$I$125*(Data!$I$123*T80+BQ80)+Data!$I$124*(AG80+AS80+BE80))</f>
        <v/>
      </c>
      <c r="DB80" s="24" t="str">
        <f>IF($B80="","",Data!$I$125*(Data!$I$123*U80+BR80)+Data!$I$124*(AH80+AT80+BF80))</f>
        <v/>
      </c>
      <c r="DC80" s="24" t="str">
        <f>IF($B80="","",Data!$I$125*(Data!$I$123*V80+BS80)+Data!$I$124*(AI80+AU80+BG80))</f>
        <v/>
      </c>
      <c r="DD80" s="24" t="str">
        <f>IF($B80="","",Data!$I$125*(Data!$I$123*W80+BT80)+Data!$I$124*(AJ80+AV80+BH80))</f>
        <v/>
      </c>
      <c r="DE80" s="24" t="str">
        <f>IF($B80="","",Data!$I$125*(Data!$I$123*X80+BU80)+Data!$I$124*(AK80+AW80+BI80))</f>
        <v/>
      </c>
      <c r="DF80" s="24" t="str">
        <f>IF($B80="","",Data!$I$125*(Data!$I$123*Y80+BV80)+Data!$I$124*(AL80+AX80+BJ80))</f>
        <v/>
      </c>
      <c r="DG80" s="24" t="str">
        <f>IF($B80="","",Data!$I$125*(Data!$I$123*Z80+BW80)+Data!$I$124*(AM80+AY80+BK80))</f>
        <v/>
      </c>
    </row>
    <row r="81" spans="2:111" s="17" customFormat="1" ht="19.899999999999999" customHeight="1">
      <c r="B81" s="47" t="str">
        <f>IF('3 INPUT SAP DATA'!H84="","",'3 INPUT SAP DATA'!H84)</f>
        <v/>
      </c>
      <c r="C81" s="24" t="str">
        <f>IF($B81="","",25*Occupancy!$G77*Data!D$107)</f>
        <v/>
      </c>
      <c r="D81" s="24" t="str">
        <f>IF($B81="","",25*Occupancy!$G77*Data!E$107)</f>
        <v/>
      </c>
      <c r="E81" s="24" t="str">
        <f>IF($B81="","",25*Occupancy!$G77*Data!F$107)</f>
        <v/>
      </c>
      <c r="F81" s="24" t="str">
        <f>IF($B81="","",25*Occupancy!$G77*Data!G$107)</f>
        <v/>
      </c>
      <c r="G81" s="24" t="str">
        <f>IF($B81="","",25*Occupancy!$G77*Data!H$107)</f>
        <v/>
      </c>
      <c r="H81" s="24" t="str">
        <f>IF($B81="","",25*Occupancy!$G77*Data!I$107)</f>
        <v/>
      </c>
      <c r="I81" s="24" t="str">
        <f>IF($B81="","",25*Occupancy!$G77*Data!J$107)</f>
        <v/>
      </c>
      <c r="J81" s="24" t="str">
        <f>IF($B81="","",25*Occupancy!$G77*Data!K$107)</f>
        <v/>
      </c>
      <c r="K81" s="24" t="str">
        <f>IF($B81="","",25*Occupancy!$G77*Data!L$107)</f>
        <v/>
      </c>
      <c r="L81" s="24" t="str">
        <f>IF($B81="","",25*Occupancy!$G77*Data!M$107)</f>
        <v/>
      </c>
      <c r="M81" s="24" t="str">
        <f>IF($B81="","",25*Occupancy!$G77*Data!N$107)</f>
        <v/>
      </c>
      <c r="N81" s="24" t="str">
        <f>IF($B81="","",25*Occupancy!$G77*Data!O$107)</f>
        <v/>
      </c>
      <c r="O81" s="24" t="str">
        <f>IF($B81="","",4.18*C81*Data!D$18*(60-Data!D$104)/3600)</f>
        <v/>
      </c>
      <c r="P81" s="24" t="str">
        <f>IF($B81="","",4.18*D81*Data!E$18*(60-Data!E$104)/3600)</f>
        <v/>
      </c>
      <c r="Q81" s="24" t="str">
        <f>IF($B81="","",4.18*E81*Data!F$18*(60-Data!F$104)/3600)</f>
        <v/>
      </c>
      <c r="R81" s="24" t="str">
        <f>IF($B81="","",4.18*F81*Data!G$18*(60-Data!G$104)/3600)</f>
        <v/>
      </c>
      <c r="S81" s="24" t="str">
        <f>IF($B81="","",4.18*G81*Data!H$18*(60-Data!H$104)/3600)</f>
        <v/>
      </c>
      <c r="T81" s="24" t="str">
        <f>IF($B81="","",4.18*H81*Data!I$18*(60-Data!I$104)/3600)</f>
        <v/>
      </c>
      <c r="U81" s="24" t="str">
        <f>IF($B81="","",4.18*I81*Data!J$18*(60-Data!J$104)/3600)</f>
        <v/>
      </c>
      <c r="V81" s="24" t="str">
        <f>IF($B81="","",4.18*J81*Data!K$18*(60-Data!K$104)/3600)</f>
        <v/>
      </c>
      <c r="W81" s="24" t="str">
        <f>IF($B81="","",4.18*K81*Data!L$18*(60-Data!L$104)/3600)</f>
        <v/>
      </c>
      <c r="X81" s="24" t="str">
        <f>IF($B81="","",4.18*L81*Data!M$18*(60-Data!M$104)/3600)</f>
        <v/>
      </c>
      <c r="Y81" s="24" t="str">
        <f>IF($B81="","",4.18*M81*Data!N$18*(60-Data!N$104)/3600)</f>
        <v/>
      </c>
      <c r="Z81" s="24" t="str">
        <f>IF($B81="","",4.18*N81*Data!O$18*(60-Data!O$104)/3600)</f>
        <v/>
      </c>
      <c r="AA81" s="24" t="str">
        <f t="shared" si="37"/>
        <v/>
      </c>
      <c r="AB81" s="24" t="str">
        <f t="shared" si="38"/>
        <v/>
      </c>
      <c r="AC81" s="24" t="str">
        <f t="shared" si="26"/>
        <v/>
      </c>
      <c r="AD81" s="24" t="str">
        <f t="shared" si="27"/>
        <v/>
      </c>
      <c r="AE81" s="24" t="str">
        <f t="shared" si="28"/>
        <v/>
      </c>
      <c r="AF81" s="24" t="str">
        <f t="shared" si="29"/>
        <v/>
      </c>
      <c r="AG81" s="24" t="str">
        <f t="shared" si="30"/>
        <v/>
      </c>
      <c r="AH81" s="24" t="str">
        <f t="shared" si="31"/>
        <v/>
      </c>
      <c r="AI81" s="24" t="str">
        <f t="shared" si="32"/>
        <v/>
      </c>
      <c r="AJ81" s="24" t="str">
        <f t="shared" si="33"/>
        <v/>
      </c>
      <c r="AK81" s="24" t="str">
        <f t="shared" si="34"/>
        <v/>
      </c>
      <c r="AL81" s="24" t="str">
        <f t="shared" si="35"/>
        <v/>
      </c>
      <c r="AM81" s="24" t="str">
        <f t="shared" si="36"/>
        <v/>
      </c>
      <c r="AN81" s="24" t="str">
        <f>IF($B81="","",'3 INPUT SAP DATA'!$AP84*0.6*Data!D$18)</f>
        <v/>
      </c>
      <c r="AO81" s="24" t="str">
        <f>IF($B81="","",'3 INPUT SAP DATA'!$AP84*0.6*Data!E$18)</f>
        <v/>
      </c>
      <c r="AP81" s="24" t="str">
        <f>IF($B81="","",'3 INPUT SAP DATA'!$AP84*0.6*Data!F$18)</f>
        <v/>
      </c>
      <c r="AQ81" s="24" t="str">
        <f>IF($B81="","",'3 INPUT SAP DATA'!$AP84*0.6*Data!G$18)</f>
        <v/>
      </c>
      <c r="AR81" s="24" t="str">
        <f>IF($B81="","",'3 INPUT SAP DATA'!$AP84*0.6*Data!H$18)</f>
        <v/>
      </c>
      <c r="AS81" s="24" t="str">
        <f>IF($B81="","",'3 INPUT SAP DATA'!$AP84*0.6*Data!I$18)</f>
        <v/>
      </c>
      <c r="AT81" s="24" t="str">
        <f>IF($B81="","",'3 INPUT SAP DATA'!$AP84*0.6*Data!J$18)</f>
        <v/>
      </c>
      <c r="AU81" s="24" t="str">
        <f>IF($B81="","",'3 INPUT SAP DATA'!$AP84*0.6*Data!K$18)</f>
        <v/>
      </c>
      <c r="AV81" s="24" t="str">
        <f>IF($B81="","",'3 INPUT SAP DATA'!$AP84*0.6*Data!L$18)</f>
        <v/>
      </c>
      <c r="AW81" s="24" t="str">
        <f>IF($B81="","",'3 INPUT SAP DATA'!$AP84*0.6*Data!M$18)</f>
        <v/>
      </c>
      <c r="AX81" s="24" t="str">
        <f>IF($B81="","",'3 INPUT SAP DATA'!$AP84*0.6*Data!N$18)</f>
        <v/>
      </c>
      <c r="AY81" s="24" t="str">
        <f>IF($B81="","",'3 INPUT SAP DATA'!$AP84*0.6*Data!O$18)</f>
        <v/>
      </c>
      <c r="AZ81" s="24" t="str">
        <f>IF($B81="","",IF(OR('3 INPUT SAP DATA'!$AI84=Data!$E$12,'3 INPUT SAP DATA'!$AI84=Data!$G$12,'3 INPUT SAP DATA'!$AI84=Data!$H$12),0,Data!D$18*14*((0.0091*1+0.0245*(1-1))*3+0.0263)))</f>
        <v/>
      </c>
      <c r="BA81" s="24" t="str">
        <f>IF($B81="","",IF(OR('3 INPUT SAP DATA'!$AI84=Data!$E$12,'3 INPUT SAP DATA'!$AI84=Data!$G$12,'3 INPUT SAP DATA'!$AI84=Data!$H$12),0,Data!E$18*14*((0.0091*1+0.0245*(1-1))*3+0.0263)))</f>
        <v/>
      </c>
      <c r="BB81" s="24" t="str">
        <f>IF($B81="","",IF(OR('3 INPUT SAP DATA'!$AI84=Data!$E$12,'3 INPUT SAP DATA'!$AI84=Data!$G$12,'3 INPUT SAP DATA'!$AI84=Data!$H$12),0,Data!F$18*14*((0.0091*1+0.0245*(1-1))*3+0.0263)))</f>
        <v/>
      </c>
      <c r="BC81" s="24" t="str">
        <f>IF($B81="","",IF(OR('3 INPUT SAP DATA'!$AI84=Data!$E$12,'3 INPUT SAP DATA'!$AI84=Data!$G$12,'3 INPUT SAP DATA'!$AI84=Data!$H$12),0,Data!G$18*14*((0.0091*1+0.0245*(1-1))*3+0.0263)))</f>
        <v/>
      </c>
      <c r="BD81" s="24" t="str">
        <f>IF($B81="","",IF(OR('3 INPUT SAP DATA'!$AI84=Data!$E$12,'3 INPUT SAP DATA'!$AI84=Data!$G$12,'3 INPUT SAP DATA'!$AI84=Data!$H$12),0,Data!H$18*14*((0.0091*1+0.0245*(1-1))*3+0.0263)))</f>
        <v/>
      </c>
      <c r="BE81" s="24" t="str">
        <f>IF($B81="","",IF(OR('3 INPUT SAP DATA'!$AI84=Data!$E$12,'3 INPUT SAP DATA'!$AI84=Data!$G$12,'3 INPUT SAP DATA'!$AI84=Data!$H$12),0,Data!I$18*14*((0.0091*1+0.0245*(1-1))*3+0.0263)))</f>
        <v/>
      </c>
      <c r="BF81" s="24" t="str">
        <f>IF($B81="","",IF(OR('3 INPUT SAP DATA'!$AI84=Data!$E$12,'3 INPUT SAP DATA'!$AI84=Data!$G$12,'3 INPUT SAP DATA'!$AI84=Data!$H$12),0,Data!J$18*14*((0.0091*1+0.0245*(1-1))*3+0.0263)))</f>
        <v/>
      </c>
      <c r="BG81" s="24" t="str">
        <f>IF($B81="","",IF(OR('3 INPUT SAP DATA'!$AI84=Data!$E$12,'3 INPUT SAP DATA'!$AI84=Data!$G$12,'3 INPUT SAP DATA'!$AI84=Data!$H$12),0,Data!K$18*14*((0.0091*1+0.0245*(1-1))*3+0.0263)))</f>
        <v/>
      </c>
      <c r="BH81" s="24" t="str">
        <f>IF($B81="","",IF(OR('3 INPUT SAP DATA'!$AI84=Data!$E$12,'3 INPUT SAP DATA'!$AI84=Data!$G$12,'3 INPUT SAP DATA'!$AI84=Data!$H$12),0,Data!L$18*14*((0.0091*1+0.0245*(1-1))*3+0.0263)))</f>
        <v/>
      </c>
      <c r="BI81" s="24" t="str">
        <f>IF($B81="","",IF(OR('3 INPUT SAP DATA'!$AI84=Data!$E$12,'3 INPUT SAP DATA'!$AI84=Data!$G$12,'3 INPUT SAP DATA'!$AI84=Data!$H$12),0,Data!M$18*14*((0.0091*1+0.0245*(1-1))*3+0.0263)))</f>
        <v/>
      </c>
      <c r="BJ81" s="24" t="str">
        <f>IF($B81="","",IF(OR('3 INPUT SAP DATA'!$AI84=Data!$E$12,'3 INPUT SAP DATA'!$AI84=Data!$G$12,'3 INPUT SAP DATA'!$AI84=Data!$H$12),0,Data!N$18*14*((0.0091*1+0.0245*(1-1))*3+0.0263)))</f>
        <v/>
      </c>
      <c r="BK81" s="24" t="str">
        <f>IF($B81="","",IF(OR('3 INPUT SAP DATA'!$AI84=Data!$E$12,'3 INPUT SAP DATA'!$AI84=Data!$G$12,'3 INPUT SAP DATA'!$AI84=Data!$H$12),0,Data!O$18*14*((0.0091*1+0.0245*(1-1))*3+0.0263)))</f>
        <v/>
      </c>
      <c r="BL81" s="24" t="str">
        <f>IF($B81="","",IF('3 INPUT SAP DATA'!$AN84=Data!$G$13,600*IF(C84&lt;100,C84/100,1)*Data!D$18/365,0))</f>
        <v/>
      </c>
      <c r="BM81" s="24" t="str">
        <f>IF($B81="","",IF('3 INPUT SAP DATA'!$AN84=Data!$G$13,600*IF(D84&lt;100,D84/100,1)*Data!E$18/365,0))</f>
        <v/>
      </c>
      <c r="BN81" s="24" t="str">
        <f>IF($B81="","",IF('3 INPUT SAP DATA'!$AN84=Data!$G$13,600*IF(E84&lt;100,E84/100,1)*Data!F$18/365,0))</f>
        <v/>
      </c>
      <c r="BO81" s="24" t="str">
        <f>IF($B81="","",IF('3 INPUT SAP DATA'!$AN84=Data!$G$13,600*IF(F84&lt;100,F84/100,1)*Data!G$18/365,0))</f>
        <v/>
      </c>
      <c r="BP81" s="24" t="str">
        <f>IF($B81="","",IF('3 INPUT SAP DATA'!$AN84=Data!$G$13,600*IF(G84&lt;100,G84/100,1)*Data!H$18/365,0))</f>
        <v/>
      </c>
      <c r="BQ81" s="24" t="str">
        <f>IF($B81="","",IF('3 INPUT SAP DATA'!$AN84=Data!$G$13,600*IF(H84&lt;100,H84/100,1)*Data!I$18/365,0))</f>
        <v/>
      </c>
      <c r="BR81" s="24" t="str">
        <f>IF($B81="","",IF('3 INPUT SAP DATA'!$AN84=Data!$G$13,600*IF(I84&lt;100,I84/100,1)*Data!J$18/365,0))</f>
        <v/>
      </c>
      <c r="BS81" s="24" t="str">
        <f>IF($B81="","",IF('3 INPUT SAP DATA'!$AN84=Data!$G$13,600*IF(J84&lt;100,J84/100,1)*Data!K$18/365,0))</f>
        <v/>
      </c>
      <c r="BT81" s="24" t="str">
        <f>IF($B81="","",IF('3 INPUT SAP DATA'!$AN84=Data!$G$13,600*IF(K84&lt;100,K84/100,1)*Data!L$18/365,0))</f>
        <v/>
      </c>
      <c r="BU81" s="24" t="str">
        <f>IF($B81="","",IF('3 INPUT SAP DATA'!$AN84=Data!$G$13,600*IF(L84&lt;100,L84/100,1)*Data!M$18/365,0))</f>
        <v/>
      </c>
      <c r="BV81" s="24" t="str">
        <f>IF($B81="","",IF('3 INPUT SAP DATA'!$AN84=Data!$G$13,600*IF(M84&lt;100,M84/100,1)*Data!N$18/365,0))</f>
        <v/>
      </c>
      <c r="BW81" s="24" t="str">
        <f>IF($B81="","",IF('3 INPUT SAP DATA'!$AN84=Data!$G$13,600*IF(N84&lt;100,N84/100,1)*Data!O$18/365,0))</f>
        <v/>
      </c>
      <c r="BX81" s="24" t="str">
        <f t="shared" si="39"/>
        <v/>
      </c>
      <c r="BY81" s="24" t="str">
        <f t="shared" si="40"/>
        <v/>
      </c>
      <c r="BZ81" s="24" t="str">
        <f t="shared" si="41"/>
        <v/>
      </c>
      <c r="CA81" s="24" t="str">
        <f t="shared" si="42"/>
        <v/>
      </c>
      <c r="CB81" s="24" t="str">
        <f t="shared" si="43"/>
        <v/>
      </c>
      <c r="CC81" s="24" t="str">
        <f t="shared" si="44"/>
        <v/>
      </c>
      <c r="CD81" s="24" t="str">
        <f t="shared" si="45"/>
        <v/>
      </c>
      <c r="CE81" s="24" t="str">
        <f t="shared" si="46"/>
        <v/>
      </c>
      <c r="CF81" s="24" t="str">
        <f t="shared" si="47"/>
        <v/>
      </c>
      <c r="CG81" s="24" t="str">
        <f t="shared" si="48"/>
        <v/>
      </c>
      <c r="CH81" s="24" t="str">
        <f t="shared" si="49"/>
        <v/>
      </c>
      <c r="CI81" s="24" t="str">
        <f t="shared" si="50"/>
        <v/>
      </c>
      <c r="CJ81" s="24" t="str">
        <f>IF($B81="","",BX81+'3 INPUT SAP DATA'!AV84)</f>
        <v/>
      </c>
      <c r="CK81" s="24" t="str">
        <f>IF($B81="","",BY81+'3 INPUT SAP DATA'!AW84)</f>
        <v/>
      </c>
      <c r="CL81" s="24" t="str">
        <f>IF($B81="","",BZ81+'3 INPUT SAP DATA'!AX84)</f>
        <v/>
      </c>
      <c r="CM81" s="24" t="str">
        <f>IF($B81="","",CA81+'3 INPUT SAP DATA'!AY84)</f>
        <v/>
      </c>
      <c r="CN81" s="24" t="str">
        <f>IF($B81="","",CB81+'3 INPUT SAP DATA'!AZ84)</f>
        <v/>
      </c>
      <c r="CO81" s="24" t="str">
        <f>IF($B81="","",CC81+'3 INPUT SAP DATA'!BA84)</f>
        <v/>
      </c>
      <c r="CP81" s="24" t="str">
        <f>IF($B81="","",CD81+'3 INPUT SAP DATA'!BB84)</f>
        <v/>
      </c>
      <c r="CQ81" s="24" t="str">
        <f>IF($B81="","",CE81+'3 INPUT SAP DATA'!BC84)</f>
        <v/>
      </c>
      <c r="CR81" s="24" t="str">
        <f>IF($B81="","",CF81+'3 INPUT SAP DATA'!BD84)</f>
        <v/>
      </c>
      <c r="CS81" s="24" t="str">
        <f>IF($B81="","",CG81+'3 INPUT SAP DATA'!BE84)</f>
        <v/>
      </c>
      <c r="CT81" s="24" t="str">
        <f>IF($B81="","",CH81+'3 INPUT SAP DATA'!BF84)</f>
        <v/>
      </c>
      <c r="CU81" s="24" t="str">
        <f>IF($B81="","",CI81+'3 INPUT SAP DATA'!BG84)</f>
        <v/>
      </c>
      <c r="CV81" s="24" t="str">
        <f>IF($B81="","",Data!$I$125*(Data!$I$123*O81+BL81)+Data!$I$124*(AB81+AN81+AZ81))</f>
        <v/>
      </c>
      <c r="CW81" s="24" t="str">
        <f>IF($B81="","",Data!$I$125*(Data!$I$123*P81+BM81)+Data!$I$124*(AC81+AO81+BA81))</f>
        <v/>
      </c>
      <c r="CX81" s="24" t="str">
        <f>IF($B81="","",Data!$I$125*(Data!$I$123*Q81+BN81)+Data!$I$124*(AD81+AP81+BB81))</f>
        <v/>
      </c>
      <c r="CY81" s="24" t="str">
        <f>IF($B81="","",Data!$I$125*(Data!$I$123*R81+BO81)+Data!$I$124*(AE81+AQ81+BC81))</f>
        <v/>
      </c>
      <c r="CZ81" s="24" t="str">
        <f>IF($B81="","",Data!$I$125*(Data!$I$123*S81+BP81)+Data!$I$124*(AF81+AR81+BD81))</f>
        <v/>
      </c>
      <c r="DA81" s="24" t="str">
        <f>IF($B81="","",Data!$I$125*(Data!$I$123*T81+BQ81)+Data!$I$124*(AG81+AS81+BE81))</f>
        <v/>
      </c>
      <c r="DB81" s="24" t="str">
        <f>IF($B81="","",Data!$I$125*(Data!$I$123*U81+BR81)+Data!$I$124*(AH81+AT81+BF81))</f>
        <v/>
      </c>
      <c r="DC81" s="24" t="str">
        <f>IF($B81="","",Data!$I$125*(Data!$I$123*V81+BS81)+Data!$I$124*(AI81+AU81+BG81))</f>
        <v/>
      </c>
      <c r="DD81" s="24" t="str">
        <f>IF($B81="","",Data!$I$125*(Data!$I$123*W81+BT81)+Data!$I$124*(AJ81+AV81+BH81))</f>
        <v/>
      </c>
      <c r="DE81" s="24" t="str">
        <f>IF($B81="","",Data!$I$125*(Data!$I$123*X81+BU81)+Data!$I$124*(AK81+AW81+BI81))</f>
        <v/>
      </c>
      <c r="DF81" s="24" t="str">
        <f>IF($B81="","",Data!$I$125*(Data!$I$123*Y81+BV81)+Data!$I$124*(AL81+AX81+BJ81))</f>
        <v/>
      </c>
      <c r="DG81" s="24" t="str">
        <f>IF($B81="","",Data!$I$125*(Data!$I$123*Z81+BW81)+Data!$I$124*(AM81+AY81+BK81))</f>
        <v/>
      </c>
    </row>
    <row r="82" spans="2:111" s="17" customFormat="1" ht="19.899999999999999" customHeight="1">
      <c r="B82" s="47" t="str">
        <f>IF('3 INPUT SAP DATA'!H85="","",'3 INPUT SAP DATA'!H85)</f>
        <v/>
      </c>
      <c r="C82" s="24" t="str">
        <f>IF($B82="","",25*Occupancy!$G78*Data!D$107)</f>
        <v/>
      </c>
      <c r="D82" s="24" t="str">
        <f>IF($B82="","",25*Occupancy!$G78*Data!E$107)</f>
        <v/>
      </c>
      <c r="E82" s="24" t="str">
        <f>IF($B82="","",25*Occupancy!$G78*Data!F$107)</f>
        <v/>
      </c>
      <c r="F82" s="24" t="str">
        <f>IF($B82="","",25*Occupancy!$G78*Data!G$107)</f>
        <v/>
      </c>
      <c r="G82" s="24" t="str">
        <f>IF($B82="","",25*Occupancy!$G78*Data!H$107)</f>
        <v/>
      </c>
      <c r="H82" s="24" t="str">
        <f>IF($B82="","",25*Occupancy!$G78*Data!I$107)</f>
        <v/>
      </c>
      <c r="I82" s="24" t="str">
        <f>IF($B82="","",25*Occupancy!$G78*Data!J$107)</f>
        <v/>
      </c>
      <c r="J82" s="24" t="str">
        <f>IF($B82="","",25*Occupancy!$G78*Data!K$107)</f>
        <v/>
      </c>
      <c r="K82" s="24" t="str">
        <f>IF($B82="","",25*Occupancy!$G78*Data!L$107)</f>
        <v/>
      </c>
      <c r="L82" s="24" t="str">
        <f>IF($B82="","",25*Occupancy!$G78*Data!M$107)</f>
        <v/>
      </c>
      <c r="M82" s="24" t="str">
        <f>IF($B82="","",25*Occupancy!$G78*Data!N$107)</f>
        <v/>
      </c>
      <c r="N82" s="24" t="str">
        <f>IF($B82="","",25*Occupancy!$G78*Data!O$107)</f>
        <v/>
      </c>
      <c r="O82" s="24" t="str">
        <f>IF($B82="","",4.18*C82*Data!D$18*(60-Data!D$104)/3600)</f>
        <v/>
      </c>
      <c r="P82" s="24" t="str">
        <f>IF($B82="","",4.18*D82*Data!E$18*(60-Data!E$104)/3600)</f>
        <v/>
      </c>
      <c r="Q82" s="24" t="str">
        <f>IF($B82="","",4.18*E82*Data!F$18*(60-Data!F$104)/3600)</f>
        <v/>
      </c>
      <c r="R82" s="24" t="str">
        <f>IF($B82="","",4.18*F82*Data!G$18*(60-Data!G$104)/3600)</f>
        <v/>
      </c>
      <c r="S82" s="24" t="str">
        <f>IF($B82="","",4.18*G82*Data!H$18*(60-Data!H$104)/3600)</f>
        <v/>
      </c>
      <c r="T82" s="24" t="str">
        <f>IF($B82="","",4.18*H82*Data!I$18*(60-Data!I$104)/3600)</f>
        <v/>
      </c>
      <c r="U82" s="24" t="str">
        <f>IF($B82="","",4.18*I82*Data!J$18*(60-Data!J$104)/3600)</f>
        <v/>
      </c>
      <c r="V82" s="24" t="str">
        <f>IF($B82="","",4.18*J82*Data!K$18*(60-Data!K$104)/3600)</f>
        <v/>
      </c>
      <c r="W82" s="24" t="str">
        <f>IF($B82="","",4.18*K82*Data!L$18*(60-Data!L$104)/3600)</f>
        <v/>
      </c>
      <c r="X82" s="24" t="str">
        <f>IF($B82="","",4.18*L82*Data!M$18*(60-Data!M$104)/3600)</f>
        <v/>
      </c>
      <c r="Y82" s="24" t="str">
        <f>IF($B82="","",4.18*M82*Data!N$18*(60-Data!N$104)/3600)</f>
        <v/>
      </c>
      <c r="Z82" s="24" t="str">
        <f>IF($B82="","",4.18*N82*Data!O$18*(60-Data!O$104)/3600)</f>
        <v/>
      </c>
      <c r="AA82" s="24" t="str">
        <f t="shared" si="37"/>
        <v/>
      </c>
      <c r="AB82" s="24" t="str">
        <f t="shared" si="38"/>
        <v/>
      </c>
      <c r="AC82" s="24" t="str">
        <f t="shared" si="26"/>
        <v/>
      </c>
      <c r="AD82" s="24" t="str">
        <f t="shared" si="27"/>
        <v/>
      </c>
      <c r="AE82" s="24" t="str">
        <f t="shared" si="28"/>
        <v/>
      </c>
      <c r="AF82" s="24" t="str">
        <f t="shared" si="29"/>
        <v/>
      </c>
      <c r="AG82" s="24" t="str">
        <f t="shared" si="30"/>
        <v/>
      </c>
      <c r="AH82" s="24" t="str">
        <f t="shared" si="31"/>
        <v/>
      </c>
      <c r="AI82" s="24" t="str">
        <f t="shared" si="32"/>
        <v/>
      </c>
      <c r="AJ82" s="24" t="str">
        <f t="shared" si="33"/>
        <v/>
      </c>
      <c r="AK82" s="24" t="str">
        <f t="shared" si="34"/>
        <v/>
      </c>
      <c r="AL82" s="24" t="str">
        <f t="shared" si="35"/>
        <v/>
      </c>
      <c r="AM82" s="24" t="str">
        <f t="shared" si="36"/>
        <v/>
      </c>
      <c r="AN82" s="24" t="str">
        <f>IF($B82="","",'3 INPUT SAP DATA'!$AP85*0.6*Data!D$18)</f>
        <v/>
      </c>
      <c r="AO82" s="24" t="str">
        <f>IF($B82="","",'3 INPUT SAP DATA'!$AP85*0.6*Data!E$18)</f>
        <v/>
      </c>
      <c r="AP82" s="24" t="str">
        <f>IF($B82="","",'3 INPUT SAP DATA'!$AP85*0.6*Data!F$18)</f>
        <v/>
      </c>
      <c r="AQ82" s="24" t="str">
        <f>IF($B82="","",'3 INPUT SAP DATA'!$AP85*0.6*Data!G$18)</f>
        <v/>
      </c>
      <c r="AR82" s="24" t="str">
        <f>IF($B82="","",'3 INPUT SAP DATA'!$AP85*0.6*Data!H$18)</f>
        <v/>
      </c>
      <c r="AS82" s="24" t="str">
        <f>IF($B82="","",'3 INPUT SAP DATA'!$AP85*0.6*Data!I$18)</f>
        <v/>
      </c>
      <c r="AT82" s="24" t="str">
        <f>IF($B82="","",'3 INPUT SAP DATA'!$AP85*0.6*Data!J$18)</f>
        <v/>
      </c>
      <c r="AU82" s="24" t="str">
        <f>IF($B82="","",'3 INPUT SAP DATA'!$AP85*0.6*Data!K$18)</f>
        <v/>
      </c>
      <c r="AV82" s="24" t="str">
        <f>IF($B82="","",'3 INPUT SAP DATA'!$AP85*0.6*Data!L$18)</f>
        <v/>
      </c>
      <c r="AW82" s="24" t="str">
        <f>IF($B82="","",'3 INPUT SAP DATA'!$AP85*0.6*Data!M$18)</f>
        <v/>
      </c>
      <c r="AX82" s="24" t="str">
        <f>IF($B82="","",'3 INPUT SAP DATA'!$AP85*0.6*Data!N$18)</f>
        <v/>
      </c>
      <c r="AY82" s="24" t="str">
        <f>IF($B82="","",'3 INPUT SAP DATA'!$AP85*0.6*Data!O$18)</f>
        <v/>
      </c>
      <c r="AZ82" s="24" t="str">
        <f>IF($B82="","",IF(OR('3 INPUT SAP DATA'!$AI85=Data!$E$12,'3 INPUT SAP DATA'!$AI85=Data!$G$12,'3 INPUT SAP DATA'!$AI85=Data!$H$12),0,Data!D$18*14*((0.0091*1+0.0245*(1-1))*3+0.0263)))</f>
        <v/>
      </c>
      <c r="BA82" s="24" t="str">
        <f>IF($B82="","",IF(OR('3 INPUT SAP DATA'!$AI85=Data!$E$12,'3 INPUT SAP DATA'!$AI85=Data!$G$12,'3 INPUT SAP DATA'!$AI85=Data!$H$12),0,Data!E$18*14*((0.0091*1+0.0245*(1-1))*3+0.0263)))</f>
        <v/>
      </c>
      <c r="BB82" s="24" t="str">
        <f>IF($B82="","",IF(OR('3 INPUT SAP DATA'!$AI85=Data!$E$12,'3 INPUT SAP DATA'!$AI85=Data!$G$12,'3 INPUT SAP DATA'!$AI85=Data!$H$12),0,Data!F$18*14*((0.0091*1+0.0245*(1-1))*3+0.0263)))</f>
        <v/>
      </c>
      <c r="BC82" s="24" t="str">
        <f>IF($B82="","",IF(OR('3 INPUT SAP DATA'!$AI85=Data!$E$12,'3 INPUT SAP DATA'!$AI85=Data!$G$12,'3 INPUT SAP DATA'!$AI85=Data!$H$12),0,Data!G$18*14*((0.0091*1+0.0245*(1-1))*3+0.0263)))</f>
        <v/>
      </c>
      <c r="BD82" s="24" t="str">
        <f>IF($B82="","",IF(OR('3 INPUT SAP DATA'!$AI85=Data!$E$12,'3 INPUT SAP DATA'!$AI85=Data!$G$12,'3 INPUT SAP DATA'!$AI85=Data!$H$12),0,Data!H$18*14*((0.0091*1+0.0245*(1-1))*3+0.0263)))</f>
        <v/>
      </c>
      <c r="BE82" s="24" t="str">
        <f>IF($B82="","",IF(OR('3 INPUT SAP DATA'!$AI85=Data!$E$12,'3 INPUT SAP DATA'!$AI85=Data!$G$12,'3 INPUT SAP DATA'!$AI85=Data!$H$12),0,Data!I$18*14*((0.0091*1+0.0245*(1-1))*3+0.0263)))</f>
        <v/>
      </c>
      <c r="BF82" s="24" t="str">
        <f>IF($B82="","",IF(OR('3 INPUT SAP DATA'!$AI85=Data!$E$12,'3 INPUT SAP DATA'!$AI85=Data!$G$12,'3 INPUT SAP DATA'!$AI85=Data!$H$12),0,Data!J$18*14*((0.0091*1+0.0245*(1-1))*3+0.0263)))</f>
        <v/>
      </c>
      <c r="BG82" s="24" t="str">
        <f>IF($B82="","",IF(OR('3 INPUT SAP DATA'!$AI85=Data!$E$12,'3 INPUT SAP DATA'!$AI85=Data!$G$12,'3 INPUT SAP DATA'!$AI85=Data!$H$12),0,Data!K$18*14*((0.0091*1+0.0245*(1-1))*3+0.0263)))</f>
        <v/>
      </c>
      <c r="BH82" s="24" t="str">
        <f>IF($B82="","",IF(OR('3 INPUT SAP DATA'!$AI85=Data!$E$12,'3 INPUT SAP DATA'!$AI85=Data!$G$12,'3 INPUT SAP DATA'!$AI85=Data!$H$12),0,Data!L$18*14*((0.0091*1+0.0245*(1-1))*3+0.0263)))</f>
        <v/>
      </c>
      <c r="BI82" s="24" t="str">
        <f>IF($B82="","",IF(OR('3 INPUT SAP DATA'!$AI85=Data!$E$12,'3 INPUT SAP DATA'!$AI85=Data!$G$12,'3 INPUT SAP DATA'!$AI85=Data!$H$12),0,Data!M$18*14*((0.0091*1+0.0245*(1-1))*3+0.0263)))</f>
        <v/>
      </c>
      <c r="BJ82" s="24" t="str">
        <f>IF($B82="","",IF(OR('3 INPUT SAP DATA'!$AI85=Data!$E$12,'3 INPUT SAP DATA'!$AI85=Data!$G$12,'3 INPUT SAP DATA'!$AI85=Data!$H$12),0,Data!N$18*14*((0.0091*1+0.0245*(1-1))*3+0.0263)))</f>
        <v/>
      </c>
      <c r="BK82" s="24" t="str">
        <f>IF($B82="","",IF(OR('3 INPUT SAP DATA'!$AI85=Data!$E$12,'3 INPUT SAP DATA'!$AI85=Data!$G$12,'3 INPUT SAP DATA'!$AI85=Data!$H$12),0,Data!O$18*14*((0.0091*1+0.0245*(1-1))*3+0.0263)))</f>
        <v/>
      </c>
      <c r="BL82" s="24" t="str">
        <f>IF($B82="","",IF('3 INPUT SAP DATA'!$AN85=Data!$G$13,600*IF(C85&lt;100,C85/100,1)*Data!D$18/365,0))</f>
        <v/>
      </c>
      <c r="BM82" s="24" t="str">
        <f>IF($B82="","",IF('3 INPUT SAP DATA'!$AN85=Data!$G$13,600*IF(D85&lt;100,D85/100,1)*Data!E$18/365,0))</f>
        <v/>
      </c>
      <c r="BN82" s="24" t="str">
        <f>IF($B82="","",IF('3 INPUT SAP DATA'!$AN85=Data!$G$13,600*IF(E85&lt;100,E85/100,1)*Data!F$18/365,0))</f>
        <v/>
      </c>
      <c r="BO82" s="24" t="str">
        <f>IF($B82="","",IF('3 INPUT SAP DATA'!$AN85=Data!$G$13,600*IF(F85&lt;100,F85/100,1)*Data!G$18/365,0))</f>
        <v/>
      </c>
      <c r="BP82" s="24" t="str">
        <f>IF($B82="","",IF('3 INPUT SAP DATA'!$AN85=Data!$G$13,600*IF(G85&lt;100,G85/100,1)*Data!H$18/365,0))</f>
        <v/>
      </c>
      <c r="BQ82" s="24" t="str">
        <f>IF($B82="","",IF('3 INPUT SAP DATA'!$AN85=Data!$G$13,600*IF(H85&lt;100,H85/100,1)*Data!I$18/365,0))</f>
        <v/>
      </c>
      <c r="BR82" s="24" t="str">
        <f>IF($B82="","",IF('3 INPUT SAP DATA'!$AN85=Data!$G$13,600*IF(I85&lt;100,I85/100,1)*Data!J$18/365,0))</f>
        <v/>
      </c>
      <c r="BS82" s="24" t="str">
        <f>IF($B82="","",IF('3 INPUT SAP DATA'!$AN85=Data!$G$13,600*IF(J85&lt;100,J85/100,1)*Data!K$18/365,0))</f>
        <v/>
      </c>
      <c r="BT82" s="24" t="str">
        <f>IF($B82="","",IF('3 INPUT SAP DATA'!$AN85=Data!$G$13,600*IF(K85&lt;100,K85/100,1)*Data!L$18/365,0))</f>
        <v/>
      </c>
      <c r="BU82" s="24" t="str">
        <f>IF($B82="","",IF('3 INPUT SAP DATA'!$AN85=Data!$G$13,600*IF(L85&lt;100,L85/100,1)*Data!M$18/365,0))</f>
        <v/>
      </c>
      <c r="BV82" s="24" t="str">
        <f>IF($B82="","",IF('3 INPUT SAP DATA'!$AN85=Data!$G$13,600*IF(M85&lt;100,M85/100,1)*Data!N$18/365,0))</f>
        <v/>
      </c>
      <c r="BW82" s="24" t="str">
        <f>IF($B82="","",IF('3 INPUT SAP DATA'!$AN85=Data!$G$13,600*IF(N85&lt;100,N85/100,1)*Data!O$18/365,0))</f>
        <v/>
      </c>
      <c r="BX82" s="24" t="str">
        <f t="shared" si="39"/>
        <v/>
      </c>
      <c r="BY82" s="24" t="str">
        <f t="shared" si="40"/>
        <v/>
      </c>
      <c r="BZ82" s="24" t="str">
        <f t="shared" si="41"/>
        <v/>
      </c>
      <c r="CA82" s="24" t="str">
        <f t="shared" si="42"/>
        <v/>
      </c>
      <c r="CB82" s="24" t="str">
        <f t="shared" si="43"/>
        <v/>
      </c>
      <c r="CC82" s="24" t="str">
        <f t="shared" si="44"/>
        <v/>
      </c>
      <c r="CD82" s="24" t="str">
        <f t="shared" si="45"/>
        <v/>
      </c>
      <c r="CE82" s="24" t="str">
        <f t="shared" si="46"/>
        <v/>
      </c>
      <c r="CF82" s="24" t="str">
        <f t="shared" si="47"/>
        <v/>
      </c>
      <c r="CG82" s="24" t="str">
        <f t="shared" si="48"/>
        <v/>
      </c>
      <c r="CH82" s="24" t="str">
        <f t="shared" si="49"/>
        <v/>
      </c>
      <c r="CI82" s="24" t="str">
        <f t="shared" si="50"/>
        <v/>
      </c>
      <c r="CJ82" s="24" t="str">
        <f>IF($B82="","",BX82+'3 INPUT SAP DATA'!AV85)</f>
        <v/>
      </c>
      <c r="CK82" s="24" t="str">
        <f>IF($B82="","",BY82+'3 INPUT SAP DATA'!AW85)</f>
        <v/>
      </c>
      <c r="CL82" s="24" t="str">
        <f>IF($B82="","",BZ82+'3 INPUT SAP DATA'!AX85)</f>
        <v/>
      </c>
      <c r="CM82" s="24" t="str">
        <f>IF($B82="","",CA82+'3 INPUT SAP DATA'!AY85)</f>
        <v/>
      </c>
      <c r="CN82" s="24" t="str">
        <f>IF($B82="","",CB82+'3 INPUT SAP DATA'!AZ85)</f>
        <v/>
      </c>
      <c r="CO82" s="24" t="str">
        <f>IF($B82="","",CC82+'3 INPUT SAP DATA'!BA85)</f>
        <v/>
      </c>
      <c r="CP82" s="24" t="str">
        <f>IF($B82="","",CD82+'3 INPUT SAP DATA'!BB85)</f>
        <v/>
      </c>
      <c r="CQ82" s="24" t="str">
        <f>IF($B82="","",CE82+'3 INPUT SAP DATA'!BC85)</f>
        <v/>
      </c>
      <c r="CR82" s="24" t="str">
        <f>IF($B82="","",CF82+'3 INPUT SAP DATA'!BD85)</f>
        <v/>
      </c>
      <c r="CS82" s="24" t="str">
        <f>IF($B82="","",CG82+'3 INPUT SAP DATA'!BE85)</f>
        <v/>
      </c>
      <c r="CT82" s="24" t="str">
        <f>IF($B82="","",CH82+'3 INPUT SAP DATA'!BF85)</f>
        <v/>
      </c>
      <c r="CU82" s="24" t="str">
        <f>IF($B82="","",CI82+'3 INPUT SAP DATA'!BG85)</f>
        <v/>
      </c>
      <c r="CV82" s="24" t="str">
        <f>IF($B82="","",Data!$I$125*(Data!$I$123*O82+BL82)+Data!$I$124*(AB82+AN82+AZ82))</f>
        <v/>
      </c>
      <c r="CW82" s="24" t="str">
        <f>IF($B82="","",Data!$I$125*(Data!$I$123*P82+BM82)+Data!$I$124*(AC82+AO82+BA82))</f>
        <v/>
      </c>
      <c r="CX82" s="24" t="str">
        <f>IF($B82="","",Data!$I$125*(Data!$I$123*Q82+BN82)+Data!$I$124*(AD82+AP82+BB82))</f>
        <v/>
      </c>
      <c r="CY82" s="24" t="str">
        <f>IF($B82="","",Data!$I$125*(Data!$I$123*R82+BO82)+Data!$I$124*(AE82+AQ82+BC82))</f>
        <v/>
      </c>
      <c r="CZ82" s="24" t="str">
        <f>IF($B82="","",Data!$I$125*(Data!$I$123*S82+BP82)+Data!$I$124*(AF82+AR82+BD82))</f>
        <v/>
      </c>
      <c r="DA82" s="24" t="str">
        <f>IF($B82="","",Data!$I$125*(Data!$I$123*T82+BQ82)+Data!$I$124*(AG82+AS82+BE82))</f>
        <v/>
      </c>
      <c r="DB82" s="24" t="str">
        <f>IF($B82="","",Data!$I$125*(Data!$I$123*U82+BR82)+Data!$I$124*(AH82+AT82+BF82))</f>
        <v/>
      </c>
      <c r="DC82" s="24" t="str">
        <f>IF($B82="","",Data!$I$125*(Data!$I$123*V82+BS82)+Data!$I$124*(AI82+AU82+BG82))</f>
        <v/>
      </c>
      <c r="DD82" s="24" t="str">
        <f>IF($B82="","",Data!$I$125*(Data!$I$123*W82+BT82)+Data!$I$124*(AJ82+AV82+BH82))</f>
        <v/>
      </c>
      <c r="DE82" s="24" t="str">
        <f>IF($B82="","",Data!$I$125*(Data!$I$123*X82+BU82)+Data!$I$124*(AK82+AW82+BI82))</f>
        <v/>
      </c>
      <c r="DF82" s="24" t="str">
        <f>IF($B82="","",Data!$I$125*(Data!$I$123*Y82+BV82)+Data!$I$124*(AL82+AX82+BJ82))</f>
        <v/>
      </c>
      <c r="DG82" s="24" t="str">
        <f>IF($B82="","",Data!$I$125*(Data!$I$123*Z82+BW82)+Data!$I$124*(AM82+AY82+BK82))</f>
        <v/>
      </c>
    </row>
    <row r="83" spans="2:111" s="17" customFormat="1" ht="19.899999999999999" customHeight="1">
      <c r="B83" s="47" t="str">
        <f>IF('3 INPUT SAP DATA'!H86="","",'3 INPUT SAP DATA'!H86)</f>
        <v/>
      </c>
      <c r="C83" s="24" t="str">
        <f>IF($B83="","",25*Occupancy!$G79*Data!D$107)</f>
        <v/>
      </c>
      <c r="D83" s="24" t="str">
        <f>IF($B83="","",25*Occupancy!$G79*Data!E$107)</f>
        <v/>
      </c>
      <c r="E83" s="24" t="str">
        <f>IF($B83="","",25*Occupancy!$G79*Data!F$107)</f>
        <v/>
      </c>
      <c r="F83" s="24" t="str">
        <f>IF($B83="","",25*Occupancy!$G79*Data!G$107)</f>
        <v/>
      </c>
      <c r="G83" s="24" t="str">
        <f>IF($B83="","",25*Occupancy!$G79*Data!H$107)</f>
        <v/>
      </c>
      <c r="H83" s="24" t="str">
        <f>IF($B83="","",25*Occupancy!$G79*Data!I$107)</f>
        <v/>
      </c>
      <c r="I83" s="24" t="str">
        <f>IF($B83="","",25*Occupancy!$G79*Data!J$107)</f>
        <v/>
      </c>
      <c r="J83" s="24" t="str">
        <f>IF($B83="","",25*Occupancy!$G79*Data!K$107)</f>
        <v/>
      </c>
      <c r="K83" s="24" t="str">
        <f>IF($B83="","",25*Occupancy!$G79*Data!L$107)</f>
        <v/>
      </c>
      <c r="L83" s="24" t="str">
        <f>IF($B83="","",25*Occupancy!$G79*Data!M$107)</f>
        <v/>
      </c>
      <c r="M83" s="24" t="str">
        <f>IF($B83="","",25*Occupancy!$G79*Data!N$107)</f>
        <v/>
      </c>
      <c r="N83" s="24" t="str">
        <f>IF($B83="","",25*Occupancy!$G79*Data!O$107)</f>
        <v/>
      </c>
      <c r="O83" s="24" t="str">
        <f>IF($B83="","",4.18*C83*Data!D$18*(60-Data!D$104)/3600)</f>
        <v/>
      </c>
      <c r="P83" s="24" t="str">
        <f>IF($B83="","",4.18*D83*Data!E$18*(60-Data!E$104)/3600)</f>
        <v/>
      </c>
      <c r="Q83" s="24" t="str">
        <f>IF($B83="","",4.18*E83*Data!F$18*(60-Data!F$104)/3600)</f>
        <v/>
      </c>
      <c r="R83" s="24" t="str">
        <f>IF($B83="","",4.18*F83*Data!G$18*(60-Data!G$104)/3600)</f>
        <v/>
      </c>
      <c r="S83" s="24" t="str">
        <f>IF($B83="","",4.18*G83*Data!H$18*(60-Data!H$104)/3600)</f>
        <v/>
      </c>
      <c r="T83" s="24" t="str">
        <f>IF($B83="","",4.18*H83*Data!I$18*(60-Data!I$104)/3600)</f>
        <v/>
      </c>
      <c r="U83" s="24" t="str">
        <f>IF($B83="","",4.18*I83*Data!J$18*(60-Data!J$104)/3600)</f>
        <v/>
      </c>
      <c r="V83" s="24" t="str">
        <f>IF($B83="","",4.18*J83*Data!K$18*(60-Data!K$104)/3600)</f>
        <v/>
      </c>
      <c r="W83" s="24" t="str">
        <f>IF($B83="","",4.18*K83*Data!L$18*(60-Data!L$104)/3600)</f>
        <v/>
      </c>
      <c r="X83" s="24" t="str">
        <f>IF($B83="","",4.18*L83*Data!M$18*(60-Data!M$104)/3600)</f>
        <v/>
      </c>
      <c r="Y83" s="24" t="str">
        <f>IF($B83="","",4.18*M83*Data!N$18*(60-Data!N$104)/3600)</f>
        <v/>
      </c>
      <c r="Z83" s="24" t="str">
        <f>IF($B83="","",4.18*N83*Data!O$18*(60-Data!O$104)/3600)</f>
        <v/>
      </c>
      <c r="AA83" s="24" t="str">
        <f t="shared" si="37"/>
        <v/>
      </c>
      <c r="AB83" s="24" t="str">
        <f t="shared" si="38"/>
        <v/>
      </c>
      <c r="AC83" s="24" t="str">
        <f t="shared" si="26"/>
        <v/>
      </c>
      <c r="AD83" s="24" t="str">
        <f t="shared" si="27"/>
        <v/>
      </c>
      <c r="AE83" s="24" t="str">
        <f t="shared" si="28"/>
        <v/>
      </c>
      <c r="AF83" s="24" t="str">
        <f t="shared" si="29"/>
        <v/>
      </c>
      <c r="AG83" s="24" t="str">
        <f t="shared" si="30"/>
        <v/>
      </c>
      <c r="AH83" s="24" t="str">
        <f t="shared" si="31"/>
        <v/>
      </c>
      <c r="AI83" s="24" t="str">
        <f t="shared" si="32"/>
        <v/>
      </c>
      <c r="AJ83" s="24" t="str">
        <f t="shared" si="33"/>
        <v/>
      </c>
      <c r="AK83" s="24" t="str">
        <f t="shared" si="34"/>
        <v/>
      </c>
      <c r="AL83" s="24" t="str">
        <f t="shared" si="35"/>
        <v/>
      </c>
      <c r="AM83" s="24" t="str">
        <f t="shared" si="36"/>
        <v/>
      </c>
      <c r="AN83" s="24" t="str">
        <f>IF($B83="","",'3 INPUT SAP DATA'!$AP86*0.6*Data!D$18)</f>
        <v/>
      </c>
      <c r="AO83" s="24" t="str">
        <f>IF($B83="","",'3 INPUT SAP DATA'!$AP86*0.6*Data!E$18)</f>
        <v/>
      </c>
      <c r="AP83" s="24" t="str">
        <f>IF($B83="","",'3 INPUT SAP DATA'!$AP86*0.6*Data!F$18)</f>
        <v/>
      </c>
      <c r="AQ83" s="24" t="str">
        <f>IF($B83="","",'3 INPUT SAP DATA'!$AP86*0.6*Data!G$18)</f>
        <v/>
      </c>
      <c r="AR83" s="24" t="str">
        <f>IF($B83="","",'3 INPUT SAP DATA'!$AP86*0.6*Data!H$18)</f>
        <v/>
      </c>
      <c r="AS83" s="24" t="str">
        <f>IF($B83="","",'3 INPUT SAP DATA'!$AP86*0.6*Data!I$18)</f>
        <v/>
      </c>
      <c r="AT83" s="24" t="str">
        <f>IF($B83="","",'3 INPUT SAP DATA'!$AP86*0.6*Data!J$18)</f>
        <v/>
      </c>
      <c r="AU83" s="24" t="str">
        <f>IF($B83="","",'3 INPUT SAP DATA'!$AP86*0.6*Data!K$18)</f>
        <v/>
      </c>
      <c r="AV83" s="24" t="str">
        <f>IF($B83="","",'3 INPUT SAP DATA'!$AP86*0.6*Data!L$18)</f>
        <v/>
      </c>
      <c r="AW83" s="24" t="str">
        <f>IF($B83="","",'3 INPUT SAP DATA'!$AP86*0.6*Data!M$18)</f>
        <v/>
      </c>
      <c r="AX83" s="24" t="str">
        <f>IF($B83="","",'3 INPUT SAP DATA'!$AP86*0.6*Data!N$18)</f>
        <v/>
      </c>
      <c r="AY83" s="24" t="str">
        <f>IF($B83="","",'3 INPUT SAP DATA'!$AP86*0.6*Data!O$18)</f>
        <v/>
      </c>
      <c r="AZ83" s="24" t="str">
        <f>IF($B83="","",IF(OR('3 INPUT SAP DATA'!$AI86=Data!$E$12,'3 INPUT SAP DATA'!$AI86=Data!$G$12,'3 INPUT SAP DATA'!$AI86=Data!$H$12),0,Data!D$18*14*((0.0091*1+0.0245*(1-1))*3+0.0263)))</f>
        <v/>
      </c>
      <c r="BA83" s="24" t="str">
        <f>IF($B83="","",IF(OR('3 INPUT SAP DATA'!$AI86=Data!$E$12,'3 INPUT SAP DATA'!$AI86=Data!$G$12,'3 INPUT SAP DATA'!$AI86=Data!$H$12),0,Data!E$18*14*((0.0091*1+0.0245*(1-1))*3+0.0263)))</f>
        <v/>
      </c>
      <c r="BB83" s="24" t="str">
        <f>IF($B83="","",IF(OR('3 INPUT SAP DATA'!$AI86=Data!$E$12,'3 INPUT SAP DATA'!$AI86=Data!$G$12,'3 INPUT SAP DATA'!$AI86=Data!$H$12),0,Data!F$18*14*((0.0091*1+0.0245*(1-1))*3+0.0263)))</f>
        <v/>
      </c>
      <c r="BC83" s="24" t="str">
        <f>IF($B83="","",IF(OR('3 INPUT SAP DATA'!$AI86=Data!$E$12,'3 INPUT SAP DATA'!$AI86=Data!$G$12,'3 INPUT SAP DATA'!$AI86=Data!$H$12),0,Data!G$18*14*((0.0091*1+0.0245*(1-1))*3+0.0263)))</f>
        <v/>
      </c>
      <c r="BD83" s="24" t="str">
        <f>IF($B83="","",IF(OR('3 INPUT SAP DATA'!$AI86=Data!$E$12,'3 INPUT SAP DATA'!$AI86=Data!$G$12,'3 INPUT SAP DATA'!$AI86=Data!$H$12),0,Data!H$18*14*((0.0091*1+0.0245*(1-1))*3+0.0263)))</f>
        <v/>
      </c>
      <c r="BE83" s="24" t="str">
        <f>IF($B83="","",IF(OR('3 INPUT SAP DATA'!$AI86=Data!$E$12,'3 INPUT SAP DATA'!$AI86=Data!$G$12,'3 INPUT SAP DATA'!$AI86=Data!$H$12),0,Data!I$18*14*((0.0091*1+0.0245*(1-1))*3+0.0263)))</f>
        <v/>
      </c>
      <c r="BF83" s="24" t="str">
        <f>IF($B83="","",IF(OR('3 INPUT SAP DATA'!$AI86=Data!$E$12,'3 INPUT SAP DATA'!$AI86=Data!$G$12,'3 INPUT SAP DATA'!$AI86=Data!$H$12),0,Data!J$18*14*((0.0091*1+0.0245*(1-1))*3+0.0263)))</f>
        <v/>
      </c>
      <c r="BG83" s="24" t="str">
        <f>IF($B83="","",IF(OR('3 INPUT SAP DATA'!$AI86=Data!$E$12,'3 INPUT SAP DATA'!$AI86=Data!$G$12,'3 INPUT SAP DATA'!$AI86=Data!$H$12),0,Data!K$18*14*((0.0091*1+0.0245*(1-1))*3+0.0263)))</f>
        <v/>
      </c>
      <c r="BH83" s="24" t="str">
        <f>IF($B83="","",IF(OR('3 INPUT SAP DATA'!$AI86=Data!$E$12,'3 INPUT SAP DATA'!$AI86=Data!$G$12,'3 INPUT SAP DATA'!$AI86=Data!$H$12),0,Data!L$18*14*((0.0091*1+0.0245*(1-1))*3+0.0263)))</f>
        <v/>
      </c>
      <c r="BI83" s="24" t="str">
        <f>IF($B83="","",IF(OR('3 INPUT SAP DATA'!$AI86=Data!$E$12,'3 INPUT SAP DATA'!$AI86=Data!$G$12,'3 INPUT SAP DATA'!$AI86=Data!$H$12),0,Data!M$18*14*((0.0091*1+0.0245*(1-1))*3+0.0263)))</f>
        <v/>
      </c>
      <c r="BJ83" s="24" t="str">
        <f>IF($B83="","",IF(OR('3 INPUT SAP DATA'!$AI86=Data!$E$12,'3 INPUT SAP DATA'!$AI86=Data!$G$12,'3 INPUT SAP DATA'!$AI86=Data!$H$12),0,Data!N$18*14*((0.0091*1+0.0245*(1-1))*3+0.0263)))</f>
        <v/>
      </c>
      <c r="BK83" s="24" t="str">
        <f>IF($B83="","",IF(OR('3 INPUT SAP DATA'!$AI86=Data!$E$12,'3 INPUT SAP DATA'!$AI86=Data!$G$12,'3 INPUT SAP DATA'!$AI86=Data!$H$12),0,Data!O$18*14*((0.0091*1+0.0245*(1-1))*3+0.0263)))</f>
        <v/>
      </c>
      <c r="BL83" s="24" t="str">
        <f>IF($B83="","",IF('3 INPUT SAP DATA'!$AN86=Data!$G$13,600*IF(C86&lt;100,C86/100,1)*Data!D$18/365,0))</f>
        <v/>
      </c>
      <c r="BM83" s="24" t="str">
        <f>IF($B83="","",IF('3 INPUT SAP DATA'!$AN86=Data!$G$13,600*IF(D86&lt;100,D86/100,1)*Data!E$18/365,0))</f>
        <v/>
      </c>
      <c r="BN83" s="24" t="str">
        <f>IF($B83="","",IF('3 INPUT SAP DATA'!$AN86=Data!$G$13,600*IF(E86&lt;100,E86/100,1)*Data!F$18/365,0))</f>
        <v/>
      </c>
      <c r="BO83" s="24" t="str">
        <f>IF($B83="","",IF('3 INPUT SAP DATA'!$AN86=Data!$G$13,600*IF(F86&lt;100,F86/100,1)*Data!G$18/365,0))</f>
        <v/>
      </c>
      <c r="BP83" s="24" t="str">
        <f>IF($B83="","",IF('3 INPUT SAP DATA'!$AN86=Data!$G$13,600*IF(G86&lt;100,G86/100,1)*Data!H$18/365,0))</f>
        <v/>
      </c>
      <c r="BQ83" s="24" t="str">
        <f>IF($B83="","",IF('3 INPUT SAP DATA'!$AN86=Data!$G$13,600*IF(H86&lt;100,H86/100,1)*Data!I$18/365,0))</f>
        <v/>
      </c>
      <c r="BR83" s="24" t="str">
        <f>IF($B83="","",IF('3 INPUT SAP DATA'!$AN86=Data!$G$13,600*IF(I86&lt;100,I86/100,1)*Data!J$18/365,0))</f>
        <v/>
      </c>
      <c r="BS83" s="24" t="str">
        <f>IF($B83="","",IF('3 INPUT SAP DATA'!$AN86=Data!$G$13,600*IF(J86&lt;100,J86/100,1)*Data!K$18/365,0))</f>
        <v/>
      </c>
      <c r="BT83" s="24" t="str">
        <f>IF($B83="","",IF('3 INPUT SAP DATA'!$AN86=Data!$G$13,600*IF(K86&lt;100,K86/100,1)*Data!L$18/365,0))</f>
        <v/>
      </c>
      <c r="BU83" s="24" t="str">
        <f>IF($B83="","",IF('3 INPUT SAP DATA'!$AN86=Data!$G$13,600*IF(L86&lt;100,L86/100,1)*Data!M$18/365,0))</f>
        <v/>
      </c>
      <c r="BV83" s="24" t="str">
        <f>IF($B83="","",IF('3 INPUT SAP DATA'!$AN86=Data!$G$13,600*IF(M86&lt;100,M86/100,1)*Data!N$18/365,0))</f>
        <v/>
      </c>
      <c r="BW83" s="24" t="str">
        <f>IF($B83="","",IF('3 INPUT SAP DATA'!$AN86=Data!$G$13,600*IF(N86&lt;100,N86/100,1)*Data!O$18/365,0))</f>
        <v/>
      </c>
      <c r="BX83" s="24" t="str">
        <f t="shared" si="39"/>
        <v/>
      </c>
      <c r="BY83" s="24" t="str">
        <f t="shared" si="40"/>
        <v/>
      </c>
      <c r="BZ83" s="24" t="str">
        <f t="shared" si="41"/>
        <v/>
      </c>
      <c r="CA83" s="24" t="str">
        <f t="shared" si="42"/>
        <v/>
      </c>
      <c r="CB83" s="24" t="str">
        <f t="shared" si="43"/>
        <v/>
      </c>
      <c r="CC83" s="24" t="str">
        <f t="shared" si="44"/>
        <v/>
      </c>
      <c r="CD83" s="24" t="str">
        <f t="shared" si="45"/>
        <v/>
      </c>
      <c r="CE83" s="24" t="str">
        <f t="shared" si="46"/>
        <v/>
      </c>
      <c r="CF83" s="24" t="str">
        <f t="shared" si="47"/>
        <v/>
      </c>
      <c r="CG83" s="24" t="str">
        <f t="shared" si="48"/>
        <v/>
      </c>
      <c r="CH83" s="24" t="str">
        <f t="shared" si="49"/>
        <v/>
      </c>
      <c r="CI83" s="24" t="str">
        <f t="shared" si="50"/>
        <v/>
      </c>
      <c r="CJ83" s="24" t="str">
        <f>IF($B83="","",BX83+'3 INPUT SAP DATA'!AV86)</f>
        <v/>
      </c>
      <c r="CK83" s="24" t="str">
        <f>IF($B83="","",BY83+'3 INPUT SAP DATA'!AW86)</f>
        <v/>
      </c>
      <c r="CL83" s="24" t="str">
        <f>IF($B83="","",BZ83+'3 INPUT SAP DATA'!AX86)</f>
        <v/>
      </c>
      <c r="CM83" s="24" t="str">
        <f>IF($B83="","",CA83+'3 INPUT SAP DATA'!AY86)</f>
        <v/>
      </c>
      <c r="CN83" s="24" t="str">
        <f>IF($B83="","",CB83+'3 INPUT SAP DATA'!AZ86)</f>
        <v/>
      </c>
      <c r="CO83" s="24" t="str">
        <f>IF($B83="","",CC83+'3 INPUT SAP DATA'!BA86)</f>
        <v/>
      </c>
      <c r="CP83" s="24" t="str">
        <f>IF($B83="","",CD83+'3 INPUT SAP DATA'!BB86)</f>
        <v/>
      </c>
      <c r="CQ83" s="24" t="str">
        <f>IF($B83="","",CE83+'3 INPUT SAP DATA'!BC86)</f>
        <v/>
      </c>
      <c r="CR83" s="24" t="str">
        <f>IF($B83="","",CF83+'3 INPUT SAP DATA'!BD86)</f>
        <v/>
      </c>
      <c r="CS83" s="24" t="str">
        <f>IF($B83="","",CG83+'3 INPUT SAP DATA'!BE86)</f>
        <v/>
      </c>
      <c r="CT83" s="24" t="str">
        <f>IF($B83="","",CH83+'3 INPUT SAP DATA'!BF86)</f>
        <v/>
      </c>
      <c r="CU83" s="24" t="str">
        <f>IF($B83="","",CI83+'3 INPUT SAP DATA'!BG86)</f>
        <v/>
      </c>
      <c r="CV83" s="24" t="str">
        <f>IF($B83="","",Data!$I$125*(Data!$I$123*O83+BL83)+Data!$I$124*(AB83+AN83+AZ83))</f>
        <v/>
      </c>
      <c r="CW83" s="24" t="str">
        <f>IF($B83="","",Data!$I$125*(Data!$I$123*P83+BM83)+Data!$I$124*(AC83+AO83+BA83))</f>
        <v/>
      </c>
      <c r="CX83" s="24" t="str">
        <f>IF($B83="","",Data!$I$125*(Data!$I$123*Q83+BN83)+Data!$I$124*(AD83+AP83+BB83))</f>
        <v/>
      </c>
      <c r="CY83" s="24" t="str">
        <f>IF($B83="","",Data!$I$125*(Data!$I$123*R83+BO83)+Data!$I$124*(AE83+AQ83+BC83))</f>
        <v/>
      </c>
      <c r="CZ83" s="24" t="str">
        <f>IF($B83="","",Data!$I$125*(Data!$I$123*S83+BP83)+Data!$I$124*(AF83+AR83+BD83))</f>
        <v/>
      </c>
      <c r="DA83" s="24" t="str">
        <f>IF($B83="","",Data!$I$125*(Data!$I$123*T83+BQ83)+Data!$I$124*(AG83+AS83+BE83))</f>
        <v/>
      </c>
      <c r="DB83" s="24" t="str">
        <f>IF($B83="","",Data!$I$125*(Data!$I$123*U83+BR83)+Data!$I$124*(AH83+AT83+BF83))</f>
        <v/>
      </c>
      <c r="DC83" s="24" t="str">
        <f>IF($B83="","",Data!$I$125*(Data!$I$123*V83+BS83)+Data!$I$124*(AI83+AU83+BG83))</f>
        <v/>
      </c>
      <c r="DD83" s="24" t="str">
        <f>IF($B83="","",Data!$I$125*(Data!$I$123*W83+BT83)+Data!$I$124*(AJ83+AV83+BH83))</f>
        <v/>
      </c>
      <c r="DE83" s="24" t="str">
        <f>IF($B83="","",Data!$I$125*(Data!$I$123*X83+BU83)+Data!$I$124*(AK83+AW83+BI83))</f>
        <v/>
      </c>
      <c r="DF83" s="24" t="str">
        <f>IF($B83="","",Data!$I$125*(Data!$I$123*Y83+BV83)+Data!$I$124*(AL83+AX83+BJ83))</f>
        <v/>
      </c>
      <c r="DG83" s="24" t="str">
        <f>IF($B83="","",Data!$I$125*(Data!$I$123*Z83+BW83)+Data!$I$124*(AM83+AY83+BK83))</f>
        <v/>
      </c>
    </row>
    <row r="84" spans="2:111" s="17" customFormat="1" ht="19.899999999999999" customHeight="1">
      <c r="B84" s="47" t="str">
        <f>IF('3 INPUT SAP DATA'!H87="","",'3 INPUT SAP DATA'!H87)</f>
        <v/>
      </c>
      <c r="C84" s="24" t="str">
        <f>IF($B84="","",25*Occupancy!$G80*Data!D$107)</f>
        <v/>
      </c>
      <c r="D84" s="24" t="str">
        <f>IF($B84="","",25*Occupancy!$G80*Data!E$107)</f>
        <v/>
      </c>
      <c r="E84" s="24" t="str">
        <f>IF($B84="","",25*Occupancy!$G80*Data!F$107)</f>
        <v/>
      </c>
      <c r="F84" s="24" t="str">
        <f>IF($B84="","",25*Occupancy!$G80*Data!G$107)</f>
        <v/>
      </c>
      <c r="G84" s="24" t="str">
        <f>IF($B84="","",25*Occupancy!$G80*Data!H$107)</f>
        <v/>
      </c>
      <c r="H84" s="24" t="str">
        <f>IF($B84="","",25*Occupancy!$G80*Data!I$107)</f>
        <v/>
      </c>
      <c r="I84" s="24" t="str">
        <f>IF($B84="","",25*Occupancy!$G80*Data!J$107)</f>
        <v/>
      </c>
      <c r="J84" s="24" t="str">
        <f>IF($B84="","",25*Occupancy!$G80*Data!K$107)</f>
        <v/>
      </c>
      <c r="K84" s="24" t="str">
        <f>IF($B84="","",25*Occupancy!$G80*Data!L$107)</f>
        <v/>
      </c>
      <c r="L84" s="24" t="str">
        <f>IF($B84="","",25*Occupancy!$G80*Data!M$107)</f>
        <v/>
      </c>
      <c r="M84" s="24" t="str">
        <f>IF($B84="","",25*Occupancy!$G80*Data!N$107)</f>
        <v/>
      </c>
      <c r="N84" s="24" t="str">
        <f>IF($B84="","",25*Occupancy!$G80*Data!O$107)</f>
        <v/>
      </c>
      <c r="O84" s="24" t="str">
        <f>IF($B84="","",4.18*C84*Data!D$18*(60-Data!D$104)/3600)</f>
        <v/>
      </c>
      <c r="P84" s="24" t="str">
        <f>IF($B84="","",4.18*D84*Data!E$18*(60-Data!E$104)/3600)</f>
        <v/>
      </c>
      <c r="Q84" s="24" t="str">
        <f>IF($B84="","",4.18*E84*Data!F$18*(60-Data!F$104)/3600)</f>
        <v/>
      </c>
      <c r="R84" s="24" t="str">
        <f>IF($B84="","",4.18*F84*Data!G$18*(60-Data!G$104)/3600)</f>
        <v/>
      </c>
      <c r="S84" s="24" t="str">
        <f>IF($B84="","",4.18*G84*Data!H$18*(60-Data!H$104)/3600)</f>
        <v/>
      </c>
      <c r="T84" s="24" t="str">
        <f>IF($B84="","",4.18*H84*Data!I$18*(60-Data!I$104)/3600)</f>
        <v/>
      </c>
      <c r="U84" s="24" t="str">
        <f>IF($B84="","",4.18*I84*Data!J$18*(60-Data!J$104)/3600)</f>
        <v/>
      </c>
      <c r="V84" s="24" t="str">
        <f>IF($B84="","",4.18*J84*Data!K$18*(60-Data!K$104)/3600)</f>
        <v/>
      </c>
      <c r="W84" s="24" t="str">
        <f>IF($B84="","",4.18*K84*Data!L$18*(60-Data!L$104)/3600)</f>
        <v/>
      </c>
      <c r="X84" s="24" t="str">
        <f>IF($B84="","",4.18*L84*Data!M$18*(60-Data!M$104)/3600)</f>
        <v/>
      </c>
      <c r="Y84" s="24" t="str">
        <f>IF($B84="","",4.18*M84*Data!N$18*(60-Data!N$104)/3600)</f>
        <v/>
      </c>
      <c r="Z84" s="24" t="str">
        <f>IF($B84="","",4.18*N84*Data!O$18*(60-Data!O$104)/3600)</f>
        <v/>
      </c>
      <c r="AA84" s="24" t="str">
        <f t="shared" si="37"/>
        <v/>
      </c>
      <c r="AB84" s="24" t="str">
        <f t="shared" si="38"/>
        <v/>
      </c>
      <c r="AC84" s="24" t="str">
        <f t="shared" si="26"/>
        <v/>
      </c>
      <c r="AD84" s="24" t="str">
        <f t="shared" si="27"/>
        <v/>
      </c>
      <c r="AE84" s="24" t="str">
        <f t="shared" si="28"/>
        <v/>
      </c>
      <c r="AF84" s="24" t="str">
        <f t="shared" si="29"/>
        <v/>
      </c>
      <c r="AG84" s="24" t="str">
        <f t="shared" si="30"/>
        <v/>
      </c>
      <c r="AH84" s="24" t="str">
        <f t="shared" si="31"/>
        <v/>
      </c>
      <c r="AI84" s="24" t="str">
        <f t="shared" si="32"/>
        <v/>
      </c>
      <c r="AJ84" s="24" t="str">
        <f t="shared" si="33"/>
        <v/>
      </c>
      <c r="AK84" s="24" t="str">
        <f t="shared" si="34"/>
        <v/>
      </c>
      <c r="AL84" s="24" t="str">
        <f t="shared" si="35"/>
        <v/>
      </c>
      <c r="AM84" s="24" t="str">
        <f t="shared" si="36"/>
        <v/>
      </c>
      <c r="AN84" s="24" t="str">
        <f>IF($B84="","",'3 INPUT SAP DATA'!$AP87*0.6*Data!D$18)</f>
        <v/>
      </c>
      <c r="AO84" s="24" t="str">
        <f>IF($B84="","",'3 INPUT SAP DATA'!$AP87*0.6*Data!E$18)</f>
        <v/>
      </c>
      <c r="AP84" s="24" t="str">
        <f>IF($B84="","",'3 INPUT SAP DATA'!$AP87*0.6*Data!F$18)</f>
        <v/>
      </c>
      <c r="AQ84" s="24" t="str">
        <f>IF($B84="","",'3 INPUT SAP DATA'!$AP87*0.6*Data!G$18)</f>
        <v/>
      </c>
      <c r="AR84" s="24" t="str">
        <f>IF($B84="","",'3 INPUT SAP DATA'!$AP87*0.6*Data!H$18)</f>
        <v/>
      </c>
      <c r="AS84" s="24" t="str">
        <f>IF($B84="","",'3 INPUT SAP DATA'!$AP87*0.6*Data!I$18)</f>
        <v/>
      </c>
      <c r="AT84" s="24" t="str">
        <f>IF($B84="","",'3 INPUT SAP DATA'!$AP87*0.6*Data!J$18)</f>
        <v/>
      </c>
      <c r="AU84" s="24" t="str">
        <f>IF($B84="","",'3 INPUT SAP DATA'!$AP87*0.6*Data!K$18)</f>
        <v/>
      </c>
      <c r="AV84" s="24" t="str">
        <f>IF($B84="","",'3 INPUT SAP DATA'!$AP87*0.6*Data!L$18)</f>
        <v/>
      </c>
      <c r="AW84" s="24" t="str">
        <f>IF($B84="","",'3 INPUT SAP DATA'!$AP87*0.6*Data!M$18)</f>
        <v/>
      </c>
      <c r="AX84" s="24" t="str">
        <f>IF($B84="","",'3 INPUT SAP DATA'!$AP87*0.6*Data!N$18)</f>
        <v/>
      </c>
      <c r="AY84" s="24" t="str">
        <f>IF($B84="","",'3 INPUT SAP DATA'!$AP87*0.6*Data!O$18)</f>
        <v/>
      </c>
      <c r="AZ84" s="24" t="str">
        <f>IF($B84="","",IF(OR('3 INPUT SAP DATA'!$AI87=Data!$E$12,'3 INPUT SAP DATA'!$AI87=Data!$G$12,'3 INPUT SAP DATA'!$AI87=Data!$H$12),0,Data!D$18*14*((0.0091*1+0.0245*(1-1))*3+0.0263)))</f>
        <v/>
      </c>
      <c r="BA84" s="24" t="str">
        <f>IF($B84="","",IF(OR('3 INPUT SAP DATA'!$AI87=Data!$E$12,'3 INPUT SAP DATA'!$AI87=Data!$G$12,'3 INPUT SAP DATA'!$AI87=Data!$H$12),0,Data!E$18*14*((0.0091*1+0.0245*(1-1))*3+0.0263)))</f>
        <v/>
      </c>
      <c r="BB84" s="24" t="str">
        <f>IF($B84="","",IF(OR('3 INPUT SAP DATA'!$AI87=Data!$E$12,'3 INPUT SAP DATA'!$AI87=Data!$G$12,'3 INPUT SAP DATA'!$AI87=Data!$H$12),0,Data!F$18*14*((0.0091*1+0.0245*(1-1))*3+0.0263)))</f>
        <v/>
      </c>
      <c r="BC84" s="24" t="str">
        <f>IF($B84="","",IF(OR('3 INPUT SAP DATA'!$AI87=Data!$E$12,'3 INPUT SAP DATA'!$AI87=Data!$G$12,'3 INPUT SAP DATA'!$AI87=Data!$H$12),0,Data!G$18*14*((0.0091*1+0.0245*(1-1))*3+0.0263)))</f>
        <v/>
      </c>
      <c r="BD84" s="24" t="str">
        <f>IF($B84="","",IF(OR('3 INPUT SAP DATA'!$AI87=Data!$E$12,'3 INPUT SAP DATA'!$AI87=Data!$G$12,'3 INPUT SAP DATA'!$AI87=Data!$H$12),0,Data!H$18*14*((0.0091*1+0.0245*(1-1))*3+0.0263)))</f>
        <v/>
      </c>
      <c r="BE84" s="24" t="str">
        <f>IF($B84="","",IF(OR('3 INPUT SAP DATA'!$AI87=Data!$E$12,'3 INPUT SAP DATA'!$AI87=Data!$G$12,'3 INPUT SAP DATA'!$AI87=Data!$H$12),0,Data!I$18*14*((0.0091*1+0.0245*(1-1))*3+0.0263)))</f>
        <v/>
      </c>
      <c r="BF84" s="24" t="str">
        <f>IF($B84="","",IF(OR('3 INPUT SAP DATA'!$AI87=Data!$E$12,'3 INPUT SAP DATA'!$AI87=Data!$G$12,'3 INPUT SAP DATA'!$AI87=Data!$H$12),0,Data!J$18*14*((0.0091*1+0.0245*(1-1))*3+0.0263)))</f>
        <v/>
      </c>
      <c r="BG84" s="24" t="str">
        <f>IF($B84="","",IF(OR('3 INPUT SAP DATA'!$AI87=Data!$E$12,'3 INPUT SAP DATA'!$AI87=Data!$G$12,'3 INPUT SAP DATA'!$AI87=Data!$H$12),0,Data!K$18*14*((0.0091*1+0.0245*(1-1))*3+0.0263)))</f>
        <v/>
      </c>
      <c r="BH84" s="24" t="str">
        <f>IF($B84="","",IF(OR('3 INPUT SAP DATA'!$AI87=Data!$E$12,'3 INPUT SAP DATA'!$AI87=Data!$G$12,'3 INPUT SAP DATA'!$AI87=Data!$H$12),0,Data!L$18*14*((0.0091*1+0.0245*(1-1))*3+0.0263)))</f>
        <v/>
      </c>
      <c r="BI84" s="24" t="str">
        <f>IF($B84="","",IF(OR('3 INPUT SAP DATA'!$AI87=Data!$E$12,'3 INPUT SAP DATA'!$AI87=Data!$G$12,'3 INPUT SAP DATA'!$AI87=Data!$H$12),0,Data!M$18*14*((0.0091*1+0.0245*(1-1))*3+0.0263)))</f>
        <v/>
      </c>
      <c r="BJ84" s="24" t="str">
        <f>IF($B84="","",IF(OR('3 INPUT SAP DATA'!$AI87=Data!$E$12,'3 INPUT SAP DATA'!$AI87=Data!$G$12,'3 INPUT SAP DATA'!$AI87=Data!$H$12),0,Data!N$18*14*((0.0091*1+0.0245*(1-1))*3+0.0263)))</f>
        <v/>
      </c>
      <c r="BK84" s="24" t="str">
        <f>IF($B84="","",IF(OR('3 INPUT SAP DATA'!$AI87=Data!$E$12,'3 INPUT SAP DATA'!$AI87=Data!$G$12,'3 INPUT SAP DATA'!$AI87=Data!$H$12),0,Data!O$18*14*((0.0091*1+0.0245*(1-1))*3+0.0263)))</f>
        <v/>
      </c>
      <c r="BL84" s="24" t="str">
        <f>IF($B84="","",IF('3 INPUT SAP DATA'!$AN87=Data!$G$13,600*IF(C87&lt;100,C87/100,1)*Data!D$18/365,0))</f>
        <v/>
      </c>
      <c r="BM84" s="24" t="str">
        <f>IF($B84="","",IF('3 INPUT SAP DATA'!$AN87=Data!$G$13,600*IF(D87&lt;100,D87/100,1)*Data!E$18/365,0))</f>
        <v/>
      </c>
      <c r="BN84" s="24" t="str">
        <f>IF($B84="","",IF('3 INPUT SAP DATA'!$AN87=Data!$G$13,600*IF(E87&lt;100,E87/100,1)*Data!F$18/365,0))</f>
        <v/>
      </c>
      <c r="BO84" s="24" t="str">
        <f>IF($B84="","",IF('3 INPUT SAP DATA'!$AN87=Data!$G$13,600*IF(F87&lt;100,F87/100,1)*Data!G$18/365,0))</f>
        <v/>
      </c>
      <c r="BP84" s="24" t="str">
        <f>IF($B84="","",IF('3 INPUT SAP DATA'!$AN87=Data!$G$13,600*IF(G87&lt;100,G87/100,1)*Data!H$18/365,0))</f>
        <v/>
      </c>
      <c r="BQ84" s="24" t="str">
        <f>IF($B84="","",IF('3 INPUT SAP DATA'!$AN87=Data!$G$13,600*IF(H87&lt;100,H87/100,1)*Data!I$18/365,0))</f>
        <v/>
      </c>
      <c r="BR84" s="24" t="str">
        <f>IF($B84="","",IF('3 INPUT SAP DATA'!$AN87=Data!$G$13,600*IF(I87&lt;100,I87/100,1)*Data!J$18/365,0))</f>
        <v/>
      </c>
      <c r="BS84" s="24" t="str">
        <f>IF($B84="","",IF('3 INPUT SAP DATA'!$AN87=Data!$G$13,600*IF(J87&lt;100,J87/100,1)*Data!K$18/365,0))</f>
        <v/>
      </c>
      <c r="BT84" s="24" t="str">
        <f>IF($B84="","",IF('3 INPUT SAP DATA'!$AN87=Data!$G$13,600*IF(K87&lt;100,K87/100,1)*Data!L$18/365,0))</f>
        <v/>
      </c>
      <c r="BU84" s="24" t="str">
        <f>IF($B84="","",IF('3 INPUT SAP DATA'!$AN87=Data!$G$13,600*IF(L87&lt;100,L87/100,1)*Data!M$18/365,0))</f>
        <v/>
      </c>
      <c r="BV84" s="24" t="str">
        <f>IF($B84="","",IF('3 INPUT SAP DATA'!$AN87=Data!$G$13,600*IF(M87&lt;100,M87/100,1)*Data!N$18/365,0))</f>
        <v/>
      </c>
      <c r="BW84" s="24" t="str">
        <f>IF($B84="","",IF('3 INPUT SAP DATA'!$AN87=Data!$G$13,600*IF(N87&lt;100,N87/100,1)*Data!O$18/365,0))</f>
        <v/>
      </c>
      <c r="BX84" s="24" t="str">
        <f t="shared" si="39"/>
        <v/>
      </c>
      <c r="BY84" s="24" t="str">
        <f t="shared" si="40"/>
        <v/>
      </c>
      <c r="BZ84" s="24" t="str">
        <f t="shared" si="41"/>
        <v/>
      </c>
      <c r="CA84" s="24" t="str">
        <f t="shared" si="42"/>
        <v/>
      </c>
      <c r="CB84" s="24" t="str">
        <f t="shared" si="43"/>
        <v/>
      </c>
      <c r="CC84" s="24" t="str">
        <f t="shared" si="44"/>
        <v/>
      </c>
      <c r="CD84" s="24" t="str">
        <f t="shared" si="45"/>
        <v/>
      </c>
      <c r="CE84" s="24" t="str">
        <f t="shared" si="46"/>
        <v/>
      </c>
      <c r="CF84" s="24" t="str">
        <f t="shared" si="47"/>
        <v/>
      </c>
      <c r="CG84" s="24" t="str">
        <f t="shared" si="48"/>
        <v/>
      </c>
      <c r="CH84" s="24" t="str">
        <f t="shared" si="49"/>
        <v/>
      </c>
      <c r="CI84" s="24" t="str">
        <f t="shared" si="50"/>
        <v/>
      </c>
      <c r="CJ84" s="24" t="str">
        <f>IF($B84="","",BX84+'3 INPUT SAP DATA'!AV87)</f>
        <v/>
      </c>
      <c r="CK84" s="24" t="str">
        <f>IF($B84="","",BY84+'3 INPUT SAP DATA'!AW87)</f>
        <v/>
      </c>
      <c r="CL84" s="24" t="str">
        <f>IF($B84="","",BZ84+'3 INPUT SAP DATA'!AX87)</f>
        <v/>
      </c>
      <c r="CM84" s="24" t="str">
        <f>IF($B84="","",CA84+'3 INPUT SAP DATA'!AY87)</f>
        <v/>
      </c>
      <c r="CN84" s="24" t="str">
        <f>IF($B84="","",CB84+'3 INPUT SAP DATA'!AZ87)</f>
        <v/>
      </c>
      <c r="CO84" s="24" t="str">
        <f>IF($B84="","",CC84+'3 INPUT SAP DATA'!BA87)</f>
        <v/>
      </c>
      <c r="CP84" s="24" t="str">
        <f>IF($B84="","",CD84+'3 INPUT SAP DATA'!BB87)</f>
        <v/>
      </c>
      <c r="CQ84" s="24" t="str">
        <f>IF($B84="","",CE84+'3 INPUT SAP DATA'!BC87)</f>
        <v/>
      </c>
      <c r="CR84" s="24" t="str">
        <f>IF($B84="","",CF84+'3 INPUT SAP DATA'!BD87)</f>
        <v/>
      </c>
      <c r="CS84" s="24" t="str">
        <f>IF($B84="","",CG84+'3 INPUT SAP DATA'!BE87)</f>
        <v/>
      </c>
      <c r="CT84" s="24" t="str">
        <f>IF($B84="","",CH84+'3 INPUT SAP DATA'!BF87)</f>
        <v/>
      </c>
      <c r="CU84" s="24" t="str">
        <f>IF($B84="","",CI84+'3 INPUT SAP DATA'!BG87)</f>
        <v/>
      </c>
      <c r="CV84" s="24" t="str">
        <f>IF($B84="","",Data!$I$125*(Data!$I$123*O84+BL84)+Data!$I$124*(AB84+AN84+AZ84))</f>
        <v/>
      </c>
      <c r="CW84" s="24" t="str">
        <f>IF($B84="","",Data!$I$125*(Data!$I$123*P84+BM84)+Data!$I$124*(AC84+AO84+BA84))</f>
        <v/>
      </c>
      <c r="CX84" s="24" t="str">
        <f>IF($B84="","",Data!$I$125*(Data!$I$123*Q84+BN84)+Data!$I$124*(AD84+AP84+BB84))</f>
        <v/>
      </c>
      <c r="CY84" s="24" t="str">
        <f>IF($B84="","",Data!$I$125*(Data!$I$123*R84+BO84)+Data!$I$124*(AE84+AQ84+BC84))</f>
        <v/>
      </c>
      <c r="CZ84" s="24" t="str">
        <f>IF($B84="","",Data!$I$125*(Data!$I$123*S84+BP84)+Data!$I$124*(AF84+AR84+BD84))</f>
        <v/>
      </c>
      <c r="DA84" s="24" t="str">
        <f>IF($B84="","",Data!$I$125*(Data!$I$123*T84+BQ84)+Data!$I$124*(AG84+AS84+BE84))</f>
        <v/>
      </c>
      <c r="DB84" s="24" t="str">
        <f>IF($B84="","",Data!$I$125*(Data!$I$123*U84+BR84)+Data!$I$124*(AH84+AT84+BF84))</f>
        <v/>
      </c>
      <c r="DC84" s="24" t="str">
        <f>IF($B84="","",Data!$I$125*(Data!$I$123*V84+BS84)+Data!$I$124*(AI84+AU84+BG84))</f>
        <v/>
      </c>
      <c r="DD84" s="24" t="str">
        <f>IF($B84="","",Data!$I$125*(Data!$I$123*W84+BT84)+Data!$I$124*(AJ84+AV84+BH84))</f>
        <v/>
      </c>
      <c r="DE84" s="24" t="str">
        <f>IF($B84="","",Data!$I$125*(Data!$I$123*X84+BU84)+Data!$I$124*(AK84+AW84+BI84))</f>
        <v/>
      </c>
      <c r="DF84" s="24" t="str">
        <f>IF($B84="","",Data!$I$125*(Data!$I$123*Y84+BV84)+Data!$I$124*(AL84+AX84+BJ84))</f>
        <v/>
      </c>
      <c r="DG84" s="24" t="str">
        <f>IF($B84="","",Data!$I$125*(Data!$I$123*Z84+BW84)+Data!$I$124*(AM84+AY84+BK84))</f>
        <v/>
      </c>
    </row>
    <row r="85" spans="2:111" s="17" customFormat="1" ht="19.899999999999999" customHeight="1">
      <c r="B85" s="47" t="str">
        <f>IF('3 INPUT SAP DATA'!H88="","",'3 INPUT SAP DATA'!H88)</f>
        <v/>
      </c>
      <c r="C85" s="24" t="str">
        <f>IF($B85="","",25*Occupancy!$G81*Data!D$107)</f>
        <v/>
      </c>
      <c r="D85" s="24" t="str">
        <f>IF($B85="","",25*Occupancy!$G81*Data!E$107)</f>
        <v/>
      </c>
      <c r="E85" s="24" t="str">
        <f>IF($B85="","",25*Occupancy!$G81*Data!F$107)</f>
        <v/>
      </c>
      <c r="F85" s="24" t="str">
        <f>IF($B85="","",25*Occupancy!$G81*Data!G$107)</f>
        <v/>
      </c>
      <c r="G85" s="24" t="str">
        <f>IF($B85="","",25*Occupancy!$G81*Data!H$107)</f>
        <v/>
      </c>
      <c r="H85" s="24" t="str">
        <f>IF($B85="","",25*Occupancy!$G81*Data!I$107)</f>
        <v/>
      </c>
      <c r="I85" s="24" t="str">
        <f>IF($B85="","",25*Occupancy!$G81*Data!J$107)</f>
        <v/>
      </c>
      <c r="J85" s="24" t="str">
        <f>IF($B85="","",25*Occupancy!$G81*Data!K$107)</f>
        <v/>
      </c>
      <c r="K85" s="24" t="str">
        <f>IF($B85="","",25*Occupancy!$G81*Data!L$107)</f>
        <v/>
      </c>
      <c r="L85" s="24" t="str">
        <f>IF($B85="","",25*Occupancy!$G81*Data!M$107)</f>
        <v/>
      </c>
      <c r="M85" s="24" t="str">
        <f>IF($B85="","",25*Occupancy!$G81*Data!N$107)</f>
        <v/>
      </c>
      <c r="N85" s="24" t="str">
        <f>IF($B85="","",25*Occupancy!$G81*Data!O$107)</f>
        <v/>
      </c>
      <c r="O85" s="24" t="str">
        <f>IF($B85="","",4.18*C85*Data!D$18*(60-Data!D$104)/3600)</f>
        <v/>
      </c>
      <c r="P85" s="24" t="str">
        <f>IF($B85="","",4.18*D85*Data!E$18*(60-Data!E$104)/3600)</f>
        <v/>
      </c>
      <c r="Q85" s="24" t="str">
        <f>IF($B85="","",4.18*E85*Data!F$18*(60-Data!F$104)/3600)</f>
        <v/>
      </c>
      <c r="R85" s="24" t="str">
        <f>IF($B85="","",4.18*F85*Data!G$18*(60-Data!G$104)/3600)</f>
        <v/>
      </c>
      <c r="S85" s="24" t="str">
        <f>IF($B85="","",4.18*G85*Data!H$18*(60-Data!H$104)/3600)</f>
        <v/>
      </c>
      <c r="T85" s="24" t="str">
        <f>IF($B85="","",4.18*H85*Data!I$18*(60-Data!I$104)/3600)</f>
        <v/>
      </c>
      <c r="U85" s="24" t="str">
        <f>IF($B85="","",4.18*I85*Data!J$18*(60-Data!J$104)/3600)</f>
        <v/>
      </c>
      <c r="V85" s="24" t="str">
        <f>IF($B85="","",4.18*J85*Data!K$18*(60-Data!K$104)/3600)</f>
        <v/>
      </c>
      <c r="W85" s="24" t="str">
        <f>IF($B85="","",4.18*K85*Data!L$18*(60-Data!L$104)/3600)</f>
        <v/>
      </c>
      <c r="X85" s="24" t="str">
        <f>IF($B85="","",4.18*L85*Data!M$18*(60-Data!M$104)/3600)</f>
        <v/>
      </c>
      <c r="Y85" s="24" t="str">
        <f>IF($B85="","",4.18*M85*Data!N$18*(60-Data!N$104)/3600)</f>
        <v/>
      </c>
      <c r="Z85" s="24" t="str">
        <f>IF($B85="","",4.18*N85*Data!O$18*(60-Data!O$104)/3600)</f>
        <v/>
      </c>
      <c r="AA85" s="24" t="str">
        <f t="shared" si="37"/>
        <v/>
      </c>
      <c r="AB85" s="24" t="str">
        <f t="shared" si="38"/>
        <v/>
      </c>
      <c r="AC85" s="24" t="str">
        <f t="shared" si="26"/>
        <v/>
      </c>
      <c r="AD85" s="24" t="str">
        <f t="shared" si="27"/>
        <v/>
      </c>
      <c r="AE85" s="24" t="str">
        <f t="shared" si="28"/>
        <v/>
      </c>
      <c r="AF85" s="24" t="str">
        <f t="shared" si="29"/>
        <v/>
      </c>
      <c r="AG85" s="24" t="str">
        <f t="shared" si="30"/>
        <v/>
      </c>
      <c r="AH85" s="24" t="str">
        <f t="shared" si="31"/>
        <v/>
      </c>
      <c r="AI85" s="24" t="str">
        <f t="shared" si="32"/>
        <v/>
      </c>
      <c r="AJ85" s="24" t="str">
        <f t="shared" si="33"/>
        <v/>
      </c>
      <c r="AK85" s="24" t="str">
        <f t="shared" si="34"/>
        <v/>
      </c>
      <c r="AL85" s="24" t="str">
        <f t="shared" si="35"/>
        <v/>
      </c>
      <c r="AM85" s="24" t="str">
        <f t="shared" si="36"/>
        <v/>
      </c>
      <c r="AN85" s="24" t="str">
        <f>IF($B85="","",'3 INPUT SAP DATA'!$AP88*0.6*Data!D$18)</f>
        <v/>
      </c>
      <c r="AO85" s="24" t="str">
        <f>IF($B85="","",'3 INPUT SAP DATA'!$AP88*0.6*Data!E$18)</f>
        <v/>
      </c>
      <c r="AP85" s="24" t="str">
        <f>IF($B85="","",'3 INPUT SAP DATA'!$AP88*0.6*Data!F$18)</f>
        <v/>
      </c>
      <c r="AQ85" s="24" t="str">
        <f>IF($B85="","",'3 INPUT SAP DATA'!$AP88*0.6*Data!G$18)</f>
        <v/>
      </c>
      <c r="AR85" s="24" t="str">
        <f>IF($B85="","",'3 INPUT SAP DATA'!$AP88*0.6*Data!H$18)</f>
        <v/>
      </c>
      <c r="AS85" s="24" t="str">
        <f>IF($B85="","",'3 INPUT SAP DATA'!$AP88*0.6*Data!I$18)</f>
        <v/>
      </c>
      <c r="AT85" s="24" t="str">
        <f>IF($B85="","",'3 INPUT SAP DATA'!$AP88*0.6*Data!J$18)</f>
        <v/>
      </c>
      <c r="AU85" s="24" t="str">
        <f>IF($B85="","",'3 INPUT SAP DATA'!$AP88*0.6*Data!K$18)</f>
        <v/>
      </c>
      <c r="AV85" s="24" t="str">
        <f>IF($B85="","",'3 INPUT SAP DATA'!$AP88*0.6*Data!L$18)</f>
        <v/>
      </c>
      <c r="AW85" s="24" t="str">
        <f>IF($B85="","",'3 INPUT SAP DATA'!$AP88*0.6*Data!M$18)</f>
        <v/>
      </c>
      <c r="AX85" s="24" t="str">
        <f>IF($B85="","",'3 INPUT SAP DATA'!$AP88*0.6*Data!N$18)</f>
        <v/>
      </c>
      <c r="AY85" s="24" t="str">
        <f>IF($B85="","",'3 INPUT SAP DATA'!$AP88*0.6*Data!O$18)</f>
        <v/>
      </c>
      <c r="AZ85" s="24" t="str">
        <f>IF($B85="","",IF(OR('3 INPUT SAP DATA'!$AI88=Data!$E$12,'3 INPUT SAP DATA'!$AI88=Data!$G$12,'3 INPUT SAP DATA'!$AI88=Data!$H$12),0,Data!D$18*14*((0.0091*1+0.0245*(1-1))*3+0.0263)))</f>
        <v/>
      </c>
      <c r="BA85" s="24" t="str">
        <f>IF($B85="","",IF(OR('3 INPUT SAP DATA'!$AI88=Data!$E$12,'3 INPUT SAP DATA'!$AI88=Data!$G$12,'3 INPUT SAP DATA'!$AI88=Data!$H$12),0,Data!E$18*14*((0.0091*1+0.0245*(1-1))*3+0.0263)))</f>
        <v/>
      </c>
      <c r="BB85" s="24" t="str">
        <f>IF($B85="","",IF(OR('3 INPUT SAP DATA'!$AI88=Data!$E$12,'3 INPUT SAP DATA'!$AI88=Data!$G$12,'3 INPUT SAP DATA'!$AI88=Data!$H$12),0,Data!F$18*14*((0.0091*1+0.0245*(1-1))*3+0.0263)))</f>
        <v/>
      </c>
      <c r="BC85" s="24" t="str">
        <f>IF($B85="","",IF(OR('3 INPUT SAP DATA'!$AI88=Data!$E$12,'3 INPUT SAP DATA'!$AI88=Data!$G$12,'3 INPUT SAP DATA'!$AI88=Data!$H$12),0,Data!G$18*14*((0.0091*1+0.0245*(1-1))*3+0.0263)))</f>
        <v/>
      </c>
      <c r="BD85" s="24" t="str">
        <f>IF($B85="","",IF(OR('3 INPUT SAP DATA'!$AI88=Data!$E$12,'3 INPUT SAP DATA'!$AI88=Data!$G$12,'3 INPUT SAP DATA'!$AI88=Data!$H$12),0,Data!H$18*14*((0.0091*1+0.0245*(1-1))*3+0.0263)))</f>
        <v/>
      </c>
      <c r="BE85" s="24" t="str">
        <f>IF($B85="","",IF(OR('3 INPUT SAP DATA'!$AI88=Data!$E$12,'3 INPUT SAP DATA'!$AI88=Data!$G$12,'3 INPUT SAP DATA'!$AI88=Data!$H$12),0,Data!I$18*14*((0.0091*1+0.0245*(1-1))*3+0.0263)))</f>
        <v/>
      </c>
      <c r="BF85" s="24" t="str">
        <f>IF($B85="","",IF(OR('3 INPUT SAP DATA'!$AI88=Data!$E$12,'3 INPUT SAP DATA'!$AI88=Data!$G$12,'3 INPUT SAP DATA'!$AI88=Data!$H$12),0,Data!J$18*14*((0.0091*1+0.0245*(1-1))*3+0.0263)))</f>
        <v/>
      </c>
      <c r="BG85" s="24" t="str">
        <f>IF($B85="","",IF(OR('3 INPUT SAP DATA'!$AI88=Data!$E$12,'3 INPUT SAP DATA'!$AI88=Data!$G$12,'3 INPUT SAP DATA'!$AI88=Data!$H$12),0,Data!K$18*14*((0.0091*1+0.0245*(1-1))*3+0.0263)))</f>
        <v/>
      </c>
      <c r="BH85" s="24" t="str">
        <f>IF($B85="","",IF(OR('3 INPUT SAP DATA'!$AI88=Data!$E$12,'3 INPUT SAP DATA'!$AI88=Data!$G$12,'3 INPUT SAP DATA'!$AI88=Data!$H$12),0,Data!L$18*14*((0.0091*1+0.0245*(1-1))*3+0.0263)))</f>
        <v/>
      </c>
      <c r="BI85" s="24" t="str">
        <f>IF($B85="","",IF(OR('3 INPUT SAP DATA'!$AI88=Data!$E$12,'3 INPUT SAP DATA'!$AI88=Data!$G$12,'3 INPUT SAP DATA'!$AI88=Data!$H$12),0,Data!M$18*14*((0.0091*1+0.0245*(1-1))*3+0.0263)))</f>
        <v/>
      </c>
      <c r="BJ85" s="24" t="str">
        <f>IF($B85="","",IF(OR('3 INPUT SAP DATA'!$AI88=Data!$E$12,'3 INPUT SAP DATA'!$AI88=Data!$G$12,'3 INPUT SAP DATA'!$AI88=Data!$H$12),0,Data!N$18*14*((0.0091*1+0.0245*(1-1))*3+0.0263)))</f>
        <v/>
      </c>
      <c r="BK85" s="24" t="str">
        <f>IF($B85="","",IF(OR('3 INPUT SAP DATA'!$AI88=Data!$E$12,'3 INPUT SAP DATA'!$AI88=Data!$G$12,'3 INPUT SAP DATA'!$AI88=Data!$H$12),0,Data!O$18*14*((0.0091*1+0.0245*(1-1))*3+0.0263)))</f>
        <v/>
      </c>
      <c r="BL85" s="24" t="str">
        <f>IF($B85="","",IF('3 INPUT SAP DATA'!$AN88=Data!$G$13,600*IF(C88&lt;100,C88/100,1)*Data!D$18/365,0))</f>
        <v/>
      </c>
      <c r="BM85" s="24" t="str">
        <f>IF($B85="","",IF('3 INPUT SAP DATA'!$AN88=Data!$G$13,600*IF(D88&lt;100,D88/100,1)*Data!E$18/365,0))</f>
        <v/>
      </c>
      <c r="BN85" s="24" t="str">
        <f>IF($B85="","",IF('3 INPUT SAP DATA'!$AN88=Data!$G$13,600*IF(E88&lt;100,E88/100,1)*Data!F$18/365,0))</f>
        <v/>
      </c>
      <c r="BO85" s="24" t="str">
        <f>IF($B85="","",IF('3 INPUT SAP DATA'!$AN88=Data!$G$13,600*IF(F88&lt;100,F88/100,1)*Data!G$18/365,0))</f>
        <v/>
      </c>
      <c r="BP85" s="24" t="str">
        <f>IF($B85="","",IF('3 INPUT SAP DATA'!$AN88=Data!$G$13,600*IF(G88&lt;100,G88/100,1)*Data!H$18/365,0))</f>
        <v/>
      </c>
      <c r="BQ85" s="24" t="str">
        <f>IF($B85="","",IF('3 INPUT SAP DATA'!$AN88=Data!$G$13,600*IF(H88&lt;100,H88/100,1)*Data!I$18/365,0))</f>
        <v/>
      </c>
      <c r="BR85" s="24" t="str">
        <f>IF($B85="","",IF('3 INPUT SAP DATA'!$AN88=Data!$G$13,600*IF(I88&lt;100,I88/100,1)*Data!J$18/365,0))</f>
        <v/>
      </c>
      <c r="BS85" s="24" t="str">
        <f>IF($B85="","",IF('3 INPUT SAP DATA'!$AN88=Data!$G$13,600*IF(J88&lt;100,J88/100,1)*Data!K$18/365,0))</f>
        <v/>
      </c>
      <c r="BT85" s="24" t="str">
        <f>IF($B85="","",IF('3 INPUT SAP DATA'!$AN88=Data!$G$13,600*IF(K88&lt;100,K88/100,1)*Data!L$18/365,0))</f>
        <v/>
      </c>
      <c r="BU85" s="24" t="str">
        <f>IF($B85="","",IF('3 INPUT SAP DATA'!$AN88=Data!$G$13,600*IF(L88&lt;100,L88/100,1)*Data!M$18/365,0))</f>
        <v/>
      </c>
      <c r="BV85" s="24" t="str">
        <f>IF($B85="","",IF('3 INPUT SAP DATA'!$AN88=Data!$G$13,600*IF(M88&lt;100,M88/100,1)*Data!N$18/365,0))</f>
        <v/>
      </c>
      <c r="BW85" s="24" t="str">
        <f>IF($B85="","",IF('3 INPUT SAP DATA'!$AN88=Data!$G$13,600*IF(N88&lt;100,N88/100,1)*Data!O$18/365,0))</f>
        <v/>
      </c>
      <c r="BX85" s="24" t="str">
        <f t="shared" si="39"/>
        <v/>
      </c>
      <c r="BY85" s="24" t="str">
        <f t="shared" si="40"/>
        <v/>
      </c>
      <c r="BZ85" s="24" t="str">
        <f t="shared" si="41"/>
        <v/>
      </c>
      <c r="CA85" s="24" t="str">
        <f t="shared" si="42"/>
        <v/>
      </c>
      <c r="CB85" s="24" t="str">
        <f t="shared" si="43"/>
        <v/>
      </c>
      <c r="CC85" s="24" t="str">
        <f t="shared" si="44"/>
        <v/>
      </c>
      <c r="CD85" s="24" t="str">
        <f t="shared" si="45"/>
        <v/>
      </c>
      <c r="CE85" s="24" t="str">
        <f t="shared" si="46"/>
        <v/>
      </c>
      <c r="CF85" s="24" t="str">
        <f t="shared" si="47"/>
        <v/>
      </c>
      <c r="CG85" s="24" t="str">
        <f t="shared" si="48"/>
        <v/>
      </c>
      <c r="CH85" s="24" t="str">
        <f t="shared" si="49"/>
        <v/>
      </c>
      <c r="CI85" s="24" t="str">
        <f t="shared" si="50"/>
        <v/>
      </c>
      <c r="CJ85" s="24" t="str">
        <f>IF($B85="","",BX85+'3 INPUT SAP DATA'!AV88)</f>
        <v/>
      </c>
      <c r="CK85" s="24" t="str">
        <f>IF($B85="","",BY85+'3 INPUT SAP DATA'!AW88)</f>
        <v/>
      </c>
      <c r="CL85" s="24" t="str">
        <f>IF($B85="","",BZ85+'3 INPUT SAP DATA'!AX88)</f>
        <v/>
      </c>
      <c r="CM85" s="24" t="str">
        <f>IF($B85="","",CA85+'3 INPUT SAP DATA'!AY88)</f>
        <v/>
      </c>
      <c r="CN85" s="24" t="str">
        <f>IF($B85="","",CB85+'3 INPUT SAP DATA'!AZ88)</f>
        <v/>
      </c>
      <c r="CO85" s="24" t="str">
        <f>IF($B85="","",CC85+'3 INPUT SAP DATA'!BA88)</f>
        <v/>
      </c>
      <c r="CP85" s="24" t="str">
        <f>IF($B85="","",CD85+'3 INPUT SAP DATA'!BB88)</f>
        <v/>
      </c>
      <c r="CQ85" s="24" t="str">
        <f>IF($B85="","",CE85+'3 INPUT SAP DATA'!BC88)</f>
        <v/>
      </c>
      <c r="CR85" s="24" t="str">
        <f>IF($B85="","",CF85+'3 INPUT SAP DATA'!BD88)</f>
        <v/>
      </c>
      <c r="CS85" s="24" t="str">
        <f>IF($B85="","",CG85+'3 INPUT SAP DATA'!BE88)</f>
        <v/>
      </c>
      <c r="CT85" s="24" t="str">
        <f>IF($B85="","",CH85+'3 INPUT SAP DATA'!BF88)</f>
        <v/>
      </c>
      <c r="CU85" s="24" t="str">
        <f>IF($B85="","",CI85+'3 INPUT SAP DATA'!BG88)</f>
        <v/>
      </c>
      <c r="CV85" s="24" t="str">
        <f>IF($B85="","",Data!$I$125*(Data!$I$123*O85+BL85)+Data!$I$124*(AB85+AN85+AZ85))</f>
        <v/>
      </c>
      <c r="CW85" s="24" t="str">
        <f>IF($B85="","",Data!$I$125*(Data!$I$123*P85+BM85)+Data!$I$124*(AC85+AO85+BA85))</f>
        <v/>
      </c>
      <c r="CX85" s="24" t="str">
        <f>IF($B85="","",Data!$I$125*(Data!$I$123*Q85+BN85)+Data!$I$124*(AD85+AP85+BB85))</f>
        <v/>
      </c>
      <c r="CY85" s="24" t="str">
        <f>IF($B85="","",Data!$I$125*(Data!$I$123*R85+BO85)+Data!$I$124*(AE85+AQ85+BC85))</f>
        <v/>
      </c>
      <c r="CZ85" s="24" t="str">
        <f>IF($B85="","",Data!$I$125*(Data!$I$123*S85+BP85)+Data!$I$124*(AF85+AR85+BD85))</f>
        <v/>
      </c>
      <c r="DA85" s="24" t="str">
        <f>IF($B85="","",Data!$I$125*(Data!$I$123*T85+BQ85)+Data!$I$124*(AG85+AS85+BE85))</f>
        <v/>
      </c>
      <c r="DB85" s="24" t="str">
        <f>IF($B85="","",Data!$I$125*(Data!$I$123*U85+BR85)+Data!$I$124*(AH85+AT85+BF85))</f>
        <v/>
      </c>
      <c r="DC85" s="24" t="str">
        <f>IF($B85="","",Data!$I$125*(Data!$I$123*V85+BS85)+Data!$I$124*(AI85+AU85+BG85))</f>
        <v/>
      </c>
      <c r="DD85" s="24" t="str">
        <f>IF($B85="","",Data!$I$125*(Data!$I$123*W85+BT85)+Data!$I$124*(AJ85+AV85+BH85))</f>
        <v/>
      </c>
      <c r="DE85" s="24" t="str">
        <f>IF($B85="","",Data!$I$125*(Data!$I$123*X85+BU85)+Data!$I$124*(AK85+AW85+BI85))</f>
        <v/>
      </c>
      <c r="DF85" s="24" t="str">
        <f>IF($B85="","",Data!$I$125*(Data!$I$123*Y85+BV85)+Data!$I$124*(AL85+AX85+BJ85))</f>
        <v/>
      </c>
      <c r="DG85" s="24" t="str">
        <f>IF($B85="","",Data!$I$125*(Data!$I$123*Z85+BW85)+Data!$I$124*(AM85+AY85+BK85))</f>
        <v/>
      </c>
    </row>
    <row r="86" spans="2:111" s="17" customFormat="1" ht="19.899999999999999" customHeight="1">
      <c r="B86" s="47" t="str">
        <f>IF('3 INPUT SAP DATA'!H89="","",'3 INPUT SAP DATA'!H89)</f>
        <v/>
      </c>
      <c r="C86" s="24" t="str">
        <f>IF($B86="","",25*Occupancy!$G82*Data!D$107)</f>
        <v/>
      </c>
      <c r="D86" s="24" t="str">
        <f>IF($B86="","",25*Occupancy!$G82*Data!E$107)</f>
        <v/>
      </c>
      <c r="E86" s="24" t="str">
        <f>IF($B86="","",25*Occupancy!$G82*Data!F$107)</f>
        <v/>
      </c>
      <c r="F86" s="24" t="str">
        <f>IF($B86="","",25*Occupancy!$G82*Data!G$107)</f>
        <v/>
      </c>
      <c r="G86" s="24" t="str">
        <f>IF($B86="","",25*Occupancy!$G82*Data!H$107)</f>
        <v/>
      </c>
      <c r="H86" s="24" t="str">
        <f>IF($B86="","",25*Occupancy!$G82*Data!I$107)</f>
        <v/>
      </c>
      <c r="I86" s="24" t="str">
        <f>IF($B86="","",25*Occupancy!$G82*Data!J$107)</f>
        <v/>
      </c>
      <c r="J86" s="24" t="str">
        <f>IF($B86="","",25*Occupancy!$G82*Data!K$107)</f>
        <v/>
      </c>
      <c r="K86" s="24" t="str">
        <f>IF($B86="","",25*Occupancy!$G82*Data!L$107)</f>
        <v/>
      </c>
      <c r="L86" s="24" t="str">
        <f>IF($B86="","",25*Occupancy!$G82*Data!M$107)</f>
        <v/>
      </c>
      <c r="M86" s="24" t="str">
        <f>IF($B86="","",25*Occupancy!$G82*Data!N$107)</f>
        <v/>
      </c>
      <c r="N86" s="24" t="str">
        <f>IF($B86="","",25*Occupancy!$G82*Data!O$107)</f>
        <v/>
      </c>
      <c r="O86" s="24" t="str">
        <f>IF($B86="","",4.18*C86*Data!D$18*(60-Data!D$104)/3600)</f>
        <v/>
      </c>
      <c r="P86" s="24" t="str">
        <f>IF($B86="","",4.18*D86*Data!E$18*(60-Data!E$104)/3600)</f>
        <v/>
      </c>
      <c r="Q86" s="24" t="str">
        <f>IF($B86="","",4.18*E86*Data!F$18*(60-Data!F$104)/3600)</f>
        <v/>
      </c>
      <c r="R86" s="24" t="str">
        <f>IF($B86="","",4.18*F86*Data!G$18*(60-Data!G$104)/3600)</f>
        <v/>
      </c>
      <c r="S86" s="24" t="str">
        <f>IF($B86="","",4.18*G86*Data!H$18*(60-Data!H$104)/3600)</f>
        <v/>
      </c>
      <c r="T86" s="24" t="str">
        <f>IF($B86="","",4.18*H86*Data!I$18*(60-Data!I$104)/3600)</f>
        <v/>
      </c>
      <c r="U86" s="24" t="str">
        <f>IF($B86="","",4.18*I86*Data!J$18*(60-Data!J$104)/3600)</f>
        <v/>
      </c>
      <c r="V86" s="24" t="str">
        <f>IF($B86="","",4.18*J86*Data!K$18*(60-Data!K$104)/3600)</f>
        <v/>
      </c>
      <c r="W86" s="24" t="str">
        <f>IF($B86="","",4.18*K86*Data!L$18*(60-Data!L$104)/3600)</f>
        <v/>
      </c>
      <c r="X86" s="24" t="str">
        <f>IF($B86="","",4.18*L86*Data!M$18*(60-Data!M$104)/3600)</f>
        <v/>
      </c>
      <c r="Y86" s="24" t="str">
        <f>IF($B86="","",4.18*M86*Data!N$18*(60-Data!N$104)/3600)</f>
        <v/>
      </c>
      <c r="Z86" s="24" t="str">
        <f>IF($B86="","",4.18*N86*Data!O$18*(60-Data!O$104)/3600)</f>
        <v/>
      </c>
      <c r="AA86" s="24" t="str">
        <f t="shared" si="37"/>
        <v/>
      </c>
      <c r="AB86" s="24" t="str">
        <f t="shared" si="38"/>
        <v/>
      </c>
      <c r="AC86" s="24" t="str">
        <f t="shared" si="26"/>
        <v/>
      </c>
      <c r="AD86" s="24" t="str">
        <f t="shared" si="27"/>
        <v/>
      </c>
      <c r="AE86" s="24" t="str">
        <f t="shared" si="28"/>
        <v/>
      </c>
      <c r="AF86" s="24" t="str">
        <f t="shared" si="29"/>
        <v/>
      </c>
      <c r="AG86" s="24" t="str">
        <f t="shared" si="30"/>
        <v/>
      </c>
      <c r="AH86" s="24" t="str">
        <f t="shared" si="31"/>
        <v/>
      </c>
      <c r="AI86" s="24" t="str">
        <f t="shared" si="32"/>
        <v/>
      </c>
      <c r="AJ86" s="24" t="str">
        <f t="shared" si="33"/>
        <v/>
      </c>
      <c r="AK86" s="24" t="str">
        <f t="shared" si="34"/>
        <v/>
      </c>
      <c r="AL86" s="24" t="str">
        <f t="shared" si="35"/>
        <v/>
      </c>
      <c r="AM86" s="24" t="str">
        <f t="shared" si="36"/>
        <v/>
      </c>
      <c r="AN86" s="24" t="str">
        <f>IF($B86="","",'3 INPUT SAP DATA'!$AP89*0.6*Data!D$18)</f>
        <v/>
      </c>
      <c r="AO86" s="24" t="str">
        <f>IF($B86="","",'3 INPUT SAP DATA'!$AP89*0.6*Data!E$18)</f>
        <v/>
      </c>
      <c r="AP86" s="24" t="str">
        <f>IF($B86="","",'3 INPUT SAP DATA'!$AP89*0.6*Data!F$18)</f>
        <v/>
      </c>
      <c r="AQ86" s="24" t="str">
        <f>IF($B86="","",'3 INPUT SAP DATA'!$AP89*0.6*Data!G$18)</f>
        <v/>
      </c>
      <c r="AR86" s="24" t="str">
        <f>IF($B86="","",'3 INPUT SAP DATA'!$AP89*0.6*Data!H$18)</f>
        <v/>
      </c>
      <c r="AS86" s="24" t="str">
        <f>IF($B86="","",'3 INPUT SAP DATA'!$AP89*0.6*Data!I$18)</f>
        <v/>
      </c>
      <c r="AT86" s="24" t="str">
        <f>IF($B86="","",'3 INPUT SAP DATA'!$AP89*0.6*Data!J$18)</f>
        <v/>
      </c>
      <c r="AU86" s="24" t="str">
        <f>IF($B86="","",'3 INPUT SAP DATA'!$AP89*0.6*Data!K$18)</f>
        <v/>
      </c>
      <c r="AV86" s="24" t="str">
        <f>IF($B86="","",'3 INPUT SAP DATA'!$AP89*0.6*Data!L$18)</f>
        <v/>
      </c>
      <c r="AW86" s="24" t="str">
        <f>IF($B86="","",'3 INPUT SAP DATA'!$AP89*0.6*Data!M$18)</f>
        <v/>
      </c>
      <c r="AX86" s="24" t="str">
        <f>IF($B86="","",'3 INPUT SAP DATA'!$AP89*0.6*Data!N$18)</f>
        <v/>
      </c>
      <c r="AY86" s="24" t="str">
        <f>IF($B86="","",'3 INPUT SAP DATA'!$AP89*0.6*Data!O$18)</f>
        <v/>
      </c>
      <c r="AZ86" s="24" t="str">
        <f>IF($B86="","",IF(OR('3 INPUT SAP DATA'!$AI89=Data!$E$12,'3 INPUT SAP DATA'!$AI89=Data!$G$12,'3 INPUT SAP DATA'!$AI89=Data!$H$12),0,Data!D$18*14*((0.0091*1+0.0245*(1-1))*3+0.0263)))</f>
        <v/>
      </c>
      <c r="BA86" s="24" t="str">
        <f>IF($B86="","",IF(OR('3 INPUT SAP DATA'!$AI89=Data!$E$12,'3 INPUT SAP DATA'!$AI89=Data!$G$12,'3 INPUT SAP DATA'!$AI89=Data!$H$12),0,Data!E$18*14*((0.0091*1+0.0245*(1-1))*3+0.0263)))</f>
        <v/>
      </c>
      <c r="BB86" s="24" t="str">
        <f>IF($B86="","",IF(OR('3 INPUT SAP DATA'!$AI89=Data!$E$12,'3 INPUT SAP DATA'!$AI89=Data!$G$12,'3 INPUT SAP DATA'!$AI89=Data!$H$12),0,Data!F$18*14*((0.0091*1+0.0245*(1-1))*3+0.0263)))</f>
        <v/>
      </c>
      <c r="BC86" s="24" t="str">
        <f>IF($B86="","",IF(OR('3 INPUT SAP DATA'!$AI89=Data!$E$12,'3 INPUT SAP DATA'!$AI89=Data!$G$12,'3 INPUT SAP DATA'!$AI89=Data!$H$12),0,Data!G$18*14*((0.0091*1+0.0245*(1-1))*3+0.0263)))</f>
        <v/>
      </c>
      <c r="BD86" s="24" t="str">
        <f>IF($B86="","",IF(OR('3 INPUT SAP DATA'!$AI89=Data!$E$12,'3 INPUT SAP DATA'!$AI89=Data!$G$12,'3 INPUT SAP DATA'!$AI89=Data!$H$12),0,Data!H$18*14*((0.0091*1+0.0245*(1-1))*3+0.0263)))</f>
        <v/>
      </c>
      <c r="BE86" s="24" t="str">
        <f>IF($B86="","",IF(OR('3 INPUT SAP DATA'!$AI89=Data!$E$12,'3 INPUT SAP DATA'!$AI89=Data!$G$12,'3 INPUT SAP DATA'!$AI89=Data!$H$12),0,Data!I$18*14*((0.0091*1+0.0245*(1-1))*3+0.0263)))</f>
        <v/>
      </c>
      <c r="BF86" s="24" t="str">
        <f>IF($B86="","",IF(OR('3 INPUT SAP DATA'!$AI89=Data!$E$12,'3 INPUT SAP DATA'!$AI89=Data!$G$12,'3 INPUT SAP DATA'!$AI89=Data!$H$12),0,Data!J$18*14*((0.0091*1+0.0245*(1-1))*3+0.0263)))</f>
        <v/>
      </c>
      <c r="BG86" s="24" t="str">
        <f>IF($B86="","",IF(OR('3 INPUT SAP DATA'!$AI89=Data!$E$12,'3 INPUT SAP DATA'!$AI89=Data!$G$12,'3 INPUT SAP DATA'!$AI89=Data!$H$12),0,Data!K$18*14*((0.0091*1+0.0245*(1-1))*3+0.0263)))</f>
        <v/>
      </c>
      <c r="BH86" s="24" t="str">
        <f>IF($B86="","",IF(OR('3 INPUT SAP DATA'!$AI89=Data!$E$12,'3 INPUT SAP DATA'!$AI89=Data!$G$12,'3 INPUT SAP DATA'!$AI89=Data!$H$12),0,Data!L$18*14*((0.0091*1+0.0245*(1-1))*3+0.0263)))</f>
        <v/>
      </c>
      <c r="BI86" s="24" t="str">
        <f>IF($B86="","",IF(OR('3 INPUT SAP DATA'!$AI89=Data!$E$12,'3 INPUT SAP DATA'!$AI89=Data!$G$12,'3 INPUT SAP DATA'!$AI89=Data!$H$12),0,Data!M$18*14*((0.0091*1+0.0245*(1-1))*3+0.0263)))</f>
        <v/>
      </c>
      <c r="BJ86" s="24" t="str">
        <f>IF($B86="","",IF(OR('3 INPUT SAP DATA'!$AI89=Data!$E$12,'3 INPUT SAP DATA'!$AI89=Data!$G$12,'3 INPUT SAP DATA'!$AI89=Data!$H$12),0,Data!N$18*14*((0.0091*1+0.0245*(1-1))*3+0.0263)))</f>
        <v/>
      </c>
      <c r="BK86" s="24" t="str">
        <f>IF($B86="","",IF(OR('3 INPUT SAP DATA'!$AI89=Data!$E$12,'3 INPUT SAP DATA'!$AI89=Data!$G$12,'3 INPUT SAP DATA'!$AI89=Data!$H$12),0,Data!O$18*14*((0.0091*1+0.0245*(1-1))*3+0.0263)))</f>
        <v/>
      </c>
      <c r="BL86" s="24" t="str">
        <f>IF($B86="","",IF('3 INPUT SAP DATA'!$AN89=Data!$G$13,600*IF(C89&lt;100,C89/100,1)*Data!D$18/365,0))</f>
        <v/>
      </c>
      <c r="BM86" s="24" t="str">
        <f>IF($B86="","",IF('3 INPUT SAP DATA'!$AN89=Data!$G$13,600*IF(D89&lt;100,D89/100,1)*Data!E$18/365,0))</f>
        <v/>
      </c>
      <c r="BN86" s="24" t="str">
        <f>IF($B86="","",IF('3 INPUT SAP DATA'!$AN89=Data!$G$13,600*IF(E89&lt;100,E89/100,1)*Data!F$18/365,0))</f>
        <v/>
      </c>
      <c r="BO86" s="24" t="str">
        <f>IF($B86="","",IF('3 INPUT SAP DATA'!$AN89=Data!$G$13,600*IF(F89&lt;100,F89/100,1)*Data!G$18/365,0))</f>
        <v/>
      </c>
      <c r="BP86" s="24" t="str">
        <f>IF($B86="","",IF('3 INPUT SAP DATA'!$AN89=Data!$G$13,600*IF(G89&lt;100,G89/100,1)*Data!H$18/365,0))</f>
        <v/>
      </c>
      <c r="BQ86" s="24" t="str">
        <f>IF($B86="","",IF('3 INPUT SAP DATA'!$AN89=Data!$G$13,600*IF(H89&lt;100,H89/100,1)*Data!I$18/365,0))</f>
        <v/>
      </c>
      <c r="BR86" s="24" t="str">
        <f>IF($B86="","",IF('3 INPUT SAP DATA'!$AN89=Data!$G$13,600*IF(I89&lt;100,I89/100,1)*Data!J$18/365,0))</f>
        <v/>
      </c>
      <c r="BS86" s="24" t="str">
        <f>IF($B86="","",IF('3 INPUT SAP DATA'!$AN89=Data!$G$13,600*IF(J89&lt;100,J89/100,1)*Data!K$18/365,0))</f>
        <v/>
      </c>
      <c r="BT86" s="24" t="str">
        <f>IF($B86="","",IF('3 INPUT SAP DATA'!$AN89=Data!$G$13,600*IF(K89&lt;100,K89/100,1)*Data!L$18/365,0))</f>
        <v/>
      </c>
      <c r="BU86" s="24" t="str">
        <f>IF($B86="","",IF('3 INPUT SAP DATA'!$AN89=Data!$G$13,600*IF(L89&lt;100,L89/100,1)*Data!M$18/365,0))</f>
        <v/>
      </c>
      <c r="BV86" s="24" t="str">
        <f>IF($B86="","",IF('3 INPUT SAP DATA'!$AN89=Data!$G$13,600*IF(M89&lt;100,M89/100,1)*Data!N$18/365,0))</f>
        <v/>
      </c>
      <c r="BW86" s="24" t="str">
        <f>IF($B86="","",IF('3 INPUT SAP DATA'!$AN89=Data!$G$13,600*IF(N89&lt;100,N89/100,1)*Data!O$18/365,0))</f>
        <v/>
      </c>
      <c r="BX86" s="24" t="str">
        <f t="shared" si="39"/>
        <v/>
      </c>
      <c r="BY86" s="24" t="str">
        <f t="shared" si="40"/>
        <v/>
      </c>
      <c r="BZ86" s="24" t="str">
        <f t="shared" si="41"/>
        <v/>
      </c>
      <c r="CA86" s="24" t="str">
        <f t="shared" si="42"/>
        <v/>
      </c>
      <c r="CB86" s="24" t="str">
        <f t="shared" si="43"/>
        <v/>
      </c>
      <c r="CC86" s="24" t="str">
        <f t="shared" si="44"/>
        <v/>
      </c>
      <c r="CD86" s="24" t="str">
        <f t="shared" si="45"/>
        <v/>
      </c>
      <c r="CE86" s="24" t="str">
        <f t="shared" si="46"/>
        <v/>
      </c>
      <c r="CF86" s="24" t="str">
        <f t="shared" si="47"/>
        <v/>
      </c>
      <c r="CG86" s="24" t="str">
        <f t="shared" si="48"/>
        <v/>
      </c>
      <c r="CH86" s="24" t="str">
        <f t="shared" si="49"/>
        <v/>
      </c>
      <c r="CI86" s="24" t="str">
        <f t="shared" si="50"/>
        <v/>
      </c>
      <c r="CJ86" s="24" t="str">
        <f>IF($B86="","",BX86+'3 INPUT SAP DATA'!AV89)</f>
        <v/>
      </c>
      <c r="CK86" s="24" t="str">
        <f>IF($B86="","",BY86+'3 INPUT SAP DATA'!AW89)</f>
        <v/>
      </c>
      <c r="CL86" s="24" t="str">
        <f>IF($B86="","",BZ86+'3 INPUT SAP DATA'!AX89)</f>
        <v/>
      </c>
      <c r="CM86" s="24" t="str">
        <f>IF($B86="","",CA86+'3 INPUT SAP DATA'!AY89)</f>
        <v/>
      </c>
      <c r="CN86" s="24" t="str">
        <f>IF($B86="","",CB86+'3 INPUT SAP DATA'!AZ89)</f>
        <v/>
      </c>
      <c r="CO86" s="24" t="str">
        <f>IF($B86="","",CC86+'3 INPUT SAP DATA'!BA89)</f>
        <v/>
      </c>
      <c r="CP86" s="24" t="str">
        <f>IF($B86="","",CD86+'3 INPUT SAP DATA'!BB89)</f>
        <v/>
      </c>
      <c r="CQ86" s="24" t="str">
        <f>IF($B86="","",CE86+'3 INPUT SAP DATA'!BC89)</f>
        <v/>
      </c>
      <c r="CR86" s="24" t="str">
        <f>IF($B86="","",CF86+'3 INPUT SAP DATA'!BD89)</f>
        <v/>
      </c>
      <c r="CS86" s="24" t="str">
        <f>IF($B86="","",CG86+'3 INPUT SAP DATA'!BE89)</f>
        <v/>
      </c>
      <c r="CT86" s="24" t="str">
        <f>IF($B86="","",CH86+'3 INPUT SAP DATA'!BF89)</f>
        <v/>
      </c>
      <c r="CU86" s="24" t="str">
        <f>IF($B86="","",CI86+'3 INPUT SAP DATA'!BG89)</f>
        <v/>
      </c>
      <c r="CV86" s="24" t="str">
        <f>IF($B86="","",Data!$I$125*(Data!$I$123*O86+BL86)+Data!$I$124*(AB86+AN86+AZ86))</f>
        <v/>
      </c>
      <c r="CW86" s="24" t="str">
        <f>IF($B86="","",Data!$I$125*(Data!$I$123*P86+BM86)+Data!$I$124*(AC86+AO86+BA86))</f>
        <v/>
      </c>
      <c r="CX86" s="24" t="str">
        <f>IF($B86="","",Data!$I$125*(Data!$I$123*Q86+BN86)+Data!$I$124*(AD86+AP86+BB86))</f>
        <v/>
      </c>
      <c r="CY86" s="24" t="str">
        <f>IF($B86="","",Data!$I$125*(Data!$I$123*R86+BO86)+Data!$I$124*(AE86+AQ86+BC86))</f>
        <v/>
      </c>
      <c r="CZ86" s="24" t="str">
        <f>IF($B86="","",Data!$I$125*(Data!$I$123*S86+BP86)+Data!$I$124*(AF86+AR86+BD86))</f>
        <v/>
      </c>
      <c r="DA86" s="24" t="str">
        <f>IF($B86="","",Data!$I$125*(Data!$I$123*T86+BQ86)+Data!$I$124*(AG86+AS86+BE86))</f>
        <v/>
      </c>
      <c r="DB86" s="24" t="str">
        <f>IF($B86="","",Data!$I$125*(Data!$I$123*U86+BR86)+Data!$I$124*(AH86+AT86+BF86))</f>
        <v/>
      </c>
      <c r="DC86" s="24" t="str">
        <f>IF($B86="","",Data!$I$125*(Data!$I$123*V86+BS86)+Data!$I$124*(AI86+AU86+BG86))</f>
        <v/>
      </c>
      <c r="DD86" s="24" t="str">
        <f>IF($B86="","",Data!$I$125*(Data!$I$123*W86+BT86)+Data!$I$124*(AJ86+AV86+BH86))</f>
        <v/>
      </c>
      <c r="DE86" s="24" t="str">
        <f>IF($B86="","",Data!$I$125*(Data!$I$123*X86+BU86)+Data!$I$124*(AK86+AW86+BI86))</f>
        <v/>
      </c>
      <c r="DF86" s="24" t="str">
        <f>IF($B86="","",Data!$I$125*(Data!$I$123*Y86+BV86)+Data!$I$124*(AL86+AX86+BJ86))</f>
        <v/>
      </c>
      <c r="DG86" s="24" t="str">
        <f>IF($B86="","",Data!$I$125*(Data!$I$123*Z86+BW86)+Data!$I$124*(AM86+AY86+BK86))</f>
        <v/>
      </c>
    </row>
    <row r="87" spans="2:111" s="17" customFormat="1" ht="19.899999999999999" customHeight="1">
      <c r="B87" s="47" t="str">
        <f>IF('3 INPUT SAP DATA'!H90="","",'3 INPUT SAP DATA'!H90)</f>
        <v/>
      </c>
      <c r="C87" s="24" t="str">
        <f>IF($B87="","",25*Occupancy!$G83*Data!D$107)</f>
        <v/>
      </c>
      <c r="D87" s="24" t="str">
        <f>IF($B87="","",25*Occupancy!$G83*Data!E$107)</f>
        <v/>
      </c>
      <c r="E87" s="24" t="str">
        <f>IF($B87="","",25*Occupancy!$G83*Data!F$107)</f>
        <v/>
      </c>
      <c r="F87" s="24" t="str">
        <f>IF($B87="","",25*Occupancy!$G83*Data!G$107)</f>
        <v/>
      </c>
      <c r="G87" s="24" t="str">
        <f>IF($B87="","",25*Occupancy!$G83*Data!H$107)</f>
        <v/>
      </c>
      <c r="H87" s="24" t="str">
        <f>IF($B87="","",25*Occupancy!$G83*Data!I$107)</f>
        <v/>
      </c>
      <c r="I87" s="24" t="str">
        <f>IF($B87="","",25*Occupancy!$G83*Data!J$107)</f>
        <v/>
      </c>
      <c r="J87" s="24" t="str">
        <f>IF($B87="","",25*Occupancy!$G83*Data!K$107)</f>
        <v/>
      </c>
      <c r="K87" s="24" t="str">
        <f>IF($B87="","",25*Occupancy!$G83*Data!L$107)</f>
        <v/>
      </c>
      <c r="L87" s="24" t="str">
        <f>IF($B87="","",25*Occupancy!$G83*Data!M$107)</f>
        <v/>
      </c>
      <c r="M87" s="24" t="str">
        <f>IF($B87="","",25*Occupancy!$G83*Data!N$107)</f>
        <v/>
      </c>
      <c r="N87" s="24" t="str">
        <f>IF($B87="","",25*Occupancy!$G83*Data!O$107)</f>
        <v/>
      </c>
      <c r="O87" s="24" t="str">
        <f>IF($B87="","",4.18*C87*Data!D$18*(60-Data!D$104)/3600)</f>
        <v/>
      </c>
      <c r="P87" s="24" t="str">
        <f>IF($B87="","",4.18*D87*Data!E$18*(60-Data!E$104)/3600)</f>
        <v/>
      </c>
      <c r="Q87" s="24" t="str">
        <f>IF($B87="","",4.18*E87*Data!F$18*(60-Data!F$104)/3600)</f>
        <v/>
      </c>
      <c r="R87" s="24" t="str">
        <f>IF($B87="","",4.18*F87*Data!G$18*(60-Data!G$104)/3600)</f>
        <v/>
      </c>
      <c r="S87" s="24" t="str">
        <f>IF($B87="","",4.18*G87*Data!H$18*(60-Data!H$104)/3600)</f>
        <v/>
      </c>
      <c r="T87" s="24" t="str">
        <f>IF($B87="","",4.18*H87*Data!I$18*(60-Data!I$104)/3600)</f>
        <v/>
      </c>
      <c r="U87" s="24" t="str">
        <f>IF($B87="","",4.18*I87*Data!J$18*(60-Data!J$104)/3600)</f>
        <v/>
      </c>
      <c r="V87" s="24" t="str">
        <f>IF($B87="","",4.18*J87*Data!K$18*(60-Data!K$104)/3600)</f>
        <v/>
      </c>
      <c r="W87" s="24" t="str">
        <f>IF($B87="","",4.18*K87*Data!L$18*(60-Data!L$104)/3600)</f>
        <v/>
      </c>
      <c r="X87" s="24" t="str">
        <f>IF($B87="","",4.18*L87*Data!M$18*(60-Data!M$104)/3600)</f>
        <v/>
      </c>
      <c r="Y87" s="24" t="str">
        <f>IF($B87="","",4.18*M87*Data!N$18*(60-Data!N$104)/3600)</f>
        <v/>
      </c>
      <c r="Z87" s="24" t="str">
        <f>IF($B87="","",4.18*N87*Data!O$18*(60-Data!O$104)/3600)</f>
        <v/>
      </c>
      <c r="AA87" s="24" t="str">
        <f t="shared" si="37"/>
        <v/>
      </c>
      <c r="AB87" s="24" t="str">
        <f t="shared" si="38"/>
        <v/>
      </c>
      <c r="AC87" s="24" t="str">
        <f t="shared" si="26"/>
        <v/>
      </c>
      <c r="AD87" s="24" t="str">
        <f t="shared" si="27"/>
        <v/>
      </c>
      <c r="AE87" s="24" t="str">
        <f t="shared" si="28"/>
        <v/>
      </c>
      <c r="AF87" s="24" t="str">
        <f t="shared" si="29"/>
        <v/>
      </c>
      <c r="AG87" s="24" t="str">
        <f t="shared" si="30"/>
        <v/>
      </c>
      <c r="AH87" s="24" t="str">
        <f t="shared" si="31"/>
        <v/>
      </c>
      <c r="AI87" s="24" t="str">
        <f t="shared" si="32"/>
        <v/>
      </c>
      <c r="AJ87" s="24" t="str">
        <f t="shared" si="33"/>
        <v/>
      </c>
      <c r="AK87" s="24" t="str">
        <f t="shared" si="34"/>
        <v/>
      </c>
      <c r="AL87" s="24" t="str">
        <f t="shared" si="35"/>
        <v/>
      </c>
      <c r="AM87" s="24" t="str">
        <f t="shared" si="36"/>
        <v/>
      </c>
      <c r="AN87" s="24" t="str">
        <f>IF($B87="","",'3 INPUT SAP DATA'!$AP90*0.6*Data!D$18)</f>
        <v/>
      </c>
      <c r="AO87" s="24" t="str">
        <f>IF($B87="","",'3 INPUT SAP DATA'!$AP90*0.6*Data!E$18)</f>
        <v/>
      </c>
      <c r="AP87" s="24" t="str">
        <f>IF($B87="","",'3 INPUT SAP DATA'!$AP90*0.6*Data!F$18)</f>
        <v/>
      </c>
      <c r="AQ87" s="24" t="str">
        <f>IF($B87="","",'3 INPUT SAP DATA'!$AP90*0.6*Data!G$18)</f>
        <v/>
      </c>
      <c r="AR87" s="24" t="str">
        <f>IF($B87="","",'3 INPUT SAP DATA'!$AP90*0.6*Data!H$18)</f>
        <v/>
      </c>
      <c r="AS87" s="24" t="str">
        <f>IF($B87="","",'3 INPUT SAP DATA'!$AP90*0.6*Data!I$18)</f>
        <v/>
      </c>
      <c r="AT87" s="24" t="str">
        <f>IF($B87="","",'3 INPUT SAP DATA'!$AP90*0.6*Data!J$18)</f>
        <v/>
      </c>
      <c r="AU87" s="24" t="str">
        <f>IF($B87="","",'3 INPUT SAP DATA'!$AP90*0.6*Data!K$18)</f>
        <v/>
      </c>
      <c r="AV87" s="24" t="str">
        <f>IF($B87="","",'3 INPUT SAP DATA'!$AP90*0.6*Data!L$18)</f>
        <v/>
      </c>
      <c r="AW87" s="24" t="str">
        <f>IF($B87="","",'3 INPUT SAP DATA'!$AP90*0.6*Data!M$18)</f>
        <v/>
      </c>
      <c r="AX87" s="24" t="str">
        <f>IF($B87="","",'3 INPUT SAP DATA'!$AP90*0.6*Data!N$18)</f>
        <v/>
      </c>
      <c r="AY87" s="24" t="str">
        <f>IF($B87="","",'3 INPUT SAP DATA'!$AP90*0.6*Data!O$18)</f>
        <v/>
      </c>
      <c r="AZ87" s="24" t="str">
        <f>IF($B87="","",IF(OR('3 INPUT SAP DATA'!$AI90=Data!$E$12,'3 INPUT SAP DATA'!$AI90=Data!$G$12,'3 INPUT SAP DATA'!$AI90=Data!$H$12),0,Data!D$18*14*((0.0091*1+0.0245*(1-1))*3+0.0263)))</f>
        <v/>
      </c>
      <c r="BA87" s="24" t="str">
        <f>IF($B87="","",IF(OR('3 INPUT SAP DATA'!$AI90=Data!$E$12,'3 INPUT SAP DATA'!$AI90=Data!$G$12,'3 INPUT SAP DATA'!$AI90=Data!$H$12),0,Data!E$18*14*((0.0091*1+0.0245*(1-1))*3+0.0263)))</f>
        <v/>
      </c>
      <c r="BB87" s="24" t="str">
        <f>IF($B87="","",IF(OR('3 INPUT SAP DATA'!$AI90=Data!$E$12,'3 INPUT SAP DATA'!$AI90=Data!$G$12,'3 INPUT SAP DATA'!$AI90=Data!$H$12),0,Data!F$18*14*((0.0091*1+0.0245*(1-1))*3+0.0263)))</f>
        <v/>
      </c>
      <c r="BC87" s="24" t="str">
        <f>IF($B87="","",IF(OR('3 INPUT SAP DATA'!$AI90=Data!$E$12,'3 INPUT SAP DATA'!$AI90=Data!$G$12,'3 INPUT SAP DATA'!$AI90=Data!$H$12),0,Data!G$18*14*((0.0091*1+0.0245*(1-1))*3+0.0263)))</f>
        <v/>
      </c>
      <c r="BD87" s="24" t="str">
        <f>IF($B87="","",IF(OR('3 INPUT SAP DATA'!$AI90=Data!$E$12,'3 INPUT SAP DATA'!$AI90=Data!$G$12,'3 INPUT SAP DATA'!$AI90=Data!$H$12),0,Data!H$18*14*((0.0091*1+0.0245*(1-1))*3+0.0263)))</f>
        <v/>
      </c>
      <c r="BE87" s="24" t="str">
        <f>IF($B87="","",IF(OR('3 INPUT SAP DATA'!$AI90=Data!$E$12,'3 INPUT SAP DATA'!$AI90=Data!$G$12,'3 INPUT SAP DATA'!$AI90=Data!$H$12),0,Data!I$18*14*((0.0091*1+0.0245*(1-1))*3+0.0263)))</f>
        <v/>
      </c>
      <c r="BF87" s="24" t="str">
        <f>IF($B87="","",IF(OR('3 INPUT SAP DATA'!$AI90=Data!$E$12,'3 INPUT SAP DATA'!$AI90=Data!$G$12,'3 INPUT SAP DATA'!$AI90=Data!$H$12),0,Data!J$18*14*((0.0091*1+0.0245*(1-1))*3+0.0263)))</f>
        <v/>
      </c>
      <c r="BG87" s="24" t="str">
        <f>IF($B87="","",IF(OR('3 INPUT SAP DATA'!$AI90=Data!$E$12,'3 INPUT SAP DATA'!$AI90=Data!$G$12,'3 INPUT SAP DATA'!$AI90=Data!$H$12),0,Data!K$18*14*((0.0091*1+0.0245*(1-1))*3+0.0263)))</f>
        <v/>
      </c>
      <c r="BH87" s="24" t="str">
        <f>IF($B87="","",IF(OR('3 INPUT SAP DATA'!$AI90=Data!$E$12,'3 INPUT SAP DATA'!$AI90=Data!$G$12,'3 INPUT SAP DATA'!$AI90=Data!$H$12),0,Data!L$18*14*((0.0091*1+0.0245*(1-1))*3+0.0263)))</f>
        <v/>
      </c>
      <c r="BI87" s="24" t="str">
        <f>IF($B87="","",IF(OR('3 INPUT SAP DATA'!$AI90=Data!$E$12,'3 INPUT SAP DATA'!$AI90=Data!$G$12,'3 INPUT SAP DATA'!$AI90=Data!$H$12),0,Data!M$18*14*((0.0091*1+0.0245*(1-1))*3+0.0263)))</f>
        <v/>
      </c>
      <c r="BJ87" s="24" t="str">
        <f>IF($B87="","",IF(OR('3 INPUT SAP DATA'!$AI90=Data!$E$12,'3 INPUT SAP DATA'!$AI90=Data!$G$12,'3 INPUT SAP DATA'!$AI90=Data!$H$12),0,Data!N$18*14*((0.0091*1+0.0245*(1-1))*3+0.0263)))</f>
        <v/>
      </c>
      <c r="BK87" s="24" t="str">
        <f>IF($B87="","",IF(OR('3 INPUT SAP DATA'!$AI90=Data!$E$12,'3 INPUT SAP DATA'!$AI90=Data!$G$12,'3 INPUT SAP DATA'!$AI90=Data!$H$12),0,Data!O$18*14*((0.0091*1+0.0245*(1-1))*3+0.0263)))</f>
        <v/>
      </c>
      <c r="BL87" s="24" t="str">
        <f>IF($B87="","",IF('3 INPUT SAP DATA'!$AN90=Data!$G$13,600*IF(C90&lt;100,C90/100,1)*Data!D$18/365,0))</f>
        <v/>
      </c>
      <c r="BM87" s="24" t="str">
        <f>IF($B87="","",IF('3 INPUT SAP DATA'!$AN90=Data!$G$13,600*IF(D90&lt;100,D90/100,1)*Data!E$18/365,0))</f>
        <v/>
      </c>
      <c r="BN87" s="24" t="str">
        <f>IF($B87="","",IF('3 INPUT SAP DATA'!$AN90=Data!$G$13,600*IF(E90&lt;100,E90/100,1)*Data!F$18/365,0))</f>
        <v/>
      </c>
      <c r="BO87" s="24" t="str">
        <f>IF($B87="","",IF('3 INPUT SAP DATA'!$AN90=Data!$G$13,600*IF(F90&lt;100,F90/100,1)*Data!G$18/365,0))</f>
        <v/>
      </c>
      <c r="BP87" s="24" t="str">
        <f>IF($B87="","",IF('3 INPUT SAP DATA'!$AN90=Data!$G$13,600*IF(G90&lt;100,G90/100,1)*Data!H$18/365,0))</f>
        <v/>
      </c>
      <c r="BQ87" s="24" t="str">
        <f>IF($B87="","",IF('3 INPUT SAP DATA'!$AN90=Data!$G$13,600*IF(H90&lt;100,H90/100,1)*Data!I$18/365,0))</f>
        <v/>
      </c>
      <c r="BR87" s="24" t="str">
        <f>IF($B87="","",IF('3 INPUT SAP DATA'!$AN90=Data!$G$13,600*IF(I90&lt;100,I90/100,1)*Data!J$18/365,0))</f>
        <v/>
      </c>
      <c r="BS87" s="24" t="str">
        <f>IF($B87="","",IF('3 INPUT SAP DATA'!$AN90=Data!$G$13,600*IF(J90&lt;100,J90/100,1)*Data!K$18/365,0))</f>
        <v/>
      </c>
      <c r="BT87" s="24" t="str">
        <f>IF($B87="","",IF('3 INPUT SAP DATA'!$AN90=Data!$G$13,600*IF(K90&lt;100,K90/100,1)*Data!L$18/365,0))</f>
        <v/>
      </c>
      <c r="BU87" s="24" t="str">
        <f>IF($B87="","",IF('3 INPUT SAP DATA'!$AN90=Data!$G$13,600*IF(L90&lt;100,L90/100,1)*Data!M$18/365,0))</f>
        <v/>
      </c>
      <c r="BV87" s="24" t="str">
        <f>IF($B87="","",IF('3 INPUT SAP DATA'!$AN90=Data!$G$13,600*IF(M90&lt;100,M90/100,1)*Data!N$18/365,0))</f>
        <v/>
      </c>
      <c r="BW87" s="24" t="str">
        <f>IF($B87="","",IF('3 INPUT SAP DATA'!$AN90=Data!$G$13,600*IF(N90&lt;100,N90/100,1)*Data!O$18/365,0))</f>
        <v/>
      </c>
      <c r="BX87" s="24" t="str">
        <f t="shared" si="39"/>
        <v/>
      </c>
      <c r="BY87" s="24" t="str">
        <f t="shared" si="40"/>
        <v/>
      </c>
      <c r="BZ87" s="24" t="str">
        <f t="shared" si="41"/>
        <v/>
      </c>
      <c r="CA87" s="24" t="str">
        <f t="shared" si="42"/>
        <v/>
      </c>
      <c r="CB87" s="24" t="str">
        <f t="shared" si="43"/>
        <v/>
      </c>
      <c r="CC87" s="24" t="str">
        <f t="shared" si="44"/>
        <v/>
      </c>
      <c r="CD87" s="24" t="str">
        <f t="shared" si="45"/>
        <v/>
      </c>
      <c r="CE87" s="24" t="str">
        <f t="shared" si="46"/>
        <v/>
      </c>
      <c r="CF87" s="24" t="str">
        <f t="shared" si="47"/>
        <v/>
      </c>
      <c r="CG87" s="24" t="str">
        <f t="shared" si="48"/>
        <v/>
      </c>
      <c r="CH87" s="24" t="str">
        <f t="shared" si="49"/>
        <v/>
      </c>
      <c r="CI87" s="24" t="str">
        <f t="shared" si="50"/>
        <v/>
      </c>
      <c r="CJ87" s="24" t="str">
        <f>IF($B87="","",BX87+'3 INPUT SAP DATA'!AV90)</f>
        <v/>
      </c>
      <c r="CK87" s="24" t="str">
        <f>IF($B87="","",BY87+'3 INPUT SAP DATA'!AW90)</f>
        <v/>
      </c>
      <c r="CL87" s="24" t="str">
        <f>IF($B87="","",BZ87+'3 INPUT SAP DATA'!AX90)</f>
        <v/>
      </c>
      <c r="CM87" s="24" t="str">
        <f>IF($B87="","",CA87+'3 INPUT SAP DATA'!AY90)</f>
        <v/>
      </c>
      <c r="CN87" s="24" t="str">
        <f>IF($B87="","",CB87+'3 INPUT SAP DATA'!AZ90)</f>
        <v/>
      </c>
      <c r="CO87" s="24" t="str">
        <f>IF($B87="","",CC87+'3 INPUT SAP DATA'!BA90)</f>
        <v/>
      </c>
      <c r="CP87" s="24" t="str">
        <f>IF($B87="","",CD87+'3 INPUT SAP DATA'!BB90)</f>
        <v/>
      </c>
      <c r="CQ87" s="24" t="str">
        <f>IF($B87="","",CE87+'3 INPUT SAP DATA'!BC90)</f>
        <v/>
      </c>
      <c r="CR87" s="24" t="str">
        <f>IF($B87="","",CF87+'3 INPUT SAP DATA'!BD90)</f>
        <v/>
      </c>
      <c r="CS87" s="24" t="str">
        <f>IF($B87="","",CG87+'3 INPUT SAP DATA'!BE90)</f>
        <v/>
      </c>
      <c r="CT87" s="24" t="str">
        <f>IF($B87="","",CH87+'3 INPUT SAP DATA'!BF90)</f>
        <v/>
      </c>
      <c r="CU87" s="24" t="str">
        <f>IF($B87="","",CI87+'3 INPUT SAP DATA'!BG90)</f>
        <v/>
      </c>
      <c r="CV87" s="24" t="str">
        <f>IF($B87="","",Data!$I$125*(Data!$I$123*O87+BL87)+Data!$I$124*(AB87+AN87+AZ87))</f>
        <v/>
      </c>
      <c r="CW87" s="24" t="str">
        <f>IF($B87="","",Data!$I$125*(Data!$I$123*P87+BM87)+Data!$I$124*(AC87+AO87+BA87))</f>
        <v/>
      </c>
      <c r="CX87" s="24" t="str">
        <f>IF($B87="","",Data!$I$125*(Data!$I$123*Q87+BN87)+Data!$I$124*(AD87+AP87+BB87))</f>
        <v/>
      </c>
      <c r="CY87" s="24" t="str">
        <f>IF($B87="","",Data!$I$125*(Data!$I$123*R87+BO87)+Data!$I$124*(AE87+AQ87+BC87))</f>
        <v/>
      </c>
      <c r="CZ87" s="24" t="str">
        <f>IF($B87="","",Data!$I$125*(Data!$I$123*S87+BP87)+Data!$I$124*(AF87+AR87+BD87))</f>
        <v/>
      </c>
      <c r="DA87" s="24" t="str">
        <f>IF($B87="","",Data!$I$125*(Data!$I$123*T87+BQ87)+Data!$I$124*(AG87+AS87+BE87))</f>
        <v/>
      </c>
      <c r="DB87" s="24" t="str">
        <f>IF($B87="","",Data!$I$125*(Data!$I$123*U87+BR87)+Data!$I$124*(AH87+AT87+BF87))</f>
        <v/>
      </c>
      <c r="DC87" s="24" t="str">
        <f>IF($B87="","",Data!$I$125*(Data!$I$123*V87+BS87)+Data!$I$124*(AI87+AU87+BG87))</f>
        <v/>
      </c>
      <c r="DD87" s="24" t="str">
        <f>IF($B87="","",Data!$I$125*(Data!$I$123*W87+BT87)+Data!$I$124*(AJ87+AV87+BH87))</f>
        <v/>
      </c>
      <c r="DE87" s="24" t="str">
        <f>IF($B87="","",Data!$I$125*(Data!$I$123*X87+BU87)+Data!$I$124*(AK87+AW87+BI87))</f>
        <v/>
      </c>
      <c r="DF87" s="24" t="str">
        <f>IF($B87="","",Data!$I$125*(Data!$I$123*Y87+BV87)+Data!$I$124*(AL87+AX87+BJ87))</f>
        <v/>
      </c>
      <c r="DG87" s="24" t="str">
        <f>IF($B87="","",Data!$I$125*(Data!$I$123*Z87+BW87)+Data!$I$124*(AM87+AY87+BK87))</f>
        <v/>
      </c>
    </row>
    <row r="88" spans="2:111" s="17" customFormat="1" ht="19.899999999999999" customHeight="1">
      <c r="B88" s="47" t="str">
        <f>IF('3 INPUT SAP DATA'!H91="","",'3 INPUT SAP DATA'!H91)</f>
        <v/>
      </c>
      <c r="C88" s="24" t="str">
        <f>IF($B88="","",25*Occupancy!$G84*Data!D$107)</f>
        <v/>
      </c>
      <c r="D88" s="24" t="str">
        <f>IF($B88="","",25*Occupancy!$G84*Data!E$107)</f>
        <v/>
      </c>
      <c r="E88" s="24" t="str">
        <f>IF($B88="","",25*Occupancy!$G84*Data!F$107)</f>
        <v/>
      </c>
      <c r="F88" s="24" t="str">
        <f>IF($B88="","",25*Occupancy!$G84*Data!G$107)</f>
        <v/>
      </c>
      <c r="G88" s="24" t="str">
        <f>IF($B88="","",25*Occupancy!$G84*Data!H$107)</f>
        <v/>
      </c>
      <c r="H88" s="24" t="str">
        <f>IF($B88="","",25*Occupancy!$G84*Data!I$107)</f>
        <v/>
      </c>
      <c r="I88" s="24" t="str">
        <f>IF($B88="","",25*Occupancy!$G84*Data!J$107)</f>
        <v/>
      </c>
      <c r="J88" s="24" t="str">
        <f>IF($B88="","",25*Occupancy!$G84*Data!K$107)</f>
        <v/>
      </c>
      <c r="K88" s="24" t="str">
        <f>IF($B88="","",25*Occupancy!$G84*Data!L$107)</f>
        <v/>
      </c>
      <c r="L88" s="24" t="str">
        <f>IF($B88="","",25*Occupancy!$G84*Data!M$107)</f>
        <v/>
      </c>
      <c r="M88" s="24" t="str">
        <f>IF($B88="","",25*Occupancy!$G84*Data!N$107)</f>
        <v/>
      </c>
      <c r="N88" s="24" t="str">
        <f>IF($B88="","",25*Occupancy!$G84*Data!O$107)</f>
        <v/>
      </c>
      <c r="O88" s="24" t="str">
        <f>IF($B88="","",4.18*C88*Data!D$18*(60-Data!D$104)/3600)</f>
        <v/>
      </c>
      <c r="P88" s="24" t="str">
        <f>IF($B88="","",4.18*D88*Data!E$18*(60-Data!E$104)/3600)</f>
        <v/>
      </c>
      <c r="Q88" s="24" t="str">
        <f>IF($B88="","",4.18*E88*Data!F$18*(60-Data!F$104)/3600)</f>
        <v/>
      </c>
      <c r="R88" s="24" t="str">
        <f>IF($B88="","",4.18*F88*Data!G$18*(60-Data!G$104)/3600)</f>
        <v/>
      </c>
      <c r="S88" s="24" t="str">
        <f>IF($B88="","",4.18*G88*Data!H$18*(60-Data!H$104)/3600)</f>
        <v/>
      </c>
      <c r="T88" s="24" t="str">
        <f>IF($B88="","",4.18*H88*Data!I$18*(60-Data!I$104)/3600)</f>
        <v/>
      </c>
      <c r="U88" s="24" t="str">
        <f>IF($B88="","",4.18*I88*Data!J$18*(60-Data!J$104)/3600)</f>
        <v/>
      </c>
      <c r="V88" s="24" t="str">
        <f>IF($B88="","",4.18*J88*Data!K$18*(60-Data!K$104)/3600)</f>
        <v/>
      </c>
      <c r="W88" s="24" t="str">
        <f>IF($B88="","",4.18*K88*Data!L$18*(60-Data!L$104)/3600)</f>
        <v/>
      </c>
      <c r="X88" s="24" t="str">
        <f>IF($B88="","",4.18*L88*Data!M$18*(60-Data!M$104)/3600)</f>
        <v/>
      </c>
      <c r="Y88" s="24" t="str">
        <f>IF($B88="","",4.18*M88*Data!N$18*(60-Data!N$104)/3600)</f>
        <v/>
      </c>
      <c r="Z88" s="24" t="str">
        <f>IF($B88="","",4.18*N88*Data!O$18*(60-Data!O$104)/3600)</f>
        <v/>
      </c>
      <c r="AA88" s="24" t="str">
        <f t="shared" si="37"/>
        <v/>
      </c>
      <c r="AB88" s="24" t="str">
        <f t="shared" si="38"/>
        <v/>
      </c>
      <c r="AC88" s="24" t="str">
        <f t="shared" si="26"/>
        <v/>
      </c>
      <c r="AD88" s="24" t="str">
        <f t="shared" si="27"/>
        <v/>
      </c>
      <c r="AE88" s="24" t="str">
        <f t="shared" si="28"/>
        <v/>
      </c>
      <c r="AF88" s="24" t="str">
        <f t="shared" si="29"/>
        <v/>
      </c>
      <c r="AG88" s="24" t="str">
        <f t="shared" si="30"/>
        <v/>
      </c>
      <c r="AH88" s="24" t="str">
        <f t="shared" si="31"/>
        <v/>
      </c>
      <c r="AI88" s="24" t="str">
        <f t="shared" si="32"/>
        <v/>
      </c>
      <c r="AJ88" s="24" t="str">
        <f t="shared" si="33"/>
        <v/>
      </c>
      <c r="AK88" s="24" t="str">
        <f t="shared" si="34"/>
        <v/>
      </c>
      <c r="AL88" s="24" t="str">
        <f t="shared" si="35"/>
        <v/>
      </c>
      <c r="AM88" s="24" t="str">
        <f t="shared" si="36"/>
        <v/>
      </c>
      <c r="AN88" s="24" t="str">
        <f>IF($B88="","",'3 INPUT SAP DATA'!$AP91*0.6*Data!D$18)</f>
        <v/>
      </c>
      <c r="AO88" s="24" t="str">
        <f>IF($B88="","",'3 INPUT SAP DATA'!$AP91*0.6*Data!E$18)</f>
        <v/>
      </c>
      <c r="AP88" s="24" t="str">
        <f>IF($B88="","",'3 INPUT SAP DATA'!$AP91*0.6*Data!F$18)</f>
        <v/>
      </c>
      <c r="AQ88" s="24" t="str">
        <f>IF($B88="","",'3 INPUT SAP DATA'!$AP91*0.6*Data!G$18)</f>
        <v/>
      </c>
      <c r="AR88" s="24" t="str">
        <f>IF($B88="","",'3 INPUT SAP DATA'!$AP91*0.6*Data!H$18)</f>
        <v/>
      </c>
      <c r="AS88" s="24" t="str">
        <f>IF($B88="","",'3 INPUT SAP DATA'!$AP91*0.6*Data!I$18)</f>
        <v/>
      </c>
      <c r="AT88" s="24" t="str">
        <f>IF($B88="","",'3 INPUT SAP DATA'!$AP91*0.6*Data!J$18)</f>
        <v/>
      </c>
      <c r="AU88" s="24" t="str">
        <f>IF($B88="","",'3 INPUT SAP DATA'!$AP91*0.6*Data!K$18)</f>
        <v/>
      </c>
      <c r="AV88" s="24" t="str">
        <f>IF($B88="","",'3 INPUT SAP DATA'!$AP91*0.6*Data!L$18)</f>
        <v/>
      </c>
      <c r="AW88" s="24" t="str">
        <f>IF($B88="","",'3 INPUT SAP DATA'!$AP91*0.6*Data!M$18)</f>
        <v/>
      </c>
      <c r="AX88" s="24" t="str">
        <f>IF($B88="","",'3 INPUT SAP DATA'!$AP91*0.6*Data!N$18)</f>
        <v/>
      </c>
      <c r="AY88" s="24" t="str">
        <f>IF($B88="","",'3 INPUT SAP DATA'!$AP91*0.6*Data!O$18)</f>
        <v/>
      </c>
      <c r="AZ88" s="24" t="str">
        <f>IF($B88="","",IF(OR('3 INPUT SAP DATA'!$AI91=Data!$E$12,'3 INPUT SAP DATA'!$AI91=Data!$G$12,'3 INPUT SAP DATA'!$AI91=Data!$H$12),0,Data!D$18*14*((0.0091*1+0.0245*(1-1))*3+0.0263)))</f>
        <v/>
      </c>
      <c r="BA88" s="24" t="str">
        <f>IF($B88="","",IF(OR('3 INPUT SAP DATA'!$AI91=Data!$E$12,'3 INPUT SAP DATA'!$AI91=Data!$G$12,'3 INPUT SAP DATA'!$AI91=Data!$H$12),0,Data!E$18*14*((0.0091*1+0.0245*(1-1))*3+0.0263)))</f>
        <v/>
      </c>
      <c r="BB88" s="24" t="str">
        <f>IF($B88="","",IF(OR('3 INPUT SAP DATA'!$AI91=Data!$E$12,'3 INPUT SAP DATA'!$AI91=Data!$G$12,'3 INPUT SAP DATA'!$AI91=Data!$H$12),0,Data!F$18*14*((0.0091*1+0.0245*(1-1))*3+0.0263)))</f>
        <v/>
      </c>
      <c r="BC88" s="24" t="str">
        <f>IF($B88="","",IF(OR('3 INPUT SAP DATA'!$AI91=Data!$E$12,'3 INPUT SAP DATA'!$AI91=Data!$G$12,'3 INPUT SAP DATA'!$AI91=Data!$H$12),0,Data!G$18*14*((0.0091*1+0.0245*(1-1))*3+0.0263)))</f>
        <v/>
      </c>
      <c r="BD88" s="24" t="str">
        <f>IF($B88="","",IF(OR('3 INPUT SAP DATA'!$AI91=Data!$E$12,'3 INPUT SAP DATA'!$AI91=Data!$G$12,'3 INPUT SAP DATA'!$AI91=Data!$H$12),0,Data!H$18*14*((0.0091*1+0.0245*(1-1))*3+0.0263)))</f>
        <v/>
      </c>
      <c r="BE88" s="24" t="str">
        <f>IF($B88="","",IF(OR('3 INPUT SAP DATA'!$AI91=Data!$E$12,'3 INPUT SAP DATA'!$AI91=Data!$G$12,'3 INPUT SAP DATA'!$AI91=Data!$H$12),0,Data!I$18*14*((0.0091*1+0.0245*(1-1))*3+0.0263)))</f>
        <v/>
      </c>
      <c r="BF88" s="24" t="str">
        <f>IF($B88="","",IF(OR('3 INPUT SAP DATA'!$AI91=Data!$E$12,'3 INPUT SAP DATA'!$AI91=Data!$G$12,'3 INPUT SAP DATA'!$AI91=Data!$H$12),0,Data!J$18*14*((0.0091*1+0.0245*(1-1))*3+0.0263)))</f>
        <v/>
      </c>
      <c r="BG88" s="24" t="str">
        <f>IF($B88="","",IF(OR('3 INPUT SAP DATA'!$AI91=Data!$E$12,'3 INPUT SAP DATA'!$AI91=Data!$G$12,'3 INPUT SAP DATA'!$AI91=Data!$H$12),0,Data!K$18*14*((0.0091*1+0.0245*(1-1))*3+0.0263)))</f>
        <v/>
      </c>
      <c r="BH88" s="24" t="str">
        <f>IF($B88="","",IF(OR('3 INPUT SAP DATA'!$AI91=Data!$E$12,'3 INPUT SAP DATA'!$AI91=Data!$G$12,'3 INPUT SAP DATA'!$AI91=Data!$H$12),0,Data!L$18*14*((0.0091*1+0.0245*(1-1))*3+0.0263)))</f>
        <v/>
      </c>
      <c r="BI88" s="24" t="str">
        <f>IF($B88="","",IF(OR('3 INPUT SAP DATA'!$AI91=Data!$E$12,'3 INPUT SAP DATA'!$AI91=Data!$G$12,'3 INPUT SAP DATA'!$AI91=Data!$H$12),0,Data!M$18*14*((0.0091*1+0.0245*(1-1))*3+0.0263)))</f>
        <v/>
      </c>
      <c r="BJ88" s="24" t="str">
        <f>IF($B88="","",IF(OR('3 INPUT SAP DATA'!$AI91=Data!$E$12,'3 INPUT SAP DATA'!$AI91=Data!$G$12,'3 INPUT SAP DATA'!$AI91=Data!$H$12),0,Data!N$18*14*((0.0091*1+0.0245*(1-1))*3+0.0263)))</f>
        <v/>
      </c>
      <c r="BK88" s="24" t="str">
        <f>IF($B88="","",IF(OR('3 INPUT SAP DATA'!$AI91=Data!$E$12,'3 INPUT SAP DATA'!$AI91=Data!$G$12,'3 INPUT SAP DATA'!$AI91=Data!$H$12),0,Data!O$18*14*((0.0091*1+0.0245*(1-1))*3+0.0263)))</f>
        <v/>
      </c>
      <c r="BL88" s="24" t="str">
        <f>IF($B88="","",IF('3 INPUT SAP DATA'!$AN91=Data!$G$13,600*IF(C91&lt;100,C91/100,1)*Data!D$18/365,0))</f>
        <v/>
      </c>
      <c r="BM88" s="24" t="str">
        <f>IF($B88="","",IF('3 INPUT SAP DATA'!$AN91=Data!$G$13,600*IF(D91&lt;100,D91/100,1)*Data!E$18/365,0))</f>
        <v/>
      </c>
      <c r="BN88" s="24" t="str">
        <f>IF($B88="","",IF('3 INPUT SAP DATA'!$AN91=Data!$G$13,600*IF(E91&lt;100,E91/100,1)*Data!F$18/365,0))</f>
        <v/>
      </c>
      <c r="BO88" s="24" t="str">
        <f>IF($B88="","",IF('3 INPUT SAP DATA'!$AN91=Data!$G$13,600*IF(F91&lt;100,F91/100,1)*Data!G$18/365,0))</f>
        <v/>
      </c>
      <c r="BP88" s="24" t="str">
        <f>IF($B88="","",IF('3 INPUT SAP DATA'!$AN91=Data!$G$13,600*IF(G91&lt;100,G91/100,1)*Data!H$18/365,0))</f>
        <v/>
      </c>
      <c r="BQ88" s="24" t="str">
        <f>IF($B88="","",IF('3 INPUT SAP DATA'!$AN91=Data!$G$13,600*IF(H91&lt;100,H91/100,1)*Data!I$18/365,0))</f>
        <v/>
      </c>
      <c r="BR88" s="24" t="str">
        <f>IF($B88="","",IF('3 INPUT SAP DATA'!$AN91=Data!$G$13,600*IF(I91&lt;100,I91/100,1)*Data!J$18/365,0))</f>
        <v/>
      </c>
      <c r="BS88" s="24" t="str">
        <f>IF($B88="","",IF('3 INPUT SAP DATA'!$AN91=Data!$G$13,600*IF(J91&lt;100,J91/100,1)*Data!K$18/365,0))</f>
        <v/>
      </c>
      <c r="BT88" s="24" t="str">
        <f>IF($B88="","",IF('3 INPUT SAP DATA'!$AN91=Data!$G$13,600*IF(K91&lt;100,K91/100,1)*Data!L$18/365,0))</f>
        <v/>
      </c>
      <c r="BU88" s="24" t="str">
        <f>IF($B88="","",IF('3 INPUT SAP DATA'!$AN91=Data!$G$13,600*IF(L91&lt;100,L91/100,1)*Data!M$18/365,0))</f>
        <v/>
      </c>
      <c r="BV88" s="24" t="str">
        <f>IF($B88="","",IF('3 INPUT SAP DATA'!$AN91=Data!$G$13,600*IF(M91&lt;100,M91/100,1)*Data!N$18/365,0))</f>
        <v/>
      </c>
      <c r="BW88" s="24" t="str">
        <f>IF($B88="","",IF('3 INPUT SAP DATA'!$AN91=Data!$G$13,600*IF(N91&lt;100,N91/100,1)*Data!O$18/365,0))</f>
        <v/>
      </c>
      <c r="BX88" s="24" t="str">
        <f t="shared" si="39"/>
        <v/>
      </c>
      <c r="BY88" s="24" t="str">
        <f t="shared" si="40"/>
        <v/>
      </c>
      <c r="BZ88" s="24" t="str">
        <f t="shared" si="41"/>
        <v/>
      </c>
      <c r="CA88" s="24" t="str">
        <f t="shared" si="42"/>
        <v/>
      </c>
      <c r="CB88" s="24" t="str">
        <f t="shared" si="43"/>
        <v/>
      </c>
      <c r="CC88" s="24" t="str">
        <f t="shared" si="44"/>
        <v/>
      </c>
      <c r="CD88" s="24" t="str">
        <f t="shared" si="45"/>
        <v/>
      </c>
      <c r="CE88" s="24" t="str">
        <f t="shared" si="46"/>
        <v/>
      </c>
      <c r="CF88" s="24" t="str">
        <f t="shared" si="47"/>
        <v/>
      </c>
      <c r="CG88" s="24" t="str">
        <f t="shared" si="48"/>
        <v/>
      </c>
      <c r="CH88" s="24" t="str">
        <f t="shared" si="49"/>
        <v/>
      </c>
      <c r="CI88" s="24" t="str">
        <f t="shared" si="50"/>
        <v/>
      </c>
      <c r="CJ88" s="24" t="str">
        <f>IF($B88="","",BX88+'3 INPUT SAP DATA'!AV91)</f>
        <v/>
      </c>
      <c r="CK88" s="24" t="str">
        <f>IF($B88="","",BY88+'3 INPUT SAP DATA'!AW91)</f>
        <v/>
      </c>
      <c r="CL88" s="24" t="str">
        <f>IF($B88="","",BZ88+'3 INPUT SAP DATA'!AX91)</f>
        <v/>
      </c>
      <c r="CM88" s="24" t="str">
        <f>IF($B88="","",CA88+'3 INPUT SAP DATA'!AY91)</f>
        <v/>
      </c>
      <c r="CN88" s="24" t="str">
        <f>IF($B88="","",CB88+'3 INPUT SAP DATA'!AZ91)</f>
        <v/>
      </c>
      <c r="CO88" s="24" t="str">
        <f>IF($B88="","",CC88+'3 INPUT SAP DATA'!BA91)</f>
        <v/>
      </c>
      <c r="CP88" s="24" t="str">
        <f>IF($B88="","",CD88+'3 INPUT SAP DATA'!BB91)</f>
        <v/>
      </c>
      <c r="CQ88" s="24" t="str">
        <f>IF($B88="","",CE88+'3 INPUT SAP DATA'!BC91)</f>
        <v/>
      </c>
      <c r="CR88" s="24" t="str">
        <f>IF($B88="","",CF88+'3 INPUT SAP DATA'!BD91)</f>
        <v/>
      </c>
      <c r="CS88" s="24" t="str">
        <f>IF($B88="","",CG88+'3 INPUT SAP DATA'!BE91)</f>
        <v/>
      </c>
      <c r="CT88" s="24" t="str">
        <f>IF($B88="","",CH88+'3 INPUT SAP DATA'!BF91)</f>
        <v/>
      </c>
      <c r="CU88" s="24" t="str">
        <f>IF($B88="","",CI88+'3 INPUT SAP DATA'!BG91)</f>
        <v/>
      </c>
      <c r="CV88" s="24" t="str">
        <f>IF($B88="","",Data!$I$125*(Data!$I$123*O88+BL88)+Data!$I$124*(AB88+AN88+AZ88))</f>
        <v/>
      </c>
      <c r="CW88" s="24" t="str">
        <f>IF($B88="","",Data!$I$125*(Data!$I$123*P88+BM88)+Data!$I$124*(AC88+AO88+BA88))</f>
        <v/>
      </c>
      <c r="CX88" s="24" t="str">
        <f>IF($B88="","",Data!$I$125*(Data!$I$123*Q88+BN88)+Data!$I$124*(AD88+AP88+BB88))</f>
        <v/>
      </c>
      <c r="CY88" s="24" t="str">
        <f>IF($B88="","",Data!$I$125*(Data!$I$123*R88+BO88)+Data!$I$124*(AE88+AQ88+BC88))</f>
        <v/>
      </c>
      <c r="CZ88" s="24" t="str">
        <f>IF($B88="","",Data!$I$125*(Data!$I$123*S88+BP88)+Data!$I$124*(AF88+AR88+BD88))</f>
        <v/>
      </c>
      <c r="DA88" s="24" t="str">
        <f>IF($B88="","",Data!$I$125*(Data!$I$123*T88+BQ88)+Data!$I$124*(AG88+AS88+BE88))</f>
        <v/>
      </c>
      <c r="DB88" s="24" t="str">
        <f>IF($B88="","",Data!$I$125*(Data!$I$123*U88+BR88)+Data!$I$124*(AH88+AT88+BF88))</f>
        <v/>
      </c>
      <c r="DC88" s="24" t="str">
        <f>IF($B88="","",Data!$I$125*(Data!$I$123*V88+BS88)+Data!$I$124*(AI88+AU88+BG88))</f>
        <v/>
      </c>
      <c r="DD88" s="24" t="str">
        <f>IF($B88="","",Data!$I$125*(Data!$I$123*W88+BT88)+Data!$I$124*(AJ88+AV88+BH88))</f>
        <v/>
      </c>
      <c r="DE88" s="24" t="str">
        <f>IF($B88="","",Data!$I$125*(Data!$I$123*X88+BU88)+Data!$I$124*(AK88+AW88+BI88))</f>
        <v/>
      </c>
      <c r="DF88" s="24" t="str">
        <f>IF($B88="","",Data!$I$125*(Data!$I$123*Y88+BV88)+Data!$I$124*(AL88+AX88+BJ88))</f>
        <v/>
      </c>
      <c r="DG88" s="24" t="str">
        <f>IF($B88="","",Data!$I$125*(Data!$I$123*Z88+BW88)+Data!$I$124*(AM88+AY88+BK88))</f>
        <v/>
      </c>
    </row>
    <row r="89" spans="2:111" s="17" customFormat="1" ht="19.899999999999999" customHeight="1">
      <c r="B89" s="47" t="str">
        <f>IF('3 INPUT SAP DATA'!H92="","",'3 INPUT SAP DATA'!H92)</f>
        <v/>
      </c>
      <c r="C89" s="24" t="str">
        <f>IF($B89="","",25*Occupancy!$G85*Data!D$107)</f>
        <v/>
      </c>
      <c r="D89" s="24" t="str">
        <f>IF($B89="","",25*Occupancy!$G85*Data!E$107)</f>
        <v/>
      </c>
      <c r="E89" s="24" t="str">
        <f>IF($B89="","",25*Occupancy!$G85*Data!F$107)</f>
        <v/>
      </c>
      <c r="F89" s="24" t="str">
        <f>IF($B89="","",25*Occupancy!$G85*Data!G$107)</f>
        <v/>
      </c>
      <c r="G89" s="24" t="str">
        <f>IF($B89="","",25*Occupancy!$G85*Data!H$107)</f>
        <v/>
      </c>
      <c r="H89" s="24" t="str">
        <f>IF($B89="","",25*Occupancy!$G85*Data!I$107)</f>
        <v/>
      </c>
      <c r="I89" s="24" t="str">
        <f>IF($B89="","",25*Occupancy!$G85*Data!J$107)</f>
        <v/>
      </c>
      <c r="J89" s="24" t="str">
        <f>IF($B89="","",25*Occupancy!$G85*Data!K$107)</f>
        <v/>
      </c>
      <c r="K89" s="24" t="str">
        <f>IF($B89="","",25*Occupancy!$G85*Data!L$107)</f>
        <v/>
      </c>
      <c r="L89" s="24" t="str">
        <f>IF($B89="","",25*Occupancy!$G85*Data!M$107)</f>
        <v/>
      </c>
      <c r="M89" s="24" t="str">
        <f>IF($B89="","",25*Occupancy!$G85*Data!N$107)</f>
        <v/>
      </c>
      <c r="N89" s="24" t="str">
        <f>IF($B89="","",25*Occupancy!$G85*Data!O$107)</f>
        <v/>
      </c>
      <c r="O89" s="24" t="str">
        <f>IF($B89="","",4.18*C89*Data!D$18*(60-Data!D$104)/3600)</f>
        <v/>
      </c>
      <c r="P89" s="24" t="str">
        <f>IF($B89="","",4.18*D89*Data!E$18*(60-Data!E$104)/3600)</f>
        <v/>
      </c>
      <c r="Q89" s="24" t="str">
        <f>IF($B89="","",4.18*E89*Data!F$18*(60-Data!F$104)/3600)</f>
        <v/>
      </c>
      <c r="R89" s="24" t="str">
        <f>IF($B89="","",4.18*F89*Data!G$18*(60-Data!G$104)/3600)</f>
        <v/>
      </c>
      <c r="S89" s="24" t="str">
        <f>IF($B89="","",4.18*G89*Data!H$18*(60-Data!H$104)/3600)</f>
        <v/>
      </c>
      <c r="T89" s="24" t="str">
        <f>IF($B89="","",4.18*H89*Data!I$18*(60-Data!I$104)/3600)</f>
        <v/>
      </c>
      <c r="U89" s="24" t="str">
        <f>IF($B89="","",4.18*I89*Data!J$18*(60-Data!J$104)/3600)</f>
        <v/>
      </c>
      <c r="V89" s="24" t="str">
        <f>IF($B89="","",4.18*J89*Data!K$18*(60-Data!K$104)/3600)</f>
        <v/>
      </c>
      <c r="W89" s="24" t="str">
        <f>IF($B89="","",4.18*K89*Data!L$18*(60-Data!L$104)/3600)</f>
        <v/>
      </c>
      <c r="X89" s="24" t="str">
        <f>IF($B89="","",4.18*L89*Data!M$18*(60-Data!M$104)/3600)</f>
        <v/>
      </c>
      <c r="Y89" s="24" t="str">
        <f>IF($B89="","",4.18*M89*Data!N$18*(60-Data!N$104)/3600)</f>
        <v/>
      </c>
      <c r="Z89" s="24" t="str">
        <f>IF($B89="","",4.18*N89*Data!O$18*(60-Data!O$104)/3600)</f>
        <v/>
      </c>
      <c r="AA89" s="24" t="str">
        <f t="shared" si="37"/>
        <v/>
      </c>
      <c r="AB89" s="24" t="str">
        <f t="shared" si="38"/>
        <v/>
      </c>
      <c r="AC89" s="24" t="str">
        <f t="shared" si="26"/>
        <v/>
      </c>
      <c r="AD89" s="24" t="str">
        <f t="shared" si="27"/>
        <v/>
      </c>
      <c r="AE89" s="24" t="str">
        <f t="shared" si="28"/>
        <v/>
      </c>
      <c r="AF89" s="24" t="str">
        <f t="shared" si="29"/>
        <v/>
      </c>
      <c r="AG89" s="24" t="str">
        <f t="shared" si="30"/>
        <v/>
      </c>
      <c r="AH89" s="24" t="str">
        <f t="shared" si="31"/>
        <v/>
      </c>
      <c r="AI89" s="24" t="str">
        <f t="shared" si="32"/>
        <v/>
      </c>
      <c r="AJ89" s="24" t="str">
        <f t="shared" si="33"/>
        <v/>
      </c>
      <c r="AK89" s="24" t="str">
        <f t="shared" si="34"/>
        <v/>
      </c>
      <c r="AL89" s="24" t="str">
        <f t="shared" si="35"/>
        <v/>
      </c>
      <c r="AM89" s="24" t="str">
        <f t="shared" si="36"/>
        <v/>
      </c>
      <c r="AN89" s="24" t="str">
        <f>IF($B89="","",'3 INPUT SAP DATA'!$AP92*0.6*Data!D$18)</f>
        <v/>
      </c>
      <c r="AO89" s="24" t="str">
        <f>IF($B89="","",'3 INPUT SAP DATA'!$AP92*0.6*Data!E$18)</f>
        <v/>
      </c>
      <c r="AP89" s="24" t="str">
        <f>IF($B89="","",'3 INPUT SAP DATA'!$AP92*0.6*Data!F$18)</f>
        <v/>
      </c>
      <c r="AQ89" s="24" t="str">
        <f>IF($B89="","",'3 INPUT SAP DATA'!$AP92*0.6*Data!G$18)</f>
        <v/>
      </c>
      <c r="AR89" s="24" t="str">
        <f>IF($B89="","",'3 INPUT SAP DATA'!$AP92*0.6*Data!H$18)</f>
        <v/>
      </c>
      <c r="AS89" s="24" t="str">
        <f>IF($B89="","",'3 INPUT SAP DATA'!$AP92*0.6*Data!I$18)</f>
        <v/>
      </c>
      <c r="AT89" s="24" t="str">
        <f>IF($B89="","",'3 INPUT SAP DATA'!$AP92*0.6*Data!J$18)</f>
        <v/>
      </c>
      <c r="AU89" s="24" t="str">
        <f>IF($B89="","",'3 INPUT SAP DATA'!$AP92*0.6*Data!K$18)</f>
        <v/>
      </c>
      <c r="AV89" s="24" t="str">
        <f>IF($B89="","",'3 INPUT SAP DATA'!$AP92*0.6*Data!L$18)</f>
        <v/>
      </c>
      <c r="AW89" s="24" t="str">
        <f>IF($B89="","",'3 INPUT SAP DATA'!$AP92*0.6*Data!M$18)</f>
        <v/>
      </c>
      <c r="AX89" s="24" t="str">
        <f>IF($B89="","",'3 INPUT SAP DATA'!$AP92*0.6*Data!N$18)</f>
        <v/>
      </c>
      <c r="AY89" s="24" t="str">
        <f>IF($B89="","",'3 INPUT SAP DATA'!$AP92*0.6*Data!O$18)</f>
        <v/>
      </c>
      <c r="AZ89" s="24" t="str">
        <f>IF($B89="","",IF(OR('3 INPUT SAP DATA'!$AI92=Data!$E$12,'3 INPUT SAP DATA'!$AI92=Data!$G$12,'3 INPUT SAP DATA'!$AI92=Data!$H$12),0,Data!D$18*14*((0.0091*1+0.0245*(1-1))*3+0.0263)))</f>
        <v/>
      </c>
      <c r="BA89" s="24" t="str">
        <f>IF($B89="","",IF(OR('3 INPUT SAP DATA'!$AI92=Data!$E$12,'3 INPUT SAP DATA'!$AI92=Data!$G$12,'3 INPUT SAP DATA'!$AI92=Data!$H$12),0,Data!E$18*14*((0.0091*1+0.0245*(1-1))*3+0.0263)))</f>
        <v/>
      </c>
      <c r="BB89" s="24" t="str">
        <f>IF($B89="","",IF(OR('3 INPUT SAP DATA'!$AI92=Data!$E$12,'3 INPUT SAP DATA'!$AI92=Data!$G$12,'3 INPUT SAP DATA'!$AI92=Data!$H$12),0,Data!F$18*14*((0.0091*1+0.0245*(1-1))*3+0.0263)))</f>
        <v/>
      </c>
      <c r="BC89" s="24" t="str">
        <f>IF($B89="","",IF(OR('3 INPUT SAP DATA'!$AI92=Data!$E$12,'3 INPUT SAP DATA'!$AI92=Data!$G$12,'3 INPUT SAP DATA'!$AI92=Data!$H$12),0,Data!G$18*14*((0.0091*1+0.0245*(1-1))*3+0.0263)))</f>
        <v/>
      </c>
      <c r="BD89" s="24" t="str">
        <f>IF($B89="","",IF(OR('3 INPUT SAP DATA'!$AI92=Data!$E$12,'3 INPUT SAP DATA'!$AI92=Data!$G$12,'3 INPUT SAP DATA'!$AI92=Data!$H$12),0,Data!H$18*14*((0.0091*1+0.0245*(1-1))*3+0.0263)))</f>
        <v/>
      </c>
      <c r="BE89" s="24" t="str">
        <f>IF($B89="","",IF(OR('3 INPUT SAP DATA'!$AI92=Data!$E$12,'3 INPUT SAP DATA'!$AI92=Data!$G$12,'3 INPUT SAP DATA'!$AI92=Data!$H$12),0,Data!I$18*14*((0.0091*1+0.0245*(1-1))*3+0.0263)))</f>
        <v/>
      </c>
      <c r="BF89" s="24" t="str">
        <f>IF($B89="","",IF(OR('3 INPUT SAP DATA'!$AI92=Data!$E$12,'3 INPUT SAP DATA'!$AI92=Data!$G$12,'3 INPUT SAP DATA'!$AI92=Data!$H$12),0,Data!J$18*14*((0.0091*1+0.0245*(1-1))*3+0.0263)))</f>
        <v/>
      </c>
      <c r="BG89" s="24" t="str">
        <f>IF($B89="","",IF(OR('3 INPUT SAP DATA'!$AI92=Data!$E$12,'3 INPUT SAP DATA'!$AI92=Data!$G$12,'3 INPUT SAP DATA'!$AI92=Data!$H$12),0,Data!K$18*14*((0.0091*1+0.0245*(1-1))*3+0.0263)))</f>
        <v/>
      </c>
      <c r="BH89" s="24" t="str">
        <f>IF($B89="","",IF(OR('3 INPUT SAP DATA'!$AI92=Data!$E$12,'3 INPUT SAP DATA'!$AI92=Data!$G$12,'3 INPUT SAP DATA'!$AI92=Data!$H$12),0,Data!L$18*14*((0.0091*1+0.0245*(1-1))*3+0.0263)))</f>
        <v/>
      </c>
      <c r="BI89" s="24" t="str">
        <f>IF($B89="","",IF(OR('3 INPUT SAP DATA'!$AI92=Data!$E$12,'3 INPUT SAP DATA'!$AI92=Data!$G$12,'3 INPUT SAP DATA'!$AI92=Data!$H$12),0,Data!M$18*14*((0.0091*1+0.0245*(1-1))*3+0.0263)))</f>
        <v/>
      </c>
      <c r="BJ89" s="24" t="str">
        <f>IF($B89="","",IF(OR('3 INPUT SAP DATA'!$AI92=Data!$E$12,'3 INPUT SAP DATA'!$AI92=Data!$G$12,'3 INPUT SAP DATA'!$AI92=Data!$H$12),0,Data!N$18*14*((0.0091*1+0.0245*(1-1))*3+0.0263)))</f>
        <v/>
      </c>
      <c r="BK89" s="24" t="str">
        <f>IF($B89="","",IF(OR('3 INPUT SAP DATA'!$AI92=Data!$E$12,'3 INPUT SAP DATA'!$AI92=Data!$G$12,'3 INPUT SAP DATA'!$AI92=Data!$H$12),0,Data!O$18*14*((0.0091*1+0.0245*(1-1))*3+0.0263)))</f>
        <v/>
      </c>
      <c r="BL89" s="24" t="str">
        <f>IF($B89="","",IF('3 INPUT SAP DATA'!$AN92=Data!$G$13,600*IF(C92&lt;100,C92/100,1)*Data!D$18/365,0))</f>
        <v/>
      </c>
      <c r="BM89" s="24" t="str">
        <f>IF($B89="","",IF('3 INPUT SAP DATA'!$AN92=Data!$G$13,600*IF(D92&lt;100,D92/100,1)*Data!E$18/365,0))</f>
        <v/>
      </c>
      <c r="BN89" s="24" t="str">
        <f>IF($B89="","",IF('3 INPUT SAP DATA'!$AN92=Data!$G$13,600*IF(E92&lt;100,E92/100,1)*Data!F$18/365,0))</f>
        <v/>
      </c>
      <c r="BO89" s="24" t="str">
        <f>IF($B89="","",IF('3 INPUT SAP DATA'!$AN92=Data!$G$13,600*IF(F92&lt;100,F92/100,1)*Data!G$18/365,0))</f>
        <v/>
      </c>
      <c r="BP89" s="24" t="str">
        <f>IF($B89="","",IF('3 INPUT SAP DATA'!$AN92=Data!$G$13,600*IF(G92&lt;100,G92/100,1)*Data!H$18/365,0))</f>
        <v/>
      </c>
      <c r="BQ89" s="24" t="str">
        <f>IF($B89="","",IF('3 INPUT SAP DATA'!$AN92=Data!$G$13,600*IF(H92&lt;100,H92/100,1)*Data!I$18/365,0))</f>
        <v/>
      </c>
      <c r="BR89" s="24" t="str">
        <f>IF($B89="","",IF('3 INPUT SAP DATA'!$AN92=Data!$G$13,600*IF(I92&lt;100,I92/100,1)*Data!J$18/365,0))</f>
        <v/>
      </c>
      <c r="BS89" s="24" t="str">
        <f>IF($B89="","",IF('3 INPUT SAP DATA'!$AN92=Data!$G$13,600*IF(J92&lt;100,J92/100,1)*Data!K$18/365,0))</f>
        <v/>
      </c>
      <c r="BT89" s="24" t="str">
        <f>IF($B89="","",IF('3 INPUT SAP DATA'!$AN92=Data!$G$13,600*IF(K92&lt;100,K92/100,1)*Data!L$18/365,0))</f>
        <v/>
      </c>
      <c r="BU89" s="24" t="str">
        <f>IF($B89="","",IF('3 INPUT SAP DATA'!$AN92=Data!$G$13,600*IF(L92&lt;100,L92/100,1)*Data!M$18/365,0))</f>
        <v/>
      </c>
      <c r="BV89" s="24" t="str">
        <f>IF($B89="","",IF('3 INPUT SAP DATA'!$AN92=Data!$G$13,600*IF(M92&lt;100,M92/100,1)*Data!N$18/365,0))</f>
        <v/>
      </c>
      <c r="BW89" s="24" t="str">
        <f>IF($B89="","",IF('3 INPUT SAP DATA'!$AN92=Data!$G$13,600*IF(N92&lt;100,N92/100,1)*Data!O$18/365,0))</f>
        <v/>
      </c>
      <c r="BX89" s="24" t="str">
        <f t="shared" si="39"/>
        <v/>
      </c>
      <c r="BY89" s="24" t="str">
        <f t="shared" si="40"/>
        <v/>
      </c>
      <c r="BZ89" s="24" t="str">
        <f t="shared" si="41"/>
        <v/>
      </c>
      <c r="CA89" s="24" t="str">
        <f t="shared" si="42"/>
        <v/>
      </c>
      <c r="CB89" s="24" t="str">
        <f t="shared" si="43"/>
        <v/>
      </c>
      <c r="CC89" s="24" t="str">
        <f t="shared" si="44"/>
        <v/>
      </c>
      <c r="CD89" s="24" t="str">
        <f t="shared" si="45"/>
        <v/>
      </c>
      <c r="CE89" s="24" t="str">
        <f t="shared" si="46"/>
        <v/>
      </c>
      <c r="CF89" s="24" t="str">
        <f t="shared" si="47"/>
        <v/>
      </c>
      <c r="CG89" s="24" t="str">
        <f t="shared" si="48"/>
        <v/>
      </c>
      <c r="CH89" s="24" t="str">
        <f t="shared" si="49"/>
        <v/>
      </c>
      <c r="CI89" s="24" t="str">
        <f t="shared" si="50"/>
        <v/>
      </c>
      <c r="CJ89" s="24" t="str">
        <f>IF($B89="","",BX89+'3 INPUT SAP DATA'!AV92)</f>
        <v/>
      </c>
      <c r="CK89" s="24" t="str">
        <f>IF($B89="","",BY89+'3 INPUT SAP DATA'!AW92)</f>
        <v/>
      </c>
      <c r="CL89" s="24" t="str">
        <f>IF($B89="","",BZ89+'3 INPUT SAP DATA'!AX92)</f>
        <v/>
      </c>
      <c r="CM89" s="24" t="str">
        <f>IF($B89="","",CA89+'3 INPUT SAP DATA'!AY92)</f>
        <v/>
      </c>
      <c r="CN89" s="24" t="str">
        <f>IF($B89="","",CB89+'3 INPUT SAP DATA'!AZ92)</f>
        <v/>
      </c>
      <c r="CO89" s="24" t="str">
        <f>IF($B89="","",CC89+'3 INPUT SAP DATA'!BA92)</f>
        <v/>
      </c>
      <c r="CP89" s="24" t="str">
        <f>IF($B89="","",CD89+'3 INPUT SAP DATA'!BB92)</f>
        <v/>
      </c>
      <c r="CQ89" s="24" t="str">
        <f>IF($B89="","",CE89+'3 INPUT SAP DATA'!BC92)</f>
        <v/>
      </c>
      <c r="CR89" s="24" t="str">
        <f>IF($B89="","",CF89+'3 INPUT SAP DATA'!BD92)</f>
        <v/>
      </c>
      <c r="CS89" s="24" t="str">
        <f>IF($B89="","",CG89+'3 INPUT SAP DATA'!BE92)</f>
        <v/>
      </c>
      <c r="CT89" s="24" t="str">
        <f>IF($B89="","",CH89+'3 INPUT SAP DATA'!BF92)</f>
        <v/>
      </c>
      <c r="CU89" s="24" t="str">
        <f>IF($B89="","",CI89+'3 INPUT SAP DATA'!BG92)</f>
        <v/>
      </c>
      <c r="CV89" s="24" t="str">
        <f>IF($B89="","",Data!$I$125*(Data!$I$123*O89+BL89)+Data!$I$124*(AB89+AN89+AZ89))</f>
        <v/>
      </c>
      <c r="CW89" s="24" t="str">
        <f>IF($B89="","",Data!$I$125*(Data!$I$123*P89+BM89)+Data!$I$124*(AC89+AO89+BA89))</f>
        <v/>
      </c>
      <c r="CX89" s="24" t="str">
        <f>IF($B89="","",Data!$I$125*(Data!$I$123*Q89+BN89)+Data!$I$124*(AD89+AP89+BB89))</f>
        <v/>
      </c>
      <c r="CY89" s="24" t="str">
        <f>IF($B89="","",Data!$I$125*(Data!$I$123*R89+BO89)+Data!$I$124*(AE89+AQ89+BC89))</f>
        <v/>
      </c>
      <c r="CZ89" s="24" t="str">
        <f>IF($B89="","",Data!$I$125*(Data!$I$123*S89+BP89)+Data!$I$124*(AF89+AR89+BD89))</f>
        <v/>
      </c>
      <c r="DA89" s="24" t="str">
        <f>IF($B89="","",Data!$I$125*(Data!$I$123*T89+BQ89)+Data!$I$124*(AG89+AS89+BE89))</f>
        <v/>
      </c>
      <c r="DB89" s="24" t="str">
        <f>IF($B89="","",Data!$I$125*(Data!$I$123*U89+BR89)+Data!$I$124*(AH89+AT89+BF89))</f>
        <v/>
      </c>
      <c r="DC89" s="24" t="str">
        <f>IF($B89="","",Data!$I$125*(Data!$I$123*V89+BS89)+Data!$I$124*(AI89+AU89+BG89))</f>
        <v/>
      </c>
      <c r="DD89" s="24" t="str">
        <f>IF($B89="","",Data!$I$125*(Data!$I$123*W89+BT89)+Data!$I$124*(AJ89+AV89+BH89))</f>
        <v/>
      </c>
      <c r="DE89" s="24" t="str">
        <f>IF($B89="","",Data!$I$125*(Data!$I$123*X89+BU89)+Data!$I$124*(AK89+AW89+BI89))</f>
        <v/>
      </c>
      <c r="DF89" s="24" t="str">
        <f>IF($B89="","",Data!$I$125*(Data!$I$123*Y89+BV89)+Data!$I$124*(AL89+AX89+BJ89))</f>
        <v/>
      </c>
      <c r="DG89" s="24" t="str">
        <f>IF($B89="","",Data!$I$125*(Data!$I$123*Z89+BW89)+Data!$I$124*(AM89+AY89+BK89))</f>
        <v/>
      </c>
    </row>
    <row r="90" spans="2:111" s="17" customFormat="1" ht="19.899999999999999" customHeight="1">
      <c r="B90" s="47" t="str">
        <f>IF('3 INPUT SAP DATA'!H93="","",'3 INPUT SAP DATA'!H93)</f>
        <v/>
      </c>
      <c r="C90" s="24" t="str">
        <f>IF($B90="","",25*Occupancy!$G86*Data!D$107)</f>
        <v/>
      </c>
      <c r="D90" s="24" t="str">
        <f>IF($B90="","",25*Occupancy!$G86*Data!E$107)</f>
        <v/>
      </c>
      <c r="E90" s="24" t="str">
        <f>IF($B90="","",25*Occupancy!$G86*Data!F$107)</f>
        <v/>
      </c>
      <c r="F90" s="24" t="str">
        <f>IF($B90="","",25*Occupancy!$G86*Data!G$107)</f>
        <v/>
      </c>
      <c r="G90" s="24" t="str">
        <f>IF($B90="","",25*Occupancy!$G86*Data!H$107)</f>
        <v/>
      </c>
      <c r="H90" s="24" t="str">
        <f>IF($B90="","",25*Occupancy!$G86*Data!I$107)</f>
        <v/>
      </c>
      <c r="I90" s="24" t="str">
        <f>IF($B90="","",25*Occupancy!$G86*Data!J$107)</f>
        <v/>
      </c>
      <c r="J90" s="24" t="str">
        <f>IF($B90="","",25*Occupancy!$G86*Data!K$107)</f>
        <v/>
      </c>
      <c r="K90" s="24" t="str">
        <f>IF($B90="","",25*Occupancy!$G86*Data!L$107)</f>
        <v/>
      </c>
      <c r="L90" s="24" t="str">
        <f>IF($B90="","",25*Occupancy!$G86*Data!M$107)</f>
        <v/>
      </c>
      <c r="M90" s="24" t="str">
        <f>IF($B90="","",25*Occupancy!$G86*Data!N$107)</f>
        <v/>
      </c>
      <c r="N90" s="24" t="str">
        <f>IF($B90="","",25*Occupancy!$G86*Data!O$107)</f>
        <v/>
      </c>
      <c r="O90" s="24" t="str">
        <f>IF($B90="","",4.18*C90*Data!D$18*(60-Data!D$104)/3600)</f>
        <v/>
      </c>
      <c r="P90" s="24" t="str">
        <f>IF($B90="","",4.18*D90*Data!E$18*(60-Data!E$104)/3600)</f>
        <v/>
      </c>
      <c r="Q90" s="24" t="str">
        <f>IF($B90="","",4.18*E90*Data!F$18*(60-Data!F$104)/3600)</f>
        <v/>
      </c>
      <c r="R90" s="24" t="str">
        <f>IF($B90="","",4.18*F90*Data!G$18*(60-Data!G$104)/3600)</f>
        <v/>
      </c>
      <c r="S90" s="24" t="str">
        <f>IF($B90="","",4.18*G90*Data!H$18*(60-Data!H$104)/3600)</f>
        <v/>
      </c>
      <c r="T90" s="24" t="str">
        <f>IF($B90="","",4.18*H90*Data!I$18*(60-Data!I$104)/3600)</f>
        <v/>
      </c>
      <c r="U90" s="24" t="str">
        <f>IF($B90="","",4.18*I90*Data!J$18*(60-Data!J$104)/3600)</f>
        <v/>
      </c>
      <c r="V90" s="24" t="str">
        <f>IF($B90="","",4.18*J90*Data!K$18*(60-Data!K$104)/3600)</f>
        <v/>
      </c>
      <c r="W90" s="24" t="str">
        <f>IF($B90="","",4.18*K90*Data!L$18*(60-Data!L$104)/3600)</f>
        <v/>
      </c>
      <c r="X90" s="24" t="str">
        <f>IF($B90="","",4.18*L90*Data!M$18*(60-Data!M$104)/3600)</f>
        <v/>
      </c>
      <c r="Y90" s="24" t="str">
        <f>IF($B90="","",4.18*M90*Data!N$18*(60-Data!N$104)/3600)</f>
        <v/>
      </c>
      <c r="Z90" s="24" t="str">
        <f>IF($B90="","",4.18*N90*Data!O$18*(60-Data!O$104)/3600)</f>
        <v/>
      </c>
      <c r="AA90" s="24" t="str">
        <f t="shared" si="37"/>
        <v/>
      </c>
      <c r="AB90" s="24" t="str">
        <f t="shared" si="38"/>
        <v/>
      </c>
      <c r="AC90" s="24" t="str">
        <f t="shared" si="26"/>
        <v/>
      </c>
      <c r="AD90" s="24" t="str">
        <f t="shared" si="27"/>
        <v/>
      </c>
      <c r="AE90" s="24" t="str">
        <f t="shared" si="28"/>
        <v/>
      </c>
      <c r="AF90" s="24" t="str">
        <f t="shared" si="29"/>
        <v/>
      </c>
      <c r="AG90" s="24" t="str">
        <f t="shared" si="30"/>
        <v/>
      </c>
      <c r="AH90" s="24" t="str">
        <f t="shared" si="31"/>
        <v/>
      </c>
      <c r="AI90" s="24" t="str">
        <f t="shared" si="32"/>
        <v/>
      </c>
      <c r="AJ90" s="24" t="str">
        <f t="shared" si="33"/>
        <v/>
      </c>
      <c r="AK90" s="24" t="str">
        <f t="shared" si="34"/>
        <v/>
      </c>
      <c r="AL90" s="24" t="str">
        <f t="shared" si="35"/>
        <v/>
      </c>
      <c r="AM90" s="24" t="str">
        <f t="shared" si="36"/>
        <v/>
      </c>
      <c r="AN90" s="24" t="str">
        <f>IF($B90="","",'3 INPUT SAP DATA'!$AP93*0.6*Data!D$18)</f>
        <v/>
      </c>
      <c r="AO90" s="24" t="str">
        <f>IF($B90="","",'3 INPUT SAP DATA'!$AP93*0.6*Data!E$18)</f>
        <v/>
      </c>
      <c r="AP90" s="24" t="str">
        <f>IF($B90="","",'3 INPUT SAP DATA'!$AP93*0.6*Data!F$18)</f>
        <v/>
      </c>
      <c r="AQ90" s="24" t="str">
        <f>IF($B90="","",'3 INPUT SAP DATA'!$AP93*0.6*Data!G$18)</f>
        <v/>
      </c>
      <c r="AR90" s="24" t="str">
        <f>IF($B90="","",'3 INPUT SAP DATA'!$AP93*0.6*Data!H$18)</f>
        <v/>
      </c>
      <c r="AS90" s="24" t="str">
        <f>IF($B90="","",'3 INPUT SAP DATA'!$AP93*0.6*Data!I$18)</f>
        <v/>
      </c>
      <c r="AT90" s="24" t="str">
        <f>IF($B90="","",'3 INPUT SAP DATA'!$AP93*0.6*Data!J$18)</f>
        <v/>
      </c>
      <c r="AU90" s="24" t="str">
        <f>IF($B90="","",'3 INPUT SAP DATA'!$AP93*0.6*Data!K$18)</f>
        <v/>
      </c>
      <c r="AV90" s="24" t="str">
        <f>IF($B90="","",'3 INPUT SAP DATA'!$AP93*0.6*Data!L$18)</f>
        <v/>
      </c>
      <c r="AW90" s="24" t="str">
        <f>IF($B90="","",'3 INPUT SAP DATA'!$AP93*0.6*Data!M$18)</f>
        <v/>
      </c>
      <c r="AX90" s="24" t="str">
        <f>IF($B90="","",'3 INPUT SAP DATA'!$AP93*0.6*Data!N$18)</f>
        <v/>
      </c>
      <c r="AY90" s="24" t="str">
        <f>IF($B90="","",'3 INPUT SAP DATA'!$AP93*0.6*Data!O$18)</f>
        <v/>
      </c>
      <c r="AZ90" s="24" t="str">
        <f>IF($B90="","",IF(OR('3 INPUT SAP DATA'!$AI93=Data!$E$12,'3 INPUT SAP DATA'!$AI93=Data!$G$12,'3 INPUT SAP DATA'!$AI93=Data!$H$12),0,Data!D$18*14*((0.0091*1+0.0245*(1-1))*3+0.0263)))</f>
        <v/>
      </c>
      <c r="BA90" s="24" t="str">
        <f>IF($B90="","",IF(OR('3 INPUT SAP DATA'!$AI93=Data!$E$12,'3 INPUT SAP DATA'!$AI93=Data!$G$12,'3 INPUT SAP DATA'!$AI93=Data!$H$12),0,Data!E$18*14*((0.0091*1+0.0245*(1-1))*3+0.0263)))</f>
        <v/>
      </c>
      <c r="BB90" s="24" t="str">
        <f>IF($B90="","",IF(OR('3 INPUT SAP DATA'!$AI93=Data!$E$12,'3 INPUT SAP DATA'!$AI93=Data!$G$12,'3 INPUT SAP DATA'!$AI93=Data!$H$12),0,Data!F$18*14*((0.0091*1+0.0245*(1-1))*3+0.0263)))</f>
        <v/>
      </c>
      <c r="BC90" s="24" t="str">
        <f>IF($B90="","",IF(OR('3 INPUT SAP DATA'!$AI93=Data!$E$12,'3 INPUT SAP DATA'!$AI93=Data!$G$12,'3 INPUT SAP DATA'!$AI93=Data!$H$12),0,Data!G$18*14*((0.0091*1+0.0245*(1-1))*3+0.0263)))</f>
        <v/>
      </c>
      <c r="BD90" s="24" t="str">
        <f>IF($B90="","",IF(OR('3 INPUT SAP DATA'!$AI93=Data!$E$12,'3 INPUT SAP DATA'!$AI93=Data!$G$12,'3 INPUT SAP DATA'!$AI93=Data!$H$12),0,Data!H$18*14*((0.0091*1+0.0245*(1-1))*3+0.0263)))</f>
        <v/>
      </c>
      <c r="BE90" s="24" t="str">
        <f>IF($B90="","",IF(OR('3 INPUT SAP DATA'!$AI93=Data!$E$12,'3 INPUT SAP DATA'!$AI93=Data!$G$12,'3 INPUT SAP DATA'!$AI93=Data!$H$12),0,Data!I$18*14*((0.0091*1+0.0245*(1-1))*3+0.0263)))</f>
        <v/>
      </c>
      <c r="BF90" s="24" t="str">
        <f>IF($B90="","",IF(OR('3 INPUT SAP DATA'!$AI93=Data!$E$12,'3 INPUT SAP DATA'!$AI93=Data!$G$12,'3 INPUT SAP DATA'!$AI93=Data!$H$12),0,Data!J$18*14*((0.0091*1+0.0245*(1-1))*3+0.0263)))</f>
        <v/>
      </c>
      <c r="BG90" s="24" t="str">
        <f>IF($B90="","",IF(OR('3 INPUT SAP DATA'!$AI93=Data!$E$12,'3 INPUT SAP DATA'!$AI93=Data!$G$12,'3 INPUT SAP DATA'!$AI93=Data!$H$12),0,Data!K$18*14*((0.0091*1+0.0245*(1-1))*3+0.0263)))</f>
        <v/>
      </c>
      <c r="BH90" s="24" t="str">
        <f>IF($B90="","",IF(OR('3 INPUT SAP DATA'!$AI93=Data!$E$12,'3 INPUT SAP DATA'!$AI93=Data!$G$12,'3 INPUT SAP DATA'!$AI93=Data!$H$12),0,Data!L$18*14*((0.0091*1+0.0245*(1-1))*3+0.0263)))</f>
        <v/>
      </c>
      <c r="BI90" s="24" t="str">
        <f>IF($B90="","",IF(OR('3 INPUT SAP DATA'!$AI93=Data!$E$12,'3 INPUT SAP DATA'!$AI93=Data!$G$12,'3 INPUT SAP DATA'!$AI93=Data!$H$12),0,Data!M$18*14*((0.0091*1+0.0245*(1-1))*3+0.0263)))</f>
        <v/>
      </c>
      <c r="BJ90" s="24" t="str">
        <f>IF($B90="","",IF(OR('3 INPUT SAP DATA'!$AI93=Data!$E$12,'3 INPUT SAP DATA'!$AI93=Data!$G$12,'3 INPUT SAP DATA'!$AI93=Data!$H$12),0,Data!N$18*14*((0.0091*1+0.0245*(1-1))*3+0.0263)))</f>
        <v/>
      </c>
      <c r="BK90" s="24" t="str">
        <f>IF($B90="","",IF(OR('3 INPUT SAP DATA'!$AI93=Data!$E$12,'3 INPUT SAP DATA'!$AI93=Data!$G$12,'3 INPUT SAP DATA'!$AI93=Data!$H$12),0,Data!O$18*14*((0.0091*1+0.0245*(1-1))*3+0.0263)))</f>
        <v/>
      </c>
      <c r="BL90" s="24" t="str">
        <f>IF($B90="","",IF('3 INPUT SAP DATA'!$AN93=Data!$G$13,600*IF(C93&lt;100,C93/100,1)*Data!D$18/365,0))</f>
        <v/>
      </c>
      <c r="BM90" s="24" t="str">
        <f>IF($B90="","",IF('3 INPUT SAP DATA'!$AN93=Data!$G$13,600*IF(D93&lt;100,D93/100,1)*Data!E$18/365,0))</f>
        <v/>
      </c>
      <c r="BN90" s="24" t="str">
        <f>IF($B90="","",IF('3 INPUT SAP DATA'!$AN93=Data!$G$13,600*IF(E93&lt;100,E93/100,1)*Data!F$18/365,0))</f>
        <v/>
      </c>
      <c r="BO90" s="24" t="str">
        <f>IF($B90="","",IF('3 INPUT SAP DATA'!$AN93=Data!$G$13,600*IF(F93&lt;100,F93/100,1)*Data!G$18/365,0))</f>
        <v/>
      </c>
      <c r="BP90" s="24" t="str">
        <f>IF($B90="","",IF('3 INPUT SAP DATA'!$AN93=Data!$G$13,600*IF(G93&lt;100,G93/100,1)*Data!H$18/365,0))</f>
        <v/>
      </c>
      <c r="BQ90" s="24" t="str">
        <f>IF($B90="","",IF('3 INPUT SAP DATA'!$AN93=Data!$G$13,600*IF(H93&lt;100,H93/100,1)*Data!I$18/365,0))</f>
        <v/>
      </c>
      <c r="BR90" s="24" t="str">
        <f>IF($B90="","",IF('3 INPUT SAP DATA'!$AN93=Data!$G$13,600*IF(I93&lt;100,I93/100,1)*Data!J$18/365,0))</f>
        <v/>
      </c>
      <c r="BS90" s="24" t="str">
        <f>IF($B90="","",IF('3 INPUT SAP DATA'!$AN93=Data!$G$13,600*IF(J93&lt;100,J93/100,1)*Data!K$18/365,0))</f>
        <v/>
      </c>
      <c r="BT90" s="24" t="str">
        <f>IF($B90="","",IF('3 INPUT SAP DATA'!$AN93=Data!$G$13,600*IF(K93&lt;100,K93/100,1)*Data!L$18/365,0))</f>
        <v/>
      </c>
      <c r="BU90" s="24" t="str">
        <f>IF($B90="","",IF('3 INPUT SAP DATA'!$AN93=Data!$G$13,600*IF(L93&lt;100,L93/100,1)*Data!M$18/365,0))</f>
        <v/>
      </c>
      <c r="BV90" s="24" t="str">
        <f>IF($B90="","",IF('3 INPUT SAP DATA'!$AN93=Data!$G$13,600*IF(M93&lt;100,M93/100,1)*Data!N$18/365,0))</f>
        <v/>
      </c>
      <c r="BW90" s="24" t="str">
        <f>IF($B90="","",IF('3 INPUT SAP DATA'!$AN93=Data!$G$13,600*IF(N93&lt;100,N93/100,1)*Data!O$18/365,0))</f>
        <v/>
      </c>
      <c r="BX90" s="24" t="str">
        <f t="shared" si="39"/>
        <v/>
      </c>
      <c r="BY90" s="24" t="str">
        <f t="shared" si="40"/>
        <v/>
      </c>
      <c r="BZ90" s="24" t="str">
        <f t="shared" si="41"/>
        <v/>
      </c>
      <c r="CA90" s="24" t="str">
        <f t="shared" si="42"/>
        <v/>
      </c>
      <c r="CB90" s="24" t="str">
        <f t="shared" si="43"/>
        <v/>
      </c>
      <c r="CC90" s="24" t="str">
        <f t="shared" si="44"/>
        <v/>
      </c>
      <c r="CD90" s="24" t="str">
        <f t="shared" si="45"/>
        <v/>
      </c>
      <c r="CE90" s="24" t="str">
        <f t="shared" si="46"/>
        <v/>
      </c>
      <c r="CF90" s="24" t="str">
        <f t="shared" si="47"/>
        <v/>
      </c>
      <c r="CG90" s="24" t="str">
        <f t="shared" si="48"/>
        <v/>
      </c>
      <c r="CH90" s="24" t="str">
        <f t="shared" si="49"/>
        <v/>
      </c>
      <c r="CI90" s="24" t="str">
        <f t="shared" si="50"/>
        <v/>
      </c>
      <c r="CJ90" s="24" t="str">
        <f>IF($B90="","",BX90+'3 INPUT SAP DATA'!AV93)</f>
        <v/>
      </c>
      <c r="CK90" s="24" t="str">
        <f>IF($B90="","",BY90+'3 INPUT SAP DATA'!AW93)</f>
        <v/>
      </c>
      <c r="CL90" s="24" t="str">
        <f>IF($B90="","",BZ90+'3 INPUT SAP DATA'!AX93)</f>
        <v/>
      </c>
      <c r="CM90" s="24" t="str">
        <f>IF($B90="","",CA90+'3 INPUT SAP DATA'!AY93)</f>
        <v/>
      </c>
      <c r="CN90" s="24" t="str">
        <f>IF($B90="","",CB90+'3 INPUT SAP DATA'!AZ93)</f>
        <v/>
      </c>
      <c r="CO90" s="24" t="str">
        <f>IF($B90="","",CC90+'3 INPUT SAP DATA'!BA93)</f>
        <v/>
      </c>
      <c r="CP90" s="24" t="str">
        <f>IF($B90="","",CD90+'3 INPUT SAP DATA'!BB93)</f>
        <v/>
      </c>
      <c r="CQ90" s="24" t="str">
        <f>IF($B90="","",CE90+'3 INPUT SAP DATA'!BC93)</f>
        <v/>
      </c>
      <c r="CR90" s="24" t="str">
        <f>IF($B90="","",CF90+'3 INPUT SAP DATA'!BD93)</f>
        <v/>
      </c>
      <c r="CS90" s="24" t="str">
        <f>IF($B90="","",CG90+'3 INPUT SAP DATA'!BE93)</f>
        <v/>
      </c>
      <c r="CT90" s="24" t="str">
        <f>IF($B90="","",CH90+'3 INPUT SAP DATA'!BF93)</f>
        <v/>
      </c>
      <c r="CU90" s="24" t="str">
        <f>IF($B90="","",CI90+'3 INPUT SAP DATA'!BG93)</f>
        <v/>
      </c>
      <c r="CV90" s="24" t="str">
        <f>IF($B90="","",Data!$I$125*(Data!$I$123*O90+BL90)+Data!$I$124*(AB90+AN90+AZ90))</f>
        <v/>
      </c>
      <c r="CW90" s="24" t="str">
        <f>IF($B90="","",Data!$I$125*(Data!$I$123*P90+BM90)+Data!$I$124*(AC90+AO90+BA90))</f>
        <v/>
      </c>
      <c r="CX90" s="24" t="str">
        <f>IF($B90="","",Data!$I$125*(Data!$I$123*Q90+BN90)+Data!$I$124*(AD90+AP90+BB90))</f>
        <v/>
      </c>
      <c r="CY90" s="24" t="str">
        <f>IF($B90="","",Data!$I$125*(Data!$I$123*R90+BO90)+Data!$I$124*(AE90+AQ90+BC90))</f>
        <v/>
      </c>
      <c r="CZ90" s="24" t="str">
        <f>IF($B90="","",Data!$I$125*(Data!$I$123*S90+BP90)+Data!$I$124*(AF90+AR90+BD90))</f>
        <v/>
      </c>
      <c r="DA90" s="24" t="str">
        <f>IF($B90="","",Data!$I$125*(Data!$I$123*T90+BQ90)+Data!$I$124*(AG90+AS90+BE90))</f>
        <v/>
      </c>
      <c r="DB90" s="24" t="str">
        <f>IF($B90="","",Data!$I$125*(Data!$I$123*U90+BR90)+Data!$I$124*(AH90+AT90+BF90))</f>
        <v/>
      </c>
      <c r="DC90" s="24" t="str">
        <f>IF($B90="","",Data!$I$125*(Data!$I$123*V90+BS90)+Data!$I$124*(AI90+AU90+BG90))</f>
        <v/>
      </c>
      <c r="DD90" s="24" t="str">
        <f>IF($B90="","",Data!$I$125*(Data!$I$123*W90+BT90)+Data!$I$124*(AJ90+AV90+BH90))</f>
        <v/>
      </c>
      <c r="DE90" s="24" t="str">
        <f>IF($B90="","",Data!$I$125*(Data!$I$123*X90+BU90)+Data!$I$124*(AK90+AW90+BI90))</f>
        <v/>
      </c>
      <c r="DF90" s="24" t="str">
        <f>IF($B90="","",Data!$I$125*(Data!$I$123*Y90+BV90)+Data!$I$124*(AL90+AX90+BJ90))</f>
        <v/>
      </c>
      <c r="DG90" s="24" t="str">
        <f>IF($B90="","",Data!$I$125*(Data!$I$123*Z90+BW90)+Data!$I$124*(AM90+AY90+BK90))</f>
        <v/>
      </c>
    </row>
    <row r="91" spans="2:111" s="17" customFormat="1" ht="19.899999999999999" customHeight="1">
      <c r="B91" s="47" t="str">
        <f>IF('3 INPUT SAP DATA'!H94="","",'3 INPUT SAP DATA'!H94)</f>
        <v/>
      </c>
      <c r="C91" s="24" t="str">
        <f>IF($B91="","",25*Occupancy!$G87*Data!D$107)</f>
        <v/>
      </c>
      <c r="D91" s="24" t="str">
        <f>IF($B91="","",25*Occupancy!$G87*Data!E$107)</f>
        <v/>
      </c>
      <c r="E91" s="24" t="str">
        <f>IF($B91="","",25*Occupancy!$G87*Data!F$107)</f>
        <v/>
      </c>
      <c r="F91" s="24" t="str">
        <f>IF($B91="","",25*Occupancy!$G87*Data!G$107)</f>
        <v/>
      </c>
      <c r="G91" s="24" t="str">
        <f>IF($B91="","",25*Occupancy!$G87*Data!H$107)</f>
        <v/>
      </c>
      <c r="H91" s="24" t="str">
        <f>IF($B91="","",25*Occupancy!$G87*Data!I$107)</f>
        <v/>
      </c>
      <c r="I91" s="24" t="str">
        <f>IF($B91="","",25*Occupancy!$G87*Data!J$107)</f>
        <v/>
      </c>
      <c r="J91" s="24" t="str">
        <f>IF($B91="","",25*Occupancy!$G87*Data!K$107)</f>
        <v/>
      </c>
      <c r="K91" s="24" t="str">
        <f>IF($B91="","",25*Occupancy!$G87*Data!L$107)</f>
        <v/>
      </c>
      <c r="L91" s="24" t="str">
        <f>IF($B91="","",25*Occupancy!$G87*Data!M$107)</f>
        <v/>
      </c>
      <c r="M91" s="24" t="str">
        <f>IF($B91="","",25*Occupancy!$G87*Data!N$107)</f>
        <v/>
      </c>
      <c r="N91" s="24" t="str">
        <f>IF($B91="","",25*Occupancy!$G87*Data!O$107)</f>
        <v/>
      </c>
      <c r="O91" s="24" t="str">
        <f>IF($B91="","",4.18*C91*Data!D$18*(60-Data!D$104)/3600)</f>
        <v/>
      </c>
      <c r="P91" s="24" t="str">
        <f>IF($B91="","",4.18*D91*Data!E$18*(60-Data!E$104)/3600)</f>
        <v/>
      </c>
      <c r="Q91" s="24" t="str">
        <f>IF($B91="","",4.18*E91*Data!F$18*(60-Data!F$104)/3600)</f>
        <v/>
      </c>
      <c r="R91" s="24" t="str">
        <f>IF($B91="","",4.18*F91*Data!G$18*(60-Data!G$104)/3600)</f>
        <v/>
      </c>
      <c r="S91" s="24" t="str">
        <f>IF($B91="","",4.18*G91*Data!H$18*(60-Data!H$104)/3600)</f>
        <v/>
      </c>
      <c r="T91" s="24" t="str">
        <f>IF($B91="","",4.18*H91*Data!I$18*(60-Data!I$104)/3600)</f>
        <v/>
      </c>
      <c r="U91" s="24" t="str">
        <f>IF($B91="","",4.18*I91*Data!J$18*(60-Data!J$104)/3600)</f>
        <v/>
      </c>
      <c r="V91" s="24" t="str">
        <f>IF($B91="","",4.18*J91*Data!K$18*(60-Data!K$104)/3600)</f>
        <v/>
      </c>
      <c r="W91" s="24" t="str">
        <f>IF($B91="","",4.18*K91*Data!L$18*(60-Data!L$104)/3600)</f>
        <v/>
      </c>
      <c r="X91" s="24" t="str">
        <f>IF($B91="","",4.18*L91*Data!M$18*(60-Data!M$104)/3600)</f>
        <v/>
      </c>
      <c r="Y91" s="24" t="str">
        <f>IF($B91="","",4.18*M91*Data!N$18*(60-Data!N$104)/3600)</f>
        <v/>
      </c>
      <c r="Z91" s="24" t="str">
        <f>IF($B91="","",4.18*N91*Data!O$18*(60-Data!O$104)/3600)</f>
        <v/>
      </c>
      <c r="AA91" s="24" t="str">
        <f t="shared" si="37"/>
        <v/>
      </c>
      <c r="AB91" s="24" t="str">
        <f t="shared" si="38"/>
        <v/>
      </c>
      <c r="AC91" s="24" t="str">
        <f t="shared" si="26"/>
        <v/>
      </c>
      <c r="AD91" s="24" t="str">
        <f t="shared" si="27"/>
        <v/>
      </c>
      <c r="AE91" s="24" t="str">
        <f t="shared" si="28"/>
        <v/>
      </c>
      <c r="AF91" s="24" t="str">
        <f t="shared" si="29"/>
        <v/>
      </c>
      <c r="AG91" s="24" t="str">
        <f t="shared" si="30"/>
        <v/>
      </c>
      <c r="AH91" s="24" t="str">
        <f t="shared" si="31"/>
        <v/>
      </c>
      <c r="AI91" s="24" t="str">
        <f t="shared" si="32"/>
        <v/>
      </c>
      <c r="AJ91" s="24" t="str">
        <f t="shared" si="33"/>
        <v/>
      </c>
      <c r="AK91" s="24" t="str">
        <f t="shared" si="34"/>
        <v/>
      </c>
      <c r="AL91" s="24" t="str">
        <f t="shared" si="35"/>
        <v/>
      </c>
      <c r="AM91" s="24" t="str">
        <f t="shared" si="36"/>
        <v/>
      </c>
      <c r="AN91" s="24" t="str">
        <f>IF($B91="","",'3 INPUT SAP DATA'!$AP94*0.6*Data!D$18)</f>
        <v/>
      </c>
      <c r="AO91" s="24" t="str">
        <f>IF($B91="","",'3 INPUT SAP DATA'!$AP94*0.6*Data!E$18)</f>
        <v/>
      </c>
      <c r="AP91" s="24" t="str">
        <f>IF($B91="","",'3 INPUT SAP DATA'!$AP94*0.6*Data!F$18)</f>
        <v/>
      </c>
      <c r="AQ91" s="24" t="str">
        <f>IF($B91="","",'3 INPUT SAP DATA'!$AP94*0.6*Data!G$18)</f>
        <v/>
      </c>
      <c r="AR91" s="24" t="str">
        <f>IF($B91="","",'3 INPUT SAP DATA'!$AP94*0.6*Data!H$18)</f>
        <v/>
      </c>
      <c r="AS91" s="24" t="str">
        <f>IF($B91="","",'3 INPUT SAP DATA'!$AP94*0.6*Data!I$18)</f>
        <v/>
      </c>
      <c r="AT91" s="24" t="str">
        <f>IF($B91="","",'3 INPUT SAP DATA'!$AP94*0.6*Data!J$18)</f>
        <v/>
      </c>
      <c r="AU91" s="24" t="str">
        <f>IF($B91="","",'3 INPUT SAP DATA'!$AP94*0.6*Data!K$18)</f>
        <v/>
      </c>
      <c r="AV91" s="24" t="str">
        <f>IF($B91="","",'3 INPUT SAP DATA'!$AP94*0.6*Data!L$18)</f>
        <v/>
      </c>
      <c r="AW91" s="24" t="str">
        <f>IF($B91="","",'3 INPUT SAP DATA'!$AP94*0.6*Data!M$18)</f>
        <v/>
      </c>
      <c r="AX91" s="24" t="str">
        <f>IF($B91="","",'3 INPUT SAP DATA'!$AP94*0.6*Data!N$18)</f>
        <v/>
      </c>
      <c r="AY91" s="24" t="str">
        <f>IF($B91="","",'3 INPUT SAP DATA'!$AP94*0.6*Data!O$18)</f>
        <v/>
      </c>
      <c r="AZ91" s="24" t="str">
        <f>IF($B91="","",IF(OR('3 INPUT SAP DATA'!$AI94=Data!$E$12,'3 INPUT SAP DATA'!$AI94=Data!$G$12,'3 INPUT SAP DATA'!$AI94=Data!$H$12),0,Data!D$18*14*((0.0091*1+0.0245*(1-1))*3+0.0263)))</f>
        <v/>
      </c>
      <c r="BA91" s="24" t="str">
        <f>IF($B91="","",IF(OR('3 INPUT SAP DATA'!$AI94=Data!$E$12,'3 INPUT SAP DATA'!$AI94=Data!$G$12,'3 INPUT SAP DATA'!$AI94=Data!$H$12),0,Data!E$18*14*((0.0091*1+0.0245*(1-1))*3+0.0263)))</f>
        <v/>
      </c>
      <c r="BB91" s="24" t="str">
        <f>IF($B91="","",IF(OR('3 INPUT SAP DATA'!$AI94=Data!$E$12,'3 INPUT SAP DATA'!$AI94=Data!$G$12,'3 INPUT SAP DATA'!$AI94=Data!$H$12),0,Data!F$18*14*((0.0091*1+0.0245*(1-1))*3+0.0263)))</f>
        <v/>
      </c>
      <c r="BC91" s="24" t="str">
        <f>IF($B91="","",IF(OR('3 INPUT SAP DATA'!$AI94=Data!$E$12,'3 INPUT SAP DATA'!$AI94=Data!$G$12,'3 INPUT SAP DATA'!$AI94=Data!$H$12),0,Data!G$18*14*((0.0091*1+0.0245*(1-1))*3+0.0263)))</f>
        <v/>
      </c>
      <c r="BD91" s="24" t="str">
        <f>IF($B91="","",IF(OR('3 INPUT SAP DATA'!$AI94=Data!$E$12,'3 INPUT SAP DATA'!$AI94=Data!$G$12,'3 INPUT SAP DATA'!$AI94=Data!$H$12),0,Data!H$18*14*((0.0091*1+0.0245*(1-1))*3+0.0263)))</f>
        <v/>
      </c>
      <c r="BE91" s="24" t="str">
        <f>IF($B91="","",IF(OR('3 INPUT SAP DATA'!$AI94=Data!$E$12,'3 INPUT SAP DATA'!$AI94=Data!$G$12,'3 INPUT SAP DATA'!$AI94=Data!$H$12),0,Data!I$18*14*((0.0091*1+0.0245*(1-1))*3+0.0263)))</f>
        <v/>
      </c>
      <c r="BF91" s="24" t="str">
        <f>IF($B91="","",IF(OR('3 INPUT SAP DATA'!$AI94=Data!$E$12,'3 INPUT SAP DATA'!$AI94=Data!$G$12,'3 INPUT SAP DATA'!$AI94=Data!$H$12),0,Data!J$18*14*((0.0091*1+0.0245*(1-1))*3+0.0263)))</f>
        <v/>
      </c>
      <c r="BG91" s="24" t="str">
        <f>IF($B91="","",IF(OR('3 INPUT SAP DATA'!$AI94=Data!$E$12,'3 INPUT SAP DATA'!$AI94=Data!$G$12,'3 INPUT SAP DATA'!$AI94=Data!$H$12),0,Data!K$18*14*((0.0091*1+0.0245*(1-1))*3+0.0263)))</f>
        <v/>
      </c>
      <c r="BH91" s="24" t="str">
        <f>IF($B91="","",IF(OR('3 INPUT SAP DATA'!$AI94=Data!$E$12,'3 INPUT SAP DATA'!$AI94=Data!$G$12,'3 INPUT SAP DATA'!$AI94=Data!$H$12),0,Data!L$18*14*((0.0091*1+0.0245*(1-1))*3+0.0263)))</f>
        <v/>
      </c>
      <c r="BI91" s="24" t="str">
        <f>IF($B91="","",IF(OR('3 INPUT SAP DATA'!$AI94=Data!$E$12,'3 INPUT SAP DATA'!$AI94=Data!$G$12,'3 INPUT SAP DATA'!$AI94=Data!$H$12),0,Data!M$18*14*((0.0091*1+0.0245*(1-1))*3+0.0263)))</f>
        <v/>
      </c>
      <c r="BJ91" s="24" t="str">
        <f>IF($B91="","",IF(OR('3 INPUT SAP DATA'!$AI94=Data!$E$12,'3 INPUT SAP DATA'!$AI94=Data!$G$12,'3 INPUT SAP DATA'!$AI94=Data!$H$12),0,Data!N$18*14*((0.0091*1+0.0245*(1-1))*3+0.0263)))</f>
        <v/>
      </c>
      <c r="BK91" s="24" t="str">
        <f>IF($B91="","",IF(OR('3 INPUT SAP DATA'!$AI94=Data!$E$12,'3 INPUT SAP DATA'!$AI94=Data!$G$12,'3 INPUT SAP DATA'!$AI94=Data!$H$12),0,Data!O$18*14*((0.0091*1+0.0245*(1-1))*3+0.0263)))</f>
        <v/>
      </c>
      <c r="BL91" s="24" t="str">
        <f>IF($B91="","",IF('3 INPUT SAP DATA'!$AN94=Data!$G$13,600*IF(C94&lt;100,C94/100,1)*Data!D$18/365,0))</f>
        <v/>
      </c>
      <c r="BM91" s="24" t="str">
        <f>IF($B91="","",IF('3 INPUT SAP DATA'!$AN94=Data!$G$13,600*IF(D94&lt;100,D94/100,1)*Data!E$18/365,0))</f>
        <v/>
      </c>
      <c r="BN91" s="24" t="str">
        <f>IF($B91="","",IF('3 INPUT SAP DATA'!$AN94=Data!$G$13,600*IF(E94&lt;100,E94/100,1)*Data!F$18/365,0))</f>
        <v/>
      </c>
      <c r="BO91" s="24" t="str">
        <f>IF($B91="","",IF('3 INPUT SAP DATA'!$AN94=Data!$G$13,600*IF(F94&lt;100,F94/100,1)*Data!G$18/365,0))</f>
        <v/>
      </c>
      <c r="BP91" s="24" t="str">
        <f>IF($B91="","",IF('3 INPUT SAP DATA'!$AN94=Data!$G$13,600*IF(G94&lt;100,G94/100,1)*Data!H$18/365,0))</f>
        <v/>
      </c>
      <c r="BQ91" s="24" t="str">
        <f>IF($B91="","",IF('3 INPUT SAP DATA'!$AN94=Data!$G$13,600*IF(H94&lt;100,H94/100,1)*Data!I$18/365,0))</f>
        <v/>
      </c>
      <c r="BR91" s="24" t="str">
        <f>IF($B91="","",IF('3 INPUT SAP DATA'!$AN94=Data!$G$13,600*IF(I94&lt;100,I94/100,1)*Data!J$18/365,0))</f>
        <v/>
      </c>
      <c r="BS91" s="24" t="str">
        <f>IF($B91="","",IF('3 INPUT SAP DATA'!$AN94=Data!$G$13,600*IF(J94&lt;100,J94/100,1)*Data!K$18/365,0))</f>
        <v/>
      </c>
      <c r="BT91" s="24" t="str">
        <f>IF($B91="","",IF('3 INPUT SAP DATA'!$AN94=Data!$G$13,600*IF(K94&lt;100,K94/100,1)*Data!L$18/365,0))</f>
        <v/>
      </c>
      <c r="BU91" s="24" t="str">
        <f>IF($B91="","",IF('3 INPUT SAP DATA'!$AN94=Data!$G$13,600*IF(L94&lt;100,L94/100,1)*Data!M$18/365,0))</f>
        <v/>
      </c>
      <c r="BV91" s="24" t="str">
        <f>IF($B91="","",IF('3 INPUT SAP DATA'!$AN94=Data!$G$13,600*IF(M94&lt;100,M94/100,1)*Data!N$18/365,0))</f>
        <v/>
      </c>
      <c r="BW91" s="24" t="str">
        <f>IF($B91="","",IF('3 INPUT SAP DATA'!$AN94=Data!$G$13,600*IF(N94&lt;100,N94/100,1)*Data!O$18/365,0))</f>
        <v/>
      </c>
      <c r="BX91" s="24" t="str">
        <f t="shared" si="39"/>
        <v/>
      </c>
      <c r="BY91" s="24" t="str">
        <f t="shared" si="40"/>
        <v/>
      </c>
      <c r="BZ91" s="24" t="str">
        <f t="shared" si="41"/>
        <v/>
      </c>
      <c r="CA91" s="24" t="str">
        <f t="shared" si="42"/>
        <v/>
      </c>
      <c r="CB91" s="24" t="str">
        <f t="shared" si="43"/>
        <v/>
      </c>
      <c r="CC91" s="24" t="str">
        <f t="shared" si="44"/>
        <v/>
      </c>
      <c r="CD91" s="24" t="str">
        <f t="shared" si="45"/>
        <v/>
      </c>
      <c r="CE91" s="24" t="str">
        <f t="shared" si="46"/>
        <v/>
      </c>
      <c r="CF91" s="24" t="str">
        <f t="shared" si="47"/>
        <v/>
      </c>
      <c r="CG91" s="24" t="str">
        <f t="shared" si="48"/>
        <v/>
      </c>
      <c r="CH91" s="24" t="str">
        <f t="shared" si="49"/>
        <v/>
      </c>
      <c r="CI91" s="24" t="str">
        <f t="shared" si="50"/>
        <v/>
      </c>
      <c r="CJ91" s="24" t="str">
        <f>IF($B91="","",BX91+'3 INPUT SAP DATA'!AV94)</f>
        <v/>
      </c>
      <c r="CK91" s="24" t="str">
        <f>IF($B91="","",BY91+'3 INPUT SAP DATA'!AW94)</f>
        <v/>
      </c>
      <c r="CL91" s="24" t="str">
        <f>IF($B91="","",BZ91+'3 INPUT SAP DATA'!AX94)</f>
        <v/>
      </c>
      <c r="CM91" s="24" t="str">
        <f>IF($B91="","",CA91+'3 INPUT SAP DATA'!AY94)</f>
        <v/>
      </c>
      <c r="CN91" s="24" t="str">
        <f>IF($B91="","",CB91+'3 INPUT SAP DATA'!AZ94)</f>
        <v/>
      </c>
      <c r="CO91" s="24" t="str">
        <f>IF($B91="","",CC91+'3 INPUT SAP DATA'!BA94)</f>
        <v/>
      </c>
      <c r="CP91" s="24" t="str">
        <f>IF($B91="","",CD91+'3 INPUT SAP DATA'!BB94)</f>
        <v/>
      </c>
      <c r="CQ91" s="24" t="str">
        <f>IF($B91="","",CE91+'3 INPUT SAP DATA'!BC94)</f>
        <v/>
      </c>
      <c r="CR91" s="24" t="str">
        <f>IF($B91="","",CF91+'3 INPUT SAP DATA'!BD94)</f>
        <v/>
      </c>
      <c r="CS91" s="24" t="str">
        <f>IF($B91="","",CG91+'3 INPUT SAP DATA'!BE94)</f>
        <v/>
      </c>
      <c r="CT91" s="24" t="str">
        <f>IF($B91="","",CH91+'3 INPUT SAP DATA'!BF94)</f>
        <v/>
      </c>
      <c r="CU91" s="24" t="str">
        <f>IF($B91="","",CI91+'3 INPUT SAP DATA'!BG94)</f>
        <v/>
      </c>
      <c r="CV91" s="24" t="str">
        <f>IF($B91="","",Data!$I$125*(Data!$I$123*O91+BL91)+Data!$I$124*(AB91+AN91+AZ91))</f>
        <v/>
      </c>
      <c r="CW91" s="24" t="str">
        <f>IF($B91="","",Data!$I$125*(Data!$I$123*P91+BM91)+Data!$I$124*(AC91+AO91+BA91))</f>
        <v/>
      </c>
      <c r="CX91" s="24" t="str">
        <f>IF($B91="","",Data!$I$125*(Data!$I$123*Q91+BN91)+Data!$I$124*(AD91+AP91+BB91))</f>
        <v/>
      </c>
      <c r="CY91" s="24" t="str">
        <f>IF($B91="","",Data!$I$125*(Data!$I$123*R91+BO91)+Data!$I$124*(AE91+AQ91+BC91))</f>
        <v/>
      </c>
      <c r="CZ91" s="24" t="str">
        <f>IF($B91="","",Data!$I$125*(Data!$I$123*S91+BP91)+Data!$I$124*(AF91+AR91+BD91))</f>
        <v/>
      </c>
      <c r="DA91" s="24" t="str">
        <f>IF($B91="","",Data!$I$125*(Data!$I$123*T91+BQ91)+Data!$I$124*(AG91+AS91+BE91))</f>
        <v/>
      </c>
      <c r="DB91" s="24" t="str">
        <f>IF($B91="","",Data!$I$125*(Data!$I$123*U91+BR91)+Data!$I$124*(AH91+AT91+BF91))</f>
        <v/>
      </c>
      <c r="DC91" s="24" t="str">
        <f>IF($B91="","",Data!$I$125*(Data!$I$123*V91+BS91)+Data!$I$124*(AI91+AU91+BG91))</f>
        <v/>
      </c>
      <c r="DD91" s="24" t="str">
        <f>IF($B91="","",Data!$I$125*(Data!$I$123*W91+BT91)+Data!$I$124*(AJ91+AV91+BH91))</f>
        <v/>
      </c>
      <c r="DE91" s="24" t="str">
        <f>IF($B91="","",Data!$I$125*(Data!$I$123*X91+BU91)+Data!$I$124*(AK91+AW91+BI91))</f>
        <v/>
      </c>
      <c r="DF91" s="24" t="str">
        <f>IF($B91="","",Data!$I$125*(Data!$I$123*Y91+BV91)+Data!$I$124*(AL91+AX91+BJ91))</f>
        <v/>
      </c>
      <c r="DG91" s="24" t="str">
        <f>IF($B91="","",Data!$I$125*(Data!$I$123*Z91+BW91)+Data!$I$124*(AM91+AY91+BK91))</f>
        <v/>
      </c>
    </row>
    <row r="92" spans="2:111" s="17" customFormat="1" ht="19.899999999999999" customHeight="1">
      <c r="B92" s="47" t="str">
        <f>IF('3 INPUT SAP DATA'!H95="","",'3 INPUT SAP DATA'!H95)</f>
        <v/>
      </c>
      <c r="C92" s="24" t="str">
        <f>IF($B92="","",25*Occupancy!$G88*Data!D$107)</f>
        <v/>
      </c>
      <c r="D92" s="24" t="str">
        <f>IF($B92="","",25*Occupancy!$G88*Data!E$107)</f>
        <v/>
      </c>
      <c r="E92" s="24" t="str">
        <f>IF($B92="","",25*Occupancy!$G88*Data!F$107)</f>
        <v/>
      </c>
      <c r="F92" s="24" t="str">
        <f>IF($B92="","",25*Occupancy!$G88*Data!G$107)</f>
        <v/>
      </c>
      <c r="G92" s="24" t="str">
        <f>IF($B92="","",25*Occupancy!$G88*Data!H$107)</f>
        <v/>
      </c>
      <c r="H92" s="24" t="str">
        <f>IF($B92="","",25*Occupancy!$G88*Data!I$107)</f>
        <v/>
      </c>
      <c r="I92" s="24" t="str">
        <f>IF($B92="","",25*Occupancy!$G88*Data!J$107)</f>
        <v/>
      </c>
      <c r="J92" s="24" t="str">
        <f>IF($B92="","",25*Occupancy!$G88*Data!K$107)</f>
        <v/>
      </c>
      <c r="K92" s="24" t="str">
        <f>IF($B92="","",25*Occupancy!$G88*Data!L$107)</f>
        <v/>
      </c>
      <c r="L92" s="24" t="str">
        <f>IF($B92="","",25*Occupancy!$G88*Data!M$107)</f>
        <v/>
      </c>
      <c r="M92" s="24" t="str">
        <f>IF($B92="","",25*Occupancy!$G88*Data!N$107)</f>
        <v/>
      </c>
      <c r="N92" s="24" t="str">
        <f>IF($B92="","",25*Occupancy!$G88*Data!O$107)</f>
        <v/>
      </c>
      <c r="O92" s="24" t="str">
        <f>IF($B92="","",4.18*C92*Data!D$18*(60-Data!D$104)/3600)</f>
        <v/>
      </c>
      <c r="P92" s="24" t="str">
        <f>IF($B92="","",4.18*D92*Data!E$18*(60-Data!E$104)/3600)</f>
        <v/>
      </c>
      <c r="Q92" s="24" t="str">
        <f>IF($B92="","",4.18*E92*Data!F$18*(60-Data!F$104)/3600)</f>
        <v/>
      </c>
      <c r="R92" s="24" t="str">
        <f>IF($B92="","",4.18*F92*Data!G$18*(60-Data!G$104)/3600)</f>
        <v/>
      </c>
      <c r="S92" s="24" t="str">
        <f>IF($B92="","",4.18*G92*Data!H$18*(60-Data!H$104)/3600)</f>
        <v/>
      </c>
      <c r="T92" s="24" t="str">
        <f>IF($B92="","",4.18*H92*Data!I$18*(60-Data!I$104)/3600)</f>
        <v/>
      </c>
      <c r="U92" s="24" t="str">
        <f>IF($B92="","",4.18*I92*Data!J$18*(60-Data!J$104)/3600)</f>
        <v/>
      </c>
      <c r="V92" s="24" t="str">
        <f>IF($B92="","",4.18*J92*Data!K$18*(60-Data!K$104)/3600)</f>
        <v/>
      </c>
      <c r="W92" s="24" t="str">
        <f>IF($B92="","",4.18*K92*Data!L$18*(60-Data!L$104)/3600)</f>
        <v/>
      </c>
      <c r="X92" s="24" t="str">
        <f>IF($B92="","",4.18*L92*Data!M$18*(60-Data!M$104)/3600)</f>
        <v/>
      </c>
      <c r="Y92" s="24" t="str">
        <f>IF($B92="","",4.18*M92*Data!N$18*(60-Data!N$104)/3600)</f>
        <v/>
      </c>
      <c r="Z92" s="24" t="str">
        <f>IF($B92="","",4.18*N92*Data!O$18*(60-Data!O$104)/3600)</f>
        <v/>
      </c>
      <c r="AA92" s="24" t="str">
        <f t="shared" si="37"/>
        <v/>
      </c>
      <c r="AB92" s="24" t="str">
        <f t="shared" si="38"/>
        <v/>
      </c>
      <c r="AC92" s="24" t="str">
        <f t="shared" si="26"/>
        <v/>
      </c>
      <c r="AD92" s="24" t="str">
        <f t="shared" si="27"/>
        <v/>
      </c>
      <c r="AE92" s="24" t="str">
        <f t="shared" si="28"/>
        <v/>
      </c>
      <c r="AF92" s="24" t="str">
        <f t="shared" si="29"/>
        <v/>
      </c>
      <c r="AG92" s="24" t="str">
        <f t="shared" si="30"/>
        <v/>
      </c>
      <c r="AH92" s="24" t="str">
        <f t="shared" si="31"/>
        <v/>
      </c>
      <c r="AI92" s="24" t="str">
        <f t="shared" si="32"/>
        <v/>
      </c>
      <c r="AJ92" s="24" t="str">
        <f t="shared" si="33"/>
        <v/>
      </c>
      <c r="AK92" s="24" t="str">
        <f t="shared" si="34"/>
        <v/>
      </c>
      <c r="AL92" s="24" t="str">
        <f t="shared" si="35"/>
        <v/>
      </c>
      <c r="AM92" s="24" t="str">
        <f t="shared" si="36"/>
        <v/>
      </c>
      <c r="AN92" s="24" t="str">
        <f>IF($B92="","",'3 INPUT SAP DATA'!$AP95*0.6*Data!D$18)</f>
        <v/>
      </c>
      <c r="AO92" s="24" t="str">
        <f>IF($B92="","",'3 INPUT SAP DATA'!$AP95*0.6*Data!E$18)</f>
        <v/>
      </c>
      <c r="AP92" s="24" t="str">
        <f>IF($B92="","",'3 INPUT SAP DATA'!$AP95*0.6*Data!F$18)</f>
        <v/>
      </c>
      <c r="AQ92" s="24" t="str">
        <f>IF($B92="","",'3 INPUT SAP DATA'!$AP95*0.6*Data!G$18)</f>
        <v/>
      </c>
      <c r="AR92" s="24" t="str">
        <f>IF($B92="","",'3 INPUT SAP DATA'!$AP95*0.6*Data!H$18)</f>
        <v/>
      </c>
      <c r="AS92" s="24" t="str">
        <f>IF($B92="","",'3 INPUT SAP DATA'!$AP95*0.6*Data!I$18)</f>
        <v/>
      </c>
      <c r="AT92" s="24" t="str">
        <f>IF($B92="","",'3 INPUT SAP DATA'!$AP95*0.6*Data!J$18)</f>
        <v/>
      </c>
      <c r="AU92" s="24" t="str">
        <f>IF($B92="","",'3 INPUT SAP DATA'!$AP95*0.6*Data!K$18)</f>
        <v/>
      </c>
      <c r="AV92" s="24" t="str">
        <f>IF($B92="","",'3 INPUT SAP DATA'!$AP95*0.6*Data!L$18)</f>
        <v/>
      </c>
      <c r="AW92" s="24" t="str">
        <f>IF($B92="","",'3 INPUT SAP DATA'!$AP95*0.6*Data!M$18)</f>
        <v/>
      </c>
      <c r="AX92" s="24" t="str">
        <f>IF($B92="","",'3 INPUT SAP DATA'!$AP95*0.6*Data!N$18)</f>
        <v/>
      </c>
      <c r="AY92" s="24" t="str">
        <f>IF($B92="","",'3 INPUT SAP DATA'!$AP95*0.6*Data!O$18)</f>
        <v/>
      </c>
      <c r="AZ92" s="24" t="str">
        <f>IF($B92="","",IF(OR('3 INPUT SAP DATA'!$AI95=Data!$E$12,'3 INPUT SAP DATA'!$AI95=Data!$G$12,'3 INPUT SAP DATA'!$AI95=Data!$H$12),0,Data!D$18*14*((0.0091*1+0.0245*(1-1))*3+0.0263)))</f>
        <v/>
      </c>
      <c r="BA92" s="24" t="str">
        <f>IF($B92="","",IF(OR('3 INPUT SAP DATA'!$AI95=Data!$E$12,'3 INPUT SAP DATA'!$AI95=Data!$G$12,'3 INPUT SAP DATA'!$AI95=Data!$H$12),0,Data!E$18*14*((0.0091*1+0.0245*(1-1))*3+0.0263)))</f>
        <v/>
      </c>
      <c r="BB92" s="24" t="str">
        <f>IF($B92="","",IF(OR('3 INPUT SAP DATA'!$AI95=Data!$E$12,'3 INPUT SAP DATA'!$AI95=Data!$G$12,'3 INPUT SAP DATA'!$AI95=Data!$H$12),0,Data!F$18*14*((0.0091*1+0.0245*(1-1))*3+0.0263)))</f>
        <v/>
      </c>
      <c r="BC92" s="24" t="str">
        <f>IF($B92="","",IF(OR('3 INPUT SAP DATA'!$AI95=Data!$E$12,'3 INPUT SAP DATA'!$AI95=Data!$G$12,'3 INPUT SAP DATA'!$AI95=Data!$H$12),0,Data!G$18*14*((0.0091*1+0.0245*(1-1))*3+0.0263)))</f>
        <v/>
      </c>
      <c r="BD92" s="24" t="str">
        <f>IF($B92="","",IF(OR('3 INPUT SAP DATA'!$AI95=Data!$E$12,'3 INPUT SAP DATA'!$AI95=Data!$G$12,'3 INPUT SAP DATA'!$AI95=Data!$H$12),0,Data!H$18*14*((0.0091*1+0.0245*(1-1))*3+0.0263)))</f>
        <v/>
      </c>
      <c r="BE92" s="24" t="str">
        <f>IF($B92="","",IF(OR('3 INPUT SAP DATA'!$AI95=Data!$E$12,'3 INPUT SAP DATA'!$AI95=Data!$G$12,'3 INPUT SAP DATA'!$AI95=Data!$H$12),0,Data!I$18*14*((0.0091*1+0.0245*(1-1))*3+0.0263)))</f>
        <v/>
      </c>
      <c r="BF92" s="24" t="str">
        <f>IF($B92="","",IF(OR('3 INPUT SAP DATA'!$AI95=Data!$E$12,'3 INPUT SAP DATA'!$AI95=Data!$G$12,'3 INPUT SAP DATA'!$AI95=Data!$H$12),0,Data!J$18*14*((0.0091*1+0.0245*(1-1))*3+0.0263)))</f>
        <v/>
      </c>
      <c r="BG92" s="24" t="str">
        <f>IF($B92="","",IF(OR('3 INPUT SAP DATA'!$AI95=Data!$E$12,'3 INPUT SAP DATA'!$AI95=Data!$G$12,'3 INPUT SAP DATA'!$AI95=Data!$H$12),0,Data!K$18*14*((0.0091*1+0.0245*(1-1))*3+0.0263)))</f>
        <v/>
      </c>
      <c r="BH92" s="24" t="str">
        <f>IF($B92="","",IF(OR('3 INPUT SAP DATA'!$AI95=Data!$E$12,'3 INPUT SAP DATA'!$AI95=Data!$G$12,'3 INPUT SAP DATA'!$AI95=Data!$H$12),0,Data!L$18*14*((0.0091*1+0.0245*(1-1))*3+0.0263)))</f>
        <v/>
      </c>
      <c r="BI92" s="24" t="str">
        <f>IF($B92="","",IF(OR('3 INPUT SAP DATA'!$AI95=Data!$E$12,'3 INPUT SAP DATA'!$AI95=Data!$G$12,'3 INPUT SAP DATA'!$AI95=Data!$H$12),0,Data!M$18*14*((0.0091*1+0.0245*(1-1))*3+0.0263)))</f>
        <v/>
      </c>
      <c r="BJ92" s="24" t="str">
        <f>IF($B92="","",IF(OR('3 INPUT SAP DATA'!$AI95=Data!$E$12,'3 INPUT SAP DATA'!$AI95=Data!$G$12,'3 INPUT SAP DATA'!$AI95=Data!$H$12),0,Data!N$18*14*((0.0091*1+0.0245*(1-1))*3+0.0263)))</f>
        <v/>
      </c>
      <c r="BK92" s="24" t="str">
        <f>IF($B92="","",IF(OR('3 INPUT SAP DATA'!$AI95=Data!$E$12,'3 INPUT SAP DATA'!$AI95=Data!$G$12,'3 INPUT SAP DATA'!$AI95=Data!$H$12),0,Data!O$18*14*((0.0091*1+0.0245*(1-1))*3+0.0263)))</f>
        <v/>
      </c>
      <c r="BL92" s="24" t="str">
        <f>IF($B92="","",IF('3 INPUT SAP DATA'!$AN95=Data!$G$13,600*IF(C95&lt;100,C95/100,1)*Data!D$18/365,0))</f>
        <v/>
      </c>
      <c r="BM92" s="24" t="str">
        <f>IF($B92="","",IF('3 INPUT SAP DATA'!$AN95=Data!$G$13,600*IF(D95&lt;100,D95/100,1)*Data!E$18/365,0))</f>
        <v/>
      </c>
      <c r="BN92" s="24" t="str">
        <f>IF($B92="","",IF('3 INPUT SAP DATA'!$AN95=Data!$G$13,600*IF(E95&lt;100,E95/100,1)*Data!F$18/365,0))</f>
        <v/>
      </c>
      <c r="BO92" s="24" t="str">
        <f>IF($B92="","",IF('3 INPUT SAP DATA'!$AN95=Data!$G$13,600*IF(F95&lt;100,F95/100,1)*Data!G$18/365,0))</f>
        <v/>
      </c>
      <c r="BP92" s="24" t="str">
        <f>IF($B92="","",IF('3 INPUT SAP DATA'!$AN95=Data!$G$13,600*IF(G95&lt;100,G95/100,1)*Data!H$18/365,0))</f>
        <v/>
      </c>
      <c r="BQ92" s="24" t="str">
        <f>IF($B92="","",IF('3 INPUT SAP DATA'!$AN95=Data!$G$13,600*IF(H95&lt;100,H95/100,1)*Data!I$18/365,0))</f>
        <v/>
      </c>
      <c r="BR92" s="24" t="str">
        <f>IF($B92="","",IF('3 INPUT SAP DATA'!$AN95=Data!$G$13,600*IF(I95&lt;100,I95/100,1)*Data!J$18/365,0))</f>
        <v/>
      </c>
      <c r="BS92" s="24" t="str">
        <f>IF($B92="","",IF('3 INPUT SAP DATA'!$AN95=Data!$G$13,600*IF(J95&lt;100,J95/100,1)*Data!K$18/365,0))</f>
        <v/>
      </c>
      <c r="BT92" s="24" t="str">
        <f>IF($B92="","",IF('3 INPUT SAP DATA'!$AN95=Data!$G$13,600*IF(K95&lt;100,K95/100,1)*Data!L$18/365,0))</f>
        <v/>
      </c>
      <c r="BU92" s="24" t="str">
        <f>IF($B92="","",IF('3 INPUT SAP DATA'!$AN95=Data!$G$13,600*IF(L95&lt;100,L95/100,1)*Data!M$18/365,0))</f>
        <v/>
      </c>
      <c r="BV92" s="24" t="str">
        <f>IF($B92="","",IF('3 INPUT SAP DATA'!$AN95=Data!$G$13,600*IF(M95&lt;100,M95/100,1)*Data!N$18/365,0))</f>
        <v/>
      </c>
      <c r="BW92" s="24" t="str">
        <f>IF($B92="","",IF('3 INPUT SAP DATA'!$AN95=Data!$G$13,600*IF(N95&lt;100,N95/100,1)*Data!O$18/365,0))</f>
        <v/>
      </c>
      <c r="BX92" s="24" t="str">
        <f t="shared" si="39"/>
        <v/>
      </c>
      <c r="BY92" s="24" t="str">
        <f t="shared" si="40"/>
        <v/>
      </c>
      <c r="BZ92" s="24" t="str">
        <f t="shared" si="41"/>
        <v/>
      </c>
      <c r="CA92" s="24" t="str">
        <f t="shared" si="42"/>
        <v/>
      </c>
      <c r="CB92" s="24" t="str">
        <f t="shared" si="43"/>
        <v/>
      </c>
      <c r="CC92" s="24" t="str">
        <f t="shared" si="44"/>
        <v/>
      </c>
      <c r="CD92" s="24" t="str">
        <f t="shared" si="45"/>
        <v/>
      </c>
      <c r="CE92" s="24" t="str">
        <f t="shared" si="46"/>
        <v/>
      </c>
      <c r="CF92" s="24" t="str">
        <f t="shared" si="47"/>
        <v/>
      </c>
      <c r="CG92" s="24" t="str">
        <f t="shared" si="48"/>
        <v/>
      </c>
      <c r="CH92" s="24" t="str">
        <f t="shared" si="49"/>
        <v/>
      </c>
      <c r="CI92" s="24" t="str">
        <f t="shared" si="50"/>
        <v/>
      </c>
      <c r="CJ92" s="24" t="str">
        <f>IF($B92="","",BX92+'3 INPUT SAP DATA'!AV95)</f>
        <v/>
      </c>
      <c r="CK92" s="24" t="str">
        <f>IF($B92="","",BY92+'3 INPUT SAP DATA'!AW95)</f>
        <v/>
      </c>
      <c r="CL92" s="24" t="str">
        <f>IF($B92="","",BZ92+'3 INPUT SAP DATA'!AX95)</f>
        <v/>
      </c>
      <c r="CM92" s="24" t="str">
        <f>IF($B92="","",CA92+'3 INPUT SAP DATA'!AY95)</f>
        <v/>
      </c>
      <c r="CN92" s="24" t="str">
        <f>IF($B92="","",CB92+'3 INPUT SAP DATA'!AZ95)</f>
        <v/>
      </c>
      <c r="CO92" s="24" t="str">
        <f>IF($B92="","",CC92+'3 INPUT SAP DATA'!BA95)</f>
        <v/>
      </c>
      <c r="CP92" s="24" t="str">
        <f>IF($B92="","",CD92+'3 INPUT SAP DATA'!BB95)</f>
        <v/>
      </c>
      <c r="CQ92" s="24" t="str">
        <f>IF($B92="","",CE92+'3 INPUT SAP DATA'!BC95)</f>
        <v/>
      </c>
      <c r="CR92" s="24" t="str">
        <f>IF($B92="","",CF92+'3 INPUT SAP DATA'!BD95)</f>
        <v/>
      </c>
      <c r="CS92" s="24" t="str">
        <f>IF($B92="","",CG92+'3 INPUT SAP DATA'!BE95)</f>
        <v/>
      </c>
      <c r="CT92" s="24" t="str">
        <f>IF($B92="","",CH92+'3 INPUT SAP DATA'!BF95)</f>
        <v/>
      </c>
      <c r="CU92" s="24" t="str">
        <f>IF($B92="","",CI92+'3 INPUT SAP DATA'!BG95)</f>
        <v/>
      </c>
      <c r="CV92" s="24" t="str">
        <f>IF($B92="","",Data!$I$125*(Data!$I$123*O92+BL92)+Data!$I$124*(AB92+AN92+AZ92))</f>
        <v/>
      </c>
      <c r="CW92" s="24" t="str">
        <f>IF($B92="","",Data!$I$125*(Data!$I$123*P92+BM92)+Data!$I$124*(AC92+AO92+BA92))</f>
        <v/>
      </c>
      <c r="CX92" s="24" t="str">
        <f>IF($B92="","",Data!$I$125*(Data!$I$123*Q92+BN92)+Data!$I$124*(AD92+AP92+BB92))</f>
        <v/>
      </c>
      <c r="CY92" s="24" t="str">
        <f>IF($B92="","",Data!$I$125*(Data!$I$123*R92+BO92)+Data!$I$124*(AE92+AQ92+BC92))</f>
        <v/>
      </c>
      <c r="CZ92" s="24" t="str">
        <f>IF($B92="","",Data!$I$125*(Data!$I$123*S92+BP92)+Data!$I$124*(AF92+AR92+BD92))</f>
        <v/>
      </c>
      <c r="DA92" s="24" t="str">
        <f>IF($B92="","",Data!$I$125*(Data!$I$123*T92+BQ92)+Data!$I$124*(AG92+AS92+BE92))</f>
        <v/>
      </c>
      <c r="DB92" s="24" t="str">
        <f>IF($B92="","",Data!$I$125*(Data!$I$123*U92+BR92)+Data!$I$124*(AH92+AT92+BF92))</f>
        <v/>
      </c>
      <c r="DC92" s="24" t="str">
        <f>IF($B92="","",Data!$I$125*(Data!$I$123*V92+BS92)+Data!$I$124*(AI92+AU92+BG92))</f>
        <v/>
      </c>
      <c r="DD92" s="24" t="str">
        <f>IF($B92="","",Data!$I$125*(Data!$I$123*W92+BT92)+Data!$I$124*(AJ92+AV92+BH92))</f>
        <v/>
      </c>
      <c r="DE92" s="24" t="str">
        <f>IF($B92="","",Data!$I$125*(Data!$I$123*X92+BU92)+Data!$I$124*(AK92+AW92+BI92))</f>
        <v/>
      </c>
      <c r="DF92" s="24" t="str">
        <f>IF($B92="","",Data!$I$125*(Data!$I$123*Y92+BV92)+Data!$I$124*(AL92+AX92+BJ92))</f>
        <v/>
      </c>
      <c r="DG92" s="24" t="str">
        <f>IF($B92="","",Data!$I$125*(Data!$I$123*Z92+BW92)+Data!$I$124*(AM92+AY92+BK92))</f>
        <v/>
      </c>
    </row>
    <row r="93" spans="2:111" s="17" customFormat="1" ht="19.899999999999999" customHeight="1">
      <c r="B93" s="47" t="str">
        <f>IF('3 INPUT SAP DATA'!H96="","",'3 INPUT SAP DATA'!H96)</f>
        <v/>
      </c>
      <c r="C93" s="24" t="str">
        <f>IF($B93="","",25*Occupancy!$G89*Data!D$107)</f>
        <v/>
      </c>
      <c r="D93" s="24" t="str">
        <f>IF($B93="","",25*Occupancy!$G89*Data!E$107)</f>
        <v/>
      </c>
      <c r="E93" s="24" t="str">
        <f>IF($B93="","",25*Occupancy!$G89*Data!F$107)</f>
        <v/>
      </c>
      <c r="F93" s="24" t="str">
        <f>IF($B93="","",25*Occupancy!$G89*Data!G$107)</f>
        <v/>
      </c>
      <c r="G93" s="24" t="str">
        <f>IF($B93="","",25*Occupancy!$G89*Data!H$107)</f>
        <v/>
      </c>
      <c r="H93" s="24" t="str">
        <f>IF($B93="","",25*Occupancy!$G89*Data!I$107)</f>
        <v/>
      </c>
      <c r="I93" s="24" t="str">
        <f>IF($B93="","",25*Occupancy!$G89*Data!J$107)</f>
        <v/>
      </c>
      <c r="J93" s="24" t="str">
        <f>IF($B93="","",25*Occupancy!$G89*Data!K$107)</f>
        <v/>
      </c>
      <c r="K93" s="24" t="str">
        <f>IF($B93="","",25*Occupancy!$G89*Data!L$107)</f>
        <v/>
      </c>
      <c r="L93" s="24" t="str">
        <f>IF($B93="","",25*Occupancy!$G89*Data!M$107)</f>
        <v/>
      </c>
      <c r="M93" s="24" t="str">
        <f>IF($B93="","",25*Occupancy!$G89*Data!N$107)</f>
        <v/>
      </c>
      <c r="N93" s="24" t="str">
        <f>IF($B93="","",25*Occupancy!$G89*Data!O$107)</f>
        <v/>
      </c>
      <c r="O93" s="24" t="str">
        <f>IF($B93="","",4.18*C93*Data!D$18*(60-Data!D$104)/3600)</f>
        <v/>
      </c>
      <c r="P93" s="24" t="str">
        <f>IF($B93="","",4.18*D93*Data!E$18*(60-Data!E$104)/3600)</f>
        <v/>
      </c>
      <c r="Q93" s="24" t="str">
        <f>IF($B93="","",4.18*E93*Data!F$18*(60-Data!F$104)/3600)</f>
        <v/>
      </c>
      <c r="R93" s="24" t="str">
        <f>IF($B93="","",4.18*F93*Data!G$18*(60-Data!G$104)/3600)</f>
        <v/>
      </c>
      <c r="S93" s="24" t="str">
        <f>IF($B93="","",4.18*G93*Data!H$18*(60-Data!H$104)/3600)</f>
        <v/>
      </c>
      <c r="T93" s="24" t="str">
        <f>IF($B93="","",4.18*H93*Data!I$18*(60-Data!I$104)/3600)</f>
        <v/>
      </c>
      <c r="U93" s="24" t="str">
        <f>IF($B93="","",4.18*I93*Data!J$18*(60-Data!J$104)/3600)</f>
        <v/>
      </c>
      <c r="V93" s="24" t="str">
        <f>IF($B93="","",4.18*J93*Data!K$18*(60-Data!K$104)/3600)</f>
        <v/>
      </c>
      <c r="W93" s="24" t="str">
        <f>IF($B93="","",4.18*K93*Data!L$18*(60-Data!L$104)/3600)</f>
        <v/>
      </c>
      <c r="X93" s="24" t="str">
        <f>IF($B93="","",4.18*L93*Data!M$18*(60-Data!M$104)/3600)</f>
        <v/>
      </c>
      <c r="Y93" s="24" t="str">
        <f>IF($B93="","",4.18*M93*Data!N$18*(60-Data!N$104)/3600)</f>
        <v/>
      </c>
      <c r="Z93" s="24" t="str">
        <f>IF($B93="","",4.18*N93*Data!O$18*(60-Data!O$104)/3600)</f>
        <v/>
      </c>
      <c r="AA93" s="24" t="str">
        <f t="shared" si="37"/>
        <v/>
      </c>
      <c r="AB93" s="24" t="str">
        <f t="shared" si="38"/>
        <v/>
      </c>
      <c r="AC93" s="24" t="str">
        <f t="shared" si="26"/>
        <v/>
      </c>
      <c r="AD93" s="24" t="str">
        <f t="shared" si="27"/>
        <v/>
      </c>
      <c r="AE93" s="24" t="str">
        <f t="shared" si="28"/>
        <v/>
      </c>
      <c r="AF93" s="24" t="str">
        <f t="shared" si="29"/>
        <v/>
      </c>
      <c r="AG93" s="24" t="str">
        <f t="shared" si="30"/>
        <v/>
      </c>
      <c r="AH93" s="24" t="str">
        <f t="shared" si="31"/>
        <v/>
      </c>
      <c r="AI93" s="24" t="str">
        <f t="shared" si="32"/>
        <v/>
      </c>
      <c r="AJ93" s="24" t="str">
        <f t="shared" si="33"/>
        <v/>
      </c>
      <c r="AK93" s="24" t="str">
        <f t="shared" si="34"/>
        <v/>
      </c>
      <c r="AL93" s="24" t="str">
        <f t="shared" si="35"/>
        <v/>
      </c>
      <c r="AM93" s="24" t="str">
        <f t="shared" si="36"/>
        <v/>
      </c>
      <c r="AN93" s="24" t="str">
        <f>IF($B93="","",'3 INPUT SAP DATA'!$AP96*0.6*Data!D$18)</f>
        <v/>
      </c>
      <c r="AO93" s="24" t="str">
        <f>IF($B93="","",'3 INPUT SAP DATA'!$AP96*0.6*Data!E$18)</f>
        <v/>
      </c>
      <c r="AP93" s="24" t="str">
        <f>IF($B93="","",'3 INPUT SAP DATA'!$AP96*0.6*Data!F$18)</f>
        <v/>
      </c>
      <c r="AQ93" s="24" t="str">
        <f>IF($B93="","",'3 INPUT SAP DATA'!$AP96*0.6*Data!G$18)</f>
        <v/>
      </c>
      <c r="AR93" s="24" t="str">
        <f>IF($B93="","",'3 INPUT SAP DATA'!$AP96*0.6*Data!H$18)</f>
        <v/>
      </c>
      <c r="AS93" s="24" t="str">
        <f>IF($B93="","",'3 INPUT SAP DATA'!$AP96*0.6*Data!I$18)</f>
        <v/>
      </c>
      <c r="AT93" s="24" t="str">
        <f>IF($B93="","",'3 INPUT SAP DATA'!$AP96*0.6*Data!J$18)</f>
        <v/>
      </c>
      <c r="AU93" s="24" t="str">
        <f>IF($B93="","",'3 INPUT SAP DATA'!$AP96*0.6*Data!K$18)</f>
        <v/>
      </c>
      <c r="AV93" s="24" t="str">
        <f>IF($B93="","",'3 INPUT SAP DATA'!$AP96*0.6*Data!L$18)</f>
        <v/>
      </c>
      <c r="AW93" s="24" t="str">
        <f>IF($B93="","",'3 INPUT SAP DATA'!$AP96*0.6*Data!M$18)</f>
        <v/>
      </c>
      <c r="AX93" s="24" t="str">
        <f>IF($B93="","",'3 INPUT SAP DATA'!$AP96*0.6*Data!N$18)</f>
        <v/>
      </c>
      <c r="AY93" s="24" t="str">
        <f>IF($B93="","",'3 INPUT SAP DATA'!$AP96*0.6*Data!O$18)</f>
        <v/>
      </c>
      <c r="AZ93" s="24" t="str">
        <f>IF($B93="","",IF(OR('3 INPUT SAP DATA'!$AI96=Data!$E$12,'3 INPUT SAP DATA'!$AI96=Data!$G$12,'3 INPUT SAP DATA'!$AI96=Data!$H$12),0,Data!D$18*14*((0.0091*1+0.0245*(1-1))*3+0.0263)))</f>
        <v/>
      </c>
      <c r="BA93" s="24" t="str">
        <f>IF($B93="","",IF(OR('3 INPUT SAP DATA'!$AI96=Data!$E$12,'3 INPUT SAP DATA'!$AI96=Data!$G$12,'3 INPUT SAP DATA'!$AI96=Data!$H$12),0,Data!E$18*14*((0.0091*1+0.0245*(1-1))*3+0.0263)))</f>
        <v/>
      </c>
      <c r="BB93" s="24" t="str">
        <f>IF($B93="","",IF(OR('3 INPUT SAP DATA'!$AI96=Data!$E$12,'3 INPUT SAP DATA'!$AI96=Data!$G$12,'3 INPUT SAP DATA'!$AI96=Data!$H$12),0,Data!F$18*14*((0.0091*1+0.0245*(1-1))*3+0.0263)))</f>
        <v/>
      </c>
      <c r="BC93" s="24" t="str">
        <f>IF($B93="","",IF(OR('3 INPUT SAP DATA'!$AI96=Data!$E$12,'3 INPUT SAP DATA'!$AI96=Data!$G$12,'3 INPUT SAP DATA'!$AI96=Data!$H$12),0,Data!G$18*14*((0.0091*1+0.0245*(1-1))*3+0.0263)))</f>
        <v/>
      </c>
      <c r="BD93" s="24" t="str">
        <f>IF($B93="","",IF(OR('3 INPUT SAP DATA'!$AI96=Data!$E$12,'3 INPUT SAP DATA'!$AI96=Data!$G$12,'3 INPUT SAP DATA'!$AI96=Data!$H$12),0,Data!H$18*14*((0.0091*1+0.0245*(1-1))*3+0.0263)))</f>
        <v/>
      </c>
      <c r="BE93" s="24" t="str">
        <f>IF($B93="","",IF(OR('3 INPUT SAP DATA'!$AI96=Data!$E$12,'3 INPUT SAP DATA'!$AI96=Data!$G$12,'3 INPUT SAP DATA'!$AI96=Data!$H$12),0,Data!I$18*14*((0.0091*1+0.0245*(1-1))*3+0.0263)))</f>
        <v/>
      </c>
      <c r="BF93" s="24" t="str">
        <f>IF($B93="","",IF(OR('3 INPUT SAP DATA'!$AI96=Data!$E$12,'3 INPUT SAP DATA'!$AI96=Data!$G$12,'3 INPUT SAP DATA'!$AI96=Data!$H$12),0,Data!J$18*14*((0.0091*1+0.0245*(1-1))*3+0.0263)))</f>
        <v/>
      </c>
      <c r="BG93" s="24" t="str">
        <f>IF($B93="","",IF(OR('3 INPUT SAP DATA'!$AI96=Data!$E$12,'3 INPUT SAP DATA'!$AI96=Data!$G$12,'3 INPUT SAP DATA'!$AI96=Data!$H$12),0,Data!K$18*14*((0.0091*1+0.0245*(1-1))*3+0.0263)))</f>
        <v/>
      </c>
      <c r="BH93" s="24" t="str">
        <f>IF($B93="","",IF(OR('3 INPUT SAP DATA'!$AI96=Data!$E$12,'3 INPUT SAP DATA'!$AI96=Data!$G$12,'3 INPUT SAP DATA'!$AI96=Data!$H$12),0,Data!L$18*14*((0.0091*1+0.0245*(1-1))*3+0.0263)))</f>
        <v/>
      </c>
      <c r="BI93" s="24" t="str">
        <f>IF($B93="","",IF(OR('3 INPUT SAP DATA'!$AI96=Data!$E$12,'3 INPUT SAP DATA'!$AI96=Data!$G$12,'3 INPUT SAP DATA'!$AI96=Data!$H$12),0,Data!M$18*14*((0.0091*1+0.0245*(1-1))*3+0.0263)))</f>
        <v/>
      </c>
      <c r="BJ93" s="24" t="str">
        <f>IF($B93="","",IF(OR('3 INPUT SAP DATA'!$AI96=Data!$E$12,'3 INPUT SAP DATA'!$AI96=Data!$G$12,'3 INPUT SAP DATA'!$AI96=Data!$H$12),0,Data!N$18*14*((0.0091*1+0.0245*(1-1))*3+0.0263)))</f>
        <v/>
      </c>
      <c r="BK93" s="24" t="str">
        <f>IF($B93="","",IF(OR('3 INPUT SAP DATA'!$AI96=Data!$E$12,'3 INPUT SAP DATA'!$AI96=Data!$G$12,'3 INPUT SAP DATA'!$AI96=Data!$H$12),0,Data!O$18*14*((0.0091*1+0.0245*(1-1))*3+0.0263)))</f>
        <v/>
      </c>
      <c r="BL93" s="24" t="str">
        <f>IF($B93="","",IF('3 INPUT SAP DATA'!$AN96=Data!$G$13,600*IF(C96&lt;100,C96/100,1)*Data!D$18/365,0))</f>
        <v/>
      </c>
      <c r="BM93" s="24" t="str">
        <f>IF($B93="","",IF('3 INPUT SAP DATA'!$AN96=Data!$G$13,600*IF(D96&lt;100,D96/100,1)*Data!E$18/365,0))</f>
        <v/>
      </c>
      <c r="BN93" s="24" t="str">
        <f>IF($B93="","",IF('3 INPUT SAP DATA'!$AN96=Data!$G$13,600*IF(E96&lt;100,E96/100,1)*Data!F$18/365,0))</f>
        <v/>
      </c>
      <c r="BO93" s="24" t="str">
        <f>IF($B93="","",IF('3 INPUT SAP DATA'!$AN96=Data!$G$13,600*IF(F96&lt;100,F96/100,1)*Data!G$18/365,0))</f>
        <v/>
      </c>
      <c r="BP93" s="24" t="str">
        <f>IF($B93="","",IF('3 INPUT SAP DATA'!$AN96=Data!$G$13,600*IF(G96&lt;100,G96/100,1)*Data!H$18/365,0))</f>
        <v/>
      </c>
      <c r="BQ93" s="24" t="str">
        <f>IF($B93="","",IF('3 INPUT SAP DATA'!$AN96=Data!$G$13,600*IF(H96&lt;100,H96/100,1)*Data!I$18/365,0))</f>
        <v/>
      </c>
      <c r="BR93" s="24" t="str">
        <f>IF($B93="","",IF('3 INPUT SAP DATA'!$AN96=Data!$G$13,600*IF(I96&lt;100,I96/100,1)*Data!J$18/365,0))</f>
        <v/>
      </c>
      <c r="BS93" s="24" t="str">
        <f>IF($B93="","",IF('3 INPUT SAP DATA'!$AN96=Data!$G$13,600*IF(J96&lt;100,J96/100,1)*Data!K$18/365,0))</f>
        <v/>
      </c>
      <c r="BT93" s="24" t="str">
        <f>IF($B93="","",IF('3 INPUT SAP DATA'!$AN96=Data!$G$13,600*IF(K96&lt;100,K96/100,1)*Data!L$18/365,0))</f>
        <v/>
      </c>
      <c r="BU93" s="24" t="str">
        <f>IF($B93="","",IF('3 INPUT SAP DATA'!$AN96=Data!$G$13,600*IF(L96&lt;100,L96/100,1)*Data!M$18/365,0))</f>
        <v/>
      </c>
      <c r="BV93" s="24" t="str">
        <f>IF($B93="","",IF('3 INPUT SAP DATA'!$AN96=Data!$G$13,600*IF(M96&lt;100,M96/100,1)*Data!N$18/365,0))</f>
        <v/>
      </c>
      <c r="BW93" s="24" t="str">
        <f>IF($B93="","",IF('3 INPUT SAP DATA'!$AN96=Data!$G$13,600*IF(N96&lt;100,N96/100,1)*Data!O$18/365,0))</f>
        <v/>
      </c>
      <c r="BX93" s="24" t="str">
        <f t="shared" si="39"/>
        <v/>
      </c>
      <c r="BY93" s="24" t="str">
        <f t="shared" si="40"/>
        <v/>
      </c>
      <c r="BZ93" s="24" t="str">
        <f t="shared" si="41"/>
        <v/>
      </c>
      <c r="CA93" s="24" t="str">
        <f t="shared" si="42"/>
        <v/>
      </c>
      <c r="CB93" s="24" t="str">
        <f t="shared" si="43"/>
        <v/>
      </c>
      <c r="CC93" s="24" t="str">
        <f t="shared" si="44"/>
        <v/>
      </c>
      <c r="CD93" s="24" t="str">
        <f t="shared" si="45"/>
        <v/>
      </c>
      <c r="CE93" s="24" t="str">
        <f t="shared" si="46"/>
        <v/>
      </c>
      <c r="CF93" s="24" t="str">
        <f t="shared" si="47"/>
        <v/>
      </c>
      <c r="CG93" s="24" t="str">
        <f t="shared" si="48"/>
        <v/>
      </c>
      <c r="CH93" s="24" t="str">
        <f t="shared" si="49"/>
        <v/>
      </c>
      <c r="CI93" s="24" t="str">
        <f t="shared" si="50"/>
        <v/>
      </c>
      <c r="CJ93" s="24" t="str">
        <f>IF($B93="","",BX93+'3 INPUT SAP DATA'!AV96)</f>
        <v/>
      </c>
      <c r="CK93" s="24" t="str">
        <f>IF($B93="","",BY93+'3 INPUT SAP DATA'!AW96)</f>
        <v/>
      </c>
      <c r="CL93" s="24" t="str">
        <f>IF($B93="","",BZ93+'3 INPUT SAP DATA'!AX96)</f>
        <v/>
      </c>
      <c r="CM93" s="24" t="str">
        <f>IF($B93="","",CA93+'3 INPUT SAP DATA'!AY96)</f>
        <v/>
      </c>
      <c r="CN93" s="24" t="str">
        <f>IF($B93="","",CB93+'3 INPUT SAP DATA'!AZ96)</f>
        <v/>
      </c>
      <c r="CO93" s="24" t="str">
        <f>IF($B93="","",CC93+'3 INPUT SAP DATA'!BA96)</f>
        <v/>
      </c>
      <c r="CP93" s="24" t="str">
        <f>IF($B93="","",CD93+'3 INPUT SAP DATA'!BB96)</f>
        <v/>
      </c>
      <c r="CQ93" s="24" t="str">
        <f>IF($B93="","",CE93+'3 INPUT SAP DATA'!BC96)</f>
        <v/>
      </c>
      <c r="CR93" s="24" t="str">
        <f>IF($B93="","",CF93+'3 INPUT SAP DATA'!BD96)</f>
        <v/>
      </c>
      <c r="CS93" s="24" t="str">
        <f>IF($B93="","",CG93+'3 INPUT SAP DATA'!BE96)</f>
        <v/>
      </c>
      <c r="CT93" s="24" t="str">
        <f>IF($B93="","",CH93+'3 INPUT SAP DATA'!BF96)</f>
        <v/>
      </c>
      <c r="CU93" s="24" t="str">
        <f>IF($B93="","",CI93+'3 INPUT SAP DATA'!BG96)</f>
        <v/>
      </c>
      <c r="CV93" s="24" t="str">
        <f>IF($B93="","",Data!$I$125*(Data!$I$123*O93+BL93)+Data!$I$124*(AB93+AN93+AZ93))</f>
        <v/>
      </c>
      <c r="CW93" s="24" t="str">
        <f>IF($B93="","",Data!$I$125*(Data!$I$123*P93+BM93)+Data!$I$124*(AC93+AO93+BA93))</f>
        <v/>
      </c>
      <c r="CX93" s="24" t="str">
        <f>IF($B93="","",Data!$I$125*(Data!$I$123*Q93+BN93)+Data!$I$124*(AD93+AP93+BB93))</f>
        <v/>
      </c>
      <c r="CY93" s="24" t="str">
        <f>IF($B93="","",Data!$I$125*(Data!$I$123*R93+BO93)+Data!$I$124*(AE93+AQ93+BC93))</f>
        <v/>
      </c>
      <c r="CZ93" s="24" t="str">
        <f>IF($B93="","",Data!$I$125*(Data!$I$123*S93+BP93)+Data!$I$124*(AF93+AR93+BD93))</f>
        <v/>
      </c>
      <c r="DA93" s="24" t="str">
        <f>IF($B93="","",Data!$I$125*(Data!$I$123*T93+BQ93)+Data!$I$124*(AG93+AS93+BE93))</f>
        <v/>
      </c>
      <c r="DB93" s="24" t="str">
        <f>IF($B93="","",Data!$I$125*(Data!$I$123*U93+BR93)+Data!$I$124*(AH93+AT93+BF93))</f>
        <v/>
      </c>
      <c r="DC93" s="24" t="str">
        <f>IF($B93="","",Data!$I$125*(Data!$I$123*V93+BS93)+Data!$I$124*(AI93+AU93+BG93))</f>
        <v/>
      </c>
      <c r="DD93" s="24" t="str">
        <f>IF($B93="","",Data!$I$125*(Data!$I$123*W93+BT93)+Data!$I$124*(AJ93+AV93+BH93))</f>
        <v/>
      </c>
      <c r="DE93" s="24" t="str">
        <f>IF($B93="","",Data!$I$125*(Data!$I$123*X93+BU93)+Data!$I$124*(AK93+AW93+BI93))</f>
        <v/>
      </c>
      <c r="DF93" s="24" t="str">
        <f>IF($B93="","",Data!$I$125*(Data!$I$123*Y93+BV93)+Data!$I$124*(AL93+AX93+BJ93))</f>
        <v/>
      </c>
      <c r="DG93" s="24" t="str">
        <f>IF($B93="","",Data!$I$125*(Data!$I$123*Z93+BW93)+Data!$I$124*(AM93+AY93+BK93))</f>
        <v/>
      </c>
    </row>
    <row r="94" spans="2:111" s="17" customFormat="1" ht="19.899999999999999" customHeight="1">
      <c r="B94" s="47" t="str">
        <f>IF('3 INPUT SAP DATA'!H97="","",'3 INPUT SAP DATA'!H97)</f>
        <v/>
      </c>
      <c r="C94" s="24" t="str">
        <f>IF($B94="","",25*Occupancy!$G90*Data!D$107)</f>
        <v/>
      </c>
      <c r="D94" s="24" t="str">
        <f>IF($B94="","",25*Occupancy!$G90*Data!E$107)</f>
        <v/>
      </c>
      <c r="E94" s="24" t="str">
        <f>IF($B94="","",25*Occupancy!$G90*Data!F$107)</f>
        <v/>
      </c>
      <c r="F94" s="24" t="str">
        <f>IF($B94="","",25*Occupancy!$G90*Data!G$107)</f>
        <v/>
      </c>
      <c r="G94" s="24" t="str">
        <f>IF($B94="","",25*Occupancy!$G90*Data!H$107)</f>
        <v/>
      </c>
      <c r="H94" s="24" t="str">
        <f>IF($B94="","",25*Occupancy!$G90*Data!I$107)</f>
        <v/>
      </c>
      <c r="I94" s="24" t="str">
        <f>IF($B94="","",25*Occupancy!$G90*Data!J$107)</f>
        <v/>
      </c>
      <c r="J94" s="24" t="str">
        <f>IF($B94="","",25*Occupancy!$G90*Data!K$107)</f>
        <v/>
      </c>
      <c r="K94" s="24" t="str">
        <f>IF($B94="","",25*Occupancy!$G90*Data!L$107)</f>
        <v/>
      </c>
      <c r="L94" s="24" t="str">
        <f>IF($B94="","",25*Occupancy!$G90*Data!M$107)</f>
        <v/>
      </c>
      <c r="M94" s="24" t="str">
        <f>IF($B94="","",25*Occupancy!$G90*Data!N$107)</f>
        <v/>
      </c>
      <c r="N94" s="24" t="str">
        <f>IF($B94="","",25*Occupancy!$G90*Data!O$107)</f>
        <v/>
      </c>
      <c r="O94" s="24" t="str">
        <f>IF($B94="","",4.18*C94*Data!D$18*(60-Data!D$104)/3600)</f>
        <v/>
      </c>
      <c r="P94" s="24" t="str">
        <f>IF($B94="","",4.18*D94*Data!E$18*(60-Data!E$104)/3600)</f>
        <v/>
      </c>
      <c r="Q94" s="24" t="str">
        <f>IF($B94="","",4.18*E94*Data!F$18*(60-Data!F$104)/3600)</f>
        <v/>
      </c>
      <c r="R94" s="24" t="str">
        <f>IF($B94="","",4.18*F94*Data!G$18*(60-Data!G$104)/3600)</f>
        <v/>
      </c>
      <c r="S94" s="24" t="str">
        <f>IF($B94="","",4.18*G94*Data!H$18*(60-Data!H$104)/3600)</f>
        <v/>
      </c>
      <c r="T94" s="24" t="str">
        <f>IF($B94="","",4.18*H94*Data!I$18*(60-Data!I$104)/3600)</f>
        <v/>
      </c>
      <c r="U94" s="24" t="str">
        <f>IF($B94="","",4.18*I94*Data!J$18*(60-Data!J$104)/3600)</f>
        <v/>
      </c>
      <c r="V94" s="24" t="str">
        <f>IF($B94="","",4.18*J94*Data!K$18*(60-Data!K$104)/3600)</f>
        <v/>
      </c>
      <c r="W94" s="24" t="str">
        <f>IF($B94="","",4.18*K94*Data!L$18*(60-Data!L$104)/3600)</f>
        <v/>
      </c>
      <c r="X94" s="24" t="str">
        <f>IF($B94="","",4.18*L94*Data!M$18*(60-Data!M$104)/3600)</f>
        <v/>
      </c>
      <c r="Y94" s="24" t="str">
        <f>IF($B94="","",4.18*M94*Data!N$18*(60-Data!N$104)/3600)</f>
        <v/>
      </c>
      <c r="Z94" s="24" t="str">
        <f>IF($B94="","",4.18*N94*Data!O$18*(60-Data!O$104)/3600)</f>
        <v/>
      </c>
      <c r="AA94" s="24" t="str">
        <f t="shared" si="37"/>
        <v/>
      </c>
      <c r="AB94" s="24" t="str">
        <f t="shared" si="38"/>
        <v/>
      </c>
      <c r="AC94" s="24" t="str">
        <f t="shared" si="26"/>
        <v/>
      </c>
      <c r="AD94" s="24" t="str">
        <f t="shared" si="27"/>
        <v/>
      </c>
      <c r="AE94" s="24" t="str">
        <f t="shared" si="28"/>
        <v/>
      </c>
      <c r="AF94" s="24" t="str">
        <f t="shared" si="29"/>
        <v/>
      </c>
      <c r="AG94" s="24" t="str">
        <f t="shared" si="30"/>
        <v/>
      </c>
      <c r="AH94" s="24" t="str">
        <f t="shared" si="31"/>
        <v/>
      </c>
      <c r="AI94" s="24" t="str">
        <f t="shared" si="32"/>
        <v/>
      </c>
      <c r="AJ94" s="24" t="str">
        <f t="shared" si="33"/>
        <v/>
      </c>
      <c r="AK94" s="24" t="str">
        <f t="shared" si="34"/>
        <v/>
      </c>
      <c r="AL94" s="24" t="str">
        <f t="shared" si="35"/>
        <v/>
      </c>
      <c r="AM94" s="24" t="str">
        <f t="shared" si="36"/>
        <v/>
      </c>
      <c r="AN94" s="24" t="str">
        <f>IF($B94="","",'3 INPUT SAP DATA'!$AP97*0.6*Data!D$18)</f>
        <v/>
      </c>
      <c r="AO94" s="24" t="str">
        <f>IF($B94="","",'3 INPUT SAP DATA'!$AP97*0.6*Data!E$18)</f>
        <v/>
      </c>
      <c r="AP94" s="24" t="str">
        <f>IF($B94="","",'3 INPUT SAP DATA'!$AP97*0.6*Data!F$18)</f>
        <v/>
      </c>
      <c r="AQ94" s="24" t="str">
        <f>IF($B94="","",'3 INPUT SAP DATA'!$AP97*0.6*Data!G$18)</f>
        <v/>
      </c>
      <c r="AR94" s="24" t="str">
        <f>IF($B94="","",'3 INPUT SAP DATA'!$AP97*0.6*Data!H$18)</f>
        <v/>
      </c>
      <c r="AS94" s="24" t="str">
        <f>IF($B94="","",'3 INPUT SAP DATA'!$AP97*0.6*Data!I$18)</f>
        <v/>
      </c>
      <c r="AT94" s="24" t="str">
        <f>IF($B94="","",'3 INPUT SAP DATA'!$AP97*0.6*Data!J$18)</f>
        <v/>
      </c>
      <c r="AU94" s="24" t="str">
        <f>IF($B94="","",'3 INPUT SAP DATA'!$AP97*0.6*Data!K$18)</f>
        <v/>
      </c>
      <c r="AV94" s="24" t="str">
        <f>IF($B94="","",'3 INPUT SAP DATA'!$AP97*0.6*Data!L$18)</f>
        <v/>
      </c>
      <c r="AW94" s="24" t="str">
        <f>IF($B94="","",'3 INPUT SAP DATA'!$AP97*0.6*Data!M$18)</f>
        <v/>
      </c>
      <c r="AX94" s="24" t="str">
        <f>IF($B94="","",'3 INPUT SAP DATA'!$AP97*0.6*Data!N$18)</f>
        <v/>
      </c>
      <c r="AY94" s="24" t="str">
        <f>IF($B94="","",'3 INPUT SAP DATA'!$AP97*0.6*Data!O$18)</f>
        <v/>
      </c>
      <c r="AZ94" s="24" t="str">
        <f>IF($B94="","",IF(OR('3 INPUT SAP DATA'!$AI97=Data!$E$12,'3 INPUT SAP DATA'!$AI97=Data!$G$12,'3 INPUT SAP DATA'!$AI97=Data!$H$12),0,Data!D$18*14*((0.0091*1+0.0245*(1-1))*3+0.0263)))</f>
        <v/>
      </c>
      <c r="BA94" s="24" t="str">
        <f>IF($B94="","",IF(OR('3 INPUT SAP DATA'!$AI97=Data!$E$12,'3 INPUT SAP DATA'!$AI97=Data!$G$12,'3 INPUT SAP DATA'!$AI97=Data!$H$12),0,Data!E$18*14*((0.0091*1+0.0245*(1-1))*3+0.0263)))</f>
        <v/>
      </c>
      <c r="BB94" s="24" t="str">
        <f>IF($B94="","",IF(OR('3 INPUT SAP DATA'!$AI97=Data!$E$12,'3 INPUT SAP DATA'!$AI97=Data!$G$12,'3 INPUT SAP DATA'!$AI97=Data!$H$12),0,Data!F$18*14*((0.0091*1+0.0245*(1-1))*3+0.0263)))</f>
        <v/>
      </c>
      <c r="BC94" s="24" t="str">
        <f>IF($B94="","",IF(OR('3 INPUT SAP DATA'!$AI97=Data!$E$12,'3 INPUT SAP DATA'!$AI97=Data!$G$12,'3 INPUT SAP DATA'!$AI97=Data!$H$12),0,Data!G$18*14*((0.0091*1+0.0245*(1-1))*3+0.0263)))</f>
        <v/>
      </c>
      <c r="BD94" s="24" t="str">
        <f>IF($B94="","",IF(OR('3 INPUT SAP DATA'!$AI97=Data!$E$12,'3 INPUT SAP DATA'!$AI97=Data!$G$12,'3 INPUT SAP DATA'!$AI97=Data!$H$12),0,Data!H$18*14*((0.0091*1+0.0245*(1-1))*3+0.0263)))</f>
        <v/>
      </c>
      <c r="BE94" s="24" t="str">
        <f>IF($B94="","",IF(OR('3 INPUT SAP DATA'!$AI97=Data!$E$12,'3 INPUT SAP DATA'!$AI97=Data!$G$12,'3 INPUT SAP DATA'!$AI97=Data!$H$12),0,Data!I$18*14*((0.0091*1+0.0245*(1-1))*3+0.0263)))</f>
        <v/>
      </c>
      <c r="BF94" s="24" t="str">
        <f>IF($B94="","",IF(OR('3 INPUT SAP DATA'!$AI97=Data!$E$12,'3 INPUT SAP DATA'!$AI97=Data!$G$12,'3 INPUT SAP DATA'!$AI97=Data!$H$12),0,Data!J$18*14*((0.0091*1+0.0245*(1-1))*3+0.0263)))</f>
        <v/>
      </c>
      <c r="BG94" s="24" t="str">
        <f>IF($B94="","",IF(OR('3 INPUT SAP DATA'!$AI97=Data!$E$12,'3 INPUT SAP DATA'!$AI97=Data!$G$12,'3 INPUT SAP DATA'!$AI97=Data!$H$12),0,Data!K$18*14*((0.0091*1+0.0245*(1-1))*3+0.0263)))</f>
        <v/>
      </c>
      <c r="BH94" s="24" t="str">
        <f>IF($B94="","",IF(OR('3 INPUT SAP DATA'!$AI97=Data!$E$12,'3 INPUT SAP DATA'!$AI97=Data!$G$12,'3 INPUT SAP DATA'!$AI97=Data!$H$12),0,Data!L$18*14*((0.0091*1+0.0245*(1-1))*3+0.0263)))</f>
        <v/>
      </c>
      <c r="BI94" s="24" t="str">
        <f>IF($B94="","",IF(OR('3 INPUT SAP DATA'!$AI97=Data!$E$12,'3 INPUT SAP DATA'!$AI97=Data!$G$12,'3 INPUT SAP DATA'!$AI97=Data!$H$12),0,Data!M$18*14*((0.0091*1+0.0245*(1-1))*3+0.0263)))</f>
        <v/>
      </c>
      <c r="BJ94" s="24" t="str">
        <f>IF($B94="","",IF(OR('3 INPUT SAP DATA'!$AI97=Data!$E$12,'3 INPUT SAP DATA'!$AI97=Data!$G$12,'3 INPUT SAP DATA'!$AI97=Data!$H$12),0,Data!N$18*14*((0.0091*1+0.0245*(1-1))*3+0.0263)))</f>
        <v/>
      </c>
      <c r="BK94" s="24" t="str">
        <f>IF($B94="","",IF(OR('3 INPUT SAP DATA'!$AI97=Data!$E$12,'3 INPUT SAP DATA'!$AI97=Data!$G$12,'3 INPUT SAP DATA'!$AI97=Data!$H$12),0,Data!O$18*14*((0.0091*1+0.0245*(1-1))*3+0.0263)))</f>
        <v/>
      </c>
      <c r="BL94" s="24" t="str">
        <f>IF($B94="","",IF('3 INPUT SAP DATA'!$AN97=Data!$G$13,600*IF(C97&lt;100,C97/100,1)*Data!D$18/365,0))</f>
        <v/>
      </c>
      <c r="BM94" s="24" t="str">
        <f>IF($B94="","",IF('3 INPUT SAP DATA'!$AN97=Data!$G$13,600*IF(D97&lt;100,D97/100,1)*Data!E$18/365,0))</f>
        <v/>
      </c>
      <c r="BN94" s="24" t="str">
        <f>IF($B94="","",IF('3 INPUT SAP DATA'!$AN97=Data!$G$13,600*IF(E97&lt;100,E97/100,1)*Data!F$18/365,0))</f>
        <v/>
      </c>
      <c r="BO94" s="24" t="str">
        <f>IF($B94="","",IF('3 INPUT SAP DATA'!$AN97=Data!$G$13,600*IF(F97&lt;100,F97/100,1)*Data!G$18/365,0))</f>
        <v/>
      </c>
      <c r="BP94" s="24" t="str">
        <f>IF($B94="","",IF('3 INPUT SAP DATA'!$AN97=Data!$G$13,600*IF(G97&lt;100,G97/100,1)*Data!H$18/365,0))</f>
        <v/>
      </c>
      <c r="BQ94" s="24" t="str">
        <f>IF($B94="","",IF('3 INPUT SAP DATA'!$AN97=Data!$G$13,600*IF(H97&lt;100,H97/100,1)*Data!I$18/365,0))</f>
        <v/>
      </c>
      <c r="BR94" s="24" t="str">
        <f>IF($B94="","",IF('3 INPUT SAP DATA'!$AN97=Data!$G$13,600*IF(I97&lt;100,I97/100,1)*Data!J$18/365,0))</f>
        <v/>
      </c>
      <c r="BS94" s="24" t="str">
        <f>IF($B94="","",IF('3 INPUT SAP DATA'!$AN97=Data!$G$13,600*IF(J97&lt;100,J97/100,1)*Data!K$18/365,0))</f>
        <v/>
      </c>
      <c r="BT94" s="24" t="str">
        <f>IF($B94="","",IF('3 INPUT SAP DATA'!$AN97=Data!$G$13,600*IF(K97&lt;100,K97/100,1)*Data!L$18/365,0))</f>
        <v/>
      </c>
      <c r="BU94" s="24" t="str">
        <f>IF($B94="","",IF('3 INPUT SAP DATA'!$AN97=Data!$G$13,600*IF(L97&lt;100,L97/100,1)*Data!M$18/365,0))</f>
        <v/>
      </c>
      <c r="BV94" s="24" t="str">
        <f>IF($B94="","",IF('3 INPUT SAP DATA'!$AN97=Data!$G$13,600*IF(M97&lt;100,M97/100,1)*Data!N$18/365,0))</f>
        <v/>
      </c>
      <c r="BW94" s="24" t="str">
        <f>IF($B94="","",IF('3 INPUT SAP DATA'!$AN97=Data!$G$13,600*IF(N97&lt;100,N97/100,1)*Data!O$18/365,0))</f>
        <v/>
      </c>
      <c r="BX94" s="24" t="str">
        <f t="shared" si="39"/>
        <v/>
      </c>
      <c r="BY94" s="24" t="str">
        <f t="shared" si="40"/>
        <v/>
      </c>
      <c r="BZ94" s="24" t="str">
        <f t="shared" si="41"/>
        <v/>
      </c>
      <c r="CA94" s="24" t="str">
        <f t="shared" si="42"/>
        <v/>
      </c>
      <c r="CB94" s="24" t="str">
        <f t="shared" si="43"/>
        <v/>
      </c>
      <c r="CC94" s="24" t="str">
        <f t="shared" si="44"/>
        <v/>
      </c>
      <c r="CD94" s="24" t="str">
        <f t="shared" si="45"/>
        <v/>
      </c>
      <c r="CE94" s="24" t="str">
        <f t="shared" si="46"/>
        <v/>
      </c>
      <c r="CF94" s="24" t="str">
        <f t="shared" si="47"/>
        <v/>
      </c>
      <c r="CG94" s="24" t="str">
        <f t="shared" si="48"/>
        <v/>
      </c>
      <c r="CH94" s="24" t="str">
        <f t="shared" si="49"/>
        <v/>
      </c>
      <c r="CI94" s="24" t="str">
        <f t="shared" si="50"/>
        <v/>
      </c>
      <c r="CJ94" s="24" t="str">
        <f>IF($B94="","",BX94+'3 INPUT SAP DATA'!AV97)</f>
        <v/>
      </c>
      <c r="CK94" s="24" t="str">
        <f>IF($B94="","",BY94+'3 INPUT SAP DATA'!AW97)</f>
        <v/>
      </c>
      <c r="CL94" s="24" t="str">
        <f>IF($B94="","",BZ94+'3 INPUT SAP DATA'!AX97)</f>
        <v/>
      </c>
      <c r="CM94" s="24" t="str">
        <f>IF($B94="","",CA94+'3 INPUT SAP DATA'!AY97)</f>
        <v/>
      </c>
      <c r="CN94" s="24" t="str">
        <f>IF($B94="","",CB94+'3 INPUT SAP DATA'!AZ97)</f>
        <v/>
      </c>
      <c r="CO94" s="24" t="str">
        <f>IF($B94="","",CC94+'3 INPUT SAP DATA'!BA97)</f>
        <v/>
      </c>
      <c r="CP94" s="24" t="str">
        <f>IF($B94="","",CD94+'3 INPUT SAP DATA'!BB97)</f>
        <v/>
      </c>
      <c r="CQ94" s="24" t="str">
        <f>IF($B94="","",CE94+'3 INPUT SAP DATA'!BC97)</f>
        <v/>
      </c>
      <c r="CR94" s="24" t="str">
        <f>IF($B94="","",CF94+'3 INPUT SAP DATA'!BD97)</f>
        <v/>
      </c>
      <c r="CS94" s="24" t="str">
        <f>IF($B94="","",CG94+'3 INPUT SAP DATA'!BE97)</f>
        <v/>
      </c>
      <c r="CT94" s="24" t="str">
        <f>IF($B94="","",CH94+'3 INPUT SAP DATA'!BF97)</f>
        <v/>
      </c>
      <c r="CU94" s="24" t="str">
        <f>IF($B94="","",CI94+'3 INPUT SAP DATA'!BG97)</f>
        <v/>
      </c>
      <c r="CV94" s="24" t="str">
        <f>IF($B94="","",Data!$I$125*(Data!$I$123*O94+BL94)+Data!$I$124*(AB94+AN94+AZ94))</f>
        <v/>
      </c>
      <c r="CW94" s="24" t="str">
        <f>IF($B94="","",Data!$I$125*(Data!$I$123*P94+BM94)+Data!$I$124*(AC94+AO94+BA94))</f>
        <v/>
      </c>
      <c r="CX94" s="24" t="str">
        <f>IF($B94="","",Data!$I$125*(Data!$I$123*Q94+BN94)+Data!$I$124*(AD94+AP94+BB94))</f>
        <v/>
      </c>
      <c r="CY94" s="24" t="str">
        <f>IF($B94="","",Data!$I$125*(Data!$I$123*R94+BO94)+Data!$I$124*(AE94+AQ94+BC94))</f>
        <v/>
      </c>
      <c r="CZ94" s="24" t="str">
        <f>IF($B94="","",Data!$I$125*(Data!$I$123*S94+BP94)+Data!$I$124*(AF94+AR94+BD94))</f>
        <v/>
      </c>
      <c r="DA94" s="24" t="str">
        <f>IF($B94="","",Data!$I$125*(Data!$I$123*T94+BQ94)+Data!$I$124*(AG94+AS94+BE94))</f>
        <v/>
      </c>
      <c r="DB94" s="24" t="str">
        <f>IF($B94="","",Data!$I$125*(Data!$I$123*U94+BR94)+Data!$I$124*(AH94+AT94+BF94))</f>
        <v/>
      </c>
      <c r="DC94" s="24" t="str">
        <f>IF($B94="","",Data!$I$125*(Data!$I$123*V94+BS94)+Data!$I$124*(AI94+AU94+BG94))</f>
        <v/>
      </c>
      <c r="DD94" s="24" t="str">
        <f>IF($B94="","",Data!$I$125*(Data!$I$123*W94+BT94)+Data!$I$124*(AJ94+AV94+BH94))</f>
        <v/>
      </c>
      <c r="DE94" s="24" t="str">
        <f>IF($B94="","",Data!$I$125*(Data!$I$123*X94+BU94)+Data!$I$124*(AK94+AW94+BI94))</f>
        <v/>
      </c>
      <c r="DF94" s="24" t="str">
        <f>IF($B94="","",Data!$I$125*(Data!$I$123*Y94+BV94)+Data!$I$124*(AL94+AX94+BJ94))</f>
        <v/>
      </c>
      <c r="DG94" s="24" t="str">
        <f>IF($B94="","",Data!$I$125*(Data!$I$123*Z94+BW94)+Data!$I$124*(AM94+AY94+BK94))</f>
        <v/>
      </c>
    </row>
    <row r="95" spans="2:111" s="17" customFormat="1" ht="19.899999999999999" customHeight="1">
      <c r="B95" s="47" t="str">
        <f>IF('3 INPUT SAP DATA'!H98="","",'3 INPUT SAP DATA'!H98)</f>
        <v/>
      </c>
      <c r="C95" s="24" t="str">
        <f>IF($B95="","",25*Occupancy!$G91*Data!D$107)</f>
        <v/>
      </c>
      <c r="D95" s="24" t="str">
        <f>IF($B95="","",25*Occupancy!$G91*Data!E$107)</f>
        <v/>
      </c>
      <c r="E95" s="24" t="str">
        <f>IF($B95="","",25*Occupancy!$G91*Data!F$107)</f>
        <v/>
      </c>
      <c r="F95" s="24" t="str">
        <f>IF($B95="","",25*Occupancy!$G91*Data!G$107)</f>
        <v/>
      </c>
      <c r="G95" s="24" t="str">
        <f>IF($B95="","",25*Occupancy!$G91*Data!H$107)</f>
        <v/>
      </c>
      <c r="H95" s="24" t="str">
        <f>IF($B95="","",25*Occupancy!$G91*Data!I$107)</f>
        <v/>
      </c>
      <c r="I95" s="24" t="str">
        <f>IF($B95="","",25*Occupancy!$G91*Data!J$107)</f>
        <v/>
      </c>
      <c r="J95" s="24" t="str">
        <f>IF($B95="","",25*Occupancy!$G91*Data!K$107)</f>
        <v/>
      </c>
      <c r="K95" s="24" t="str">
        <f>IF($B95="","",25*Occupancy!$G91*Data!L$107)</f>
        <v/>
      </c>
      <c r="L95" s="24" t="str">
        <f>IF($B95="","",25*Occupancy!$G91*Data!M$107)</f>
        <v/>
      </c>
      <c r="M95" s="24" t="str">
        <f>IF($B95="","",25*Occupancy!$G91*Data!N$107)</f>
        <v/>
      </c>
      <c r="N95" s="24" t="str">
        <f>IF($B95="","",25*Occupancy!$G91*Data!O$107)</f>
        <v/>
      </c>
      <c r="O95" s="24" t="str">
        <f>IF($B95="","",4.18*C95*Data!D$18*(60-Data!D$104)/3600)</f>
        <v/>
      </c>
      <c r="P95" s="24" t="str">
        <f>IF($B95="","",4.18*D95*Data!E$18*(60-Data!E$104)/3600)</f>
        <v/>
      </c>
      <c r="Q95" s="24" t="str">
        <f>IF($B95="","",4.18*E95*Data!F$18*(60-Data!F$104)/3600)</f>
        <v/>
      </c>
      <c r="R95" s="24" t="str">
        <f>IF($B95="","",4.18*F95*Data!G$18*(60-Data!G$104)/3600)</f>
        <v/>
      </c>
      <c r="S95" s="24" t="str">
        <f>IF($B95="","",4.18*G95*Data!H$18*(60-Data!H$104)/3600)</f>
        <v/>
      </c>
      <c r="T95" s="24" t="str">
        <f>IF($B95="","",4.18*H95*Data!I$18*(60-Data!I$104)/3600)</f>
        <v/>
      </c>
      <c r="U95" s="24" t="str">
        <f>IF($B95="","",4.18*I95*Data!J$18*(60-Data!J$104)/3600)</f>
        <v/>
      </c>
      <c r="V95" s="24" t="str">
        <f>IF($B95="","",4.18*J95*Data!K$18*(60-Data!K$104)/3600)</f>
        <v/>
      </c>
      <c r="W95" s="24" t="str">
        <f>IF($B95="","",4.18*K95*Data!L$18*(60-Data!L$104)/3600)</f>
        <v/>
      </c>
      <c r="X95" s="24" t="str">
        <f>IF($B95="","",4.18*L95*Data!M$18*(60-Data!M$104)/3600)</f>
        <v/>
      </c>
      <c r="Y95" s="24" t="str">
        <f>IF($B95="","",4.18*M95*Data!N$18*(60-Data!N$104)/3600)</f>
        <v/>
      </c>
      <c r="Z95" s="24" t="str">
        <f>IF($B95="","",4.18*N95*Data!O$18*(60-Data!O$104)/3600)</f>
        <v/>
      </c>
      <c r="AA95" s="24" t="str">
        <f t="shared" si="37"/>
        <v/>
      </c>
      <c r="AB95" s="24" t="str">
        <f t="shared" si="38"/>
        <v/>
      </c>
      <c r="AC95" s="24" t="str">
        <f t="shared" si="26"/>
        <v/>
      </c>
      <c r="AD95" s="24" t="str">
        <f t="shared" si="27"/>
        <v/>
      </c>
      <c r="AE95" s="24" t="str">
        <f t="shared" si="28"/>
        <v/>
      </c>
      <c r="AF95" s="24" t="str">
        <f t="shared" si="29"/>
        <v/>
      </c>
      <c r="AG95" s="24" t="str">
        <f t="shared" si="30"/>
        <v/>
      </c>
      <c r="AH95" s="24" t="str">
        <f t="shared" si="31"/>
        <v/>
      </c>
      <c r="AI95" s="24" t="str">
        <f t="shared" si="32"/>
        <v/>
      </c>
      <c r="AJ95" s="24" t="str">
        <f t="shared" si="33"/>
        <v/>
      </c>
      <c r="AK95" s="24" t="str">
        <f t="shared" si="34"/>
        <v/>
      </c>
      <c r="AL95" s="24" t="str">
        <f t="shared" si="35"/>
        <v/>
      </c>
      <c r="AM95" s="24" t="str">
        <f t="shared" si="36"/>
        <v/>
      </c>
      <c r="AN95" s="24" t="str">
        <f>IF($B95="","",'3 INPUT SAP DATA'!$AP98*0.6*Data!D$18)</f>
        <v/>
      </c>
      <c r="AO95" s="24" t="str">
        <f>IF($B95="","",'3 INPUT SAP DATA'!$AP98*0.6*Data!E$18)</f>
        <v/>
      </c>
      <c r="AP95" s="24" t="str">
        <f>IF($B95="","",'3 INPUT SAP DATA'!$AP98*0.6*Data!F$18)</f>
        <v/>
      </c>
      <c r="AQ95" s="24" t="str">
        <f>IF($B95="","",'3 INPUT SAP DATA'!$AP98*0.6*Data!G$18)</f>
        <v/>
      </c>
      <c r="AR95" s="24" t="str">
        <f>IF($B95="","",'3 INPUT SAP DATA'!$AP98*0.6*Data!H$18)</f>
        <v/>
      </c>
      <c r="AS95" s="24" t="str">
        <f>IF($B95="","",'3 INPUT SAP DATA'!$AP98*0.6*Data!I$18)</f>
        <v/>
      </c>
      <c r="AT95" s="24" t="str">
        <f>IF($B95="","",'3 INPUT SAP DATA'!$AP98*0.6*Data!J$18)</f>
        <v/>
      </c>
      <c r="AU95" s="24" t="str">
        <f>IF($B95="","",'3 INPUT SAP DATA'!$AP98*0.6*Data!K$18)</f>
        <v/>
      </c>
      <c r="AV95" s="24" t="str">
        <f>IF($B95="","",'3 INPUT SAP DATA'!$AP98*0.6*Data!L$18)</f>
        <v/>
      </c>
      <c r="AW95" s="24" t="str">
        <f>IF($B95="","",'3 INPUT SAP DATA'!$AP98*0.6*Data!M$18)</f>
        <v/>
      </c>
      <c r="AX95" s="24" t="str">
        <f>IF($B95="","",'3 INPUT SAP DATA'!$AP98*0.6*Data!N$18)</f>
        <v/>
      </c>
      <c r="AY95" s="24" t="str">
        <f>IF($B95="","",'3 INPUT SAP DATA'!$AP98*0.6*Data!O$18)</f>
        <v/>
      </c>
      <c r="AZ95" s="24" t="str">
        <f>IF($B95="","",IF(OR('3 INPUT SAP DATA'!$AI98=Data!$E$12,'3 INPUT SAP DATA'!$AI98=Data!$G$12,'3 INPUT SAP DATA'!$AI98=Data!$H$12),0,Data!D$18*14*((0.0091*1+0.0245*(1-1))*3+0.0263)))</f>
        <v/>
      </c>
      <c r="BA95" s="24" t="str">
        <f>IF($B95="","",IF(OR('3 INPUT SAP DATA'!$AI98=Data!$E$12,'3 INPUT SAP DATA'!$AI98=Data!$G$12,'3 INPUT SAP DATA'!$AI98=Data!$H$12),0,Data!E$18*14*((0.0091*1+0.0245*(1-1))*3+0.0263)))</f>
        <v/>
      </c>
      <c r="BB95" s="24" t="str">
        <f>IF($B95="","",IF(OR('3 INPUT SAP DATA'!$AI98=Data!$E$12,'3 INPUT SAP DATA'!$AI98=Data!$G$12,'3 INPUT SAP DATA'!$AI98=Data!$H$12),0,Data!F$18*14*((0.0091*1+0.0245*(1-1))*3+0.0263)))</f>
        <v/>
      </c>
      <c r="BC95" s="24" t="str">
        <f>IF($B95="","",IF(OR('3 INPUT SAP DATA'!$AI98=Data!$E$12,'3 INPUT SAP DATA'!$AI98=Data!$G$12,'3 INPUT SAP DATA'!$AI98=Data!$H$12),0,Data!G$18*14*((0.0091*1+0.0245*(1-1))*3+0.0263)))</f>
        <v/>
      </c>
      <c r="BD95" s="24" t="str">
        <f>IF($B95="","",IF(OR('3 INPUT SAP DATA'!$AI98=Data!$E$12,'3 INPUT SAP DATA'!$AI98=Data!$G$12,'3 INPUT SAP DATA'!$AI98=Data!$H$12),0,Data!H$18*14*((0.0091*1+0.0245*(1-1))*3+0.0263)))</f>
        <v/>
      </c>
      <c r="BE95" s="24" t="str">
        <f>IF($B95="","",IF(OR('3 INPUT SAP DATA'!$AI98=Data!$E$12,'3 INPUT SAP DATA'!$AI98=Data!$G$12,'3 INPUT SAP DATA'!$AI98=Data!$H$12),0,Data!I$18*14*((0.0091*1+0.0245*(1-1))*3+0.0263)))</f>
        <v/>
      </c>
      <c r="BF95" s="24" t="str">
        <f>IF($B95="","",IF(OR('3 INPUT SAP DATA'!$AI98=Data!$E$12,'3 INPUT SAP DATA'!$AI98=Data!$G$12,'3 INPUT SAP DATA'!$AI98=Data!$H$12),0,Data!J$18*14*((0.0091*1+0.0245*(1-1))*3+0.0263)))</f>
        <v/>
      </c>
      <c r="BG95" s="24" t="str">
        <f>IF($B95="","",IF(OR('3 INPUT SAP DATA'!$AI98=Data!$E$12,'3 INPUT SAP DATA'!$AI98=Data!$G$12,'3 INPUT SAP DATA'!$AI98=Data!$H$12),0,Data!K$18*14*((0.0091*1+0.0245*(1-1))*3+0.0263)))</f>
        <v/>
      </c>
      <c r="BH95" s="24" t="str">
        <f>IF($B95="","",IF(OR('3 INPUT SAP DATA'!$AI98=Data!$E$12,'3 INPUT SAP DATA'!$AI98=Data!$G$12,'3 INPUT SAP DATA'!$AI98=Data!$H$12),0,Data!L$18*14*((0.0091*1+0.0245*(1-1))*3+0.0263)))</f>
        <v/>
      </c>
      <c r="BI95" s="24" t="str">
        <f>IF($B95="","",IF(OR('3 INPUT SAP DATA'!$AI98=Data!$E$12,'3 INPUT SAP DATA'!$AI98=Data!$G$12,'3 INPUT SAP DATA'!$AI98=Data!$H$12),0,Data!M$18*14*((0.0091*1+0.0245*(1-1))*3+0.0263)))</f>
        <v/>
      </c>
      <c r="BJ95" s="24" t="str">
        <f>IF($B95="","",IF(OR('3 INPUT SAP DATA'!$AI98=Data!$E$12,'3 INPUT SAP DATA'!$AI98=Data!$G$12,'3 INPUT SAP DATA'!$AI98=Data!$H$12),0,Data!N$18*14*((0.0091*1+0.0245*(1-1))*3+0.0263)))</f>
        <v/>
      </c>
      <c r="BK95" s="24" t="str">
        <f>IF($B95="","",IF(OR('3 INPUT SAP DATA'!$AI98=Data!$E$12,'3 INPUT SAP DATA'!$AI98=Data!$G$12,'3 INPUT SAP DATA'!$AI98=Data!$H$12),0,Data!O$18*14*((0.0091*1+0.0245*(1-1))*3+0.0263)))</f>
        <v/>
      </c>
      <c r="BL95" s="24" t="str">
        <f>IF($B95="","",IF('3 INPUT SAP DATA'!$AN98=Data!$G$13,600*IF(C98&lt;100,C98/100,1)*Data!D$18/365,0))</f>
        <v/>
      </c>
      <c r="BM95" s="24" t="str">
        <f>IF($B95="","",IF('3 INPUT SAP DATA'!$AN98=Data!$G$13,600*IF(D98&lt;100,D98/100,1)*Data!E$18/365,0))</f>
        <v/>
      </c>
      <c r="BN95" s="24" t="str">
        <f>IF($B95="","",IF('3 INPUT SAP DATA'!$AN98=Data!$G$13,600*IF(E98&lt;100,E98/100,1)*Data!F$18/365,0))</f>
        <v/>
      </c>
      <c r="BO95" s="24" t="str">
        <f>IF($B95="","",IF('3 INPUT SAP DATA'!$AN98=Data!$G$13,600*IF(F98&lt;100,F98/100,1)*Data!G$18/365,0))</f>
        <v/>
      </c>
      <c r="BP95" s="24" t="str">
        <f>IF($B95="","",IF('3 INPUT SAP DATA'!$AN98=Data!$G$13,600*IF(G98&lt;100,G98/100,1)*Data!H$18/365,0))</f>
        <v/>
      </c>
      <c r="BQ95" s="24" t="str">
        <f>IF($B95="","",IF('3 INPUT SAP DATA'!$AN98=Data!$G$13,600*IF(H98&lt;100,H98/100,1)*Data!I$18/365,0))</f>
        <v/>
      </c>
      <c r="BR95" s="24" t="str">
        <f>IF($B95="","",IF('3 INPUT SAP DATA'!$AN98=Data!$G$13,600*IF(I98&lt;100,I98/100,1)*Data!J$18/365,0))</f>
        <v/>
      </c>
      <c r="BS95" s="24" t="str">
        <f>IF($B95="","",IF('3 INPUT SAP DATA'!$AN98=Data!$G$13,600*IF(J98&lt;100,J98/100,1)*Data!K$18/365,0))</f>
        <v/>
      </c>
      <c r="BT95" s="24" t="str">
        <f>IF($B95="","",IF('3 INPUT SAP DATA'!$AN98=Data!$G$13,600*IF(K98&lt;100,K98/100,1)*Data!L$18/365,0))</f>
        <v/>
      </c>
      <c r="BU95" s="24" t="str">
        <f>IF($B95="","",IF('3 INPUT SAP DATA'!$AN98=Data!$G$13,600*IF(L98&lt;100,L98/100,1)*Data!M$18/365,0))</f>
        <v/>
      </c>
      <c r="BV95" s="24" t="str">
        <f>IF($B95="","",IF('3 INPUT SAP DATA'!$AN98=Data!$G$13,600*IF(M98&lt;100,M98/100,1)*Data!N$18/365,0))</f>
        <v/>
      </c>
      <c r="BW95" s="24" t="str">
        <f>IF($B95="","",IF('3 INPUT SAP DATA'!$AN98=Data!$G$13,600*IF(N98&lt;100,N98/100,1)*Data!O$18/365,0))</f>
        <v/>
      </c>
      <c r="BX95" s="24" t="str">
        <f t="shared" si="39"/>
        <v/>
      </c>
      <c r="BY95" s="24" t="str">
        <f t="shared" si="40"/>
        <v/>
      </c>
      <c r="BZ95" s="24" t="str">
        <f t="shared" si="41"/>
        <v/>
      </c>
      <c r="CA95" s="24" t="str">
        <f t="shared" si="42"/>
        <v/>
      </c>
      <c r="CB95" s="24" t="str">
        <f t="shared" si="43"/>
        <v/>
      </c>
      <c r="CC95" s="24" t="str">
        <f t="shared" si="44"/>
        <v/>
      </c>
      <c r="CD95" s="24" t="str">
        <f t="shared" si="45"/>
        <v/>
      </c>
      <c r="CE95" s="24" t="str">
        <f t="shared" si="46"/>
        <v/>
      </c>
      <c r="CF95" s="24" t="str">
        <f t="shared" si="47"/>
        <v/>
      </c>
      <c r="CG95" s="24" t="str">
        <f t="shared" si="48"/>
        <v/>
      </c>
      <c r="CH95" s="24" t="str">
        <f t="shared" si="49"/>
        <v/>
      </c>
      <c r="CI95" s="24" t="str">
        <f t="shared" si="50"/>
        <v/>
      </c>
      <c r="CJ95" s="24" t="str">
        <f>IF($B95="","",BX95+'3 INPUT SAP DATA'!AV98)</f>
        <v/>
      </c>
      <c r="CK95" s="24" t="str">
        <f>IF($B95="","",BY95+'3 INPUT SAP DATA'!AW98)</f>
        <v/>
      </c>
      <c r="CL95" s="24" t="str">
        <f>IF($B95="","",BZ95+'3 INPUT SAP DATA'!AX98)</f>
        <v/>
      </c>
      <c r="CM95" s="24" t="str">
        <f>IF($B95="","",CA95+'3 INPUT SAP DATA'!AY98)</f>
        <v/>
      </c>
      <c r="CN95" s="24" t="str">
        <f>IF($B95="","",CB95+'3 INPUT SAP DATA'!AZ98)</f>
        <v/>
      </c>
      <c r="CO95" s="24" t="str">
        <f>IF($B95="","",CC95+'3 INPUT SAP DATA'!BA98)</f>
        <v/>
      </c>
      <c r="CP95" s="24" t="str">
        <f>IF($B95="","",CD95+'3 INPUT SAP DATA'!BB98)</f>
        <v/>
      </c>
      <c r="CQ95" s="24" t="str">
        <f>IF($B95="","",CE95+'3 INPUT SAP DATA'!BC98)</f>
        <v/>
      </c>
      <c r="CR95" s="24" t="str">
        <f>IF($B95="","",CF95+'3 INPUT SAP DATA'!BD98)</f>
        <v/>
      </c>
      <c r="CS95" s="24" t="str">
        <f>IF($B95="","",CG95+'3 INPUT SAP DATA'!BE98)</f>
        <v/>
      </c>
      <c r="CT95" s="24" t="str">
        <f>IF($B95="","",CH95+'3 INPUT SAP DATA'!BF98)</f>
        <v/>
      </c>
      <c r="CU95" s="24" t="str">
        <f>IF($B95="","",CI95+'3 INPUT SAP DATA'!BG98)</f>
        <v/>
      </c>
      <c r="CV95" s="24" t="str">
        <f>IF($B95="","",Data!$I$125*(Data!$I$123*O95+BL95)+Data!$I$124*(AB95+AN95+AZ95))</f>
        <v/>
      </c>
      <c r="CW95" s="24" t="str">
        <f>IF($B95="","",Data!$I$125*(Data!$I$123*P95+BM95)+Data!$I$124*(AC95+AO95+BA95))</f>
        <v/>
      </c>
      <c r="CX95" s="24" t="str">
        <f>IF($B95="","",Data!$I$125*(Data!$I$123*Q95+BN95)+Data!$I$124*(AD95+AP95+BB95))</f>
        <v/>
      </c>
      <c r="CY95" s="24" t="str">
        <f>IF($B95="","",Data!$I$125*(Data!$I$123*R95+BO95)+Data!$I$124*(AE95+AQ95+BC95))</f>
        <v/>
      </c>
      <c r="CZ95" s="24" t="str">
        <f>IF($B95="","",Data!$I$125*(Data!$I$123*S95+BP95)+Data!$I$124*(AF95+AR95+BD95))</f>
        <v/>
      </c>
      <c r="DA95" s="24" t="str">
        <f>IF($B95="","",Data!$I$125*(Data!$I$123*T95+BQ95)+Data!$I$124*(AG95+AS95+BE95))</f>
        <v/>
      </c>
      <c r="DB95" s="24" t="str">
        <f>IF($B95="","",Data!$I$125*(Data!$I$123*U95+BR95)+Data!$I$124*(AH95+AT95+BF95))</f>
        <v/>
      </c>
      <c r="DC95" s="24" t="str">
        <f>IF($B95="","",Data!$I$125*(Data!$I$123*V95+BS95)+Data!$I$124*(AI95+AU95+BG95))</f>
        <v/>
      </c>
      <c r="DD95" s="24" t="str">
        <f>IF($B95="","",Data!$I$125*(Data!$I$123*W95+BT95)+Data!$I$124*(AJ95+AV95+BH95))</f>
        <v/>
      </c>
      <c r="DE95" s="24" t="str">
        <f>IF($B95="","",Data!$I$125*(Data!$I$123*X95+BU95)+Data!$I$124*(AK95+AW95+BI95))</f>
        <v/>
      </c>
      <c r="DF95" s="24" t="str">
        <f>IF($B95="","",Data!$I$125*(Data!$I$123*Y95+BV95)+Data!$I$124*(AL95+AX95+BJ95))</f>
        <v/>
      </c>
      <c r="DG95" s="24" t="str">
        <f>IF($B95="","",Data!$I$125*(Data!$I$123*Z95+BW95)+Data!$I$124*(AM95+AY95+BK95))</f>
        <v/>
      </c>
    </row>
    <row r="96" spans="2:111" s="17" customFormat="1" ht="19.899999999999999" customHeight="1">
      <c r="B96" s="47" t="str">
        <f>IF('3 INPUT SAP DATA'!H99="","",'3 INPUT SAP DATA'!H99)</f>
        <v/>
      </c>
      <c r="C96" s="24" t="str">
        <f>IF($B96="","",25*Occupancy!$G92*Data!D$107)</f>
        <v/>
      </c>
      <c r="D96" s="24" t="str">
        <f>IF($B96="","",25*Occupancy!$G92*Data!E$107)</f>
        <v/>
      </c>
      <c r="E96" s="24" t="str">
        <f>IF($B96="","",25*Occupancy!$G92*Data!F$107)</f>
        <v/>
      </c>
      <c r="F96" s="24" t="str">
        <f>IF($B96="","",25*Occupancy!$G92*Data!G$107)</f>
        <v/>
      </c>
      <c r="G96" s="24" t="str">
        <f>IF($B96="","",25*Occupancy!$G92*Data!H$107)</f>
        <v/>
      </c>
      <c r="H96" s="24" t="str">
        <f>IF($B96="","",25*Occupancy!$G92*Data!I$107)</f>
        <v/>
      </c>
      <c r="I96" s="24" t="str">
        <f>IF($B96="","",25*Occupancy!$G92*Data!J$107)</f>
        <v/>
      </c>
      <c r="J96" s="24" t="str">
        <f>IF($B96="","",25*Occupancy!$G92*Data!K$107)</f>
        <v/>
      </c>
      <c r="K96" s="24" t="str">
        <f>IF($B96="","",25*Occupancy!$G92*Data!L$107)</f>
        <v/>
      </c>
      <c r="L96" s="24" t="str">
        <f>IF($B96="","",25*Occupancy!$G92*Data!M$107)</f>
        <v/>
      </c>
      <c r="M96" s="24" t="str">
        <f>IF($B96="","",25*Occupancy!$G92*Data!N$107)</f>
        <v/>
      </c>
      <c r="N96" s="24" t="str">
        <f>IF($B96="","",25*Occupancy!$G92*Data!O$107)</f>
        <v/>
      </c>
      <c r="O96" s="24" t="str">
        <f>IF($B96="","",4.18*C96*Data!D$18*(60-Data!D$104)/3600)</f>
        <v/>
      </c>
      <c r="P96" s="24" t="str">
        <f>IF($B96="","",4.18*D96*Data!E$18*(60-Data!E$104)/3600)</f>
        <v/>
      </c>
      <c r="Q96" s="24" t="str">
        <f>IF($B96="","",4.18*E96*Data!F$18*(60-Data!F$104)/3600)</f>
        <v/>
      </c>
      <c r="R96" s="24" t="str">
        <f>IF($B96="","",4.18*F96*Data!G$18*(60-Data!G$104)/3600)</f>
        <v/>
      </c>
      <c r="S96" s="24" t="str">
        <f>IF($B96="","",4.18*G96*Data!H$18*(60-Data!H$104)/3600)</f>
        <v/>
      </c>
      <c r="T96" s="24" t="str">
        <f>IF($B96="","",4.18*H96*Data!I$18*(60-Data!I$104)/3600)</f>
        <v/>
      </c>
      <c r="U96" s="24" t="str">
        <f>IF($B96="","",4.18*I96*Data!J$18*(60-Data!J$104)/3600)</f>
        <v/>
      </c>
      <c r="V96" s="24" t="str">
        <f>IF($B96="","",4.18*J96*Data!K$18*(60-Data!K$104)/3600)</f>
        <v/>
      </c>
      <c r="W96" s="24" t="str">
        <f>IF($B96="","",4.18*K96*Data!L$18*(60-Data!L$104)/3600)</f>
        <v/>
      </c>
      <c r="X96" s="24" t="str">
        <f>IF($B96="","",4.18*L96*Data!M$18*(60-Data!M$104)/3600)</f>
        <v/>
      </c>
      <c r="Y96" s="24" t="str">
        <f>IF($B96="","",4.18*M96*Data!N$18*(60-Data!N$104)/3600)</f>
        <v/>
      </c>
      <c r="Z96" s="24" t="str">
        <f>IF($B96="","",4.18*N96*Data!O$18*(60-Data!O$104)/3600)</f>
        <v/>
      </c>
      <c r="AA96" s="24" t="str">
        <f t="shared" si="37"/>
        <v/>
      </c>
      <c r="AB96" s="24" t="str">
        <f t="shared" si="38"/>
        <v/>
      </c>
      <c r="AC96" s="24" t="str">
        <f t="shared" si="26"/>
        <v/>
      </c>
      <c r="AD96" s="24" t="str">
        <f t="shared" si="27"/>
        <v/>
      </c>
      <c r="AE96" s="24" t="str">
        <f t="shared" si="28"/>
        <v/>
      </c>
      <c r="AF96" s="24" t="str">
        <f t="shared" si="29"/>
        <v/>
      </c>
      <c r="AG96" s="24" t="str">
        <f t="shared" si="30"/>
        <v/>
      </c>
      <c r="AH96" s="24" t="str">
        <f t="shared" si="31"/>
        <v/>
      </c>
      <c r="AI96" s="24" t="str">
        <f t="shared" si="32"/>
        <v/>
      </c>
      <c r="AJ96" s="24" t="str">
        <f t="shared" si="33"/>
        <v/>
      </c>
      <c r="AK96" s="24" t="str">
        <f t="shared" si="34"/>
        <v/>
      </c>
      <c r="AL96" s="24" t="str">
        <f t="shared" si="35"/>
        <v/>
      </c>
      <c r="AM96" s="24" t="str">
        <f t="shared" si="36"/>
        <v/>
      </c>
      <c r="AN96" s="24" t="str">
        <f>IF($B96="","",'3 INPUT SAP DATA'!$AP99*0.6*Data!D$18)</f>
        <v/>
      </c>
      <c r="AO96" s="24" t="str">
        <f>IF($B96="","",'3 INPUT SAP DATA'!$AP99*0.6*Data!E$18)</f>
        <v/>
      </c>
      <c r="AP96" s="24" t="str">
        <f>IF($B96="","",'3 INPUT SAP DATA'!$AP99*0.6*Data!F$18)</f>
        <v/>
      </c>
      <c r="AQ96" s="24" t="str">
        <f>IF($B96="","",'3 INPUT SAP DATA'!$AP99*0.6*Data!G$18)</f>
        <v/>
      </c>
      <c r="AR96" s="24" t="str">
        <f>IF($B96="","",'3 INPUT SAP DATA'!$AP99*0.6*Data!H$18)</f>
        <v/>
      </c>
      <c r="AS96" s="24" t="str">
        <f>IF($B96="","",'3 INPUT SAP DATA'!$AP99*0.6*Data!I$18)</f>
        <v/>
      </c>
      <c r="AT96" s="24" t="str">
        <f>IF($B96="","",'3 INPUT SAP DATA'!$AP99*0.6*Data!J$18)</f>
        <v/>
      </c>
      <c r="AU96" s="24" t="str">
        <f>IF($B96="","",'3 INPUT SAP DATA'!$AP99*0.6*Data!K$18)</f>
        <v/>
      </c>
      <c r="AV96" s="24" t="str">
        <f>IF($B96="","",'3 INPUT SAP DATA'!$AP99*0.6*Data!L$18)</f>
        <v/>
      </c>
      <c r="AW96" s="24" t="str">
        <f>IF($B96="","",'3 INPUT SAP DATA'!$AP99*0.6*Data!M$18)</f>
        <v/>
      </c>
      <c r="AX96" s="24" t="str">
        <f>IF($B96="","",'3 INPUT SAP DATA'!$AP99*0.6*Data!N$18)</f>
        <v/>
      </c>
      <c r="AY96" s="24" t="str">
        <f>IF($B96="","",'3 INPUT SAP DATA'!$AP99*0.6*Data!O$18)</f>
        <v/>
      </c>
      <c r="AZ96" s="24" t="str">
        <f>IF($B96="","",IF(OR('3 INPUT SAP DATA'!$AI99=Data!$E$12,'3 INPUT SAP DATA'!$AI99=Data!$G$12,'3 INPUT SAP DATA'!$AI99=Data!$H$12),0,Data!D$18*14*((0.0091*1+0.0245*(1-1))*3+0.0263)))</f>
        <v/>
      </c>
      <c r="BA96" s="24" t="str">
        <f>IF($B96="","",IF(OR('3 INPUT SAP DATA'!$AI99=Data!$E$12,'3 INPUT SAP DATA'!$AI99=Data!$G$12,'3 INPUT SAP DATA'!$AI99=Data!$H$12),0,Data!E$18*14*((0.0091*1+0.0245*(1-1))*3+0.0263)))</f>
        <v/>
      </c>
      <c r="BB96" s="24" t="str">
        <f>IF($B96="","",IF(OR('3 INPUT SAP DATA'!$AI99=Data!$E$12,'3 INPUT SAP DATA'!$AI99=Data!$G$12,'3 INPUT SAP DATA'!$AI99=Data!$H$12),0,Data!F$18*14*((0.0091*1+0.0245*(1-1))*3+0.0263)))</f>
        <v/>
      </c>
      <c r="BC96" s="24" t="str">
        <f>IF($B96="","",IF(OR('3 INPUT SAP DATA'!$AI99=Data!$E$12,'3 INPUT SAP DATA'!$AI99=Data!$G$12,'3 INPUT SAP DATA'!$AI99=Data!$H$12),0,Data!G$18*14*((0.0091*1+0.0245*(1-1))*3+0.0263)))</f>
        <v/>
      </c>
      <c r="BD96" s="24" t="str">
        <f>IF($B96="","",IF(OR('3 INPUT SAP DATA'!$AI99=Data!$E$12,'3 INPUT SAP DATA'!$AI99=Data!$G$12,'3 INPUT SAP DATA'!$AI99=Data!$H$12),0,Data!H$18*14*((0.0091*1+0.0245*(1-1))*3+0.0263)))</f>
        <v/>
      </c>
      <c r="BE96" s="24" t="str">
        <f>IF($B96="","",IF(OR('3 INPUT SAP DATA'!$AI99=Data!$E$12,'3 INPUT SAP DATA'!$AI99=Data!$G$12,'3 INPUT SAP DATA'!$AI99=Data!$H$12),0,Data!I$18*14*((0.0091*1+0.0245*(1-1))*3+0.0263)))</f>
        <v/>
      </c>
      <c r="BF96" s="24" t="str">
        <f>IF($B96="","",IF(OR('3 INPUT SAP DATA'!$AI99=Data!$E$12,'3 INPUT SAP DATA'!$AI99=Data!$G$12,'3 INPUT SAP DATA'!$AI99=Data!$H$12),0,Data!J$18*14*((0.0091*1+0.0245*(1-1))*3+0.0263)))</f>
        <v/>
      </c>
      <c r="BG96" s="24" t="str">
        <f>IF($B96="","",IF(OR('3 INPUT SAP DATA'!$AI99=Data!$E$12,'3 INPUT SAP DATA'!$AI99=Data!$G$12,'3 INPUT SAP DATA'!$AI99=Data!$H$12),0,Data!K$18*14*((0.0091*1+0.0245*(1-1))*3+0.0263)))</f>
        <v/>
      </c>
      <c r="BH96" s="24" t="str">
        <f>IF($B96="","",IF(OR('3 INPUT SAP DATA'!$AI99=Data!$E$12,'3 INPUT SAP DATA'!$AI99=Data!$G$12,'3 INPUT SAP DATA'!$AI99=Data!$H$12),0,Data!L$18*14*((0.0091*1+0.0245*(1-1))*3+0.0263)))</f>
        <v/>
      </c>
      <c r="BI96" s="24" t="str">
        <f>IF($B96="","",IF(OR('3 INPUT SAP DATA'!$AI99=Data!$E$12,'3 INPUT SAP DATA'!$AI99=Data!$G$12,'3 INPUT SAP DATA'!$AI99=Data!$H$12),0,Data!M$18*14*((0.0091*1+0.0245*(1-1))*3+0.0263)))</f>
        <v/>
      </c>
      <c r="BJ96" s="24" t="str">
        <f>IF($B96="","",IF(OR('3 INPUT SAP DATA'!$AI99=Data!$E$12,'3 INPUT SAP DATA'!$AI99=Data!$G$12,'3 INPUT SAP DATA'!$AI99=Data!$H$12),0,Data!N$18*14*((0.0091*1+0.0245*(1-1))*3+0.0263)))</f>
        <v/>
      </c>
      <c r="BK96" s="24" t="str">
        <f>IF($B96="","",IF(OR('3 INPUT SAP DATA'!$AI99=Data!$E$12,'3 INPUT SAP DATA'!$AI99=Data!$G$12,'3 INPUT SAP DATA'!$AI99=Data!$H$12),0,Data!O$18*14*((0.0091*1+0.0245*(1-1))*3+0.0263)))</f>
        <v/>
      </c>
      <c r="BL96" s="24" t="str">
        <f>IF($B96="","",IF('3 INPUT SAP DATA'!$AN99=Data!$G$13,600*IF(C99&lt;100,C99/100,1)*Data!D$18/365,0))</f>
        <v/>
      </c>
      <c r="BM96" s="24" t="str">
        <f>IF($B96="","",IF('3 INPUT SAP DATA'!$AN99=Data!$G$13,600*IF(D99&lt;100,D99/100,1)*Data!E$18/365,0))</f>
        <v/>
      </c>
      <c r="BN96" s="24" t="str">
        <f>IF($B96="","",IF('3 INPUT SAP DATA'!$AN99=Data!$G$13,600*IF(E99&lt;100,E99/100,1)*Data!F$18/365,0))</f>
        <v/>
      </c>
      <c r="BO96" s="24" t="str">
        <f>IF($B96="","",IF('3 INPUT SAP DATA'!$AN99=Data!$G$13,600*IF(F99&lt;100,F99/100,1)*Data!G$18/365,0))</f>
        <v/>
      </c>
      <c r="BP96" s="24" t="str">
        <f>IF($B96="","",IF('3 INPUT SAP DATA'!$AN99=Data!$G$13,600*IF(G99&lt;100,G99/100,1)*Data!H$18/365,0))</f>
        <v/>
      </c>
      <c r="BQ96" s="24" t="str">
        <f>IF($B96="","",IF('3 INPUT SAP DATA'!$AN99=Data!$G$13,600*IF(H99&lt;100,H99/100,1)*Data!I$18/365,0))</f>
        <v/>
      </c>
      <c r="BR96" s="24" t="str">
        <f>IF($B96="","",IF('3 INPUT SAP DATA'!$AN99=Data!$G$13,600*IF(I99&lt;100,I99/100,1)*Data!J$18/365,0))</f>
        <v/>
      </c>
      <c r="BS96" s="24" t="str">
        <f>IF($B96="","",IF('3 INPUT SAP DATA'!$AN99=Data!$G$13,600*IF(J99&lt;100,J99/100,1)*Data!K$18/365,0))</f>
        <v/>
      </c>
      <c r="BT96" s="24" t="str">
        <f>IF($B96="","",IF('3 INPUT SAP DATA'!$AN99=Data!$G$13,600*IF(K99&lt;100,K99/100,1)*Data!L$18/365,0))</f>
        <v/>
      </c>
      <c r="BU96" s="24" t="str">
        <f>IF($B96="","",IF('3 INPUT SAP DATA'!$AN99=Data!$G$13,600*IF(L99&lt;100,L99/100,1)*Data!M$18/365,0))</f>
        <v/>
      </c>
      <c r="BV96" s="24" t="str">
        <f>IF($B96="","",IF('3 INPUT SAP DATA'!$AN99=Data!$G$13,600*IF(M99&lt;100,M99/100,1)*Data!N$18/365,0))</f>
        <v/>
      </c>
      <c r="BW96" s="24" t="str">
        <f>IF($B96="","",IF('3 INPUT SAP DATA'!$AN99=Data!$G$13,600*IF(N99&lt;100,N99/100,1)*Data!O$18/365,0))</f>
        <v/>
      </c>
      <c r="BX96" s="24" t="str">
        <f t="shared" si="39"/>
        <v/>
      </c>
      <c r="BY96" s="24" t="str">
        <f t="shared" si="40"/>
        <v/>
      </c>
      <c r="BZ96" s="24" t="str">
        <f t="shared" si="41"/>
        <v/>
      </c>
      <c r="CA96" s="24" t="str">
        <f t="shared" si="42"/>
        <v/>
      </c>
      <c r="CB96" s="24" t="str">
        <f t="shared" si="43"/>
        <v/>
      </c>
      <c r="CC96" s="24" t="str">
        <f t="shared" si="44"/>
        <v/>
      </c>
      <c r="CD96" s="24" t="str">
        <f t="shared" si="45"/>
        <v/>
      </c>
      <c r="CE96" s="24" t="str">
        <f t="shared" si="46"/>
        <v/>
      </c>
      <c r="CF96" s="24" t="str">
        <f t="shared" si="47"/>
        <v/>
      </c>
      <c r="CG96" s="24" t="str">
        <f t="shared" si="48"/>
        <v/>
      </c>
      <c r="CH96" s="24" t="str">
        <f t="shared" si="49"/>
        <v/>
      </c>
      <c r="CI96" s="24" t="str">
        <f t="shared" si="50"/>
        <v/>
      </c>
      <c r="CJ96" s="24" t="str">
        <f>IF($B96="","",BX96+'3 INPUT SAP DATA'!AV99)</f>
        <v/>
      </c>
      <c r="CK96" s="24" t="str">
        <f>IF($B96="","",BY96+'3 INPUT SAP DATA'!AW99)</f>
        <v/>
      </c>
      <c r="CL96" s="24" t="str">
        <f>IF($B96="","",BZ96+'3 INPUT SAP DATA'!AX99)</f>
        <v/>
      </c>
      <c r="CM96" s="24" t="str">
        <f>IF($B96="","",CA96+'3 INPUT SAP DATA'!AY99)</f>
        <v/>
      </c>
      <c r="CN96" s="24" t="str">
        <f>IF($B96="","",CB96+'3 INPUT SAP DATA'!AZ99)</f>
        <v/>
      </c>
      <c r="CO96" s="24" t="str">
        <f>IF($B96="","",CC96+'3 INPUT SAP DATA'!BA99)</f>
        <v/>
      </c>
      <c r="CP96" s="24" t="str">
        <f>IF($B96="","",CD96+'3 INPUT SAP DATA'!BB99)</f>
        <v/>
      </c>
      <c r="CQ96" s="24" t="str">
        <f>IF($B96="","",CE96+'3 INPUT SAP DATA'!BC99)</f>
        <v/>
      </c>
      <c r="CR96" s="24" t="str">
        <f>IF($B96="","",CF96+'3 INPUT SAP DATA'!BD99)</f>
        <v/>
      </c>
      <c r="CS96" s="24" t="str">
        <f>IF($B96="","",CG96+'3 INPUT SAP DATA'!BE99)</f>
        <v/>
      </c>
      <c r="CT96" s="24" t="str">
        <f>IF($B96="","",CH96+'3 INPUT SAP DATA'!BF99)</f>
        <v/>
      </c>
      <c r="CU96" s="24" t="str">
        <f>IF($B96="","",CI96+'3 INPUT SAP DATA'!BG99)</f>
        <v/>
      </c>
      <c r="CV96" s="24" t="str">
        <f>IF($B96="","",Data!$I$125*(Data!$I$123*O96+BL96)+Data!$I$124*(AB96+AN96+AZ96))</f>
        <v/>
      </c>
      <c r="CW96" s="24" t="str">
        <f>IF($B96="","",Data!$I$125*(Data!$I$123*P96+BM96)+Data!$I$124*(AC96+AO96+BA96))</f>
        <v/>
      </c>
      <c r="CX96" s="24" t="str">
        <f>IF($B96="","",Data!$I$125*(Data!$I$123*Q96+BN96)+Data!$I$124*(AD96+AP96+BB96))</f>
        <v/>
      </c>
      <c r="CY96" s="24" t="str">
        <f>IF($B96="","",Data!$I$125*(Data!$I$123*R96+BO96)+Data!$I$124*(AE96+AQ96+BC96))</f>
        <v/>
      </c>
      <c r="CZ96" s="24" t="str">
        <f>IF($B96="","",Data!$I$125*(Data!$I$123*S96+BP96)+Data!$I$124*(AF96+AR96+BD96))</f>
        <v/>
      </c>
      <c r="DA96" s="24" t="str">
        <f>IF($B96="","",Data!$I$125*(Data!$I$123*T96+BQ96)+Data!$I$124*(AG96+AS96+BE96))</f>
        <v/>
      </c>
      <c r="DB96" s="24" t="str">
        <f>IF($B96="","",Data!$I$125*(Data!$I$123*U96+BR96)+Data!$I$124*(AH96+AT96+BF96))</f>
        <v/>
      </c>
      <c r="DC96" s="24" t="str">
        <f>IF($B96="","",Data!$I$125*(Data!$I$123*V96+BS96)+Data!$I$124*(AI96+AU96+BG96))</f>
        <v/>
      </c>
      <c r="DD96" s="24" t="str">
        <f>IF($B96="","",Data!$I$125*(Data!$I$123*W96+BT96)+Data!$I$124*(AJ96+AV96+BH96))</f>
        <v/>
      </c>
      <c r="DE96" s="24" t="str">
        <f>IF($B96="","",Data!$I$125*(Data!$I$123*X96+BU96)+Data!$I$124*(AK96+AW96+BI96))</f>
        <v/>
      </c>
      <c r="DF96" s="24" t="str">
        <f>IF($B96="","",Data!$I$125*(Data!$I$123*Y96+BV96)+Data!$I$124*(AL96+AX96+BJ96))</f>
        <v/>
      </c>
      <c r="DG96" s="24" t="str">
        <f>IF($B96="","",Data!$I$125*(Data!$I$123*Z96+BW96)+Data!$I$124*(AM96+AY96+BK96))</f>
        <v/>
      </c>
    </row>
    <row r="97" spans="2:111" s="17" customFormat="1" ht="19.899999999999999" customHeight="1">
      <c r="B97" s="47" t="str">
        <f>IF('3 INPUT SAP DATA'!H100="","",'3 INPUT SAP DATA'!H100)</f>
        <v/>
      </c>
      <c r="C97" s="24" t="str">
        <f>IF($B97="","",25*Occupancy!$G93*Data!D$107)</f>
        <v/>
      </c>
      <c r="D97" s="24" t="str">
        <f>IF($B97="","",25*Occupancy!$G93*Data!E$107)</f>
        <v/>
      </c>
      <c r="E97" s="24" t="str">
        <f>IF($B97="","",25*Occupancy!$G93*Data!F$107)</f>
        <v/>
      </c>
      <c r="F97" s="24" t="str">
        <f>IF($B97="","",25*Occupancy!$G93*Data!G$107)</f>
        <v/>
      </c>
      <c r="G97" s="24" t="str">
        <f>IF($B97="","",25*Occupancy!$G93*Data!H$107)</f>
        <v/>
      </c>
      <c r="H97" s="24" t="str">
        <f>IF($B97="","",25*Occupancy!$G93*Data!I$107)</f>
        <v/>
      </c>
      <c r="I97" s="24" t="str">
        <f>IF($B97="","",25*Occupancy!$G93*Data!J$107)</f>
        <v/>
      </c>
      <c r="J97" s="24" t="str">
        <f>IF($B97="","",25*Occupancy!$G93*Data!K$107)</f>
        <v/>
      </c>
      <c r="K97" s="24" t="str">
        <f>IF($B97="","",25*Occupancy!$G93*Data!L$107)</f>
        <v/>
      </c>
      <c r="L97" s="24" t="str">
        <f>IF($B97="","",25*Occupancy!$G93*Data!M$107)</f>
        <v/>
      </c>
      <c r="M97" s="24" t="str">
        <f>IF($B97="","",25*Occupancy!$G93*Data!N$107)</f>
        <v/>
      </c>
      <c r="N97" s="24" t="str">
        <f>IF($B97="","",25*Occupancy!$G93*Data!O$107)</f>
        <v/>
      </c>
      <c r="O97" s="24" t="str">
        <f>IF($B97="","",4.18*C97*Data!D$18*(60-Data!D$104)/3600)</f>
        <v/>
      </c>
      <c r="P97" s="24" t="str">
        <f>IF($B97="","",4.18*D97*Data!E$18*(60-Data!E$104)/3600)</f>
        <v/>
      </c>
      <c r="Q97" s="24" t="str">
        <f>IF($B97="","",4.18*E97*Data!F$18*(60-Data!F$104)/3600)</f>
        <v/>
      </c>
      <c r="R97" s="24" t="str">
        <f>IF($B97="","",4.18*F97*Data!G$18*(60-Data!G$104)/3600)</f>
        <v/>
      </c>
      <c r="S97" s="24" t="str">
        <f>IF($B97="","",4.18*G97*Data!H$18*(60-Data!H$104)/3600)</f>
        <v/>
      </c>
      <c r="T97" s="24" t="str">
        <f>IF($B97="","",4.18*H97*Data!I$18*(60-Data!I$104)/3600)</f>
        <v/>
      </c>
      <c r="U97" s="24" t="str">
        <f>IF($B97="","",4.18*I97*Data!J$18*(60-Data!J$104)/3600)</f>
        <v/>
      </c>
      <c r="V97" s="24" t="str">
        <f>IF($B97="","",4.18*J97*Data!K$18*(60-Data!K$104)/3600)</f>
        <v/>
      </c>
      <c r="W97" s="24" t="str">
        <f>IF($B97="","",4.18*K97*Data!L$18*(60-Data!L$104)/3600)</f>
        <v/>
      </c>
      <c r="X97" s="24" t="str">
        <f>IF($B97="","",4.18*L97*Data!M$18*(60-Data!M$104)/3600)</f>
        <v/>
      </c>
      <c r="Y97" s="24" t="str">
        <f>IF($B97="","",4.18*M97*Data!N$18*(60-Data!N$104)/3600)</f>
        <v/>
      </c>
      <c r="Z97" s="24" t="str">
        <f>IF($B97="","",4.18*N97*Data!O$18*(60-Data!O$104)/3600)</f>
        <v/>
      </c>
      <c r="AA97" s="24" t="str">
        <f t="shared" si="37"/>
        <v/>
      </c>
      <c r="AB97" s="24" t="str">
        <f t="shared" si="38"/>
        <v/>
      </c>
      <c r="AC97" s="24" t="str">
        <f t="shared" si="26"/>
        <v/>
      </c>
      <c r="AD97" s="24" t="str">
        <f t="shared" si="27"/>
        <v/>
      </c>
      <c r="AE97" s="24" t="str">
        <f t="shared" si="28"/>
        <v/>
      </c>
      <c r="AF97" s="24" t="str">
        <f t="shared" si="29"/>
        <v/>
      </c>
      <c r="AG97" s="24" t="str">
        <f t="shared" si="30"/>
        <v/>
      </c>
      <c r="AH97" s="24" t="str">
        <f t="shared" si="31"/>
        <v/>
      </c>
      <c r="AI97" s="24" t="str">
        <f t="shared" si="32"/>
        <v/>
      </c>
      <c r="AJ97" s="24" t="str">
        <f t="shared" si="33"/>
        <v/>
      </c>
      <c r="AK97" s="24" t="str">
        <f t="shared" si="34"/>
        <v/>
      </c>
      <c r="AL97" s="24" t="str">
        <f t="shared" si="35"/>
        <v/>
      </c>
      <c r="AM97" s="24" t="str">
        <f t="shared" si="36"/>
        <v/>
      </c>
      <c r="AN97" s="24" t="str">
        <f>IF($B97="","",'3 INPUT SAP DATA'!$AP100*0.6*Data!D$18)</f>
        <v/>
      </c>
      <c r="AO97" s="24" t="str">
        <f>IF($B97="","",'3 INPUT SAP DATA'!$AP100*0.6*Data!E$18)</f>
        <v/>
      </c>
      <c r="AP97" s="24" t="str">
        <f>IF($B97="","",'3 INPUT SAP DATA'!$AP100*0.6*Data!F$18)</f>
        <v/>
      </c>
      <c r="AQ97" s="24" t="str">
        <f>IF($B97="","",'3 INPUT SAP DATA'!$AP100*0.6*Data!G$18)</f>
        <v/>
      </c>
      <c r="AR97" s="24" t="str">
        <f>IF($B97="","",'3 INPUT SAP DATA'!$AP100*0.6*Data!H$18)</f>
        <v/>
      </c>
      <c r="AS97" s="24" t="str">
        <f>IF($B97="","",'3 INPUT SAP DATA'!$AP100*0.6*Data!I$18)</f>
        <v/>
      </c>
      <c r="AT97" s="24" t="str">
        <f>IF($B97="","",'3 INPUT SAP DATA'!$AP100*0.6*Data!J$18)</f>
        <v/>
      </c>
      <c r="AU97" s="24" t="str">
        <f>IF($B97="","",'3 INPUT SAP DATA'!$AP100*0.6*Data!K$18)</f>
        <v/>
      </c>
      <c r="AV97" s="24" t="str">
        <f>IF($B97="","",'3 INPUT SAP DATA'!$AP100*0.6*Data!L$18)</f>
        <v/>
      </c>
      <c r="AW97" s="24" t="str">
        <f>IF($B97="","",'3 INPUT SAP DATA'!$AP100*0.6*Data!M$18)</f>
        <v/>
      </c>
      <c r="AX97" s="24" t="str">
        <f>IF($B97="","",'3 INPUT SAP DATA'!$AP100*0.6*Data!N$18)</f>
        <v/>
      </c>
      <c r="AY97" s="24" t="str">
        <f>IF($B97="","",'3 INPUT SAP DATA'!$AP100*0.6*Data!O$18)</f>
        <v/>
      </c>
      <c r="AZ97" s="24" t="str">
        <f>IF($B97="","",IF(OR('3 INPUT SAP DATA'!$AI100=Data!$E$12,'3 INPUT SAP DATA'!$AI100=Data!$G$12,'3 INPUT SAP DATA'!$AI100=Data!$H$12),0,Data!D$18*14*((0.0091*1+0.0245*(1-1))*3+0.0263)))</f>
        <v/>
      </c>
      <c r="BA97" s="24" t="str">
        <f>IF($B97="","",IF(OR('3 INPUT SAP DATA'!$AI100=Data!$E$12,'3 INPUT SAP DATA'!$AI100=Data!$G$12,'3 INPUT SAP DATA'!$AI100=Data!$H$12),0,Data!E$18*14*((0.0091*1+0.0245*(1-1))*3+0.0263)))</f>
        <v/>
      </c>
      <c r="BB97" s="24" t="str">
        <f>IF($B97="","",IF(OR('3 INPUT SAP DATA'!$AI100=Data!$E$12,'3 INPUT SAP DATA'!$AI100=Data!$G$12,'3 INPUT SAP DATA'!$AI100=Data!$H$12),0,Data!F$18*14*((0.0091*1+0.0245*(1-1))*3+0.0263)))</f>
        <v/>
      </c>
      <c r="BC97" s="24" t="str">
        <f>IF($B97="","",IF(OR('3 INPUT SAP DATA'!$AI100=Data!$E$12,'3 INPUT SAP DATA'!$AI100=Data!$G$12,'3 INPUT SAP DATA'!$AI100=Data!$H$12),0,Data!G$18*14*((0.0091*1+0.0245*(1-1))*3+0.0263)))</f>
        <v/>
      </c>
      <c r="BD97" s="24" t="str">
        <f>IF($B97="","",IF(OR('3 INPUT SAP DATA'!$AI100=Data!$E$12,'3 INPUT SAP DATA'!$AI100=Data!$G$12,'3 INPUT SAP DATA'!$AI100=Data!$H$12),0,Data!H$18*14*((0.0091*1+0.0245*(1-1))*3+0.0263)))</f>
        <v/>
      </c>
      <c r="BE97" s="24" t="str">
        <f>IF($B97="","",IF(OR('3 INPUT SAP DATA'!$AI100=Data!$E$12,'3 INPUT SAP DATA'!$AI100=Data!$G$12,'3 INPUT SAP DATA'!$AI100=Data!$H$12),0,Data!I$18*14*((0.0091*1+0.0245*(1-1))*3+0.0263)))</f>
        <v/>
      </c>
      <c r="BF97" s="24" t="str">
        <f>IF($B97="","",IF(OR('3 INPUT SAP DATA'!$AI100=Data!$E$12,'3 INPUT SAP DATA'!$AI100=Data!$G$12,'3 INPUT SAP DATA'!$AI100=Data!$H$12),0,Data!J$18*14*((0.0091*1+0.0245*(1-1))*3+0.0263)))</f>
        <v/>
      </c>
      <c r="BG97" s="24" t="str">
        <f>IF($B97="","",IF(OR('3 INPUT SAP DATA'!$AI100=Data!$E$12,'3 INPUT SAP DATA'!$AI100=Data!$G$12,'3 INPUT SAP DATA'!$AI100=Data!$H$12),0,Data!K$18*14*((0.0091*1+0.0245*(1-1))*3+0.0263)))</f>
        <v/>
      </c>
      <c r="BH97" s="24" t="str">
        <f>IF($B97="","",IF(OR('3 INPUT SAP DATA'!$AI100=Data!$E$12,'3 INPUT SAP DATA'!$AI100=Data!$G$12,'3 INPUT SAP DATA'!$AI100=Data!$H$12),0,Data!L$18*14*((0.0091*1+0.0245*(1-1))*3+0.0263)))</f>
        <v/>
      </c>
      <c r="BI97" s="24" t="str">
        <f>IF($B97="","",IF(OR('3 INPUT SAP DATA'!$AI100=Data!$E$12,'3 INPUT SAP DATA'!$AI100=Data!$G$12,'3 INPUT SAP DATA'!$AI100=Data!$H$12),0,Data!M$18*14*((0.0091*1+0.0245*(1-1))*3+0.0263)))</f>
        <v/>
      </c>
      <c r="BJ97" s="24" t="str">
        <f>IF($B97="","",IF(OR('3 INPUT SAP DATA'!$AI100=Data!$E$12,'3 INPUT SAP DATA'!$AI100=Data!$G$12,'3 INPUT SAP DATA'!$AI100=Data!$H$12),0,Data!N$18*14*((0.0091*1+0.0245*(1-1))*3+0.0263)))</f>
        <v/>
      </c>
      <c r="BK97" s="24" t="str">
        <f>IF($B97="","",IF(OR('3 INPUT SAP DATA'!$AI100=Data!$E$12,'3 INPUT SAP DATA'!$AI100=Data!$G$12,'3 INPUT SAP DATA'!$AI100=Data!$H$12),0,Data!O$18*14*((0.0091*1+0.0245*(1-1))*3+0.0263)))</f>
        <v/>
      </c>
      <c r="BL97" s="24" t="str">
        <f>IF($B97="","",IF('3 INPUT SAP DATA'!$AN100=Data!$G$13,600*IF(C100&lt;100,C100/100,1)*Data!D$18/365,0))</f>
        <v/>
      </c>
      <c r="BM97" s="24" t="str">
        <f>IF($B97="","",IF('3 INPUT SAP DATA'!$AN100=Data!$G$13,600*IF(D100&lt;100,D100/100,1)*Data!E$18/365,0))</f>
        <v/>
      </c>
      <c r="BN97" s="24" t="str">
        <f>IF($B97="","",IF('3 INPUT SAP DATA'!$AN100=Data!$G$13,600*IF(E100&lt;100,E100/100,1)*Data!F$18/365,0))</f>
        <v/>
      </c>
      <c r="BO97" s="24" t="str">
        <f>IF($B97="","",IF('3 INPUT SAP DATA'!$AN100=Data!$G$13,600*IF(F100&lt;100,F100/100,1)*Data!G$18/365,0))</f>
        <v/>
      </c>
      <c r="BP97" s="24" t="str">
        <f>IF($B97="","",IF('3 INPUT SAP DATA'!$AN100=Data!$G$13,600*IF(G100&lt;100,G100/100,1)*Data!H$18/365,0))</f>
        <v/>
      </c>
      <c r="BQ97" s="24" t="str">
        <f>IF($B97="","",IF('3 INPUT SAP DATA'!$AN100=Data!$G$13,600*IF(H100&lt;100,H100/100,1)*Data!I$18/365,0))</f>
        <v/>
      </c>
      <c r="BR97" s="24" t="str">
        <f>IF($B97="","",IF('3 INPUT SAP DATA'!$AN100=Data!$G$13,600*IF(I100&lt;100,I100/100,1)*Data!J$18/365,0))</f>
        <v/>
      </c>
      <c r="BS97" s="24" t="str">
        <f>IF($B97="","",IF('3 INPUT SAP DATA'!$AN100=Data!$G$13,600*IF(J100&lt;100,J100/100,1)*Data!K$18/365,0))</f>
        <v/>
      </c>
      <c r="BT97" s="24" t="str">
        <f>IF($B97="","",IF('3 INPUT SAP DATA'!$AN100=Data!$G$13,600*IF(K100&lt;100,K100/100,1)*Data!L$18/365,0))</f>
        <v/>
      </c>
      <c r="BU97" s="24" t="str">
        <f>IF($B97="","",IF('3 INPUT SAP DATA'!$AN100=Data!$G$13,600*IF(L100&lt;100,L100/100,1)*Data!M$18/365,0))</f>
        <v/>
      </c>
      <c r="BV97" s="24" t="str">
        <f>IF($B97="","",IF('3 INPUT SAP DATA'!$AN100=Data!$G$13,600*IF(M100&lt;100,M100/100,1)*Data!N$18/365,0))</f>
        <v/>
      </c>
      <c r="BW97" s="24" t="str">
        <f>IF($B97="","",IF('3 INPUT SAP DATA'!$AN100=Data!$G$13,600*IF(N100&lt;100,N100/100,1)*Data!O$18/365,0))</f>
        <v/>
      </c>
      <c r="BX97" s="24" t="str">
        <f t="shared" si="39"/>
        <v/>
      </c>
      <c r="BY97" s="24" t="str">
        <f t="shared" si="40"/>
        <v/>
      </c>
      <c r="BZ97" s="24" t="str">
        <f t="shared" si="41"/>
        <v/>
      </c>
      <c r="CA97" s="24" t="str">
        <f t="shared" si="42"/>
        <v/>
      </c>
      <c r="CB97" s="24" t="str">
        <f t="shared" si="43"/>
        <v/>
      </c>
      <c r="CC97" s="24" t="str">
        <f t="shared" si="44"/>
        <v/>
      </c>
      <c r="CD97" s="24" t="str">
        <f t="shared" si="45"/>
        <v/>
      </c>
      <c r="CE97" s="24" t="str">
        <f t="shared" si="46"/>
        <v/>
      </c>
      <c r="CF97" s="24" t="str">
        <f t="shared" si="47"/>
        <v/>
      </c>
      <c r="CG97" s="24" t="str">
        <f t="shared" si="48"/>
        <v/>
      </c>
      <c r="CH97" s="24" t="str">
        <f t="shared" si="49"/>
        <v/>
      </c>
      <c r="CI97" s="24" t="str">
        <f t="shared" si="50"/>
        <v/>
      </c>
      <c r="CJ97" s="24" t="str">
        <f>IF($B97="","",BX97+'3 INPUT SAP DATA'!AV100)</f>
        <v/>
      </c>
      <c r="CK97" s="24" t="str">
        <f>IF($B97="","",BY97+'3 INPUT SAP DATA'!AW100)</f>
        <v/>
      </c>
      <c r="CL97" s="24" t="str">
        <f>IF($B97="","",BZ97+'3 INPUT SAP DATA'!AX100)</f>
        <v/>
      </c>
      <c r="CM97" s="24" t="str">
        <f>IF($B97="","",CA97+'3 INPUT SAP DATA'!AY100)</f>
        <v/>
      </c>
      <c r="CN97" s="24" t="str">
        <f>IF($B97="","",CB97+'3 INPUT SAP DATA'!AZ100)</f>
        <v/>
      </c>
      <c r="CO97" s="24" t="str">
        <f>IF($B97="","",CC97+'3 INPUT SAP DATA'!BA100)</f>
        <v/>
      </c>
      <c r="CP97" s="24" t="str">
        <f>IF($B97="","",CD97+'3 INPUT SAP DATA'!BB100)</f>
        <v/>
      </c>
      <c r="CQ97" s="24" t="str">
        <f>IF($B97="","",CE97+'3 INPUT SAP DATA'!BC100)</f>
        <v/>
      </c>
      <c r="CR97" s="24" t="str">
        <f>IF($B97="","",CF97+'3 INPUT SAP DATA'!BD100)</f>
        <v/>
      </c>
      <c r="CS97" s="24" t="str">
        <f>IF($B97="","",CG97+'3 INPUT SAP DATA'!BE100)</f>
        <v/>
      </c>
      <c r="CT97" s="24" t="str">
        <f>IF($B97="","",CH97+'3 INPUT SAP DATA'!BF100)</f>
        <v/>
      </c>
      <c r="CU97" s="24" t="str">
        <f>IF($B97="","",CI97+'3 INPUT SAP DATA'!BG100)</f>
        <v/>
      </c>
      <c r="CV97" s="24" t="str">
        <f>IF($B97="","",Data!$I$125*(Data!$I$123*O97+BL97)+Data!$I$124*(AB97+AN97+AZ97))</f>
        <v/>
      </c>
      <c r="CW97" s="24" t="str">
        <f>IF($B97="","",Data!$I$125*(Data!$I$123*P97+BM97)+Data!$I$124*(AC97+AO97+BA97))</f>
        <v/>
      </c>
      <c r="CX97" s="24" t="str">
        <f>IF($B97="","",Data!$I$125*(Data!$I$123*Q97+BN97)+Data!$I$124*(AD97+AP97+BB97))</f>
        <v/>
      </c>
      <c r="CY97" s="24" t="str">
        <f>IF($B97="","",Data!$I$125*(Data!$I$123*R97+BO97)+Data!$I$124*(AE97+AQ97+BC97))</f>
        <v/>
      </c>
      <c r="CZ97" s="24" t="str">
        <f>IF($B97="","",Data!$I$125*(Data!$I$123*S97+BP97)+Data!$I$124*(AF97+AR97+BD97))</f>
        <v/>
      </c>
      <c r="DA97" s="24" t="str">
        <f>IF($B97="","",Data!$I$125*(Data!$I$123*T97+BQ97)+Data!$I$124*(AG97+AS97+BE97))</f>
        <v/>
      </c>
      <c r="DB97" s="24" t="str">
        <f>IF($B97="","",Data!$I$125*(Data!$I$123*U97+BR97)+Data!$I$124*(AH97+AT97+BF97))</f>
        <v/>
      </c>
      <c r="DC97" s="24" t="str">
        <f>IF($B97="","",Data!$I$125*(Data!$I$123*V97+BS97)+Data!$I$124*(AI97+AU97+BG97))</f>
        <v/>
      </c>
      <c r="DD97" s="24" t="str">
        <f>IF($B97="","",Data!$I$125*(Data!$I$123*W97+BT97)+Data!$I$124*(AJ97+AV97+BH97))</f>
        <v/>
      </c>
      <c r="DE97" s="24" t="str">
        <f>IF($B97="","",Data!$I$125*(Data!$I$123*X97+BU97)+Data!$I$124*(AK97+AW97+BI97))</f>
        <v/>
      </c>
      <c r="DF97" s="24" t="str">
        <f>IF($B97="","",Data!$I$125*(Data!$I$123*Y97+BV97)+Data!$I$124*(AL97+AX97+BJ97))</f>
        <v/>
      </c>
      <c r="DG97" s="24" t="str">
        <f>IF($B97="","",Data!$I$125*(Data!$I$123*Z97+BW97)+Data!$I$124*(AM97+AY97+BK97))</f>
        <v/>
      </c>
    </row>
    <row r="98" spans="2:111" s="17" customFormat="1" ht="19.899999999999999" customHeight="1">
      <c r="B98" s="47" t="str">
        <f>IF('3 INPUT SAP DATA'!H101="","",'3 INPUT SAP DATA'!H101)</f>
        <v/>
      </c>
      <c r="C98" s="24" t="str">
        <f>IF($B98="","",25*Occupancy!$G94*Data!D$107)</f>
        <v/>
      </c>
      <c r="D98" s="24" t="str">
        <f>IF($B98="","",25*Occupancy!$G94*Data!E$107)</f>
        <v/>
      </c>
      <c r="E98" s="24" t="str">
        <f>IF($B98="","",25*Occupancy!$G94*Data!F$107)</f>
        <v/>
      </c>
      <c r="F98" s="24" t="str">
        <f>IF($B98="","",25*Occupancy!$G94*Data!G$107)</f>
        <v/>
      </c>
      <c r="G98" s="24" t="str">
        <f>IF($B98="","",25*Occupancy!$G94*Data!H$107)</f>
        <v/>
      </c>
      <c r="H98" s="24" t="str">
        <f>IF($B98="","",25*Occupancy!$G94*Data!I$107)</f>
        <v/>
      </c>
      <c r="I98" s="24" t="str">
        <f>IF($B98="","",25*Occupancy!$G94*Data!J$107)</f>
        <v/>
      </c>
      <c r="J98" s="24" t="str">
        <f>IF($B98="","",25*Occupancy!$G94*Data!K$107)</f>
        <v/>
      </c>
      <c r="K98" s="24" t="str">
        <f>IF($B98="","",25*Occupancy!$G94*Data!L$107)</f>
        <v/>
      </c>
      <c r="L98" s="24" t="str">
        <f>IF($B98="","",25*Occupancy!$G94*Data!M$107)</f>
        <v/>
      </c>
      <c r="M98" s="24" t="str">
        <f>IF($B98="","",25*Occupancy!$G94*Data!N$107)</f>
        <v/>
      </c>
      <c r="N98" s="24" t="str">
        <f>IF($B98="","",25*Occupancy!$G94*Data!O$107)</f>
        <v/>
      </c>
      <c r="O98" s="24" t="str">
        <f>IF($B98="","",4.18*C98*Data!D$18*(60-Data!D$104)/3600)</f>
        <v/>
      </c>
      <c r="P98" s="24" t="str">
        <f>IF($B98="","",4.18*D98*Data!E$18*(60-Data!E$104)/3600)</f>
        <v/>
      </c>
      <c r="Q98" s="24" t="str">
        <f>IF($B98="","",4.18*E98*Data!F$18*(60-Data!F$104)/3600)</f>
        <v/>
      </c>
      <c r="R98" s="24" t="str">
        <f>IF($B98="","",4.18*F98*Data!G$18*(60-Data!G$104)/3600)</f>
        <v/>
      </c>
      <c r="S98" s="24" t="str">
        <f>IF($B98="","",4.18*G98*Data!H$18*(60-Data!H$104)/3600)</f>
        <v/>
      </c>
      <c r="T98" s="24" t="str">
        <f>IF($B98="","",4.18*H98*Data!I$18*(60-Data!I$104)/3600)</f>
        <v/>
      </c>
      <c r="U98" s="24" t="str">
        <f>IF($B98="","",4.18*I98*Data!J$18*(60-Data!J$104)/3600)</f>
        <v/>
      </c>
      <c r="V98" s="24" t="str">
        <f>IF($B98="","",4.18*J98*Data!K$18*(60-Data!K$104)/3600)</f>
        <v/>
      </c>
      <c r="W98" s="24" t="str">
        <f>IF($B98="","",4.18*K98*Data!L$18*(60-Data!L$104)/3600)</f>
        <v/>
      </c>
      <c r="X98" s="24" t="str">
        <f>IF($B98="","",4.18*L98*Data!M$18*(60-Data!M$104)/3600)</f>
        <v/>
      </c>
      <c r="Y98" s="24" t="str">
        <f>IF($B98="","",4.18*M98*Data!N$18*(60-Data!N$104)/3600)</f>
        <v/>
      </c>
      <c r="Z98" s="24" t="str">
        <f>IF($B98="","",4.18*N98*Data!O$18*(60-Data!O$104)/3600)</f>
        <v/>
      </c>
      <c r="AA98" s="24" t="str">
        <f t="shared" si="37"/>
        <v/>
      </c>
      <c r="AB98" s="24" t="str">
        <f t="shared" si="38"/>
        <v/>
      </c>
      <c r="AC98" s="24" t="str">
        <f t="shared" si="26"/>
        <v/>
      </c>
      <c r="AD98" s="24" t="str">
        <f t="shared" si="27"/>
        <v/>
      </c>
      <c r="AE98" s="24" t="str">
        <f t="shared" si="28"/>
        <v/>
      </c>
      <c r="AF98" s="24" t="str">
        <f t="shared" si="29"/>
        <v/>
      </c>
      <c r="AG98" s="24" t="str">
        <f t="shared" si="30"/>
        <v/>
      </c>
      <c r="AH98" s="24" t="str">
        <f t="shared" si="31"/>
        <v/>
      </c>
      <c r="AI98" s="24" t="str">
        <f t="shared" si="32"/>
        <v/>
      </c>
      <c r="AJ98" s="24" t="str">
        <f t="shared" si="33"/>
        <v/>
      </c>
      <c r="AK98" s="24" t="str">
        <f t="shared" si="34"/>
        <v/>
      </c>
      <c r="AL98" s="24" t="str">
        <f t="shared" si="35"/>
        <v/>
      </c>
      <c r="AM98" s="24" t="str">
        <f t="shared" si="36"/>
        <v/>
      </c>
      <c r="AN98" s="24" t="str">
        <f>IF($B98="","",'3 INPUT SAP DATA'!$AP101*0.6*Data!D$18)</f>
        <v/>
      </c>
      <c r="AO98" s="24" t="str">
        <f>IF($B98="","",'3 INPUT SAP DATA'!$AP101*0.6*Data!E$18)</f>
        <v/>
      </c>
      <c r="AP98" s="24" t="str">
        <f>IF($B98="","",'3 INPUT SAP DATA'!$AP101*0.6*Data!F$18)</f>
        <v/>
      </c>
      <c r="AQ98" s="24" t="str">
        <f>IF($B98="","",'3 INPUT SAP DATA'!$AP101*0.6*Data!G$18)</f>
        <v/>
      </c>
      <c r="AR98" s="24" t="str">
        <f>IF($B98="","",'3 INPUT SAP DATA'!$AP101*0.6*Data!H$18)</f>
        <v/>
      </c>
      <c r="AS98" s="24" t="str">
        <f>IF($B98="","",'3 INPUT SAP DATA'!$AP101*0.6*Data!I$18)</f>
        <v/>
      </c>
      <c r="AT98" s="24" t="str">
        <f>IF($B98="","",'3 INPUT SAP DATA'!$AP101*0.6*Data!J$18)</f>
        <v/>
      </c>
      <c r="AU98" s="24" t="str">
        <f>IF($B98="","",'3 INPUT SAP DATA'!$AP101*0.6*Data!K$18)</f>
        <v/>
      </c>
      <c r="AV98" s="24" t="str">
        <f>IF($B98="","",'3 INPUT SAP DATA'!$AP101*0.6*Data!L$18)</f>
        <v/>
      </c>
      <c r="AW98" s="24" t="str">
        <f>IF($B98="","",'3 INPUT SAP DATA'!$AP101*0.6*Data!M$18)</f>
        <v/>
      </c>
      <c r="AX98" s="24" t="str">
        <f>IF($B98="","",'3 INPUT SAP DATA'!$AP101*0.6*Data!N$18)</f>
        <v/>
      </c>
      <c r="AY98" s="24" t="str">
        <f>IF($B98="","",'3 INPUT SAP DATA'!$AP101*0.6*Data!O$18)</f>
        <v/>
      </c>
      <c r="AZ98" s="24" t="str">
        <f>IF($B98="","",IF(OR('3 INPUT SAP DATA'!$AI101=Data!$E$12,'3 INPUT SAP DATA'!$AI101=Data!$G$12,'3 INPUT SAP DATA'!$AI101=Data!$H$12),0,Data!D$18*14*((0.0091*1+0.0245*(1-1))*3+0.0263)))</f>
        <v/>
      </c>
      <c r="BA98" s="24" t="str">
        <f>IF($B98="","",IF(OR('3 INPUT SAP DATA'!$AI101=Data!$E$12,'3 INPUT SAP DATA'!$AI101=Data!$G$12,'3 INPUT SAP DATA'!$AI101=Data!$H$12),0,Data!E$18*14*((0.0091*1+0.0245*(1-1))*3+0.0263)))</f>
        <v/>
      </c>
      <c r="BB98" s="24" t="str">
        <f>IF($B98="","",IF(OR('3 INPUT SAP DATA'!$AI101=Data!$E$12,'3 INPUT SAP DATA'!$AI101=Data!$G$12,'3 INPUT SAP DATA'!$AI101=Data!$H$12),0,Data!F$18*14*((0.0091*1+0.0245*(1-1))*3+0.0263)))</f>
        <v/>
      </c>
      <c r="BC98" s="24" t="str">
        <f>IF($B98="","",IF(OR('3 INPUT SAP DATA'!$AI101=Data!$E$12,'3 INPUT SAP DATA'!$AI101=Data!$G$12,'3 INPUT SAP DATA'!$AI101=Data!$H$12),0,Data!G$18*14*((0.0091*1+0.0245*(1-1))*3+0.0263)))</f>
        <v/>
      </c>
      <c r="BD98" s="24" t="str">
        <f>IF($B98="","",IF(OR('3 INPUT SAP DATA'!$AI101=Data!$E$12,'3 INPUT SAP DATA'!$AI101=Data!$G$12,'3 INPUT SAP DATA'!$AI101=Data!$H$12),0,Data!H$18*14*((0.0091*1+0.0245*(1-1))*3+0.0263)))</f>
        <v/>
      </c>
      <c r="BE98" s="24" t="str">
        <f>IF($B98="","",IF(OR('3 INPUT SAP DATA'!$AI101=Data!$E$12,'3 INPUT SAP DATA'!$AI101=Data!$G$12,'3 INPUT SAP DATA'!$AI101=Data!$H$12),0,Data!I$18*14*((0.0091*1+0.0245*(1-1))*3+0.0263)))</f>
        <v/>
      </c>
      <c r="BF98" s="24" t="str">
        <f>IF($B98="","",IF(OR('3 INPUT SAP DATA'!$AI101=Data!$E$12,'3 INPUT SAP DATA'!$AI101=Data!$G$12,'3 INPUT SAP DATA'!$AI101=Data!$H$12),0,Data!J$18*14*((0.0091*1+0.0245*(1-1))*3+0.0263)))</f>
        <v/>
      </c>
      <c r="BG98" s="24" t="str">
        <f>IF($B98="","",IF(OR('3 INPUT SAP DATA'!$AI101=Data!$E$12,'3 INPUT SAP DATA'!$AI101=Data!$G$12,'3 INPUT SAP DATA'!$AI101=Data!$H$12),0,Data!K$18*14*((0.0091*1+0.0245*(1-1))*3+0.0263)))</f>
        <v/>
      </c>
      <c r="BH98" s="24" t="str">
        <f>IF($B98="","",IF(OR('3 INPUT SAP DATA'!$AI101=Data!$E$12,'3 INPUT SAP DATA'!$AI101=Data!$G$12,'3 INPUT SAP DATA'!$AI101=Data!$H$12),0,Data!L$18*14*((0.0091*1+0.0245*(1-1))*3+0.0263)))</f>
        <v/>
      </c>
      <c r="BI98" s="24" t="str">
        <f>IF($B98="","",IF(OR('3 INPUT SAP DATA'!$AI101=Data!$E$12,'3 INPUT SAP DATA'!$AI101=Data!$G$12,'3 INPUT SAP DATA'!$AI101=Data!$H$12),0,Data!M$18*14*((0.0091*1+0.0245*(1-1))*3+0.0263)))</f>
        <v/>
      </c>
      <c r="BJ98" s="24" t="str">
        <f>IF($B98="","",IF(OR('3 INPUT SAP DATA'!$AI101=Data!$E$12,'3 INPUT SAP DATA'!$AI101=Data!$G$12,'3 INPUT SAP DATA'!$AI101=Data!$H$12),0,Data!N$18*14*((0.0091*1+0.0245*(1-1))*3+0.0263)))</f>
        <v/>
      </c>
      <c r="BK98" s="24" t="str">
        <f>IF($B98="","",IF(OR('3 INPUT SAP DATA'!$AI101=Data!$E$12,'3 INPUT SAP DATA'!$AI101=Data!$G$12,'3 INPUT SAP DATA'!$AI101=Data!$H$12),0,Data!O$18*14*((0.0091*1+0.0245*(1-1))*3+0.0263)))</f>
        <v/>
      </c>
      <c r="BL98" s="24" t="str">
        <f>IF($B98="","",IF('3 INPUT SAP DATA'!$AN101=Data!$G$13,600*IF(C101&lt;100,C101/100,1)*Data!D$18/365,0))</f>
        <v/>
      </c>
      <c r="BM98" s="24" t="str">
        <f>IF($B98="","",IF('3 INPUT SAP DATA'!$AN101=Data!$G$13,600*IF(D101&lt;100,D101/100,1)*Data!E$18/365,0))</f>
        <v/>
      </c>
      <c r="BN98" s="24" t="str">
        <f>IF($B98="","",IF('3 INPUT SAP DATA'!$AN101=Data!$G$13,600*IF(E101&lt;100,E101/100,1)*Data!F$18/365,0))</f>
        <v/>
      </c>
      <c r="BO98" s="24" t="str">
        <f>IF($B98="","",IF('3 INPUT SAP DATA'!$AN101=Data!$G$13,600*IF(F101&lt;100,F101/100,1)*Data!G$18/365,0))</f>
        <v/>
      </c>
      <c r="BP98" s="24" t="str">
        <f>IF($B98="","",IF('3 INPUT SAP DATA'!$AN101=Data!$G$13,600*IF(G101&lt;100,G101/100,1)*Data!H$18/365,0))</f>
        <v/>
      </c>
      <c r="BQ98" s="24" t="str">
        <f>IF($B98="","",IF('3 INPUT SAP DATA'!$AN101=Data!$G$13,600*IF(H101&lt;100,H101/100,1)*Data!I$18/365,0))</f>
        <v/>
      </c>
      <c r="BR98" s="24" t="str">
        <f>IF($B98="","",IF('3 INPUT SAP DATA'!$AN101=Data!$G$13,600*IF(I101&lt;100,I101/100,1)*Data!J$18/365,0))</f>
        <v/>
      </c>
      <c r="BS98" s="24" t="str">
        <f>IF($B98="","",IF('3 INPUT SAP DATA'!$AN101=Data!$G$13,600*IF(J101&lt;100,J101/100,1)*Data!K$18/365,0))</f>
        <v/>
      </c>
      <c r="BT98" s="24" t="str">
        <f>IF($B98="","",IF('3 INPUT SAP DATA'!$AN101=Data!$G$13,600*IF(K101&lt;100,K101/100,1)*Data!L$18/365,0))</f>
        <v/>
      </c>
      <c r="BU98" s="24" t="str">
        <f>IF($B98="","",IF('3 INPUT SAP DATA'!$AN101=Data!$G$13,600*IF(L101&lt;100,L101/100,1)*Data!M$18/365,0))</f>
        <v/>
      </c>
      <c r="BV98" s="24" t="str">
        <f>IF($B98="","",IF('3 INPUT SAP DATA'!$AN101=Data!$G$13,600*IF(M101&lt;100,M101/100,1)*Data!N$18/365,0))</f>
        <v/>
      </c>
      <c r="BW98" s="24" t="str">
        <f>IF($B98="","",IF('3 INPUT SAP DATA'!$AN101=Data!$G$13,600*IF(N101&lt;100,N101/100,1)*Data!O$18/365,0))</f>
        <v/>
      </c>
      <c r="BX98" s="24" t="str">
        <f t="shared" si="39"/>
        <v/>
      </c>
      <c r="BY98" s="24" t="str">
        <f t="shared" si="40"/>
        <v/>
      </c>
      <c r="BZ98" s="24" t="str">
        <f t="shared" si="41"/>
        <v/>
      </c>
      <c r="CA98" s="24" t="str">
        <f t="shared" si="42"/>
        <v/>
      </c>
      <c r="CB98" s="24" t="str">
        <f t="shared" si="43"/>
        <v/>
      </c>
      <c r="CC98" s="24" t="str">
        <f t="shared" si="44"/>
        <v/>
      </c>
      <c r="CD98" s="24" t="str">
        <f t="shared" si="45"/>
        <v/>
      </c>
      <c r="CE98" s="24" t="str">
        <f t="shared" si="46"/>
        <v/>
      </c>
      <c r="CF98" s="24" t="str">
        <f t="shared" si="47"/>
        <v/>
      </c>
      <c r="CG98" s="24" t="str">
        <f t="shared" si="48"/>
        <v/>
      </c>
      <c r="CH98" s="24" t="str">
        <f t="shared" si="49"/>
        <v/>
      </c>
      <c r="CI98" s="24" t="str">
        <f t="shared" si="50"/>
        <v/>
      </c>
      <c r="CJ98" s="24" t="str">
        <f>IF($B98="","",BX98+'3 INPUT SAP DATA'!AV101)</f>
        <v/>
      </c>
      <c r="CK98" s="24" t="str">
        <f>IF($B98="","",BY98+'3 INPUT SAP DATA'!AW101)</f>
        <v/>
      </c>
      <c r="CL98" s="24" t="str">
        <f>IF($B98="","",BZ98+'3 INPUT SAP DATA'!AX101)</f>
        <v/>
      </c>
      <c r="CM98" s="24" t="str">
        <f>IF($B98="","",CA98+'3 INPUT SAP DATA'!AY101)</f>
        <v/>
      </c>
      <c r="CN98" s="24" t="str">
        <f>IF($B98="","",CB98+'3 INPUT SAP DATA'!AZ101)</f>
        <v/>
      </c>
      <c r="CO98" s="24" t="str">
        <f>IF($B98="","",CC98+'3 INPUT SAP DATA'!BA101)</f>
        <v/>
      </c>
      <c r="CP98" s="24" t="str">
        <f>IF($B98="","",CD98+'3 INPUT SAP DATA'!BB101)</f>
        <v/>
      </c>
      <c r="CQ98" s="24" t="str">
        <f>IF($B98="","",CE98+'3 INPUT SAP DATA'!BC101)</f>
        <v/>
      </c>
      <c r="CR98" s="24" t="str">
        <f>IF($B98="","",CF98+'3 INPUT SAP DATA'!BD101)</f>
        <v/>
      </c>
      <c r="CS98" s="24" t="str">
        <f>IF($B98="","",CG98+'3 INPUT SAP DATA'!BE101)</f>
        <v/>
      </c>
      <c r="CT98" s="24" t="str">
        <f>IF($B98="","",CH98+'3 INPUT SAP DATA'!BF101)</f>
        <v/>
      </c>
      <c r="CU98" s="24" t="str">
        <f>IF($B98="","",CI98+'3 INPUT SAP DATA'!BG101)</f>
        <v/>
      </c>
      <c r="CV98" s="24" t="str">
        <f>IF($B98="","",Data!$I$125*(Data!$I$123*O98+BL98)+Data!$I$124*(AB98+AN98+AZ98))</f>
        <v/>
      </c>
      <c r="CW98" s="24" t="str">
        <f>IF($B98="","",Data!$I$125*(Data!$I$123*P98+BM98)+Data!$I$124*(AC98+AO98+BA98))</f>
        <v/>
      </c>
      <c r="CX98" s="24" t="str">
        <f>IF($B98="","",Data!$I$125*(Data!$I$123*Q98+BN98)+Data!$I$124*(AD98+AP98+BB98))</f>
        <v/>
      </c>
      <c r="CY98" s="24" t="str">
        <f>IF($B98="","",Data!$I$125*(Data!$I$123*R98+BO98)+Data!$I$124*(AE98+AQ98+BC98))</f>
        <v/>
      </c>
      <c r="CZ98" s="24" t="str">
        <f>IF($B98="","",Data!$I$125*(Data!$I$123*S98+BP98)+Data!$I$124*(AF98+AR98+BD98))</f>
        <v/>
      </c>
      <c r="DA98" s="24" t="str">
        <f>IF($B98="","",Data!$I$125*(Data!$I$123*T98+BQ98)+Data!$I$124*(AG98+AS98+BE98))</f>
        <v/>
      </c>
      <c r="DB98" s="24" t="str">
        <f>IF($B98="","",Data!$I$125*(Data!$I$123*U98+BR98)+Data!$I$124*(AH98+AT98+BF98))</f>
        <v/>
      </c>
      <c r="DC98" s="24" t="str">
        <f>IF($B98="","",Data!$I$125*(Data!$I$123*V98+BS98)+Data!$I$124*(AI98+AU98+BG98))</f>
        <v/>
      </c>
      <c r="DD98" s="24" t="str">
        <f>IF($B98="","",Data!$I$125*(Data!$I$123*W98+BT98)+Data!$I$124*(AJ98+AV98+BH98))</f>
        <v/>
      </c>
      <c r="DE98" s="24" t="str">
        <f>IF($B98="","",Data!$I$125*(Data!$I$123*X98+BU98)+Data!$I$124*(AK98+AW98+BI98))</f>
        <v/>
      </c>
      <c r="DF98" s="24" t="str">
        <f>IF($B98="","",Data!$I$125*(Data!$I$123*Y98+BV98)+Data!$I$124*(AL98+AX98+BJ98))</f>
        <v/>
      </c>
      <c r="DG98" s="24" t="str">
        <f>IF($B98="","",Data!$I$125*(Data!$I$123*Z98+BW98)+Data!$I$124*(AM98+AY98+BK98))</f>
        <v/>
      </c>
    </row>
    <row r="99" spans="2:111" s="17" customFormat="1" ht="19.899999999999999" customHeight="1">
      <c r="B99" s="47" t="str">
        <f>IF('3 INPUT SAP DATA'!H102="","",'3 INPUT SAP DATA'!H102)</f>
        <v/>
      </c>
      <c r="C99" s="24" t="str">
        <f>IF($B99="","",25*Occupancy!$G95*Data!D$107)</f>
        <v/>
      </c>
      <c r="D99" s="24" t="str">
        <f>IF($B99="","",25*Occupancy!$G95*Data!E$107)</f>
        <v/>
      </c>
      <c r="E99" s="24" t="str">
        <f>IF($B99="","",25*Occupancy!$G95*Data!F$107)</f>
        <v/>
      </c>
      <c r="F99" s="24" t="str">
        <f>IF($B99="","",25*Occupancy!$G95*Data!G$107)</f>
        <v/>
      </c>
      <c r="G99" s="24" t="str">
        <f>IF($B99="","",25*Occupancy!$G95*Data!H$107)</f>
        <v/>
      </c>
      <c r="H99" s="24" t="str">
        <f>IF($B99="","",25*Occupancy!$G95*Data!I$107)</f>
        <v/>
      </c>
      <c r="I99" s="24" t="str">
        <f>IF($B99="","",25*Occupancy!$G95*Data!J$107)</f>
        <v/>
      </c>
      <c r="J99" s="24" t="str">
        <f>IF($B99="","",25*Occupancy!$G95*Data!K$107)</f>
        <v/>
      </c>
      <c r="K99" s="24" t="str">
        <f>IF($B99="","",25*Occupancy!$G95*Data!L$107)</f>
        <v/>
      </c>
      <c r="L99" s="24" t="str">
        <f>IF($B99="","",25*Occupancy!$G95*Data!M$107)</f>
        <v/>
      </c>
      <c r="M99" s="24" t="str">
        <f>IF($B99="","",25*Occupancy!$G95*Data!N$107)</f>
        <v/>
      </c>
      <c r="N99" s="24" t="str">
        <f>IF($B99="","",25*Occupancy!$G95*Data!O$107)</f>
        <v/>
      </c>
      <c r="O99" s="24" t="str">
        <f>IF($B99="","",4.18*C99*Data!D$18*(60-Data!D$104)/3600)</f>
        <v/>
      </c>
      <c r="P99" s="24" t="str">
        <f>IF($B99="","",4.18*D99*Data!E$18*(60-Data!E$104)/3600)</f>
        <v/>
      </c>
      <c r="Q99" s="24" t="str">
        <f>IF($B99="","",4.18*E99*Data!F$18*(60-Data!F$104)/3600)</f>
        <v/>
      </c>
      <c r="R99" s="24" t="str">
        <f>IF($B99="","",4.18*F99*Data!G$18*(60-Data!G$104)/3600)</f>
        <v/>
      </c>
      <c r="S99" s="24" t="str">
        <f>IF($B99="","",4.18*G99*Data!H$18*(60-Data!H$104)/3600)</f>
        <v/>
      </c>
      <c r="T99" s="24" t="str">
        <f>IF($B99="","",4.18*H99*Data!I$18*(60-Data!I$104)/3600)</f>
        <v/>
      </c>
      <c r="U99" s="24" t="str">
        <f>IF($B99="","",4.18*I99*Data!J$18*(60-Data!J$104)/3600)</f>
        <v/>
      </c>
      <c r="V99" s="24" t="str">
        <f>IF($B99="","",4.18*J99*Data!K$18*(60-Data!K$104)/3600)</f>
        <v/>
      </c>
      <c r="W99" s="24" t="str">
        <f>IF($B99="","",4.18*K99*Data!L$18*(60-Data!L$104)/3600)</f>
        <v/>
      </c>
      <c r="X99" s="24" t="str">
        <f>IF($B99="","",4.18*L99*Data!M$18*(60-Data!M$104)/3600)</f>
        <v/>
      </c>
      <c r="Y99" s="24" t="str">
        <f>IF($B99="","",4.18*M99*Data!N$18*(60-Data!N$104)/3600)</f>
        <v/>
      </c>
      <c r="Z99" s="24" t="str">
        <f>IF($B99="","",4.18*N99*Data!O$18*(60-Data!O$104)/3600)</f>
        <v/>
      </c>
      <c r="AA99" s="24" t="str">
        <f t="shared" si="37"/>
        <v/>
      </c>
      <c r="AB99" s="24" t="str">
        <f t="shared" si="38"/>
        <v/>
      </c>
      <c r="AC99" s="24" t="str">
        <f t="shared" si="26"/>
        <v/>
      </c>
      <c r="AD99" s="24" t="str">
        <f t="shared" si="27"/>
        <v/>
      </c>
      <c r="AE99" s="24" t="str">
        <f t="shared" si="28"/>
        <v/>
      </c>
      <c r="AF99" s="24" t="str">
        <f t="shared" si="29"/>
        <v/>
      </c>
      <c r="AG99" s="24" t="str">
        <f t="shared" si="30"/>
        <v/>
      </c>
      <c r="AH99" s="24" t="str">
        <f t="shared" si="31"/>
        <v/>
      </c>
      <c r="AI99" s="24" t="str">
        <f t="shared" si="32"/>
        <v/>
      </c>
      <c r="AJ99" s="24" t="str">
        <f t="shared" si="33"/>
        <v/>
      </c>
      <c r="AK99" s="24" t="str">
        <f t="shared" si="34"/>
        <v/>
      </c>
      <c r="AL99" s="24" t="str">
        <f t="shared" si="35"/>
        <v/>
      </c>
      <c r="AM99" s="24" t="str">
        <f t="shared" si="36"/>
        <v/>
      </c>
      <c r="AN99" s="24" t="str">
        <f>IF($B99="","",'3 INPUT SAP DATA'!$AP102*0.6*Data!D$18)</f>
        <v/>
      </c>
      <c r="AO99" s="24" t="str">
        <f>IF($B99="","",'3 INPUT SAP DATA'!$AP102*0.6*Data!E$18)</f>
        <v/>
      </c>
      <c r="AP99" s="24" t="str">
        <f>IF($B99="","",'3 INPUT SAP DATA'!$AP102*0.6*Data!F$18)</f>
        <v/>
      </c>
      <c r="AQ99" s="24" t="str">
        <f>IF($B99="","",'3 INPUT SAP DATA'!$AP102*0.6*Data!G$18)</f>
        <v/>
      </c>
      <c r="AR99" s="24" t="str">
        <f>IF($B99="","",'3 INPUT SAP DATA'!$AP102*0.6*Data!H$18)</f>
        <v/>
      </c>
      <c r="AS99" s="24" t="str">
        <f>IF($B99="","",'3 INPUT SAP DATA'!$AP102*0.6*Data!I$18)</f>
        <v/>
      </c>
      <c r="AT99" s="24" t="str">
        <f>IF($B99="","",'3 INPUT SAP DATA'!$AP102*0.6*Data!J$18)</f>
        <v/>
      </c>
      <c r="AU99" s="24" t="str">
        <f>IF($B99="","",'3 INPUT SAP DATA'!$AP102*0.6*Data!K$18)</f>
        <v/>
      </c>
      <c r="AV99" s="24" t="str">
        <f>IF($B99="","",'3 INPUT SAP DATA'!$AP102*0.6*Data!L$18)</f>
        <v/>
      </c>
      <c r="AW99" s="24" t="str">
        <f>IF($B99="","",'3 INPUT SAP DATA'!$AP102*0.6*Data!M$18)</f>
        <v/>
      </c>
      <c r="AX99" s="24" t="str">
        <f>IF($B99="","",'3 INPUT SAP DATA'!$AP102*0.6*Data!N$18)</f>
        <v/>
      </c>
      <c r="AY99" s="24" t="str">
        <f>IF($B99="","",'3 INPUT SAP DATA'!$AP102*0.6*Data!O$18)</f>
        <v/>
      </c>
      <c r="AZ99" s="24" t="str">
        <f>IF($B99="","",IF(OR('3 INPUT SAP DATA'!$AI102=Data!$E$12,'3 INPUT SAP DATA'!$AI102=Data!$G$12,'3 INPUT SAP DATA'!$AI102=Data!$H$12),0,Data!D$18*14*((0.0091*1+0.0245*(1-1))*3+0.0263)))</f>
        <v/>
      </c>
      <c r="BA99" s="24" t="str">
        <f>IF($B99="","",IF(OR('3 INPUT SAP DATA'!$AI102=Data!$E$12,'3 INPUT SAP DATA'!$AI102=Data!$G$12,'3 INPUT SAP DATA'!$AI102=Data!$H$12),0,Data!E$18*14*((0.0091*1+0.0245*(1-1))*3+0.0263)))</f>
        <v/>
      </c>
      <c r="BB99" s="24" t="str">
        <f>IF($B99="","",IF(OR('3 INPUT SAP DATA'!$AI102=Data!$E$12,'3 INPUT SAP DATA'!$AI102=Data!$G$12,'3 INPUT SAP DATA'!$AI102=Data!$H$12),0,Data!F$18*14*((0.0091*1+0.0245*(1-1))*3+0.0263)))</f>
        <v/>
      </c>
      <c r="BC99" s="24" t="str">
        <f>IF($B99="","",IF(OR('3 INPUT SAP DATA'!$AI102=Data!$E$12,'3 INPUT SAP DATA'!$AI102=Data!$G$12,'3 INPUT SAP DATA'!$AI102=Data!$H$12),0,Data!G$18*14*((0.0091*1+0.0245*(1-1))*3+0.0263)))</f>
        <v/>
      </c>
      <c r="BD99" s="24" t="str">
        <f>IF($B99="","",IF(OR('3 INPUT SAP DATA'!$AI102=Data!$E$12,'3 INPUT SAP DATA'!$AI102=Data!$G$12,'3 INPUT SAP DATA'!$AI102=Data!$H$12),0,Data!H$18*14*((0.0091*1+0.0245*(1-1))*3+0.0263)))</f>
        <v/>
      </c>
      <c r="BE99" s="24" t="str">
        <f>IF($B99="","",IF(OR('3 INPUT SAP DATA'!$AI102=Data!$E$12,'3 INPUT SAP DATA'!$AI102=Data!$G$12,'3 INPUT SAP DATA'!$AI102=Data!$H$12),0,Data!I$18*14*((0.0091*1+0.0245*(1-1))*3+0.0263)))</f>
        <v/>
      </c>
      <c r="BF99" s="24" t="str">
        <f>IF($B99="","",IF(OR('3 INPUT SAP DATA'!$AI102=Data!$E$12,'3 INPUT SAP DATA'!$AI102=Data!$G$12,'3 INPUT SAP DATA'!$AI102=Data!$H$12),0,Data!J$18*14*((0.0091*1+0.0245*(1-1))*3+0.0263)))</f>
        <v/>
      </c>
      <c r="BG99" s="24" t="str">
        <f>IF($B99="","",IF(OR('3 INPUT SAP DATA'!$AI102=Data!$E$12,'3 INPUT SAP DATA'!$AI102=Data!$G$12,'3 INPUT SAP DATA'!$AI102=Data!$H$12),0,Data!K$18*14*((0.0091*1+0.0245*(1-1))*3+0.0263)))</f>
        <v/>
      </c>
      <c r="BH99" s="24" t="str">
        <f>IF($B99="","",IF(OR('3 INPUT SAP DATA'!$AI102=Data!$E$12,'3 INPUT SAP DATA'!$AI102=Data!$G$12,'3 INPUT SAP DATA'!$AI102=Data!$H$12),0,Data!L$18*14*((0.0091*1+0.0245*(1-1))*3+0.0263)))</f>
        <v/>
      </c>
      <c r="BI99" s="24" t="str">
        <f>IF($B99="","",IF(OR('3 INPUT SAP DATA'!$AI102=Data!$E$12,'3 INPUT SAP DATA'!$AI102=Data!$G$12,'3 INPUT SAP DATA'!$AI102=Data!$H$12),0,Data!M$18*14*((0.0091*1+0.0245*(1-1))*3+0.0263)))</f>
        <v/>
      </c>
      <c r="BJ99" s="24" t="str">
        <f>IF($B99="","",IF(OR('3 INPUT SAP DATA'!$AI102=Data!$E$12,'3 INPUT SAP DATA'!$AI102=Data!$G$12,'3 INPUT SAP DATA'!$AI102=Data!$H$12),0,Data!N$18*14*((0.0091*1+0.0245*(1-1))*3+0.0263)))</f>
        <v/>
      </c>
      <c r="BK99" s="24" t="str">
        <f>IF($B99="","",IF(OR('3 INPUT SAP DATA'!$AI102=Data!$E$12,'3 INPUT SAP DATA'!$AI102=Data!$G$12,'3 INPUT SAP DATA'!$AI102=Data!$H$12),0,Data!O$18*14*((0.0091*1+0.0245*(1-1))*3+0.0263)))</f>
        <v/>
      </c>
      <c r="BL99" s="24" t="str">
        <f>IF($B99="","",IF('3 INPUT SAP DATA'!$AN102=Data!$G$13,600*IF(C102&lt;100,C102/100,1)*Data!D$18/365,0))</f>
        <v/>
      </c>
      <c r="BM99" s="24" t="str">
        <f>IF($B99="","",IF('3 INPUT SAP DATA'!$AN102=Data!$G$13,600*IF(D102&lt;100,D102/100,1)*Data!E$18/365,0))</f>
        <v/>
      </c>
      <c r="BN99" s="24" t="str">
        <f>IF($B99="","",IF('3 INPUT SAP DATA'!$AN102=Data!$G$13,600*IF(E102&lt;100,E102/100,1)*Data!F$18/365,0))</f>
        <v/>
      </c>
      <c r="BO99" s="24" t="str">
        <f>IF($B99="","",IF('3 INPUT SAP DATA'!$AN102=Data!$G$13,600*IF(F102&lt;100,F102/100,1)*Data!G$18/365,0))</f>
        <v/>
      </c>
      <c r="BP99" s="24" t="str">
        <f>IF($B99="","",IF('3 INPUT SAP DATA'!$AN102=Data!$G$13,600*IF(G102&lt;100,G102/100,1)*Data!H$18/365,0))</f>
        <v/>
      </c>
      <c r="BQ99" s="24" t="str">
        <f>IF($B99="","",IF('3 INPUT SAP DATA'!$AN102=Data!$G$13,600*IF(H102&lt;100,H102/100,1)*Data!I$18/365,0))</f>
        <v/>
      </c>
      <c r="BR99" s="24" t="str">
        <f>IF($B99="","",IF('3 INPUT SAP DATA'!$AN102=Data!$G$13,600*IF(I102&lt;100,I102/100,1)*Data!J$18/365,0))</f>
        <v/>
      </c>
      <c r="BS99" s="24" t="str">
        <f>IF($B99="","",IF('3 INPUT SAP DATA'!$AN102=Data!$G$13,600*IF(J102&lt;100,J102/100,1)*Data!K$18/365,0))</f>
        <v/>
      </c>
      <c r="BT99" s="24" t="str">
        <f>IF($B99="","",IF('3 INPUT SAP DATA'!$AN102=Data!$G$13,600*IF(K102&lt;100,K102/100,1)*Data!L$18/365,0))</f>
        <v/>
      </c>
      <c r="BU99" s="24" t="str">
        <f>IF($B99="","",IF('3 INPUT SAP DATA'!$AN102=Data!$G$13,600*IF(L102&lt;100,L102/100,1)*Data!M$18/365,0))</f>
        <v/>
      </c>
      <c r="BV99" s="24" t="str">
        <f>IF($B99="","",IF('3 INPUT SAP DATA'!$AN102=Data!$G$13,600*IF(M102&lt;100,M102/100,1)*Data!N$18/365,0))</f>
        <v/>
      </c>
      <c r="BW99" s="24" t="str">
        <f>IF($B99="","",IF('3 INPUT SAP DATA'!$AN102=Data!$G$13,600*IF(N102&lt;100,N102/100,1)*Data!O$18/365,0))</f>
        <v/>
      </c>
      <c r="BX99" s="24" t="str">
        <f t="shared" si="39"/>
        <v/>
      </c>
      <c r="BY99" s="24" t="str">
        <f t="shared" si="40"/>
        <v/>
      </c>
      <c r="BZ99" s="24" t="str">
        <f t="shared" si="41"/>
        <v/>
      </c>
      <c r="CA99" s="24" t="str">
        <f t="shared" si="42"/>
        <v/>
      </c>
      <c r="CB99" s="24" t="str">
        <f t="shared" si="43"/>
        <v/>
      </c>
      <c r="CC99" s="24" t="str">
        <f t="shared" si="44"/>
        <v/>
      </c>
      <c r="CD99" s="24" t="str">
        <f t="shared" si="45"/>
        <v/>
      </c>
      <c r="CE99" s="24" t="str">
        <f t="shared" si="46"/>
        <v/>
      </c>
      <c r="CF99" s="24" t="str">
        <f t="shared" si="47"/>
        <v/>
      </c>
      <c r="CG99" s="24" t="str">
        <f t="shared" si="48"/>
        <v/>
      </c>
      <c r="CH99" s="24" t="str">
        <f t="shared" si="49"/>
        <v/>
      </c>
      <c r="CI99" s="24" t="str">
        <f t="shared" si="50"/>
        <v/>
      </c>
      <c r="CJ99" s="24" t="str">
        <f>IF($B99="","",BX99+'3 INPUT SAP DATA'!AV102)</f>
        <v/>
      </c>
      <c r="CK99" s="24" t="str">
        <f>IF($B99="","",BY99+'3 INPUT SAP DATA'!AW102)</f>
        <v/>
      </c>
      <c r="CL99" s="24" t="str">
        <f>IF($B99="","",BZ99+'3 INPUT SAP DATA'!AX102)</f>
        <v/>
      </c>
      <c r="CM99" s="24" t="str">
        <f>IF($B99="","",CA99+'3 INPUT SAP DATA'!AY102)</f>
        <v/>
      </c>
      <c r="CN99" s="24" t="str">
        <f>IF($B99="","",CB99+'3 INPUT SAP DATA'!AZ102)</f>
        <v/>
      </c>
      <c r="CO99" s="24" t="str">
        <f>IF($B99="","",CC99+'3 INPUT SAP DATA'!BA102)</f>
        <v/>
      </c>
      <c r="CP99" s="24" t="str">
        <f>IF($B99="","",CD99+'3 INPUT SAP DATA'!BB102)</f>
        <v/>
      </c>
      <c r="CQ99" s="24" t="str">
        <f>IF($B99="","",CE99+'3 INPUT SAP DATA'!BC102)</f>
        <v/>
      </c>
      <c r="CR99" s="24" t="str">
        <f>IF($B99="","",CF99+'3 INPUT SAP DATA'!BD102)</f>
        <v/>
      </c>
      <c r="CS99" s="24" t="str">
        <f>IF($B99="","",CG99+'3 INPUT SAP DATA'!BE102)</f>
        <v/>
      </c>
      <c r="CT99" s="24" t="str">
        <f>IF($B99="","",CH99+'3 INPUT SAP DATA'!BF102)</f>
        <v/>
      </c>
      <c r="CU99" s="24" t="str">
        <f>IF($B99="","",CI99+'3 INPUT SAP DATA'!BG102)</f>
        <v/>
      </c>
      <c r="CV99" s="24" t="str">
        <f>IF($B99="","",Data!$I$125*(Data!$I$123*O99+BL99)+Data!$I$124*(AB99+AN99+AZ99))</f>
        <v/>
      </c>
      <c r="CW99" s="24" t="str">
        <f>IF($B99="","",Data!$I$125*(Data!$I$123*P99+BM99)+Data!$I$124*(AC99+AO99+BA99))</f>
        <v/>
      </c>
      <c r="CX99" s="24" t="str">
        <f>IF($B99="","",Data!$I$125*(Data!$I$123*Q99+BN99)+Data!$I$124*(AD99+AP99+BB99))</f>
        <v/>
      </c>
      <c r="CY99" s="24" t="str">
        <f>IF($B99="","",Data!$I$125*(Data!$I$123*R99+BO99)+Data!$I$124*(AE99+AQ99+BC99))</f>
        <v/>
      </c>
      <c r="CZ99" s="24" t="str">
        <f>IF($B99="","",Data!$I$125*(Data!$I$123*S99+BP99)+Data!$I$124*(AF99+AR99+BD99))</f>
        <v/>
      </c>
      <c r="DA99" s="24" t="str">
        <f>IF($B99="","",Data!$I$125*(Data!$I$123*T99+BQ99)+Data!$I$124*(AG99+AS99+BE99))</f>
        <v/>
      </c>
      <c r="DB99" s="24" t="str">
        <f>IF($B99="","",Data!$I$125*(Data!$I$123*U99+BR99)+Data!$I$124*(AH99+AT99+BF99))</f>
        <v/>
      </c>
      <c r="DC99" s="24" t="str">
        <f>IF($B99="","",Data!$I$125*(Data!$I$123*V99+BS99)+Data!$I$124*(AI99+AU99+BG99))</f>
        <v/>
      </c>
      <c r="DD99" s="24" t="str">
        <f>IF($B99="","",Data!$I$125*(Data!$I$123*W99+BT99)+Data!$I$124*(AJ99+AV99+BH99))</f>
        <v/>
      </c>
      <c r="DE99" s="24" t="str">
        <f>IF($B99="","",Data!$I$125*(Data!$I$123*X99+BU99)+Data!$I$124*(AK99+AW99+BI99))</f>
        <v/>
      </c>
      <c r="DF99" s="24" t="str">
        <f>IF($B99="","",Data!$I$125*(Data!$I$123*Y99+BV99)+Data!$I$124*(AL99+AX99+BJ99))</f>
        <v/>
      </c>
      <c r="DG99" s="24" t="str">
        <f>IF($B99="","",Data!$I$125*(Data!$I$123*Z99+BW99)+Data!$I$124*(AM99+AY99+BK99))</f>
        <v/>
      </c>
    </row>
    <row r="100" spans="2:111" s="17" customFormat="1" ht="19.899999999999999" customHeight="1">
      <c r="B100" s="47" t="str">
        <f>IF('3 INPUT SAP DATA'!H103="","",'3 INPUT SAP DATA'!H103)</f>
        <v/>
      </c>
      <c r="C100" s="24" t="str">
        <f>IF($B100="","",25*Occupancy!$G96*Data!D$107)</f>
        <v/>
      </c>
      <c r="D100" s="24" t="str">
        <f>IF($B100="","",25*Occupancy!$G96*Data!E$107)</f>
        <v/>
      </c>
      <c r="E100" s="24" t="str">
        <f>IF($B100="","",25*Occupancy!$G96*Data!F$107)</f>
        <v/>
      </c>
      <c r="F100" s="24" t="str">
        <f>IF($B100="","",25*Occupancy!$G96*Data!G$107)</f>
        <v/>
      </c>
      <c r="G100" s="24" t="str">
        <f>IF($B100="","",25*Occupancy!$G96*Data!H$107)</f>
        <v/>
      </c>
      <c r="H100" s="24" t="str">
        <f>IF($B100="","",25*Occupancy!$G96*Data!I$107)</f>
        <v/>
      </c>
      <c r="I100" s="24" t="str">
        <f>IF($B100="","",25*Occupancy!$G96*Data!J$107)</f>
        <v/>
      </c>
      <c r="J100" s="24" t="str">
        <f>IF($B100="","",25*Occupancy!$G96*Data!K$107)</f>
        <v/>
      </c>
      <c r="K100" s="24" t="str">
        <f>IF($B100="","",25*Occupancy!$G96*Data!L$107)</f>
        <v/>
      </c>
      <c r="L100" s="24" t="str">
        <f>IF($B100="","",25*Occupancy!$G96*Data!M$107)</f>
        <v/>
      </c>
      <c r="M100" s="24" t="str">
        <f>IF($B100="","",25*Occupancy!$G96*Data!N$107)</f>
        <v/>
      </c>
      <c r="N100" s="24" t="str">
        <f>IF($B100="","",25*Occupancy!$G96*Data!O$107)</f>
        <v/>
      </c>
      <c r="O100" s="24" t="str">
        <f>IF($B100="","",4.18*C100*Data!D$18*(60-Data!D$104)/3600)</f>
        <v/>
      </c>
      <c r="P100" s="24" t="str">
        <f>IF($B100="","",4.18*D100*Data!E$18*(60-Data!E$104)/3600)</f>
        <v/>
      </c>
      <c r="Q100" s="24" t="str">
        <f>IF($B100="","",4.18*E100*Data!F$18*(60-Data!F$104)/3600)</f>
        <v/>
      </c>
      <c r="R100" s="24" t="str">
        <f>IF($B100="","",4.18*F100*Data!G$18*(60-Data!G$104)/3600)</f>
        <v/>
      </c>
      <c r="S100" s="24" t="str">
        <f>IF($B100="","",4.18*G100*Data!H$18*(60-Data!H$104)/3600)</f>
        <v/>
      </c>
      <c r="T100" s="24" t="str">
        <f>IF($B100="","",4.18*H100*Data!I$18*(60-Data!I$104)/3600)</f>
        <v/>
      </c>
      <c r="U100" s="24" t="str">
        <f>IF($B100="","",4.18*I100*Data!J$18*(60-Data!J$104)/3600)</f>
        <v/>
      </c>
      <c r="V100" s="24" t="str">
        <f>IF($B100="","",4.18*J100*Data!K$18*(60-Data!K$104)/3600)</f>
        <v/>
      </c>
      <c r="W100" s="24" t="str">
        <f>IF($B100="","",4.18*K100*Data!L$18*(60-Data!L$104)/3600)</f>
        <v/>
      </c>
      <c r="X100" s="24" t="str">
        <f>IF($B100="","",4.18*L100*Data!M$18*(60-Data!M$104)/3600)</f>
        <v/>
      </c>
      <c r="Y100" s="24" t="str">
        <f>IF($B100="","",4.18*M100*Data!N$18*(60-Data!N$104)/3600)</f>
        <v/>
      </c>
      <c r="Z100" s="24" t="str">
        <f>IF($B100="","",4.18*N100*Data!O$18*(60-Data!O$104)/3600)</f>
        <v/>
      </c>
      <c r="AA100" s="24" t="str">
        <f t="shared" si="37"/>
        <v/>
      </c>
      <c r="AB100" s="24" t="str">
        <f t="shared" si="38"/>
        <v/>
      </c>
      <c r="AC100" s="24" t="str">
        <f t="shared" si="26"/>
        <v/>
      </c>
      <c r="AD100" s="24" t="str">
        <f t="shared" si="27"/>
        <v/>
      </c>
      <c r="AE100" s="24" t="str">
        <f t="shared" si="28"/>
        <v/>
      </c>
      <c r="AF100" s="24" t="str">
        <f t="shared" si="29"/>
        <v/>
      </c>
      <c r="AG100" s="24" t="str">
        <f t="shared" si="30"/>
        <v/>
      </c>
      <c r="AH100" s="24" t="str">
        <f t="shared" si="31"/>
        <v/>
      </c>
      <c r="AI100" s="24" t="str">
        <f t="shared" si="32"/>
        <v/>
      </c>
      <c r="AJ100" s="24" t="str">
        <f t="shared" si="33"/>
        <v/>
      </c>
      <c r="AK100" s="24" t="str">
        <f t="shared" si="34"/>
        <v/>
      </c>
      <c r="AL100" s="24" t="str">
        <f t="shared" si="35"/>
        <v/>
      </c>
      <c r="AM100" s="24" t="str">
        <f t="shared" si="36"/>
        <v/>
      </c>
      <c r="AN100" s="24" t="str">
        <f>IF($B100="","",'3 INPUT SAP DATA'!$AP103*0.6*Data!D$18)</f>
        <v/>
      </c>
      <c r="AO100" s="24" t="str">
        <f>IF($B100="","",'3 INPUT SAP DATA'!$AP103*0.6*Data!E$18)</f>
        <v/>
      </c>
      <c r="AP100" s="24" t="str">
        <f>IF($B100="","",'3 INPUT SAP DATA'!$AP103*0.6*Data!F$18)</f>
        <v/>
      </c>
      <c r="AQ100" s="24" t="str">
        <f>IF($B100="","",'3 INPUT SAP DATA'!$AP103*0.6*Data!G$18)</f>
        <v/>
      </c>
      <c r="AR100" s="24" t="str">
        <f>IF($B100="","",'3 INPUT SAP DATA'!$AP103*0.6*Data!H$18)</f>
        <v/>
      </c>
      <c r="AS100" s="24" t="str">
        <f>IF($B100="","",'3 INPUT SAP DATA'!$AP103*0.6*Data!I$18)</f>
        <v/>
      </c>
      <c r="AT100" s="24" t="str">
        <f>IF($B100="","",'3 INPUT SAP DATA'!$AP103*0.6*Data!J$18)</f>
        <v/>
      </c>
      <c r="AU100" s="24" t="str">
        <f>IF($B100="","",'3 INPUT SAP DATA'!$AP103*0.6*Data!K$18)</f>
        <v/>
      </c>
      <c r="AV100" s="24" t="str">
        <f>IF($B100="","",'3 INPUT SAP DATA'!$AP103*0.6*Data!L$18)</f>
        <v/>
      </c>
      <c r="AW100" s="24" t="str">
        <f>IF($B100="","",'3 INPUT SAP DATA'!$AP103*0.6*Data!M$18)</f>
        <v/>
      </c>
      <c r="AX100" s="24" t="str">
        <f>IF($B100="","",'3 INPUT SAP DATA'!$AP103*0.6*Data!N$18)</f>
        <v/>
      </c>
      <c r="AY100" s="24" t="str">
        <f>IF($B100="","",'3 INPUT SAP DATA'!$AP103*0.6*Data!O$18)</f>
        <v/>
      </c>
      <c r="AZ100" s="24" t="str">
        <f>IF($B100="","",IF(OR('3 INPUT SAP DATA'!$AI103=Data!$E$12,'3 INPUT SAP DATA'!$AI103=Data!$G$12,'3 INPUT SAP DATA'!$AI103=Data!$H$12),0,Data!D$18*14*((0.0091*1+0.0245*(1-1))*3+0.0263)))</f>
        <v/>
      </c>
      <c r="BA100" s="24" t="str">
        <f>IF($B100="","",IF(OR('3 INPUT SAP DATA'!$AI103=Data!$E$12,'3 INPUT SAP DATA'!$AI103=Data!$G$12,'3 INPUT SAP DATA'!$AI103=Data!$H$12),0,Data!E$18*14*((0.0091*1+0.0245*(1-1))*3+0.0263)))</f>
        <v/>
      </c>
      <c r="BB100" s="24" t="str">
        <f>IF($B100="","",IF(OR('3 INPUT SAP DATA'!$AI103=Data!$E$12,'3 INPUT SAP DATA'!$AI103=Data!$G$12,'3 INPUT SAP DATA'!$AI103=Data!$H$12),0,Data!F$18*14*((0.0091*1+0.0245*(1-1))*3+0.0263)))</f>
        <v/>
      </c>
      <c r="BC100" s="24" t="str">
        <f>IF($B100="","",IF(OR('3 INPUT SAP DATA'!$AI103=Data!$E$12,'3 INPUT SAP DATA'!$AI103=Data!$G$12,'3 INPUT SAP DATA'!$AI103=Data!$H$12),0,Data!G$18*14*((0.0091*1+0.0245*(1-1))*3+0.0263)))</f>
        <v/>
      </c>
      <c r="BD100" s="24" t="str">
        <f>IF($B100="","",IF(OR('3 INPUT SAP DATA'!$AI103=Data!$E$12,'3 INPUT SAP DATA'!$AI103=Data!$G$12,'3 INPUT SAP DATA'!$AI103=Data!$H$12),0,Data!H$18*14*((0.0091*1+0.0245*(1-1))*3+0.0263)))</f>
        <v/>
      </c>
      <c r="BE100" s="24" t="str">
        <f>IF($B100="","",IF(OR('3 INPUT SAP DATA'!$AI103=Data!$E$12,'3 INPUT SAP DATA'!$AI103=Data!$G$12,'3 INPUT SAP DATA'!$AI103=Data!$H$12),0,Data!I$18*14*((0.0091*1+0.0245*(1-1))*3+0.0263)))</f>
        <v/>
      </c>
      <c r="BF100" s="24" t="str">
        <f>IF($B100="","",IF(OR('3 INPUT SAP DATA'!$AI103=Data!$E$12,'3 INPUT SAP DATA'!$AI103=Data!$G$12,'3 INPUT SAP DATA'!$AI103=Data!$H$12),0,Data!J$18*14*((0.0091*1+0.0245*(1-1))*3+0.0263)))</f>
        <v/>
      </c>
      <c r="BG100" s="24" t="str">
        <f>IF($B100="","",IF(OR('3 INPUT SAP DATA'!$AI103=Data!$E$12,'3 INPUT SAP DATA'!$AI103=Data!$G$12,'3 INPUT SAP DATA'!$AI103=Data!$H$12),0,Data!K$18*14*((0.0091*1+0.0245*(1-1))*3+0.0263)))</f>
        <v/>
      </c>
      <c r="BH100" s="24" t="str">
        <f>IF($B100="","",IF(OR('3 INPUT SAP DATA'!$AI103=Data!$E$12,'3 INPUT SAP DATA'!$AI103=Data!$G$12,'3 INPUT SAP DATA'!$AI103=Data!$H$12),0,Data!L$18*14*((0.0091*1+0.0245*(1-1))*3+0.0263)))</f>
        <v/>
      </c>
      <c r="BI100" s="24" t="str">
        <f>IF($B100="","",IF(OR('3 INPUT SAP DATA'!$AI103=Data!$E$12,'3 INPUT SAP DATA'!$AI103=Data!$G$12,'3 INPUT SAP DATA'!$AI103=Data!$H$12),0,Data!M$18*14*((0.0091*1+0.0245*(1-1))*3+0.0263)))</f>
        <v/>
      </c>
      <c r="BJ100" s="24" t="str">
        <f>IF($B100="","",IF(OR('3 INPUT SAP DATA'!$AI103=Data!$E$12,'3 INPUT SAP DATA'!$AI103=Data!$G$12,'3 INPUT SAP DATA'!$AI103=Data!$H$12),0,Data!N$18*14*((0.0091*1+0.0245*(1-1))*3+0.0263)))</f>
        <v/>
      </c>
      <c r="BK100" s="24" t="str">
        <f>IF($B100="","",IF(OR('3 INPUT SAP DATA'!$AI103=Data!$E$12,'3 INPUT SAP DATA'!$AI103=Data!$G$12,'3 INPUT SAP DATA'!$AI103=Data!$H$12),0,Data!O$18*14*((0.0091*1+0.0245*(1-1))*3+0.0263)))</f>
        <v/>
      </c>
      <c r="BL100" s="24" t="str">
        <f>IF($B100="","",IF('3 INPUT SAP DATA'!$AN103=Data!$G$13,600*IF(C103&lt;100,C103/100,1)*Data!D$18/365,0))</f>
        <v/>
      </c>
      <c r="BM100" s="24" t="str">
        <f>IF($B100="","",IF('3 INPUT SAP DATA'!$AN103=Data!$G$13,600*IF(D103&lt;100,D103/100,1)*Data!E$18/365,0))</f>
        <v/>
      </c>
      <c r="BN100" s="24" t="str">
        <f>IF($B100="","",IF('3 INPUT SAP DATA'!$AN103=Data!$G$13,600*IF(E103&lt;100,E103/100,1)*Data!F$18/365,0))</f>
        <v/>
      </c>
      <c r="BO100" s="24" t="str">
        <f>IF($B100="","",IF('3 INPUT SAP DATA'!$AN103=Data!$G$13,600*IF(F103&lt;100,F103/100,1)*Data!G$18/365,0))</f>
        <v/>
      </c>
      <c r="BP100" s="24" t="str">
        <f>IF($B100="","",IF('3 INPUT SAP DATA'!$AN103=Data!$G$13,600*IF(G103&lt;100,G103/100,1)*Data!H$18/365,0))</f>
        <v/>
      </c>
      <c r="BQ100" s="24" t="str">
        <f>IF($B100="","",IF('3 INPUT SAP DATA'!$AN103=Data!$G$13,600*IF(H103&lt;100,H103/100,1)*Data!I$18/365,0))</f>
        <v/>
      </c>
      <c r="BR100" s="24" t="str">
        <f>IF($B100="","",IF('3 INPUT SAP DATA'!$AN103=Data!$G$13,600*IF(I103&lt;100,I103/100,1)*Data!J$18/365,0))</f>
        <v/>
      </c>
      <c r="BS100" s="24" t="str">
        <f>IF($B100="","",IF('3 INPUT SAP DATA'!$AN103=Data!$G$13,600*IF(J103&lt;100,J103/100,1)*Data!K$18/365,0))</f>
        <v/>
      </c>
      <c r="BT100" s="24" t="str">
        <f>IF($B100="","",IF('3 INPUT SAP DATA'!$AN103=Data!$G$13,600*IF(K103&lt;100,K103/100,1)*Data!L$18/365,0))</f>
        <v/>
      </c>
      <c r="BU100" s="24" t="str">
        <f>IF($B100="","",IF('3 INPUT SAP DATA'!$AN103=Data!$G$13,600*IF(L103&lt;100,L103/100,1)*Data!M$18/365,0))</f>
        <v/>
      </c>
      <c r="BV100" s="24" t="str">
        <f>IF($B100="","",IF('3 INPUT SAP DATA'!$AN103=Data!$G$13,600*IF(M103&lt;100,M103/100,1)*Data!N$18/365,0))</f>
        <v/>
      </c>
      <c r="BW100" s="24" t="str">
        <f>IF($B100="","",IF('3 INPUT SAP DATA'!$AN103=Data!$G$13,600*IF(N103&lt;100,N103/100,1)*Data!O$18/365,0))</f>
        <v/>
      </c>
      <c r="BX100" s="24" t="str">
        <f t="shared" si="39"/>
        <v/>
      </c>
      <c r="BY100" s="24" t="str">
        <f t="shared" si="40"/>
        <v/>
      </c>
      <c r="BZ100" s="24" t="str">
        <f t="shared" si="41"/>
        <v/>
      </c>
      <c r="CA100" s="24" t="str">
        <f t="shared" si="42"/>
        <v/>
      </c>
      <c r="CB100" s="24" t="str">
        <f t="shared" si="43"/>
        <v/>
      </c>
      <c r="CC100" s="24" t="str">
        <f t="shared" si="44"/>
        <v/>
      </c>
      <c r="CD100" s="24" t="str">
        <f t="shared" si="45"/>
        <v/>
      </c>
      <c r="CE100" s="24" t="str">
        <f t="shared" si="46"/>
        <v/>
      </c>
      <c r="CF100" s="24" t="str">
        <f t="shared" si="47"/>
        <v/>
      </c>
      <c r="CG100" s="24" t="str">
        <f t="shared" si="48"/>
        <v/>
      </c>
      <c r="CH100" s="24" t="str">
        <f t="shared" si="49"/>
        <v/>
      </c>
      <c r="CI100" s="24" t="str">
        <f t="shared" si="50"/>
        <v/>
      </c>
      <c r="CJ100" s="24" t="str">
        <f>IF($B100="","",BX100+'3 INPUT SAP DATA'!AV103)</f>
        <v/>
      </c>
      <c r="CK100" s="24" t="str">
        <f>IF($B100="","",BY100+'3 INPUT SAP DATA'!AW103)</f>
        <v/>
      </c>
      <c r="CL100" s="24" t="str">
        <f>IF($B100="","",BZ100+'3 INPUT SAP DATA'!AX103)</f>
        <v/>
      </c>
      <c r="CM100" s="24" t="str">
        <f>IF($B100="","",CA100+'3 INPUT SAP DATA'!AY103)</f>
        <v/>
      </c>
      <c r="CN100" s="24" t="str">
        <f>IF($B100="","",CB100+'3 INPUT SAP DATA'!AZ103)</f>
        <v/>
      </c>
      <c r="CO100" s="24" t="str">
        <f>IF($B100="","",CC100+'3 INPUT SAP DATA'!BA103)</f>
        <v/>
      </c>
      <c r="CP100" s="24" t="str">
        <f>IF($B100="","",CD100+'3 INPUT SAP DATA'!BB103)</f>
        <v/>
      </c>
      <c r="CQ100" s="24" t="str">
        <f>IF($B100="","",CE100+'3 INPUT SAP DATA'!BC103)</f>
        <v/>
      </c>
      <c r="CR100" s="24" t="str">
        <f>IF($B100="","",CF100+'3 INPUT SAP DATA'!BD103)</f>
        <v/>
      </c>
      <c r="CS100" s="24" t="str">
        <f>IF($B100="","",CG100+'3 INPUT SAP DATA'!BE103)</f>
        <v/>
      </c>
      <c r="CT100" s="24" t="str">
        <f>IF($B100="","",CH100+'3 INPUT SAP DATA'!BF103)</f>
        <v/>
      </c>
      <c r="CU100" s="24" t="str">
        <f>IF($B100="","",CI100+'3 INPUT SAP DATA'!BG103)</f>
        <v/>
      </c>
      <c r="CV100" s="24" t="str">
        <f>IF($B100="","",Data!$I$125*(Data!$I$123*O100+BL100)+Data!$I$124*(AB100+AN100+AZ100))</f>
        <v/>
      </c>
      <c r="CW100" s="24" t="str">
        <f>IF($B100="","",Data!$I$125*(Data!$I$123*P100+BM100)+Data!$I$124*(AC100+AO100+BA100))</f>
        <v/>
      </c>
      <c r="CX100" s="24" t="str">
        <f>IF($B100="","",Data!$I$125*(Data!$I$123*Q100+BN100)+Data!$I$124*(AD100+AP100+BB100))</f>
        <v/>
      </c>
      <c r="CY100" s="24" t="str">
        <f>IF($B100="","",Data!$I$125*(Data!$I$123*R100+BO100)+Data!$I$124*(AE100+AQ100+BC100))</f>
        <v/>
      </c>
      <c r="CZ100" s="24" t="str">
        <f>IF($B100="","",Data!$I$125*(Data!$I$123*S100+BP100)+Data!$I$124*(AF100+AR100+BD100))</f>
        <v/>
      </c>
      <c r="DA100" s="24" t="str">
        <f>IF($B100="","",Data!$I$125*(Data!$I$123*T100+BQ100)+Data!$I$124*(AG100+AS100+BE100))</f>
        <v/>
      </c>
      <c r="DB100" s="24" t="str">
        <f>IF($B100="","",Data!$I$125*(Data!$I$123*U100+BR100)+Data!$I$124*(AH100+AT100+BF100))</f>
        <v/>
      </c>
      <c r="DC100" s="24" t="str">
        <f>IF($B100="","",Data!$I$125*(Data!$I$123*V100+BS100)+Data!$I$124*(AI100+AU100+BG100))</f>
        <v/>
      </c>
      <c r="DD100" s="24" t="str">
        <f>IF($B100="","",Data!$I$125*(Data!$I$123*W100+BT100)+Data!$I$124*(AJ100+AV100+BH100))</f>
        <v/>
      </c>
      <c r="DE100" s="24" t="str">
        <f>IF($B100="","",Data!$I$125*(Data!$I$123*X100+BU100)+Data!$I$124*(AK100+AW100+BI100))</f>
        <v/>
      </c>
      <c r="DF100" s="24" t="str">
        <f>IF($B100="","",Data!$I$125*(Data!$I$123*Y100+BV100)+Data!$I$124*(AL100+AX100+BJ100))</f>
        <v/>
      </c>
      <c r="DG100" s="24" t="str">
        <f>IF($B100="","",Data!$I$125*(Data!$I$123*Z100+BW100)+Data!$I$124*(AM100+AY100+BK100))</f>
        <v/>
      </c>
    </row>
    <row r="101" spans="2:111" s="17" customFormat="1" ht="19.899999999999999" customHeight="1">
      <c r="B101" s="47" t="str">
        <f>IF('3 INPUT SAP DATA'!H104="","",'3 INPUT SAP DATA'!H104)</f>
        <v/>
      </c>
      <c r="C101" s="24" t="str">
        <f>IF($B101="","",25*Occupancy!$G97*Data!D$107)</f>
        <v/>
      </c>
      <c r="D101" s="24" t="str">
        <f>IF($B101="","",25*Occupancy!$G97*Data!E$107)</f>
        <v/>
      </c>
      <c r="E101" s="24" t="str">
        <f>IF($B101="","",25*Occupancy!$G97*Data!F$107)</f>
        <v/>
      </c>
      <c r="F101" s="24" t="str">
        <f>IF($B101="","",25*Occupancy!$G97*Data!G$107)</f>
        <v/>
      </c>
      <c r="G101" s="24" t="str">
        <f>IF($B101="","",25*Occupancy!$G97*Data!H$107)</f>
        <v/>
      </c>
      <c r="H101" s="24" t="str">
        <f>IF($B101="","",25*Occupancy!$G97*Data!I$107)</f>
        <v/>
      </c>
      <c r="I101" s="24" t="str">
        <f>IF($B101="","",25*Occupancy!$G97*Data!J$107)</f>
        <v/>
      </c>
      <c r="J101" s="24" t="str">
        <f>IF($B101="","",25*Occupancy!$G97*Data!K$107)</f>
        <v/>
      </c>
      <c r="K101" s="24" t="str">
        <f>IF($B101="","",25*Occupancy!$G97*Data!L$107)</f>
        <v/>
      </c>
      <c r="L101" s="24" t="str">
        <f>IF($B101="","",25*Occupancy!$G97*Data!M$107)</f>
        <v/>
      </c>
      <c r="M101" s="24" t="str">
        <f>IF($B101="","",25*Occupancy!$G97*Data!N$107)</f>
        <v/>
      </c>
      <c r="N101" s="24" t="str">
        <f>IF($B101="","",25*Occupancy!$G97*Data!O$107)</f>
        <v/>
      </c>
      <c r="O101" s="24" t="str">
        <f>IF($B101="","",4.18*C101*Data!D$18*(60-Data!D$104)/3600)</f>
        <v/>
      </c>
      <c r="P101" s="24" t="str">
        <f>IF($B101="","",4.18*D101*Data!E$18*(60-Data!E$104)/3600)</f>
        <v/>
      </c>
      <c r="Q101" s="24" t="str">
        <f>IF($B101="","",4.18*E101*Data!F$18*(60-Data!F$104)/3600)</f>
        <v/>
      </c>
      <c r="R101" s="24" t="str">
        <f>IF($B101="","",4.18*F101*Data!G$18*(60-Data!G$104)/3600)</f>
        <v/>
      </c>
      <c r="S101" s="24" t="str">
        <f>IF($B101="","",4.18*G101*Data!H$18*(60-Data!H$104)/3600)</f>
        <v/>
      </c>
      <c r="T101" s="24" t="str">
        <f>IF($B101="","",4.18*H101*Data!I$18*(60-Data!I$104)/3600)</f>
        <v/>
      </c>
      <c r="U101" s="24" t="str">
        <f>IF($B101="","",4.18*I101*Data!J$18*(60-Data!J$104)/3600)</f>
        <v/>
      </c>
      <c r="V101" s="24" t="str">
        <f>IF($B101="","",4.18*J101*Data!K$18*(60-Data!K$104)/3600)</f>
        <v/>
      </c>
      <c r="W101" s="24" t="str">
        <f>IF($B101="","",4.18*K101*Data!L$18*(60-Data!L$104)/3600)</f>
        <v/>
      </c>
      <c r="X101" s="24" t="str">
        <f>IF($B101="","",4.18*L101*Data!M$18*(60-Data!M$104)/3600)</f>
        <v/>
      </c>
      <c r="Y101" s="24" t="str">
        <f>IF($B101="","",4.18*M101*Data!N$18*(60-Data!N$104)/3600)</f>
        <v/>
      </c>
      <c r="Z101" s="24" t="str">
        <f>IF($B101="","",4.18*N101*Data!O$18*(60-Data!O$104)/3600)</f>
        <v/>
      </c>
      <c r="AA101" s="24" t="str">
        <f t="shared" si="37"/>
        <v/>
      </c>
      <c r="AB101" s="24" t="str">
        <f t="shared" si="38"/>
        <v/>
      </c>
      <c r="AC101" s="24" t="str">
        <f t="shared" si="26"/>
        <v/>
      </c>
      <c r="AD101" s="24" t="str">
        <f t="shared" si="27"/>
        <v/>
      </c>
      <c r="AE101" s="24" t="str">
        <f t="shared" si="28"/>
        <v/>
      </c>
      <c r="AF101" s="24" t="str">
        <f t="shared" si="29"/>
        <v/>
      </c>
      <c r="AG101" s="24" t="str">
        <f t="shared" si="30"/>
        <v/>
      </c>
      <c r="AH101" s="24" t="str">
        <f t="shared" si="31"/>
        <v/>
      </c>
      <c r="AI101" s="24" t="str">
        <f t="shared" si="32"/>
        <v/>
      </c>
      <c r="AJ101" s="24" t="str">
        <f t="shared" si="33"/>
        <v/>
      </c>
      <c r="AK101" s="24" t="str">
        <f t="shared" si="34"/>
        <v/>
      </c>
      <c r="AL101" s="24" t="str">
        <f t="shared" si="35"/>
        <v/>
      </c>
      <c r="AM101" s="24" t="str">
        <f t="shared" si="36"/>
        <v/>
      </c>
      <c r="AN101" s="24" t="str">
        <f>IF($B101="","",'3 INPUT SAP DATA'!$AP104*0.6*Data!D$18)</f>
        <v/>
      </c>
      <c r="AO101" s="24" t="str">
        <f>IF($B101="","",'3 INPUT SAP DATA'!$AP104*0.6*Data!E$18)</f>
        <v/>
      </c>
      <c r="AP101" s="24" t="str">
        <f>IF($B101="","",'3 INPUT SAP DATA'!$AP104*0.6*Data!F$18)</f>
        <v/>
      </c>
      <c r="AQ101" s="24" t="str">
        <f>IF($B101="","",'3 INPUT SAP DATA'!$AP104*0.6*Data!G$18)</f>
        <v/>
      </c>
      <c r="AR101" s="24" t="str">
        <f>IF($B101="","",'3 INPUT SAP DATA'!$AP104*0.6*Data!H$18)</f>
        <v/>
      </c>
      <c r="AS101" s="24" t="str">
        <f>IF($B101="","",'3 INPUT SAP DATA'!$AP104*0.6*Data!I$18)</f>
        <v/>
      </c>
      <c r="AT101" s="24" t="str">
        <f>IF($B101="","",'3 INPUT SAP DATA'!$AP104*0.6*Data!J$18)</f>
        <v/>
      </c>
      <c r="AU101" s="24" t="str">
        <f>IF($B101="","",'3 INPUT SAP DATA'!$AP104*0.6*Data!K$18)</f>
        <v/>
      </c>
      <c r="AV101" s="24" t="str">
        <f>IF($B101="","",'3 INPUT SAP DATA'!$AP104*0.6*Data!L$18)</f>
        <v/>
      </c>
      <c r="AW101" s="24" t="str">
        <f>IF($B101="","",'3 INPUT SAP DATA'!$AP104*0.6*Data!M$18)</f>
        <v/>
      </c>
      <c r="AX101" s="24" t="str">
        <f>IF($B101="","",'3 INPUT SAP DATA'!$AP104*0.6*Data!N$18)</f>
        <v/>
      </c>
      <c r="AY101" s="24" t="str">
        <f>IF($B101="","",'3 INPUT SAP DATA'!$AP104*0.6*Data!O$18)</f>
        <v/>
      </c>
      <c r="AZ101" s="24" t="str">
        <f>IF($B101="","",IF(OR('3 INPUT SAP DATA'!$AI104=Data!$E$12,'3 INPUT SAP DATA'!$AI104=Data!$G$12,'3 INPUT SAP DATA'!$AI104=Data!$H$12),0,Data!D$18*14*((0.0091*1+0.0245*(1-1))*3+0.0263)))</f>
        <v/>
      </c>
      <c r="BA101" s="24" t="str">
        <f>IF($B101="","",IF(OR('3 INPUT SAP DATA'!$AI104=Data!$E$12,'3 INPUT SAP DATA'!$AI104=Data!$G$12,'3 INPUT SAP DATA'!$AI104=Data!$H$12),0,Data!E$18*14*((0.0091*1+0.0245*(1-1))*3+0.0263)))</f>
        <v/>
      </c>
      <c r="BB101" s="24" t="str">
        <f>IF($B101="","",IF(OR('3 INPUT SAP DATA'!$AI104=Data!$E$12,'3 INPUT SAP DATA'!$AI104=Data!$G$12,'3 INPUT SAP DATA'!$AI104=Data!$H$12),0,Data!F$18*14*((0.0091*1+0.0245*(1-1))*3+0.0263)))</f>
        <v/>
      </c>
      <c r="BC101" s="24" t="str">
        <f>IF($B101="","",IF(OR('3 INPUT SAP DATA'!$AI104=Data!$E$12,'3 INPUT SAP DATA'!$AI104=Data!$G$12,'3 INPUT SAP DATA'!$AI104=Data!$H$12),0,Data!G$18*14*((0.0091*1+0.0245*(1-1))*3+0.0263)))</f>
        <v/>
      </c>
      <c r="BD101" s="24" t="str">
        <f>IF($B101="","",IF(OR('3 INPUT SAP DATA'!$AI104=Data!$E$12,'3 INPUT SAP DATA'!$AI104=Data!$G$12,'3 INPUT SAP DATA'!$AI104=Data!$H$12),0,Data!H$18*14*((0.0091*1+0.0245*(1-1))*3+0.0263)))</f>
        <v/>
      </c>
      <c r="BE101" s="24" t="str">
        <f>IF($B101="","",IF(OR('3 INPUT SAP DATA'!$AI104=Data!$E$12,'3 INPUT SAP DATA'!$AI104=Data!$G$12,'3 INPUT SAP DATA'!$AI104=Data!$H$12),0,Data!I$18*14*((0.0091*1+0.0245*(1-1))*3+0.0263)))</f>
        <v/>
      </c>
      <c r="BF101" s="24" t="str">
        <f>IF($B101="","",IF(OR('3 INPUT SAP DATA'!$AI104=Data!$E$12,'3 INPUT SAP DATA'!$AI104=Data!$G$12,'3 INPUT SAP DATA'!$AI104=Data!$H$12),0,Data!J$18*14*((0.0091*1+0.0245*(1-1))*3+0.0263)))</f>
        <v/>
      </c>
      <c r="BG101" s="24" t="str">
        <f>IF($B101="","",IF(OR('3 INPUT SAP DATA'!$AI104=Data!$E$12,'3 INPUT SAP DATA'!$AI104=Data!$G$12,'3 INPUT SAP DATA'!$AI104=Data!$H$12),0,Data!K$18*14*((0.0091*1+0.0245*(1-1))*3+0.0263)))</f>
        <v/>
      </c>
      <c r="BH101" s="24" t="str">
        <f>IF($B101="","",IF(OR('3 INPUT SAP DATA'!$AI104=Data!$E$12,'3 INPUT SAP DATA'!$AI104=Data!$G$12,'3 INPUT SAP DATA'!$AI104=Data!$H$12),0,Data!L$18*14*((0.0091*1+0.0245*(1-1))*3+0.0263)))</f>
        <v/>
      </c>
      <c r="BI101" s="24" t="str">
        <f>IF($B101="","",IF(OR('3 INPUT SAP DATA'!$AI104=Data!$E$12,'3 INPUT SAP DATA'!$AI104=Data!$G$12,'3 INPUT SAP DATA'!$AI104=Data!$H$12),0,Data!M$18*14*((0.0091*1+0.0245*(1-1))*3+0.0263)))</f>
        <v/>
      </c>
      <c r="BJ101" s="24" t="str">
        <f>IF($B101="","",IF(OR('3 INPUT SAP DATA'!$AI104=Data!$E$12,'3 INPUT SAP DATA'!$AI104=Data!$G$12,'3 INPUT SAP DATA'!$AI104=Data!$H$12),0,Data!N$18*14*((0.0091*1+0.0245*(1-1))*3+0.0263)))</f>
        <v/>
      </c>
      <c r="BK101" s="24" t="str">
        <f>IF($B101="","",IF(OR('3 INPUT SAP DATA'!$AI104=Data!$E$12,'3 INPUT SAP DATA'!$AI104=Data!$G$12,'3 INPUT SAP DATA'!$AI104=Data!$H$12),0,Data!O$18*14*((0.0091*1+0.0245*(1-1))*3+0.0263)))</f>
        <v/>
      </c>
      <c r="BL101" s="24" t="str">
        <f>IF($B101="","",IF('3 INPUT SAP DATA'!$AN104=Data!$G$13,600*IF(C104&lt;100,C104/100,1)*Data!D$18/365,0))</f>
        <v/>
      </c>
      <c r="BM101" s="24" t="str">
        <f>IF($B101="","",IF('3 INPUT SAP DATA'!$AN104=Data!$G$13,600*IF(D104&lt;100,D104/100,1)*Data!E$18/365,0))</f>
        <v/>
      </c>
      <c r="BN101" s="24" t="str">
        <f>IF($B101="","",IF('3 INPUT SAP DATA'!$AN104=Data!$G$13,600*IF(E104&lt;100,E104/100,1)*Data!F$18/365,0))</f>
        <v/>
      </c>
      <c r="BO101" s="24" t="str">
        <f>IF($B101="","",IF('3 INPUT SAP DATA'!$AN104=Data!$G$13,600*IF(F104&lt;100,F104/100,1)*Data!G$18/365,0))</f>
        <v/>
      </c>
      <c r="BP101" s="24" t="str">
        <f>IF($B101="","",IF('3 INPUT SAP DATA'!$AN104=Data!$G$13,600*IF(G104&lt;100,G104/100,1)*Data!H$18/365,0))</f>
        <v/>
      </c>
      <c r="BQ101" s="24" t="str">
        <f>IF($B101="","",IF('3 INPUT SAP DATA'!$AN104=Data!$G$13,600*IF(H104&lt;100,H104/100,1)*Data!I$18/365,0))</f>
        <v/>
      </c>
      <c r="BR101" s="24" t="str">
        <f>IF($B101="","",IF('3 INPUT SAP DATA'!$AN104=Data!$G$13,600*IF(I104&lt;100,I104/100,1)*Data!J$18/365,0))</f>
        <v/>
      </c>
      <c r="BS101" s="24" t="str">
        <f>IF($B101="","",IF('3 INPUT SAP DATA'!$AN104=Data!$G$13,600*IF(J104&lt;100,J104/100,1)*Data!K$18/365,0))</f>
        <v/>
      </c>
      <c r="BT101" s="24" t="str">
        <f>IF($B101="","",IF('3 INPUT SAP DATA'!$AN104=Data!$G$13,600*IF(K104&lt;100,K104/100,1)*Data!L$18/365,0))</f>
        <v/>
      </c>
      <c r="BU101" s="24" t="str">
        <f>IF($B101="","",IF('3 INPUT SAP DATA'!$AN104=Data!$G$13,600*IF(L104&lt;100,L104/100,1)*Data!M$18/365,0))</f>
        <v/>
      </c>
      <c r="BV101" s="24" t="str">
        <f>IF($B101="","",IF('3 INPUT SAP DATA'!$AN104=Data!$G$13,600*IF(M104&lt;100,M104/100,1)*Data!N$18/365,0))</f>
        <v/>
      </c>
      <c r="BW101" s="24" t="str">
        <f>IF($B101="","",IF('3 INPUT SAP DATA'!$AN104=Data!$G$13,600*IF(N104&lt;100,N104/100,1)*Data!O$18/365,0))</f>
        <v/>
      </c>
      <c r="BX101" s="24" t="str">
        <f t="shared" si="39"/>
        <v/>
      </c>
      <c r="BY101" s="24" t="str">
        <f t="shared" si="40"/>
        <v/>
      </c>
      <c r="BZ101" s="24" t="str">
        <f t="shared" si="41"/>
        <v/>
      </c>
      <c r="CA101" s="24" t="str">
        <f t="shared" si="42"/>
        <v/>
      </c>
      <c r="CB101" s="24" t="str">
        <f t="shared" si="43"/>
        <v/>
      </c>
      <c r="CC101" s="24" t="str">
        <f t="shared" si="44"/>
        <v/>
      </c>
      <c r="CD101" s="24" t="str">
        <f t="shared" si="45"/>
        <v/>
      </c>
      <c r="CE101" s="24" t="str">
        <f t="shared" si="46"/>
        <v/>
      </c>
      <c r="CF101" s="24" t="str">
        <f t="shared" si="47"/>
        <v/>
      </c>
      <c r="CG101" s="24" t="str">
        <f t="shared" si="48"/>
        <v/>
      </c>
      <c r="CH101" s="24" t="str">
        <f t="shared" si="49"/>
        <v/>
      </c>
      <c r="CI101" s="24" t="str">
        <f t="shared" si="50"/>
        <v/>
      </c>
      <c r="CJ101" s="24" t="str">
        <f>IF($B101="","",BX101+'3 INPUT SAP DATA'!AV104)</f>
        <v/>
      </c>
      <c r="CK101" s="24" t="str">
        <f>IF($B101="","",BY101+'3 INPUT SAP DATA'!AW104)</f>
        <v/>
      </c>
      <c r="CL101" s="24" t="str">
        <f>IF($B101="","",BZ101+'3 INPUT SAP DATA'!AX104)</f>
        <v/>
      </c>
      <c r="CM101" s="24" t="str">
        <f>IF($B101="","",CA101+'3 INPUT SAP DATA'!AY104)</f>
        <v/>
      </c>
      <c r="CN101" s="24" t="str">
        <f>IF($B101="","",CB101+'3 INPUT SAP DATA'!AZ104)</f>
        <v/>
      </c>
      <c r="CO101" s="24" t="str">
        <f>IF($B101="","",CC101+'3 INPUT SAP DATA'!BA104)</f>
        <v/>
      </c>
      <c r="CP101" s="24" t="str">
        <f>IF($B101="","",CD101+'3 INPUT SAP DATA'!BB104)</f>
        <v/>
      </c>
      <c r="CQ101" s="24" t="str">
        <f>IF($B101="","",CE101+'3 INPUT SAP DATA'!BC104)</f>
        <v/>
      </c>
      <c r="CR101" s="24" t="str">
        <f>IF($B101="","",CF101+'3 INPUT SAP DATA'!BD104)</f>
        <v/>
      </c>
      <c r="CS101" s="24" t="str">
        <f>IF($B101="","",CG101+'3 INPUT SAP DATA'!BE104)</f>
        <v/>
      </c>
      <c r="CT101" s="24" t="str">
        <f>IF($B101="","",CH101+'3 INPUT SAP DATA'!BF104)</f>
        <v/>
      </c>
      <c r="CU101" s="24" t="str">
        <f>IF($B101="","",CI101+'3 INPUT SAP DATA'!BG104)</f>
        <v/>
      </c>
      <c r="CV101" s="24" t="str">
        <f>IF($B101="","",Data!$I$125*(Data!$I$123*O101+BL101)+Data!$I$124*(AB101+AN101+AZ101))</f>
        <v/>
      </c>
      <c r="CW101" s="24" t="str">
        <f>IF($B101="","",Data!$I$125*(Data!$I$123*P101+BM101)+Data!$I$124*(AC101+AO101+BA101))</f>
        <v/>
      </c>
      <c r="CX101" s="24" t="str">
        <f>IF($B101="","",Data!$I$125*(Data!$I$123*Q101+BN101)+Data!$I$124*(AD101+AP101+BB101))</f>
        <v/>
      </c>
      <c r="CY101" s="24" t="str">
        <f>IF($B101="","",Data!$I$125*(Data!$I$123*R101+BO101)+Data!$I$124*(AE101+AQ101+BC101))</f>
        <v/>
      </c>
      <c r="CZ101" s="24" t="str">
        <f>IF($B101="","",Data!$I$125*(Data!$I$123*S101+BP101)+Data!$I$124*(AF101+AR101+BD101))</f>
        <v/>
      </c>
      <c r="DA101" s="24" t="str">
        <f>IF($B101="","",Data!$I$125*(Data!$I$123*T101+BQ101)+Data!$I$124*(AG101+AS101+BE101))</f>
        <v/>
      </c>
      <c r="DB101" s="24" t="str">
        <f>IF($B101="","",Data!$I$125*(Data!$I$123*U101+BR101)+Data!$I$124*(AH101+AT101+BF101))</f>
        <v/>
      </c>
      <c r="DC101" s="24" t="str">
        <f>IF($B101="","",Data!$I$125*(Data!$I$123*V101+BS101)+Data!$I$124*(AI101+AU101+BG101))</f>
        <v/>
      </c>
      <c r="DD101" s="24" t="str">
        <f>IF($B101="","",Data!$I$125*(Data!$I$123*W101+BT101)+Data!$I$124*(AJ101+AV101+BH101))</f>
        <v/>
      </c>
      <c r="DE101" s="24" t="str">
        <f>IF($B101="","",Data!$I$125*(Data!$I$123*X101+BU101)+Data!$I$124*(AK101+AW101+BI101))</f>
        <v/>
      </c>
      <c r="DF101" s="24" t="str">
        <f>IF($B101="","",Data!$I$125*(Data!$I$123*Y101+BV101)+Data!$I$124*(AL101+AX101+BJ101))</f>
        <v/>
      </c>
      <c r="DG101" s="24" t="str">
        <f>IF($B101="","",Data!$I$125*(Data!$I$123*Z101+BW101)+Data!$I$124*(AM101+AY101+BK101))</f>
        <v/>
      </c>
    </row>
    <row r="102" spans="2:111" s="17" customFormat="1" ht="19.899999999999999" customHeight="1">
      <c r="B102" s="47" t="str">
        <f>IF('3 INPUT SAP DATA'!H105="","",'3 INPUT SAP DATA'!H105)</f>
        <v/>
      </c>
      <c r="C102" s="24" t="str">
        <f>IF($B102="","",25*Occupancy!$G98*Data!D$107)</f>
        <v/>
      </c>
      <c r="D102" s="24" t="str">
        <f>IF($B102="","",25*Occupancy!$G98*Data!E$107)</f>
        <v/>
      </c>
      <c r="E102" s="24" t="str">
        <f>IF($B102="","",25*Occupancy!$G98*Data!F$107)</f>
        <v/>
      </c>
      <c r="F102" s="24" t="str">
        <f>IF($B102="","",25*Occupancy!$G98*Data!G$107)</f>
        <v/>
      </c>
      <c r="G102" s="24" t="str">
        <f>IF($B102="","",25*Occupancy!$G98*Data!H$107)</f>
        <v/>
      </c>
      <c r="H102" s="24" t="str">
        <f>IF($B102="","",25*Occupancy!$G98*Data!I$107)</f>
        <v/>
      </c>
      <c r="I102" s="24" t="str">
        <f>IF($B102="","",25*Occupancy!$G98*Data!J$107)</f>
        <v/>
      </c>
      <c r="J102" s="24" t="str">
        <f>IF($B102="","",25*Occupancy!$G98*Data!K$107)</f>
        <v/>
      </c>
      <c r="K102" s="24" t="str">
        <f>IF($B102="","",25*Occupancy!$G98*Data!L$107)</f>
        <v/>
      </c>
      <c r="L102" s="24" t="str">
        <f>IF($B102="","",25*Occupancy!$G98*Data!M$107)</f>
        <v/>
      </c>
      <c r="M102" s="24" t="str">
        <f>IF($B102="","",25*Occupancy!$G98*Data!N$107)</f>
        <v/>
      </c>
      <c r="N102" s="24" t="str">
        <f>IF($B102="","",25*Occupancy!$G98*Data!O$107)</f>
        <v/>
      </c>
      <c r="O102" s="24" t="str">
        <f>IF($B102="","",4.18*C102*Data!D$18*(60-Data!D$104)/3600)</f>
        <v/>
      </c>
      <c r="P102" s="24" t="str">
        <f>IF($B102="","",4.18*D102*Data!E$18*(60-Data!E$104)/3600)</f>
        <v/>
      </c>
      <c r="Q102" s="24" t="str">
        <f>IF($B102="","",4.18*E102*Data!F$18*(60-Data!F$104)/3600)</f>
        <v/>
      </c>
      <c r="R102" s="24" t="str">
        <f>IF($B102="","",4.18*F102*Data!G$18*(60-Data!G$104)/3600)</f>
        <v/>
      </c>
      <c r="S102" s="24" t="str">
        <f>IF($B102="","",4.18*G102*Data!H$18*(60-Data!H$104)/3600)</f>
        <v/>
      </c>
      <c r="T102" s="24" t="str">
        <f>IF($B102="","",4.18*H102*Data!I$18*(60-Data!I$104)/3600)</f>
        <v/>
      </c>
      <c r="U102" s="24" t="str">
        <f>IF($B102="","",4.18*I102*Data!J$18*(60-Data!J$104)/3600)</f>
        <v/>
      </c>
      <c r="V102" s="24" t="str">
        <f>IF($B102="","",4.18*J102*Data!K$18*(60-Data!K$104)/3600)</f>
        <v/>
      </c>
      <c r="W102" s="24" t="str">
        <f>IF($B102="","",4.18*K102*Data!L$18*(60-Data!L$104)/3600)</f>
        <v/>
      </c>
      <c r="X102" s="24" t="str">
        <f>IF($B102="","",4.18*L102*Data!M$18*(60-Data!M$104)/3600)</f>
        <v/>
      </c>
      <c r="Y102" s="24" t="str">
        <f>IF($B102="","",4.18*M102*Data!N$18*(60-Data!N$104)/3600)</f>
        <v/>
      </c>
      <c r="Z102" s="24" t="str">
        <f>IF($B102="","",4.18*N102*Data!O$18*(60-Data!O$104)/3600)</f>
        <v/>
      </c>
      <c r="AA102" s="24" t="str">
        <f t="shared" si="37"/>
        <v/>
      </c>
      <c r="AB102" s="24" t="str">
        <f t="shared" si="38"/>
        <v/>
      </c>
      <c r="AC102" s="24" t="str">
        <f t="shared" si="26"/>
        <v/>
      </c>
      <c r="AD102" s="24" t="str">
        <f t="shared" si="27"/>
        <v/>
      </c>
      <c r="AE102" s="24" t="str">
        <f t="shared" si="28"/>
        <v/>
      </c>
      <c r="AF102" s="24" t="str">
        <f t="shared" si="29"/>
        <v/>
      </c>
      <c r="AG102" s="24" t="str">
        <f t="shared" si="30"/>
        <v/>
      </c>
      <c r="AH102" s="24" t="str">
        <f t="shared" si="31"/>
        <v/>
      </c>
      <c r="AI102" s="24" t="str">
        <f t="shared" si="32"/>
        <v/>
      </c>
      <c r="AJ102" s="24" t="str">
        <f t="shared" si="33"/>
        <v/>
      </c>
      <c r="AK102" s="24" t="str">
        <f t="shared" si="34"/>
        <v/>
      </c>
      <c r="AL102" s="24" t="str">
        <f t="shared" si="35"/>
        <v/>
      </c>
      <c r="AM102" s="24" t="str">
        <f t="shared" si="36"/>
        <v/>
      </c>
      <c r="AN102" s="24" t="str">
        <f>IF($B102="","",'3 INPUT SAP DATA'!$AP105*0.6*Data!D$18)</f>
        <v/>
      </c>
      <c r="AO102" s="24" t="str">
        <f>IF($B102="","",'3 INPUT SAP DATA'!$AP105*0.6*Data!E$18)</f>
        <v/>
      </c>
      <c r="AP102" s="24" t="str">
        <f>IF($B102="","",'3 INPUT SAP DATA'!$AP105*0.6*Data!F$18)</f>
        <v/>
      </c>
      <c r="AQ102" s="24" t="str">
        <f>IF($B102="","",'3 INPUT SAP DATA'!$AP105*0.6*Data!G$18)</f>
        <v/>
      </c>
      <c r="AR102" s="24" t="str">
        <f>IF($B102="","",'3 INPUT SAP DATA'!$AP105*0.6*Data!H$18)</f>
        <v/>
      </c>
      <c r="AS102" s="24" t="str">
        <f>IF($B102="","",'3 INPUT SAP DATA'!$AP105*0.6*Data!I$18)</f>
        <v/>
      </c>
      <c r="AT102" s="24" t="str">
        <f>IF($B102="","",'3 INPUT SAP DATA'!$AP105*0.6*Data!J$18)</f>
        <v/>
      </c>
      <c r="AU102" s="24" t="str">
        <f>IF($B102="","",'3 INPUT SAP DATA'!$AP105*0.6*Data!K$18)</f>
        <v/>
      </c>
      <c r="AV102" s="24" t="str">
        <f>IF($B102="","",'3 INPUT SAP DATA'!$AP105*0.6*Data!L$18)</f>
        <v/>
      </c>
      <c r="AW102" s="24" t="str">
        <f>IF($B102="","",'3 INPUT SAP DATA'!$AP105*0.6*Data!M$18)</f>
        <v/>
      </c>
      <c r="AX102" s="24" t="str">
        <f>IF($B102="","",'3 INPUT SAP DATA'!$AP105*0.6*Data!N$18)</f>
        <v/>
      </c>
      <c r="AY102" s="24" t="str">
        <f>IF($B102="","",'3 INPUT SAP DATA'!$AP105*0.6*Data!O$18)</f>
        <v/>
      </c>
      <c r="AZ102" s="24" t="str">
        <f>IF($B102="","",IF(OR('3 INPUT SAP DATA'!$AI105=Data!$E$12,'3 INPUT SAP DATA'!$AI105=Data!$G$12,'3 INPUT SAP DATA'!$AI105=Data!$H$12),0,Data!D$18*14*((0.0091*1+0.0245*(1-1))*3+0.0263)))</f>
        <v/>
      </c>
      <c r="BA102" s="24" t="str">
        <f>IF($B102="","",IF(OR('3 INPUT SAP DATA'!$AI105=Data!$E$12,'3 INPUT SAP DATA'!$AI105=Data!$G$12,'3 INPUT SAP DATA'!$AI105=Data!$H$12),0,Data!E$18*14*((0.0091*1+0.0245*(1-1))*3+0.0263)))</f>
        <v/>
      </c>
      <c r="BB102" s="24" t="str">
        <f>IF($B102="","",IF(OR('3 INPUT SAP DATA'!$AI105=Data!$E$12,'3 INPUT SAP DATA'!$AI105=Data!$G$12,'3 INPUT SAP DATA'!$AI105=Data!$H$12),0,Data!F$18*14*((0.0091*1+0.0245*(1-1))*3+0.0263)))</f>
        <v/>
      </c>
      <c r="BC102" s="24" t="str">
        <f>IF($B102="","",IF(OR('3 INPUT SAP DATA'!$AI105=Data!$E$12,'3 INPUT SAP DATA'!$AI105=Data!$G$12,'3 INPUT SAP DATA'!$AI105=Data!$H$12),0,Data!G$18*14*((0.0091*1+0.0245*(1-1))*3+0.0263)))</f>
        <v/>
      </c>
      <c r="BD102" s="24" t="str">
        <f>IF($B102="","",IF(OR('3 INPUT SAP DATA'!$AI105=Data!$E$12,'3 INPUT SAP DATA'!$AI105=Data!$G$12,'3 INPUT SAP DATA'!$AI105=Data!$H$12),0,Data!H$18*14*((0.0091*1+0.0245*(1-1))*3+0.0263)))</f>
        <v/>
      </c>
      <c r="BE102" s="24" t="str">
        <f>IF($B102="","",IF(OR('3 INPUT SAP DATA'!$AI105=Data!$E$12,'3 INPUT SAP DATA'!$AI105=Data!$G$12,'3 INPUT SAP DATA'!$AI105=Data!$H$12),0,Data!I$18*14*((0.0091*1+0.0245*(1-1))*3+0.0263)))</f>
        <v/>
      </c>
      <c r="BF102" s="24" t="str">
        <f>IF($B102="","",IF(OR('3 INPUT SAP DATA'!$AI105=Data!$E$12,'3 INPUT SAP DATA'!$AI105=Data!$G$12,'3 INPUT SAP DATA'!$AI105=Data!$H$12),0,Data!J$18*14*((0.0091*1+0.0245*(1-1))*3+0.0263)))</f>
        <v/>
      </c>
      <c r="BG102" s="24" t="str">
        <f>IF($B102="","",IF(OR('3 INPUT SAP DATA'!$AI105=Data!$E$12,'3 INPUT SAP DATA'!$AI105=Data!$G$12,'3 INPUT SAP DATA'!$AI105=Data!$H$12),0,Data!K$18*14*((0.0091*1+0.0245*(1-1))*3+0.0263)))</f>
        <v/>
      </c>
      <c r="BH102" s="24" t="str">
        <f>IF($B102="","",IF(OR('3 INPUT SAP DATA'!$AI105=Data!$E$12,'3 INPUT SAP DATA'!$AI105=Data!$G$12,'3 INPUT SAP DATA'!$AI105=Data!$H$12),0,Data!L$18*14*((0.0091*1+0.0245*(1-1))*3+0.0263)))</f>
        <v/>
      </c>
      <c r="BI102" s="24" t="str">
        <f>IF($B102="","",IF(OR('3 INPUT SAP DATA'!$AI105=Data!$E$12,'3 INPUT SAP DATA'!$AI105=Data!$G$12,'3 INPUT SAP DATA'!$AI105=Data!$H$12),0,Data!M$18*14*((0.0091*1+0.0245*(1-1))*3+0.0263)))</f>
        <v/>
      </c>
      <c r="BJ102" s="24" t="str">
        <f>IF($B102="","",IF(OR('3 INPUT SAP DATA'!$AI105=Data!$E$12,'3 INPUT SAP DATA'!$AI105=Data!$G$12,'3 INPUT SAP DATA'!$AI105=Data!$H$12),0,Data!N$18*14*((0.0091*1+0.0245*(1-1))*3+0.0263)))</f>
        <v/>
      </c>
      <c r="BK102" s="24" t="str">
        <f>IF($B102="","",IF(OR('3 INPUT SAP DATA'!$AI105=Data!$E$12,'3 INPUT SAP DATA'!$AI105=Data!$G$12,'3 INPUT SAP DATA'!$AI105=Data!$H$12),0,Data!O$18*14*((0.0091*1+0.0245*(1-1))*3+0.0263)))</f>
        <v/>
      </c>
      <c r="BL102" s="24" t="str">
        <f>IF($B102="","",IF('3 INPUT SAP DATA'!$AN105=Data!$G$13,600*IF(C105&lt;100,C105/100,1)*Data!D$18/365,0))</f>
        <v/>
      </c>
      <c r="BM102" s="24" t="str">
        <f>IF($B102="","",IF('3 INPUT SAP DATA'!$AN105=Data!$G$13,600*IF(D105&lt;100,D105/100,1)*Data!E$18/365,0))</f>
        <v/>
      </c>
      <c r="BN102" s="24" t="str">
        <f>IF($B102="","",IF('3 INPUT SAP DATA'!$AN105=Data!$G$13,600*IF(E105&lt;100,E105/100,1)*Data!F$18/365,0))</f>
        <v/>
      </c>
      <c r="BO102" s="24" t="str">
        <f>IF($B102="","",IF('3 INPUT SAP DATA'!$AN105=Data!$G$13,600*IF(F105&lt;100,F105/100,1)*Data!G$18/365,0))</f>
        <v/>
      </c>
      <c r="BP102" s="24" t="str">
        <f>IF($B102="","",IF('3 INPUT SAP DATA'!$AN105=Data!$G$13,600*IF(G105&lt;100,G105/100,1)*Data!H$18/365,0))</f>
        <v/>
      </c>
      <c r="BQ102" s="24" t="str">
        <f>IF($B102="","",IF('3 INPUT SAP DATA'!$AN105=Data!$G$13,600*IF(H105&lt;100,H105/100,1)*Data!I$18/365,0))</f>
        <v/>
      </c>
      <c r="BR102" s="24" t="str">
        <f>IF($B102="","",IF('3 INPUT SAP DATA'!$AN105=Data!$G$13,600*IF(I105&lt;100,I105/100,1)*Data!J$18/365,0))</f>
        <v/>
      </c>
      <c r="BS102" s="24" t="str">
        <f>IF($B102="","",IF('3 INPUT SAP DATA'!$AN105=Data!$G$13,600*IF(J105&lt;100,J105/100,1)*Data!K$18/365,0))</f>
        <v/>
      </c>
      <c r="BT102" s="24" t="str">
        <f>IF($B102="","",IF('3 INPUT SAP DATA'!$AN105=Data!$G$13,600*IF(K105&lt;100,K105/100,1)*Data!L$18/365,0))</f>
        <v/>
      </c>
      <c r="BU102" s="24" t="str">
        <f>IF($B102="","",IF('3 INPUT SAP DATA'!$AN105=Data!$G$13,600*IF(L105&lt;100,L105/100,1)*Data!M$18/365,0))</f>
        <v/>
      </c>
      <c r="BV102" s="24" t="str">
        <f>IF($B102="","",IF('3 INPUT SAP DATA'!$AN105=Data!$G$13,600*IF(M105&lt;100,M105/100,1)*Data!N$18/365,0))</f>
        <v/>
      </c>
      <c r="BW102" s="24" t="str">
        <f>IF($B102="","",IF('3 INPUT SAP DATA'!$AN105=Data!$G$13,600*IF(N105&lt;100,N105/100,1)*Data!O$18/365,0))</f>
        <v/>
      </c>
      <c r="BX102" s="24" t="str">
        <f t="shared" si="39"/>
        <v/>
      </c>
      <c r="BY102" s="24" t="str">
        <f t="shared" si="40"/>
        <v/>
      </c>
      <c r="BZ102" s="24" t="str">
        <f t="shared" si="41"/>
        <v/>
      </c>
      <c r="CA102" s="24" t="str">
        <f t="shared" si="42"/>
        <v/>
      </c>
      <c r="CB102" s="24" t="str">
        <f t="shared" si="43"/>
        <v/>
      </c>
      <c r="CC102" s="24" t="str">
        <f t="shared" si="44"/>
        <v/>
      </c>
      <c r="CD102" s="24" t="str">
        <f t="shared" si="45"/>
        <v/>
      </c>
      <c r="CE102" s="24" t="str">
        <f t="shared" si="46"/>
        <v/>
      </c>
      <c r="CF102" s="24" t="str">
        <f t="shared" si="47"/>
        <v/>
      </c>
      <c r="CG102" s="24" t="str">
        <f t="shared" si="48"/>
        <v/>
      </c>
      <c r="CH102" s="24" t="str">
        <f t="shared" si="49"/>
        <v/>
      </c>
      <c r="CI102" s="24" t="str">
        <f t="shared" si="50"/>
        <v/>
      </c>
      <c r="CJ102" s="24" t="str">
        <f>IF($B102="","",BX102+'3 INPUT SAP DATA'!AV105)</f>
        <v/>
      </c>
      <c r="CK102" s="24" t="str">
        <f>IF($B102="","",BY102+'3 INPUT SAP DATA'!AW105)</f>
        <v/>
      </c>
      <c r="CL102" s="24" t="str">
        <f>IF($B102="","",BZ102+'3 INPUT SAP DATA'!AX105)</f>
        <v/>
      </c>
      <c r="CM102" s="24" t="str">
        <f>IF($B102="","",CA102+'3 INPUT SAP DATA'!AY105)</f>
        <v/>
      </c>
      <c r="CN102" s="24" t="str">
        <f>IF($B102="","",CB102+'3 INPUT SAP DATA'!AZ105)</f>
        <v/>
      </c>
      <c r="CO102" s="24" t="str">
        <f>IF($B102="","",CC102+'3 INPUT SAP DATA'!BA105)</f>
        <v/>
      </c>
      <c r="CP102" s="24" t="str">
        <f>IF($B102="","",CD102+'3 INPUT SAP DATA'!BB105)</f>
        <v/>
      </c>
      <c r="CQ102" s="24" t="str">
        <f>IF($B102="","",CE102+'3 INPUT SAP DATA'!BC105)</f>
        <v/>
      </c>
      <c r="CR102" s="24" t="str">
        <f>IF($B102="","",CF102+'3 INPUT SAP DATA'!BD105)</f>
        <v/>
      </c>
      <c r="CS102" s="24" t="str">
        <f>IF($B102="","",CG102+'3 INPUT SAP DATA'!BE105)</f>
        <v/>
      </c>
      <c r="CT102" s="24" t="str">
        <f>IF($B102="","",CH102+'3 INPUT SAP DATA'!BF105)</f>
        <v/>
      </c>
      <c r="CU102" s="24" t="str">
        <f>IF($B102="","",CI102+'3 INPUT SAP DATA'!BG105)</f>
        <v/>
      </c>
      <c r="CV102" s="24" t="str">
        <f>IF($B102="","",Data!$I$125*(Data!$I$123*O102+BL102)+Data!$I$124*(AB102+AN102+AZ102))</f>
        <v/>
      </c>
      <c r="CW102" s="24" t="str">
        <f>IF($B102="","",Data!$I$125*(Data!$I$123*P102+BM102)+Data!$I$124*(AC102+AO102+BA102))</f>
        <v/>
      </c>
      <c r="CX102" s="24" t="str">
        <f>IF($B102="","",Data!$I$125*(Data!$I$123*Q102+BN102)+Data!$I$124*(AD102+AP102+BB102))</f>
        <v/>
      </c>
      <c r="CY102" s="24" t="str">
        <f>IF($B102="","",Data!$I$125*(Data!$I$123*R102+BO102)+Data!$I$124*(AE102+AQ102+BC102))</f>
        <v/>
      </c>
      <c r="CZ102" s="24" t="str">
        <f>IF($B102="","",Data!$I$125*(Data!$I$123*S102+BP102)+Data!$I$124*(AF102+AR102+BD102))</f>
        <v/>
      </c>
      <c r="DA102" s="24" t="str">
        <f>IF($B102="","",Data!$I$125*(Data!$I$123*T102+BQ102)+Data!$I$124*(AG102+AS102+BE102))</f>
        <v/>
      </c>
      <c r="DB102" s="24" t="str">
        <f>IF($B102="","",Data!$I$125*(Data!$I$123*U102+BR102)+Data!$I$124*(AH102+AT102+BF102))</f>
        <v/>
      </c>
      <c r="DC102" s="24" t="str">
        <f>IF($B102="","",Data!$I$125*(Data!$I$123*V102+BS102)+Data!$I$124*(AI102+AU102+BG102))</f>
        <v/>
      </c>
      <c r="DD102" s="24" t="str">
        <f>IF($B102="","",Data!$I$125*(Data!$I$123*W102+BT102)+Data!$I$124*(AJ102+AV102+BH102))</f>
        <v/>
      </c>
      <c r="DE102" s="24" t="str">
        <f>IF($B102="","",Data!$I$125*(Data!$I$123*X102+BU102)+Data!$I$124*(AK102+AW102+BI102))</f>
        <v/>
      </c>
      <c r="DF102" s="24" t="str">
        <f>IF($B102="","",Data!$I$125*(Data!$I$123*Y102+BV102)+Data!$I$124*(AL102+AX102+BJ102))</f>
        <v/>
      </c>
      <c r="DG102" s="24" t="str">
        <f>IF($B102="","",Data!$I$125*(Data!$I$123*Z102+BW102)+Data!$I$124*(AM102+AY102+BK102))</f>
        <v/>
      </c>
    </row>
    <row r="103" spans="2:111" s="17" customFormat="1" ht="19.899999999999999" customHeight="1">
      <c r="B103" s="47" t="str">
        <f>IF('3 INPUT SAP DATA'!H106="","",'3 INPUT SAP DATA'!H106)</f>
        <v/>
      </c>
      <c r="C103" s="24" t="str">
        <f>IF($B103="","",25*Occupancy!$G99*Data!D$107)</f>
        <v/>
      </c>
      <c r="D103" s="24" t="str">
        <f>IF($B103="","",25*Occupancy!$G99*Data!E$107)</f>
        <v/>
      </c>
      <c r="E103" s="24" t="str">
        <f>IF($B103="","",25*Occupancy!$G99*Data!F$107)</f>
        <v/>
      </c>
      <c r="F103" s="24" t="str">
        <f>IF($B103="","",25*Occupancy!$G99*Data!G$107)</f>
        <v/>
      </c>
      <c r="G103" s="24" t="str">
        <f>IF($B103="","",25*Occupancy!$G99*Data!H$107)</f>
        <v/>
      </c>
      <c r="H103" s="24" t="str">
        <f>IF($B103="","",25*Occupancy!$G99*Data!I$107)</f>
        <v/>
      </c>
      <c r="I103" s="24" t="str">
        <f>IF($B103="","",25*Occupancy!$G99*Data!J$107)</f>
        <v/>
      </c>
      <c r="J103" s="24" t="str">
        <f>IF($B103="","",25*Occupancy!$G99*Data!K$107)</f>
        <v/>
      </c>
      <c r="K103" s="24" t="str">
        <f>IF($B103="","",25*Occupancy!$G99*Data!L$107)</f>
        <v/>
      </c>
      <c r="L103" s="24" t="str">
        <f>IF($B103="","",25*Occupancy!$G99*Data!M$107)</f>
        <v/>
      </c>
      <c r="M103" s="24" t="str">
        <f>IF($B103="","",25*Occupancy!$G99*Data!N$107)</f>
        <v/>
      </c>
      <c r="N103" s="24" t="str">
        <f>IF($B103="","",25*Occupancy!$G99*Data!O$107)</f>
        <v/>
      </c>
      <c r="O103" s="24" t="str">
        <f>IF($B103="","",4.18*C103*Data!D$18*(60-Data!D$104)/3600)</f>
        <v/>
      </c>
      <c r="P103" s="24" t="str">
        <f>IF($B103="","",4.18*D103*Data!E$18*(60-Data!E$104)/3600)</f>
        <v/>
      </c>
      <c r="Q103" s="24" t="str">
        <f>IF($B103="","",4.18*E103*Data!F$18*(60-Data!F$104)/3600)</f>
        <v/>
      </c>
      <c r="R103" s="24" t="str">
        <f>IF($B103="","",4.18*F103*Data!G$18*(60-Data!G$104)/3600)</f>
        <v/>
      </c>
      <c r="S103" s="24" t="str">
        <f>IF($B103="","",4.18*G103*Data!H$18*(60-Data!H$104)/3600)</f>
        <v/>
      </c>
      <c r="T103" s="24" t="str">
        <f>IF($B103="","",4.18*H103*Data!I$18*(60-Data!I$104)/3600)</f>
        <v/>
      </c>
      <c r="U103" s="24" t="str">
        <f>IF($B103="","",4.18*I103*Data!J$18*(60-Data!J$104)/3600)</f>
        <v/>
      </c>
      <c r="V103" s="24" t="str">
        <f>IF($B103="","",4.18*J103*Data!K$18*(60-Data!K$104)/3600)</f>
        <v/>
      </c>
      <c r="W103" s="24" t="str">
        <f>IF($B103="","",4.18*K103*Data!L$18*(60-Data!L$104)/3600)</f>
        <v/>
      </c>
      <c r="X103" s="24" t="str">
        <f>IF($B103="","",4.18*L103*Data!M$18*(60-Data!M$104)/3600)</f>
        <v/>
      </c>
      <c r="Y103" s="24" t="str">
        <f>IF($B103="","",4.18*M103*Data!N$18*(60-Data!N$104)/3600)</f>
        <v/>
      </c>
      <c r="Z103" s="24" t="str">
        <f>IF($B103="","",4.18*N103*Data!O$18*(60-Data!O$104)/3600)</f>
        <v/>
      </c>
      <c r="AA103" s="24" t="str">
        <f t="shared" si="37"/>
        <v/>
      </c>
      <c r="AB103" s="24" t="str">
        <f t="shared" si="38"/>
        <v/>
      </c>
      <c r="AC103" s="24" t="str">
        <f t="shared" si="26"/>
        <v/>
      </c>
      <c r="AD103" s="24" t="str">
        <f t="shared" si="27"/>
        <v/>
      </c>
      <c r="AE103" s="24" t="str">
        <f t="shared" si="28"/>
        <v/>
      </c>
      <c r="AF103" s="24" t="str">
        <f t="shared" si="29"/>
        <v/>
      </c>
      <c r="AG103" s="24" t="str">
        <f t="shared" si="30"/>
        <v/>
      </c>
      <c r="AH103" s="24" t="str">
        <f t="shared" si="31"/>
        <v/>
      </c>
      <c r="AI103" s="24" t="str">
        <f t="shared" si="32"/>
        <v/>
      </c>
      <c r="AJ103" s="24" t="str">
        <f t="shared" si="33"/>
        <v/>
      </c>
      <c r="AK103" s="24" t="str">
        <f t="shared" si="34"/>
        <v/>
      </c>
      <c r="AL103" s="24" t="str">
        <f t="shared" si="35"/>
        <v/>
      </c>
      <c r="AM103" s="24" t="str">
        <f t="shared" si="36"/>
        <v/>
      </c>
      <c r="AN103" s="24" t="str">
        <f>IF($B103="","",'3 INPUT SAP DATA'!$AP106*0.6*Data!D$18)</f>
        <v/>
      </c>
      <c r="AO103" s="24" t="str">
        <f>IF($B103="","",'3 INPUT SAP DATA'!$AP106*0.6*Data!E$18)</f>
        <v/>
      </c>
      <c r="AP103" s="24" t="str">
        <f>IF($B103="","",'3 INPUT SAP DATA'!$AP106*0.6*Data!F$18)</f>
        <v/>
      </c>
      <c r="AQ103" s="24" t="str">
        <f>IF($B103="","",'3 INPUT SAP DATA'!$AP106*0.6*Data!G$18)</f>
        <v/>
      </c>
      <c r="AR103" s="24" t="str">
        <f>IF($B103="","",'3 INPUT SAP DATA'!$AP106*0.6*Data!H$18)</f>
        <v/>
      </c>
      <c r="AS103" s="24" t="str">
        <f>IF($B103="","",'3 INPUT SAP DATA'!$AP106*0.6*Data!I$18)</f>
        <v/>
      </c>
      <c r="AT103" s="24" t="str">
        <f>IF($B103="","",'3 INPUT SAP DATA'!$AP106*0.6*Data!J$18)</f>
        <v/>
      </c>
      <c r="AU103" s="24" t="str">
        <f>IF($B103="","",'3 INPUT SAP DATA'!$AP106*0.6*Data!K$18)</f>
        <v/>
      </c>
      <c r="AV103" s="24" t="str">
        <f>IF($B103="","",'3 INPUT SAP DATA'!$AP106*0.6*Data!L$18)</f>
        <v/>
      </c>
      <c r="AW103" s="24" t="str">
        <f>IF($B103="","",'3 INPUT SAP DATA'!$AP106*0.6*Data!M$18)</f>
        <v/>
      </c>
      <c r="AX103" s="24" t="str">
        <f>IF($B103="","",'3 INPUT SAP DATA'!$AP106*0.6*Data!N$18)</f>
        <v/>
      </c>
      <c r="AY103" s="24" t="str">
        <f>IF($B103="","",'3 INPUT SAP DATA'!$AP106*0.6*Data!O$18)</f>
        <v/>
      </c>
      <c r="AZ103" s="24" t="str">
        <f>IF($B103="","",IF(OR('3 INPUT SAP DATA'!$AI106=Data!$E$12,'3 INPUT SAP DATA'!$AI106=Data!$G$12,'3 INPUT SAP DATA'!$AI106=Data!$H$12),0,Data!D$18*14*((0.0091*1+0.0245*(1-1))*3+0.0263)))</f>
        <v/>
      </c>
      <c r="BA103" s="24" t="str">
        <f>IF($B103="","",IF(OR('3 INPUT SAP DATA'!$AI106=Data!$E$12,'3 INPUT SAP DATA'!$AI106=Data!$G$12,'3 INPUT SAP DATA'!$AI106=Data!$H$12),0,Data!E$18*14*((0.0091*1+0.0245*(1-1))*3+0.0263)))</f>
        <v/>
      </c>
      <c r="BB103" s="24" t="str">
        <f>IF($B103="","",IF(OR('3 INPUT SAP DATA'!$AI106=Data!$E$12,'3 INPUT SAP DATA'!$AI106=Data!$G$12,'3 INPUT SAP DATA'!$AI106=Data!$H$12),0,Data!F$18*14*((0.0091*1+0.0245*(1-1))*3+0.0263)))</f>
        <v/>
      </c>
      <c r="BC103" s="24" t="str">
        <f>IF($B103="","",IF(OR('3 INPUT SAP DATA'!$AI106=Data!$E$12,'3 INPUT SAP DATA'!$AI106=Data!$G$12,'3 INPUT SAP DATA'!$AI106=Data!$H$12),0,Data!G$18*14*((0.0091*1+0.0245*(1-1))*3+0.0263)))</f>
        <v/>
      </c>
      <c r="BD103" s="24" t="str">
        <f>IF($B103="","",IF(OR('3 INPUT SAP DATA'!$AI106=Data!$E$12,'3 INPUT SAP DATA'!$AI106=Data!$G$12,'3 INPUT SAP DATA'!$AI106=Data!$H$12),0,Data!H$18*14*((0.0091*1+0.0245*(1-1))*3+0.0263)))</f>
        <v/>
      </c>
      <c r="BE103" s="24" t="str">
        <f>IF($B103="","",IF(OR('3 INPUT SAP DATA'!$AI106=Data!$E$12,'3 INPUT SAP DATA'!$AI106=Data!$G$12,'3 INPUT SAP DATA'!$AI106=Data!$H$12),0,Data!I$18*14*((0.0091*1+0.0245*(1-1))*3+0.0263)))</f>
        <v/>
      </c>
      <c r="BF103" s="24" t="str">
        <f>IF($B103="","",IF(OR('3 INPUT SAP DATA'!$AI106=Data!$E$12,'3 INPUT SAP DATA'!$AI106=Data!$G$12,'3 INPUT SAP DATA'!$AI106=Data!$H$12),0,Data!J$18*14*((0.0091*1+0.0245*(1-1))*3+0.0263)))</f>
        <v/>
      </c>
      <c r="BG103" s="24" t="str">
        <f>IF($B103="","",IF(OR('3 INPUT SAP DATA'!$AI106=Data!$E$12,'3 INPUT SAP DATA'!$AI106=Data!$G$12,'3 INPUT SAP DATA'!$AI106=Data!$H$12),0,Data!K$18*14*((0.0091*1+0.0245*(1-1))*3+0.0263)))</f>
        <v/>
      </c>
      <c r="BH103" s="24" t="str">
        <f>IF($B103="","",IF(OR('3 INPUT SAP DATA'!$AI106=Data!$E$12,'3 INPUT SAP DATA'!$AI106=Data!$G$12,'3 INPUT SAP DATA'!$AI106=Data!$H$12),0,Data!L$18*14*((0.0091*1+0.0245*(1-1))*3+0.0263)))</f>
        <v/>
      </c>
      <c r="BI103" s="24" t="str">
        <f>IF($B103="","",IF(OR('3 INPUT SAP DATA'!$AI106=Data!$E$12,'3 INPUT SAP DATA'!$AI106=Data!$G$12,'3 INPUT SAP DATA'!$AI106=Data!$H$12),0,Data!M$18*14*((0.0091*1+0.0245*(1-1))*3+0.0263)))</f>
        <v/>
      </c>
      <c r="BJ103" s="24" t="str">
        <f>IF($B103="","",IF(OR('3 INPUT SAP DATA'!$AI106=Data!$E$12,'3 INPUT SAP DATA'!$AI106=Data!$G$12,'3 INPUT SAP DATA'!$AI106=Data!$H$12),0,Data!N$18*14*((0.0091*1+0.0245*(1-1))*3+0.0263)))</f>
        <v/>
      </c>
      <c r="BK103" s="24" t="str">
        <f>IF($B103="","",IF(OR('3 INPUT SAP DATA'!$AI106=Data!$E$12,'3 INPUT SAP DATA'!$AI106=Data!$G$12,'3 INPUT SAP DATA'!$AI106=Data!$H$12),0,Data!O$18*14*((0.0091*1+0.0245*(1-1))*3+0.0263)))</f>
        <v/>
      </c>
      <c r="BL103" s="24" t="str">
        <f>IF($B103="","",IF('3 INPUT SAP DATA'!$AN106=Data!$G$13,600*IF(C106&lt;100,C106/100,1)*Data!D$18/365,0))</f>
        <v/>
      </c>
      <c r="BM103" s="24" t="str">
        <f>IF($B103="","",IF('3 INPUT SAP DATA'!$AN106=Data!$G$13,600*IF(D106&lt;100,D106/100,1)*Data!E$18/365,0))</f>
        <v/>
      </c>
      <c r="BN103" s="24" t="str">
        <f>IF($B103="","",IF('3 INPUT SAP DATA'!$AN106=Data!$G$13,600*IF(E106&lt;100,E106/100,1)*Data!F$18/365,0))</f>
        <v/>
      </c>
      <c r="BO103" s="24" t="str">
        <f>IF($B103="","",IF('3 INPUT SAP DATA'!$AN106=Data!$G$13,600*IF(F106&lt;100,F106/100,1)*Data!G$18/365,0))</f>
        <v/>
      </c>
      <c r="BP103" s="24" t="str">
        <f>IF($B103="","",IF('3 INPUT SAP DATA'!$AN106=Data!$G$13,600*IF(G106&lt;100,G106/100,1)*Data!H$18/365,0))</f>
        <v/>
      </c>
      <c r="BQ103" s="24" t="str">
        <f>IF($B103="","",IF('3 INPUT SAP DATA'!$AN106=Data!$G$13,600*IF(H106&lt;100,H106/100,1)*Data!I$18/365,0))</f>
        <v/>
      </c>
      <c r="BR103" s="24" t="str">
        <f>IF($B103="","",IF('3 INPUT SAP DATA'!$AN106=Data!$G$13,600*IF(I106&lt;100,I106/100,1)*Data!J$18/365,0))</f>
        <v/>
      </c>
      <c r="BS103" s="24" t="str">
        <f>IF($B103="","",IF('3 INPUT SAP DATA'!$AN106=Data!$G$13,600*IF(J106&lt;100,J106/100,1)*Data!K$18/365,0))</f>
        <v/>
      </c>
      <c r="BT103" s="24" t="str">
        <f>IF($B103="","",IF('3 INPUT SAP DATA'!$AN106=Data!$G$13,600*IF(K106&lt;100,K106/100,1)*Data!L$18/365,0))</f>
        <v/>
      </c>
      <c r="BU103" s="24" t="str">
        <f>IF($B103="","",IF('3 INPUT SAP DATA'!$AN106=Data!$G$13,600*IF(L106&lt;100,L106/100,1)*Data!M$18/365,0))</f>
        <v/>
      </c>
      <c r="BV103" s="24" t="str">
        <f>IF($B103="","",IF('3 INPUT SAP DATA'!$AN106=Data!$G$13,600*IF(M106&lt;100,M106/100,1)*Data!N$18/365,0))</f>
        <v/>
      </c>
      <c r="BW103" s="24" t="str">
        <f>IF($B103="","",IF('3 INPUT SAP DATA'!$AN106=Data!$G$13,600*IF(N106&lt;100,N106/100,1)*Data!O$18/365,0))</f>
        <v/>
      </c>
      <c r="BX103" s="24" t="str">
        <f t="shared" si="39"/>
        <v/>
      </c>
      <c r="BY103" s="24" t="str">
        <f t="shared" si="40"/>
        <v/>
      </c>
      <c r="BZ103" s="24" t="str">
        <f t="shared" si="41"/>
        <v/>
      </c>
      <c r="CA103" s="24" t="str">
        <f t="shared" si="42"/>
        <v/>
      </c>
      <c r="CB103" s="24" t="str">
        <f t="shared" si="43"/>
        <v/>
      </c>
      <c r="CC103" s="24" t="str">
        <f t="shared" si="44"/>
        <v/>
      </c>
      <c r="CD103" s="24" t="str">
        <f t="shared" si="45"/>
        <v/>
      </c>
      <c r="CE103" s="24" t="str">
        <f t="shared" si="46"/>
        <v/>
      </c>
      <c r="CF103" s="24" t="str">
        <f t="shared" si="47"/>
        <v/>
      </c>
      <c r="CG103" s="24" t="str">
        <f t="shared" si="48"/>
        <v/>
      </c>
      <c r="CH103" s="24" t="str">
        <f t="shared" si="49"/>
        <v/>
      </c>
      <c r="CI103" s="24" t="str">
        <f t="shared" si="50"/>
        <v/>
      </c>
      <c r="CJ103" s="24" t="str">
        <f>IF($B103="","",BX103+'3 INPUT SAP DATA'!AV106)</f>
        <v/>
      </c>
      <c r="CK103" s="24" t="str">
        <f>IF($B103="","",BY103+'3 INPUT SAP DATA'!AW106)</f>
        <v/>
      </c>
      <c r="CL103" s="24" t="str">
        <f>IF($B103="","",BZ103+'3 INPUT SAP DATA'!AX106)</f>
        <v/>
      </c>
      <c r="CM103" s="24" t="str">
        <f>IF($B103="","",CA103+'3 INPUT SAP DATA'!AY106)</f>
        <v/>
      </c>
      <c r="CN103" s="24" t="str">
        <f>IF($B103="","",CB103+'3 INPUT SAP DATA'!AZ106)</f>
        <v/>
      </c>
      <c r="CO103" s="24" t="str">
        <f>IF($B103="","",CC103+'3 INPUT SAP DATA'!BA106)</f>
        <v/>
      </c>
      <c r="CP103" s="24" t="str">
        <f>IF($B103="","",CD103+'3 INPUT SAP DATA'!BB106)</f>
        <v/>
      </c>
      <c r="CQ103" s="24" t="str">
        <f>IF($B103="","",CE103+'3 INPUT SAP DATA'!BC106)</f>
        <v/>
      </c>
      <c r="CR103" s="24" t="str">
        <f>IF($B103="","",CF103+'3 INPUT SAP DATA'!BD106)</f>
        <v/>
      </c>
      <c r="CS103" s="24" t="str">
        <f>IF($B103="","",CG103+'3 INPUT SAP DATA'!BE106)</f>
        <v/>
      </c>
      <c r="CT103" s="24" t="str">
        <f>IF($B103="","",CH103+'3 INPUT SAP DATA'!BF106)</f>
        <v/>
      </c>
      <c r="CU103" s="24" t="str">
        <f>IF($B103="","",CI103+'3 INPUT SAP DATA'!BG106)</f>
        <v/>
      </c>
      <c r="CV103" s="24" t="str">
        <f>IF($B103="","",Data!$I$125*(Data!$I$123*O103+BL103)+Data!$I$124*(AB103+AN103+AZ103))</f>
        <v/>
      </c>
      <c r="CW103" s="24" t="str">
        <f>IF($B103="","",Data!$I$125*(Data!$I$123*P103+BM103)+Data!$I$124*(AC103+AO103+BA103))</f>
        <v/>
      </c>
      <c r="CX103" s="24" t="str">
        <f>IF($B103="","",Data!$I$125*(Data!$I$123*Q103+BN103)+Data!$I$124*(AD103+AP103+BB103))</f>
        <v/>
      </c>
      <c r="CY103" s="24" t="str">
        <f>IF($B103="","",Data!$I$125*(Data!$I$123*R103+BO103)+Data!$I$124*(AE103+AQ103+BC103))</f>
        <v/>
      </c>
      <c r="CZ103" s="24" t="str">
        <f>IF($B103="","",Data!$I$125*(Data!$I$123*S103+BP103)+Data!$I$124*(AF103+AR103+BD103))</f>
        <v/>
      </c>
      <c r="DA103" s="24" t="str">
        <f>IF($B103="","",Data!$I$125*(Data!$I$123*T103+BQ103)+Data!$I$124*(AG103+AS103+BE103))</f>
        <v/>
      </c>
      <c r="DB103" s="24" t="str">
        <f>IF($B103="","",Data!$I$125*(Data!$I$123*U103+BR103)+Data!$I$124*(AH103+AT103+BF103))</f>
        <v/>
      </c>
      <c r="DC103" s="24" t="str">
        <f>IF($B103="","",Data!$I$125*(Data!$I$123*V103+BS103)+Data!$I$124*(AI103+AU103+BG103))</f>
        <v/>
      </c>
      <c r="DD103" s="24" t="str">
        <f>IF($B103="","",Data!$I$125*(Data!$I$123*W103+BT103)+Data!$I$124*(AJ103+AV103+BH103))</f>
        <v/>
      </c>
      <c r="DE103" s="24" t="str">
        <f>IF($B103="","",Data!$I$125*(Data!$I$123*X103+BU103)+Data!$I$124*(AK103+AW103+BI103))</f>
        <v/>
      </c>
      <c r="DF103" s="24" t="str">
        <f>IF($B103="","",Data!$I$125*(Data!$I$123*Y103+BV103)+Data!$I$124*(AL103+AX103+BJ103))</f>
        <v/>
      </c>
      <c r="DG103" s="24" t="str">
        <f>IF($B103="","",Data!$I$125*(Data!$I$123*Z103+BW103)+Data!$I$124*(AM103+AY103+BK103))</f>
        <v/>
      </c>
    </row>
    <row r="104" spans="2:111" s="17" customFormat="1" ht="19.899999999999999" customHeight="1">
      <c r="B104" s="47" t="str">
        <f>IF('3 INPUT SAP DATA'!H107="","",'3 INPUT SAP DATA'!H107)</f>
        <v/>
      </c>
      <c r="C104" s="24" t="str">
        <f>IF($B104="","",25*Occupancy!$G100*Data!D$107)</f>
        <v/>
      </c>
      <c r="D104" s="24" t="str">
        <f>IF($B104="","",25*Occupancy!$G100*Data!E$107)</f>
        <v/>
      </c>
      <c r="E104" s="24" t="str">
        <f>IF($B104="","",25*Occupancy!$G100*Data!F$107)</f>
        <v/>
      </c>
      <c r="F104" s="24" t="str">
        <f>IF($B104="","",25*Occupancy!$G100*Data!G$107)</f>
        <v/>
      </c>
      <c r="G104" s="24" t="str">
        <f>IF($B104="","",25*Occupancy!$G100*Data!H$107)</f>
        <v/>
      </c>
      <c r="H104" s="24" t="str">
        <f>IF($B104="","",25*Occupancy!$G100*Data!I$107)</f>
        <v/>
      </c>
      <c r="I104" s="24" t="str">
        <f>IF($B104="","",25*Occupancy!$G100*Data!J$107)</f>
        <v/>
      </c>
      <c r="J104" s="24" t="str">
        <f>IF($B104="","",25*Occupancy!$G100*Data!K$107)</f>
        <v/>
      </c>
      <c r="K104" s="24" t="str">
        <f>IF($B104="","",25*Occupancy!$G100*Data!L$107)</f>
        <v/>
      </c>
      <c r="L104" s="24" t="str">
        <f>IF($B104="","",25*Occupancy!$G100*Data!M$107)</f>
        <v/>
      </c>
      <c r="M104" s="24" t="str">
        <f>IF($B104="","",25*Occupancy!$G100*Data!N$107)</f>
        <v/>
      </c>
      <c r="N104" s="24" t="str">
        <f>IF($B104="","",25*Occupancy!$G100*Data!O$107)</f>
        <v/>
      </c>
      <c r="O104" s="24" t="str">
        <f>IF($B104="","",4.18*C104*Data!D$18*(60-Data!D$104)/3600)</f>
        <v/>
      </c>
      <c r="P104" s="24" t="str">
        <f>IF($B104="","",4.18*D104*Data!E$18*(60-Data!E$104)/3600)</f>
        <v/>
      </c>
      <c r="Q104" s="24" t="str">
        <f>IF($B104="","",4.18*E104*Data!F$18*(60-Data!F$104)/3600)</f>
        <v/>
      </c>
      <c r="R104" s="24" t="str">
        <f>IF($B104="","",4.18*F104*Data!G$18*(60-Data!G$104)/3600)</f>
        <v/>
      </c>
      <c r="S104" s="24" t="str">
        <f>IF($B104="","",4.18*G104*Data!H$18*(60-Data!H$104)/3600)</f>
        <v/>
      </c>
      <c r="T104" s="24" t="str">
        <f>IF($B104="","",4.18*H104*Data!I$18*(60-Data!I$104)/3600)</f>
        <v/>
      </c>
      <c r="U104" s="24" t="str">
        <f>IF($B104="","",4.18*I104*Data!J$18*(60-Data!J$104)/3600)</f>
        <v/>
      </c>
      <c r="V104" s="24" t="str">
        <f>IF($B104="","",4.18*J104*Data!K$18*(60-Data!K$104)/3600)</f>
        <v/>
      </c>
      <c r="W104" s="24" t="str">
        <f>IF($B104="","",4.18*K104*Data!L$18*(60-Data!L$104)/3600)</f>
        <v/>
      </c>
      <c r="X104" s="24" t="str">
        <f>IF($B104="","",4.18*L104*Data!M$18*(60-Data!M$104)/3600)</f>
        <v/>
      </c>
      <c r="Y104" s="24" t="str">
        <f>IF($B104="","",4.18*M104*Data!N$18*(60-Data!N$104)/3600)</f>
        <v/>
      </c>
      <c r="Z104" s="24" t="str">
        <f>IF($B104="","",4.18*N104*Data!O$18*(60-Data!O$104)/3600)</f>
        <v/>
      </c>
      <c r="AA104" s="24" t="str">
        <f t="shared" si="37"/>
        <v/>
      </c>
      <c r="AB104" s="24" t="str">
        <f t="shared" si="38"/>
        <v/>
      </c>
      <c r="AC104" s="24" t="str">
        <f t="shared" si="26"/>
        <v/>
      </c>
      <c r="AD104" s="24" t="str">
        <f t="shared" si="27"/>
        <v/>
      </c>
      <c r="AE104" s="24" t="str">
        <f t="shared" si="28"/>
        <v/>
      </c>
      <c r="AF104" s="24" t="str">
        <f t="shared" si="29"/>
        <v/>
      </c>
      <c r="AG104" s="24" t="str">
        <f t="shared" si="30"/>
        <v/>
      </c>
      <c r="AH104" s="24" t="str">
        <f t="shared" si="31"/>
        <v/>
      </c>
      <c r="AI104" s="24" t="str">
        <f t="shared" si="32"/>
        <v/>
      </c>
      <c r="AJ104" s="24" t="str">
        <f t="shared" si="33"/>
        <v/>
      </c>
      <c r="AK104" s="24" t="str">
        <f t="shared" si="34"/>
        <v/>
      </c>
      <c r="AL104" s="24" t="str">
        <f t="shared" si="35"/>
        <v/>
      </c>
      <c r="AM104" s="24" t="str">
        <f t="shared" si="36"/>
        <v/>
      </c>
      <c r="AN104" s="24" t="str">
        <f>IF($B104="","",'3 INPUT SAP DATA'!$AP107*0.6*Data!D$18)</f>
        <v/>
      </c>
      <c r="AO104" s="24" t="str">
        <f>IF($B104="","",'3 INPUT SAP DATA'!$AP107*0.6*Data!E$18)</f>
        <v/>
      </c>
      <c r="AP104" s="24" t="str">
        <f>IF($B104="","",'3 INPUT SAP DATA'!$AP107*0.6*Data!F$18)</f>
        <v/>
      </c>
      <c r="AQ104" s="24" t="str">
        <f>IF($B104="","",'3 INPUT SAP DATA'!$AP107*0.6*Data!G$18)</f>
        <v/>
      </c>
      <c r="AR104" s="24" t="str">
        <f>IF($B104="","",'3 INPUT SAP DATA'!$AP107*0.6*Data!H$18)</f>
        <v/>
      </c>
      <c r="AS104" s="24" t="str">
        <f>IF($B104="","",'3 INPUT SAP DATA'!$AP107*0.6*Data!I$18)</f>
        <v/>
      </c>
      <c r="AT104" s="24" t="str">
        <f>IF($B104="","",'3 INPUT SAP DATA'!$AP107*0.6*Data!J$18)</f>
        <v/>
      </c>
      <c r="AU104" s="24" t="str">
        <f>IF($B104="","",'3 INPUT SAP DATA'!$AP107*0.6*Data!K$18)</f>
        <v/>
      </c>
      <c r="AV104" s="24" t="str">
        <f>IF($B104="","",'3 INPUT SAP DATA'!$AP107*0.6*Data!L$18)</f>
        <v/>
      </c>
      <c r="AW104" s="24" t="str">
        <f>IF($B104="","",'3 INPUT SAP DATA'!$AP107*0.6*Data!M$18)</f>
        <v/>
      </c>
      <c r="AX104" s="24" t="str">
        <f>IF($B104="","",'3 INPUT SAP DATA'!$AP107*0.6*Data!N$18)</f>
        <v/>
      </c>
      <c r="AY104" s="24" t="str">
        <f>IF($B104="","",'3 INPUT SAP DATA'!$AP107*0.6*Data!O$18)</f>
        <v/>
      </c>
      <c r="AZ104" s="24" t="str">
        <f>IF($B104="","",IF(OR('3 INPUT SAP DATA'!$AI107=Data!$E$12,'3 INPUT SAP DATA'!$AI107=Data!$G$12,'3 INPUT SAP DATA'!$AI107=Data!$H$12),0,Data!D$18*14*((0.0091*1+0.0245*(1-1))*3+0.0263)))</f>
        <v/>
      </c>
      <c r="BA104" s="24" t="str">
        <f>IF($B104="","",IF(OR('3 INPUT SAP DATA'!$AI107=Data!$E$12,'3 INPUT SAP DATA'!$AI107=Data!$G$12,'3 INPUT SAP DATA'!$AI107=Data!$H$12),0,Data!E$18*14*((0.0091*1+0.0245*(1-1))*3+0.0263)))</f>
        <v/>
      </c>
      <c r="BB104" s="24" t="str">
        <f>IF($B104="","",IF(OR('3 INPUT SAP DATA'!$AI107=Data!$E$12,'3 INPUT SAP DATA'!$AI107=Data!$G$12,'3 INPUT SAP DATA'!$AI107=Data!$H$12),0,Data!F$18*14*((0.0091*1+0.0245*(1-1))*3+0.0263)))</f>
        <v/>
      </c>
      <c r="BC104" s="24" t="str">
        <f>IF($B104="","",IF(OR('3 INPUT SAP DATA'!$AI107=Data!$E$12,'3 INPUT SAP DATA'!$AI107=Data!$G$12,'3 INPUT SAP DATA'!$AI107=Data!$H$12),0,Data!G$18*14*((0.0091*1+0.0245*(1-1))*3+0.0263)))</f>
        <v/>
      </c>
      <c r="BD104" s="24" t="str">
        <f>IF($B104="","",IF(OR('3 INPUT SAP DATA'!$AI107=Data!$E$12,'3 INPUT SAP DATA'!$AI107=Data!$G$12,'3 INPUT SAP DATA'!$AI107=Data!$H$12),0,Data!H$18*14*((0.0091*1+0.0245*(1-1))*3+0.0263)))</f>
        <v/>
      </c>
      <c r="BE104" s="24" t="str">
        <f>IF($B104="","",IF(OR('3 INPUT SAP DATA'!$AI107=Data!$E$12,'3 INPUT SAP DATA'!$AI107=Data!$G$12,'3 INPUT SAP DATA'!$AI107=Data!$H$12),0,Data!I$18*14*((0.0091*1+0.0245*(1-1))*3+0.0263)))</f>
        <v/>
      </c>
      <c r="BF104" s="24" t="str">
        <f>IF($B104="","",IF(OR('3 INPUT SAP DATA'!$AI107=Data!$E$12,'3 INPUT SAP DATA'!$AI107=Data!$G$12,'3 INPUT SAP DATA'!$AI107=Data!$H$12),0,Data!J$18*14*((0.0091*1+0.0245*(1-1))*3+0.0263)))</f>
        <v/>
      </c>
      <c r="BG104" s="24" t="str">
        <f>IF($B104="","",IF(OR('3 INPUT SAP DATA'!$AI107=Data!$E$12,'3 INPUT SAP DATA'!$AI107=Data!$G$12,'3 INPUT SAP DATA'!$AI107=Data!$H$12),0,Data!K$18*14*((0.0091*1+0.0245*(1-1))*3+0.0263)))</f>
        <v/>
      </c>
      <c r="BH104" s="24" t="str">
        <f>IF($B104="","",IF(OR('3 INPUT SAP DATA'!$AI107=Data!$E$12,'3 INPUT SAP DATA'!$AI107=Data!$G$12,'3 INPUT SAP DATA'!$AI107=Data!$H$12),0,Data!L$18*14*((0.0091*1+0.0245*(1-1))*3+0.0263)))</f>
        <v/>
      </c>
      <c r="BI104" s="24" t="str">
        <f>IF($B104="","",IF(OR('3 INPUT SAP DATA'!$AI107=Data!$E$12,'3 INPUT SAP DATA'!$AI107=Data!$G$12,'3 INPUT SAP DATA'!$AI107=Data!$H$12),0,Data!M$18*14*((0.0091*1+0.0245*(1-1))*3+0.0263)))</f>
        <v/>
      </c>
      <c r="BJ104" s="24" t="str">
        <f>IF($B104="","",IF(OR('3 INPUT SAP DATA'!$AI107=Data!$E$12,'3 INPUT SAP DATA'!$AI107=Data!$G$12,'3 INPUT SAP DATA'!$AI107=Data!$H$12),0,Data!N$18*14*((0.0091*1+0.0245*(1-1))*3+0.0263)))</f>
        <v/>
      </c>
      <c r="BK104" s="24" t="str">
        <f>IF($B104="","",IF(OR('3 INPUT SAP DATA'!$AI107=Data!$E$12,'3 INPUT SAP DATA'!$AI107=Data!$G$12,'3 INPUT SAP DATA'!$AI107=Data!$H$12),0,Data!O$18*14*((0.0091*1+0.0245*(1-1))*3+0.0263)))</f>
        <v/>
      </c>
      <c r="BL104" s="24" t="str">
        <f>IF($B104="","",IF('3 INPUT SAP DATA'!$AN107=Data!$G$13,600*IF(C107&lt;100,C107/100,1)*Data!D$18/365,0))</f>
        <v/>
      </c>
      <c r="BM104" s="24" t="str">
        <f>IF($B104="","",IF('3 INPUT SAP DATA'!$AN107=Data!$G$13,600*IF(D107&lt;100,D107/100,1)*Data!E$18/365,0))</f>
        <v/>
      </c>
      <c r="BN104" s="24" t="str">
        <f>IF($B104="","",IF('3 INPUT SAP DATA'!$AN107=Data!$G$13,600*IF(E107&lt;100,E107/100,1)*Data!F$18/365,0))</f>
        <v/>
      </c>
      <c r="BO104" s="24" t="str">
        <f>IF($B104="","",IF('3 INPUT SAP DATA'!$AN107=Data!$G$13,600*IF(F107&lt;100,F107/100,1)*Data!G$18/365,0))</f>
        <v/>
      </c>
      <c r="BP104" s="24" t="str">
        <f>IF($B104="","",IF('3 INPUT SAP DATA'!$AN107=Data!$G$13,600*IF(G107&lt;100,G107/100,1)*Data!H$18/365,0))</f>
        <v/>
      </c>
      <c r="BQ104" s="24" t="str">
        <f>IF($B104="","",IF('3 INPUT SAP DATA'!$AN107=Data!$G$13,600*IF(H107&lt;100,H107/100,1)*Data!I$18/365,0))</f>
        <v/>
      </c>
      <c r="BR104" s="24" t="str">
        <f>IF($B104="","",IF('3 INPUT SAP DATA'!$AN107=Data!$G$13,600*IF(I107&lt;100,I107/100,1)*Data!J$18/365,0))</f>
        <v/>
      </c>
      <c r="BS104" s="24" t="str">
        <f>IF($B104="","",IF('3 INPUT SAP DATA'!$AN107=Data!$G$13,600*IF(J107&lt;100,J107/100,1)*Data!K$18/365,0))</f>
        <v/>
      </c>
      <c r="BT104" s="24" t="str">
        <f>IF($B104="","",IF('3 INPUT SAP DATA'!$AN107=Data!$G$13,600*IF(K107&lt;100,K107/100,1)*Data!L$18/365,0))</f>
        <v/>
      </c>
      <c r="BU104" s="24" t="str">
        <f>IF($B104="","",IF('3 INPUT SAP DATA'!$AN107=Data!$G$13,600*IF(L107&lt;100,L107/100,1)*Data!M$18/365,0))</f>
        <v/>
      </c>
      <c r="BV104" s="24" t="str">
        <f>IF($B104="","",IF('3 INPUT SAP DATA'!$AN107=Data!$G$13,600*IF(M107&lt;100,M107/100,1)*Data!N$18/365,0))</f>
        <v/>
      </c>
      <c r="BW104" s="24" t="str">
        <f>IF($B104="","",IF('3 INPUT SAP DATA'!$AN107=Data!$G$13,600*IF(N107&lt;100,N107/100,1)*Data!O$18/365,0))</f>
        <v/>
      </c>
      <c r="BX104" s="24" t="str">
        <f t="shared" si="39"/>
        <v/>
      </c>
      <c r="BY104" s="24" t="str">
        <f t="shared" si="40"/>
        <v/>
      </c>
      <c r="BZ104" s="24" t="str">
        <f t="shared" si="41"/>
        <v/>
      </c>
      <c r="CA104" s="24" t="str">
        <f t="shared" si="42"/>
        <v/>
      </c>
      <c r="CB104" s="24" t="str">
        <f t="shared" si="43"/>
        <v/>
      </c>
      <c r="CC104" s="24" t="str">
        <f t="shared" si="44"/>
        <v/>
      </c>
      <c r="CD104" s="24" t="str">
        <f t="shared" si="45"/>
        <v/>
      </c>
      <c r="CE104" s="24" t="str">
        <f t="shared" si="46"/>
        <v/>
      </c>
      <c r="CF104" s="24" t="str">
        <f t="shared" si="47"/>
        <v/>
      </c>
      <c r="CG104" s="24" t="str">
        <f t="shared" si="48"/>
        <v/>
      </c>
      <c r="CH104" s="24" t="str">
        <f t="shared" si="49"/>
        <v/>
      </c>
      <c r="CI104" s="24" t="str">
        <f t="shared" si="50"/>
        <v/>
      </c>
      <c r="CJ104" s="24" t="str">
        <f>IF($B104="","",BX104+'3 INPUT SAP DATA'!AV107)</f>
        <v/>
      </c>
      <c r="CK104" s="24" t="str">
        <f>IF($B104="","",BY104+'3 INPUT SAP DATA'!AW107)</f>
        <v/>
      </c>
      <c r="CL104" s="24" t="str">
        <f>IF($B104="","",BZ104+'3 INPUT SAP DATA'!AX107)</f>
        <v/>
      </c>
      <c r="CM104" s="24" t="str">
        <f>IF($B104="","",CA104+'3 INPUT SAP DATA'!AY107)</f>
        <v/>
      </c>
      <c r="CN104" s="24" t="str">
        <f>IF($B104="","",CB104+'3 INPUT SAP DATA'!AZ107)</f>
        <v/>
      </c>
      <c r="CO104" s="24" t="str">
        <f>IF($B104="","",CC104+'3 INPUT SAP DATA'!BA107)</f>
        <v/>
      </c>
      <c r="CP104" s="24" t="str">
        <f>IF($B104="","",CD104+'3 INPUT SAP DATA'!BB107)</f>
        <v/>
      </c>
      <c r="CQ104" s="24" t="str">
        <f>IF($B104="","",CE104+'3 INPUT SAP DATA'!BC107)</f>
        <v/>
      </c>
      <c r="CR104" s="24" t="str">
        <f>IF($B104="","",CF104+'3 INPUT SAP DATA'!BD107)</f>
        <v/>
      </c>
      <c r="CS104" s="24" t="str">
        <f>IF($B104="","",CG104+'3 INPUT SAP DATA'!BE107)</f>
        <v/>
      </c>
      <c r="CT104" s="24" t="str">
        <f>IF($B104="","",CH104+'3 INPUT SAP DATA'!BF107)</f>
        <v/>
      </c>
      <c r="CU104" s="24" t="str">
        <f>IF($B104="","",CI104+'3 INPUT SAP DATA'!BG107)</f>
        <v/>
      </c>
      <c r="CV104" s="24" t="str">
        <f>IF($B104="","",Data!$I$125*(Data!$I$123*O104+BL104)+Data!$I$124*(AB104+AN104+AZ104))</f>
        <v/>
      </c>
      <c r="CW104" s="24" t="str">
        <f>IF($B104="","",Data!$I$125*(Data!$I$123*P104+BM104)+Data!$I$124*(AC104+AO104+BA104))</f>
        <v/>
      </c>
      <c r="CX104" s="24" t="str">
        <f>IF($B104="","",Data!$I$125*(Data!$I$123*Q104+BN104)+Data!$I$124*(AD104+AP104+BB104))</f>
        <v/>
      </c>
      <c r="CY104" s="24" t="str">
        <f>IF($B104="","",Data!$I$125*(Data!$I$123*R104+BO104)+Data!$I$124*(AE104+AQ104+BC104))</f>
        <v/>
      </c>
      <c r="CZ104" s="24" t="str">
        <f>IF($B104="","",Data!$I$125*(Data!$I$123*S104+BP104)+Data!$I$124*(AF104+AR104+BD104))</f>
        <v/>
      </c>
      <c r="DA104" s="24" t="str">
        <f>IF($B104="","",Data!$I$125*(Data!$I$123*T104+BQ104)+Data!$I$124*(AG104+AS104+BE104))</f>
        <v/>
      </c>
      <c r="DB104" s="24" t="str">
        <f>IF($B104="","",Data!$I$125*(Data!$I$123*U104+BR104)+Data!$I$124*(AH104+AT104+BF104))</f>
        <v/>
      </c>
      <c r="DC104" s="24" t="str">
        <f>IF($B104="","",Data!$I$125*(Data!$I$123*V104+BS104)+Data!$I$124*(AI104+AU104+BG104))</f>
        <v/>
      </c>
      <c r="DD104" s="24" t="str">
        <f>IF($B104="","",Data!$I$125*(Data!$I$123*W104+BT104)+Data!$I$124*(AJ104+AV104+BH104))</f>
        <v/>
      </c>
      <c r="DE104" s="24" t="str">
        <f>IF($B104="","",Data!$I$125*(Data!$I$123*X104+BU104)+Data!$I$124*(AK104+AW104+BI104))</f>
        <v/>
      </c>
      <c r="DF104" s="24" t="str">
        <f>IF($B104="","",Data!$I$125*(Data!$I$123*Y104+BV104)+Data!$I$124*(AL104+AX104+BJ104))</f>
        <v/>
      </c>
      <c r="DG104" s="24" t="str">
        <f>IF($B104="","",Data!$I$125*(Data!$I$123*Z104+BW104)+Data!$I$124*(AM104+AY104+BK104))</f>
        <v/>
      </c>
    </row>
    <row r="105" spans="2:111" s="17" customFormat="1" ht="19.899999999999999" customHeight="1">
      <c r="B105" s="47" t="str">
        <f>IF('3 INPUT SAP DATA'!H108="","",'3 INPUT SAP DATA'!H108)</f>
        <v/>
      </c>
      <c r="C105" s="24" t="str">
        <f>IF($B105="","",25*Occupancy!$G101*Data!D$107)</f>
        <v/>
      </c>
      <c r="D105" s="24" t="str">
        <f>IF($B105="","",25*Occupancy!$G101*Data!E$107)</f>
        <v/>
      </c>
      <c r="E105" s="24" t="str">
        <f>IF($B105="","",25*Occupancy!$G101*Data!F$107)</f>
        <v/>
      </c>
      <c r="F105" s="24" t="str">
        <f>IF($B105="","",25*Occupancy!$G101*Data!G$107)</f>
        <v/>
      </c>
      <c r="G105" s="24" t="str">
        <f>IF($B105="","",25*Occupancy!$G101*Data!H$107)</f>
        <v/>
      </c>
      <c r="H105" s="24" t="str">
        <f>IF($B105="","",25*Occupancy!$G101*Data!I$107)</f>
        <v/>
      </c>
      <c r="I105" s="24" t="str">
        <f>IF($B105="","",25*Occupancy!$G101*Data!J$107)</f>
        <v/>
      </c>
      <c r="J105" s="24" t="str">
        <f>IF($B105="","",25*Occupancy!$G101*Data!K$107)</f>
        <v/>
      </c>
      <c r="K105" s="24" t="str">
        <f>IF($B105="","",25*Occupancy!$G101*Data!L$107)</f>
        <v/>
      </c>
      <c r="L105" s="24" t="str">
        <f>IF($B105="","",25*Occupancy!$G101*Data!M$107)</f>
        <v/>
      </c>
      <c r="M105" s="24" t="str">
        <f>IF($B105="","",25*Occupancy!$G101*Data!N$107)</f>
        <v/>
      </c>
      <c r="N105" s="24" t="str">
        <f>IF($B105="","",25*Occupancy!$G101*Data!O$107)</f>
        <v/>
      </c>
      <c r="O105" s="24" t="str">
        <f>IF($B105="","",4.18*C105*Data!D$18*(60-Data!D$104)/3600)</f>
        <v/>
      </c>
      <c r="P105" s="24" t="str">
        <f>IF($B105="","",4.18*D105*Data!E$18*(60-Data!E$104)/3600)</f>
        <v/>
      </c>
      <c r="Q105" s="24" t="str">
        <f>IF($B105="","",4.18*E105*Data!F$18*(60-Data!F$104)/3600)</f>
        <v/>
      </c>
      <c r="R105" s="24" t="str">
        <f>IF($B105="","",4.18*F105*Data!G$18*(60-Data!G$104)/3600)</f>
        <v/>
      </c>
      <c r="S105" s="24" t="str">
        <f>IF($B105="","",4.18*G105*Data!H$18*(60-Data!H$104)/3600)</f>
        <v/>
      </c>
      <c r="T105" s="24" t="str">
        <f>IF($B105="","",4.18*H105*Data!I$18*(60-Data!I$104)/3600)</f>
        <v/>
      </c>
      <c r="U105" s="24" t="str">
        <f>IF($B105="","",4.18*I105*Data!J$18*(60-Data!J$104)/3600)</f>
        <v/>
      </c>
      <c r="V105" s="24" t="str">
        <f>IF($B105="","",4.18*J105*Data!K$18*(60-Data!K$104)/3600)</f>
        <v/>
      </c>
      <c r="W105" s="24" t="str">
        <f>IF($B105="","",4.18*K105*Data!L$18*(60-Data!L$104)/3600)</f>
        <v/>
      </c>
      <c r="X105" s="24" t="str">
        <f>IF($B105="","",4.18*L105*Data!M$18*(60-Data!M$104)/3600)</f>
        <v/>
      </c>
      <c r="Y105" s="24" t="str">
        <f>IF($B105="","",4.18*M105*Data!N$18*(60-Data!N$104)/3600)</f>
        <v/>
      </c>
      <c r="Z105" s="24" t="str">
        <f>IF($B105="","",4.18*N105*Data!O$18*(60-Data!O$104)/3600)</f>
        <v/>
      </c>
      <c r="AA105" s="24" t="str">
        <f t="shared" si="37"/>
        <v/>
      </c>
      <c r="AB105" s="24" t="str">
        <f t="shared" si="38"/>
        <v/>
      </c>
      <c r="AC105" s="24" t="str">
        <f t="shared" si="26"/>
        <v/>
      </c>
      <c r="AD105" s="24" t="str">
        <f t="shared" si="27"/>
        <v/>
      </c>
      <c r="AE105" s="24" t="str">
        <f t="shared" si="28"/>
        <v/>
      </c>
      <c r="AF105" s="24" t="str">
        <f t="shared" si="29"/>
        <v/>
      </c>
      <c r="AG105" s="24" t="str">
        <f t="shared" si="30"/>
        <v/>
      </c>
      <c r="AH105" s="24" t="str">
        <f t="shared" si="31"/>
        <v/>
      </c>
      <c r="AI105" s="24" t="str">
        <f t="shared" si="32"/>
        <v/>
      </c>
      <c r="AJ105" s="24" t="str">
        <f t="shared" si="33"/>
        <v/>
      </c>
      <c r="AK105" s="24" t="str">
        <f t="shared" si="34"/>
        <v/>
      </c>
      <c r="AL105" s="24" t="str">
        <f t="shared" si="35"/>
        <v/>
      </c>
      <c r="AM105" s="24" t="str">
        <f t="shared" si="36"/>
        <v/>
      </c>
      <c r="AN105" s="24" t="str">
        <f>IF($B105="","",'3 INPUT SAP DATA'!$AP108*0.6*Data!D$18)</f>
        <v/>
      </c>
      <c r="AO105" s="24" t="str">
        <f>IF($B105="","",'3 INPUT SAP DATA'!$AP108*0.6*Data!E$18)</f>
        <v/>
      </c>
      <c r="AP105" s="24" t="str">
        <f>IF($B105="","",'3 INPUT SAP DATA'!$AP108*0.6*Data!F$18)</f>
        <v/>
      </c>
      <c r="AQ105" s="24" t="str">
        <f>IF($B105="","",'3 INPUT SAP DATA'!$AP108*0.6*Data!G$18)</f>
        <v/>
      </c>
      <c r="AR105" s="24" t="str">
        <f>IF($B105="","",'3 INPUT SAP DATA'!$AP108*0.6*Data!H$18)</f>
        <v/>
      </c>
      <c r="AS105" s="24" t="str">
        <f>IF($B105="","",'3 INPUT SAP DATA'!$AP108*0.6*Data!I$18)</f>
        <v/>
      </c>
      <c r="AT105" s="24" t="str">
        <f>IF($B105="","",'3 INPUT SAP DATA'!$AP108*0.6*Data!J$18)</f>
        <v/>
      </c>
      <c r="AU105" s="24" t="str">
        <f>IF($B105="","",'3 INPUT SAP DATA'!$AP108*0.6*Data!K$18)</f>
        <v/>
      </c>
      <c r="AV105" s="24" t="str">
        <f>IF($B105="","",'3 INPUT SAP DATA'!$AP108*0.6*Data!L$18)</f>
        <v/>
      </c>
      <c r="AW105" s="24" t="str">
        <f>IF($B105="","",'3 INPUT SAP DATA'!$AP108*0.6*Data!M$18)</f>
        <v/>
      </c>
      <c r="AX105" s="24" t="str">
        <f>IF($B105="","",'3 INPUT SAP DATA'!$AP108*0.6*Data!N$18)</f>
        <v/>
      </c>
      <c r="AY105" s="24" t="str">
        <f>IF($B105="","",'3 INPUT SAP DATA'!$AP108*0.6*Data!O$18)</f>
        <v/>
      </c>
      <c r="AZ105" s="24" t="str">
        <f>IF($B105="","",IF(OR('3 INPUT SAP DATA'!$AI108=Data!$E$12,'3 INPUT SAP DATA'!$AI108=Data!$G$12,'3 INPUT SAP DATA'!$AI108=Data!$H$12),0,Data!D$18*14*((0.0091*1+0.0245*(1-1))*3+0.0263)))</f>
        <v/>
      </c>
      <c r="BA105" s="24" t="str">
        <f>IF($B105="","",IF(OR('3 INPUT SAP DATA'!$AI108=Data!$E$12,'3 INPUT SAP DATA'!$AI108=Data!$G$12,'3 INPUT SAP DATA'!$AI108=Data!$H$12),0,Data!E$18*14*((0.0091*1+0.0245*(1-1))*3+0.0263)))</f>
        <v/>
      </c>
      <c r="BB105" s="24" t="str">
        <f>IF($B105="","",IF(OR('3 INPUT SAP DATA'!$AI108=Data!$E$12,'3 INPUT SAP DATA'!$AI108=Data!$G$12,'3 INPUT SAP DATA'!$AI108=Data!$H$12),0,Data!F$18*14*((0.0091*1+0.0245*(1-1))*3+0.0263)))</f>
        <v/>
      </c>
      <c r="BC105" s="24" t="str">
        <f>IF($B105="","",IF(OR('3 INPUT SAP DATA'!$AI108=Data!$E$12,'3 INPUT SAP DATA'!$AI108=Data!$G$12,'3 INPUT SAP DATA'!$AI108=Data!$H$12),0,Data!G$18*14*((0.0091*1+0.0245*(1-1))*3+0.0263)))</f>
        <v/>
      </c>
      <c r="BD105" s="24" t="str">
        <f>IF($B105="","",IF(OR('3 INPUT SAP DATA'!$AI108=Data!$E$12,'3 INPUT SAP DATA'!$AI108=Data!$G$12,'3 INPUT SAP DATA'!$AI108=Data!$H$12),0,Data!H$18*14*((0.0091*1+0.0245*(1-1))*3+0.0263)))</f>
        <v/>
      </c>
      <c r="BE105" s="24" t="str">
        <f>IF($B105="","",IF(OR('3 INPUT SAP DATA'!$AI108=Data!$E$12,'3 INPUT SAP DATA'!$AI108=Data!$G$12,'3 INPUT SAP DATA'!$AI108=Data!$H$12),0,Data!I$18*14*((0.0091*1+0.0245*(1-1))*3+0.0263)))</f>
        <v/>
      </c>
      <c r="BF105" s="24" t="str">
        <f>IF($B105="","",IF(OR('3 INPUT SAP DATA'!$AI108=Data!$E$12,'3 INPUT SAP DATA'!$AI108=Data!$G$12,'3 INPUT SAP DATA'!$AI108=Data!$H$12),0,Data!J$18*14*((0.0091*1+0.0245*(1-1))*3+0.0263)))</f>
        <v/>
      </c>
      <c r="BG105" s="24" t="str">
        <f>IF($B105="","",IF(OR('3 INPUT SAP DATA'!$AI108=Data!$E$12,'3 INPUT SAP DATA'!$AI108=Data!$G$12,'3 INPUT SAP DATA'!$AI108=Data!$H$12),0,Data!K$18*14*((0.0091*1+0.0245*(1-1))*3+0.0263)))</f>
        <v/>
      </c>
      <c r="BH105" s="24" t="str">
        <f>IF($B105="","",IF(OR('3 INPUT SAP DATA'!$AI108=Data!$E$12,'3 INPUT SAP DATA'!$AI108=Data!$G$12,'3 INPUT SAP DATA'!$AI108=Data!$H$12),0,Data!L$18*14*((0.0091*1+0.0245*(1-1))*3+0.0263)))</f>
        <v/>
      </c>
      <c r="BI105" s="24" t="str">
        <f>IF($B105="","",IF(OR('3 INPUT SAP DATA'!$AI108=Data!$E$12,'3 INPUT SAP DATA'!$AI108=Data!$G$12,'3 INPUT SAP DATA'!$AI108=Data!$H$12),0,Data!M$18*14*((0.0091*1+0.0245*(1-1))*3+0.0263)))</f>
        <v/>
      </c>
      <c r="BJ105" s="24" t="str">
        <f>IF($B105="","",IF(OR('3 INPUT SAP DATA'!$AI108=Data!$E$12,'3 INPUT SAP DATA'!$AI108=Data!$G$12,'3 INPUT SAP DATA'!$AI108=Data!$H$12),0,Data!N$18*14*((0.0091*1+0.0245*(1-1))*3+0.0263)))</f>
        <v/>
      </c>
      <c r="BK105" s="24" t="str">
        <f>IF($B105="","",IF(OR('3 INPUT SAP DATA'!$AI108=Data!$E$12,'3 INPUT SAP DATA'!$AI108=Data!$G$12,'3 INPUT SAP DATA'!$AI108=Data!$H$12),0,Data!O$18*14*((0.0091*1+0.0245*(1-1))*3+0.0263)))</f>
        <v/>
      </c>
      <c r="BL105" s="24" t="str">
        <f>IF($B105="","",IF('3 INPUT SAP DATA'!$AN108=Data!$G$13,600*IF(C108&lt;100,C108/100,1)*Data!D$18/365,0))</f>
        <v/>
      </c>
      <c r="BM105" s="24" t="str">
        <f>IF($B105="","",IF('3 INPUT SAP DATA'!$AN108=Data!$G$13,600*IF(D108&lt;100,D108/100,1)*Data!E$18/365,0))</f>
        <v/>
      </c>
      <c r="BN105" s="24" t="str">
        <f>IF($B105="","",IF('3 INPUT SAP DATA'!$AN108=Data!$G$13,600*IF(E108&lt;100,E108/100,1)*Data!F$18/365,0))</f>
        <v/>
      </c>
      <c r="BO105" s="24" t="str">
        <f>IF($B105="","",IF('3 INPUT SAP DATA'!$AN108=Data!$G$13,600*IF(F108&lt;100,F108/100,1)*Data!G$18/365,0))</f>
        <v/>
      </c>
      <c r="BP105" s="24" t="str">
        <f>IF($B105="","",IF('3 INPUT SAP DATA'!$AN108=Data!$G$13,600*IF(G108&lt;100,G108/100,1)*Data!H$18/365,0))</f>
        <v/>
      </c>
      <c r="BQ105" s="24" t="str">
        <f>IF($B105="","",IF('3 INPUT SAP DATA'!$AN108=Data!$G$13,600*IF(H108&lt;100,H108/100,1)*Data!I$18/365,0))</f>
        <v/>
      </c>
      <c r="BR105" s="24" t="str">
        <f>IF($B105="","",IF('3 INPUT SAP DATA'!$AN108=Data!$G$13,600*IF(I108&lt;100,I108/100,1)*Data!J$18/365,0))</f>
        <v/>
      </c>
      <c r="BS105" s="24" t="str">
        <f>IF($B105="","",IF('3 INPUT SAP DATA'!$AN108=Data!$G$13,600*IF(J108&lt;100,J108/100,1)*Data!K$18/365,0))</f>
        <v/>
      </c>
      <c r="BT105" s="24" t="str">
        <f>IF($B105="","",IF('3 INPUT SAP DATA'!$AN108=Data!$G$13,600*IF(K108&lt;100,K108/100,1)*Data!L$18/365,0))</f>
        <v/>
      </c>
      <c r="BU105" s="24" t="str">
        <f>IF($B105="","",IF('3 INPUT SAP DATA'!$AN108=Data!$G$13,600*IF(L108&lt;100,L108/100,1)*Data!M$18/365,0))</f>
        <v/>
      </c>
      <c r="BV105" s="24" t="str">
        <f>IF($B105="","",IF('3 INPUT SAP DATA'!$AN108=Data!$G$13,600*IF(M108&lt;100,M108/100,1)*Data!N$18/365,0))</f>
        <v/>
      </c>
      <c r="BW105" s="24" t="str">
        <f>IF($B105="","",IF('3 INPUT SAP DATA'!$AN108=Data!$G$13,600*IF(N108&lt;100,N108/100,1)*Data!O$18/365,0))</f>
        <v/>
      </c>
      <c r="BX105" s="24" t="str">
        <f t="shared" si="39"/>
        <v/>
      </c>
      <c r="BY105" s="24" t="str">
        <f t="shared" si="40"/>
        <v/>
      </c>
      <c r="BZ105" s="24" t="str">
        <f t="shared" si="41"/>
        <v/>
      </c>
      <c r="CA105" s="24" t="str">
        <f t="shared" si="42"/>
        <v/>
      </c>
      <c r="CB105" s="24" t="str">
        <f t="shared" si="43"/>
        <v/>
      </c>
      <c r="CC105" s="24" t="str">
        <f t="shared" si="44"/>
        <v/>
      </c>
      <c r="CD105" s="24" t="str">
        <f t="shared" si="45"/>
        <v/>
      </c>
      <c r="CE105" s="24" t="str">
        <f t="shared" si="46"/>
        <v/>
      </c>
      <c r="CF105" s="24" t="str">
        <f t="shared" si="47"/>
        <v/>
      </c>
      <c r="CG105" s="24" t="str">
        <f t="shared" si="48"/>
        <v/>
      </c>
      <c r="CH105" s="24" t="str">
        <f t="shared" si="49"/>
        <v/>
      </c>
      <c r="CI105" s="24" t="str">
        <f t="shared" si="50"/>
        <v/>
      </c>
      <c r="CJ105" s="24" t="str">
        <f>IF($B105="","",BX105+'3 INPUT SAP DATA'!AV108)</f>
        <v/>
      </c>
      <c r="CK105" s="24" t="str">
        <f>IF($B105="","",BY105+'3 INPUT SAP DATA'!AW108)</f>
        <v/>
      </c>
      <c r="CL105" s="24" t="str">
        <f>IF($B105="","",BZ105+'3 INPUT SAP DATA'!AX108)</f>
        <v/>
      </c>
      <c r="CM105" s="24" t="str">
        <f>IF($B105="","",CA105+'3 INPUT SAP DATA'!AY108)</f>
        <v/>
      </c>
      <c r="CN105" s="24" t="str">
        <f>IF($B105="","",CB105+'3 INPUT SAP DATA'!AZ108)</f>
        <v/>
      </c>
      <c r="CO105" s="24" t="str">
        <f>IF($B105="","",CC105+'3 INPUT SAP DATA'!BA108)</f>
        <v/>
      </c>
      <c r="CP105" s="24" t="str">
        <f>IF($B105="","",CD105+'3 INPUT SAP DATA'!BB108)</f>
        <v/>
      </c>
      <c r="CQ105" s="24" t="str">
        <f>IF($B105="","",CE105+'3 INPUT SAP DATA'!BC108)</f>
        <v/>
      </c>
      <c r="CR105" s="24" t="str">
        <f>IF($B105="","",CF105+'3 INPUT SAP DATA'!BD108)</f>
        <v/>
      </c>
      <c r="CS105" s="24" t="str">
        <f>IF($B105="","",CG105+'3 INPUT SAP DATA'!BE108)</f>
        <v/>
      </c>
      <c r="CT105" s="24" t="str">
        <f>IF($B105="","",CH105+'3 INPUT SAP DATA'!BF108)</f>
        <v/>
      </c>
      <c r="CU105" s="24" t="str">
        <f>IF($B105="","",CI105+'3 INPUT SAP DATA'!BG108)</f>
        <v/>
      </c>
      <c r="CV105" s="24" t="str">
        <f>IF($B105="","",Data!$I$125*(Data!$I$123*O105+BL105)+Data!$I$124*(AB105+AN105+AZ105))</f>
        <v/>
      </c>
      <c r="CW105" s="24" t="str">
        <f>IF($B105="","",Data!$I$125*(Data!$I$123*P105+BM105)+Data!$I$124*(AC105+AO105+BA105))</f>
        <v/>
      </c>
      <c r="CX105" s="24" t="str">
        <f>IF($B105="","",Data!$I$125*(Data!$I$123*Q105+BN105)+Data!$I$124*(AD105+AP105+BB105))</f>
        <v/>
      </c>
      <c r="CY105" s="24" t="str">
        <f>IF($B105="","",Data!$I$125*(Data!$I$123*R105+BO105)+Data!$I$124*(AE105+AQ105+BC105))</f>
        <v/>
      </c>
      <c r="CZ105" s="24" t="str">
        <f>IF($B105="","",Data!$I$125*(Data!$I$123*S105+BP105)+Data!$I$124*(AF105+AR105+BD105))</f>
        <v/>
      </c>
      <c r="DA105" s="24" t="str">
        <f>IF($B105="","",Data!$I$125*(Data!$I$123*T105+BQ105)+Data!$I$124*(AG105+AS105+BE105))</f>
        <v/>
      </c>
      <c r="DB105" s="24" t="str">
        <f>IF($B105="","",Data!$I$125*(Data!$I$123*U105+BR105)+Data!$I$124*(AH105+AT105+BF105))</f>
        <v/>
      </c>
      <c r="DC105" s="24" t="str">
        <f>IF($B105="","",Data!$I$125*(Data!$I$123*V105+BS105)+Data!$I$124*(AI105+AU105+BG105))</f>
        <v/>
      </c>
      <c r="DD105" s="24" t="str">
        <f>IF($B105="","",Data!$I$125*(Data!$I$123*W105+BT105)+Data!$I$124*(AJ105+AV105+BH105))</f>
        <v/>
      </c>
      <c r="DE105" s="24" t="str">
        <f>IF($B105="","",Data!$I$125*(Data!$I$123*X105+BU105)+Data!$I$124*(AK105+AW105+BI105))</f>
        <v/>
      </c>
      <c r="DF105" s="24" t="str">
        <f>IF($B105="","",Data!$I$125*(Data!$I$123*Y105+BV105)+Data!$I$124*(AL105+AX105+BJ105))</f>
        <v/>
      </c>
      <c r="DG105" s="24" t="str">
        <f>IF($B105="","",Data!$I$125*(Data!$I$123*Z105+BW105)+Data!$I$124*(AM105+AY105+BK105))</f>
        <v/>
      </c>
    </row>
    <row r="106" spans="2:111" s="17" customFormat="1" ht="19.899999999999999" customHeight="1">
      <c r="B106" s="47" t="str">
        <f>IF('3 INPUT SAP DATA'!H109="","",'3 INPUT SAP DATA'!H109)</f>
        <v/>
      </c>
      <c r="C106" s="24" t="str">
        <f>IF($B106="","",25*Occupancy!$G102*Data!D$107)</f>
        <v/>
      </c>
      <c r="D106" s="24" t="str">
        <f>IF($B106="","",25*Occupancy!$G102*Data!E$107)</f>
        <v/>
      </c>
      <c r="E106" s="24" t="str">
        <f>IF($B106="","",25*Occupancy!$G102*Data!F$107)</f>
        <v/>
      </c>
      <c r="F106" s="24" t="str">
        <f>IF($B106="","",25*Occupancy!$G102*Data!G$107)</f>
        <v/>
      </c>
      <c r="G106" s="24" t="str">
        <f>IF($B106="","",25*Occupancy!$G102*Data!H$107)</f>
        <v/>
      </c>
      <c r="H106" s="24" t="str">
        <f>IF($B106="","",25*Occupancy!$G102*Data!I$107)</f>
        <v/>
      </c>
      <c r="I106" s="24" t="str">
        <f>IF($B106="","",25*Occupancy!$G102*Data!J$107)</f>
        <v/>
      </c>
      <c r="J106" s="24" t="str">
        <f>IF($B106="","",25*Occupancy!$G102*Data!K$107)</f>
        <v/>
      </c>
      <c r="K106" s="24" t="str">
        <f>IF($B106="","",25*Occupancy!$G102*Data!L$107)</f>
        <v/>
      </c>
      <c r="L106" s="24" t="str">
        <f>IF($B106="","",25*Occupancy!$G102*Data!M$107)</f>
        <v/>
      </c>
      <c r="M106" s="24" t="str">
        <f>IF($B106="","",25*Occupancy!$G102*Data!N$107)</f>
        <v/>
      </c>
      <c r="N106" s="24" t="str">
        <f>IF($B106="","",25*Occupancy!$G102*Data!O$107)</f>
        <v/>
      </c>
      <c r="O106" s="24" t="str">
        <f>IF($B106="","",4.18*C106*Data!D$18*(60-Data!D$104)/3600)</f>
        <v/>
      </c>
      <c r="P106" s="24" t="str">
        <f>IF($B106="","",4.18*D106*Data!E$18*(60-Data!E$104)/3600)</f>
        <v/>
      </c>
      <c r="Q106" s="24" t="str">
        <f>IF($B106="","",4.18*E106*Data!F$18*(60-Data!F$104)/3600)</f>
        <v/>
      </c>
      <c r="R106" s="24" t="str">
        <f>IF($B106="","",4.18*F106*Data!G$18*(60-Data!G$104)/3600)</f>
        <v/>
      </c>
      <c r="S106" s="24" t="str">
        <f>IF($B106="","",4.18*G106*Data!H$18*(60-Data!H$104)/3600)</f>
        <v/>
      </c>
      <c r="T106" s="24" t="str">
        <f>IF($B106="","",4.18*H106*Data!I$18*(60-Data!I$104)/3600)</f>
        <v/>
      </c>
      <c r="U106" s="24" t="str">
        <f>IF($B106="","",4.18*I106*Data!J$18*(60-Data!J$104)/3600)</f>
        <v/>
      </c>
      <c r="V106" s="24" t="str">
        <f>IF($B106="","",4.18*J106*Data!K$18*(60-Data!K$104)/3600)</f>
        <v/>
      </c>
      <c r="W106" s="24" t="str">
        <f>IF($B106="","",4.18*K106*Data!L$18*(60-Data!L$104)/3600)</f>
        <v/>
      </c>
      <c r="X106" s="24" t="str">
        <f>IF($B106="","",4.18*L106*Data!M$18*(60-Data!M$104)/3600)</f>
        <v/>
      </c>
      <c r="Y106" s="24" t="str">
        <f>IF($B106="","",4.18*M106*Data!N$18*(60-Data!N$104)/3600)</f>
        <v/>
      </c>
      <c r="Z106" s="24" t="str">
        <f>IF($B106="","",4.18*N106*Data!O$18*(60-Data!O$104)/3600)</f>
        <v/>
      </c>
      <c r="AA106" s="24" t="str">
        <f t="shared" si="37"/>
        <v/>
      </c>
      <c r="AB106" s="24" t="str">
        <f t="shared" si="38"/>
        <v/>
      </c>
      <c r="AC106" s="24" t="str">
        <f t="shared" si="26"/>
        <v/>
      </c>
      <c r="AD106" s="24" t="str">
        <f t="shared" si="27"/>
        <v/>
      </c>
      <c r="AE106" s="24" t="str">
        <f t="shared" si="28"/>
        <v/>
      </c>
      <c r="AF106" s="24" t="str">
        <f t="shared" si="29"/>
        <v/>
      </c>
      <c r="AG106" s="24" t="str">
        <f t="shared" si="30"/>
        <v/>
      </c>
      <c r="AH106" s="24" t="str">
        <f t="shared" si="31"/>
        <v/>
      </c>
      <c r="AI106" s="24" t="str">
        <f t="shared" si="32"/>
        <v/>
      </c>
      <c r="AJ106" s="24" t="str">
        <f t="shared" si="33"/>
        <v/>
      </c>
      <c r="AK106" s="24" t="str">
        <f t="shared" si="34"/>
        <v/>
      </c>
      <c r="AL106" s="24" t="str">
        <f t="shared" si="35"/>
        <v/>
      </c>
      <c r="AM106" s="24" t="str">
        <f t="shared" si="36"/>
        <v/>
      </c>
      <c r="AN106" s="24" t="str">
        <f>IF($B106="","",'3 INPUT SAP DATA'!$AP109*0.6*Data!D$18)</f>
        <v/>
      </c>
      <c r="AO106" s="24" t="str">
        <f>IF($B106="","",'3 INPUT SAP DATA'!$AP109*0.6*Data!E$18)</f>
        <v/>
      </c>
      <c r="AP106" s="24" t="str">
        <f>IF($B106="","",'3 INPUT SAP DATA'!$AP109*0.6*Data!F$18)</f>
        <v/>
      </c>
      <c r="AQ106" s="24" t="str">
        <f>IF($B106="","",'3 INPUT SAP DATA'!$AP109*0.6*Data!G$18)</f>
        <v/>
      </c>
      <c r="AR106" s="24" t="str">
        <f>IF($B106="","",'3 INPUT SAP DATA'!$AP109*0.6*Data!H$18)</f>
        <v/>
      </c>
      <c r="AS106" s="24" t="str">
        <f>IF($B106="","",'3 INPUT SAP DATA'!$AP109*0.6*Data!I$18)</f>
        <v/>
      </c>
      <c r="AT106" s="24" t="str">
        <f>IF($B106="","",'3 INPUT SAP DATA'!$AP109*0.6*Data!J$18)</f>
        <v/>
      </c>
      <c r="AU106" s="24" t="str">
        <f>IF($B106="","",'3 INPUT SAP DATA'!$AP109*0.6*Data!K$18)</f>
        <v/>
      </c>
      <c r="AV106" s="24" t="str">
        <f>IF($B106="","",'3 INPUT SAP DATA'!$AP109*0.6*Data!L$18)</f>
        <v/>
      </c>
      <c r="AW106" s="24" t="str">
        <f>IF($B106="","",'3 INPUT SAP DATA'!$AP109*0.6*Data!M$18)</f>
        <v/>
      </c>
      <c r="AX106" s="24" t="str">
        <f>IF($B106="","",'3 INPUT SAP DATA'!$AP109*0.6*Data!N$18)</f>
        <v/>
      </c>
      <c r="AY106" s="24" t="str">
        <f>IF($B106="","",'3 INPUT SAP DATA'!$AP109*0.6*Data!O$18)</f>
        <v/>
      </c>
      <c r="AZ106" s="24" t="str">
        <f>IF($B106="","",IF(OR('3 INPUT SAP DATA'!$AI109=Data!$E$12,'3 INPUT SAP DATA'!$AI109=Data!$G$12,'3 INPUT SAP DATA'!$AI109=Data!$H$12),0,Data!D$18*14*((0.0091*1+0.0245*(1-1))*3+0.0263)))</f>
        <v/>
      </c>
      <c r="BA106" s="24" t="str">
        <f>IF($B106="","",IF(OR('3 INPUT SAP DATA'!$AI109=Data!$E$12,'3 INPUT SAP DATA'!$AI109=Data!$G$12,'3 INPUT SAP DATA'!$AI109=Data!$H$12),0,Data!E$18*14*((0.0091*1+0.0245*(1-1))*3+0.0263)))</f>
        <v/>
      </c>
      <c r="BB106" s="24" t="str">
        <f>IF($B106="","",IF(OR('3 INPUT SAP DATA'!$AI109=Data!$E$12,'3 INPUT SAP DATA'!$AI109=Data!$G$12,'3 INPUT SAP DATA'!$AI109=Data!$H$12),0,Data!F$18*14*((0.0091*1+0.0245*(1-1))*3+0.0263)))</f>
        <v/>
      </c>
      <c r="BC106" s="24" t="str">
        <f>IF($B106="","",IF(OR('3 INPUT SAP DATA'!$AI109=Data!$E$12,'3 INPUT SAP DATA'!$AI109=Data!$G$12,'3 INPUT SAP DATA'!$AI109=Data!$H$12),0,Data!G$18*14*((0.0091*1+0.0245*(1-1))*3+0.0263)))</f>
        <v/>
      </c>
      <c r="BD106" s="24" t="str">
        <f>IF($B106="","",IF(OR('3 INPUT SAP DATA'!$AI109=Data!$E$12,'3 INPUT SAP DATA'!$AI109=Data!$G$12,'3 INPUT SAP DATA'!$AI109=Data!$H$12),0,Data!H$18*14*((0.0091*1+0.0245*(1-1))*3+0.0263)))</f>
        <v/>
      </c>
      <c r="BE106" s="24" t="str">
        <f>IF($B106="","",IF(OR('3 INPUT SAP DATA'!$AI109=Data!$E$12,'3 INPUT SAP DATA'!$AI109=Data!$G$12,'3 INPUT SAP DATA'!$AI109=Data!$H$12),0,Data!I$18*14*((0.0091*1+0.0245*(1-1))*3+0.0263)))</f>
        <v/>
      </c>
      <c r="BF106" s="24" t="str">
        <f>IF($B106="","",IF(OR('3 INPUT SAP DATA'!$AI109=Data!$E$12,'3 INPUT SAP DATA'!$AI109=Data!$G$12,'3 INPUT SAP DATA'!$AI109=Data!$H$12),0,Data!J$18*14*((0.0091*1+0.0245*(1-1))*3+0.0263)))</f>
        <v/>
      </c>
      <c r="BG106" s="24" t="str">
        <f>IF($B106="","",IF(OR('3 INPUT SAP DATA'!$AI109=Data!$E$12,'3 INPUT SAP DATA'!$AI109=Data!$G$12,'3 INPUT SAP DATA'!$AI109=Data!$H$12),0,Data!K$18*14*((0.0091*1+0.0245*(1-1))*3+0.0263)))</f>
        <v/>
      </c>
      <c r="BH106" s="24" t="str">
        <f>IF($B106="","",IF(OR('3 INPUT SAP DATA'!$AI109=Data!$E$12,'3 INPUT SAP DATA'!$AI109=Data!$G$12,'3 INPUT SAP DATA'!$AI109=Data!$H$12),0,Data!L$18*14*((0.0091*1+0.0245*(1-1))*3+0.0263)))</f>
        <v/>
      </c>
      <c r="BI106" s="24" t="str">
        <f>IF($B106="","",IF(OR('3 INPUT SAP DATA'!$AI109=Data!$E$12,'3 INPUT SAP DATA'!$AI109=Data!$G$12,'3 INPUT SAP DATA'!$AI109=Data!$H$12),0,Data!M$18*14*((0.0091*1+0.0245*(1-1))*3+0.0263)))</f>
        <v/>
      </c>
      <c r="BJ106" s="24" t="str">
        <f>IF($B106="","",IF(OR('3 INPUT SAP DATA'!$AI109=Data!$E$12,'3 INPUT SAP DATA'!$AI109=Data!$G$12,'3 INPUT SAP DATA'!$AI109=Data!$H$12),0,Data!N$18*14*((0.0091*1+0.0245*(1-1))*3+0.0263)))</f>
        <v/>
      </c>
      <c r="BK106" s="24" t="str">
        <f>IF($B106="","",IF(OR('3 INPUT SAP DATA'!$AI109=Data!$E$12,'3 INPUT SAP DATA'!$AI109=Data!$G$12,'3 INPUT SAP DATA'!$AI109=Data!$H$12),0,Data!O$18*14*((0.0091*1+0.0245*(1-1))*3+0.0263)))</f>
        <v/>
      </c>
      <c r="BL106" s="24" t="str">
        <f>IF($B106="","",IF('3 INPUT SAP DATA'!$AN109=Data!$G$13,600*IF(C109&lt;100,C109/100,1)*Data!D$18/365,0))</f>
        <v/>
      </c>
      <c r="BM106" s="24" t="str">
        <f>IF($B106="","",IF('3 INPUT SAP DATA'!$AN109=Data!$G$13,600*IF(D109&lt;100,D109/100,1)*Data!E$18/365,0))</f>
        <v/>
      </c>
      <c r="BN106" s="24" t="str">
        <f>IF($B106="","",IF('3 INPUT SAP DATA'!$AN109=Data!$G$13,600*IF(E109&lt;100,E109/100,1)*Data!F$18/365,0))</f>
        <v/>
      </c>
      <c r="BO106" s="24" t="str">
        <f>IF($B106="","",IF('3 INPUT SAP DATA'!$AN109=Data!$G$13,600*IF(F109&lt;100,F109/100,1)*Data!G$18/365,0))</f>
        <v/>
      </c>
      <c r="BP106" s="24" t="str">
        <f>IF($B106="","",IF('3 INPUT SAP DATA'!$AN109=Data!$G$13,600*IF(G109&lt;100,G109/100,1)*Data!H$18/365,0))</f>
        <v/>
      </c>
      <c r="BQ106" s="24" t="str">
        <f>IF($B106="","",IF('3 INPUT SAP DATA'!$AN109=Data!$G$13,600*IF(H109&lt;100,H109/100,1)*Data!I$18/365,0))</f>
        <v/>
      </c>
      <c r="BR106" s="24" t="str">
        <f>IF($B106="","",IF('3 INPUT SAP DATA'!$AN109=Data!$G$13,600*IF(I109&lt;100,I109/100,1)*Data!J$18/365,0))</f>
        <v/>
      </c>
      <c r="BS106" s="24" t="str">
        <f>IF($B106="","",IF('3 INPUT SAP DATA'!$AN109=Data!$G$13,600*IF(J109&lt;100,J109/100,1)*Data!K$18/365,0))</f>
        <v/>
      </c>
      <c r="BT106" s="24" t="str">
        <f>IF($B106="","",IF('3 INPUT SAP DATA'!$AN109=Data!$G$13,600*IF(K109&lt;100,K109/100,1)*Data!L$18/365,0))</f>
        <v/>
      </c>
      <c r="BU106" s="24" t="str">
        <f>IF($B106="","",IF('3 INPUT SAP DATA'!$AN109=Data!$G$13,600*IF(L109&lt;100,L109/100,1)*Data!M$18/365,0))</f>
        <v/>
      </c>
      <c r="BV106" s="24" t="str">
        <f>IF($B106="","",IF('3 INPUT SAP DATA'!$AN109=Data!$G$13,600*IF(M109&lt;100,M109/100,1)*Data!N$18/365,0))</f>
        <v/>
      </c>
      <c r="BW106" s="24" t="str">
        <f>IF($B106="","",IF('3 INPUT SAP DATA'!$AN109=Data!$G$13,600*IF(N109&lt;100,N109/100,1)*Data!O$18/365,0))</f>
        <v/>
      </c>
      <c r="BX106" s="24" t="str">
        <f t="shared" si="39"/>
        <v/>
      </c>
      <c r="BY106" s="24" t="str">
        <f t="shared" si="40"/>
        <v/>
      </c>
      <c r="BZ106" s="24" t="str">
        <f t="shared" si="41"/>
        <v/>
      </c>
      <c r="CA106" s="24" t="str">
        <f t="shared" si="42"/>
        <v/>
      </c>
      <c r="CB106" s="24" t="str">
        <f t="shared" si="43"/>
        <v/>
      </c>
      <c r="CC106" s="24" t="str">
        <f t="shared" si="44"/>
        <v/>
      </c>
      <c r="CD106" s="24" t="str">
        <f t="shared" si="45"/>
        <v/>
      </c>
      <c r="CE106" s="24" t="str">
        <f t="shared" si="46"/>
        <v/>
      </c>
      <c r="CF106" s="24" t="str">
        <f t="shared" si="47"/>
        <v/>
      </c>
      <c r="CG106" s="24" t="str">
        <f t="shared" si="48"/>
        <v/>
      </c>
      <c r="CH106" s="24" t="str">
        <f t="shared" si="49"/>
        <v/>
      </c>
      <c r="CI106" s="24" t="str">
        <f t="shared" si="50"/>
        <v/>
      </c>
      <c r="CJ106" s="24" t="str">
        <f>IF($B106="","",BX106+'3 INPUT SAP DATA'!AV109)</f>
        <v/>
      </c>
      <c r="CK106" s="24" t="str">
        <f>IF($B106="","",BY106+'3 INPUT SAP DATA'!AW109)</f>
        <v/>
      </c>
      <c r="CL106" s="24" t="str">
        <f>IF($B106="","",BZ106+'3 INPUT SAP DATA'!AX109)</f>
        <v/>
      </c>
      <c r="CM106" s="24" t="str">
        <f>IF($B106="","",CA106+'3 INPUT SAP DATA'!AY109)</f>
        <v/>
      </c>
      <c r="CN106" s="24" t="str">
        <f>IF($B106="","",CB106+'3 INPUT SAP DATA'!AZ109)</f>
        <v/>
      </c>
      <c r="CO106" s="24" t="str">
        <f>IF($B106="","",CC106+'3 INPUT SAP DATA'!BA109)</f>
        <v/>
      </c>
      <c r="CP106" s="24" t="str">
        <f>IF($B106="","",CD106+'3 INPUT SAP DATA'!BB109)</f>
        <v/>
      </c>
      <c r="CQ106" s="24" t="str">
        <f>IF($B106="","",CE106+'3 INPUT SAP DATA'!BC109)</f>
        <v/>
      </c>
      <c r="CR106" s="24" t="str">
        <f>IF($B106="","",CF106+'3 INPUT SAP DATA'!BD109)</f>
        <v/>
      </c>
      <c r="CS106" s="24" t="str">
        <f>IF($B106="","",CG106+'3 INPUT SAP DATA'!BE109)</f>
        <v/>
      </c>
      <c r="CT106" s="24" t="str">
        <f>IF($B106="","",CH106+'3 INPUT SAP DATA'!BF109)</f>
        <v/>
      </c>
      <c r="CU106" s="24" t="str">
        <f>IF($B106="","",CI106+'3 INPUT SAP DATA'!BG109)</f>
        <v/>
      </c>
      <c r="CV106" s="24" t="str">
        <f>IF($B106="","",Data!$I$125*(Data!$I$123*O106+BL106)+Data!$I$124*(AB106+AN106+AZ106))</f>
        <v/>
      </c>
      <c r="CW106" s="24" t="str">
        <f>IF($B106="","",Data!$I$125*(Data!$I$123*P106+BM106)+Data!$I$124*(AC106+AO106+BA106))</f>
        <v/>
      </c>
      <c r="CX106" s="24" t="str">
        <f>IF($B106="","",Data!$I$125*(Data!$I$123*Q106+BN106)+Data!$I$124*(AD106+AP106+BB106))</f>
        <v/>
      </c>
      <c r="CY106" s="24" t="str">
        <f>IF($B106="","",Data!$I$125*(Data!$I$123*R106+BO106)+Data!$I$124*(AE106+AQ106+BC106))</f>
        <v/>
      </c>
      <c r="CZ106" s="24" t="str">
        <f>IF($B106="","",Data!$I$125*(Data!$I$123*S106+BP106)+Data!$I$124*(AF106+AR106+BD106))</f>
        <v/>
      </c>
      <c r="DA106" s="24" t="str">
        <f>IF($B106="","",Data!$I$125*(Data!$I$123*T106+BQ106)+Data!$I$124*(AG106+AS106+BE106))</f>
        <v/>
      </c>
      <c r="DB106" s="24" t="str">
        <f>IF($B106="","",Data!$I$125*(Data!$I$123*U106+BR106)+Data!$I$124*(AH106+AT106+BF106))</f>
        <v/>
      </c>
      <c r="DC106" s="24" t="str">
        <f>IF($B106="","",Data!$I$125*(Data!$I$123*V106+BS106)+Data!$I$124*(AI106+AU106+BG106))</f>
        <v/>
      </c>
      <c r="DD106" s="24" t="str">
        <f>IF($B106="","",Data!$I$125*(Data!$I$123*W106+BT106)+Data!$I$124*(AJ106+AV106+BH106))</f>
        <v/>
      </c>
      <c r="DE106" s="24" t="str">
        <f>IF($B106="","",Data!$I$125*(Data!$I$123*X106+BU106)+Data!$I$124*(AK106+AW106+BI106))</f>
        <v/>
      </c>
      <c r="DF106" s="24" t="str">
        <f>IF($B106="","",Data!$I$125*(Data!$I$123*Y106+BV106)+Data!$I$124*(AL106+AX106+BJ106))</f>
        <v/>
      </c>
      <c r="DG106" s="24" t="str">
        <f>IF($B106="","",Data!$I$125*(Data!$I$123*Z106+BW106)+Data!$I$124*(AM106+AY106+BK106))</f>
        <v/>
      </c>
    </row>
    <row r="107" spans="2:111" s="17" customFormat="1" ht="19.899999999999999" customHeight="1">
      <c r="B107" s="47" t="str">
        <f>IF('3 INPUT SAP DATA'!H110="","",'3 INPUT SAP DATA'!H110)</f>
        <v/>
      </c>
      <c r="C107" s="24" t="str">
        <f>IF($B107="","",25*Occupancy!$G103*Data!D$107)</f>
        <v/>
      </c>
      <c r="D107" s="24" t="str">
        <f>IF($B107="","",25*Occupancy!$G103*Data!E$107)</f>
        <v/>
      </c>
      <c r="E107" s="24" t="str">
        <f>IF($B107="","",25*Occupancy!$G103*Data!F$107)</f>
        <v/>
      </c>
      <c r="F107" s="24" t="str">
        <f>IF($B107="","",25*Occupancy!$G103*Data!G$107)</f>
        <v/>
      </c>
      <c r="G107" s="24" t="str">
        <f>IF($B107="","",25*Occupancy!$G103*Data!H$107)</f>
        <v/>
      </c>
      <c r="H107" s="24" t="str">
        <f>IF($B107="","",25*Occupancy!$G103*Data!I$107)</f>
        <v/>
      </c>
      <c r="I107" s="24" t="str">
        <f>IF($B107="","",25*Occupancy!$G103*Data!J$107)</f>
        <v/>
      </c>
      <c r="J107" s="24" t="str">
        <f>IF($B107="","",25*Occupancy!$G103*Data!K$107)</f>
        <v/>
      </c>
      <c r="K107" s="24" t="str">
        <f>IF($B107="","",25*Occupancy!$G103*Data!L$107)</f>
        <v/>
      </c>
      <c r="L107" s="24" t="str">
        <f>IF($B107="","",25*Occupancy!$G103*Data!M$107)</f>
        <v/>
      </c>
      <c r="M107" s="24" t="str">
        <f>IF($B107="","",25*Occupancy!$G103*Data!N$107)</f>
        <v/>
      </c>
      <c r="N107" s="24" t="str">
        <f>IF($B107="","",25*Occupancy!$G103*Data!O$107)</f>
        <v/>
      </c>
      <c r="O107" s="24" t="str">
        <f>IF($B107="","",4.18*C107*Data!D$18*(60-Data!D$104)/3600)</f>
        <v/>
      </c>
      <c r="P107" s="24" t="str">
        <f>IF($B107="","",4.18*D107*Data!E$18*(60-Data!E$104)/3600)</f>
        <v/>
      </c>
      <c r="Q107" s="24" t="str">
        <f>IF($B107="","",4.18*E107*Data!F$18*(60-Data!F$104)/3600)</f>
        <v/>
      </c>
      <c r="R107" s="24" t="str">
        <f>IF($B107="","",4.18*F107*Data!G$18*(60-Data!G$104)/3600)</f>
        <v/>
      </c>
      <c r="S107" s="24" t="str">
        <f>IF($B107="","",4.18*G107*Data!H$18*(60-Data!H$104)/3600)</f>
        <v/>
      </c>
      <c r="T107" s="24" t="str">
        <f>IF($B107="","",4.18*H107*Data!I$18*(60-Data!I$104)/3600)</f>
        <v/>
      </c>
      <c r="U107" s="24" t="str">
        <f>IF($B107="","",4.18*I107*Data!J$18*(60-Data!J$104)/3600)</f>
        <v/>
      </c>
      <c r="V107" s="24" t="str">
        <f>IF($B107="","",4.18*J107*Data!K$18*(60-Data!K$104)/3600)</f>
        <v/>
      </c>
      <c r="W107" s="24" t="str">
        <f>IF($B107="","",4.18*K107*Data!L$18*(60-Data!L$104)/3600)</f>
        <v/>
      </c>
      <c r="X107" s="24" t="str">
        <f>IF($B107="","",4.18*L107*Data!M$18*(60-Data!M$104)/3600)</f>
        <v/>
      </c>
      <c r="Y107" s="24" t="str">
        <f>IF($B107="","",4.18*M107*Data!N$18*(60-Data!N$104)/3600)</f>
        <v/>
      </c>
      <c r="Z107" s="24" t="str">
        <f>IF($B107="","",4.18*N107*Data!O$18*(60-Data!O$104)/3600)</f>
        <v/>
      </c>
      <c r="AA107" s="24" t="str">
        <f t="shared" si="37"/>
        <v/>
      </c>
      <c r="AB107" s="24" t="str">
        <f t="shared" si="38"/>
        <v/>
      </c>
      <c r="AC107" s="24" t="str">
        <f t="shared" si="26"/>
        <v/>
      </c>
      <c r="AD107" s="24" t="str">
        <f t="shared" si="27"/>
        <v/>
      </c>
      <c r="AE107" s="24" t="str">
        <f t="shared" si="28"/>
        <v/>
      </c>
      <c r="AF107" s="24" t="str">
        <f t="shared" si="29"/>
        <v/>
      </c>
      <c r="AG107" s="24" t="str">
        <f t="shared" si="30"/>
        <v/>
      </c>
      <c r="AH107" s="24" t="str">
        <f t="shared" si="31"/>
        <v/>
      </c>
      <c r="AI107" s="24" t="str">
        <f t="shared" si="32"/>
        <v/>
      </c>
      <c r="AJ107" s="24" t="str">
        <f t="shared" si="33"/>
        <v/>
      </c>
      <c r="AK107" s="24" t="str">
        <f t="shared" si="34"/>
        <v/>
      </c>
      <c r="AL107" s="24" t="str">
        <f t="shared" si="35"/>
        <v/>
      </c>
      <c r="AM107" s="24" t="str">
        <f t="shared" si="36"/>
        <v/>
      </c>
      <c r="AN107" s="24" t="str">
        <f>IF($B107="","",'3 INPUT SAP DATA'!$AP110*0.6*Data!D$18)</f>
        <v/>
      </c>
      <c r="AO107" s="24" t="str">
        <f>IF($B107="","",'3 INPUT SAP DATA'!$AP110*0.6*Data!E$18)</f>
        <v/>
      </c>
      <c r="AP107" s="24" t="str">
        <f>IF($B107="","",'3 INPUT SAP DATA'!$AP110*0.6*Data!F$18)</f>
        <v/>
      </c>
      <c r="AQ107" s="24" t="str">
        <f>IF($B107="","",'3 INPUT SAP DATA'!$AP110*0.6*Data!G$18)</f>
        <v/>
      </c>
      <c r="AR107" s="24" t="str">
        <f>IF($B107="","",'3 INPUT SAP DATA'!$AP110*0.6*Data!H$18)</f>
        <v/>
      </c>
      <c r="AS107" s="24" t="str">
        <f>IF($B107="","",'3 INPUT SAP DATA'!$AP110*0.6*Data!I$18)</f>
        <v/>
      </c>
      <c r="AT107" s="24" t="str">
        <f>IF($B107="","",'3 INPUT SAP DATA'!$AP110*0.6*Data!J$18)</f>
        <v/>
      </c>
      <c r="AU107" s="24" t="str">
        <f>IF($B107="","",'3 INPUT SAP DATA'!$AP110*0.6*Data!K$18)</f>
        <v/>
      </c>
      <c r="AV107" s="24" t="str">
        <f>IF($B107="","",'3 INPUT SAP DATA'!$AP110*0.6*Data!L$18)</f>
        <v/>
      </c>
      <c r="AW107" s="24" t="str">
        <f>IF($B107="","",'3 INPUT SAP DATA'!$AP110*0.6*Data!M$18)</f>
        <v/>
      </c>
      <c r="AX107" s="24" t="str">
        <f>IF($B107="","",'3 INPUT SAP DATA'!$AP110*0.6*Data!N$18)</f>
        <v/>
      </c>
      <c r="AY107" s="24" t="str">
        <f>IF($B107="","",'3 INPUT SAP DATA'!$AP110*0.6*Data!O$18)</f>
        <v/>
      </c>
      <c r="AZ107" s="24" t="str">
        <f>IF($B107="","",IF(OR('3 INPUT SAP DATA'!$AI110=Data!$E$12,'3 INPUT SAP DATA'!$AI110=Data!$G$12,'3 INPUT SAP DATA'!$AI110=Data!$H$12),0,Data!D$18*14*((0.0091*1+0.0245*(1-1))*3+0.0263)))</f>
        <v/>
      </c>
      <c r="BA107" s="24" t="str">
        <f>IF($B107="","",IF(OR('3 INPUT SAP DATA'!$AI110=Data!$E$12,'3 INPUT SAP DATA'!$AI110=Data!$G$12,'3 INPUT SAP DATA'!$AI110=Data!$H$12),0,Data!E$18*14*((0.0091*1+0.0245*(1-1))*3+0.0263)))</f>
        <v/>
      </c>
      <c r="BB107" s="24" t="str">
        <f>IF($B107="","",IF(OR('3 INPUT SAP DATA'!$AI110=Data!$E$12,'3 INPUT SAP DATA'!$AI110=Data!$G$12,'3 INPUT SAP DATA'!$AI110=Data!$H$12),0,Data!F$18*14*((0.0091*1+0.0245*(1-1))*3+0.0263)))</f>
        <v/>
      </c>
      <c r="BC107" s="24" t="str">
        <f>IF($B107="","",IF(OR('3 INPUT SAP DATA'!$AI110=Data!$E$12,'3 INPUT SAP DATA'!$AI110=Data!$G$12,'3 INPUT SAP DATA'!$AI110=Data!$H$12),0,Data!G$18*14*((0.0091*1+0.0245*(1-1))*3+0.0263)))</f>
        <v/>
      </c>
      <c r="BD107" s="24" t="str">
        <f>IF($B107="","",IF(OR('3 INPUT SAP DATA'!$AI110=Data!$E$12,'3 INPUT SAP DATA'!$AI110=Data!$G$12,'3 INPUT SAP DATA'!$AI110=Data!$H$12),0,Data!H$18*14*((0.0091*1+0.0245*(1-1))*3+0.0263)))</f>
        <v/>
      </c>
      <c r="BE107" s="24" t="str">
        <f>IF($B107="","",IF(OR('3 INPUT SAP DATA'!$AI110=Data!$E$12,'3 INPUT SAP DATA'!$AI110=Data!$G$12,'3 INPUT SAP DATA'!$AI110=Data!$H$12),0,Data!I$18*14*((0.0091*1+0.0245*(1-1))*3+0.0263)))</f>
        <v/>
      </c>
      <c r="BF107" s="24" t="str">
        <f>IF($B107="","",IF(OR('3 INPUT SAP DATA'!$AI110=Data!$E$12,'3 INPUT SAP DATA'!$AI110=Data!$G$12,'3 INPUT SAP DATA'!$AI110=Data!$H$12),0,Data!J$18*14*((0.0091*1+0.0245*(1-1))*3+0.0263)))</f>
        <v/>
      </c>
      <c r="BG107" s="24" t="str">
        <f>IF($B107="","",IF(OR('3 INPUT SAP DATA'!$AI110=Data!$E$12,'3 INPUT SAP DATA'!$AI110=Data!$G$12,'3 INPUT SAP DATA'!$AI110=Data!$H$12),0,Data!K$18*14*((0.0091*1+0.0245*(1-1))*3+0.0263)))</f>
        <v/>
      </c>
      <c r="BH107" s="24" t="str">
        <f>IF($B107="","",IF(OR('3 INPUT SAP DATA'!$AI110=Data!$E$12,'3 INPUT SAP DATA'!$AI110=Data!$G$12,'3 INPUT SAP DATA'!$AI110=Data!$H$12),0,Data!L$18*14*((0.0091*1+0.0245*(1-1))*3+0.0263)))</f>
        <v/>
      </c>
      <c r="BI107" s="24" t="str">
        <f>IF($B107="","",IF(OR('3 INPUT SAP DATA'!$AI110=Data!$E$12,'3 INPUT SAP DATA'!$AI110=Data!$G$12,'3 INPUT SAP DATA'!$AI110=Data!$H$12),0,Data!M$18*14*((0.0091*1+0.0245*(1-1))*3+0.0263)))</f>
        <v/>
      </c>
      <c r="BJ107" s="24" t="str">
        <f>IF($B107="","",IF(OR('3 INPUT SAP DATA'!$AI110=Data!$E$12,'3 INPUT SAP DATA'!$AI110=Data!$G$12,'3 INPUT SAP DATA'!$AI110=Data!$H$12),0,Data!N$18*14*((0.0091*1+0.0245*(1-1))*3+0.0263)))</f>
        <v/>
      </c>
      <c r="BK107" s="24" t="str">
        <f>IF($B107="","",IF(OR('3 INPUT SAP DATA'!$AI110=Data!$E$12,'3 INPUT SAP DATA'!$AI110=Data!$G$12,'3 INPUT SAP DATA'!$AI110=Data!$H$12),0,Data!O$18*14*((0.0091*1+0.0245*(1-1))*3+0.0263)))</f>
        <v/>
      </c>
      <c r="BL107" s="24" t="str">
        <f>IF($B107="","",IF('3 INPUT SAP DATA'!$AN110=Data!$G$13,600*IF(#REF!&lt;100,#REF!/100,1)*Data!D$18/365,0))</f>
        <v/>
      </c>
      <c r="BM107" s="24" t="str">
        <f>IF($B107="","",IF('3 INPUT SAP DATA'!$AN110=Data!$G$13,600*IF(#REF!&lt;100,#REF!/100,1)*Data!E$18/365,0))</f>
        <v/>
      </c>
      <c r="BN107" s="24" t="str">
        <f>IF($B107="","",IF('3 INPUT SAP DATA'!$AN110=Data!$G$13,600*IF(#REF!&lt;100,#REF!/100,1)*Data!F$18/365,0))</f>
        <v/>
      </c>
      <c r="BO107" s="24" t="str">
        <f>IF($B107="","",IF('3 INPUT SAP DATA'!$AN110=Data!$G$13,600*IF(#REF!&lt;100,#REF!/100,1)*Data!G$18/365,0))</f>
        <v/>
      </c>
      <c r="BP107" s="24" t="str">
        <f>IF($B107="","",IF('3 INPUT SAP DATA'!$AN110=Data!$G$13,600*IF(#REF!&lt;100,#REF!/100,1)*Data!H$18/365,0))</f>
        <v/>
      </c>
      <c r="BQ107" s="24" t="str">
        <f>IF($B107="","",IF('3 INPUT SAP DATA'!$AN110=Data!$G$13,600*IF(#REF!&lt;100,#REF!/100,1)*Data!I$18/365,0))</f>
        <v/>
      </c>
      <c r="BR107" s="24" t="str">
        <f>IF($B107="","",IF('3 INPUT SAP DATA'!$AN110=Data!$G$13,600*IF(#REF!&lt;100,#REF!/100,1)*Data!J$18/365,0))</f>
        <v/>
      </c>
      <c r="BS107" s="24" t="str">
        <f>IF($B107="","",IF('3 INPUT SAP DATA'!$AN110=Data!$G$13,600*IF(#REF!&lt;100,#REF!/100,1)*Data!K$18/365,0))</f>
        <v/>
      </c>
      <c r="BT107" s="24" t="str">
        <f>IF($B107="","",IF('3 INPUT SAP DATA'!$AN110=Data!$G$13,600*IF(#REF!&lt;100,#REF!/100,1)*Data!L$18/365,0))</f>
        <v/>
      </c>
      <c r="BU107" s="24" t="str">
        <f>IF($B107="","",IF('3 INPUT SAP DATA'!$AN110=Data!$G$13,600*IF(#REF!&lt;100,#REF!/100,1)*Data!M$18/365,0))</f>
        <v/>
      </c>
      <c r="BV107" s="24" t="str">
        <f>IF($B107="","",IF('3 INPUT SAP DATA'!$AN110=Data!$G$13,600*IF(#REF!&lt;100,#REF!/100,1)*Data!N$18/365,0))</f>
        <v/>
      </c>
      <c r="BW107" s="24" t="str">
        <f>IF($B107="","",IF('3 INPUT SAP DATA'!$AN110=Data!$G$13,600*IF(#REF!&lt;100,#REF!/100,1)*Data!O$18/365,0))</f>
        <v/>
      </c>
      <c r="BX107" s="24" t="str">
        <f t="shared" si="39"/>
        <v/>
      </c>
      <c r="BY107" s="24" t="str">
        <f t="shared" si="40"/>
        <v/>
      </c>
      <c r="BZ107" s="24" t="str">
        <f t="shared" si="41"/>
        <v/>
      </c>
      <c r="CA107" s="24" t="str">
        <f t="shared" si="42"/>
        <v/>
      </c>
      <c r="CB107" s="24" t="str">
        <f t="shared" si="43"/>
        <v/>
      </c>
      <c r="CC107" s="24" t="str">
        <f t="shared" si="44"/>
        <v/>
      </c>
      <c r="CD107" s="24" t="str">
        <f t="shared" si="45"/>
        <v/>
      </c>
      <c r="CE107" s="24" t="str">
        <f t="shared" si="46"/>
        <v/>
      </c>
      <c r="CF107" s="24" t="str">
        <f t="shared" si="47"/>
        <v/>
      </c>
      <c r="CG107" s="24" t="str">
        <f t="shared" si="48"/>
        <v/>
      </c>
      <c r="CH107" s="24" t="str">
        <f t="shared" si="49"/>
        <v/>
      </c>
      <c r="CI107" s="24" t="str">
        <f t="shared" si="50"/>
        <v/>
      </c>
      <c r="CJ107" s="24" t="str">
        <f>IF($B107="","",BX107+'3 INPUT SAP DATA'!AV110)</f>
        <v/>
      </c>
      <c r="CK107" s="24" t="str">
        <f>IF($B107="","",BY107+'3 INPUT SAP DATA'!AW110)</f>
        <v/>
      </c>
      <c r="CL107" s="24" t="str">
        <f>IF($B107="","",BZ107+'3 INPUT SAP DATA'!AX110)</f>
        <v/>
      </c>
      <c r="CM107" s="24" t="str">
        <f>IF($B107="","",CA107+'3 INPUT SAP DATA'!AY110)</f>
        <v/>
      </c>
      <c r="CN107" s="24" t="str">
        <f>IF($B107="","",CB107+'3 INPUT SAP DATA'!AZ110)</f>
        <v/>
      </c>
      <c r="CO107" s="24" t="str">
        <f>IF($B107="","",CC107+'3 INPUT SAP DATA'!BA110)</f>
        <v/>
      </c>
      <c r="CP107" s="24" t="str">
        <f>IF($B107="","",CD107+'3 INPUT SAP DATA'!BB110)</f>
        <v/>
      </c>
      <c r="CQ107" s="24" t="str">
        <f>IF($B107="","",CE107+'3 INPUT SAP DATA'!BC110)</f>
        <v/>
      </c>
      <c r="CR107" s="24" t="str">
        <f>IF($B107="","",CF107+'3 INPUT SAP DATA'!BD110)</f>
        <v/>
      </c>
      <c r="CS107" s="24" t="str">
        <f>IF($B107="","",CG107+'3 INPUT SAP DATA'!BE110)</f>
        <v/>
      </c>
      <c r="CT107" s="24" t="str">
        <f>IF($B107="","",CH107+'3 INPUT SAP DATA'!BF110)</f>
        <v/>
      </c>
      <c r="CU107" s="24" t="str">
        <f>IF($B107="","",CI107+'3 INPUT SAP DATA'!BG110)</f>
        <v/>
      </c>
      <c r="CV107" s="24" t="str">
        <f>IF($B107="","",Data!$I$125*(Data!$I$123*O107+BL107)+Data!$I$124*(AB107+AN107+AZ107))</f>
        <v/>
      </c>
      <c r="CW107" s="24" t="str">
        <f>IF($B107="","",Data!$I$125*(Data!$I$123*P107+BM107)+Data!$I$124*(AC107+AO107+BA107))</f>
        <v/>
      </c>
      <c r="CX107" s="24" t="str">
        <f>IF($B107="","",Data!$I$125*(Data!$I$123*Q107+BN107)+Data!$I$124*(AD107+AP107+BB107))</f>
        <v/>
      </c>
      <c r="CY107" s="24" t="str">
        <f>IF($B107="","",Data!$I$125*(Data!$I$123*R107+BO107)+Data!$I$124*(AE107+AQ107+BC107))</f>
        <v/>
      </c>
      <c r="CZ107" s="24" t="str">
        <f>IF($B107="","",Data!$I$125*(Data!$I$123*S107+BP107)+Data!$I$124*(AF107+AR107+BD107))</f>
        <v/>
      </c>
      <c r="DA107" s="24" t="str">
        <f>IF($B107="","",Data!$I$125*(Data!$I$123*T107+BQ107)+Data!$I$124*(AG107+AS107+BE107))</f>
        <v/>
      </c>
      <c r="DB107" s="24" t="str">
        <f>IF($B107="","",Data!$I$125*(Data!$I$123*U107+BR107)+Data!$I$124*(AH107+AT107+BF107))</f>
        <v/>
      </c>
      <c r="DC107" s="24" t="str">
        <f>IF($B107="","",Data!$I$125*(Data!$I$123*V107+BS107)+Data!$I$124*(AI107+AU107+BG107))</f>
        <v/>
      </c>
      <c r="DD107" s="24" t="str">
        <f>IF($B107="","",Data!$I$125*(Data!$I$123*W107+BT107)+Data!$I$124*(AJ107+AV107+BH107))</f>
        <v/>
      </c>
      <c r="DE107" s="24" t="str">
        <f>IF($B107="","",Data!$I$125*(Data!$I$123*X107+BU107)+Data!$I$124*(AK107+AW107+BI107))</f>
        <v/>
      </c>
      <c r="DF107" s="24" t="str">
        <f>IF($B107="","",Data!$I$125*(Data!$I$123*Y107+BV107)+Data!$I$124*(AL107+AX107+BJ107))</f>
        <v/>
      </c>
      <c r="DG107" s="24" t="str">
        <f>IF($B107="","",Data!$I$125*(Data!$I$123*Z107+BW107)+Data!$I$124*(AM107+AY107+BK107))</f>
        <v/>
      </c>
    </row>
    <row r="108" spans="2:111" s="17" customFormat="1" ht="19.899999999999999" customHeight="1">
      <c r="B108" s="47" t="str">
        <f>IF('3 INPUT SAP DATA'!H111="","",'3 INPUT SAP DATA'!H111)</f>
        <v/>
      </c>
      <c r="C108" s="24" t="str">
        <f>IF($B108="","",25*Occupancy!$G104*Data!D$107)</f>
        <v/>
      </c>
      <c r="D108" s="24" t="str">
        <f>IF($B108="","",25*Occupancy!$G104*Data!E$107)</f>
        <v/>
      </c>
      <c r="E108" s="24" t="str">
        <f>IF($B108="","",25*Occupancy!$G104*Data!F$107)</f>
        <v/>
      </c>
      <c r="F108" s="24" t="str">
        <f>IF($B108="","",25*Occupancy!$G104*Data!G$107)</f>
        <v/>
      </c>
      <c r="G108" s="24" t="str">
        <f>IF($B108="","",25*Occupancy!$G104*Data!H$107)</f>
        <v/>
      </c>
      <c r="H108" s="24" t="str">
        <f>IF($B108="","",25*Occupancy!$G104*Data!I$107)</f>
        <v/>
      </c>
      <c r="I108" s="24" t="str">
        <f>IF($B108="","",25*Occupancy!$G104*Data!J$107)</f>
        <v/>
      </c>
      <c r="J108" s="24" t="str">
        <f>IF($B108="","",25*Occupancy!$G104*Data!K$107)</f>
        <v/>
      </c>
      <c r="K108" s="24" t="str">
        <f>IF($B108="","",25*Occupancy!$G104*Data!L$107)</f>
        <v/>
      </c>
      <c r="L108" s="24" t="str">
        <f>IF($B108="","",25*Occupancy!$G104*Data!M$107)</f>
        <v/>
      </c>
      <c r="M108" s="24" t="str">
        <f>IF($B108="","",25*Occupancy!$G104*Data!N$107)</f>
        <v/>
      </c>
      <c r="N108" s="24" t="str">
        <f>IF($B108="","",25*Occupancy!$G104*Data!O$107)</f>
        <v/>
      </c>
      <c r="O108" s="24" t="str">
        <f>IF($B108="","",4.18*C108*Data!D$18*(60-Data!D$104)/3600)</f>
        <v/>
      </c>
      <c r="P108" s="24" t="str">
        <f>IF($B108="","",4.18*D108*Data!E$18*(60-Data!E$104)/3600)</f>
        <v/>
      </c>
      <c r="Q108" s="24" t="str">
        <f>IF($B108="","",4.18*E108*Data!F$18*(60-Data!F$104)/3600)</f>
        <v/>
      </c>
      <c r="R108" s="24" t="str">
        <f>IF($B108="","",4.18*F108*Data!G$18*(60-Data!G$104)/3600)</f>
        <v/>
      </c>
      <c r="S108" s="24" t="str">
        <f>IF($B108="","",4.18*G108*Data!H$18*(60-Data!H$104)/3600)</f>
        <v/>
      </c>
      <c r="T108" s="24" t="str">
        <f>IF($B108="","",4.18*H108*Data!I$18*(60-Data!I$104)/3600)</f>
        <v/>
      </c>
      <c r="U108" s="24" t="str">
        <f>IF($B108="","",4.18*I108*Data!J$18*(60-Data!J$104)/3600)</f>
        <v/>
      </c>
      <c r="V108" s="24" t="str">
        <f>IF($B108="","",4.18*J108*Data!K$18*(60-Data!K$104)/3600)</f>
        <v/>
      </c>
      <c r="W108" s="24" t="str">
        <f>IF($B108="","",4.18*K108*Data!L$18*(60-Data!L$104)/3600)</f>
        <v/>
      </c>
      <c r="X108" s="24" t="str">
        <f>IF($B108="","",4.18*L108*Data!M$18*(60-Data!M$104)/3600)</f>
        <v/>
      </c>
      <c r="Y108" s="24" t="str">
        <f>IF($B108="","",4.18*M108*Data!N$18*(60-Data!N$104)/3600)</f>
        <v/>
      </c>
      <c r="Z108" s="24" t="str">
        <f>IF($B108="","",4.18*N108*Data!O$18*(60-Data!O$104)/3600)</f>
        <v/>
      </c>
      <c r="AA108" s="24" t="str">
        <f t="shared" si="37"/>
        <v/>
      </c>
      <c r="AB108" s="24" t="str">
        <f t="shared" si="38"/>
        <v/>
      </c>
      <c r="AC108" s="24" t="str">
        <f t="shared" si="26"/>
        <v/>
      </c>
      <c r="AD108" s="24" t="str">
        <f t="shared" si="27"/>
        <v/>
      </c>
      <c r="AE108" s="24" t="str">
        <f t="shared" si="28"/>
        <v/>
      </c>
      <c r="AF108" s="24" t="str">
        <f t="shared" si="29"/>
        <v/>
      </c>
      <c r="AG108" s="24" t="str">
        <f t="shared" si="30"/>
        <v/>
      </c>
      <c r="AH108" s="24" t="str">
        <f t="shared" si="31"/>
        <v/>
      </c>
      <c r="AI108" s="24" t="str">
        <f t="shared" si="32"/>
        <v/>
      </c>
      <c r="AJ108" s="24" t="str">
        <f t="shared" si="33"/>
        <v/>
      </c>
      <c r="AK108" s="24" t="str">
        <f t="shared" si="34"/>
        <v/>
      </c>
      <c r="AL108" s="24" t="str">
        <f t="shared" si="35"/>
        <v/>
      </c>
      <c r="AM108" s="24" t="str">
        <f t="shared" si="36"/>
        <v/>
      </c>
      <c r="AN108" s="24" t="str">
        <f>IF($B108="","",'3 INPUT SAP DATA'!$AP111*0.6*Data!D$18)</f>
        <v/>
      </c>
      <c r="AO108" s="24" t="str">
        <f>IF($B108="","",'3 INPUT SAP DATA'!$AP111*0.6*Data!E$18)</f>
        <v/>
      </c>
      <c r="AP108" s="24" t="str">
        <f>IF($B108="","",'3 INPUT SAP DATA'!$AP111*0.6*Data!F$18)</f>
        <v/>
      </c>
      <c r="AQ108" s="24" t="str">
        <f>IF($B108="","",'3 INPUT SAP DATA'!$AP111*0.6*Data!G$18)</f>
        <v/>
      </c>
      <c r="AR108" s="24" t="str">
        <f>IF($B108="","",'3 INPUT SAP DATA'!$AP111*0.6*Data!H$18)</f>
        <v/>
      </c>
      <c r="AS108" s="24" t="str">
        <f>IF($B108="","",'3 INPUT SAP DATA'!$AP111*0.6*Data!I$18)</f>
        <v/>
      </c>
      <c r="AT108" s="24" t="str">
        <f>IF($B108="","",'3 INPUT SAP DATA'!$AP111*0.6*Data!J$18)</f>
        <v/>
      </c>
      <c r="AU108" s="24" t="str">
        <f>IF($B108="","",'3 INPUT SAP DATA'!$AP111*0.6*Data!K$18)</f>
        <v/>
      </c>
      <c r="AV108" s="24" t="str">
        <f>IF($B108="","",'3 INPUT SAP DATA'!$AP111*0.6*Data!L$18)</f>
        <v/>
      </c>
      <c r="AW108" s="24" t="str">
        <f>IF($B108="","",'3 INPUT SAP DATA'!$AP111*0.6*Data!M$18)</f>
        <v/>
      </c>
      <c r="AX108" s="24" t="str">
        <f>IF($B108="","",'3 INPUT SAP DATA'!$AP111*0.6*Data!N$18)</f>
        <v/>
      </c>
      <c r="AY108" s="24" t="str">
        <f>IF($B108="","",'3 INPUT SAP DATA'!$AP111*0.6*Data!O$18)</f>
        <v/>
      </c>
      <c r="AZ108" s="24" t="str">
        <f>IF($B108="","",IF(OR('3 INPUT SAP DATA'!$AI111=Data!$E$12,'3 INPUT SAP DATA'!$AI111=Data!$G$12,'3 INPUT SAP DATA'!$AI111=Data!$H$12),0,Data!D$18*14*((0.0091*1+0.0245*(1-1))*3+0.0263)))</f>
        <v/>
      </c>
      <c r="BA108" s="24" t="str">
        <f>IF($B108="","",IF(OR('3 INPUT SAP DATA'!$AI111=Data!$E$12,'3 INPUT SAP DATA'!$AI111=Data!$G$12,'3 INPUT SAP DATA'!$AI111=Data!$H$12),0,Data!E$18*14*((0.0091*1+0.0245*(1-1))*3+0.0263)))</f>
        <v/>
      </c>
      <c r="BB108" s="24" t="str">
        <f>IF($B108="","",IF(OR('3 INPUT SAP DATA'!$AI111=Data!$E$12,'3 INPUT SAP DATA'!$AI111=Data!$G$12,'3 INPUT SAP DATA'!$AI111=Data!$H$12),0,Data!F$18*14*((0.0091*1+0.0245*(1-1))*3+0.0263)))</f>
        <v/>
      </c>
      <c r="BC108" s="24" t="str">
        <f>IF($B108="","",IF(OR('3 INPUT SAP DATA'!$AI111=Data!$E$12,'3 INPUT SAP DATA'!$AI111=Data!$G$12,'3 INPUT SAP DATA'!$AI111=Data!$H$12),0,Data!G$18*14*((0.0091*1+0.0245*(1-1))*3+0.0263)))</f>
        <v/>
      </c>
      <c r="BD108" s="24" t="str">
        <f>IF($B108="","",IF(OR('3 INPUT SAP DATA'!$AI111=Data!$E$12,'3 INPUT SAP DATA'!$AI111=Data!$G$12,'3 INPUT SAP DATA'!$AI111=Data!$H$12),0,Data!H$18*14*((0.0091*1+0.0245*(1-1))*3+0.0263)))</f>
        <v/>
      </c>
      <c r="BE108" s="24" t="str">
        <f>IF($B108="","",IF(OR('3 INPUT SAP DATA'!$AI111=Data!$E$12,'3 INPUT SAP DATA'!$AI111=Data!$G$12,'3 INPUT SAP DATA'!$AI111=Data!$H$12),0,Data!I$18*14*((0.0091*1+0.0245*(1-1))*3+0.0263)))</f>
        <v/>
      </c>
      <c r="BF108" s="24" t="str">
        <f>IF($B108="","",IF(OR('3 INPUT SAP DATA'!$AI111=Data!$E$12,'3 INPUT SAP DATA'!$AI111=Data!$G$12,'3 INPUT SAP DATA'!$AI111=Data!$H$12),0,Data!J$18*14*((0.0091*1+0.0245*(1-1))*3+0.0263)))</f>
        <v/>
      </c>
      <c r="BG108" s="24" t="str">
        <f>IF($B108="","",IF(OR('3 INPUT SAP DATA'!$AI111=Data!$E$12,'3 INPUT SAP DATA'!$AI111=Data!$G$12,'3 INPUT SAP DATA'!$AI111=Data!$H$12),0,Data!K$18*14*((0.0091*1+0.0245*(1-1))*3+0.0263)))</f>
        <v/>
      </c>
      <c r="BH108" s="24" t="str">
        <f>IF($B108="","",IF(OR('3 INPUT SAP DATA'!$AI111=Data!$E$12,'3 INPUT SAP DATA'!$AI111=Data!$G$12,'3 INPUT SAP DATA'!$AI111=Data!$H$12),0,Data!L$18*14*((0.0091*1+0.0245*(1-1))*3+0.0263)))</f>
        <v/>
      </c>
      <c r="BI108" s="24" t="str">
        <f>IF($B108="","",IF(OR('3 INPUT SAP DATA'!$AI111=Data!$E$12,'3 INPUT SAP DATA'!$AI111=Data!$G$12,'3 INPUT SAP DATA'!$AI111=Data!$H$12),0,Data!M$18*14*((0.0091*1+0.0245*(1-1))*3+0.0263)))</f>
        <v/>
      </c>
      <c r="BJ108" s="24" t="str">
        <f>IF($B108="","",IF(OR('3 INPUT SAP DATA'!$AI111=Data!$E$12,'3 INPUT SAP DATA'!$AI111=Data!$G$12,'3 INPUT SAP DATA'!$AI111=Data!$H$12),0,Data!N$18*14*((0.0091*1+0.0245*(1-1))*3+0.0263)))</f>
        <v/>
      </c>
      <c r="BK108" s="24" t="str">
        <f>IF($B108="","",IF(OR('3 INPUT SAP DATA'!$AI111=Data!$E$12,'3 INPUT SAP DATA'!$AI111=Data!$G$12,'3 INPUT SAP DATA'!$AI111=Data!$H$12),0,Data!O$18*14*((0.0091*1+0.0245*(1-1))*3+0.0263)))</f>
        <v/>
      </c>
      <c r="BL108" s="24" t="str">
        <f>IF($B108="","",IF('3 INPUT SAP DATA'!$AN111=Data!$G$13,600*IF(C110&lt;100,C110/100,1)*Data!D$18/365,0))</f>
        <v/>
      </c>
      <c r="BM108" s="24" t="str">
        <f>IF($B108="","",IF('3 INPUT SAP DATA'!$AN111=Data!$G$13,600*IF(D110&lt;100,D110/100,1)*Data!E$18/365,0))</f>
        <v/>
      </c>
      <c r="BN108" s="24" t="str">
        <f>IF($B108="","",IF('3 INPUT SAP DATA'!$AN111=Data!$G$13,600*IF(E110&lt;100,E110/100,1)*Data!F$18/365,0))</f>
        <v/>
      </c>
      <c r="BO108" s="24" t="str">
        <f>IF($B108="","",IF('3 INPUT SAP DATA'!$AN111=Data!$G$13,600*IF(F110&lt;100,F110/100,1)*Data!G$18/365,0))</f>
        <v/>
      </c>
      <c r="BP108" s="24" t="str">
        <f>IF($B108="","",IF('3 INPUT SAP DATA'!$AN111=Data!$G$13,600*IF(G110&lt;100,G110/100,1)*Data!H$18/365,0))</f>
        <v/>
      </c>
      <c r="BQ108" s="24" t="str">
        <f>IF($B108="","",IF('3 INPUT SAP DATA'!$AN111=Data!$G$13,600*IF(H110&lt;100,H110/100,1)*Data!I$18/365,0))</f>
        <v/>
      </c>
      <c r="BR108" s="24" t="str">
        <f>IF($B108="","",IF('3 INPUT SAP DATA'!$AN111=Data!$G$13,600*IF(I110&lt;100,I110/100,1)*Data!J$18/365,0))</f>
        <v/>
      </c>
      <c r="BS108" s="24" t="str">
        <f>IF($B108="","",IF('3 INPUT SAP DATA'!$AN111=Data!$G$13,600*IF(J110&lt;100,J110/100,1)*Data!K$18/365,0))</f>
        <v/>
      </c>
      <c r="BT108" s="24" t="str">
        <f>IF($B108="","",IF('3 INPUT SAP DATA'!$AN111=Data!$G$13,600*IF(K110&lt;100,K110/100,1)*Data!L$18/365,0))</f>
        <v/>
      </c>
      <c r="BU108" s="24" t="str">
        <f>IF($B108="","",IF('3 INPUT SAP DATA'!$AN111=Data!$G$13,600*IF(L110&lt;100,L110/100,1)*Data!M$18/365,0))</f>
        <v/>
      </c>
      <c r="BV108" s="24" t="str">
        <f>IF($B108="","",IF('3 INPUT SAP DATA'!$AN111=Data!$G$13,600*IF(M110&lt;100,M110/100,1)*Data!N$18/365,0))</f>
        <v/>
      </c>
      <c r="BW108" s="24" t="str">
        <f>IF($B108="","",IF('3 INPUT SAP DATA'!$AN111=Data!$G$13,600*IF(N110&lt;100,N110/100,1)*Data!O$18/365,0))</f>
        <v/>
      </c>
      <c r="BX108" s="24" t="str">
        <f t="shared" si="39"/>
        <v/>
      </c>
      <c r="BY108" s="24" t="str">
        <f t="shared" si="40"/>
        <v/>
      </c>
      <c r="BZ108" s="24" t="str">
        <f t="shared" si="41"/>
        <v/>
      </c>
      <c r="CA108" s="24" t="str">
        <f t="shared" si="42"/>
        <v/>
      </c>
      <c r="CB108" s="24" t="str">
        <f t="shared" si="43"/>
        <v/>
      </c>
      <c r="CC108" s="24" t="str">
        <f t="shared" si="44"/>
        <v/>
      </c>
      <c r="CD108" s="24" t="str">
        <f t="shared" si="45"/>
        <v/>
      </c>
      <c r="CE108" s="24" t="str">
        <f t="shared" si="46"/>
        <v/>
      </c>
      <c r="CF108" s="24" t="str">
        <f t="shared" si="47"/>
        <v/>
      </c>
      <c r="CG108" s="24" t="str">
        <f t="shared" si="48"/>
        <v/>
      </c>
      <c r="CH108" s="24" t="str">
        <f t="shared" si="49"/>
        <v/>
      </c>
      <c r="CI108" s="24" t="str">
        <f t="shared" si="50"/>
        <v/>
      </c>
      <c r="CJ108" s="24" t="str">
        <f>IF($B108="","",BX108+'3 INPUT SAP DATA'!AV111)</f>
        <v/>
      </c>
      <c r="CK108" s="24" t="str">
        <f>IF($B108="","",BY108+'3 INPUT SAP DATA'!AW111)</f>
        <v/>
      </c>
      <c r="CL108" s="24" t="str">
        <f>IF($B108="","",BZ108+'3 INPUT SAP DATA'!AX111)</f>
        <v/>
      </c>
      <c r="CM108" s="24" t="str">
        <f>IF($B108="","",CA108+'3 INPUT SAP DATA'!AY111)</f>
        <v/>
      </c>
      <c r="CN108" s="24" t="str">
        <f>IF($B108="","",CB108+'3 INPUT SAP DATA'!AZ111)</f>
        <v/>
      </c>
      <c r="CO108" s="24" t="str">
        <f>IF($B108="","",CC108+'3 INPUT SAP DATA'!BA111)</f>
        <v/>
      </c>
      <c r="CP108" s="24" t="str">
        <f>IF($B108="","",CD108+'3 INPUT SAP DATA'!BB111)</f>
        <v/>
      </c>
      <c r="CQ108" s="24" t="str">
        <f>IF($B108="","",CE108+'3 INPUT SAP DATA'!BC111)</f>
        <v/>
      </c>
      <c r="CR108" s="24" t="str">
        <f>IF($B108="","",CF108+'3 INPUT SAP DATA'!BD111)</f>
        <v/>
      </c>
      <c r="CS108" s="24" t="str">
        <f>IF($B108="","",CG108+'3 INPUT SAP DATA'!BE111)</f>
        <v/>
      </c>
      <c r="CT108" s="24" t="str">
        <f>IF($B108="","",CH108+'3 INPUT SAP DATA'!BF111)</f>
        <v/>
      </c>
      <c r="CU108" s="24" t="str">
        <f>IF($B108="","",CI108+'3 INPUT SAP DATA'!BG111)</f>
        <v/>
      </c>
      <c r="CV108" s="24" t="str">
        <f>IF($B108="","",Data!$I$125*(Data!$I$123*O108+BL108)+Data!$I$124*(AB108+AN108+AZ108))</f>
        <v/>
      </c>
      <c r="CW108" s="24" t="str">
        <f>IF($B108="","",Data!$I$125*(Data!$I$123*P108+BM108)+Data!$I$124*(AC108+AO108+BA108))</f>
        <v/>
      </c>
      <c r="CX108" s="24" t="str">
        <f>IF($B108="","",Data!$I$125*(Data!$I$123*Q108+BN108)+Data!$I$124*(AD108+AP108+BB108))</f>
        <v/>
      </c>
      <c r="CY108" s="24" t="str">
        <f>IF($B108="","",Data!$I$125*(Data!$I$123*R108+BO108)+Data!$I$124*(AE108+AQ108+BC108))</f>
        <v/>
      </c>
      <c r="CZ108" s="24" t="str">
        <f>IF($B108="","",Data!$I$125*(Data!$I$123*S108+BP108)+Data!$I$124*(AF108+AR108+BD108))</f>
        <v/>
      </c>
      <c r="DA108" s="24" t="str">
        <f>IF($B108="","",Data!$I$125*(Data!$I$123*T108+BQ108)+Data!$I$124*(AG108+AS108+BE108))</f>
        <v/>
      </c>
      <c r="DB108" s="24" t="str">
        <f>IF($B108="","",Data!$I$125*(Data!$I$123*U108+BR108)+Data!$I$124*(AH108+AT108+BF108))</f>
        <v/>
      </c>
      <c r="DC108" s="24" t="str">
        <f>IF($B108="","",Data!$I$125*(Data!$I$123*V108+BS108)+Data!$I$124*(AI108+AU108+BG108))</f>
        <v/>
      </c>
      <c r="DD108" s="24" t="str">
        <f>IF($B108="","",Data!$I$125*(Data!$I$123*W108+BT108)+Data!$I$124*(AJ108+AV108+BH108))</f>
        <v/>
      </c>
      <c r="DE108" s="24" t="str">
        <f>IF($B108="","",Data!$I$125*(Data!$I$123*X108+BU108)+Data!$I$124*(AK108+AW108+BI108))</f>
        <v/>
      </c>
      <c r="DF108" s="24" t="str">
        <f>IF($B108="","",Data!$I$125*(Data!$I$123*Y108+BV108)+Data!$I$124*(AL108+AX108+BJ108))</f>
        <v/>
      </c>
      <c r="DG108" s="24" t="str">
        <f>IF($B108="","",Data!$I$125*(Data!$I$123*Z108+BW108)+Data!$I$124*(AM108+AY108+BK108))</f>
        <v/>
      </c>
    </row>
    <row r="109" spans="2:111" s="17" customFormat="1" ht="19.899999999999999" customHeight="1">
      <c r="B109" s="47" t="str">
        <f>IF('3 INPUT SAP DATA'!H112="","",'3 INPUT SAP DATA'!H112)</f>
        <v/>
      </c>
      <c r="C109" s="24" t="str">
        <f>IF($B109="","",25*Occupancy!$G105*Data!D$107)</f>
        <v/>
      </c>
      <c r="D109" s="24" t="str">
        <f>IF($B109="","",25*Occupancy!$G105*Data!E$107)</f>
        <v/>
      </c>
      <c r="E109" s="24" t="str">
        <f>IF($B109="","",25*Occupancy!$G105*Data!F$107)</f>
        <v/>
      </c>
      <c r="F109" s="24" t="str">
        <f>IF($B109="","",25*Occupancy!$G105*Data!G$107)</f>
        <v/>
      </c>
      <c r="G109" s="24" t="str">
        <f>IF($B109="","",25*Occupancy!$G105*Data!H$107)</f>
        <v/>
      </c>
      <c r="H109" s="24" t="str">
        <f>IF($B109="","",25*Occupancy!$G105*Data!I$107)</f>
        <v/>
      </c>
      <c r="I109" s="24" t="str">
        <f>IF($B109="","",25*Occupancy!$G105*Data!J$107)</f>
        <v/>
      </c>
      <c r="J109" s="24" t="str">
        <f>IF($B109="","",25*Occupancy!$G105*Data!K$107)</f>
        <v/>
      </c>
      <c r="K109" s="24" t="str">
        <f>IF($B109="","",25*Occupancy!$G105*Data!L$107)</f>
        <v/>
      </c>
      <c r="L109" s="24" t="str">
        <f>IF($B109="","",25*Occupancy!$G105*Data!M$107)</f>
        <v/>
      </c>
      <c r="M109" s="24" t="str">
        <f>IF($B109="","",25*Occupancy!$G105*Data!N$107)</f>
        <v/>
      </c>
      <c r="N109" s="24" t="str">
        <f>IF($B109="","",25*Occupancy!$G105*Data!O$107)</f>
        <v/>
      </c>
      <c r="O109" s="24" t="str">
        <f>IF($B109="","",4.18*C109*Data!D$18*(60-Data!D$104)/3600)</f>
        <v/>
      </c>
      <c r="P109" s="24" t="str">
        <f>IF($B109="","",4.18*D109*Data!E$18*(60-Data!E$104)/3600)</f>
        <v/>
      </c>
      <c r="Q109" s="24" t="str">
        <f>IF($B109="","",4.18*E109*Data!F$18*(60-Data!F$104)/3600)</f>
        <v/>
      </c>
      <c r="R109" s="24" t="str">
        <f>IF($B109="","",4.18*F109*Data!G$18*(60-Data!G$104)/3600)</f>
        <v/>
      </c>
      <c r="S109" s="24" t="str">
        <f>IF($B109="","",4.18*G109*Data!H$18*(60-Data!H$104)/3600)</f>
        <v/>
      </c>
      <c r="T109" s="24" t="str">
        <f>IF($B109="","",4.18*H109*Data!I$18*(60-Data!I$104)/3600)</f>
        <v/>
      </c>
      <c r="U109" s="24" t="str">
        <f>IF($B109="","",4.18*I109*Data!J$18*(60-Data!J$104)/3600)</f>
        <v/>
      </c>
      <c r="V109" s="24" t="str">
        <f>IF($B109="","",4.18*J109*Data!K$18*(60-Data!K$104)/3600)</f>
        <v/>
      </c>
      <c r="W109" s="24" t="str">
        <f>IF($B109="","",4.18*K109*Data!L$18*(60-Data!L$104)/3600)</f>
        <v/>
      </c>
      <c r="X109" s="24" t="str">
        <f>IF($B109="","",4.18*L109*Data!M$18*(60-Data!M$104)/3600)</f>
        <v/>
      </c>
      <c r="Y109" s="24" t="str">
        <f>IF($B109="","",4.18*M109*Data!N$18*(60-Data!N$104)/3600)</f>
        <v/>
      </c>
      <c r="Z109" s="24" t="str">
        <f>IF($B109="","",4.18*N109*Data!O$18*(60-Data!O$104)/3600)</f>
        <v/>
      </c>
      <c r="AA109" s="24" t="str">
        <f t="shared" si="37"/>
        <v/>
      </c>
      <c r="AB109" s="24" t="str">
        <f t="shared" si="38"/>
        <v/>
      </c>
      <c r="AC109" s="24" t="str">
        <f t="shared" si="26"/>
        <v/>
      </c>
      <c r="AD109" s="24" t="str">
        <f t="shared" si="27"/>
        <v/>
      </c>
      <c r="AE109" s="24" t="str">
        <f t="shared" si="28"/>
        <v/>
      </c>
      <c r="AF109" s="24" t="str">
        <f t="shared" si="29"/>
        <v/>
      </c>
      <c r="AG109" s="24" t="str">
        <f t="shared" si="30"/>
        <v/>
      </c>
      <c r="AH109" s="24" t="str">
        <f t="shared" si="31"/>
        <v/>
      </c>
      <c r="AI109" s="24" t="str">
        <f t="shared" si="32"/>
        <v/>
      </c>
      <c r="AJ109" s="24" t="str">
        <f t="shared" si="33"/>
        <v/>
      </c>
      <c r="AK109" s="24" t="str">
        <f t="shared" si="34"/>
        <v/>
      </c>
      <c r="AL109" s="24" t="str">
        <f t="shared" si="35"/>
        <v/>
      </c>
      <c r="AM109" s="24" t="str">
        <f t="shared" si="36"/>
        <v/>
      </c>
      <c r="AN109" s="24" t="str">
        <f>IF($B109="","",'3 INPUT SAP DATA'!$AP112*0.6*Data!D$18)</f>
        <v/>
      </c>
      <c r="AO109" s="24" t="str">
        <f>IF($B109="","",'3 INPUT SAP DATA'!$AP112*0.6*Data!E$18)</f>
        <v/>
      </c>
      <c r="AP109" s="24" t="str">
        <f>IF($B109="","",'3 INPUT SAP DATA'!$AP112*0.6*Data!F$18)</f>
        <v/>
      </c>
      <c r="AQ109" s="24" t="str">
        <f>IF($B109="","",'3 INPUT SAP DATA'!$AP112*0.6*Data!G$18)</f>
        <v/>
      </c>
      <c r="AR109" s="24" t="str">
        <f>IF($B109="","",'3 INPUT SAP DATA'!$AP112*0.6*Data!H$18)</f>
        <v/>
      </c>
      <c r="AS109" s="24" t="str">
        <f>IF($B109="","",'3 INPUT SAP DATA'!$AP112*0.6*Data!I$18)</f>
        <v/>
      </c>
      <c r="AT109" s="24" t="str">
        <f>IF($B109="","",'3 INPUT SAP DATA'!$AP112*0.6*Data!J$18)</f>
        <v/>
      </c>
      <c r="AU109" s="24" t="str">
        <f>IF($B109="","",'3 INPUT SAP DATA'!$AP112*0.6*Data!K$18)</f>
        <v/>
      </c>
      <c r="AV109" s="24" t="str">
        <f>IF($B109="","",'3 INPUT SAP DATA'!$AP112*0.6*Data!L$18)</f>
        <v/>
      </c>
      <c r="AW109" s="24" t="str">
        <f>IF($B109="","",'3 INPUT SAP DATA'!$AP112*0.6*Data!M$18)</f>
        <v/>
      </c>
      <c r="AX109" s="24" t="str">
        <f>IF($B109="","",'3 INPUT SAP DATA'!$AP112*0.6*Data!N$18)</f>
        <v/>
      </c>
      <c r="AY109" s="24" t="str">
        <f>IF($B109="","",'3 INPUT SAP DATA'!$AP112*0.6*Data!O$18)</f>
        <v/>
      </c>
      <c r="AZ109" s="24" t="str">
        <f>IF($B109="","",IF(OR('3 INPUT SAP DATA'!$AI112=Data!$E$12,'3 INPUT SAP DATA'!$AI112=Data!$G$12,'3 INPUT SAP DATA'!$AI112=Data!$H$12),0,Data!D$18*14*((0.0091*1+0.0245*(1-1))*3+0.0263)))</f>
        <v/>
      </c>
      <c r="BA109" s="24" t="str">
        <f>IF($B109="","",IF(OR('3 INPUT SAP DATA'!$AI112=Data!$E$12,'3 INPUT SAP DATA'!$AI112=Data!$G$12,'3 INPUT SAP DATA'!$AI112=Data!$H$12),0,Data!E$18*14*((0.0091*1+0.0245*(1-1))*3+0.0263)))</f>
        <v/>
      </c>
      <c r="BB109" s="24" t="str">
        <f>IF($B109="","",IF(OR('3 INPUT SAP DATA'!$AI112=Data!$E$12,'3 INPUT SAP DATA'!$AI112=Data!$G$12,'3 INPUT SAP DATA'!$AI112=Data!$H$12),0,Data!F$18*14*((0.0091*1+0.0245*(1-1))*3+0.0263)))</f>
        <v/>
      </c>
      <c r="BC109" s="24" t="str">
        <f>IF($B109="","",IF(OR('3 INPUT SAP DATA'!$AI112=Data!$E$12,'3 INPUT SAP DATA'!$AI112=Data!$G$12,'3 INPUT SAP DATA'!$AI112=Data!$H$12),0,Data!G$18*14*((0.0091*1+0.0245*(1-1))*3+0.0263)))</f>
        <v/>
      </c>
      <c r="BD109" s="24" t="str">
        <f>IF($B109="","",IF(OR('3 INPUT SAP DATA'!$AI112=Data!$E$12,'3 INPUT SAP DATA'!$AI112=Data!$G$12,'3 INPUT SAP DATA'!$AI112=Data!$H$12),0,Data!H$18*14*((0.0091*1+0.0245*(1-1))*3+0.0263)))</f>
        <v/>
      </c>
      <c r="BE109" s="24" t="str">
        <f>IF($B109="","",IF(OR('3 INPUT SAP DATA'!$AI112=Data!$E$12,'3 INPUT SAP DATA'!$AI112=Data!$G$12,'3 INPUT SAP DATA'!$AI112=Data!$H$12),0,Data!I$18*14*((0.0091*1+0.0245*(1-1))*3+0.0263)))</f>
        <v/>
      </c>
      <c r="BF109" s="24" t="str">
        <f>IF($B109="","",IF(OR('3 INPUT SAP DATA'!$AI112=Data!$E$12,'3 INPUT SAP DATA'!$AI112=Data!$G$12,'3 INPUT SAP DATA'!$AI112=Data!$H$12),0,Data!J$18*14*((0.0091*1+0.0245*(1-1))*3+0.0263)))</f>
        <v/>
      </c>
      <c r="BG109" s="24" t="str">
        <f>IF($B109="","",IF(OR('3 INPUT SAP DATA'!$AI112=Data!$E$12,'3 INPUT SAP DATA'!$AI112=Data!$G$12,'3 INPUT SAP DATA'!$AI112=Data!$H$12),0,Data!K$18*14*((0.0091*1+0.0245*(1-1))*3+0.0263)))</f>
        <v/>
      </c>
      <c r="BH109" s="24" t="str">
        <f>IF($B109="","",IF(OR('3 INPUT SAP DATA'!$AI112=Data!$E$12,'3 INPUT SAP DATA'!$AI112=Data!$G$12,'3 INPUT SAP DATA'!$AI112=Data!$H$12),0,Data!L$18*14*((0.0091*1+0.0245*(1-1))*3+0.0263)))</f>
        <v/>
      </c>
      <c r="BI109" s="24" t="str">
        <f>IF($B109="","",IF(OR('3 INPUT SAP DATA'!$AI112=Data!$E$12,'3 INPUT SAP DATA'!$AI112=Data!$G$12,'3 INPUT SAP DATA'!$AI112=Data!$H$12),0,Data!M$18*14*((0.0091*1+0.0245*(1-1))*3+0.0263)))</f>
        <v/>
      </c>
      <c r="BJ109" s="24" t="str">
        <f>IF($B109="","",IF(OR('3 INPUT SAP DATA'!$AI112=Data!$E$12,'3 INPUT SAP DATA'!$AI112=Data!$G$12,'3 INPUT SAP DATA'!$AI112=Data!$H$12),0,Data!N$18*14*((0.0091*1+0.0245*(1-1))*3+0.0263)))</f>
        <v/>
      </c>
      <c r="BK109" s="24" t="str">
        <f>IF($B109="","",IF(OR('3 INPUT SAP DATA'!$AI112=Data!$E$12,'3 INPUT SAP DATA'!$AI112=Data!$G$12,'3 INPUT SAP DATA'!$AI112=Data!$H$12),0,Data!O$18*14*((0.0091*1+0.0245*(1-1))*3+0.0263)))</f>
        <v/>
      </c>
      <c r="BL109" s="24" t="str">
        <f>IF($B109="","",IF('3 INPUT SAP DATA'!$AN112=Data!$G$13,600*IF(C111&lt;100,C111/100,1)*Data!D$18/365,0))</f>
        <v/>
      </c>
      <c r="BM109" s="24" t="str">
        <f>IF($B109="","",IF('3 INPUT SAP DATA'!$AN112=Data!$G$13,600*IF(D111&lt;100,D111/100,1)*Data!E$18/365,0))</f>
        <v/>
      </c>
      <c r="BN109" s="24" t="str">
        <f>IF($B109="","",IF('3 INPUT SAP DATA'!$AN112=Data!$G$13,600*IF(E111&lt;100,E111/100,1)*Data!F$18/365,0))</f>
        <v/>
      </c>
      <c r="BO109" s="24" t="str">
        <f>IF($B109="","",IF('3 INPUT SAP DATA'!$AN112=Data!$G$13,600*IF(F111&lt;100,F111/100,1)*Data!G$18/365,0))</f>
        <v/>
      </c>
      <c r="BP109" s="24" t="str">
        <f>IF($B109="","",IF('3 INPUT SAP DATA'!$AN112=Data!$G$13,600*IF(G111&lt;100,G111/100,1)*Data!H$18/365,0))</f>
        <v/>
      </c>
      <c r="BQ109" s="24" t="str">
        <f>IF($B109="","",IF('3 INPUT SAP DATA'!$AN112=Data!$G$13,600*IF(H111&lt;100,H111/100,1)*Data!I$18/365,0))</f>
        <v/>
      </c>
      <c r="BR109" s="24" t="str">
        <f>IF($B109="","",IF('3 INPUT SAP DATA'!$AN112=Data!$G$13,600*IF(I111&lt;100,I111/100,1)*Data!J$18/365,0))</f>
        <v/>
      </c>
      <c r="BS109" s="24" t="str">
        <f>IF($B109="","",IF('3 INPUT SAP DATA'!$AN112=Data!$G$13,600*IF(J111&lt;100,J111/100,1)*Data!K$18/365,0))</f>
        <v/>
      </c>
      <c r="BT109" s="24" t="str">
        <f>IF($B109="","",IF('3 INPUT SAP DATA'!$AN112=Data!$G$13,600*IF(K111&lt;100,K111/100,1)*Data!L$18/365,0))</f>
        <v/>
      </c>
      <c r="BU109" s="24" t="str">
        <f>IF($B109="","",IF('3 INPUT SAP DATA'!$AN112=Data!$G$13,600*IF(L111&lt;100,L111/100,1)*Data!M$18/365,0))</f>
        <v/>
      </c>
      <c r="BV109" s="24" t="str">
        <f>IF($B109="","",IF('3 INPUT SAP DATA'!$AN112=Data!$G$13,600*IF(M111&lt;100,M111/100,1)*Data!N$18/365,0))</f>
        <v/>
      </c>
      <c r="BW109" s="24" t="str">
        <f>IF($B109="","",IF('3 INPUT SAP DATA'!$AN112=Data!$G$13,600*IF(N111&lt;100,N111/100,1)*Data!O$18/365,0))</f>
        <v/>
      </c>
      <c r="BX109" s="24" t="str">
        <f t="shared" si="39"/>
        <v/>
      </c>
      <c r="BY109" s="24" t="str">
        <f t="shared" si="40"/>
        <v/>
      </c>
      <c r="BZ109" s="24" t="str">
        <f t="shared" si="41"/>
        <v/>
      </c>
      <c r="CA109" s="24" t="str">
        <f t="shared" si="42"/>
        <v/>
      </c>
      <c r="CB109" s="24" t="str">
        <f t="shared" si="43"/>
        <v/>
      </c>
      <c r="CC109" s="24" t="str">
        <f t="shared" si="44"/>
        <v/>
      </c>
      <c r="CD109" s="24" t="str">
        <f t="shared" si="45"/>
        <v/>
      </c>
      <c r="CE109" s="24" t="str">
        <f t="shared" si="46"/>
        <v/>
      </c>
      <c r="CF109" s="24" t="str">
        <f t="shared" si="47"/>
        <v/>
      </c>
      <c r="CG109" s="24" t="str">
        <f t="shared" si="48"/>
        <v/>
      </c>
      <c r="CH109" s="24" t="str">
        <f t="shared" si="49"/>
        <v/>
      </c>
      <c r="CI109" s="24" t="str">
        <f t="shared" si="50"/>
        <v/>
      </c>
      <c r="CJ109" s="24" t="str">
        <f>IF($B109="","",BX109+'3 INPUT SAP DATA'!AV112)</f>
        <v/>
      </c>
      <c r="CK109" s="24" t="str">
        <f>IF($B109="","",BY109+'3 INPUT SAP DATA'!AW112)</f>
        <v/>
      </c>
      <c r="CL109" s="24" t="str">
        <f>IF($B109="","",BZ109+'3 INPUT SAP DATA'!AX112)</f>
        <v/>
      </c>
      <c r="CM109" s="24" t="str">
        <f>IF($B109="","",CA109+'3 INPUT SAP DATA'!AY112)</f>
        <v/>
      </c>
      <c r="CN109" s="24" t="str">
        <f>IF($B109="","",CB109+'3 INPUT SAP DATA'!AZ112)</f>
        <v/>
      </c>
      <c r="CO109" s="24" t="str">
        <f>IF($B109="","",CC109+'3 INPUT SAP DATA'!BA112)</f>
        <v/>
      </c>
      <c r="CP109" s="24" t="str">
        <f>IF($B109="","",CD109+'3 INPUT SAP DATA'!BB112)</f>
        <v/>
      </c>
      <c r="CQ109" s="24" t="str">
        <f>IF($B109="","",CE109+'3 INPUT SAP DATA'!BC112)</f>
        <v/>
      </c>
      <c r="CR109" s="24" t="str">
        <f>IF($B109="","",CF109+'3 INPUT SAP DATA'!BD112)</f>
        <v/>
      </c>
      <c r="CS109" s="24" t="str">
        <f>IF($B109="","",CG109+'3 INPUT SAP DATA'!BE112)</f>
        <v/>
      </c>
      <c r="CT109" s="24" t="str">
        <f>IF($B109="","",CH109+'3 INPUT SAP DATA'!BF112)</f>
        <v/>
      </c>
      <c r="CU109" s="24" t="str">
        <f>IF($B109="","",CI109+'3 INPUT SAP DATA'!BG112)</f>
        <v/>
      </c>
      <c r="CV109" s="24" t="str">
        <f>IF($B109="","",Data!$I$125*(Data!$I$123*O109+BL109)+Data!$I$124*(AB109+AN109+AZ109))</f>
        <v/>
      </c>
      <c r="CW109" s="24" t="str">
        <f>IF($B109="","",Data!$I$125*(Data!$I$123*P109+BM109)+Data!$I$124*(AC109+AO109+BA109))</f>
        <v/>
      </c>
      <c r="CX109" s="24" t="str">
        <f>IF($B109="","",Data!$I$125*(Data!$I$123*Q109+BN109)+Data!$I$124*(AD109+AP109+BB109))</f>
        <v/>
      </c>
      <c r="CY109" s="24" t="str">
        <f>IF($B109="","",Data!$I$125*(Data!$I$123*R109+BO109)+Data!$I$124*(AE109+AQ109+BC109))</f>
        <v/>
      </c>
      <c r="CZ109" s="24" t="str">
        <f>IF($B109="","",Data!$I$125*(Data!$I$123*S109+BP109)+Data!$I$124*(AF109+AR109+BD109))</f>
        <v/>
      </c>
      <c r="DA109" s="24" t="str">
        <f>IF($B109="","",Data!$I$125*(Data!$I$123*T109+BQ109)+Data!$I$124*(AG109+AS109+BE109))</f>
        <v/>
      </c>
      <c r="DB109" s="24" t="str">
        <f>IF($B109="","",Data!$I$125*(Data!$I$123*U109+BR109)+Data!$I$124*(AH109+AT109+BF109))</f>
        <v/>
      </c>
      <c r="DC109" s="24" t="str">
        <f>IF($B109="","",Data!$I$125*(Data!$I$123*V109+BS109)+Data!$I$124*(AI109+AU109+BG109))</f>
        <v/>
      </c>
      <c r="DD109" s="24" t="str">
        <f>IF($B109="","",Data!$I$125*(Data!$I$123*W109+BT109)+Data!$I$124*(AJ109+AV109+BH109))</f>
        <v/>
      </c>
      <c r="DE109" s="24" t="str">
        <f>IF($B109="","",Data!$I$125*(Data!$I$123*X109+BU109)+Data!$I$124*(AK109+AW109+BI109))</f>
        <v/>
      </c>
      <c r="DF109" s="24" t="str">
        <f>IF($B109="","",Data!$I$125*(Data!$I$123*Y109+BV109)+Data!$I$124*(AL109+AX109+BJ109))</f>
        <v/>
      </c>
      <c r="DG109" s="24" t="str">
        <f>IF($B109="","",Data!$I$125*(Data!$I$123*Z109+BW109)+Data!$I$124*(AM109+AY109+BK109))</f>
        <v/>
      </c>
    </row>
  </sheetData>
  <sheetProtection algorithmName="SHA-512" hashValue="Q1tA1cuPit1JSByS4kh/1rFawf3f7x245rojm/bZthu3pZOdO6xk656S14ds6Mc5x6j+j3gZEbAvbH7qvDZUXg==" saltValue="LW1pa9iv1Ux79n8moS8oTg==" spinCount="100000" sheet="1" objects="1" scenarios="1"/>
  <mergeCells count="28">
    <mergeCell ref="CV6:DG6"/>
    <mergeCell ref="AB6:AM6"/>
    <mergeCell ref="AN6:AY6"/>
    <mergeCell ref="AZ6:BK6"/>
    <mergeCell ref="BL6:BW6"/>
    <mergeCell ref="BX6:CI6"/>
    <mergeCell ref="CJ6:CU6"/>
    <mergeCell ref="CJ7:CU7"/>
    <mergeCell ref="CJ8:CU8"/>
    <mergeCell ref="CV7:DG7"/>
    <mergeCell ref="CV8:DG8"/>
    <mergeCell ref="C4:DG5"/>
    <mergeCell ref="AZ7:BK7"/>
    <mergeCell ref="AZ8:BK8"/>
    <mergeCell ref="BL7:BW7"/>
    <mergeCell ref="BL8:BW8"/>
    <mergeCell ref="BX7:CI7"/>
    <mergeCell ref="BX8:CI8"/>
    <mergeCell ref="O7:Z7"/>
    <mergeCell ref="O8:Z8"/>
    <mergeCell ref="AB7:AM7"/>
    <mergeCell ref="AB8:AM8"/>
    <mergeCell ref="AN7:AY7"/>
    <mergeCell ref="O6:AA6"/>
    <mergeCell ref="C6:N6"/>
    <mergeCell ref="AN8:AY8"/>
    <mergeCell ref="C7:N7"/>
    <mergeCell ref="C8:N8"/>
  </mergeCells>
  <phoneticPr fontId="4" type="noConversion"/>
  <pageMargins left="0.7" right="0.7" top="0.75" bottom="0.75" header="0.3" footer="0.3"/>
  <pageSetup paperSize="9" orientation="portrait" verticalDpi="0" r:id="rId1"/>
  <headerFooter>
    <oddHeader>&amp;R&amp;"Calibri"&amp;10&amp;K317100Information Classification: PUBLIC&amp;1#</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E421B-EFB3-4EEE-8CD6-DB9F14DC8F1A}">
  <sheetPr codeName="Sheet4">
    <tabColor theme="8" tint="0.79998168889431442"/>
  </sheetPr>
  <dimension ref="B2:CT158"/>
  <sheetViews>
    <sheetView zoomScale="70" zoomScaleNormal="70" workbookViewId="0">
      <selection activeCell="C6" sqref="C6:N6"/>
    </sheetView>
  </sheetViews>
  <sheetFormatPr defaultColWidth="9" defaultRowHeight="11.5"/>
  <cols>
    <col min="1" max="1" width="2.59765625" style="1" customWidth="1"/>
    <col min="2" max="2" width="29.296875" style="26" customWidth="1"/>
    <col min="3" max="98" width="8.59765625" style="1" customWidth="1"/>
    <col min="99" max="16384" width="9" style="1"/>
  </cols>
  <sheetData>
    <row r="2" spans="2:98" ht="60" customHeight="1">
      <c r="BW2" s="15"/>
    </row>
    <row r="3" spans="2:98" s="17" customFormat="1" ht="19.899999999999999" customHeight="1">
      <c r="B3" s="107"/>
    </row>
    <row r="4" spans="2:98" s="17" customFormat="1" ht="19.899999999999999" customHeight="1">
      <c r="B4" s="107"/>
      <c r="C4" s="111"/>
      <c r="D4" s="112"/>
      <c r="E4" s="112"/>
      <c r="F4" s="112"/>
      <c r="G4" s="112"/>
      <c r="H4" s="112"/>
      <c r="I4" s="112"/>
      <c r="J4" s="112"/>
      <c r="K4" s="112"/>
      <c r="L4" s="112"/>
      <c r="M4" s="112"/>
      <c r="N4" s="112"/>
      <c r="O4" s="112"/>
      <c r="P4" s="112"/>
      <c r="Q4" s="112"/>
      <c r="R4" s="112"/>
      <c r="S4" s="112"/>
      <c r="T4" s="112"/>
      <c r="U4" s="112"/>
      <c r="V4" s="112"/>
      <c r="W4" s="112"/>
      <c r="X4" s="112"/>
      <c r="Y4" s="112"/>
      <c r="Z4" s="112"/>
      <c r="AA4" s="111"/>
      <c r="AB4" s="112"/>
      <c r="AC4" s="112"/>
      <c r="AD4" s="112"/>
      <c r="AE4" s="112"/>
      <c r="AF4" s="112"/>
      <c r="AG4" s="112"/>
      <c r="AH4" s="112"/>
      <c r="AI4" s="112"/>
      <c r="AJ4" s="112"/>
      <c r="AK4" s="112"/>
      <c r="AL4" s="112"/>
      <c r="AM4" s="111"/>
      <c r="AN4" s="112"/>
      <c r="AO4" s="112"/>
      <c r="AP4" s="112"/>
      <c r="AQ4" s="112"/>
      <c r="AR4" s="112"/>
      <c r="AS4" s="112"/>
      <c r="AT4" s="112"/>
      <c r="AU4" s="112"/>
      <c r="AV4" s="112"/>
      <c r="AW4" s="112"/>
      <c r="AX4" s="112"/>
      <c r="AY4" s="112"/>
      <c r="AZ4" s="112"/>
      <c r="BA4" s="112"/>
      <c r="BB4" s="112"/>
      <c r="BC4" s="112"/>
      <c r="BD4" s="112"/>
      <c r="BE4" s="112"/>
      <c r="BF4" s="112"/>
      <c r="BG4" s="112"/>
      <c r="BH4" s="112"/>
      <c r="BI4" s="112"/>
      <c r="BJ4" s="112"/>
      <c r="BK4" s="111"/>
      <c r="BL4" s="112"/>
      <c r="BM4" s="112"/>
      <c r="BN4" s="112"/>
      <c r="BO4" s="112"/>
      <c r="BP4" s="112"/>
      <c r="BQ4" s="112"/>
      <c r="BR4" s="112"/>
      <c r="BS4" s="112"/>
      <c r="BT4" s="112"/>
      <c r="BU4" s="112"/>
      <c r="BV4" s="112"/>
      <c r="BW4" s="111"/>
      <c r="BX4" s="112"/>
      <c r="BY4" s="112"/>
      <c r="BZ4" s="112"/>
      <c r="CA4" s="112"/>
      <c r="CB4" s="112"/>
      <c r="CC4" s="112"/>
      <c r="CD4" s="112"/>
      <c r="CE4" s="112"/>
      <c r="CF4" s="112"/>
      <c r="CG4" s="112"/>
      <c r="CH4" s="112"/>
      <c r="CI4" s="111"/>
      <c r="CJ4" s="112"/>
      <c r="CK4" s="112"/>
      <c r="CL4" s="112"/>
      <c r="CM4" s="112"/>
      <c r="CN4" s="112"/>
      <c r="CO4" s="112"/>
      <c r="CP4" s="112"/>
      <c r="CQ4" s="112"/>
      <c r="CR4" s="112"/>
      <c r="CS4" s="112"/>
      <c r="CT4" s="112"/>
    </row>
    <row r="5" spans="2:98" s="17" customFormat="1" ht="19.899999999999999" customHeight="1">
      <c r="B5" s="107"/>
      <c r="C5" s="307" t="s">
        <v>191</v>
      </c>
      <c r="D5" s="308"/>
      <c r="E5" s="308"/>
      <c r="F5" s="308"/>
      <c r="G5" s="308"/>
      <c r="H5" s="308"/>
      <c r="I5" s="308"/>
      <c r="J5" s="308"/>
      <c r="K5" s="308"/>
      <c r="L5" s="308"/>
      <c r="M5" s="308"/>
      <c r="N5" s="308"/>
      <c r="O5" s="308"/>
      <c r="P5" s="308"/>
      <c r="Q5" s="308"/>
      <c r="R5" s="308"/>
      <c r="S5" s="308"/>
      <c r="T5" s="308"/>
      <c r="U5" s="308"/>
      <c r="V5" s="308"/>
      <c r="W5" s="308"/>
      <c r="X5" s="308"/>
      <c r="Y5" s="308"/>
      <c r="Z5" s="308"/>
      <c r="AA5" s="308"/>
      <c r="AB5" s="308"/>
      <c r="AC5" s="308"/>
      <c r="AD5" s="308"/>
      <c r="AE5" s="308"/>
      <c r="AF5" s="308"/>
      <c r="AG5" s="308"/>
      <c r="AH5" s="308"/>
      <c r="AI5" s="308"/>
      <c r="AJ5" s="308"/>
      <c r="AK5" s="308"/>
      <c r="AL5" s="308"/>
      <c r="AM5" s="308"/>
      <c r="AN5" s="308"/>
      <c r="AO5" s="308"/>
      <c r="AP5" s="308"/>
      <c r="AQ5" s="308"/>
      <c r="AR5" s="308"/>
      <c r="AS5" s="308"/>
      <c r="AT5" s="308"/>
      <c r="AU5" s="308"/>
      <c r="AV5" s="308"/>
      <c r="AW5" s="308"/>
      <c r="AX5" s="308"/>
      <c r="AY5" s="308"/>
      <c r="AZ5" s="308"/>
      <c r="BA5" s="308"/>
      <c r="BB5" s="308"/>
      <c r="BC5" s="308"/>
      <c r="BD5" s="308"/>
      <c r="BE5" s="308"/>
      <c r="BF5" s="308"/>
      <c r="BG5" s="308"/>
      <c r="BH5" s="308"/>
      <c r="BI5" s="308"/>
      <c r="BJ5" s="308"/>
      <c r="BK5" s="308"/>
      <c r="BL5" s="308"/>
      <c r="BM5" s="308"/>
      <c r="BN5" s="308"/>
      <c r="BO5" s="308"/>
      <c r="BP5" s="308"/>
      <c r="BQ5" s="308"/>
      <c r="BR5" s="308"/>
      <c r="BS5" s="308"/>
      <c r="BT5" s="308"/>
      <c r="BU5" s="308"/>
      <c r="BV5" s="308"/>
      <c r="BW5" s="308"/>
      <c r="BX5" s="308"/>
      <c r="BY5" s="308"/>
      <c r="BZ5" s="308"/>
      <c r="CA5" s="308"/>
      <c r="CB5" s="308"/>
      <c r="CC5" s="308"/>
      <c r="CD5" s="308"/>
      <c r="CE5" s="308"/>
      <c r="CF5" s="308"/>
      <c r="CG5" s="308"/>
      <c r="CH5" s="308"/>
      <c r="CI5" s="308"/>
      <c r="CJ5" s="308"/>
      <c r="CK5" s="308"/>
      <c r="CL5" s="308"/>
      <c r="CM5" s="308"/>
      <c r="CN5" s="308"/>
      <c r="CO5" s="308"/>
      <c r="CP5" s="308"/>
      <c r="CQ5" s="308"/>
      <c r="CR5" s="308"/>
      <c r="CS5" s="308"/>
      <c r="CT5" s="309"/>
    </row>
    <row r="6" spans="2:98" s="17" customFormat="1" ht="19.899999999999999" customHeight="1">
      <c r="B6" s="107"/>
      <c r="C6" s="312" t="s">
        <v>241</v>
      </c>
      <c r="D6" s="312"/>
      <c r="E6" s="312"/>
      <c r="F6" s="312"/>
      <c r="G6" s="312"/>
      <c r="H6" s="312"/>
      <c r="I6" s="312"/>
      <c r="J6" s="312"/>
      <c r="K6" s="312"/>
      <c r="L6" s="312"/>
      <c r="M6" s="312"/>
      <c r="N6" s="312"/>
      <c r="O6" s="312" t="s">
        <v>242</v>
      </c>
      <c r="P6" s="312"/>
      <c r="Q6" s="312"/>
      <c r="R6" s="312"/>
      <c r="S6" s="312"/>
      <c r="T6" s="312"/>
      <c r="U6" s="312"/>
      <c r="V6" s="312"/>
      <c r="W6" s="312"/>
      <c r="X6" s="312"/>
      <c r="Y6" s="312"/>
      <c r="Z6" s="312"/>
      <c r="AA6" s="312" t="s">
        <v>243</v>
      </c>
      <c r="AB6" s="312"/>
      <c r="AC6" s="312"/>
      <c r="AD6" s="312"/>
      <c r="AE6" s="312"/>
      <c r="AF6" s="312"/>
      <c r="AG6" s="312"/>
      <c r="AH6" s="312"/>
      <c r="AI6" s="312"/>
      <c r="AJ6" s="312"/>
      <c r="AK6" s="312"/>
      <c r="AL6" s="312"/>
      <c r="AM6" s="312" t="s">
        <v>244</v>
      </c>
      <c r="AN6" s="312"/>
      <c r="AO6" s="312"/>
      <c r="AP6" s="312"/>
      <c r="AQ6" s="312"/>
      <c r="AR6" s="312"/>
      <c r="AS6" s="312"/>
      <c r="AT6" s="312"/>
      <c r="AU6" s="312"/>
      <c r="AV6" s="312"/>
      <c r="AW6" s="312"/>
      <c r="AX6" s="312"/>
      <c r="AY6" s="312" t="s">
        <v>245</v>
      </c>
      <c r="AZ6" s="312"/>
      <c r="BA6" s="312"/>
      <c r="BB6" s="312"/>
      <c r="BC6" s="312"/>
      <c r="BD6" s="312"/>
      <c r="BE6" s="312"/>
      <c r="BF6" s="312"/>
      <c r="BG6" s="312"/>
      <c r="BH6" s="312"/>
      <c r="BI6" s="312"/>
      <c r="BJ6" s="312"/>
      <c r="BK6" s="312" t="s">
        <v>246</v>
      </c>
      <c r="BL6" s="312"/>
      <c r="BM6" s="312"/>
      <c r="BN6" s="312"/>
      <c r="BO6" s="312"/>
      <c r="BP6" s="312"/>
      <c r="BQ6" s="312"/>
      <c r="BR6" s="312"/>
      <c r="BS6" s="312"/>
      <c r="BT6" s="312"/>
      <c r="BU6" s="312"/>
      <c r="BV6" s="312"/>
      <c r="BW6" s="314" t="s">
        <v>247</v>
      </c>
      <c r="BX6" s="314"/>
      <c r="BY6" s="314"/>
      <c r="BZ6" s="314"/>
      <c r="CA6" s="314"/>
      <c r="CB6" s="314"/>
      <c r="CC6" s="314"/>
      <c r="CD6" s="314"/>
      <c r="CE6" s="314"/>
      <c r="CF6" s="314"/>
      <c r="CG6" s="314"/>
      <c r="CH6" s="314"/>
      <c r="CI6" s="312" t="s">
        <v>248</v>
      </c>
      <c r="CJ6" s="312"/>
      <c r="CK6" s="312"/>
      <c r="CL6" s="312"/>
      <c r="CM6" s="312"/>
      <c r="CN6" s="312"/>
      <c r="CO6" s="312"/>
      <c r="CP6" s="312"/>
      <c r="CQ6" s="312"/>
      <c r="CR6" s="312"/>
      <c r="CS6" s="312"/>
      <c r="CT6" s="312"/>
    </row>
    <row r="7" spans="2:98" s="17" customFormat="1" ht="19.899999999999999" customHeight="1">
      <c r="B7" s="107"/>
      <c r="C7" s="312" t="s">
        <v>215</v>
      </c>
      <c r="D7" s="312"/>
      <c r="E7" s="312"/>
      <c r="F7" s="312"/>
      <c r="G7" s="312"/>
      <c r="H7" s="312"/>
      <c r="I7" s="312"/>
      <c r="J7" s="312"/>
      <c r="K7" s="312"/>
      <c r="L7" s="312"/>
      <c r="M7" s="312"/>
      <c r="N7" s="312"/>
      <c r="O7" s="312" t="s">
        <v>215</v>
      </c>
      <c r="P7" s="312"/>
      <c r="Q7" s="312"/>
      <c r="R7" s="312"/>
      <c r="S7" s="312"/>
      <c r="T7" s="312"/>
      <c r="U7" s="312"/>
      <c r="V7" s="312"/>
      <c r="W7" s="312"/>
      <c r="X7" s="312"/>
      <c r="Y7" s="312"/>
      <c r="Z7" s="312"/>
      <c r="AA7" s="312" t="s">
        <v>215</v>
      </c>
      <c r="AB7" s="312"/>
      <c r="AC7" s="312"/>
      <c r="AD7" s="312"/>
      <c r="AE7" s="312"/>
      <c r="AF7" s="312"/>
      <c r="AG7" s="312"/>
      <c r="AH7" s="312"/>
      <c r="AI7" s="312"/>
      <c r="AJ7" s="312"/>
      <c r="AK7" s="312"/>
      <c r="AL7" s="312"/>
      <c r="AM7" s="312" t="s">
        <v>215</v>
      </c>
      <c r="AN7" s="312"/>
      <c r="AO7" s="312"/>
      <c r="AP7" s="312"/>
      <c r="AQ7" s="312"/>
      <c r="AR7" s="312"/>
      <c r="AS7" s="312"/>
      <c r="AT7" s="312"/>
      <c r="AU7" s="312"/>
      <c r="AV7" s="312"/>
      <c r="AW7" s="312"/>
      <c r="AX7" s="312"/>
      <c r="AY7" s="312" t="s">
        <v>215</v>
      </c>
      <c r="AZ7" s="312"/>
      <c r="BA7" s="312"/>
      <c r="BB7" s="312"/>
      <c r="BC7" s="312"/>
      <c r="BD7" s="312"/>
      <c r="BE7" s="312"/>
      <c r="BF7" s="312"/>
      <c r="BG7" s="312"/>
      <c r="BH7" s="312"/>
      <c r="BI7" s="312"/>
      <c r="BJ7" s="312"/>
      <c r="BK7" s="312" t="s">
        <v>215</v>
      </c>
      <c r="BL7" s="312"/>
      <c r="BM7" s="312"/>
      <c r="BN7" s="312"/>
      <c r="BO7" s="312"/>
      <c r="BP7" s="312"/>
      <c r="BQ7" s="312"/>
      <c r="BR7" s="312"/>
      <c r="BS7" s="312"/>
      <c r="BT7" s="312"/>
      <c r="BU7" s="312"/>
      <c r="BV7" s="312"/>
      <c r="BW7" s="314" t="s">
        <v>215</v>
      </c>
      <c r="BX7" s="314"/>
      <c r="BY7" s="314"/>
      <c r="BZ7" s="314"/>
      <c r="CA7" s="314"/>
      <c r="CB7" s="314"/>
      <c r="CC7" s="314"/>
      <c r="CD7" s="314"/>
      <c r="CE7" s="314"/>
      <c r="CF7" s="314"/>
      <c r="CG7" s="314"/>
      <c r="CH7" s="314"/>
      <c r="CI7" s="312" t="s">
        <v>215</v>
      </c>
      <c r="CJ7" s="312"/>
      <c r="CK7" s="312"/>
      <c r="CL7" s="312"/>
      <c r="CM7" s="312"/>
      <c r="CN7" s="312"/>
      <c r="CO7" s="312"/>
      <c r="CP7" s="312"/>
      <c r="CQ7" s="312"/>
      <c r="CR7" s="312"/>
      <c r="CS7" s="312"/>
      <c r="CT7" s="312"/>
    </row>
    <row r="8" spans="2:98" s="17" customFormat="1" ht="19.899999999999999" customHeight="1">
      <c r="B8" s="107"/>
      <c r="C8" s="312" t="s">
        <v>249</v>
      </c>
      <c r="D8" s="312"/>
      <c r="E8" s="312"/>
      <c r="F8" s="312"/>
      <c r="G8" s="312"/>
      <c r="H8" s="312"/>
      <c r="I8" s="312"/>
      <c r="J8" s="312"/>
      <c r="K8" s="312"/>
      <c r="L8" s="312"/>
      <c r="M8" s="312"/>
      <c r="N8" s="312"/>
      <c r="O8" s="312" t="s">
        <v>250</v>
      </c>
      <c r="P8" s="312"/>
      <c r="Q8" s="312"/>
      <c r="R8" s="312"/>
      <c r="S8" s="312"/>
      <c r="T8" s="312"/>
      <c r="U8" s="312"/>
      <c r="V8" s="312"/>
      <c r="W8" s="312"/>
      <c r="X8" s="312"/>
      <c r="Y8" s="312"/>
      <c r="Z8" s="312"/>
      <c r="AA8" s="312" t="s">
        <v>251</v>
      </c>
      <c r="AB8" s="312"/>
      <c r="AC8" s="312"/>
      <c r="AD8" s="312"/>
      <c r="AE8" s="312"/>
      <c r="AF8" s="312"/>
      <c r="AG8" s="312"/>
      <c r="AH8" s="312"/>
      <c r="AI8" s="312"/>
      <c r="AJ8" s="312"/>
      <c r="AK8" s="312"/>
      <c r="AL8" s="312"/>
      <c r="AM8" s="312" t="s">
        <v>228</v>
      </c>
      <c r="AN8" s="312"/>
      <c r="AO8" s="312"/>
      <c r="AP8" s="312"/>
      <c r="AQ8" s="312"/>
      <c r="AR8" s="312"/>
      <c r="AS8" s="312"/>
      <c r="AT8" s="312"/>
      <c r="AU8" s="312"/>
      <c r="AV8" s="312"/>
      <c r="AW8" s="312"/>
      <c r="AX8" s="312"/>
      <c r="AY8" s="312" t="s">
        <v>252</v>
      </c>
      <c r="AZ8" s="312"/>
      <c r="BA8" s="312"/>
      <c r="BB8" s="312"/>
      <c r="BC8" s="312"/>
      <c r="BD8" s="312"/>
      <c r="BE8" s="312"/>
      <c r="BF8" s="312"/>
      <c r="BG8" s="312"/>
      <c r="BH8" s="312"/>
      <c r="BI8" s="312"/>
      <c r="BJ8" s="312"/>
      <c r="BK8" s="312" t="s">
        <v>253</v>
      </c>
      <c r="BL8" s="312"/>
      <c r="BM8" s="312"/>
      <c r="BN8" s="312"/>
      <c r="BO8" s="312"/>
      <c r="BP8" s="312"/>
      <c r="BQ8" s="312"/>
      <c r="BR8" s="312"/>
      <c r="BS8" s="312"/>
      <c r="BT8" s="312"/>
      <c r="BU8" s="312"/>
      <c r="BV8" s="312"/>
      <c r="BW8" s="314" t="s">
        <v>254</v>
      </c>
      <c r="BX8" s="314"/>
      <c r="BY8" s="314"/>
      <c r="BZ8" s="314"/>
      <c r="CA8" s="314"/>
      <c r="CB8" s="314"/>
      <c r="CC8" s="314"/>
      <c r="CD8" s="314"/>
      <c r="CE8" s="314"/>
      <c r="CF8" s="314"/>
      <c r="CG8" s="314"/>
      <c r="CH8" s="314"/>
      <c r="CI8" s="312" t="s">
        <v>255</v>
      </c>
      <c r="CJ8" s="312"/>
      <c r="CK8" s="312"/>
      <c r="CL8" s="312"/>
      <c r="CM8" s="312"/>
      <c r="CN8" s="312"/>
      <c r="CO8" s="312"/>
      <c r="CP8" s="312"/>
      <c r="CQ8" s="312"/>
      <c r="CR8" s="312"/>
      <c r="CS8" s="312"/>
      <c r="CT8" s="312"/>
    </row>
    <row r="9" spans="2:98" s="3" customFormat="1" ht="19.899999999999999" customHeight="1">
      <c r="B9" s="107"/>
      <c r="C9" s="25" t="s">
        <v>95</v>
      </c>
      <c r="D9" s="25" t="s">
        <v>96</v>
      </c>
      <c r="E9" s="25" t="s">
        <v>97</v>
      </c>
      <c r="F9" s="25" t="s">
        <v>98</v>
      </c>
      <c r="G9" s="25" t="s">
        <v>99</v>
      </c>
      <c r="H9" s="25" t="s">
        <v>100</v>
      </c>
      <c r="I9" s="25" t="s">
        <v>101</v>
      </c>
      <c r="J9" s="25" t="s">
        <v>102</v>
      </c>
      <c r="K9" s="25" t="s">
        <v>103</v>
      </c>
      <c r="L9" s="25" t="s">
        <v>104</v>
      </c>
      <c r="M9" s="25" t="s">
        <v>105</v>
      </c>
      <c r="N9" s="25" t="s">
        <v>106</v>
      </c>
      <c r="O9" s="25" t="s">
        <v>95</v>
      </c>
      <c r="P9" s="25" t="s">
        <v>96</v>
      </c>
      <c r="Q9" s="25" t="s">
        <v>97</v>
      </c>
      <c r="R9" s="25" t="s">
        <v>98</v>
      </c>
      <c r="S9" s="25" t="s">
        <v>99</v>
      </c>
      <c r="T9" s="25" t="s">
        <v>100</v>
      </c>
      <c r="U9" s="25" t="s">
        <v>101</v>
      </c>
      <c r="V9" s="25" t="s">
        <v>102</v>
      </c>
      <c r="W9" s="25" t="s">
        <v>103</v>
      </c>
      <c r="X9" s="25" t="s">
        <v>104</v>
      </c>
      <c r="Y9" s="25" t="s">
        <v>105</v>
      </c>
      <c r="Z9" s="25" t="s">
        <v>106</v>
      </c>
      <c r="AA9" s="25" t="s">
        <v>95</v>
      </c>
      <c r="AB9" s="25" t="s">
        <v>96</v>
      </c>
      <c r="AC9" s="25" t="s">
        <v>97</v>
      </c>
      <c r="AD9" s="25" t="s">
        <v>98</v>
      </c>
      <c r="AE9" s="25" t="s">
        <v>99</v>
      </c>
      <c r="AF9" s="25" t="s">
        <v>100</v>
      </c>
      <c r="AG9" s="25" t="s">
        <v>101</v>
      </c>
      <c r="AH9" s="25" t="s">
        <v>102</v>
      </c>
      <c r="AI9" s="25" t="s">
        <v>103</v>
      </c>
      <c r="AJ9" s="25" t="s">
        <v>104</v>
      </c>
      <c r="AK9" s="25" t="s">
        <v>105</v>
      </c>
      <c r="AL9" s="25" t="s">
        <v>106</v>
      </c>
      <c r="AM9" s="25" t="s">
        <v>95</v>
      </c>
      <c r="AN9" s="25" t="s">
        <v>96</v>
      </c>
      <c r="AO9" s="25" t="s">
        <v>97</v>
      </c>
      <c r="AP9" s="25" t="s">
        <v>98</v>
      </c>
      <c r="AQ9" s="25" t="s">
        <v>99</v>
      </c>
      <c r="AR9" s="25" t="s">
        <v>100</v>
      </c>
      <c r="AS9" s="25" t="s">
        <v>101</v>
      </c>
      <c r="AT9" s="25" t="s">
        <v>102</v>
      </c>
      <c r="AU9" s="25" t="s">
        <v>103</v>
      </c>
      <c r="AV9" s="25" t="s">
        <v>104</v>
      </c>
      <c r="AW9" s="25" t="s">
        <v>105</v>
      </c>
      <c r="AX9" s="25" t="s">
        <v>106</v>
      </c>
      <c r="AY9" s="25" t="s">
        <v>95</v>
      </c>
      <c r="AZ9" s="25" t="s">
        <v>96</v>
      </c>
      <c r="BA9" s="25" t="s">
        <v>97</v>
      </c>
      <c r="BB9" s="25" t="s">
        <v>98</v>
      </c>
      <c r="BC9" s="25" t="s">
        <v>99</v>
      </c>
      <c r="BD9" s="25" t="s">
        <v>100</v>
      </c>
      <c r="BE9" s="25" t="s">
        <v>101</v>
      </c>
      <c r="BF9" s="25" t="s">
        <v>102</v>
      </c>
      <c r="BG9" s="25" t="s">
        <v>103</v>
      </c>
      <c r="BH9" s="25" t="s">
        <v>104</v>
      </c>
      <c r="BI9" s="25" t="s">
        <v>105</v>
      </c>
      <c r="BJ9" s="25" t="s">
        <v>106</v>
      </c>
      <c r="BK9" s="25" t="s">
        <v>95</v>
      </c>
      <c r="BL9" s="25" t="s">
        <v>96</v>
      </c>
      <c r="BM9" s="25" t="s">
        <v>97</v>
      </c>
      <c r="BN9" s="25" t="s">
        <v>98</v>
      </c>
      <c r="BO9" s="25" t="s">
        <v>99</v>
      </c>
      <c r="BP9" s="25" t="s">
        <v>100</v>
      </c>
      <c r="BQ9" s="25" t="s">
        <v>101</v>
      </c>
      <c r="BR9" s="25" t="s">
        <v>102</v>
      </c>
      <c r="BS9" s="25" t="s">
        <v>103</v>
      </c>
      <c r="BT9" s="25" t="s">
        <v>104</v>
      </c>
      <c r="BU9" s="25" t="s">
        <v>105</v>
      </c>
      <c r="BV9" s="25" t="s">
        <v>106</v>
      </c>
      <c r="BW9" s="106" t="s">
        <v>95</v>
      </c>
      <c r="BX9" s="106" t="s">
        <v>96</v>
      </c>
      <c r="BY9" s="106" t="s">
        <v>97</v>
      </c>
      <c r="BZ9" s="106" t="s">
        <v>98</v>
      </c>
      <c r="CA9" s="106" t="s">
        <v>99</v>
      </c>
      <c r="CB9" s="106" t="s">
        <v>100</v>
      </c>
      <c r="CC9" s="106" t="s">
        <v>101</v>
      </c>
      <c r="CD9" s="106" t="s">
        <v>102</v>
      </c>
      <c r="CE9" s="106" t="s">
        <v>103</v>
      </c>
      <c r="CF9" s="106" t="s">
        <v>104</v>
      </c>
      <c r="CG9" s="106" t="s">
        <v>105</v>
      </c>
      <c r="CH9" s="106" t="s">
        <v>106</v>
      </c>
      <c r="CI9" s="25" t="s">
        <v>95</v>
      </c>
      <c r="CJ9" s="25" t="s">
        <v>96</v>
      </c>
      <c r="CK9" s="25" t="s">
        <v>97</v>
      </c>
      <c r="CL9" s="25" t="s">
        <v>98</v>
      </c>
      <c r="CM9" s="25" t="s">
        <v>99</v>
      </c>
      <c r="CN9" s="25" t="s">
        <v>100</v>
      </c>
      <c r="CO9" s="25" t="s">
        <v>101</v>
      </c>
      <c r="CP9" s="25" t="s">
        <v>102</v>
      </c>
      <c r="CQ9" s="25" t="s">
        <v>103</v>
      </c>
      <c r="CR9" s="25" t="s">
        <v>104</v>
      </c>
      <c r="CS9" s="25" t="s">
        <v>105</v>
      </c>
      <c r="CT9" s="25" t="s">
        <v>106</v>
      </c>
    </row>
    <row r="10" spans="2:98" s="3" customFormat="1" ht="19.899999999999999" customHeight="1">
      <c r="B10" s="16" t="str">
        <f>IF('3 INPUT SAP DATA'!H13="","",'3 INPUT SAP DATA'!H13)</f>
        <v>EXAMPLE - Semi Detached House</v>
      </c>
      <c r="C10" s="24">
        <f>IF($B10="","",Data!$G$115*Occupancy!$G6*Data!$I$115)</f>
        <v>117.34961896656844</v>
      </c>
      <c r="D10" s="24">
        <f>IF($B10="","",Data!$G$115*Occupancy!$G6*Data!$I$115)</f>
        <v>117.34961896656844</v>
      </c>
      <c r="E10" s="24">
        <f>IF($B10="","",Data!$G$115*Occupancy!$G6*Data!$I$115)</f>
        <v>117.34961896656844</v>
      </c>
      <c r="F10" s="24">
        <f>IF($B10="","",Data!$G$115*Occupancy!$G6*Data!$I$115)</f>
        <v>117.34961896656844</v>
      </c>
      <c r="G10" s="24">
        <f>IF($B10="","",Data!$G$115*Occupancy!$G6*Data!$I$115)</f>
        <v>117.34961896656844</v>
      </c>
      <c r="H10" s="24">
        <f>IF($B10="","",Data!$G$115*Occupancy!$G6*Data!$I$115)</f>
        <v>117.34961896656844</v>
      </c>
      <c r="I10" s="24">
        <f>IF($B10="","",Data!$G$115*Occupancy!$G6*Data!$I$115)</f>
        <v>117.34961896656844</v>
      </c>
      <c r="J10" s="24">
        <f>IF($B10="","",Data!$G$115*Occupancy!$G6*Data!$I$115)</f>
        <v>117.34961896656844</v>
      </c>
      <c r="K10" s="24">
        <f>IF($B10="","",Data!$G$115*Occupancy!$G6*Data!$I$115)</f>
        <v>117.34961896656844</v>
      </c>
      <c r="L10" s="24">
        <f>IF($B10="","",Data!$G$115*Occupancy!$G6*Data!$I$115)</f>
        <v>117.34961896656844</v>
      </c>
      <c r="M10" s="24">
        <f>IF($B10="","",Data!$G$115*Occupancy!$G6*Data!$I$115)</f>
        <v>117.34961896656844</v>
      </c>
      <c r="N10" s="24">
        <f>IF($B10="","",Data!$G$115*Occupancy!$G6*Data!$I$115)</f>
        <v>117.34961896656844</v>
      </c>
      <c r="O10" s="175">
        <f>IF($B10="","",Lighting!P9)</f>
        <v>18.095761637715764</v>
      </c>
      <c r="P10" s="175">
        <f>IF($B10="","",Lighting!Q9)</f>
        <v>16.072495101198811</v>
      </c>
      <c r="Q10" s="175">
        <f>IF($B10="","",Lighting!R9)</f>
        <v>13.071031835519513</v>
      </c>
      <c r="R10" s="175">
        <f>IF($B10="","",Lighting!S9)</f>
        <v>9.8956114988283304</v>
      </c>
      <c r="S10" s="175">
        <f>IF($B10="","",Lighting!T9)</f>
        <v>7.3970854059710209</v>
      </c>
      <c r="T10" s="175">
        <f>IF($B10="","",Lighting!U9)</f>
        <v>6.2449316057967907</v>
      </c>
      <c r="U10" s="175">
        <f>IF($B10="","",Lighting!V9)</f>
        <v>6.7478687786187761</v>
      </c>
      <c r="V10" s="175">
        <f>IF($B10="","",Lighting!W9)</f>
        <v>8.7711353151357301</v>
      </c>
      <c r="W10" s="175">
        <f>IF($B10="","",Lighting!X9)</f>
        <v>11.772598580815023</v>
      </c>
      <c r="X10" s="175">
        <f>IF($B10="","",Lighting!Y9)</f>
        <v>14.948018917506211</v>
      </c>
      <c r="Y10" s="175">
        <f>IF($B10="","",Lighting!Z9)</f>
        <v>17.446545010363522</v>
      </c>
      <c r="Z10" s="175">
        <f>IF($B10="","",Lighting!AA9)</f>
        <v>18.598698810537748</v>
      </c>
      <c r="AA10" s="24">
        <f>IF($B10="","",Appliances!W9)</f>
        <v>102.91114778957892</v>
      </c>
      <c r="AB10" s="24">
        <f>IF($B10="","",Appliances!X9)</f>
        <v>103.97904347785941</v>
      </c>
      <c r="AC10" s="24">
        <f>IF($B10="","",Appliances!Y9)</f>
        <v>101.28798054994238</v>
      </c>
      <c r="AD10" s="24">
        <f>IF($B10="","",Appliances!Z9)</f>
        <v>95.559027144144551</v>
      </c>
      <c r="AE10" s="24">
        <f>IF($B10="","",Appliances!AA9)</f>
        <v>88.327251699024913</v>
      </c>
      <c r="AF10" s="24">
        <f>IF($B10="","",Appliances!AB9)</f>
        <v>81.530402604946588</v>
      </c>
      <c r="AG10" s="24">
        <f>IF($B10="","",Appliances!AC9)</f>
        <v>76.989690087744009</v>
      </c>
      <c r="AH10" s="24">
        <f>IF($B10="","",Appliances!AD9)</f>
        <v>75.921794399463536</v>
      </c>
      <c r="AI10" s="24">
        <f>IF($B10="","",Appliances!AE9)</f>
        <v>78.612857327380553</v>
      </c>
      <c r="AJ10" s="24">
        <f>IF($B10="","",Appliances!AF9)</f>
        <v>84.34181073317842</v>
      </c>
      <c r="AK10" s="24">
        <f>IF($B10="","",Appliances!AG9)</f>
        <v>91.573586178298015</v>
      </c>
      <c r="AL10" s="24">
        <f>IF($B10="","",Appliances!AH9)</f>
        <v>98.370435272376355</v>
      </c>
      <c r="AM10" s="24">
        <f>IF($B10="","",Cooking!P9)</f>
        <v>18.167591986736845</v>
      </c>
      <c r="AN10" s="24">
        <f>IF($B10="","",Cooking!Q9)</f>
        <v>18.167591986736845</v>
      </c>
      <c r="AO10" s="24">
        <f>IF($B10="","",Cooking!R9)</f>
        <v>18.167591986736845</v>
      </c>
      <c r="AP10" s="24">
        <f>IF($B10="","",Cooking!S9)</f>
        <v>18.167591986736845</v>
      </c>
      <c r="AQ10" s="24">
        <f>IF($B10="","",Cooking!T9)</f>
        <v>18.167591986736845</v>
      </c>
      <c r="AR10" s="24">
        <f>IF($B10="","",Cooking!U9)</f>
        <v>18.167591986736845</v>
      </c>
      <c r="AS10" s="24">
        <f>IF($B10="","",Cooking!V9)</f>
        <v>18.167591986736845</v>
      </c>
      <c r="AT10" s="24">
        <f>IF($B10="","",Cooking!W9)</f>
        <v>18.167591986736845</v>
      </c>
      <c r="AU10" s="24">
        <f>IF($B10="","",Cooking!X9)</f>
        <v>18.167591986736845</v>
      </c>
      <c r="AV10" s="24">
        <f>IF($B10="","",Cooking!Y9)</f>
        <v>18.167591986736845</v>
      </c>
      <c r="AW10" s="24">
        <f>IF($B10="","",Cooking!Z9)</f>
        <v>18.167591986736845</v>
      </c>
      <c r="AX10" s="24">
        <f>IF($B10="","",Cooking!AA9)</f>
        <v>18.167591986736845</v>
      </c>
      <c r="AY10" s="176">
        <f>IF($B10="","",IF(ISNUMBER(SEARCH("Gas",'3 INPUT SAP DATA'!$AI13)),Data!$G$119*Data!$I$119,0)
+(('3 INPUT SAP DATA'!$AQ13*1000/8760)-IF(ISNUMBER(SEARCH("Gas",'3 INPUT SAP DATA'!$AI13)),Data!$G$119*Data!$I$119,0))
*IF(ISNUMBER(SEARCH("MVHR",'3 INPUT SAP DATA'!$R13)),Data!$I$121,IF(ISNUMBER(SEARCH("Positive",'3 INPUT SAP DATA'!$R13)),Data!$I$120)))</f>
        <v>1.2978609589041095</v>
      </c>
      <c r="AZ10" s="176">
        <f>IF($B10="","",IF(ISNUMBER(SEARCH("Gas",'3 INPUT SAP DATA'!$AI13)),Data!$G$119*Data!$I$119,0)
+(('3 INPUT SAP DATA'!$AQ13*1000/8760)-IF(ISNUMBER(SEARCH("Gas",'3 INPUT SAP DATA'!$AI13)),Data!$G$119*Data!$I$119,0))
*IF(ISNUMBER(SEARCH("MVHR",'3 INPUT SAP DATA'!$R13)),Data!$I$121,IF(ISNUMBER(SEARCH("Positive",'3 INPUT SAP DATA'!$R13)),Data!$I$120)))</f>
        <v>1.2978609589041095</v>
      </c>
      <c r="BA10" s="176">
        <f>IF($B10="","",IF(ISNUMBER(SEARCH("Gas",'3 INPUT SAP DATA'!$AI13)),Data!$G$119*Data!$I$119,0)
+(('3 INPUT SAP DATA'!$AQ13*1000/8760)-IF(ISNUMBER(SEARCH("Gas",'3 INPUT SAP DATA'!$AI13)),Data!$G$119*Data!$I$119,0))
*IF(ISNUMBER(SEARCH("MVHR",'3 INPUT SAP DATA'!$R13)),Data!$I$121,IF(ISNUMBER(SEARCH("Positive",'3 INPUT SAP DATA'!$R13)),Data!$I$120)))</f>
        <v>1.2978609589041095</v>
      </c>
      <c r="BB10" s="176">
        <f>IF($B10="","",IF(ISNUMBER(SEARCH("Gas",'3 INPUT SAP DATA'!$AI13)),Data!$G$119*Data!$I$119,0)
+(('3 INPUT SAP DATA'!$AQ13*1000/8760)-IF(ISNUMBER(SEARCH("Gas",'3 INPUT SAP DATA'!$AI13)),Data!$G$119*Data!$I$119,0))
*IF(ISNUMBER(SEARCH("MVHR",'3 INPUT SAP DATA'!$R13)),Data!$I$121,IF(ISNUMBER(SEARCH("Positive",'3 INPUT SAP DATA'!$R13)),Data!$I$120)))</f>
        <v>1.2978609589041095</v>
      </c>
      <c r="BC10" s="176">
        <f>IF($B10="","",IF(ISNUMBER(SEARCH("Gas",'3 INPUT SAP DATA'!$AI13)),Data!$G$119*Data!$I$119,0)
+(('3 INPUT SAP DATA'!$AQ13*1000/8760)-IF(ISNUMBER(SEARCH("Gas",'3 INPUT SAP DATA'!$AI13)),Data!$G$119*Data!$I$119,0))
*IF(ISNUMBER(SEARCH("MVHR",'3 INPUT SAP DATA'!$R13)),Data!$I$121,IF(ISNUMBER(SEARCH("Positive",'3 INPUT SAP DATA'!$R13)),Data!$I$120)))</f>
        <v>1.2978609589041095</v>
      </c>
      <c r="BD10" s="176">
        <f>IF($B10="","",IF(ISNUMBER(SEARCH("Gas",'3 INPUT SAP DATA'!$AI13)),Data!$G$119*Data!$I$119,0)
+(('3 INPUT SAP DATA'!$AQ13*1000/8760)-IF(ISNUMBER(SEARCH("Gas",'3 INPUT SAP DATA'!$AI13)),Data!$G$119*Data!$I$119,0))
*IF(ISNUMBER(SEARCH("MVHR",'3 INPUT SAP DATA'!$R13)),Data!$I$121,IF(ISNUMBER(SEARCH("Positive",'3 INPUT SAP DATA'!$R13)),Data!$I$120)))</f>
        <v>1.2978609589041095</v>
      </c>
      <c r="BE10" s="176">
        <f>IF($B10="","",IF(ISNUMBER(SEARCH("Gas",'3 INPUT SAP DATA'!$AI13)),Data!$G$119*Data!$I$119,0)
+(('3 INPUT SAP DATA'!$AQ13*1000/8760)-IF(ISNUMBER(SEARCH("Gas",'3 INPUT SAP DATA'!$AI13)),Data!$G$119*Data!$I$119,0))
*IF(ISNUMBER(SEARCH("MVHR",'3 INPUT SAP DATA'!$R13)),Data!$I$121,IF(ISNUMBER(SEARCH("Positive",'3 INPUT SAP DATA'!$R13)),Data!$I$120)))</f>
        <v>1.2978609589041095</v>
      </c>
      <c r="BF10" s="176">
        <f>IF($B10="","",IF(ISNUMBER(SEARCH("Gas",'3 INPUT SAP DATA'!$AI13)),Data!$G$119*Data!$I$119,0)
+(('3 INPUT SAP DATA'!$AQ13*1000/8760)-IF(ISNUMBER(SEARCH("Gas",'3 INPUT SAP DATA'!$AI13)),Data!$G$119*Data!$I$119,0))
*IF(ISNUMBER(SEARCH("MVHR",'3 INPUT SAP DATA'!$R13)),Data!$I$121,IF(ISNUMBER(SEARCH("Positive",'3 INPUT SAP DATA'!$R13)),Data!$I$120)))</f>
        <v>1.2978609589041095</v>
      </c>
      <c r="BG10" s="176">
        <f>IF($B10="","",IF(ISNUMBER(SEARCH("Gas",'3 INPUT SAP DATA'!$AI13)),Data!$G$119*Data!$I$119,0)
+(('3 INPUT SAP DATA'!$AQ13*1000/8760)-IF(ISNUMBER(SEARCH("Gas",'3 INPUT SAP DATA'!$AI13)),Data!$G$119*Data!$I$119,0))
*IF(ISNUMBER(SEARCH("MVHR",'3 INPUT SAP DATA'!$R13)),Data!$I$121,IF(ISNUMBER(SEARCH("Positive",'3 INPUT SAP DATA'!$R13)),Data!$I$120)))</f>
        <v>1.2978609589041095</v>
      </c>
      <c r="BH10" s="176">
        <f>IF($B10="","",IF(ISNUMBER(SEARCH("Gas",'3 INPUT SAP DATA'!$AI13)),Data!$G$119*Data!$I$119,0)
+(('3 INPUT SAP DATA'!$AQ13*1000/8760)-IF(ISNUMBER(SEARCH("Gas",'3 INPUT SAP DATA'!$AI13)),Data!$G$119*Data!$I$119,0))
*IF(ISNUMBER(SEARCH("MVHR",'3 INPUT SAP DATA'!$R13)),Data!$I$121,IF(ISNUMBER(SEARCH("Positive",'3 INPUT SAP DATA'!$R13)),Data!$I$120)))</f>
        <v>1.2978609589041095</v>
      </c>
      <c r="BI10" s="176">
        <f>IF($B10="","",IF(ISNUMBER(SEARCH("Gas",'3 INPUT SAP DATA'!$AI13)),Data!$G$119*Data!$I$119,0)
+(('3 INPUT SAP DATA'!$AQ13*1000/8760)-IF(ISNUMBER(SEARCH("Gas",'3 INPUT SAP DATA'!$AI13)),Data!$G$119*Data!$I$119,0))
*IF(ISNUMBER(SEARCH("MVHR",'3 INPUT SAP DATA'!$R13)),Data!$I$121,IF(ISNUMBER(SEARCH("Positive",'3 INPUT SAP DATA'!$R13)),Data!$I$120)))</f>
        <v>1.2978609589041095</v>
      </c>
      <c r="BJ10" s="176">
        <f>IF($B10="","",IF(ISNUMBER(SEARCH("Gas",'3 INPUT SAP DATA'!$AI13)),Data!$G$119*Data!$I$119,0)
+(('3 INPUT SAP DATA'!$AQ13*1000/8760)-IF(ISNUMBER(SEARCH("Gas",'3 INPUT SAP DATA'!$AI13)),Data!$G$119*Data!$I$119,0))
*IF(ISNUMBER(SEARCH("MVHR",'3 INPUT SAP DATA'!$R13)),Data!$I$121,IF(ISNUMBER(SEARCH("Positive",'3 INPUT SAP DATA'!$R13)),Data!$I$120)))</f>
        <v>1.2978609589041095</v>
      </c>
      <c r="BK10" s="24">
        <f>IF($B10="","",Occupancy!$G6*Data!$G$122*Data!$I$122)</f>
        <v>-106.68147178778949</v>
      </c>
      <c r="BL10" s="24">
        <f>IF($B10="","",Occupancy!$G6*Data!$G$122*Data!$I$122)</f>
        <v>-106.68147178778949</v>
      </c>
      <c r="BM10" s="24">
        <f>IF($B10="","",Occupancy!$G6*Data!$G$122*Data!$I$122)</f>
        <v>-106.68147178778949</v>
      </c>
      <c r="BN10" s="24">
        <f>IF($B10="","",Occupancy!$G6*Data!$G$122*Data!$I$122)</f>
        <v>-106.68147178778949</v>
      </c>
      <c r="BO10" s="24">
        <f>IF($B10="","",Occupancy!$G6*Data!$G$122*Data!$I$122)</f>
        <v>-106.68147178778949</v>
      </c>
      <c r="BP10" s="24">
        <f>IF($B10="","",Occupancy!$G6*Data!$G$122*Data!$I$122)</f>
        <v>-106.68147178778949</v>
      </c>
      <c r="BQ10" s="24">
        <f>IF($B10="","",Occupancy!$G6*Data!$G$122*Data!$I$122)</f>
        <v>-106.68147178778949</v>
      </c>
      <c r="BR10" s="24">
        <f>IF($B10="","",Occupancy!$G6*Data!$G$122*Data!$I$122)</f>
        <v>-106.68147178778949</v>
      </c>
      <c r="BS10" s="24">
        <f>IF($B10="","",Occupancy!$G6*Data!$G$122*Data!$I$122)</f>
        <v>-106.68147178778949</v>
      </c>
      <c r="BT10" s="24">
        <f>IF($B10="","",Occupancy!$G6*Data!$G$122*Data!$I$122)</f>
        <v>-106.68147178778949</v>
      </c>
      <c r="BU10" s="24">
        <f>IF($B10="","",Occupancy!$G6*Data!$G$122*Data!$I$122)</f>
        <v>-106.68147178778949</v>
      </c>
      <c r="BV10" s="24">
        <f>IF($B10="","",Occupancy!$G6*Data!$G$122*Data!$I$122)</f>
        <v>-106.68147178778949</v>
      </c>
      <c r="BW10" s="175">
        <f>IF($B10="","",1000*DHW!CV10/(Data!D$18*24))</f>
        <v>72.342401261912826</v>
      </c>
      <c r="BX10" s="175">
        <f>IF($B10="","",1000*DHW!CW10/(Data!E$18*24))</f>
        <v>70.77129665190752</v>
      </c>
      <c r="BY10" s="175">
        <f>IF($B10="","",1000*DHW!CX10/(Data!F$18*24))</f>
        <v>68.581895201489985</v>
      </c>
      <c r="BZ10" s="175">
        <f>IF($B10="","",1000*DHW!CY10/(Data!G$18*24))</f>
        <v>64.907758766224475</v>
      </c>
      <c r="CA10" s="175">
        <f>IF($B10="","",1000*DHW!CZ10/(Data!H$18*24))</f>
        <v>62.386588279488201</v>
      </c>
      <c r="CB10" s="175">
        <f>IF($B10="","",1000*DHW!DA10/(Data!I$18*24))</f>
        <v>59.846224542716953</v>
      </c>
      <c r="CC10" s="175">
        <f>IF($B10="","",1000*DHW!DB10/(Data!J$18*24))</f>
        <v>58.797450522949006</v>
      </c>
      <c r="CD10" s="175">
        <f>IF($B10="","",1000*DHW!DC10/(Data!K$18*24))</f>
        <v>60.453553811680607</v>
      </c>
      <c r="CE10" s="175">
        <f>IF($B10="","",1000*DHW!DD10/(Data!L$18*24))</f>
        <v>62.287880136451221</v>
      </c>
      <c r="CF10" s="175">
        <f>IF($B10="","",1000*DHW!DE10/(Data!M$18*24))</f>
        <v>65.08598180226349</v>
      </c>
      <c r="CG10" s="175">
        <f>IF($B10="","",1000*DHW!DF10/(Data!N$18*24))</f>
        <v>68.664151987354131</v>
      </c>
      <c r="CH10" s="175">
        <f>IF($B10="","",1000*DHW!DG10/(Data!O$18*24))</f>
        <v>71.965390993368786</v>
      </c>
      <c r="CI10" s="24">
        <f t="shared" ref="CI10:CI41" si="0">IF($B10="","",C10+AA10+AM10+BK10+AY10+BW10+O10)</f>
        <v>223.4829108136274</v>
      </c>
      <c r="CJ10" s="24">
        <f t="shared" ref="CJ10:CJ41" si="1">IF($B10="","",D10+AB10+AN10+BL10+AZ10+BX10+P10)</f>
        <v>220.95643535538562</v>
      </c>
      <c r="CK10" s="24">
        <f t="shared" ref="CK10:CK41" si="2">IF($B10="","",E10+AC10+AO10+BM10+BA10+BY10+Q10)</f>
        <v>213.07450771137175</v>
      </c>
      <c r="CL10" s="24">
        <f t="shared" ref="CL10:CL41" si="3">IF($B10="","",F10+AD10+AP10+BN10+BB10+BZ10+R10)</f>
        <v>200.49599753361724</v>
      </c>
      <c r="CM10" s="24">
        <f t="shared" ref="CM10:CM41" si="4">IF($B10="","",G10+AE10+AQ10+BO10+BC10+CA10+S10)</f>
        <v>188.24452550890405</v>
      </c>
      <c r="CN10" s="24">
        <f t="shared" ref="CN10:CN41" si="5">IF($B10="","",H10+AF10+AR10+BP10+BD10+CB10+T10)</f>
        <v>177.75515887788023</v>
      </c>
      <c r="CO10" s="24">
        <f t="shared" ref="CO10:CO41" si="6">IF($B10="","",I10+AG10+AS10+BQ10+BE10+CC10+U10)</f>
        <v>172.6686095137317</v>
      </c>
      <c r="CP10" s="24">
        <f t="shared" ref="CP10:CP41" si="7">IF($B10="","",J10+AH10+AT10+BR10+BF10+CD10+V10)</f>
        <v>175.28008365069979</v>
      </c>
      <c r="CQ10" s="24">
        <f t="shared" ref="CQ10:CQ41" si="8">IF($B10="","",K10+AI10+AU10+BS10+BG10+CE10+W10)</f>
        <v>182.80693616906672</v>
      </c>
      <c r="CR10" s="24">
        <f t="shared" ref="CR10:CR41" si="9">IF($B10="","",L10+AJ10+AV10+BT10+BH10+CF10+X10)</f>
        <v>194.50941157736804</v>
      </c>
      <c r="CS10" s="24">
        <f t="shared" ref="CS10:CS41" si="10">IF($B10="","",M10+AK10+AW10+BU10+BI10+CG10+Y10)</f>
        <v>207.8178833004356</v>
      </c>
      <c r="CT10" s="24">
        <f t="shared" ref="CT10:CT41" si="11">IF($B10="","",N10+AL10+AX10+BV10+BJ10+CH10+Z10)</f>
        <v>219.06812520070278</v>
      </c>
    </row>
    <row r="11" spans="2:98" s="3" customFormat="1" ht="19.899999999999999" customHeight="1">
      <c r="B11" s="16" t="str">
        <f>IF('3 INPUT SAP DATA'!H14="","",'3 INPUT SAP DATA'!H14)</f>
        <v/>
      </c>
      <c r="C11" s="24" t="str">
        <f>IF($B11="","",Data!$G$115*Occupancy!$G7*Data!$I$115)</f>
        <v/>
      </c>
      <c r="D11" s="24" t="str">
        <f>IF($B11="","",Data!$G$115*Occupancy!$G7*Data!$I$115)</f>
        <v/>
      </c>
      <c r="E11" s="24" t="str">
        <f>IF($B11="","",Data!$G$115*Occupancy!$G7*Data!$I$115)</f>
        <v/>
      </c>
      <c r="F11" s="24" t="str">
        <f>IF($B11="","",Data!$G$115*Occupancy!$G7*Data!$I$115)</f>
        <v/>
      </c>
      <c r="G11" s="24" t="str">
        <f>IF($B11="","",Data!$G$115*Occupancy!$G7*Data!$I$115)</f>
        <v/>
      </c>
      <c r="H11" s="24" t="str">
        <f>IF($B11="","",Data!$G$115*Occupancy!$G7*Data!$I$115)</f>
        <v/>
      </c>
      <c r="I11" s="24" t="str">
        <f>IF($B11="","",Data!$G$115*Occupancy!$G7*Data!$I$115)</f>
        <v/>
      </c>
      <c r="J11" s="24" t="str">
        <f>IF($B11="","",Data!$G$115*Occupancy!$G7*Data!$I$115)</f>
        <v/>
      </c>
      <c r="K11" s="24" t="str">
        <f>IF($B11="","",Data!$G$115*Occupancy!$G7*Data!$I$115)</f>
        <v/>
      </c>
      <c r="L11" s="24" t="str">
        <f>IF($B11="","",Data!$G$115*Occupancy!$G7*Data!$I$115)</f>
        <v/>
      </c>
      <c r="M11" s="24" t="str">
        <f>IF($B11="","",Data!$G$115*Occupancy!$G7*Data!$I$115)</f>
        <v/>
      </c>
      <c r="N11" s="24" t="str">
        <f>IF($B11="","",Data!$G$115*Occupancy!$G7*Data!$I$115)</f>
        <v/>
      </c>
      <c r="O11" s="175" t="str">
        <f>IF($B11="","",Lighting!P10)</f>
        <v/>
      </c>
      <c r="P11" s="175" t="str">
        <f>IF($B11="","",Lighting!Q10)</f>
        <v/>
      </c>
      <c r="Q11" s="175" t="str">
        <f>IF($B11="","",Lighting!R10)</f>
        <v/>
      </c>
      <c r="R11" s="175" t="str">
        <f>IF($B11="","",Lighting!S10)</f>
        <v/>
      </c>
      <c r="S11" s="175" t="str">
        <f>IF($B11="","",Lighting!T10)</f>
        <v/>
      </c>
      <c r="T11" s="175" t="str">
        <f>IF($B11="","",Lighting!U10)</f>
        <v/>
      </c>
      <c r="U11" s="175" t="str">
        <f>IF($B11="","",Lighting!V10)</f>
        <v/>
      </c>
      <c r="V11" s="175" t="str">
        <f>IF($B11="","",Lighting!W10)</f>
        <v/>
      </c>
      <c r="W11" s="175" t="str">
        <f>IF($B11="","",Lighting!X10)</f>
        <v/>
      </c>
      <c r="X11" s="175" t="str">
        <f>IF($B11="","",Lighting!Y10)</f>
        <v/>
      </c>
      <c r="Y11" s="175" t="str">
        <f>IF($B11="","",Lighting!Z10)</f>
        <v/>
      </c>
      <c r="Z11" s="175" t="str">
        <f>IF($B11="","",Lighting!AA10)</f>
        <v/>
      </c>
      <c r="AA11" s="24" t="str">
        <f>IF($B11="","",Appliances!W10)</f>
        <v/>
      </c>
      <c r="AB11" s="24" t="str">
        <f>IF($B11="","",Appliances!X10)</f>
        <v/>
      </c>
      <c r="AC11" s="24" t="str">
        <f>IF($B11="","",Appliances!Y10)</f>
        <v/>
      </c>
      <c r="AD11" s="24" t="str">
        <f>IF($B11="","",Appliances!Z10)</f>
        <v/>
      </c>
      <c r="AE11" s="24" t="str">
        <f>IF($B11="","",Appliances!AA10)</f>
        <v/>
      </c>
      <c r="AF11" s="24" t="str">
        <f>IF($B11="","",Appliances!AB10)</f>
        <v/>
      </c>
      <c r="AG11" s="24" t="str">
        <f>IF($B11="","",Appliances!AC10)</f>
        <v/>
      </c>
      <c r="AH11" s="24" t="str">
        <f>IF($B11="","",Appliances!AD10)</f>
        <v/>
      </c>
      <c r="AI11" s="24" t="str">
        <f>IF($B11="","",Appliances!AE10)</f>
        <v/>
      </c>
      <c r="AJ11" s="24" t="str">
        <f>IF($B11="","",Appliances!AF10)</f>
        <v/>
      </c>
      <c r="AK11" s="24" t="str">
        <f>IF($B11="","",Appliances!AG10)</f>
        <v/>
      </c>
      <c r="AL11" s="24" t="str">
        <f>IF($B11="","",Appliances!AH10)</f>
        <v/>
      </c>
      <c r="AM11" s="24" t="str">
        <f>IF($B11="","",Cooking!P10)</f>
        <v/>
      </c>
      <c r="AN11" s="24" t="str">
        <f>IF($B11="","",Cooking!Q10)</f>
        <v/>
      </c>
      <c r="AO11" s="24" t="str">
        <f>IF($B11="","",Cooking!R10)</f>
        <v/>
      </c>
      <c r="AP11" s="24" t="str">
        <f>IF($B11="","",Cooking!S10)</f>
        <v/>
      </c>
      <c r="AQ11" s="24" t="str">
        <f>IF($B11="","",Cooking!T10)</f>
        <v/>
      </c>
      <c r="AR11" s="24" t="str">
        <f>IF($B11="","",Cooking!U10)</f>
        <v/>
      </c>
      <c r="AS11" s="24" t="str">
        <f>IF($B11="","",Cooking!V10)</f>
        <v/>
      </c>
      <c r="AT11" s="24" t="str">
        <f>IF($B11="","",Cooking!W10)</f>
        <v/>
      </c>
      <c r="AU11" s="24" t="str">
        <f>IF($B11="","",Cooking!X10)</f>
        <v/>
      </c>
      <c r="AV11" s="24" t="str">
        <f>IF($B11="","",Cooking!Y10)</f>
        <v/>
      </c>
      <c r="AW11" s="24" t="str">
        <f>IF($B11="","",Cooking!Z10)</f>
        <v/>
      </c>
      <c r="AX11" s="24" t="str">
        <f>IF($B11="","",Cooking!AA10)</f>
        <v/>
      </c>
      <c r="AY11" s="176" t="str">
        <f>IF($B11="","",IF(ISNUMBER(SEARCH("Gas",'3 INPUT SAP DATA'!$AI14)),Data!$G$119*Data!$I$119,0)
+(('3 INPUT SAP DATA'!$AQ14*1000/8760)-IF(ISNUMBER(SEARCH("Gas",'3 INPUT SAP DATA'!$AI14)),Data!$G$119*Data!$I$119,0))
*IF(ISNUMBER(SEARCH("MVHR",'3 INPUT SAP DATA'!$R14)),Data!$I$121,IF(ISNUMBER(SEARCH("Positive",'3 INPUT SAP DATA'!$R14)),Data!$I$120)))</f>
        <v/>
      </c>
      <c r="AZ11" s="176" t="str">
        <f>IF($B11="","",IF(ISNUMBER(SEARCH("Gas",'3 INPUT SAP DATA'!$AI14)),Data!$G$119*Data!$I$119,0)
+(('3 INPUT SAP DATA'!$AQ14*1000/8760)-IF(ISNUMBER(SEARCH("Gas",'3 INPUT SAP DATA'!$AI14)),Data!$G$119*Data!$I$119,0))
*IF(ISNUMBER(SEARCH("MVHR",'3 INPUT SAP DATA'!$R14)),Data!$I$121,IF(ISNUMBER(SEARCH("Positive",'3 INPUT SAP DATA'!$R14)),Data!$I$120)))</f>
        <v/>
      </c>
      <c r="BA11" s="176" t="str">
        <f>IF($B11="","",IF(ISNUMBER(SEARCH("Gas",'3 INPUT SAP DATA'!$AI14)),Data!$G$119*Data!$I$119,0)
+(('3 INPUT SAP DATA'!$AQ14*1000/8760)-IF(ISNUMBER(SEARCH("Gas",'3 INPUT SAP DATA'!$AI14)),Data!$G$119*Data!$I$119,0))
*IF(ISNUMBER(SEARCH("MVHR",'3 INPUT SAP DATA'!$R14)),Data!$I$121,IF(ISNUMBER(SEARCH("Positive",'3 INPUT SAP DATA'!$R14)),Data!$I$120)))</f>
        <v/>
      </c>
      <c r="BB11" s="176" t="str">
        <f>IF($B11="","",IF(ISNUMBER(SEARCH("Gas",'3 INPUT SAP DATA'!$AI14)),Data!$G$119*Data!$I$119,0)
+(('3 INPUT SAP DATA'!$AQ14*1000/8760)-IF(ISNUMBER(SEARCH("Gas",'3 INPUT SAP DATA'!$AI14)),Data!$G$119*Data!$I$119,0))
*IF(ISNUMBER(SEARCH("MVHR",'3 INPUT SAP DATA'!$R14)),Data!$I$121,IF(ISNUMBER(SEARCH("Positive",'3 INPUT SAP DATA'!$R14)),Data!$I$120)))</f>
        <v/>
      </c>
      <c r="BC11" s="176" t="str">
        <f>IF($B11="","",IF(ISNUMBER(SEARCH("Gas",'3 INPUT SAP DATA'!$AI14)),Data!$G$119*Data!$I$119,0)
+(('3 INPUT SAP DATA'!$AQ14*1000/8760)-IF(ISNUMBER(SEARCH("Gas",'3 INPUT SAP DATA'!$AI14)),Data!$G$119*Data!$I$119,0))
*IF(ISNUMBER(SEARCH("MVHR",'3 INPUT SAP DATA'!$R14)),Data!$I$121,IF(ISNUMBER(SEARCH("Positive",'3 INPUT SAP DATA'!$R14)),Data!$I$120)))</f>
        <v/>
      </c>
      <c r="BD11" s="176" t="str">
        <f>IF($B11="","",IF(ISNUMBER(SEARCH("Gas",'3 INPUT SAP DATA'!$AI14)),Data!$G$119*Data!$I$119,0)
+(('3 INPUT SAP DATA'!$AQ14*1000/8760)-IF(ISNUMBER(SEARCH("Gas",'3 INPUT SAP DATA'!$AI14)),Data!$G$119*Data!$I$119,0))
*IF(ISNUMBER(SEARCH("MVHR",'3 INPUT SAP DATA'!$R14)),Data!$I$121,IF(ISNUMBER(SEARCH("Positive",'3 INPUT SAP DATA'!$R14)),Data!$I$120)))</f>
        <v/>
      </c>
      <c r="BE11" s="176" t="str">
        <f>IF($B11="","",IF(ISNUMBER(SEARCH("Gas",'3 INPUT SAP DATA'!$AI14)),Data!$G$119*Data!$I$119,0)
+(('3 INPUT SAP DATA'!$AQ14*1000/8760)-IF(ISNUMBER(SEARCH("Gas",'3 INPUT SAP DATA'!$AI14)),Data!$G$119*Data!$I$119,0))
*IF(ISNUMBER(SEARCH("MVHR",'3 INPUT SAP DATA'!$R14)),Data!$I$121,IF(ISNUMBER(SEARCH("Positive",'3 INPUT SAP DATA'!$R14)),Data!$I$120)))</f>
        <v/>
      </c>
      <c r="BF11" s="176" t="str">
        <f>IF($B11="","",IF(ISNUMBER(SEARCH("Gas",'3 INPUT SAP DATA'!$AI14)),Data!$G$119*Data!$I$119,0)
+(('3 INPUT SAP DATA'!$AQ14*1000/8760)-IF(ISNUMBER(SEARCH("Gas",'3 INPUT SAP DATA'!$AI14)),Data!$G$119*Data!$I$119,0))
*IF(ISNUMBER(SEARCH("MVHR",'3 INPUT SAP DATA'!$R14)),Data!$I$121,IF(ISNUMBER(SEARCH("Positive",'3 INPUT SAP DATA'!$R14)),Data!$I$120)))</f>
        <v/>
      </c>
      <c r="BG11" s="176" t="str">
        <f>IF($B11="","",IF(ISNUMBER(SEARCH("Gas",'3 INPUT SAP DATA'!$AI14)),Data!$G$119*Data!$I$119,0)
+(('3 INPUT SAP DATA'!$AQ14*1000/8760)-IF(ISNUMBER(SEARCH("Gas",'3 INPUT SAP DATA'!$AI14)),Data!$G$119*Data!$I$119,0))
*IF(ISNUMBER(SEARCH("MVHR",'3 INPUT SAP DATA'!$R14)),Data!$I$121,IF(ISNUMBER(SEARCH("Positive",'3 INPUT SAP DATA'!$R14)),Data!$I$120)))</f>
        <v/>
      </c>
      <c r="BH11" s="176" t="str">
        <f>IF($B11="","",IF(ISNUMBER(SEARCH("Gas",'3 INPUT SAP DATA'!$AI14)),Data!$G$119*Data!$I$119,0)
+(('3 INPUT SAP DATA'!$AQ14*1000/8760)-IF(ISNUMBER(SEARCH("Gas",'3 INPUT SAP DATA'!$AI14)),Data!$G$119*Data!$I$119,0))
*IF(ISNUMBER(SEARCH("MVHR",'3 INPUT SAP DATA'!$R14)),Data!$I$121,IF(ISNUMBER(SEARCH("Positive",'3 INPUT SAP DATA'!$R14)),Data!$I$120)))</f>
        <v/>
      </c>
      <c r="BI11" s="176" t="str">
        <f>IF($B11="","",IF(ISNUMBER(SEARCH("Gas",'3 INPUT SAP DATA'!$AI14)),Data!$G$119*Data!$I$119,0)
+(('3 INPUT SAP DATA'!$AQ14*1000/8760)-IF(ISNUMBER(SEARCH("Gas",'3 INPUT SAP DATA'!$AI14)),Data!$G$119*Data!$I$119,0))
*IF(ISNUMBER(SEARCH("MVHR",'3 INPUT SAP DATA'!$R14)),Data!$I$121,IF(ISNUMBER(SEARCH("Positive",'3 INPUT SAP DATA'!$R14)),Data!$I$120)))</f>
        <v/>
      </c>
      <c r="BJ11" s="176" t="str">
        <f>IF($B11="","",IF(ISNUMBER(SEARCH("Gas",'3 INPUT SAP DATA'!$AI14)),Data!$G$119*Data!$I$119,0)
+(('3 INPUT SAP DATA'!$AQ14*1000/8760)-IF(ISNUMBER(SEARCH("Gas",'3 INPUT SAP DATA'!$AI14)),Data!$G$119*Data!$I$119,0))
*IF(ISNUMBER(SEARCH("MVHR",'3 INPUT SAP DATA'!$R14)),Data!$I$121,IF(ISNUMBER(SEARCH("Positive",'3 INPUT SAP DATA'!$R14)),Data!$I$120)))</f>
        <v/>
      </c>
      <c r="BK11" s="24" t="str">
        <f>IF($B11="","",Occupancy!$G7*Data!$G$122*Data!$I$122)</f>
        <v/>
      </c>
      <c r="BL11" s="24" t="str">
        <f>IF($B11="","",Occupancy!$G7*Data!$G$122*Data!$I$122)</f>
        <v/>
      </c>
      <c r="BM11" s="24" t="str">
        <f>IF($B11="","",Occupancy!$G7*Data!$G$122*Data!$I$122)</f>
        <v/>
      </c>
      <c r="BN11" s="24" t="str">
        <f>IF($B11="","",Occupancy!$G7*Data!$G$122*Data!$I$122)</f>
        <v/>
      </c>
      <c r="BO11" s="24" t="str">
        <f>IF($B11="","",Occupancy!$G7*Data!$G$122*Data!$I$122)</f>
        <v/>
      </c>
      <c r="BP11" s="24" t="str">
        <f>IF($B11="","",Occupancy!$G7*Data!$G$122*Data!$I$122)</f>
        <v/>
      </c>
      <c r="BQ11" s="24" t="str">
        <f>IF($B11="","",Occupancy!$G7*Data!$G$122*Data!$I$122)</f>
        <v/>
      </c>
      <c r="BR11" s="24" t="str">
        <f>IF($B11="","",Occupancy!$G7*Data!$G$122*Data!$I$122)</f>
        <v/>
      </c>
      <c r="BS11" s="24" t="str">
        <f>IF($B11="","",Occupancy!$G7*Data!$G$122*Data!$I$122)</f>
        <v/>
      </c>
      <c r="BT11" s="24" t="str">
        <f>IF($B11="","",Occupancy!$G7*Data!$G$122*Data!$I$122)</f>
        <v/>
      </c>
      <c r="BU11" s="24" t="str">
        <f>IF($B11="","",Occupancy!$G7*Data!$G$122*Data!$I$122)</f>
        <v/>
      </c>
      <c r="BV11" s="24" t="str">
        <f>IF($B11="","",Occupancy!$G7*Data!$G$122*Data!$I$122)</f>
        <v/>
      </c>
      <c r="BW11" s="175" t="str">
        <f>IF($B11="","",1000*DHW!CV11/(Data!D$18*24))</f>
        <v/>
      </c>
      <c r="BX11" s="175" t="str">
        <f>IF($B11="","",1000*DHW!CW11/(Data!E$18*24))</f>
        <v/>
      </c>
      <c r="BY11" s="175" t="str">
        <f>IF($B11="","",1000*DHW!CX11/(Data!F$18*24))</f>
        <v/>
      </c>
      <c r="BZ11" s="175" t="str">
        <f>IF($B11="","",1000*DHW!CY11/(Data!G$18*24))</f>
        <v/>
      </c>
      <c r="CA11" s="175" t="str">
        <f>IF($B11="","",1000*DHW!CZ11/(Data!H$18*24))</f>
        <v/>
      </c>
      <c r="CB11" s="175" t="str">
        <f>IF($B11="","",1000*DHW!DA11/(Data!I$18*24))</f>
        <v/>
      </c>
      <c r="CC11" s="175" t="str">
        <f>IF($B11="","",1000*DHW!DB11/(Data!J$18*24))</f>
        <v/>
      </c>
      <c r="CD11" s="175" t="str">
        <f>IF($B11="","",1000*DHW!DC11/(Data!K$18*24))</f>
        <v/>
      </c>
      <c r="CE11" s="175" t="str">
        <f>IF($B11="","",1000*DHW!DD11/(Data!L$18*24))</f>
        <v/>
      </c>
      <c r="CF11" s="175" t="str">
        <f>IF($B11="","",1000*DHW!DE11/(Data!M$18*24))</f>
        <v/>
      </c>
      <c r="CG11" s="175" t="str">
        <f>IF($B11="","",1000*DHW!DF11/(Data!N$18*24))</f>
        <v/>
      </c>
      <c r="CH11" s="175" t="str">
        <f>IF($B11="","",1000*DHW!DG11/(Data!O$18*24))</f>
        <v/>
      </c>
      <c r="CI11" s="24" t="str">
        <f t="shared" si="0"/>
        <v/>
      </c>
      <c r="CJ11" s="24" t="str">
        <f t="shared" si="1"/>
        <v/>
      </c>
      <c r="CK11" s="24" t="str">
        <f t="shared" si="2"/>
        <v/>
      </c>
      <c r="CL11" s="24" t="str">
        <f t="shared" si="3"/>
        <v/>
      </c>
      <c r="CM11" s="24" t="str">
        <f t="shared" si="4"/>
        <v/>
      </c>
      <c r="CN11" s="24" t="str">
        <f t="shared" si="5"/>
        <v/>
      </c>
      <c r="CO11" s="24" t="str">
        <f t="shared" si="6"/>
        <v/>
      </c>
      <c r="CP11" s="24" t="str">
        <f t="shared" si="7"/>
        <v/>
      </c>
      <c r="CQ11" s="24" t="str">
        <f t="shared" si="8"/>
        <v/>
      </c>
      <c r="CR11" s="24" t="str">
        <f t="shared" si="9"/>
        <v/>
      </c>
      <c r="CS11" s="24" t="str">
        <f t="shared" si="10"/>
        <v/>
      </c>
      <c r="CT11" s="24" t="str">
        <f t="shared" si="11"/>
        <v/>
      </c>
    </row>
    <row r="12" spans="2:98" s="3" customFormat="1" ht="19.899999999999999" customHeight="1">
      <c r="B12" s="16" t="str">
        <f>IF('3 INPUT SAP DATA'!H15="","",'3 INPUT SAP DATA'!H15)</f>
        <v/>
      </c>
      <c r="C12" s="24" t="str">
        <f>IF($B12="","",Data!$G$115*Occupancy!$G8*Data!$I$115)</f>
        <v/>
      </c>
      <c r="D12" s="24" t="str">
        <f>IF($B12="","",Data!$G$115*Occupancy!$G8*Data!$I$115)</f>
        <v/>
      </c>
      <c r="E12" s="24" t="str">
        <f>IF($B12="","",Data!$G$115*Occupancy!$G8*Data!$I$115)</f>
        <v/>
      </c>
      <c r="F12" s="24" t="str">
        <f>IF($B12="","",Data!$G$115*Occupancy!$G8*Data!$I$115)</f>
        <v/>
      </c>
      <c r="G12" s="24" t="str">
        <f>IF($B12="","",Data!$G$115*Occupancy!$G8*Data!$I$115)</f>
        <v/>
      </c>
      <c r="H12" s="24" t="str">
        <f>IF($B12="","",Data!$G$115*Occupancy!$G8*Data!$I$115)</f>
        <v/>
      </c>
      <c r="I12" s="24" t="str">
        <f>IF($B12="","",Data!$G$115*Occupancy!$G8*Data!$I$115)</f>
        <v/>
      </c>
      <c r="J12" s="24" t="str">
        <f>IF($B12="","",Data!$G$115*Occupancy!$G8*Data!$I$115)</f>
        <v/>
      </c>
      <c r="K12" s="24" t="str">
        <f>IF($B12="","",Data!$G$115*Occupancy!$G8*Data!$I$115)</f>
        <v/>
      </c>
      <c r="L12" s="24" t="str">
        <f>IF($B12="","",Data!$G$115*Occupancy!$G8*Data!$I$115)</f>
        <v/>
      </c>
      <c r="M12" s="24" t="str">
        <f>IF($B12="","",Data!$G$115*Occupancy!$G8*Data!$I$115)</f>
        <v/>
      </c>
      <c r="N12" s="24" t="str">
        <f>IF($B12="","",Data!$G$115*Occupancy!$G8*Data!$I$115)</f>
        <v/>
      </c>
      <c r="O12" s="175" t="str">
        <f>IF($B12="","",Lighting!P11)</f>
        <v/>
      </c>
      <c r="P12" s="175" t="str">
        <f>IF($B12="","",Lighting!Q11)</f>
        <v/>
      </c>
      <c r="Q12" s="175" t="str">
        <f>IF($B12="","",Lighting!R11)</f>
        <v/>
      </c>
      <c r="R12" s="175" t="str">
        <f>IF($B12="","",Lighting!S11)</f>
        <v/>
      </c>
      <c r="S12" s="175" t="str">
        <f>IF($B12="","",Lighting!T11)</f>
        <v/>
      </c>
      <c r="T12" s="175" t="str">
        <f>IF($B12="","",Lighting!U11)</f>
        <v/>
      </c>
      <c r="U12" s="175" t="str">
        <f>IF($B12="","",Lighting!V11)</f>
        <v/>
      </c>
      <c r="V12" s="175" t="str">
        <f>IF($B12="","",Lighting!W11)</f>
        <v/>
      </c>
      <c r="W12" s="175" t="str">
        <f>IF($B12="","",Lighting!X11)</f>
        <v/>
      </c>
      <c r="X12" s="175" t="str">
        <f>IF($B12="","",Lighting!Y11)</f>
        <v/>
      </c>
      <c r="Y12" s="175" t="str">
        <f>IF($B12="","",Lighting!Z11)</f>
        <v/>
      </c>
      <c r="Z12" s="175" t="str">
        <f>IF($B12="","",Lighting!AA11)</f>
        <v/>
      </c>
      <c r="AA12" s="24" t="str">
        <f>IF($B12="","",Appliances!W11)</f>
        <v/>
      </c>
      <c r="AB12" s="24" t="str">
        <f>IF($B12="","",Appliances!X11)</f>
        <v/>
      </c>
      <c r="AC12" s="24" t="str">
        <f>IF($B12="","",Appliances!Y11)</f>
        <v/>
      </c>
      <c r="AD12" s="24" t="str">
        <f>IF($B12="","",Appliances!Z11)</f>
        <v/>
      </c>
      <c r="AE12" s="24" t="str">
        <f>IF($B12="","",Appliances!AA11)</f>
        <v/>
      </c>
      <c r="AF12" s="24" t="str">
        <f>IF($B12="","",Appliances!AB11)</f>
        <v/>
      </c>
      <c r="AG12" s="24" t="str">
        <f>IF($B12="","",Appliances!AC11)</f>
        <v/>
      </c>
      <c r="AH12" s="24" t="str">
        <f>IF($B12="","",Appliances!AD11)</f>
        <v/>
      </c>
      <c r="AI12" s="24" t="str">
        <f>IF($B12="","",Appliances!AE11)</f>
        <v/>
      </c>
      <c r="AJ12" s="24" t="str">
        <f>IF($B12="","",Appliances!AF11)</f>
        <v/>
      </c>
      <c r="AK12" s="24" t="str">
        <f>IF($B12="","",Appliances!AG11)</f>
        <v/>
      </c>
      <c r="AL12" s="24" t="str">
        <f>IF($B12="","",Appliances!AH11)</f>
        <v/>
      </c>
      <c r="AM12" s="24" t="str">
        <f>IF($B12="","",Cooking!P11)</f>
        <v/>
      </c>
      <c r="AN12" s="24" t="str">
        <f>IF($B12="","",Cooking!Q11)</f>
        <v/>
      </c>
      <c r="AO12" s="24" t="str">
        <f>IF($B12="","",Cooking!R11)</f>
        <v/>
      </c>
      <c r="AP12" s="24" t="str">
        <f>IF($B12="","",Cooking!S11)</f>
        <v/>
      </c>
      <c r="AQ12" s="24" t="str">
        <f>IF($B12="","",Cooking!T11)</f>
        <v/>
      </c>
      <c r="AR12" s="24" t="str">
        <f>IF($B12="","",Cooking!U11)</f>
        <v/>
      </c>
      <c r="AS12" s="24" t="str">
        <f>IF($B12="","",Cooking!V11)</f>
        <v/>
      </c>
      <c r="AT12" s="24" t="str">
        <f>IF($B12="","",Cooking!W11)</f>
        <v/>
      </c>
      <c r="AU12" s="24" t="str">
        <f>IF($B12="","",Cooking!X11)</f>
        <v/>
      </c>
      <c r="AV12" s="24" t="str">
        <f>IF($B12="","",Cooking!Y11)</f>
        <v/>
      </c>
      <c r="AW12" s="24" t="str">
        <f>IF($B12="","",Cooking!Z11)</f>
        <v/>
      </c>
      <c r="AX12" s="24" t="str">
        <f>IF($B12="","",Cooking!AA11)</f>
        <v/>
      </c>
      <c r="AY12" s="176" t="str">
        <f>IF($B12="","",IF(ISNUMBER(SEARCH("Gas",'3 INPUT SAP DATA'!$AI15)),Data!$G$119*Data!$I$119,0)
+(('3 INPUT SAP DATA'!$AQ15*1000/8760)-IF(ISNUMBER(SEARCH("Gas",'3 INPUT SAP DATA'!$AI15)),Data!$G$119*Data!$I$119,0))
*IF(ISNUMBER(SEARCH("MVHR",'3 INPUT SAP DATA'!$R15)),Data!$I$121,IF(ISNUMBER(SEARCH("Positive",'3 INPUT SAP DATA'!$R15)),Data!$I$120)))</f>
        <v/>
      </c>
      <c r="AZ12" s="176" t="str">
        <f>IF($B12="","",IF(ISNUMBER(SEARCH("Gas",'3 INPUT SAP DATA'!$AI15)),Data!$G$119*Data!$I$119,0)
+(('3 INPUT SAP DATA'!$AQ15*1000/8760)-IF(ISNUMBER(SEARCH("Gas",'3 INPUT SAP DATA'!$AI15)),Data!$G$119*Data!$I$119,0))
*IF(ISNUMBER(SEARCH("MVHR",'3 INPUT SAP DATA'!$R15)),Data!$I$121,IF(ISNUMBER(SEARCH("Positive",'3 INPUT SAP DATA'!$R15)),Data!$I$120)))</f>
        <v/>
      </c>
      <c r="BA12" s="176" t="str">
        <f>IF($B12="","",IF(ISNUMBER(SEARCH("Gas",'3 INPUT SAP DATA'!$AI15)),Data!$G$119*Data!$I$119,0)
+(('3 INPUT SAP DATA'!$AQ15*1000/8760)-IF(ISNUMBER(SEARCH("Gas",'3 INPUT SAP DATA'!$AI15)),Data!$G$119*Data!$I$119,0))
*IF(ISNUMBER(SEARCH("MVHR",'3 INPUT SAP DATA'!$R15)),Data!$I$121,IF(ISNUMBER(SEARCH("Positive",'3 INPUT SAP DATA'!$R15)),Data!$I$120)))</f>
        <v/>
      </c>
      <c r="BB12" s="176" t="str">
        <f>IF($B12="","",IF(ISNUMBER(SEARCH("Gas",'3 INPUT SAP DATA'!$AI15)),Data!$G$119*Data!$I$119,0)
+(('3 INPUT SAP DATA'!$AQ15*1000/8760)-IF(ISNUMBER(SEARCH("Gas",'3 INPUT SAP DATA'!$AI15)),Data!$G$119*Data!$I$119,0))
*IF(ISNUMBER(SEARCH("MVHR",'3 INPUT SAP DATA'!$R15)),Data!$I$121,IF(ISNUMBER(SEARCH("Positive",'3 INPUT SAP DATA'!$R15)),Data!$I$120)))</f>
        <v/>
      </c>
      <c r="BC12" s="176" t="str">
        <f>IF($B12="","",IF(ISNUMBER(SEARCH("Gas",'3 INPUT SAP DATA'!$AI15)),Data!$G$119*Data!$I$119,0)
+(('3 INPUT SAP DATA'!$AQ15*1000/8760)-IF(ISNUMBER(SEARCH("Gas",'3 INPUT SAP DATA'!$AI15)),Data!$G$119*Data!$I$119,0))
*IF(ISNUMBER(SEARCH("MVHR",'3 INPUT SAP DATA'!$R15)),Data!$I$121,IF(ISNUMBER(SEARCH("Positive",'3 INPUT SAP DATA'!$R15)),Data!$I$120)))</f>
        <v/>
      </c>
      <c r="BD12" s="176" t="str">
        <f>IF($B12="","",IF(ISNUMBER(SEARCH("Gas",'3 INPUT SAP DATA'!$AI15)),Data!$G$119*Data!$I$119,0)
+(('3 INPUT SAP DATA'!$AQ15*1000/8760)-IF(ISNUMBER(SEARCH("Gas",'3 INPUT SAP DATA'!$AI15)),Data!$G$119*Data!$I$119,0))
*IF(ISNUMBER(SEARCH("MVHR",'3 INPUT SAP DATA'!$R15)),Data!$I$121,IF(ISNUMBER(SEARCH("Positive",'3 INPUT SAP DATA'!$R15)),Data!$I$120)))</f>
        <v/>
      </c>
      <c r="BE12" s="176" t="str">
        <f>IF($B12="","",IF(ISNUMBER(SEARCH("Gas",'3 INPUT SAP DATA'!$AI15)),Data!$G$119*Data!$I$119,0)
+(('3 INPUT SAP DATA'!$AQ15*1000/8760)-IF(ISNUMBER(SEARCH("Gas",'3 INPUT SAP DATA'!$AI15)),Data!$G$119*Data!$I$119,0))
*IF(ISNUMBER(SEARCH("MVHR",'3 INPUT SAP DATA'!$R15)),Data!$I$121,IF(ISNUMBER(SEARCH("Positive",'3 INPUT SAP DATA'!$R15)),Data!$I$120)))</f>
        <v/>
      </c>
      <c r="BF12" s="176" t="str">
        <f>IF($B12="","",IF(ISNUMBER(SEARCH("Gas",'3 INPUT SAP DATA'!$AI15)),Data!$G$119*Data!$I$119,0)
+(('3 INPUT SAP DATA'!$AQ15*1000/8760)-IF(ISNUMBER(SEARCH("Gas",'3 INPUT SAP DATA'!$AI15)),Data!$G$119*Data!$I$119,0))
*IF(ISNUMBER(SEARCH("MVHR",'3 INPUT SAP DATA'!$R15)),Data!$I$121,IF(ISNUMBER(SEARCH("Positive",'3 INPUT SAP DATA'!$R15)),Data!$I$120)))</f>
        <v/>
      </c>
      <c r="BG12" s="176" t="str">
        <f>IF($B12="","",IF(ISNUMBER(SEARCH("Gas",'3 INPUT SAP DATA'!$AI15)),Data!$G$119*Data!$I$119,0)
+(('3 INPUT SAP DATA'!$AQ15*1000/8760)-IF(ISNUMBER(SEARCH("Gas",'3 INPUT SAP DATA'!$AI15)),Data!$G$119*Data!$I$119,0))
*IF(ISNUMBER(SEARCH("MVHR",'3 INPUT SAP DATA'!$R15)),Data!$I$121,IF(ISNUMBER(SEARCH("Positive",'3 INPUT SAP DATA'!$R15)),Data!$I$120)))</f>
        <v/>
      </c>
      <c r="BH12" s="176" t="str">
        <f>IF($B12="","",IF(ISNUMBER(SEARCH("Gas",'3 INPUT SAP DATA'!$AI15)),Data!$G$119*Data!$I$119,0)
+(('3 INPUT SAP DATA'!$AQ15*1000/8760)-IF(ISNUMBER(SEARCH("Gas",'3 INPUT SAP DATA'!$AI15)),Data!$G$119*Data!$I$119,0))
*IF(ISNUMBER(SEARCH("MVHR",'3 INPUT SAP DATA'!$R15)),Data!$I$121,IF(ISNUMBER(SEARCH("Positive",'3 INPUT SAP DATA'!$R15)),Data!$I$120)))</f>
        <v/>
      </c>
      <c r="BI12" s="176" t="str">
        <f>IF($B12="","",IF(ISNUMBER(SEARCH("Gas",'3 INPUT SAP DATA'!$AI15)),Data!$G$119*Data!$I$119,0)
+(('3 INPUT SAP DATA'!$AQ15*1000/8760)-IF(ISNUMBER(SEARCH("Gas",'3 INPUT SAP DATA'!$AI15)),Data!$G$119*Data!$I$119,0))
*IF(ISNUMBER(SEARCH("MVHR",'3 INPUT SAP DATA'!$R15)),Data!$I$121,IF(ISNUMBER(SEARCH("Positive",'3 INPUT SAP DATA'!$R15)),Data!$I$120)))</f>
        <v/>
      </c>
      <c r="BJ12" s="176" t="str">
        <f>IF($B12="","",IF(ISNUMBER(SEARCH("Gas",'3 INPUT SAP DATA'!$AI15)),Data!$G$119*Data!$I$119,0)
+(('3 INPUT SAP DATA'!$AQ15*1000/8760)-IF(ISNUMBER(SEARCH("Gas",'3 INPUT SAP DATA'!$AI15)),Data!$G$119*Data!$I$119,0))
*IF(ISNUMBER(SEARCH("MVHR",'3 INPUT SAP DATA'!$R15)),Data!$I$121,IF(ISNUMBER(SEARCH("Positive",'3 INPUT SAP DATA'!$R15)),Data!$I$120)))</f>
        <v/>
      </c>
      <c r="BK12" s="24" t="str">
        <f>IF($B12="","",Occupancy!$G8*Data!$G$122*Data!$I$122)</f>
        <v/>
      </c>
      <c r="BL12" s="24" t="str">
        <f>IF($B12="","",Occupancy!$G8*Data!$G$122*Data!$I$122)</f>
        <v/>
      </c>
      <c r="BM12" s="24" t="str">
        <f>IF($B12="","",Occupancy!$G8*Data!$G$122*Data!$I$122)</f>
        <v/>
      </c>
      <c r="BN12" s="24" t="str">
        <f>IF($B12="","",Occupancy!$G8*Data!$G$122*Data!$I$122)</f>
        <v/>
      </c>
      <c r="BO12" s="24" t="str">
        <f>IF($B12="","",Occupancy!$G8*Data!$G$122*Data!$I$122)</f>
        <v/>
      </c>
      <c r="BP12" s="24" t="str">
        <f>IF($B12="","",Occupancy!$G8*Data!$G$122*Data!$I$122)</f>
        <v/>
      </c>
      <c r="BQ12" s="24" t="str">
        <f>IF($B12="","",Occupancy!$G8*Data!$G$122*Data!$I$122)</f>
        <v/>
      </c>
      <c r="BR12" s="24" t="str">
        <f>IF($B12="","",Occupancy!$G8*Data!$G$122*Data!$I$122)</f>
        <v/>
      </c>
      <c r="BS12" s="24" t="str">
        <f>IF($B12="","",Occupancy!$G8*Data!$G$122*Data!$I$122)</f>
        <v/>
      </c>
      <c r="BT12" s="24" t="str">
        <f>IF($B12="","",Occupancy!$G8*Data!$G$122*Data!$I$122)</f>
        <v/>
      </c>
      <c r="BU12" s="24" t="str">
        <f>IF($B12="","",Occupancy!$G8*Data!$G$122*Data!$I$122)</f>
        <v/>
      </c>
      <c r="BV12" s="24" t="str">
        <f>IF($B12="","",Occupancy!$G8*Data!$G$122*Data!$I$122)</f>
        <v/>
      </c>
      <c r="BW12" s="175" t="str">
        <f>IF($B12="","",1000*DHW!CV12/(Data!D$18*24))</f>
        <v/>
      </c>
      <c r="BX12" s="175" t="str">
        <f>IF($B12="","",1000*DHW!CW12/(Data!E$18*24))</f>
        <v/>
      </c>
      <c r="BY12" s="175" t="str">
        <f>IF($B12="","",1000*DHW!CX12/(Data!F$18*24))</f>
        <v/>
      </c>
      <c r="BZ12" s="175" t="str">
        <f>IF($B12="","",1000*DHW!CY12/(Data!G$18*24))</f>
        <v/>
      </c>
      <c r="CA12" s="175" t="str">
        <f>IF($B12="","",1000*DHW!CZ12/(Data!H$18*24))</f>
        <v/>
      </c>
      <c r="CB12" s="175" t="str">
        <f>IF($B12="","",1000*DHW!DA12/(Data!I$18*24))</f>
        <v/>
      </c>
      <c r="CC12" s="175" t="str">
        <f>IF($B12="","",1000*DHW!DB12/(Data!J$18*24))</f>
        <v/>
      </c>
      <c r="CD12" s="175" t="str">
        <f>IF($B12="","",1000*DHW!DC12/(Data!K$18*24))</f>
        <v/>
      </c>
      <c r="CE12" s="175" t="str">
        <f>IF($B12="","",1000*DHW!DD12/(Data!L$18*24))</f>
        <v/>
      </c>
      <c r="CF12" s="175" t="str">
        <f>IF($B12="","",1000*DHW!DE12/(Data!M$18*24))</f>
        <v/>
      </c>
      <c r="CG12" s="175" t="str">
        <f>IF($B12="","",1000*DHW!DF12/(Data!N$18*24))</f>
        <v/>
      </c>
      <c r="CH12" s="175" t="str">
        <f>IF($B12="","",1000*DHW!DG12/(Data!O$18*24))</f>
        <v/>
      </c>
      <c r="CI12" s="24" t="str">
        <f t="shared" si="0"/>
        <v/>
      </c>
      <c r="CJ12" s="24" t="str">
        <f t="shared" si="1"/>
        <v/>
      </c>
      <c r="CK12" s="24" t="str">
        <f t="shared" si="2"/>
        <v/>
      </c>
      <c r="CL12" s="24" t="str">
        <f t="shared" si="3"/>
        <v/>
      </c>
      <c r="CM12" s="24" t="str">
        <f t="shared" si="4"/>
        <v/>
      </c>
      <c r="CN12" s="24" t="str">
        <f t="shared" si="5"/>
        <v/>
      </c>
      <c r="CO12" s="24" t="str">
        <f t="shared" si="6"/>
        <v/>
      </c>
      <c r="CP12" s="24" t="str">
        <f t="shared" si="7"/>
        <v/>
      </c>
      <c r="CQ12" s="24" t="str">
        <f t="shared" si="8"/>
        <v/>
      </c>
      <c r="CR12" s="24" t="str">
        <f t="shared" si="9"/>
        <v/>
      </c>
      <c r="CS12" s="24" t="str">
        <f t="shared" si="10"/>
        <v/>
      </c>
      <c r="CT12" s="24" t="str">
        <f t="shared" si="11"/>
        <v/>
      </c>
    </row>
    <row r="13" spans="2:98" s="3" customFormat="1" ht="19.899999999999999" customHeight="1">
      <c r="B13" s="16" t="str">
        <f>IF('3 INPUT SAP DATA'!H16="","",'3 INPUT SAP DATA'!H16)</f>
        <v/>
      </c>
      <c r="C13" s="24" t="str">
        <f>IF($B13="","",Data!$G$115*Occupancy!$G9*Data!$I$115)</f>
        <v/>
      </c>
      <c r="D13" s="24" t="str">
        <f>IF($B13="","",Data!$G$115*Occupancy!$G9*Data!$I$115)</f>
        <v/>
      </c>
      <c r="E13" s="24" t="str">
        <f>IF($B13="","",Data!$G$115*Occupancy!$G9*Data!$I$115)</f>
        <v/>
      </c>
      <c r="F13" s="24" t="str">
        <f>IF($B13="","",Data!$G$115*Occupancy!$G9*Data!$I$115)</f>
        <v/>
      </c>
      <c r="G13" s="24" t="str">
        <f>IF($B13="","",Data!$G$115*Occupancy!$G9*Data!$I$115)</f>
        <v/>
      </c>
      <c r="H13" s="24" t="str">
        <f>IF($B13="","",Data!$G$115*Occupancy!$G9*Data!$I$115)</f>
        <v/>
      </c>
      <c r="I13" s="24" t="str">
        <f>IF($B13="","",Data!$G$115*Occupancy!$G9*Data!$I$115)</f>
        <v/>
      </c>
      <c r="J13" s="24" t="str">
        <f>IF($B13="","",Data!$G$115*Occupancy!$G9*Data!$I$115)</f>
        <v/>
      </c>
      <c r="K13" s="24" t="str">
        <f>IF($B13="","",Data!$G$115*Occupancy!$G9*Data!$I$115)</f>
        <v/>
      </c>
      <c r="L13" s="24" t="str">
        <f>IF($B13="","",Data!$G$115*Occupancy!$G9*Data!$I$115)</f>
        <v/>
      </c>
      <c r="M13" s="24" t="str">
        <f>IF($B13="","",Data!$G$115*Occupancy!$G9*Data!$I$115)</f>
        <v/>
      </c>
      <c r="N13" s="24" t="str">
        <f>IF($B13="","",Data!$G$115*Occupancy!$G9*Data!$I$115)</f>
        <v/>
      </c>
      <c r="O13" s="175" t="str">
        <f>IF($B13="","",Lighting!P12)</f>
        <v/>
      </c>
      <c r="P13" s="175" t="str">
        <f>IF($B13="","",Lighting!Q12)</f>
        <v/>
      </c>
      <c r="Q13" s="175" t="str">
        <f>IF($B13="","",Lighting!R12)</f>
        <v/>
      </c>
      <c r="R13" s="175" t="str">
        <f>IF($B13="","",Lighting!S12)</f>
        <v/>
      </c>
      <c r="S13" s="175" t="str">
        <f>IF($B13="","",Lighting!T12)</f>
        <v/>
      </c>
      <c r="T13" s="175" t="str">
        <f>IF($B13="","",Lighting!U12)</f>
        <v/>
      </c>
      <c r="U13" s="175" t="str">
        <f>IF($B13="","",Lighting!V12)</f>
        <v/>
      </c>
      <c r="V13" s="175" t="str">
        <f>IF($B13="","",Lighting!W12)</f>
        <v/>
      </c>
      <c r="W13" s="175" t="str">
        <f>IF($B13="","",Lighting!X12)</f>
        <v/>
      </c>
      <c r="X13" s="175" t="str">
        <f>IF($B13="","",Lighting!Y12)</f>
        <v/>
      </c>
      <c r="Y13" s="175" t="str">
        <f>IF($B13="","",Lighting!Z12)</f>
        <v/>
      </c>
      <c r="Z13" s="175" t="str">
        <f>IF($B13="","",Lighting!AA12)</f>
        <v/>
      </c>
      <c r="AA13" s="24" t="str">
        <f>IF($B13="","",Appliances!W12)</f>
        <v/>
      </c>
      <c r="AB13" s="24" t="str">
        <f>IF($B13="","",Appliances!X12)</f>
        <v/>
      </c>
      <c r="AC13" s="24" t="str">
        <f>IF($B13="","",Appliances!Y12)</f>
        <v/>
      </c>
      <c r="AD13" s="24" t="str">
        <f>IF($B13="","",Appliances!Z12)</f>
        <v/>
      </c>
      <c r="AE13" s="24" t="str">
        <f>IF($B13="","",Appliances!AA12)</f>
        <v/>
      </c>
      <c r="AF13" s="24" t="str">
        <f>IF($B13="","",Appliances!AB12)</f>
        <v/>
      </c>
      <c r="AG13" s="24" t="str">
        <f>IF($B13="","",Appliances!AC12)</f>
        <v/>
      </c>
      <c r="AH13" s="24" t="str">
        <f>IF($B13="","",Appliances!AD12)</f>
        <v/>
      </c>
      <c r="AI13" s="24" t="str">
        <f>IF($B13="","",Appliances!AE12)</f>
        <v/>
      </c>
      <c r="AJ13" s="24" t="str">
        <f>IF($B13="","",Appliances!AF12)</f>
        <v/>
      </c>
      <c r="AK13" s="24" t="str">
        <f>IF($B13="","",Appliances!AG12)</f>
        <v/>
      </c>
      <c r="AL13" s="24" t="str">
        <f>IF($B13="","",Appliances!AH12)</f>
        <v/>
      </c>
      <c r="AM13" s="24" t="str">
        <f>IF($B13="","",Cooking!P12)</f>
        <v/>
      </c>
      <c r="AN13" s="24" t="str">
        <f>IF($B13="","",Cooking!Q12)</f>
        <v/>
      </c>
      <c r="AO13" s="24" t="str">
        <f>IF($B13="","",Cooking!R12)</f>
        <v/>
      </c>
      <c r="AP13" s="24" t="str">
        <f>IF($B13="","",Cooking!S12)</f>
        <v/>
      </c>
      <c r="AQ13" s="24" t="str">
        <f>IF($B13="","",Cooking!T12)</f>
        <v/>
      </c>
      <c r="AR13" s="24" t="str">
        <f>IF($B13="","",Cooking!U12)</f>
        <v/>
      </c>
      <c r="AS13" s="24" t="str">
        <f>IF($B13="","",Cooking!V12)</f>
        <v/>
      </c>
      <c r="AT13" s="24" t="str">
        <f>IF($B13="","",Cooking!W12)</f>
        <v/>
      </c>
      <c r="AU13" s="24" t="str">
        <f>IF($B13="","",Cooking!X12)</f>
        <v/>
      </c>
      <c r="AV13" s="24" t="str">
        <f>IF($B13="","",Cooking!Y12)</f>
        <v/>
      </c>
      <c r="AW13" s="24" t="str">
        <f>IF($B13="","",Cooking!Z12)</f>
        <v/>
      </c>
      <c r="AX13" s="24" t="str">
        <f>IF($B13="","",Cooking!AA12)</f>
        <v/>
      </c>
      <c r="AY13" s="176" t="str">
        <f>IF($B13="","",IF(ISNUMBER(SEARCH("Gas",'3 INPUT SAP DATA'!$AI16)),Data!$G$119*Data!$I$119,0)
+(('3 INPUT SAP DATA'!$AQ16*1000/8760)-IF(ISNUMBER(SEARCH("Gas",'3 INPUT SAP DATA'!$AI16)),Data!$G$119*Data!$I$119,0))
*IF(ISNUMBER(SEARCH("MVHR",'3 INPUT SAP DATA'!$R16)),Data!$I$121,IF(ISNUMBER(SEARCH("Positive",'3 INPUT SAP DATA'!$R16)),Data!$I$120)))</f>
        <v/>
      </c>
      <c r="AZ13" s="176" t="str">
        <f>IF($B13="","",IF(ISNUMBER(SEARCH("Gas",'3 INPUT SAP DATA'!$AI16)),Data!$G$119*Data!$I$119,0)
+(('3 INPUT SAP DATA'!$AQ16*1000/8760)-IF(ISNUMBER(SEARCH("Gas",'3 INPUT SAP DATA'!$AI16)),Data!$G$119*Data!$I$119,0))
*IF(ISNUMBER(SEARCH("MVHR",'3 INPUT SAP DATA'!$R16)),Data!$I$121,IF(ISNUMBER(SEARCH("Positive",'3 INPUT SAP DATA'!$R16)),Data!$I$120)))</f>
        <v/>
      </c>
      <c r="BA13" s="176" t="str">
        <f>IF($B13="","",IF(ISNUMBER(SEARCH("Gas",'3 INPUT SAP DATA'!$AI16)),Data!$G$119*Data!$I$119,0)
+(('3 INPUT SAP DATA'!$AQ16*1000/8760)-IF(ISNUMBER(SEARCH("Gas",'3 INPUT SAP DATA'!$AI16)),Data!$G$119*Data!$I$119,0))
*IF(ISNUMBER(SEARCH("MVHR",'3 INPUT SAP DATA'!$R16)),Data!$I$121,IF(ISNUMBER(SEARCH("Positive",'3 INPUT SAP DATA'!$R16)),Data!$I$120)))</f>
        <v/>
      </c>
      <c r="BB13" s="176" t="str">
        <f>IF($B13="","",IF(ISNUMBER(SEARCH("Gas",'3 INPUT SAP DATA'!$AI16)),Data!$G$119*Data!$I$119,0)
+(('3 INPUT SAP DATA'!$AQ16*1000/8760)-IF(ISNUMBER(SEARCH("Gas",'3 INPUT SAP DATA'!$AI16)),Data!$G$119*Data!$I$119,0))
*IF(ISNUMBER(SEARCH("MVHR",'3 INPUT SAP DATA'!$R16)),Data!$I$121,IF(ISNUMBER(SEARCH("Positive",'3 INPUT SAP DATA'!$R16)),Data!$I$120)))</f>
        <v/>
      </c>
      <c r="BC13" s="176" t="str">
        <f>IF($B13="","",IF(ISNUMBER(SEARCH("Gas",'3 INPUT SAP DATA'!$AI16)),Data!$G$119*Data!$I$119,0)
+(('3 INPUT SAP DATA'!$AQ16*1000/8760)-IF(ISNUMBER(SEARCH("Gas",'3 INPUT SAP DATA'!$AI16)),Data!$G$119*Data!$I$119,0))
*IF(ISNUMBER(SEARCH("MVHR",'3 INPUT SAP DATA'!$R16)),Data!$I$121,IF(ISNUMBER(SEARCH("Positive",'3 INPUT SAP DATA'!$R16)),Data!$I$120)))</f>
        <v/>
      </c>
      <c r="BD13" s="176" t="str">
        <f>IF($B13="","",IF(ISNUMBER(SEARCH("Gas",'3 INPUT SAP DATA'!$AI16)),Data!$G$119*Data!$I$119,0)
+(('3 INPUT SAP DATA'!$AQ16*1000/8760)-IF(ISNUMBER(SEARCH("Gas",'3 INPUT SAP DATA'!$AI16)),Data!$G$119*Data!$I$119,0))
*IF(ISNUMBER(SEARCH("MVHR",'3 INPUT SAP DATA'!$R16)),Data!$I$121,IF(ISNUMBER(SEARCH("Positive",'3 INPUT SAP DATA'!$R16)),Data!$I$120)))</f>
        <v/>
      </c>
      <c r="BE13" s="176" t="str">
        <f>IF($B13="","",IF(ISNUMBER(SEARCH("Gas",'3 INPUT SAP DATA'!$AI16)),Data!$G$119*Data!$I$119,0)
+(('3 INPUT SAP DATA'!$AQ16*1000/8760)-IF(ISNUMBER(SEARCH("Gas",'3 INPUT SAP DATA'!$AI16)),Data!$G$119*Data!$I$119,0))
*IF(ISNUMBER(SEARCH("MVHR",'3 INPUT SAP DATA'!$R16)),Data!$I$121,IF(ISNUMBER(SEARCH("Positive",'3 INPUT SAP DATA'!$R16)),Data!$I$120)))</f>
        <v/>
      </c>
      <c r="BF13" s="176" t="str">
        <f>IF($B13="","",IF(ISNUMBER(SEARCH("Gas",'3 INPUT SAP DATA'!$AI16)),Data!$G$119*Data!$I$119,0)
+(('3 INPUT SAP DATA'!$AQ16*1000/8760)-IF(ISNUMBER(SEARCH("Gas",'3 INPUT SAP DATA'!$AI16)),Data!$G$119*Data!$I$119,0))
*IF(ISNUMBER(SEARCH("MVHR",'3 INPUT SAP DATA'!$R16)),Data!$I$121,IF(ISNUMBER(SEARCH("Positive",'3 INPUT SAP DATA'!$R16)),Data!$I$120)))</f>
        <v/>
      </c>
      <c r="BG13" s="176" t="str">
        <f>IF($B13="","",IF(ISNUMBER(SEARCH("Gas",'3 INPUT SAP DATA'!$AI16)),Data!$G$119*Data!$I$119,0)
+(('3 INPUT SAP DATA'!$AQ16*1000/8760)-IF(ISNUMBER(SEARCH("Gas",'3 INPUT SAP DATA'!$AI16)),Data!$G$119*Data!$I$119,0))
*IF(ISNUMBER(SEARCH("MVHR",'3 INPUT SAP DATA'!$R16)),Data!$I$121,IF(ISNUMBER(SEARCH("Positive",'3 INPUT SAP DATA'!$R16)),Data!$I$120)))</f>
        <v/>
      </c>
      <c r="BH13" s="176" t="str">
        <f>IF($B13="","",IF(ISNUMBER(SEARCH("Gas",'3 INPUT SAP DATA'!$AI16)),Data!$G$119*Data!$I$119,0)
+(('3 INPUT SAP DATA'!$AQ16*1000/8760)-IF(ISNUMBER(SEARCH("Gas",'3 INPUT SAP DATA'!$AI16)),Data!$G$119*Data!$I$119,0))
*IF(ISNUMBER(SEARCH("MVHR",'3 INPUT SAP DATA'!$R16)),Data!$I$121,IF(ISNUMBER(SEARCH("Positive",'3 INPUT SAP DATA'!$R16)),Data!$I$120)))</f>
        <v/>
      </c>
      <c r="BI13" s="176" t="str">
        <f>IF($B13="","",IF(ISNUMBER(SEARCH("Gas",'3 INPUT SAP DATA'!$AI16)),Data!$G$119*Data!$I$119,0)
+(('3 INPUT SAP DATA'!$AQ16*1000/8760)-IF(ISNUMBER(SEARCH("Gas",'3 INPUT SAP DATA'!$AI16)),Data!$G$119*Data!$I$119,0))
*IF(ISNUMBER(SEARCH("MVHR",'3 INPUT SAP DATA'!$R16)),Data!$I$121,IF(ISNUMBER(SEARCH("Positive",'3 INPUT SAP DATA'!$R16)),Data!$I$120)))</f>
        <v/>
      </c>
      <c r="BJ13" s="176" t="str">
        <f>IF($B13="","",IF(ISNUMBER(SEARCH("Gas",'3 INPUT SAP DATA'!$AI16)),Data!$G$119*Data!$I$119,0)
+(('3 INPUT SAP DATA'!$AQ16*1000/8760)-IF(ISNUMBER(SEARCH("Gas",'3 INPUT SAP DATA'!$AI16)),Data!$G$119*Data!$I$119,0))
*IF(ISNUMBER(SEARCH("MVHR",'3 INPUT SAP DATA'!$R16)),Data!$I$121,IF(ISNUMBER(SEARCH("Positive",'3 INPUT SAP DATA'!$R16)),Data!$I$120)))</f>
        <v/>
      </c>
      <c r="BK13" s="24" t="str">
        <f>IF($B13="","",Occupancy!$G9*Data!$G$122*Data!$I$122)</f>
        <v/>
      </c>
      <c r="BL13" s="24" t="str">
        <f>IF($B13="","",Occupancy!$G9*Data!$G$122*Data!$I$122)</f>
        <v/>
      </c>
      <c r="BM13" s="24" t="str">
        <f>IF($B13="","",Occupancy!$G9*Data!$G$122*Data!$I$122)</f>
        <v/>
      </c>
      <c r="BN13" s="24" t="str">
        <f>IF($B13="","",Occupancy!$G9*Data!$G$122*Data!$I$122)</f>
        <v/>
      </c>
      <c r="BO13" s="24" t="str">
        <f>IF($B13="","",Occupancy!$G9*Data!$G$122*Data!$I$122)</f>
        <v/>
      </c>
      <c r="BP13" s="24" t="str">
        <f>IF($B13="","",Occupancy!$G9*Data!$G$122*Data!$I$122)</f>
        <v/>
      </c>
      <c r="BQ13" s="24" t="str">
        <f>IF($B13="","",Occupancy!$G9*Data!$G$122*Data!$I$122)</f>
        <v/>
      </c>
      <c r="BR13" s="24" t="str">
        <f>IF($B13="","",Occupancy!$G9*Data!$G$122*Data!$I$122)</f>
        <v/>
      </c>
      <c r="BS13" s="24" t="str">
        <f>IF($B13="","",Occupancy!$G9*Data!$G$122*Data!$I$122)</f>
        <v/>
      </c>
      <c r="BT13" s="24" t="str">
        <f>IF($B13="","",Occupancy!$G9*Data!$G$122*Data!$I$122)</f>
        <v/>
      </c>
      <c r="BU13" s="24" t="str">
        <f>IF($B13="","",Occupancy!$G9*Data!$G$122*Data!$I$122)</f>
        <v/>
      </c>
      <c r="BV13" s="24" t="str">
        <f>IF($B13="","",Occupancy!$G9*Data!$G$122*Data!$I$122)</f>
        <v/>
      </c>
      <c r="BW13" s="175" t="str">
        <f>IF($B13="","",1000*DHW!CV13/(Data!D$18*24))</f>
        <v/>
      </c>
      <c r="BX13" s="175" t="str">
        <f>IF($B13="","",1000*DHW!CW13/(Data!E$18*24))</f>
        <v/>
      </c>
      <c r="BY13" s="175" t="str">
        <f>IF($B13="","",1000*DHW!CX13/(Data!F$18*24))</f>
        <v/>
      </c>
      <c r="BZ13" s="175" t="str">
        <f>IF($B13="","",1000*DHW!CY13/(Data!G$18*24))</f>
        <v/>
      </c>
      <c r="CA13" s="175" t="str">
        <f>IF($B13="","",1000*DHW!CZ13/(Data!H$18*24))</f>
        <v/>
      </c>
      <c r="CB13" s="175" t="str">
        <f>IF($B13="","",1000*DHW!DA13/(Data!I$18*24))</f>
        <v/>
      </c>
      <c r="CC13" s="175" t="str">
        <f>IF($B13="","",1000*DHW!DB13/(Data!J$18*24))</f>
        <v/>
      </c>
      <c r="CD13" s="175" t="str">
        <f>IF($B13="","",1000*DHW!DC13/(Data!K$18*24))</f>
        <v/>
      </c>
      <c r="CE13" s="175" t="str">
        <f>IF($B13="","",1000*DHW!DD13/(Data!L$18*24))</f>
        <v/>
      </c>
      <c r="CF13" s="175" t="str">
        <f>IF($B13="","",1000*DHW!DE13/(Data!M$18*24))</f>
        <v/>
      </c>
      <c r="CG13" s="175" t="str">
        <f>IF($B13="","",1000*DHW!DF13/(Data!N$18*24))</f>
        <v/>
      </c>
      <c r="CH13" s="175" t="str">
        <f>IF($B13="","",1000*DHW!DG13/(Data!O$18*24))</f>
        <v/>
      </c>
      <c r="CI13" s="24" t="str">
        <f t="shared" si="0"/>
        <v/>
      </c>
      <c r="CJ13" s="24" t="str">
        <f t="shared" si="1"/>
        <v/>
      </c>
      <c r="CK13" s="24" t="str">
        <f t="shared" si="2"/>
        <v/>
      </c>
      <c r="CL13" s="24" t="str">
        <f t="shared" si="3"/>
        <v/>
      </c>
      <c r="CM13" s="24" t="str">
        <f t="shared" si="4"/>
        <v/>
      </c>
      <c r="CN13" s="24" t="str">
        <f t="shared" si="5"/>
        <v/>
      </c>
      <c r="CO13" s="24" t="str">
        <f t="shared" si="6"/>
        <v/>
      </c>
      <c r="CP13" s="24" t="str">
        <f t="shared" si="7"/>
        <v/>
      </c>
      <c r="CQ13" s="24" t="str">
        <f t="shared" si="8"/>
        <v/>
      </c>
      <c r="CR13" s="24" t="str">
        <f t="shared" si="9"/>
        <v/>
      </c>
      <c r="CS13" s="24" t="str">
        <f t="shared" si="10"/>
        <v/>
      </c>
      <c r="CT13" s="24" t="str">
        <f t="shared" si="11"/>
        <v/>
      </c>
    </row>
    <row r="14" spans="2:98" s="3" customFormat="1" ht="19.899999999999999" customHeight="1">
      <c r="B14" s="16" t="str">
        <f>IF('3 INPUT SAP DATA'!H17="","",'3 INPUT SAP DATA'!H17)</f>
        <v/>
      </c>
      <c r="C14" s="24" t="str">
        <f>IF($B14="","",Data!$G$115*Occupancy!$G10*Data!$I$115)</f>
        <v/>
      </c>
      <c r="D14" s="24" t="str">
        <f>IF($B14="","",Data!$G$115*Occupancy!$G10*Data!$I$115)</f>
        <v/>
      </c>
      <c r="E14" s="24" t="str">
        <f>IF($B14="","",Data!$G$115*Occupancy!$G10*Data!$I$115)</f>
        <v/>
      </c>
      <c r="F14" s="24" t="str">
        <f>IF($B14="","",Data!$G$115*Occupancy!$G10*Data!$I$115)</f>
        <v/>
      </c>
      <c r="G14" s="24" t="str">
        <f>IF($B14="","",Data!$G$115*Occupancy!$G10*Data!$I$115)</f>
        <v/>
      </c>
      <c r="H14" s="24" t="str">
        <f>IF($B14="","",Data!$G$115*Occupancy!$G10*Data!$I$115)</f>
        <v/>
      </c>
      <c r="I14" s="24" t="str">
        <f>IF($B14="","",Data!$G$115*Occupancy!$G10*Data!$I$115)</f>
        <v/>
      </c>
      <c r="J14" s="24" t="str">
        <f>IF($B14="","",Data!$G$115*Occupancy!$G10*Data!$I$115)</f>
        <v/>
      </c>
      <c r="K14" s="24" t="str">
        <f>IF($B14="","",Data!$G$115*Occupancy!$G10*Data!$I$115)</f>
        <v/>
      </c>
      <c r="L14" s="24" t="str">
        <f>IF($B14="","",Data!$G$115*Occupancy!$G10*Data!$I$115)</f>
        <v/>
      </c>
      <c r="M14" s="24" t="str">
        <f>IF($B14="","",Data!$G$115*Occupancy!$G10*Data!$I$115)</f>
        <v/>
      </c>
      <c r="N14" s="24" t="str">
        <f>IF($B14="","",Data!$G$115*Occupancy!$G10*Data!$I$115)</f>
        <v/>
      </c>
      <c r="O14" s="175" t="str">
        <f>IF($B14="","",Lighting!P13)</f>
        <v/>
      </c>
      <c r="P14" s="175" t="str">
        <f>IF($B14="","",Lighting!Q13)</f>
        <v/>
      </c>
      <c r="Q14" s="175" t="str">
        <f>IF($B14="","",Lighting!R13)</f>
        <v/>
      </c>
      <c r="R14" s="175" t="str">
        <f>IF($B14="","",Lighting!S13)</f>
        <v/>
      </c>
      <c r="S14" s="175" t="str">
        <f>IF($B14="","",Lighting!T13)</f>
        <v/>
      </c>
      <c r="T14" s="175" t="str">
        <f>IF($B14="","",Lighting!U13)</f>
        <v/>
      </c>
      <c r="U14" s="175" t="str">
        <f>IF($B14="","",Lighting!V13)</f>
        <v/>
      </c>
      <c r="V14" s="175" t="str">
        <f>IF($B14="","",Lighting!W13)</f>
        <v/>
      </c>
      <c r="W14" s="175" t="str">
        <f>IF($B14="","",Lighting!X13)</f>
        <v/>
      </c>
      <c r="X14" s="175" t="str">
        <f>IF($B14="","",Lighting!Y13)</f>
        <v/>
      </c>
      <c r="Y14" s="175" t="str">
        <f>IF($B14="","",Lighting!Z13)</f>
        <v/>
      </c>
      <c r="Z14" s="175" t="str">
        <f>IF($B14="","",Lighting!AA13)</f>
        <v/>
      </c>
      <c r="AA14" s="24" t="str">
        <f>IF($B14="","",Appliances!W13)</f>
        <v/>
      </c>
      <c r="AB14" s="24" t="str">
        <f>IF($B14="","",Appliances!X13)</f>
        <v/>
      </c>
      <c r="AC14" s="24" t="str">
        <f>IF($B14="","",Appliances!Y13)</f>
        <v/>
      </c>
      <c r="AD14" s="24" t="str">
        <f>IF($B14="","",Appliances!Z13)</f>
        <v/>
      </c>
      <c r="AE14" s="24" t="str">
        <f>IF($B14="","",Appliances!AA13)</f>
        <v/>
      </c>
      <c r="AF14" s="24" t="str">
        <f>IF($B14="","",Appliances!AB13)</f>
        <v/>
      </c>
      <c r="AG14" s="24" t="str">
        <f>IF($B14="","",Appliances!AC13)</f>
        <v/>
      </c>
      <c r="AH14" s="24" t="str">
        <f>IF($B14="","",Appliances!AD13)</f>
        <v/>
      </c>
      <c r="AI14" s="24" t="str">
        <f>IF($B14="","",Appliances!AE13)</f>
        <v/>
      </c>
      <c r="AJ14" s="24" t="str">
        <f>IF($B14="","",Appliances!AF13)</f>
        <v/>
      </c>
      <c r="AK14" s="24" t="str">
        <f>IF($B14="","",Appliances!AG13)</f>
        <v/>
      </c>
      <c r="AL14" s="24" t="str">
        <f>IF($B14="","",Appliances!AH13)</f>
        <v/>
      </c>
      <c r="AM14" s="24" t="str">
        <f>IF($B14="","",Cooking!P13)</f>
        <v/>
      </c>
      <c r="AN14" s="24" t="str">
        <f>IF($B14="","",Cooking!Q13)</f>
        <v/>
      </c>
      <c r="AO14" s="24" t="str">
        <f>IF($B14="","",Cooking!R13)</f>
        <v/>
      </c>
      <c r="AP14" s="24" t="str">
        <f>IF($B14="","",Cooking!S13)</f>
        <v/>
      </c>
      <c r="AQ14" s="24" t="str">
        <f>IF($B14="","",Cooking!T13)</f>
        <v/>
      </c>
      <c r="AR14" s="24" t="str">
        <f>IF($B14="","",Cooking!U13)</f>
        <v/>
      </c>
      <c r="AS14" s="24" t="str">
        <f>IF($B14="","",Cooking!V13)</f>
        <v/>
      </c>
      <c r="AT14" s="24" t="str">
        <f>IF($B14="","",Cooking!W13)</f>
        <v/>
      </c>
      <c r="AU14" s="24" t="str">
        <f>IF($B14="","",Cooking!X13)</f>
        <v/>
      </c>
      <c r="AV14" s="24" t="str">
        <f>IF($B14="","",Cooking!Y13)</f>
        <v/>
      </c>
      <c r="AW14" s="24" t="str">
        <f>IF($B14="","",Cooking!Z13)</f>
        <v/>
      </c>
      <c r="AX14" s="24" t="str">
        <f>IF($B14="","",Cooking!AA13)</f>
        <v/>
      </c>
      <c r="AY14" s="176" t="str">
        <f>IF($B14="","",IF(ISNUMBER(SEARCH("Gas",'3 INPUT SAP DATA'!$AI17)),Data!$G$119*Data!$I$119,0)
+(('3 INPUT SAP DATA'!$AQ17*1000/8760)-IF(ISNUMBER(SEARCH("Gas",'3 INPUT SAP DATA'!$AI17)),Data!$G$119*Data!$I$119,0))
*IF(ISNUMBER(SEARCH("MVHR",'3 INPUT SAP DATA'!$R17)),Data!$I$121,IF(ISNUMBER(SEARCH("Positive",'3 INPUT SAP DATA'!$R17)),Data!$I$120)))</f>
        <v/>
      </c>
      <c r="AZ14" s="176" t="str">
        <f>IF($B14="","",IF(ISNUMBER(SEARCH("Gas",'3 INPUT SAP DATA'!$AI17)),Data!$G$119*Data!$I$119,0)
+(('3 INPUT SAP DATA'!$AQ17*1000/8760)-IF(ISNUMBER(SEARCH("Gas",'3 INPUT SAP DATA'!$AI17)),Data!$G$119*Data!$I$119,0))
*IF(ISNUMBER(SEARCH("MVHR",'3 INPUT SAP DATA'!$R17)),Data!$I$121,IF(ISNUMBER(SEARCH("Positive",'3 INPUT SAP DATA'!$R17)),Data!$I$120)))</f>
        <v/>
      </c>
      <c r="BA14" s="176" t="str">
        <f>IF($B14="","",IF(ISNUMBER(SEARCH("Gas",'3 INPUT SAP DATA'!$AI17)),Data!$G$119*Data!$I$119,0)
+(('3 INPUT SAP DATA'!$AQ17*1000/8760)-IF(ISNUMBER(SEARCH("Gas",'3 INPUT SAP DATA'!$AI17)),Data!$G$119*Data!$I$119,0))
*IF(ISNUMBER(SEARCH("MVHR",'3 INPUT SAP DATA'!$R17)),Data!$I$121,IF(ISNUMBER(SEARCH("Positive",'3 INPUT SAP DATA'!$R17)),Data!$I$120)))</f>
        <v/>
      </c>
      <c r="BB14" s="176" t="str">
        <f>IF($B14="","",IF(ISNUMBER(SEARCH("Gas",'3 INPUT SAP DATA'!$AI17)),Data!$G$119*Data!$I$119,0)
+(('3 INPUT SAP DATA'!$AQ17*1000/8760)-IF(ISNUMBER(SEARCH("Gas",'3 INPUT SAP DATA'!$AI17)),Data!$G$119*Data!$I$119,0))
*IF(ISNUMBER(SEARCH("MVHR",'3 INPUT SAP DATA'!$R17)),Data!$I$121,IF(ISNUMBER(SEARCH("Positive",'3 INPUT SAP DATA'!$R17)),Data!$I$120)))</f>
        <v/>
      </c>
      <c r="BC14" s="176" t="str">
        <f>IF($B14="","",IF(ISNUMBER(SEARCH("Gas",'3 INPUT SAP DATA'!$AI17)),Data!$G$119*Data!$I$119,0)
+(('3 INPUT SAP DATA'!$AQ17*1000/8760)-IF(ISNUMBER(SEARCH("Gas",'3 INPUT SAP DATA'!$AI17)),Data!$G$119*Data!$I$119,0))
*IF(ISNUMBER(SEARCH("MVHR",'3 INPUT SAP DATA'!$R17)),Data!$I$121,IF(ISNUMBER(SEARCH("Positive",'3 INPUT SAP DATA'!$R17)),Data!$I$120)))</f>
        <v/>
      </c>
      <c r="BD14" s="176" t="str">
        <f>IF($B14="","",IF(ISNUMBER(SEARCH("Gas",'3 INPUT SAP DATA'!$AI17)),Data!$G$119*Data!$I$119,0)
+(('3 INPUT SAP DATA'!$AQ17*1000/8760)-IF(ISNUMBER(SEARCH("Gas",'3 INPUT SAP DATA'!$AI17)),Data!$G$119*Data!$I$119,0))
*IF(ISNUMBER(SEARCH("MVHR",'3 INPUT SAP DATA'!$R17)),Data!$I$121,IF(ISNUMBER(SEARCH("Positive",'3 INPUT SAP DATA'!$R17)),Data!$I$120)))</f>
        <v/>
      </c>
      <c r="BE14" s="176" t="str">
        <f>IF($B14="","",IF(ISNUMBER(SEARCH("Gas",'3 INPUT SAP DATA'!$AI17)),Data!$G$119*Data!$I$119,0)
+(('3 INPUT SAP DATA'!$AQ17*1000/8760)-IF(ISNUMBER(SEARCH("Gas",'3 INPUT SAP DATA'!$AI17)),Data!$G$119*Data!$I$119,0))
*IF(ISNUMBER(SEARCH("MVHR",'3 INPUT SAP DATA'!$R17)),Data!$I$121,IF(ISNUMBER(SEARCH("Positive",'3 INPUT SAP DATA'!$R17)),Data!$I$120)))</f>
        <v/>
      </c>
      <c r="BF14" s="176" t="str">
        <f>IF($B14="","",IF(ISNUMBER(SEARCH("Gas",'3 INPUT SAP DATA'!$AI17)),Data!$G$119*Data!$I$119,0)
+(('3 INPUT SAP DATA'!$AQ17*1000/8760)-IF(ISNUMBER(SEARCH("Gas",'3 INPUT SAP DATA'!$AI17)),Data!$G$119*Data!$I$119,0))
*IF(ISNUMBER(SEARCH("MVHR",'3 INPUT SAP DATA'!$R17)),Data!$I$121,IF(ISNUMBER(SEARCH("Positive",'3 INPUT SAP DATA'!$R17)),Data!$I$120)))</f>
        <v/>
      </c>
      <c r="BG14" s="176" t="str">
        <f>IF($B14="","",IF(ISNUMBER(SEARCH("Gas",'3 INPUT SAP DATA'!$AI17)),Data!$G$119*Data!$I$119,0)
+(('3 INPUT SAP DATA'!$AQ17*1000/8760)-IF(ISNUMBER(SEARCH("Gas",'3 INPUT SAP DATA'!$AI17)),Data!$G$119*Data!$I$119,0))
*IF(ISNUMBER(SEARCH("MVHR",'3 INPUT SAP DATA'!$R17)),Data!$I$121,IF(ISNUMBER(SEARCH("Positive",'3 INPUT SAP DATA'!$R17)),Data!$I$120)))</f>
        <v/>
      </c>
      <c r="BH14" s="176" t="str">
        <f>IF($B14="","",IF(ISNUMBER(SEARCH("Gas",'3 INPUT SAP DATA'!$AI17)),Data!$G$119*Data!$I$119,0)
+(('3 INPUT SAP DATA'!$AQ17*1000/8760)-IF(ISNUMBER(SEARCH("Gas",'3 INPUT SAP DATA'!$AI17)),Data!$G$119*Data!$I$119,0))
*IF(ISNUMBER(SEARCH("MVHR",'3 INPUT SAP DATA'!$R17)),Data!$I$121,IF(ISNUMBER(SEARCH("Positive",'3 INPUT SAP DATA'!$R17)),Data!$I$120)))</f>
        <v/>
      </c>
      <c r="BI14" s="176" t="str">
        <f>IF($B14="","",IF(ISNUMBER(SEARCH("Gas",'3 INPUT SAP DATA'!$AI17)),Data!$G$119*Data!$I$119,0)
+(('3 INPUT SAP DATA'!$AQ17*1000/8760)-IF(ISNUMBER(SEARCH("Gas",'3 INPUT SAP DATA'!$AI17)),Data!$G$119*Data!$I$119,0))
*IF(ISNUMBER(SEARCH("MVHR",'3 INPUT SAP DATA'!$R17)),Data!$I$121,IF(ISNUMBER(SEARCH("Positive",'3 INPUT SAP DATA'!$R17)),Data!$I$120)))</f>
        <v/>
      </c>
      <c r="BJ14" s="176" t="str">
        <f>IF($B14="","",IF(ISNUMBER(SEARCH("Gas",'3 INPUT SAP DATA'!$AI17)),Data!$G$119*Data!$I$119,0)
+(('3 INPUT SAP DATA'!$AQ17*1000/8760)-IF(ISNUMBER(SEARCH("Gas",'3 INPUT SAP DATA'!$AI17)),Data!$G$119*Data!$I$119,0))
*IF(ISNUMBER(SEARCH("MVHR",'3 INPUT SAP DATA'!$R17)),Data!$I$121,IF(ISNUMBER(SEARCH("Positive",'3 INPUT SAP DATA'!$R17)),Data!$I$120)))</f>
        <v/>
      </c>
      <c r="BK14" s="24" t="str">
        <f>IF($B14="","",Occupancy!$G10*Data!$G$122*Data!$I$122)</f>
        <v/>
      </c>
      <c r="BL14" s="24" t="str">
        <f>IF($B14="","",Occupancy!$G10*Data!$G$122*Data!$I$122)</f>
        <v/>
      </c>
      <c r="BM14" s="24" t="str">
        <f>IF($B14="","",Occupancy!$G10*Data!$G$122*Data!$I$122)</f>
        <v/>
      </c>
      <c r="BN14" s="24" t="str">
        <f>IF($B14="","",Occupancy!$G10*Data!$G$122*Data!$I$122)</f>
        <v/>
      </c>
      <c r="BO14" s="24" t="str">
        <f>IF($B14="","",Occupancy!$G10*Data!$G$122*Data!$I$122)</f>
        <v/>
      </c>
      <c r="BP14" s="24" t="str">
        <f>IF($B14="","",Occupancy!$G10*Data!$G$122*Data!$I$122)</f>
        <v/>
      </c>
      <c r="BQ14" s="24" t="str">
        <f>IF($B14="","",Occupancy!$G10*Data!$G$122*Data!$I$122)</f>
        <v/>
      </c>
      <c r="BR14" s="24" t="str">
        <f>IF($B14="","",Occupancy!$G10*Data!$G$122*Data!$I$122)</f>
        <v/>
      </c>
      <c r="BS14" s="24" t="str">
        <f>IF($B14="","",Occupancy!$G10*Data!$G$122*Data!$I$122)</f>
        <v/>
      </c>
      <c r="BT14" s="24" t="str">
        <f>IF($B14="","",Occupancy!$G10*Data!$G$122*Data!$I$122)</f>
        <v/>
      </c>
      <c r="BU14" s="24" t="str">
        <f>IF($B14="","",Occupancy!$G10*Data!$G$122*Data!$I$122)</f>
        <v/>
      </c>
      <c r="BV14" s="24" t="str">
        <f>IF($B14="","",Occupancy!$G10*Data!$G$122*Data!$I$122)</f>
        <v/>
      </c>
      <c r="BW14" s="175" t="str">
        <f>IF($B14="","",1000*DHW!CV14/(Data!D$18*24))</f>
        <v/>
      </c>
      <c r="BX14" s="175" t="str">
        <f>IF($B14="","",1000*DHW!CW14/(Data!E$18*24))</f>
        <v/>
      </c>
      <c r="BY14" s="175" t="str">
        <f>IF($B14="","",1000*DHW!CX14/(Data!F$18*24))</f>
        <v/>
      </c>
      <c r="BZ14" s="175" t="str">
        <f>IF($B14="","",1000*DHW!CY14/(Data!G$18*24))</f>
        <v/>
      </c>
      <c r="CA14" s="175" t="str">
        <f>IF($B14="","",1000*DHW!CZ14/(Data!H$18*24))</f>
        <v/>
      </c>
      <c r="CB14" s="175" t="str">
        <f>IF($B14="","",1000*DHW!DA14/(Data!I$18*24))</f>
        <v/>
      </c>
      <c r="CC14" s="175" t="str">
        <f>IF($B14="","",1000*DHW!DB14/(Data!J$18*24))</f>
        <v/>
      </c>
      <c r="CD14" s="175" t="str">
        <f>IF($B14="","",1000*DHW!DC14/(Data!K$18*24))</f>
        <v/>
      </c>
      <c r="CE14" s="175" t="str">
        <f>IF($B14="","",1000*DHW!DD14/(Data!L$18*24))</f>
        <v/>
      </c>
      <c r="CF14" s="175" t="str">
        <f>IF($B14="","",1000*DHW!DE14/(Data!M$18*24))</f>
        <v/>
      </c>
      <c r="CG14" s="175" t="str">
        <f>IF($B14="","",1000*DHW!DF14/(Data!N$18*24))</f>
        <v/>
      </c>
      <c r="CH14" s="175" t="str">
        <f>IF($B14="","",1000*DHW!DG14/(Data!O$18*24))</f>
        <v/>
      </c>
      <c r="CI14" s="24" t="str">
        <f t="shared" si="0"/>
        <v/>
      </c>
      <c r="CJ14" s="24" t="str">
        <f t="shared" si="1"/>
        <v/>
      </c>
      <c r="CK14" s="24" t="str">
        <f t="shared" si="2"/>
        <v/>
      </c>
      <c r="CL14" s="24" t="str">
        <f t="shared" si="3"/>
        <v/>
      </c>
      <c r="CM14" s="24" t="str">
        <f t="shared" si="4"/>
        <v/>
      </c>
      <c r="CN14" s="24" t="str">
        <f t="shared" si="5"/>
        <v/>
      </c>
      <c r="CO14" s="24" t="str">
        <f t="shared" si="6"/>
        <v/>
      </c>
      <c r="CP14" s="24" t="str">
        <f t="shared" si="7"/>
        <v/>
      </c>
      <c r="CQ14" s="24" t="str">
        <f t="shared" si="8"/>
        <v/>
      </c>
      <c r="CR14" s="24" t="str">
        <f t="shared" si="9"/>
        <v/>
      </c>
      <c r="CS14" s="24" t="str">
        <f t="shared" si="10"/>
        <v/>
      </c>
      <c r="CT14" s="24" t="str">
        <f t="shared" si="11"/>
        <v/>
      </c>
    </row>
    <row r="15" spans="2:98" s="3" customFormat="1" ht="19.899999999999999" customHeight="1">
      <c r="B15" s="16" t="str">
        <f>IF('3 INPUT SAP DATA'!H18="","",'3 INPUT SAP DATA'!H18)</f>
        <v/>
      </c>
      <c r="C15" s="24" t="str">
        <f>IF($B15="","",Data!$G$115*Occupancy!$G11*Data!$I$115)</f>
        <v/>
      </c>
      <c r="D15" s="24" t="str">
        <f>IF($B15="","",Data!$G$115*Occupancy!$G11*Data!$I$115)</f>
        <v/>
      </c>
      <c r="E15" s="24" t="str">
        <f>IF($B15="","",Data!$G$115*Occupancy!$G11*Data!$I$115)</f>
        <v/>
      </c>
      <c r="F15" s="24" t="str">
        <f>IF($B15="","",Data!$G$115*Occupancy!$G11*Data!$I$115)</f>
        <v/>
      </c>
      <c r="G15" s="24" t="str">
        <f>IF($B15="","",Data!$G$115*Occupancy!$G11*Data!$I$115)</f>
        <v/>
      </c>
      <c r="H15" s="24" t="str">
        <f>IF($B15="","",Data!$G$115*Occupancy!$G11*Data!$I$115)</f>
        <v/>
      </c>
      <c r="I15" s="24" t="str">
        <f>IF($B15="","",Data!$G$115*Occupancy!$G11*Data!$I$115)</f>
        <v/>
      </c>
      <c r="J15" s="24" t="str">
        <f>IF($B15="","",Data!$G$115*Occupancy!$G11*Data!$I$115)</f>
        <v/>
      </c>
      <c r="K15" s="24" t="str">
        <f>IF($B15="","",Data!$G$115*Occupancy!$G11*Data!$I$115)</f>
        <v/>
      </c>
      <c r="L15" s="24" t="str">
        <f>IF($B15="","",Data!$G$115*Occupancy!$G11*Data!$I$115)</f>
        <v/>
      </c>
      <c r="M15" s="24" t="str">
        <f>IF($B15="","",Data!$G$115*Occupancy!$G11*Data!$I$115)</f>
        <v/>
      </c>
      <c r="N15" s="24" t="str">
        <f>IF($B15="","",Data!$G$115*Occupancy!$G11*Data!$I$115)</f>
        <v/>
      </c>
      <c r="O15" s="175" t="str">
        <f>IF($B15="","",Lighting!P14)</f>
        <v/>
      </c>
      <c r="P15" s="175" t="str">
        <f>IF($B15="","",Lighting!Q14)</f>
        <v/>
      </c>
      <c r="Q15" s="175" t="str">
        <f>IF($B15="","",Lighting!R14)</f>
        <v/>
      </c>
      <c r="R15" s="175" t="str">
        <f>IF($B15="","",Lighting!S14)</f>
        <v/>
      </c>
      <c r="S15" s="175" t="str">
        <f>IF($B15="","",Lighting!T14)</f>
        <v/>
      </c>
      <c r="T15" s="175" t="str">
        <f>IF($B15="","",Lighting!U14)</f>
        <v/>
      </c>
      <c r="U15" s="175" t="str">
        <f>IF($B15="","",Lighting!V14)</f>
        <v/>
      </c>
      <c r="V15" s="175" t="str">
        <f>IF($B15="","",Lighting!W14)</f>
        <v/>
      </c>
      <c r="W15" s="175" t="str">
        <f>IF($B15="","",Lighting!X14)</f>
        <v/>
      </c>
      <c r="X15" s="175" t="str">
        <f>IF($B15="","",Lighting!Y14)</f>
        <v/>
      </c>
      <c r="Y15" s="175" t="str">
        <f>IF($B15="","",Lighting!Z14)</f>
        <v/>
      </c>
      <c r="Z15" s="175" t="str">
        <f>IF($B15="","",Lighting!AA14)</f>
        <v/>
      </c>
      <c r="AA15" s="24" t="str">
        <f>IF($B15="","",Appliances!W14)</f>
        <v/>
      </c>
      <c r="AB15" s="24" t="str">
        <f>IF($B15="","",Appliances!X14)</f>
        <v/>
      </c>
      <c r="AC15" s="24" t="str">
        <f>IF($B15="","",Appliances!Y14)</f>
        <v/>
      </c>
      <c r="AD15" s="24" t="str">
        <f>IF($B15="","",Appliances!Z14)</f>
        <v/>
      </c>
      <c r="AE15" s="24" t="str">
        <f>IF($B15="","",Appliances!AA14)</f>
        <v/>
      </c>
      <c r="AF15" s="24" t="str">
        <f>IF($B15="","",Appliances!AB14)</f>
        <v/>
      </c>
      <c r="AG15" s="24" t="str">
        <f>IF($B15="","",Appliances!AC14)</f>
        <v/>
      </c>
      <c r="AH15" s="24" t="str">
        <f>IF($B15="","",Appliances!AD14)</f>
        <v/>
      </c>
      <c r="AI15" s="24" t="str">
        <f>IF($B15="","",Appliances!AE14)</f>
        <v/>
      </c>
      <c r="AJ15" s="24" t="str">
        <f>IF($B15="","",Appliances!AF14)</f>
        <v/>
      </c>
      <c r="AK15" s="24" t="str">
        <f>IF($B15="","",Appliances!AG14)</f>
        <v/>
      </c>
      <c r="AL15" s="24" t="str">
        <f>IF($B15="","",Appliances!AH14)</f>
        <v/>
      </c>
      <c r="AM15" s="24" t="str">
        <f>IF($B15="","",Cooking!P14)</f>
        <v/>
      </c>
      <c r="AN15" s="24" t="str">
        <f>IF($B15="","",Cooking!Q14)</f>
        <v/>
      </c>
      <c r="AO15" s="24" t="str">
        <f>IF($B15="","",Cooking!R14)</f>
        <v/>
      </c>
      <c r="AP15" s="24" t="str">
        <f>IF($B15="","",Cooking!S14)</f>
        <v/>
      </c>
      <c r="AQ15" s="24" t="str">
        <f>IF($B15="","",Cooking!T14)</f>
        <v/>
      </c>
      <c r="AR15" s="24" t="str">
        <f>IF($B15="","",Cooking!U14)</f>
        <v/>
      </c>
      <c r="AS15" s="24" t="str">
        <f>IF($B15="","",Cooking!V14)</f>
        <v/>
      </c>
      <c r="AT15" s="24" t="str">
        <f>IF($B15="","",Cooking!W14)</f>
        <v/>
      </c>
      <c r="AU15" s="24" t="str">
        <f>IF($B15="","",Cooking!X14)</f>
        <v/>
      </c>
      <c r="AV15" s="24" t="str">
        <f>IF($B15="","",Cooking!Y14)</f>
        <v/>
      </c>
      <c r="AW15" s="24" t="str">
        <f>IF($B15="","",Cooking!Z14)</f>
        <v/>
      </c>
      <c r="AX15" s="24" t="str">
        <f>IF($B15="","",Cooking!AA14)</f>
        <v/>
      </c>
      <c r="AY15" s="176" t="str">
        <f>IF($B15="","",IF(ISNUMBER(SEARCH("Gas",'3 INPUT SAP DATA'!$AI18)),Data!$G$119*Data!$I$119,0)
+(('3 INPUT SAP DATA'!$AQ18*1000/8760)-IF(ISNUMBER(SEARCH("Gas",'3 INPUT SAP DATA'!$AI18)),Data!$G$119*Data!$I$119,0))
*IF(ISNUMBER(SEARCH("MVHR",'3 INPUT SAP DATA'!$R18)),Data!$I$121,IF(ISNUMBER(SEARCH("Positive",'3 INPUT SAP DATA'!$R18)),Data!$I$120)))</f>
        <v/>
      </c>
      <c r="AZ15" s="176" t="str">
        <f>IF($B15="","",IF(ISNUMBER(SEARCH("Gas",'3 INPUT SAP DATA'!$AI18)),Data!$G$119*Data!$I$119,0)
+(('3 INPUT SAP DATA'!$AQ18*1000/8760)-IF(ISNUMBER(SEARCH("Gas",'3 INPUT SAP DATA'!$AI18)),Data!$G$119*Data!$I$119,0))
*IF(ISNUMBER(SEARCH("MVHR",'3 INPUT SAP DATA'!$R18)),Data!$I$121,IF(ISNUMBER(SEARCH("Positive",'3 INPUT SAP DATA'!$R18)),Data!$I$120)))</f>
        <v/>
      </c>
      <c r="BA15" s="176" t="str">
        <f>IF($B15="","",IF(ISNUMBER(SEARCH("Gas",'3 INPUT SAP DATA'!$AI18)),Data!$G$119*Data!$I$119,0)
+(('3 INPUT SAP DATA'!$AQ18*1000/8760)-IF(ISNUMBER(SEARCH("Gas",'3 INPUT SAP DATA'!$AI18)),Data!$G$119*Data!$I$119,0))
*IF(ISNUMBER(SEARCH("MVHR",'3 INPUT SAP DATA'!$R18)),Data!$I$121,IF(ISNUMBER(SEARCH("Positive",'3 INPUT SAP DATA'!$R18)),Data!$I$120)))</f>
        <v/>
      </c>
      <c r="BB15" s="176" t="str">
        <f>IF($B15="","",IF(ISNUMBER(SEARCH("Gas",'3 INPUT SAP DATA'!$AI18)),Data!$G$119*Data!$I$119,0)
+(('3 INPUT SAP DATA'!$AQ18*1000/8760)-IF(ISNUMBER(SEARCH("Gas",'3 INPUT SAP DATA'!$AI18)),Data!$G$119*Data!$I$119,0))
*IF(ISNUMBER(SEARCH("MVHR",'3 INPUT SAP DATA'!$R18)),Data!$I$121,IF(ISNUMBER(SEARCH("Positive",'3 INPUT SAP DATA'!$R18)),Data!$I$120)))</f>
        <v/>
      </c>
      <c r="BC15" s="176" t="str">
        <f>IF($B15="","",IF(ISNUMBER(SEARCH("Gas",'3 INPUT SAP DATA'!$AI18)),Data!$G$119*Data!$I$119,0)
+(('3 INPUT SAP DATA'!$AQ18*1000/8760)-IF(ISNUMBER(SEARCH("Gas",'3 INPUT SAP DATA'!$AI18)),Data!$G$119*Data!$I$119,0))
*IF(ISNUMBER(SEARCH("MVHR",'3 INPUT SAP DATA'!$R18)),Data!$I$121,IF(ISNUMBER(SEARCH("Positive",'3 INPUT SAP DATA'!$R18)),Data!$I$120)))</f>
        <v/>
      </c>
      <c r="BD15" s="176" t="str">
        <f>IF($B15="","",IF(ISNUMBER(SEARCH("Gas",'3 INPUT SAP DATA'!$AI18)),Data!$G$119*Data!$I$119,0)
+(('3 INPUT SAP DATA'!$AQ18*1000/8760)-IF(ISNUMBER(SEARCH("Gas",'3 INPUT SAP DATA'!$AI18)),Data!$G$119*Data!$I$119,0))
*IF(ISNUMBER(SEARCH("MVHR",'3 INPUT SAP DATA'!$R18)),Data!$I$121,IF(ISNUMBER(SEARCH("Positive",'3 INPUT SAP DATA'!$R18)),Data!$I$120)))</f>
        <v/>
      </c>
      <c r="BE15" s="176" t="str">
        <f>IF($B15="","",IF(ISNUMBER(SEARCH("Gas",'3 INPUT SAP DATA'!$AI18)),Data!$G$119*Data!$I$119,0)
+(('3 INPUT SAP DATA'!$AQ18*1000/8760)-IF(ISNUMBER(SEARCH("Gas",'3 INPUT SAP DATA'!$AI18)),Data!$G$119*Data!$I$119,0))
*IF(ISNUMBER(SEARCH("MVHR",'3 INPUT SAP DATA'!$R18)),Data!$I$121,IF(ISNUMBER(SEARCH("Positive",'3 INPUT SAP DATA'!$R18)),Data!$I$120)))</f>
        <v/>
      </c>
      <c r="BF15" s="176" t="str">
        <f>IF($B15="","",IF(ISNUMBER(SEARCH("Gas",'3 INPUT SAP DATA'!$AI18)),Data!$G$119*Data!$I$119,0)
+(('3 INPUT SAP DATA'!$AQ18*1000/8760)-IF(ISNUMBER(SEARCH("Gas",'3 INPUT SAP DATA'!$AI18)),Data!$G$119*Data!$I$119,0))
*IF(ISNUMBER(SEARCH("MVHR",'3 INPUT SAP DATA'!$R18)),Data!$I$121,IF(ISNUMBER(SEARCH("Positive",'3 INPUT SAP DATA'!$R18)),Data!$I$120)))</f>
        <v/>
      </c>
      <c r="BG15" s="176" t="str">
        <f>IF($B15="","",IF(ISNUMBER(SEARCH("Gas",'3 INPUT SAP DATA'!$AI18)),Data!$G$119*Data!$I$119,0)
+(('3 INPUT SAP DATA'!$AQ18*1000/8760)-IF(ISNUMBER(SEARCH("Gas",'3 INPUT SAP DATA'!$AI18)),Data!$G$119*Data!$I$119,0))
*IF(ISNUMBER(SEARCH("MVHR",'3 INPUT SAP DATA'!$R18)),Data!$I$121,IF(ISNUMBER(SEARCH("Positive",'3 INPUT SAP DATA'!$R18)),Data!$I$120)))</f>
        <v/>
      </c>
      <c r="BH15" s="176" t="str">
        <f>IF($B15="","",IF(ISNUMBER(SEARCH("Gas",'3 INPUT SAP DATA'!$AI18)),Data!$G$119*Data!$I$119,0)
+(('3 INPUT SAP DATA'!$AQ18*1000/8760)-IF(ISNUMBER(SEARCH("Gas",'3 INPUT SAP DATA'!$AI18)),Data!$G$119*Data!$I$119,0))
*IF(ISNUMBER(SEARCH("MVHR",'3 INPUT SAP DATA'!$R18)),Data!$I$121,IF(ISNUMBER(SEARCH("Positive",'3 INPUT SAP DATA'!$R18)),Data!$I$120)))</f>
        <v/>
      </c>
      <c r="BI15" s="176" t="str">
        <f>IF($B15="","",IF(ISNUMBER(SEARCH("Gas",'3 INPUT SAP DATA'!$AI18)),Data!$G$119*Data!$I$119,0)
+(('3 INPUT SAP DATA'!$AQ18*1000/8760)-IF(ISNUMBER(SEARCH("Gas",'3 INPUT SAP DATA'!$AI18)),Data!$G$119*Data!$I$119,0))
*IF(ISNUMBER(SEARCH("MVHR",'3 INPUT SAP DATA'!$R18)),Data!$I$121,IF(ISNUMBER(SEARCH("Positive",'3 INPUT SAP DATA'!$R18)),Data!$I$120)))</f>
        <v/>
      </c>
      <c r="BJ15" s="176" t="str">
        <f>IF($B15="","",IF(ISNUMBER(SEARCH("Gas",'3 INPUT SAP DATA'!$AI18)),Data!$G$119*Data!$I$119,0)
+(('3 INPUT SAP DATA'!$AQ18*1000/8760)-IF(ISNUMBER(SEARCH("Gas",'3 INPUT SAP DATA'!$AI18)),Data!$G$119*Data!$I$119,0))
*IF(ISNUMBER(SEARCH("MVHR",'3 INPUT SAP DATA'!$R18)),Data!$I$121,IF(ISNUMBER(SEARCH("Positive",'3 INPUT SAP DATA'!$R18)),Data!$I$120)))</f>
        <v/>
      </c>
      <c r="BK15" s="24" t="str">
        <f>IF($B15="","",Occupancy!$G11*Data!$G$122*Data!$I$122)</f>
        <v/>
      </c>
      <c r="BL15" s="24" t="str">
        <f>IF($B15="","",Occupancy!$G11*Data!$G$122*Data!$I$122)</f>
        <v/>
      </c>
      <c r="BM15" s="24" t="str">
        <f>IF($B15="","",Occupancy!$G11*Data!$G$122*Data!$I$122)</f>
        <v/>
      </c>
      <c r="BN15" s="24" t="str">
        <f>IF($B15="","",Occupancy!$G11*Data!$G$122*Data!$I$122)</f>
        <v/>
      </c>
      <c r="BO15" s="24" t="str">
        <f>IF($B15="","",Occupancy!$G11*Data!$G$122*Data!$I$122)</f>
        <v/>
      </c>
      <c r="BP15" s="24" t="str">
        <f>IF($B15="","",Occupancy!$G11*Data!$G$122*Data!$I$122)</f>
        <v/>
      </c>
      <c r="BQ15" s="24" t="str">
        <f>IF($B15="","",Occupancy!$G11*Data!$G$122*Data!$I$122)</f>
        <v/>
      </c>
      <c r="BR15" s="24" t="str">
        <f>IF($B15="","",Occupancy!$G11*Data!$G$122*Data!$I$122)</f>
        <v/>
      </c>
      <c r="BS15" s="24" t="str">
        <f>IF($B15="","",Occupancy!$G11*Data!$G$122*Data!$I$122)</f>
        <v/>
      </c>
      <c r="BT15" s="24" t="str">
        <f>IF($B15="","",Occupancy!$G11*Data!$G$122*Data!$I$122)</f>
        <v/>
      </c>
      <c r="BU15" s="24" t="str">
        <f>IF($B15="","",Occupancy!$G11*Data!$G$122*Data!$I$122)</f>
        <v/>
      </c>
      <c r="BV15" s="24" t="str">
        <f>IF($B15="","",Occupancy!$G11*Data!$G$122*Data!$I$122)</f>
        <v/>
      </c>
      <c r="BW15" s="175" t="str">
        <f>IF($B15="","",1000*DHW!CV15/(Data!D$18*24))</f>
        <v/>
      </c>
      <c r="BX15" s="175" t="str">
        <f>IF($B15="","",1000*DHW!CW15/(Data!E$18*24))</f>
        <v/>
      </c>
      <c r="BY15" s="175" t="str">
        <f>IF($B15="","",1000*DHW!CX15/(Data!F$18*24))</f>
        <v/>
      </c>
      <c r="BZ15" s="175" t="str">
        <f>IF($B15="","",1000*DHW!CY15/(Data!G$18*24))</f>
        <v/>
      </c>
      <c r="CA15" s="175" t="str">
        <f>IF($B15="","",1000*DHW!CZ15/(Data!H$18*24))</f>
        <v/>
      </c>
      <c r="CB15" s="175" t="str">
        <f>IF($B15="","",1000*DHW!DA15/(Data!I$18*24))</f>
        <v/>
      </c>
      <c r="CC15" s="175" t="str">
        <f>IF($B15="","",1000*DHW!DB15/(Data!J$18*24))</f>
        <v/>
      </c>
      <c r="CD15" s="175" t="str">
        <f>IF($B15="","",1000*DHW!DC15/(Data!K$18*24))</f>
        <v/>
      </c>
      <c r="CE15" s="175" t="str">
        <f>IF($B15="","",1000*DHW!DD15/(Data!L$18*24))</f>
        <v/>
      </c>
      <c r="CF15" s="175" t="str">
        <f>IF($B15="","",1000*DHW!DE15/(Data!M$18*24))</f>
        <v/>
      </c>
      <c r="CG15" s="175" t="str">
        <f>IF($B15="","",1000*DHW!DF15/(Data!N$18*24))</f>
        <v/>
      </c>
      <c r="CH15" s="175" t="str">
        <f>IF($B15="","",1000*DHW!DG15/(Data!O$18*24))</f>
        <v/>
      </c>
      <c r="CI15" s="24" t="str">
        <f t="shared" si="0"/>
        <v/>
      </c>
      <c r="CJ15" s="24" t="str">
        <f t="shared" si="1"/>
        <v/>
      </c>
      <c r="CK15" s="24" t="str">
        <f t="shared" si="2"/>
        <v/>
      </c>
      <c r="CL15" s="24" t="str">
        <f t="shared" si="3"/>
        <v/>
      </c>
      <c r="CM15" s="24" t="str">
        <f t="shared" si="4"/>
        <v/>
      </c>
      <c r="CN15" s="24" t="str">
        <f t="shared" si="5"/>
        <v/>
      </c>
      <c r="CO15" s="24" t="str">
        <f t="shared" si="6"/>
        <v/>
      </c>
      <c r="CP15" s="24" t="str">
        <f t="shared" si="7"/>
        <v/>
      </c>
      <c r="CQ15" s="24" t="str">
        <f t="shared" si="8"/>
        <v/>
      </c>
      <c r="CR15" s="24" t="str">
        <f t="shared" si="9"/>
        <v/>
      </c>
      <c r="CS15" s="24" t="str">
        <f t="shared" si="10"/>
        <v/>
      </c>
      <c r="CT15" s="24" t="str">
        <f t="shared" si="11"/>
        <v/>
      </c>
    </row>
    <row r="16" spans="2:98" s="3" customFormat="1" ht="19.899999999999999" customHeight="1">
      <c r="B16" s="16" t="str">
        <f>IF('3 INPUT SAP DATA'!H19="","",'3 INPUT SAP DATA'!H19)</f>
        <v/>
      </c>
      <c r="C16" s="24" t="str">
        <f>IF($B16="","",Data!$G$115*Occupancy!$G12*Data!$I$115)</f>
        <v/>
      </c>
      <c r="D16" s="24" t="str">
        <f>IF($B16="","",Data!$G$115*Occupancy!$G12*Data!$I$115)</f>
        <v/>
      </c>
      <c r="E16" s="24" t="str">
        <f>IF($B16="","",Data!$G$115*Occupancy!$G12*Data!$I$115)</f>
        <v/>
      </c>
      <c r="F16" s="24" t="str">
        <f>IF($B16="","",Data!$G$115*Occupancy!$G12*Data!$I$115)</f>
        <v/>
      </c>
      <c r="G16" s="24" t="str">
        <f>IF($B16="","",Data!$G$115*Occupancy!$G12*Data!$I$115)</f>
        <v/>
      </c>
      <c r="H16" s="24" t="str">
        <f>IF($B16="","",Data!$G$115*Occupancy!$G12*Data!$I$115)</f>
        <v/>
      </c>
      <c r="I16" s="24" t="str">
        <f>IF($B16="","",Data!$G$115*Occupancy!$G12*Data!$I$115)</f>
        <v/>
      </c>
      <c r="J16" s="24" t="str">
        <f>IF($B16="","",Data!$G$115*Occupancy!$G12*Data!$I$115)</f>
        <v/>
      </c>
      <c r="K16" s="24" t="str">
        <f>IF($B16="","",Data!$G$115*Occupancy!$G12*Data!$I$115)</f>
        <v/>
      </c>
      <c r="L16" s="24" t="str">
        <f>IF($B16="","",Data!$G$115*Occupancy!$G12*Data!$I$115)</f>
        <v/>
      </c>
      <c r="M16" s="24" t="str">
        <f>IF($B16="","",Data!$G$115*Occupancy!$G12*Data!$I$115)</f>
        <v/>
      </c>
      <c r="N16" s="24" t="str">
        <f>IF($B16="","",Data!$G$115*Occupancy!$G12*Data!$I$115)</f>
        <v/>
      </c>
      <c r="O16" s="175" t="str">
        <f>IF($B16="","",Lighting!P15)</f>
        <v/>
      </c>
      <c r="P16" s="175" t="str">
        <f>IF($B16="","",Lighting!Q15)</f>
        <v/>
      </c>
      <c r="Q16" s="175" t="str">
        <f>IF($B16="","",Lighting!R15)</f>
        <v/>
      </c>
      <c r="R16" s="175" t="str">
        <f>IF($B16="","",Lighting!S15)</f>
        <v/>
      </c>
      <c r="S16" s="175" t="str">
        <f>IF($B16="","",Lighting!T15)</f>
        <v/>
      </c>
      <c r="T16" s="175" t="str">
        <f>IF($B16="","",Lighting!U15)</f>
        <v/>
      </c>
      <c r="U16" s="175" t="str">
        <f>IF($B16="","",Lighting!V15)</f>
        <v/>
      </c>
      <c r="V16" s="175" t="str">
        <f>IF($B16="","",Lighting!W15)</f>
        <v/>
      </c>
      <c r="W16" s="175" t="str">
        <f>IF($B16="","",Lighting!X15)</f>
        <v/>
      </c>
      <c r="X16" s="175" t="str">
        <f>IF($B16="","",Lighting!Y15)</f>
        <v/>
      </c>
      <c r="Y16" s="175" t="str">
        <f>IF($B16="","",Lighting!Z15)</f>
        <v/>
      </c>
      <c r="Z16" s="175" t="str">
        <f>IF($B16="","",Lighting!AA15)</f>
        <v/>
      </c>
      <c r="AA16" s="24" t="str">
        <f>IF($B16="","",Appliances!W15)</f>
        <v/>
      </c>
      <c r="AB16" s="24" t="str">
        <f>IF($B16="","",Appliances!X15)</f>
        <v/>
      </c>
      <c r="AC16" s="24" t="str">
        <f>IF($B16="","",Appliances!Y15)</f>
        <v/>
      </c>
      <c r="AD16" s="24" t="str">
        <f>IF($B16="","",Appliances!Z15)</f>
        <v/>
      </c>
      <c r="AE16" s="24" t="str">
        <f>IF($B16="","",Appliances!AA15)</f>
        <v/>
      </c>
      <c r="AF16" s="24" t="str">
        <f>IF($B16="","",Appliances!AB15)</f>
        <v/>
      </c>
      <c r="AG16" s="24" t="str">
        <f>IF($B16="","",Appliances!AC15)</f>
        <v/>
      </c>
      <c r="AH16" s="24" t="str">
        <f>IF($B16="","",Appliances!AD15)</f>
        <v/>
      </c>
      <c r="AI16" s="24" t="str">
        <f>IF($B16="","",Appliances!AE15)</f>
        <v/>
      </c>
      <c r="AJ16" s="24" t="str">
        <f>IF($B16="","",Appliances!AF15)</f>
        <v/>
      </c>
      <c r="AK16" s="24" t="str">
        <f>IF($B16="","",Appliances!AG15)</f>
        <v/>
      </c>
      <c r="AL16" s="24" t="str">
        <f>IF($B16="","",Appliances!AH15)</f>
        <v/>
      </c>
      <c r="AM16" s="24" t="str">
        <f>IF($B16="","",Cooking!P15)</f>
        <v/>
      </c>
      <c r="AN16" s="24" t="str">
        <f>IF($B16="","",Cooking!Q15)</f>
        <v/>
      </c>
      <c r="AO16" s="24" t="str">
        <f>IF($B16="","",Cooking!R15)</f>
        <v/>
      </c>
      <c r="AP16" s="24" t="str">
        <f>IF($B16="","",Cooking!S15)</f>
        <v/>
      </c>
      <c r="AQ16" s="24" t="str">
        <f>IF($B16="","",Cooking!T15)</f>
        <v/>
      </c>
      <c r="AR16" s="24" t="str">
        <f>IF($B16="","",Cooking!U15)</f>
        <v/>
      </c>
      <c r="AS16" s="24" t="str">
        <f>IF($B16="","",Cooking!V15)</f>
        <v/>
      </c>
      <c r="AT16" s="24" t="str">
        <f>IF($B16="","",Cooking!W15)</f>
        <v/>
      </c>
      <c r="AU16" s="24" t="str">
        <f>IF($B16="","",Cooking!X15)</f>
        <v/>
      </c>
      <c r="AV16" s="24" t="str">
        <f>IF($B16="","",Cooking!Y15)</f>
        <v/>
      </c>
      <c r="AW16" s="24" t="str">
        <f>IF($B16="","",Cooking!Z15)</f>
        <v/>
      </c>
      <c r="AX16" s="24" t="str">
        <f>IF($B16="","",Cooking!AA15)</f>
        <v/>
      </c>
      <c r="AY16" s="176" t="str">
        <f>IF($B16="","",IF(ISNUMBER(SEARCH("Gas",'3 INPUT SAP DATA'!$AI19)),Data!$G$119*Data!$I$119,0)
+(('3 INPUT SAP DATA'!$AQ19*1000/8760)-IF(ISNUMBER(SEARCH("Gas",'3 INPUT SAP DATA'!$AI19)),Data!$G$119*Data!$I$119,0))
*IF(ISNUMBER(SEARCH("MVHR",'3 INPUT SAP DATA'!$R19)),Data!$I$121,IF(ISNUMBER(SEARCH("Positive",'3 INPUT SAP DATA'!$R19)),Data!$I$120)))</f>
        <v/>
      </c>
      <c r="AZ16" s="176" t="str">
        <f>IF($B16="","",IF(ISNUMBER(SEARCH("Gas",'3 INPUT SAP DATA'!$AI19)),Data!$G$119*Data!$I$119,0)
+(('3 INPUT SAP DATA'!$AQ19*1000/8760)-IF(ISNUMBER(SEARCH("Gas",'3 INPUT SAP DATA'!$AI19)),Data!$G$119*Data!$I$119,0))
*IF(ISNUMBER(SEARCH("MVHR",'3 INPUT SAP DATA'!$R19)),Data!$I$121,IF(ISNUMBER(SEARCH("Positive",'3 INPUT SAP DATA'!$R19)),Data!$I$120)))</f>
        <v/>
      </c>
      <c r="BA16" s="176" t="str">
        <f>IF($B16="","",IF(ISNUMBER(SEARCH("Gas",'3 INPUT SAP DATA'!$AI19)),Data!$G$119*Data!$I$119,0)
+(('3 INPUT SAP DATA'!$AQ19*1000/8760)-IF(ISNUMBER(SEARCH("Gas",'3 INPUT SAP DATA'!$AI19)),Data!$G$119*Data!$I$119,0))
*IF(ISNUMBER(SEARCH("MVHR",'3 INPUT SAP DATA'!$R19)),Data!$I$121,IF(ISNUMBER(SEARCH("Positive",'3 INPUT SAP DATA'!$R19)),Data!$I$120)))</f>
        <v/>
      </c>
      <c r="BB16" s="176" t="str">
        <f>IF($B16="","",IF(ISNUMBER(SEARCH("Gas",'3 INPUT SAP DATA'!$AI19)),Data!$G$119*Data!$I$119,0)
+(('3 INPUT SAP DATA'!$AQ19*1000/8760)-IF(ISNUMBER(SEARCH("Gas",'3 INPUT SAP DATA'!$AI19)),Data!$G$119*Data!$I$119,0))
*IF(ISNUMBER(SEARCH("MVHR",'3 INPUT SAP DATA'!$R19)),Data!$I$121,IF(ISNUMBER(SEARCH("Positive",'3 INPUT SAP DATA'!$R19)),Data!$I$120)))</f>
        <v/>
      </c>
      <c r="BC16" s="176" t="str">
        <f>IF($B16="","",IF(ISNUMBER(SEARCH("Gas",'3 INPUT SAP DATA'!$AI19)),Data!$G$119*Data!$I$119,0)
+(('3 INPUT SAP DATA'!$AQ19*1000/8760)-IF(ISNUMBER(SEARCH("Gas",'3 INPUT SAP DATA'!$AI19)),Data!$G$119*Data!$I$119,0))
*IF(ISNUMBER(SEARCH("MVHR",'3 INPUT SAP DATA'!$R19)),Data!$I$121,IF(ISNUMBER(SEARCH("Positive",'3 INPUT SAP DATA'!$R19)),Data!$I$120)))</f>
        <v/>
      </c>
      <c r="BD16" s="176" t="str">
        <f>IF($B16="","",IF(ISNUMBER(SEARCH("Gas",'3 INPUT SAP DATA'!$AI19)),Data!$G$119*Data!$I$119,0)
+(('3 INPUT SAP DATA'!$AQ19*1000/8760)-IF(ISNUMBER(SEARCH("Gas",'3 INPUT SAP DATA'!$AI19)),Data!$G$119*Data!$I$119,0))
*IF(ISNUMBER(SEARCH("MVHR",'3 INPUT SAP DATA'!$R19)),Data!$I$121,IF(ISNUMBER(SEARCH("Positive",'3 INPUT SAP DATA'!$R19)),Data!$I$120)))</f>
        <v/>
      </c>
      <c r="BE16" s="176" t="str">
        <f>IF($B16="","",IF(ISNUMBER(SEARCH("Gas",'3 INPUT SAP DATA'!$AI19)),Data!$G$119*Data!$I$119,0)
+(('3 INPUT SAP DATA'!$AQ19*1000/8760)-IF(ISNUMBER(SEARCH("Gas",'3 INPUT SAP DATA'!$AI19)),Data!$G$119*Data!$I$119,0))
*IF(ISNUMBER(SEARCH("MVHR",'3 INPUT SAP DATA'!$R19)),Data!$I$121,IF(ISNUMBER(SEARCH("Positive",'3 INPUT SAP DATA'!$R19)),Data!$I$120)))</f>
        <v/>
      </c>
      <c r="BF16" s="176" t="str">
        <f>IF($B16="","",IF(ISNUMBER(SEARCH("Gas",'3 INPUT SAP DATA'!$AI19)),Data!$G$119*Data!$I$119,0)
+(('3 INPUT SAP DATA'!$AQ19*1000/8760)-IF(ISNUMBER(SEARCH("Gas",'3 INPUT SAP DATA'!$AI19)),Data!$G$119*Data!$I$119,0))
*IF(ISNUMBER(SEARCH("MVHR",'3 INPUT SAP DATA'!$R19)),Data!$I$121,IF(ISNUMBER(SEARCH("Positive",'3 INPUT SAP DATA'!$R19)),Data!$I$120)))</f>
        <v/>
      </c>
      <c r="BG16" s="176" t="str">
        <f>IF($B16="","",IF(ISNUMBER(SEARCH("Gas",'3 INPUT SAP DATA'!$AI19)),Data!$G$119*Data!$I$119,0)
+(('3 INPUT SAP DATA'!$AQ19*1000/8760)-IF(ISNUMBER(SEARCH("Gas",'3 INPUT SAP DATA'!$AI19)),Data!$G$119*Data!$I$119,0))
*IF(ISNUMBER(SEARCH("MVHR",'3 INPUT SAP DATA'!$R19)),Data!$I$121,IF(ISNUMBER(SEARCH("Positive",'3 INPUT SAP DATA'!$R19)),Data!$I$120)))</f>
        <v/>
      </c>
      <c r="BH16" s="176" t="str">
        <f>IF($B16="","",IF(ISNUMBER(SEARCH("Gas",'3 INPUT SAP DATA'!$AI19)),Data!$G$119*Data!$I$119,0)
+(('3 INPUT SAP DATA'!$AQ19*1000/8760)-IF(ISNUMBER(SEARCH("Gas",'3 INPUT SAP DATA'!$AI19)),Data!$G$119*Data!$I$119,0))
*IF(ISNUMBER(SEARCH("MVHR",'3 INPUT SAP DATA'!$R19)),Data!$I$121,IF(ISNUMBER(SEARCH("Positive",'3 INPUT SAP DATA'!$R19)),Data!$I$120)))</f>
        <v/>
      </c>
      <c r="BI16" s="176" t="str">
        <f>IF($B16="","",IF(ISNUMBER(SEARCH("Gas",'3 INPUT SAP DATA'!$AI19)),Data!$G$119*Data!$I$119,0)
+(('3 INPUT SAP DATA'!$AQ19*1000/8760)-IF(ISNUMBER(SEARCH("Gas",'3 INPUT SAP DATA'!$AI19)),Data!$G$119*Data!$I$119,0))
*IF(ISNUMBER(SEARCH("MVHR",'3 INPUT SAP DATA'!$R19)),Data!$I$121,IF(ISNUMBER(SEARCH("Positive",'3 INPUT SAP DATA'!$R19)),Data!$I$120)))</f>
        <v/>
      </c>
      <c r="BJ16" s="176" t="str">
        <f>IF($B16="","",IF(ISNUMBER(SEARCH("Gas",'3 INPUT SAP DATA'!$AI19)),Data!$G$119*Data!$I$119,0)
+(('3 INPUT SAP DATA'!$AQ19*1000/8760)-IF(ISNUMBER(SEARCH("Gas",'3 INPUT SAP DATA'!$AI19)),Data!$G$119*Data!$I$119,0))
*IF(ISNUMBER(SEARCH("MVHR",'3 INPUT SAP DATA'!$R19)),Data!$I$121,IF(ISNUMBER(SEARCH("Positive",'3 INPUT SAP DATA'!$R19)),Data!$I$120)))</f>
        <v/>
      </c>
      <c r="BK16" s="24" t="str">
        <f>IF($B16="","",Occupancy!$G12*Data!$G$122*Data!$I$122)</f>
        <v/>
      </c>
      <c r="BL16" s="24" t="str">
        <f>IF($B16="","",Occupancy!$G12*Data!$G$122*Data!$I$122)</f>
        <v/>
      </c>
      <c r="BM16" s="24" t="str">
        <f>IF($B16="","",Occupancy!$G12*Data!$G$122*Data!$I$122)</f>
        <v/>
      </c>
      <c r="BN16" s="24" t="str">
        <f>IF($B16="","",Occupancy!$G12*Data!$G$122*Data!$I$122)</f>
        <v/>
      </c>
      <c r="BO16" s="24" t="str">
        <f>IF($B16="","",Occupancy!$G12*Data!$G$122*Data!$I$122)</f>
        <v/>
      </c>
      <c r="BP16" s="24" t="str">
        <f>IF($B16="","",Occupancy!$G12*Data!$G$122*Data!$I$122)</f>
        <v/>
      </c>
      <c r="BQ16" s="24" t="str">
        <f>IF($B16="","",Occupancy!$G12*Data!$G$122*Data!$I$122)</f>
        <v/>
      </c>
      <c r="BR16" s="24" t="str">
        <f>IF($B16="","",Occupancy!$G12*Data!$G$122*Data!$I$122)</f>
        <v/>
      </c>
      <c r="BS16" s="24" t="str">
        <f>IF($B16="","",Occupancy!$G12*Data!$G$122*Data!$I$122)</f>
        <v/>
      </c>
      <c r="BT16" s="24" t="str">
        <f>IF($B16="","",Occupancy!$G12*Data!$G$122*Data!$I$122)</f>
        <v/>
      </c>
      <c r="BU16" s="24" t="str">
        <f>IF($B16="","",Occupancy!$G12*Data!$G$122*Data!$I$122)</f>
        <v/>
      </c>
      <c r="BV16" s="24" t="str">
        <f>IF($B16="","",Occupancy!$G12*Data!$G$122*Data!$I$122)</f>
        <v/>
      </c>
      <c r="BW16" s="175" t="str">
        <f>IF($B16="","",1000*DHW!CV16/(Data!D$18*24))</f>
        <v/>
      </c>
      <c r="BX16" s="175" t="str">
        <f>IF($B16="","",1000*DHW!CW16/(Data!E$18*24))</f>
        <v/>
      </c>
      <c r="BY16" s="175" t="str">
        <f>IF($B16="","",1000*DHW!CX16/(Data!F$18*24))</f>
        <v/>
      </c>
      <c r="BZ16" s="175" t="str">
        <f>IF($B16="","",1000*DHW!CY16/(Data!G$18*24))</f>
        <v/>
      </c>
      <c r="CA16" s="175" t="str">
        <f>IF($B16="","",1000*DHW!CZ16/(Data!H$18*24))</f>
        <v/>
      </c>
      <c r="CB16" s="175" t="str">
        <f>IF($B16="","",1000*DHW!DA16/(Data!I$18*24))</f>
        <v/>
      </c>
      <c r="CC16" s="175" t="str">
        <f>IF($B16="","",1000*DHW!DB16/(Data!J$18*24))</f>
        <v/>
      </c>
      <c r="CD16" s="175" t="str">
        <f>IF($B16="","",1000*DHW!DC16/(Data!K$18*24))</f>
        <v/>
      </c>
      <c r="CE16" s="175" t="str">
        <f>IF($B16="","",1000*DHW!DD16/(Data!L$18*24))</f>
        <v/>
      </c>
      <c r="CF16" s="175" t="str">
        <f>IF($B16="","",1000*DHW!DE16/(Data!M$18*24))</f>
        <v/>
      </c>
      <c r="CG16" s="175" t="str">
        <f>IF($B16="","",1000*DHW!DF16/(Data!N$18*24))</f>
        <v/>
      </c>
      <c r="CH16" s="175" t="str">
        <f>IF($B16="","",1000*DHW!DG16/(Data!O$18*24))</f>
        <v/>
      </c>
      <c r="CI16" s="24" t="str">
        <f t="shared" si="0"/>
        <v/>
      </c>
      <c r="CJ16" s="24" t="str">
        <f t="shared" si="1"/>
        <v/>
      </c>
      <c r="CK16" s="24" t="str">
        <f t="shared" si="2"/>
        <v/>
      </c>
      <c r="CL16" s="24" t="str">
        <f t="shared" si="3"/>
        <v/>
      </c>
      <c r="CM16" s="24" t="str">
        <f t="shared" si="4"/>
        <v/>
      </c>
      <c r="CN16" s="24" t="str">
        <f t="shared" si="5"/>
        <v/>
      </c>
      <c r="CO16" s="24" t="str">
        <f t="shared" si="6"/>
        <v/>
      </c>
      <c r="CP16" s="24" t="str">
        <f t="shared" si="7"/>
        <v/>
      </c>
      <c r="CQ16" s="24" t="str">
        <f t="shared" si="8"/>
        <v/>
      </c>
      <c r="CR16" s="24" t="str">
        <f t="shared" si="9"/>
        <v/>
      </c>
      <c r="CS16" s="24" t="str">
        <f t="shared" si="10"/>
        <v/>
      </c>
      <c r="CT16" s="24" t="str">
        <f t="shared" si="11"/>
        <v/>
      </c>
    </row>
    <row r="17" spans="2:98" s="3" customFormat="1" ht="19.899999999999999" customHeight="1">
      <c r="B17" s="16" t="str">
        <f>IF('3 INPUT SAP DATA'!H20="","",'3 INPUT SAP DATA'!H20)</f>
        <v/>
      </c>
      <c r="C17" s="24" t="str">
        <f>IF($B17="","",Data!$G$115*Occupancy!$G13*Data!$I$115)</f>
        <v/>
      </c>
      <c r="D17" s="24" t="str">
        <f>IF($B17="","",Data!$G$115*Occupancy!$G13*Data!$I$115)</f>
        <v/>
      </c>
      <c r="E17" s="24" t="str">
        <f>IF($B17="","",Data!$G$115*Occupancy!$G13*Data!$I$115)</f>
        <v/>
      </c>
      <c r="F17" s="24" t="str">
        <f>IF($B17="","",Data!$G$115*Occupancy!$G13*Data!$I$115)</f>
        <v/>
      </c>
      <c r="G17" s="24" t="str">
        <f>IF($B17="","",Data!$G$115*Occupancy!$G13*Data!$I$115)</f>
        <v/>
      </c>
      <c r="H17" s="24" t="str">
        <f>IF($B17="","",Data!$G$115*Occupancy!$G13*Data!$I$115)</f>
        <v/>
      </c>
      <c r="I17" s="24" t="str">
        <f>IF($B17="","",Data!$G$115*Occupancy!$G13*Data!$I$115)</f>
        <v/>
      </c>
      <c r="J17" s="24" t="str">
        <f>IF($B17="","",Data!$G$115*Occupancy!$G13*Data!$I$115)</f>
        <v/>
      </c>
      <c r="K17" s="24" t="str">
        <f>IF($B17="","",Data!$G$115*Occupancy!$G13*Data!$I$115)</f>
        <v/>
      </c>
      <c r="L17" s="24" t="str">
        <f>IF($B17="","",Data!$G$115*Occupancy!$G13*Data!$I$115)</f>
        <v/>
      </c>
      <c r="M17" s="24" t="str">
        <f>IF($B17="","",Data!$G$115*Occupancy!$G13*Data!$I$115)</f>
        <v/>
      </c>
      <c r="N17" s="24" t="str">
        <f>IF($B17="","",Data!$G$115*Occupancy!$G13*Data!$I$115)</f>
        <v/>
      </c>
      <c r="O17" s="175" t="str">
        <f>IF($B17="","",Lighting!P16)</f>
        <v/>
      </c>
      <c r="P17" s="175" t="str">
        <f>IF($B17="","",Lighting!Q16)</f>
        <v/>
      </c>
      <c r="Q17" s="175" t="str">
        <f>IF($B17="","",Lighting!R16)</f>
        <v/>
      </c>
      <c r="R17" s="175" t="str">
        <f>IF($B17="","",Lighting!S16)</f>
        <v/>
      </c>
      <c r="S17" s="175" t="str">
        <f>IF($B17="","",Lighting!T16)</f>
        <v/>
      </c>
      <c r="T17" s="175" t="str">
        <f>IF($B17="","",Lighting!U16)</f>
        <v/>
      </c>
      <c r="U17" s="175" t="str">
        <f>IF($B17="","",Lighting!V16)</f>
        <v/>
      </c>
      <c r="V17" s="175" t="str">
        <f>IF($B17="","",Lighting!W16)</f>
        <v/>
      </c>
      <c r="W17" s="175" t="str">
        <f>IF($B17="","",Lighting!X16)</f>
        <v/>
      </c>
      <c r="X17" s="175" t="str">
        <f>IF($B17="","",Lighting!Y16)</f>
        <v/>
      </c>
      <c r="Y17" s="175" t="str">
        <f>IF($B17="","",Lighting!Z16)</f>
        <v/>
      </c>
      <c r="Z17" s="175" t="str">
        <f>IF($B17="","",Lighting!AA16)</f>
        <v/>
      </c>
      <c r="AA17" s="24" t="str">
        <f>IF($B17="","",Appliances!W16)</f>
        <v/>
      </c>
      <c r="AB17" s="24" t="str">
        <f>IF($B17="","",Appliances!X16)</f>
        <v/>
      </c>
      <c r="AC17" s="24" t="str">
        <f>IF($B17="","",Appliances!Y16)</f>
        <v/>
      </c>
      <c r="AD17" s="24" t="str">
        <f>IF($B17="","",Appliances!Z16)</f>
        <v/>
      </c>
      <c r="AE17" s="24" t="str">
        <f>IF($B17="","",Appliances!AA16)</f>
        <v/>
      </c>
      <c r="AF17" s="24" t="str">
        <f>IF($B17="","",Appliances!AB16)</f>
        <v/>
      </c>
      <c r="AG17" s="24" t="str">
        <f>IF($B17="","",Appliances!AC16)</f>
        <v/>
      </c>
      <c r="AH17" s="24" t="str">
        <f>IF($B17="","",Appliances!AD16)</f>
        <v/>
      </c>
      <c r="AI17" s="24" t="str">
        <f>IF($B17="","",Appliances!AE16)</f>
        <v/>
      </c>
      <c r="AJ17" s="24" t="str">
        <f>IF($B17="","",Appliances!AF16)</f>
        <v/>
      </c>
      <c r="AK17" s="24" t="str">
        <f>IF($B17="","",Appliances!AG16)</f>
        <v/>
      </c>
      <c r="AL17" s="24" t="str">
        <f>IF($B17="","",Appliances!AH16)</f>
        <v/>
      </c>
      <c r="AM17" s="24" t="str">
        <f>IF($B17="","",Cooking!P16)</f>
        <v/>
      </c>
      <c r="AN17" s="24" t="str">
        <f>IF($B17="","",Cooking!Q16)</f>
        <v/>
      </c>
      <c r="AO17" s="24" t="str">
        <f>IF($B17="","",Cooking!R16)</f>
        <v/>
      </c>
      <c r="AP17" s="24" t="str">
        <f>IF($B17="","",Cooking!S16)</f>
        <v/>
      </c>
      <c r="AQ17" s="24" t="str">
        <f>IF($B17="","",Cooking!T16)</f>
        <v/>
      </c>
      <c r="AR17" s="24" t="str">
        <f>IF($B17="","",Cooking!U16)</f>
        <v/>
      </c>
      <c r="AS17" s="24" t="str">
        <f>IF($B17="","",Cooking!V16)</f>
        <v/>
      </c>
      <c r="AT17" s="24" t="str">
        <f>IF($B17="","",Cooking!W16)</f>
        <v/>
      </c>
      <c r="AU17" s="24" t="str">
        <f>IF($B17="","",Cooking!X16)</f>
        <v/>
      </c>
      <c r="AV17" s="24" t="str">
        <f>IF($B17="","",Cooking!Y16)</f>
        <v/>
      </c>
      <c r="AW17" s="24" t="str">
        <f>IF($B17="","",Cooking!Z16)</f>
        <v/>
      </c>
      <c r="AX17" s="24" t="str">
        <f>IF($B17="","",Cooking!AA16)</f>
        <v/>
      </c>
      <c r="AY17" s="176" t="str">
        <f>IF($B17="","",IF(ISNUMBER(SEARCH("Gas",'3 INPUT SAP DATA'!$AI20)),Data!$G$119*Data!$I$119,0)
+(('3 INPUT SAP DATA'!$AQ20*1000/8760)-IF(ISNUMBER(SEARCH("Gas",'3 INPUT SAP DATA'!$AI20)),Data!$G$119*Data!$I$119,0))
*IF(ISNUMBER(SEARCH("MVHR",'3 INPUT SAP DATA'!$R20)),Data!$I$121,IF(ISNUMBER(SEARCH("Positive",'3 INPUT SAP DATA'!$R20)),Data!$I$120)))</f>
        <v/>
      </c>
      <c r="AZ17" s="176" t="str">
        <f>IF($B17="","",IF(ISNUMBER(SEARCH("Gas",'3 INPUT SAP DATA'!$AI20)),Data!$G$119*Data!$I$119,0)
+(('3 INPUT SAP DATA'!$AQ20*1000/8760)-IF(ISNUMBER(SEARCH("Gas",'3 INPUT SAP DATA'!$AI20)),Data!$G$119*Data!$I$119,0))
*IF(ISNUMBER(SEARCH("MVHR",'3 INPUT SAP DATA'!$R20)),Data!$I$121,IF(ISNUMBER(SEARCH("Positive",'3 INPUT SAP DATA'!$R20)),Data!$I$120)))</f>
        <v/>
      </c>
      <c r="BA17" s="176" t="str">
        <f>IF($B17="","",IF(ISNUMBER(SEARCH("Gas",'3 INPUT SAP DATA'!$AI20)),Data!$G$119*Data!$I$119,0)
+(('3 INPUT SAP DATA'!$AQ20*1000/8760)-IF(ISNUMBER(SEARCH("Gas",'3 INPUT SAP DATA'!$AI20)),Data!$G$119*Data!$I$119,0))
*IF(ISNUMBER(SEARCH("MVHR",'3 INPUT SAP DATA'!$R20)),Data!$I$121,IF(ISNUMBER(SEARCH("Positive",'3 INPUT SAP DATA'!$R20)),Data!$I$120)))</f>
        <v/>
      </c>
      <c r="BB17" s="176" t="str">
        <f>IF($B17="","",IF(ISNUMBER(SEARCH("Gas",'3 INPUT SAP DATA'!$AI20)),Data!$G$119*Data!$I$119,0)
+(('3 INPUT SAP DATA'!$AQ20*1000/8760)-IF(ISNUMBER(SEARCH("Gas",'3 INPUT SAP DATA'!$AI20)),Data!$G$119*Data!$I$119,0))
*IF(ISNUMBER(SEARCH("MVHR",'3 INPUT SAP DATA'!$R20)),Data!$I$121,IF(ISNUMBER(SEARCH("Positive",'3 INPUT SAP DATA'!$R20)),Data!$I$120)))</f>
        <v/>
      </c>
      <c r="BC17" s="176" t="str">
        <f>IF($B17="","",IF(ISNUMBER(SEARCH("Gas",'3 INPUT SAP DATA'!$AI20)),Data!$G$119*Data!$I$119,0)
+(('3 INPUT SAP DATA'!$AQ20*1000/8760)-IF(ISNUMBER(SEARCH("Gas",'3 INPUT SAP DATA'!$AI20)),Data!$G$119*Data!$I$119,0))
*IF(ISNUMBER(SEARCH("MVHR",'3 INPUT SAP DATA'!$R20)),Data!$I$121,IF(ISNUMBER(SEARCH("Positive",'3 INPUT SAP DATA'!$R20)),Data!$I$120)))</f>
        <v/>
      </c>
      <c r="BD17" s="176" t="str">
        <f>IF($B17="","",IF(ISNUMBER(SEARCH("Gas",'3 INPUT SAP DATA'!$AI20)),Data!$G$119*Data!$I$119,0)
+(('3 INPUT SAP DATA'!$AQ20*1000/8760)-IF(ISNUMBER(SEARCH("Gas",'3 INPUT SAP DATA'!$AI20)),Data!$G$119*Data!$I$119,0))
*IF(ISNUMBER(SEARCH("MVHR",'3 INPUT SAP DATA'!$R20)),Data!$I$121,IF(ISNUMBER(SEARCH("Positive",'3 INPUT SAP DATA'!$R20)),Data!$I$120)))</f>
        <v/>
      </c>
      <c r="BE17" s="176" t="str">
        <f>IF($B17="","",IF(ISNUMBER(SEARCH("Gas",'3 INPUT SAP DATA'!$AI20)),Data!$G$119*Data!$I$119,0)
+(('3 INPUT SAP DATA'!$AQ20*1000/8760)-IF(ISNUMBER(SEARCH("Gas",'3 INPUT SAP DATA'!$AI20)),Data!$G$119*Data!$I$119,0))
*IF(ISNUMBER(SEARCH("MVHR",'3 INPUT SAP DATA'!$R20)),Data!$I$121,IF(ISNUMBER(SEARCH("Positive",'3 INPUT SAP DATA'!$R20)),Data!$I$120)))</f>
        <v/>
      </c>
      <c r="BF17" s="176" t="str">
        <f>IF($B17="","",IF(ISNUMBER(SEARCH("Gas",'3 INPUT SAP DATA'!$AI20)),Data!$G$119*Data!$I$119,0)
+(('3 INPUT SAP DATA'!$AQ20*1000/8760)-IF(ISNUMBER(SEARCH("Gas",'3 INPUT SAP DATA'!$AI20)),Data!$G$119*Data!$I$119,0))
*IF(ISNUMBER(SEARCH("MVHR",'3 INPUT SAP DATA'!$R20)),Data!$I$121,IF(ISNUMBER(SEARCH("Positive",'3 INPUT SAP DATA'!$R20)),Data!$I$120)))</f>
        <v/>
      </c>
      <c r="BG17" s="176" t="str">
        <f>IF($B17="","",IF(ISNUMBER(SEARCH("Gas",'3 INPUT SAP DATA'!$AI20)),Data!$G$119*Data!$I$119,0)
+(('3 INPUT SAP DATA'!$AQ20*1000/8760)-IF(ISNUMBER(SEARCH("Gas",'3 INPUT SAP DATA'!$AI20)),Data!$G$119*Data!$I$119,0))
*IF(ISNUMBER(SEARCH("MVHR",'3 INPUT SAP DATA'!$R20)),Data!$I$121,IF(ISNUMBER(SEARCH("Positive",'3 INPUT SAP DATA'!$R20)),Data!$I$120)))</f>
        <v/>
      </c>
      <c r="BH17" s="176" t="str">
        <f>IF($B17="","",IF(ISNUMBER(SEARCH("Gas",'3 INPUT SAP DATA'!$AI20)),Data!$G$119*Data!$I$119,0)
+(('3 INPUT SAP DATA'!$AQ20*1000/8760)-IF(ISNUMBER(SEARCH("Gas",'3 INPUT SAP DATA'!$AI20)),Data!$G$119*Data!$I$119,0))
*IF(ISNUMBER(SEARCH("MVHR",'3 INPUT SAP DATA'!$R20)),Data!$I$121,IF(ISNUMBER(SEARCH("Positive",'3 INPUT SAP DATA'!$R20)),Data!$I$120)))</f>
        <v/>
      </c>
      <c r="BI17" s="176" t="str">
        <f>IF($B17="","",IF(ISNUMBER(SEARCH("Gas",'3 INPUT SAP DATA'!$AI20)),Data!$G$119*Data!$I$119,0)
+(('3 INPUT SAP DATA'!$AQ20*1000/8760)-IF(ISNUMBER(SEARCH("Gas",'3 INPUT SAP DATA'!$AI20)),Data!$G$119*Data!$I$119,0))
*IF(ISNUMBER(SEARCH("MVHR",'3 INPUT SAP DATA'!$R20)),Data!$I$121,IF(ISNUMBER(SEARCH("Positive",'3 INPUT SAP DATA'!$R20)),Data!$I$120)))</f>
        <v/>
      </c>
      <c r="BJ17" s="176" t="str">
        <f>IF($B17="","",IF(ISNUMBER(SEARCH("Gas",'3 INPUT SAP DATA'!$AI20)),Data!$G$119*Data!$I$119,0)
+(('3 INPUT SAP DATA'!$AQ20*1000/8760)-IF(ISNUMBER(SEARCH("Gas",'3 INPUT SAP DATA'!$AI20)),Data!$G$119*Data!$I$119,0))
*IF(ISNUMBER(SEARCH("MVHR",'3 INPUT SAP DATA'!$R20)),Data!$I$121,IF(ISNUMBER(SEARCH("Positive",'3 INPUT SAP DATA'!$R20)),Data!$I$120)))</f>
        <v/>
      </c>
      <c r="BK17" s="24" t="str">
        <f>IF($B17="","",Occupancy!$G13*Data!$G$122*Data!$I$122)</f>
        <v/>
      </c>
      <c r="BL17" s="24" t="str">
        <f>IF($B17="","",Occupancy!$G13*Data!$G$122*Data!$I$122)</f>
        <v/>
      </c>
      <c r="BM17" s="24" t="str">
        <f>IF($B17="","",Occupancy!$G13*Data!$G$122*Data!$I$122)</f>
        <v/>
      </c>
      <c r="BN17" s="24" t="str">
        <f>IF($B17="","",Occupancy!$G13*Data!$G$122*Data!$I$122)</f>
        <v/>
      </c>
      <c r="BO17" s="24" t="str">
        <f>IF($B17="","",Occupancy!$G13*Data!$G$122*Data!$I$122)</f>
        <v/>
      </c>
      <c r="BP17" s="24" t="str">
        <f>IF($B17="","",Occupancy!$G13*Data!$G$122*Data!$I$122)</f>
        <v/>
      </c>
      <c r="BQ17" s="24" t="str">
        <f>IF($B17="","",Occupancy!$G13*Data!$G$122*Data!$I$122)</f>
        <v/>
      </c>
      <c r="BR17" s="24" t="str">
        <f>IF($B17="","",Occupancy!$G13*Data!$G$122*Data!$I$122)</f>
        <v/>
      </c>
      <c r="BS17" s="24" t="str">
        <f>IF($B17="","",Occupancy!$G13*Data!$G$122*Data!$I$122)</f>
        <v/>
      </c>
      <c r="BT17" s="24" t="str">
        <f>IF($B17="","",Occupancy!$G13*Data!$G$122*Data!$I$122)</f>
        <v/>
      </c>
      <c r="BU17" s="24" t="str">
        <f>IF($B17="","",Occupancy!$G13*Data!$G$122*Data!$I$122)</f>
        <v/>
      </c>
      <c r="BV17" s="24" t="str">
        <f>IF($B17="","",Occupancy!$G13*Data!$G$122*Data!$I$122)</f>
        <v/>
      </c>
      <c r="BW17" s="175" t="str">
        <f>IF($B17="","",1000*DHW!CV17/(Data!D$18*24))</f>
        <v/>
      </c>
      <c r="BX17" s="175" t="str">
        <f>IF($B17="","",1000*DHW!CW17/(Data!E$18*24))</f>
        <v/>
      </c>
      <c r="BY17" s="175" t="str">
        <f>IF($B17="","",1000*DHW!CX17/(Data!F$18*24))</f>
        <v/>
      </c>
      <c r="BZ17" s="175" t="str">
        <f>IF($B17="","",1000*DHW!CY17/(Data!G$18*24))</f>
        <v/>
      </c>
      <c r="CA17" s="175" t="str">
        <f>IF($B17="","",1000*DHW!CZ17/(Data!H$18*24))</f>
        <v/>
      </c>
      <c r="CB17" s="175" t="str">
        <f>IF($B17="","",1000*DHW!DA17/(Data!I$18*24))</f>
        <v/>
      </c>
      <c r="CC17" s="175" t="str">
        <f>IF($B17="","",1000*DHW!DB17/(Data!J$18*24))</f>
        <v/>
      </c>
      <c r="CD17" s="175" t="str">
        <f>IF($B17="","",1000*DHW!DC17/(Data!K$18*24))</f>
        <v/>
      </c>
      <c r="CE17" s="175" t="str">
        <f>IF($B17="","",1000*DHW!DD17/(Data!L$18*24))</f>
        <v/>
      </c>
      <c r="CF17" s="175" t="str">
        <f>IF($B17="","",1000*DHW!DE17/(Data!M$18*24))</f>
        <v/>
      </c>
      <c r="CG17" s="175" t="str">
        <f>IF($B17="","",1000*DHW!DF17/(Data!N$18*24))</f>
        <v/>
      </c>
      <c r="CH17" s="175" t="str">
        <f>IF($B17="","",1000*DHW!DG17/(Data!O$18*24))</f>
        <v/>
      </c>
      <c r="CI17" s="24" t="str">
        <f t="shared" si="0"/>
        <v/>
      </c>
      <c r="CJ17" s="24" t="str">
        <f t="shared" si="1"/>
        <v/>
      </c>
      <c r="CK17" s="24" t="str">
        <f t="shared" si="2"/>
        <v/>
      </c>
      <c r="CL17" s="24" t="str">
        <f t="shared" si="3"/>
        <v/>
      </c>
      <c r="CM17" s="24" t="str">
        <f t="shared" si="4"/>
        <v/>
      </c>
      <c r="CN17" s="24" t="str">
        <f t="shared" si="5"/>
        <v/>
      </c>
      <c r="CO17" s="24" t="str">
        <f t="shared" si="6"/>
        <v/>
      </c>
      <c r="CP17" s="24" t="str">
        <f t="shared" si="7"/>
        <v/>
      </c>
      <c r="CQ17" s="24" t="str">
        <f t="shared" si="8"/>
        <v/>
      </c>
      <c r="CR17" s="24" t="str">
        <f t="shared" si="9"/>
        <v/>
      </c>
      <c r="CS17" s="24" t="str">
        <f t="shared" si="10"/>
        <v/>
      </c>
      <c r="CT17" s="24" t="str">
        <f t="shared" si="11"/>
        <v/>
      </c>
    </row>
    <row r="18" spans="2:98" s="3" customFormat="1" ht="19.899999999999999" customHeight="1">
      <c r="B18" s="16" t="str">
        <f>IF('3 INPUT SAP DATA'!H21="","",'3 INPUT SAP DATA'!H21)</f>
        <v/>
      </c>
      <c r="C18" s="24" t="str">
        <f>IF($B18="","",Data!$G$115*Occupancy!$G14*Data!$I$115)</f>
        <v/>
      </c>
      <c r="D18" s="24" t="str">
        <f>IF($B18="","",Data!$G$115*Occupancy!$G14*Data!$I$115)</f>
        <v/>
      </c>
      <c r="E18" s="24" t="str">
        <f>IF($B18="","",Data!$G$115*Occupancy!$G14*Data!$I$115)</f>
        <v/>
      </c>
      <c r="F18" s="24" t="str">
        <f>IF($B18="","",Data!$G$115*Occupancy!$G14*Data!$I$115)</f>
        <v/>
      </c>
      <c r="G18" s="24" t="str">
        <f>IF($B18="","",Data!$G$115*Occupancy!$G14*Data!$I$115)</f>
        <v/>
      </c>
      <c r="H18" s="24" t="str">
        <f>IF($B18="","",Data!$G$115*Occupancy!$G14*Data!$I$115)</f>
        <v/>
      </c>
      <c r="I18" s="24" t="str">
        <f>IF($B18="","",Data!$G$115*Occupancy!$G14*Data!$I$115)</f>
        <v/>
      </c>
      <c r="J18" s="24" t="str">
        <f>IF($B18="","",Data!$G$115*Occupancy!$G14*Data!$I$115)</f>
        <v/>
      </c>
      <c r="K18" s="24" t="str">
        <f>IF($B18="","",Data!$G$115*Occupancy!$G14*Data!$I$115)</f>
        <v/>
      </c>
      <c r="L18" s="24" t="str">
        <f>IF($B18="","",Data!$G$115*Occupancy!$G14*Data!$I$115)</f>
        <v/>
      </c>
      <c r="M18" s="24" t="str">
        <f>IF($B18="","",Data!$G$115*Occupancy!$G14*Data!$I$115)</f>
        <v/>
      </c>
      <c r="N18" s="24" t="str">
        <f>IF($B18="","",Data!$G$115*Occupancy!$G14*Data!$I$115)</f>
        <v/>
      </c>
      <c r="O18" s="175" t="str">
        <f>IF($B18="","",Lighting!P17)</f>
        <v/>
      </c>
      <c r="P18" s="175" t="str">
        <f>IF($B18="","",Lighting!Q17)</f>
        <v/>
      </c>
      <c r="Q18" s="175" t="str">
        <f>IF($B18="","",Lighting!R17)</f>
        <v/>
      </c>
      <c r="R18" s="175" t="str">
        <f>IF($B18="","",Lighting!S17)</f>
        <v/>
      </c>
      <c r="S18" s="175" t="str">
        <f>IF($B18="","",Lighting!T17)</f>
        <v/>
      </c>
      <c r="T18" s="175" t="str">
        <f>IF($B18="","",Lighting!U17)</f>
        <v/>
      </c>
      <c r="U18" s="175" t="str">
        <f>IF($B18="","",Lighting!V17)</f>
        <v/>
      </c>
      <c r="V18" s="175" t="str">
        <f>IF($B18="","",Lighting!W17)</f>
        <v/>
      </c>
      <c r="W18" s="175" t="str">
        <f>IF($B18="","",Lighting!X17)</f>
        <v/>
      </c>
      <c r="X18" s="175" t="str">
        <f>IF($B18="","",Lighting!Y17)</f>
        <v/>
      </c>
      <c r="Y18" s="175" t="str">
        <f>IF($B18="","",Lighting!Z17)</f>
        <v/>
      </c>
      <c r="Z18" s="175" t="str">
        <f>IF($B18="","",Lighting!AA17)</f>
        <v/>
      </c>
      <c r="AA18" s="24" t="str">
        <f>IF($B18="","",Appliances!W17)</f>
        <v/>
      </c>
      <c r="AB18" s="24" t="str">
        <f>IF($B18="","",Appliances!X17)</f>
        <v/>
      </c>
      <c r="AC18" s="24" t="str">
        <f>IF($B18="","",Appliances!Y17)</f>
        <v/>
      </c>
      <c r="AD18" s="24" t="str">
        <f>IF($B18="","",Appliances!Z17)</f>
        <v/>
      </c>
      <c r="AE18" s="24" t="str">
        <f>IF($B18="","",Appliances!AA17)</f>
        <v/>
      </c>
      <c r="AF18" s="24" t="str">
        <f>IF($B18="","",Appliances!AB17)</f>
        <v/>
      </c>
      <c r="AG18" s="24" t="str">
        <f>IF($B18="","",Appliances!AC17)</f>
        <v/>
      </c>
      <c r="AH18" s="24" t="str">
        <f>IF($B18="","",Appliances!AD17)</f>
        <v/>
      </c>
      <c r="AI18" s="24" t="str">
        <f>IF($B18="","",Appliances!AE17)</f>
        <v/>
      </c>
      <c r="AJ18" s="24" t="str">
        <f>IF($B18="","",Appliances!AF17)</f>
        <v/>
      </c>
      <c r="AK18" s="24" t="str">
        <f>IF($B18="","",Appliances!AG17)</f>
        <v/>
      </c>
      <c r="AL18" s="24" t="str">
        <f>IF($B18="","",Appliances!AH17)</f>
        <v/>
      </c>
      <c r="AM18" s="24" t="str">
        <f>IF($B18="","",Cooking!P17)</f>
        <v/>
      </c>
      <c r="AN18" s="24" t="str">
        <f>IF($B18="","",Cooking!Q17)</f>
        <v/>
      </c>
      <c r="AO18" s="24" t="str">
        <f>IF($B18="","",Cooking!R17)</f>
        <v/>
      </c>
      <c r="AP18" s="24" t="str">
        <f>IF($B18="","",Cooking!S17)</f>
        <v/>
      </c>
      <c r="AQ18" s="24" t="str">
        <f>IF($B18="","",Cooking!T17)</f>
        <v/>
      </c>
      <c r="AR18" s="24" t="str">
        <f>IF($B18="","",Cooking!U17)</f>
        <v/>
      </c>
      <c r="AS18" s="24" t="str">
        <f>IF($B18="","",Cooking!V17)</f>
        <v/>
      </c>
      <c r="AT18" s="24" t="str">
        <f>IF($B18="","",Cooking!W17)</f>
        <v/>
      </c>
      <c r="AU18" s="24" t="str">
        <f>IF($B18="","",Cooking!X17)</f>
        <v/>
      </c>
      <c r="AV18" s="24" t="str">
        <f>IF($B18="","",Cooking!Y17)</f>
        <v/>
      </c>
      <c r="AW18" s="24" t="str">
        <f>IF($B18="","",Cooking!Z17)</f>
        <v/>
      </c>
      <c r="AX18" s="24" t="str">
        <f>IF($B18="","",Cooking!AA17)</f>
        <v/>
      </c>
      <c r="AY18" s="176" t="str">
        <f>IF($B18="","",IF(ISNUMBER(SEARCH("Gas",'3 INPUT SAP DATA'!$AI21)),Data!$G$119*Data!$I$119,0)
+(('3 INPUT SAP DATA'!$AQ21*1000/8760)-IF(ISNUMBER(SEARCH("Gas",'3 INPUT SAP DATA'!$AI21)),Data!$G$119*Data!$I$119,0))
*IF(ISNUMBER(SEARCH("MVHR",'3 INPUT SAP DATA'!$R21)),Data!$I$121,IF(ISNUMBER(SEARCH("Positive",'3 INPUT SAP DATA'!$R21)),Data!$I$120)))</f>
        <v/>
      </c>
      <c r="AZ18" s="176" t="str">
        <f>IF($B18="","",IF(ISNUMBER(SEARCH("Gas",'3 INPUT SAP DATA'!$AI21)),Data!$G$119*Data!$I$119,0)
+(('3 INPUT SAP DATA'!$AQ21*1000/8760)-IF(ISNUMBER(SEARCH("Gas",'3 INPUT SAP DATA'!$AI21)),Data!$G$119*Data!$I$119,0))
*IF(ISNUMBER(SEARCH("MVHR",'3 INPUT SAP DATA'!$R21)),Data!$I$121,IF(ISNUMBER(SEARCH("Positive",'3 INPUT SAP DATA'!$R21)),Data!$I$120)))</f>
        <v/>
      </c>
      <c r="BA18" s="176" t="str">
        <f>IF($B18="","",IF(ISNUMBER(SEARCH("Gas",'3 INPUT SAP DATA'!$AI21)),Data!$G$119*Data!$I$119,0)
+(('3 INPUT SAP DATA'!$AQ21*1000/8760)-IF(ISNUMBER(SEARCH("Gas",'3 INPUT SAP DATA'!$AI21)),Data!$G$119*Data!$I$119,0))
*IF(ISNUMBER(SEARCH("MVHR",'3 INPUT SAP DATA'!$R21)),Data!$I$121,IF(ISNUMBER(SEARCH("Positive",'3 INPUT SAP DATA'!$R21)),Data!$I$120)))</f>
        <v/>
      </c>
      <c r="BB18" s="176" t="str">
        <f>IF($B18="","",IF(ISNUMBER(SEARCH("Gas",'3 INPUT SAP DATA'!$AI21)),Data!$G$119*Data!$I$119,0)
+(('3 INPUT SAP DATA'!$AQ21*1000/8760)-IF(ISNUMBER(SEARCH("Gas",'3 INPUT SAP DATA'!$AI21)),Data!$G$119*Data!$I$119,0))
*IF(ISNUMBER(SEARCH("MVHR",'3 INPUT SAP DATA'!$R21)),Data!$I$121,IF(ISNUMBER(SEARCH("Positive",'3 INPUT SAP DATA'!$R21)),Data!$I$120)))</f>
        <v/>
      </c>
      <c r="BC18" s="176" t="str">
        <f>IF($B18="","",IF(ISNUMBER(SEARCH("Gas",'3 INPUT SAP DATA'!$AI21)),Data!$G$119*Data!$I$119,0)
+(('3 INPUT SAP DATA'!$AQ21*1000/8760)-IF(ISNUMBER(SEARCH("Gas",'3 INPUT SAP DATA'!$AI21)),Data!$G$119*Data!$I$119,0))
*IF(ISNUMBER(SEARCH("MVHR",'3 INPUT SAP DATA'!$R21)),Data!$I$121,IF(ISNUMBER(SEARCH("Positive",'3 INPUT SAP DATA'!$R21)),Data!$I$120)))</f>
        <v/>
      </c>
      <c r="BD18" s="176" t="str">
        <f>IF($B18="","",IF(ISNUMBER(SEARCH("Gas",'3 INPUT SAP DATA'!$AI21)),Data!$G$119*Data!$I$119,0)
+(('3 INPUT SAP DATA'!$AQ21*1000/8760)-IF(ISNUMBER(SEARCH("Gas",'3 INPUT SAP DATA'!$AI21)),Data!$G$119*Data!$I$119,0))
*IF(ISNUMBER(SEARCH("MVHR",'3 INPUT SAP DATA'!$R21)),Data!$I$121,IF(ISNUMBER(SEARCH("Positive",'3 INPUT SAP DATA'!$R21)),Data!$I$120)))</f>
        <v/>
      </c>
      <c r="BE18" s="176" t="str">
        <f>IF($B18="","",IF(ISNUMBER(SEARCH("Gas",'3 INPUT SAP DATA'!$AI21)),Data!$G$119*Data!$I$119,0)
+(('3 INPUT SAP DATA'!$AQ21*1000/8760)-IF(ISNUMBER(SEARCH("Gas",'3 INPUT SAP DATA'!$AI21)),Data!$G$119*Data!$I$119,0))
*IF(ISNUMBER(SEARCH("MVHR",'3 INPUT SAP DATA'!$R21)),Data!$I$121,IF(ISNUMBER(SEARCH("Positive",'3 INPUT SAP DATA'!$R21)),Data!$I$120)))</f>
        <v/>
      </c>
      <c r="BF18" s="176" t="str">
        <f>IF($B18="","",IF(ISNUMBER(SEARCH("Gas",'3 INPUT SAP DATA'!$AI21)),Data!$G$119*Data!$I$119,0)
+(('3 INPUT SAP DATA'!$AQ21*1000/8760)-IF(ISNUMBER(SEARCH("Gas",'3 INPUT SAP DATA'!$AI21)),Data!$G$119*Data!$I$119,0))
*IF(ISNUMBER(SEARCH("MVHR",'3 INPUT SAP DATA'!$R21)),Data!$I$121,IF(ISNUMBER(SEARCH("Positive",'3 INPUT SAP DATA'!$R21)),Data!$I$120)))</f>
        <v/>
      </c>
      <c r="BG18" s="176" t="str">
        <f>IF($B18="","",IF(ISNUMBER(SEARCH("Gas",'3 INPUT SAP DATA'!$AI21)),Data!$G$119*Data!$I$119,0)
+(('3 INPUT SAP DATA'!$AQ21*1000/8760)-IF(ISNUMBER(SEARCH("Gas",'3 INPUT SAP DATA'!$AI21)),Data!$G$119*Data!$I$119,0))
*IF(ISNUMBER(SEARCH("MVHR",'3 INPUT SAP DATA'!$R21)),Data!$I$121,IF(ISNUMBER(SEARCH("Positive",'3 INPUT SAP DATA'!$R21)),Data!$I$120)))</f>
        <v/>
      </c>
      <c r="BH18" s="176" t="str">
        <f>IF($B18="","",IF(ISNUMBER(SEARCH("Gas",'3 INPUT SAP DATA'!$AI21)),Data!$G$119*Data!$I$119,0)
+(('3 INPUT SAP DATA'!$AQ21*1000/8760)-IF(ISNUMBER(SEARCH("Gas",'3 INPUT SAP DATA'!$AI21)),Data!$G$119*Data!$I$119,0))
*IF(ISNUMBER(SEARCH("MVHR",'3 INPUT SAP DATA'!$R21)),Data!$I$121,IF(ISNUMBER(SEARCH("Positive",'3 INPUT SAP DATA'!$R21)),Data!$I$120)))</f>
        <v/>
      </c>
      <c r="BI18" s="176" t="str">
        <f>IF($B18="","",IF(ISNUMBER(SEARCH("Gas",'3 INPUT SAP DATA'!$AI21)),Data!$G$119*Data!$I$119,0)
+(('3 INPUT SAP DATA'!$AQ21*1000/8760)-IF(ISNUMBER(SEARCH("Gas",'3 INPUT SAP DATA'!$AI21)),Data!$G$119*Data!$I$119,0))
*IF(ISNUMBER(SEARCH("MVHR",'3 INPUT SAP DATA'!$R21)),Data!$I$121,IF(ISNUMBER(SEARCH("Positive",'3 INPUT SAP DATA'!$R21)),Data!$I$120)))</f>
        <v/>
      </c>
      <c r="BJ18" s="176" t="str">
        <f>IF($B18="","",IF(ISNUMBER(SEARCH("Gas",'3 INPUT SAP DATA'!$AI21)),Data!$G$119*Data!$I$119,0)
+(('3 INPUT SAP DATA'!$AQ21*1000/8760)-IF(ISNUMBER(SEARCH("Gas",'3 INPUT SAP DATA'!$AI21)),Data!$G$119*Data!$I$119,0))
*IF(ISNUMBER(SEARCH("MVHR",'3 INPUT SAP DATA'!$R21)),Data!$I$121,IF(ISNUMBER(SEARCH("Positive",'3 INPUT SAP DATA'!$R21)),Data!$I$120)))</f>
        <v/>
      </c>
      <c r="BK18" s="24" t="str">
        <f>IF($B18="","",Occupancy!$G14*Data!$G$122*Data!$I$122)</f>
        <v/>
      </c>
      <c r="BL18" s="24" t="str">
        <f>IF($B18="","",Occupancy!$G14*Data!$G$122*Data!$I$122)</f>
        <v/>
      </c>
      <c r="BM18" s="24" t="str">
        <f>IF($B18="","",Occupancy!$G14*Data!$G$122*Data!$I$122)</f>
        <v/>
      </c>
      <c r="BN18" s="24" t="str">
        <f>IF($B18="","",Occupancy!$G14*Data!$G$122*Data!$I$122)</f>
        <v/>
      </c>
      <c r="BO18" s="24" t="str">
        <f>IF($B18="","",Occupancy!$G14*Data!$G$122*Data!$I$122)</f>
        <v/>
      </c>
      <c r="BP18" s="24" t="str">
        <f>IF($B18="","",Occupancy!$G14*Data!$G$122*Data!$I$122)</f>
        <v/>
      </c>
      <c r="BQ18" s="24" t="str">
        <f>IF($B18="","",Occupancy!$G14*Data!$G$122*Data!$I$122)</f>
        <v/>
      </c>
      <c r="BR18" s="24" t="str">
        <f>IF($B18="","",Occupancy!$G14*Data!$G$122*Data!$I$122)</f>
        <v/>
      </c>
      <c r="BS18" s="24" t="str">
        <f>IF($B18="","",Occupancy!$G14*Data!$G$122*Data!$I$122)</f>
        <v/>
      </c>
      <c r="BT18" s="24" t="str">
        <f>IF($B18="","",Occupancy!$G14*Data!$G$122*Data!$I$122)</f>
        <v/>
      </c>
      <c r="BU18" s="24" t="str">
        <f>IF($B18="","",Occupancy!$G14*Data!$G$122*Data!$I$122)</f>
        <v/>
      </c>
      <c r="BV18" s="24" t="str">
        <f>IF($B18="","",Occupancy!$G14*Data!$G$122*Data!$I$122)</f>
        <v/>
      </c>
      <c r="BW18" s="175" t="str">
        <f>IF($B18="","",1000*DHW!CV18/(Data!D$18*24))</f>
        <v/>
      </c>
      <c r="BX18" s="175" t="str">
        <f>IF($B18="","",1000*DHW!CW18/(Data!E$18*24))</f>
        <v/>
      </c>
      <c r="BY18" s="175" t="str">
        <f>IF($B18="","",1000*DHW!CX18/(Data!F$18*24))</f>
        <v/>
      </c>
      <c r="BZ18" s="175" t="str">
        <f>IF($B18="","",1000*DHW!CY18/(Data!G$18*24))</f>
        <v/>
      </c>
      <c r="CA18" s="175" t="str">
        <f>IF($B18="","",1000*DHW!CZ18/(Data!H$18*24))</f>
        <v/>
      </c>
      <c r="CB18" s="175" t="str">
        <f>IF($B18="","",1000*DHW!DA18/(Data!I$18*24))</f>
        <v/>
      </c>
      <c r="CC18" s="175" t="str">
        <f>IF($B18="","",1000*DHW!DB18/(Data!J$18*24))</f>
        <v/>
      </c>
      <c r="CD18" s="175" t="str">
        <f>IF($B18="","",1000*DHW!DC18/(Data!K$18*24))</f>
        <v/>
      </c>
      <c r="CE18" s="175" t="str">
        <f>IF($B18="","",1000*DHW!DD18/(Data!L$18*24))</f>
        <v/>
      </c>
      <c r="CF18" s="175" t="str">
        <f>IF($B18="","",1000*DHW!DE18/(Data!M$18*24))</f>
        <v/>
      </c>
      <c r="CG18" s="175" t="str">
        <f>IF($B18="","",1000*DHW!DF18/(Data!N$18*24))</f>
        <v/>
      </c>
      <c r="CH18" s="175" t="str">
        <f>IF($B18="","",1000*DHW!DG18/(Data!O$18*24))</f>
        <v/>
      </c>
      <c r="CI18" s="24" t="str">
        <f t="shared" si="0"/>
        <v/>
      </c>
      <c r="CJ18" s="24" t="str">
        <f t="shared" si="1"/>
        <v/>
      </c>
      <c r="CK18" s="24" t="str">
        <f t="shared" si="2"/>
        <v/>
      </c>
      <c r="CL18" s="24" t="str">
        <f t="shared" si="3"/>
        <v/>
      </c>
      <c r="CM18" s="24" t="str">
        <f t="shared" si="4"/>
        <v/>
      </c>
      <c r="CN18" s="24" t="str">
        <f t="shared" si="5"/>
        <v/>
      </c>
      <c r="CO18" s="24" t="str">
        <f t="shared" si="6"/>
        <v/>
      </c>
      <c r="CP18" s="24" t="str">
        <f t="shared" si="7"/>
        <v/>
      </c>
      <c r="CQ18" s="24" t="str">
        <f t="shared" si="8"/>
        <v/>
      </c>
      <c r="CR18" s="24" t="str">
        <f t="shared" si="9"/>
        <v/>
      </c>
      <c r="CS18" s="24" t="str">
        <f t="shared" si="10"/>
        <v/>
      </c>
      <c r="CT18" s="24" t="str">
        <f t="shared" si="11"/>
        <v/>
      </c>
    </row>
    <row r="19" spans="2:98" s="3" customFormat="1" ht="19.899999999999999" customHeight="1">
      <c r="B19" s="16" t="str">
        <f>IF('3 INPUT SAP DATA'!H22="","",'3 INPUT SAP DATA'!H22)</f>
        <v/>
      </c>
      <c r="C19" s="24" t="str">
        <f>IF($B19="","",Data!$G$115*Occupancy!$G15*Data!$I$115)</f>
        <v/>
      </c>
      <c r="D19" s="24" t="str">
        <f>IF($B19="","",Data!$G$115*Occupancy!$G15*Data!$I$115)</f>
        <v/>
      </c>
      <c r="E19" s="24" t="str">
        <f>IF($B19="","",Data!$G$115*Occupancy!$G15*Data!$I$115)</f>
        <v/>
      </c>
      <c r="F19" s="24" t="str">
        <f>IF($B19="","",Data!$G$115*Occupancy!$G15*Data!$I$115)</f>
        <v/>
      </c>
      <c r="G19" s="24" t="str">
        <f>IF($B19="","",Data!$G$115*Occupancy!$G15*Data!$I$115)</f>
        <v/>
      </c>
      <c r="H19" s="24" t="str">
        <f>IF($B19="","",Data!$G$115*Occupancy!$G15*Data!$I$115)</f>
        <v/>
      </c>
      <c r="I19" s="24" t="str">
        <f>IF($B19="","",Data!$G$115*Occupancy!$G15*Data!$I$115)</f>
        <v/>
      </c>
      <c r="J19" s="24" t="str">
        <f>IF($B19="","",Data!$G$115*Occupancy!$G15*Data!$I$115)</f>
        <v/>
      </c>
      <c r="K19" s="24" t="str">
        <f>IF($B19="","",Data!$G$115*Occupancy!$G15*Data!$I$115)</f>
        <v/>
      </c>
      <c r="L19" s="24" t="str">
        <f>IF($B19="","",Data!$G$115*Occupancy!$G15*Data!$I$115)</f>
        <v/>
      </c>
      <c r="M19" s="24" t="str">
        <f>IF($B19="","",Data!$G$115*Occupancy!$G15*Data!$I$115)</f>
        <v/>
      </c>
      <c r="N19" s="24" t="str">
        <f>IF($B19="","",Data!$G$115*Occupancy!$G15*Data!$I$115)</f>
        <v/>
      </c>
      <c r="O19" s="175" t="str">
        <f>IF($B19="","",Lighting!P18)</f>
        <v/>
      </c>
      <c r="P19" s="175" t="str">
        <f>IF($B19="","",Lighting!Q18)</f>
        <v/>
      </c>
      <c r="Q19" s="175" t="str">
        <f>IF($B19="","",Lighting!R18)</f>
        <v/>
      </c>
      <c r="R19" s="175" t="str">
        <f>IF($B19="","",Lighting!S18)</f>
        <v/>
      </c>
      <c r="S19" s="175" t="str">
        <f>IF($B19="","",Lighting!T18)</f>
        <v/>
      </c>
      <c r="T19" s="175" t="str">
        <f>IF($B19="","",Lighting!U18)</f>
        <v/>
      </c>
      <c r="U19" s="175" t="str">
        <f>IF($B19="","",Lighting!V18)</f>
        <v/>
      </c>
      <c r="V19" s="175" t="str">
        <f>IF($B19="","",Lighting!W18)</f>
        <v/>
      </c>
      <c r="W19" s="175" t="str">
        <f>IF($B19="","",Lighting!X18)</f>
        <v/>
      </c>
      <c r="X19" s="175" t="str">
        <f>IF($B19="","",Lighting!Y18)</f>
        <v/>
      </c>
      <c r="Y19" s="175" t="str">
        <f>IF($B19="","",Lighting!Z18)</f>
        <v/>
      </c>
      <c r="Z19" s="175" t="str">
        <f>IF($B19="","",Lighting!AA18)</f>
        <v/>
      </c>
      <c r="AA19" s="24" t="str">
        <f>IF($B19="","",Appliances!W18)</f>
        <v/>
      </c>
      <c r="AB19" s="24" t="str">
        <f>IF($B19="","",Appliances!X18)</f>
        <v/>
      </c>
      <c r="AC19" s="24" t="str">
        <f>IF($B19="","",Appliances!Y18)</f>
        <v/>
      </c>
      <c r="AD19" s="24" t="str">
        <f>IF($B19="","",Appliances!Z18)</f>
        <v/>
      </c>
      <c r="AE19" s="24" t="str">
        <f>IF($B19="","",Appliances!AA18)</f>
        <v/>
      </c>
      <c r="AF19" s="24" t="str">
        <f>IF($B19="","",Appliances!AB18)</f>
        <v/>
      </c>
      <c r="AG19" s="24" t="str">
        <f>IF($B19="","",Appliances!AC18)</f>
        <v/>
      </c>
      <c r="AH19" s="24" t="str">
        <f>IF($B19="","",Appliances!AD18)</f>
        <v/>
      </c>
      <c r="AI19" s="24" t="str">
        <f>IF($B19="","",Appliances!AE18)</f>
        <v/>
      </c>
      <c r="AJ19" s="24" t="str">
        <f>IF($B19="","",Appliances!AF18)</f>
        <v/>
      </c>
      <c r="AK19" s="24" t="str">
        <f>IF($B19="","",Appliances!AG18)</f>
        <v/>
      </c>
      <c r="AL19" s="24" t="str">
        <f>IF($B19="","",Appliances!AH18)</f>
        <v/>
      </c>
      <c r="AM19" s="24" t="str">
        <f>IF($B19="","",Cooking!P18)</f>
        <v/>
      </c>
      <c r="AN19" s="24" t="str">
        <f>IF($B19="","",Cooking!Q18)</f>
        <v/>
      </c>
      <c r="AO19" s="24" t="str">
        <f>IF($B19="","",Cooking!R18)</f>
        <v/>
      </c>
      <c r="AP19" s="24" t="str">
        <f>IF($B19="","",Cooking!S18)</f>
        <v/>
      </c>
      <c r="AQ19" s="24" t="str">
        <f>IF($B19="","",Cooking!T18)</f>
        <v/>
      </c>
      <c r="AR19" s="24" t="str">
        <f>IF($B19="","",Cooking!U18)</f>
        <v/>
      </c>
      <c r="AS19" s="24" t="str">
        <f>IF($B19="","",Cooking!V18)</f>
        <v/>
      </c>
      <c r="AT19" s="24" t="str">
        <f>IF($B19="","",Cooking!W18)</f>
        <v/>
      </c>
      <c r="AU19" s="24" t="str">
        <f>IF($B19="","",Cooking!X18)</f>
        <v/>
      </c>
      <c r="AV19" s="24" t="str">
        <f>IF($B19="","",Cooking!Y18)</f>
        <v/>
      </c>
      <c r="AW19" s="24" t="str">
        <f>IF($B19="","",Cooking!Z18)</f>
        <v/>
      </c>
      <c r="AX19" s="24" t="str">
        <f>IF($B19="","",Cooking!AA18)</f>
        <v/>
      </c>
      <c r="AY19" s="176" t="str">
        <f>IF($B19="","",IF(ISNUMBER(SEARCH("Gas",'3 INPUT SAP DATA'!$AI22)),Data!$G$119*Data!$I$119,0)
+(('3 INPUT SAP DATA'!$AQ22*1000/8760)-IF(ISNUMBER(SEARCH("Gas",'3 INPUT SAP DATA'!$AI22)),Data!$G$119*Data!$I$119,0))
*IF(ISNUMBER(SEARCH("MVHR",'3 INPUT SAP DATA'!$R22)),Data!$I$121,IF(ISNUMBER(SEARCH("Positive",'3 INPUT SAP DATA'!$R22)),Data!$I$120)))</f>
        <v/>
      </c>
      <c r="AZ19" s="176" t="str">
        <f>IF($B19="","",IF(ISNUMBER(SEARCH("Gas",'3 INPUT SAP DATA'!$AI22)),Data!$G$119*Data!$I$119,0)
+(('3 INPUT SAP DATA'!$AQ22*1000/8760)-IF(ISNUMBER(SEARCH("Gas",'3 INPUT SAP DATA'!$AI22)),Data!$G$119*Data!$I$119,0))
*IF(ISNUMBER(SEARCH("MVHR",'3 INPUT SAP DATA'!$R22)),Data!$I$121,IF(ISNUMBER(SEARCH("Positive",'3 INPUT SAP DATA'!$R22)),Data!$I$120)))</f>
        <v/>
      </c>
      <c r="BA19" s="176" t="str">
        <f>IF($B19="","",IF(ISNUMBER(SEARCH("Gas",'3 INPUT SAP DATA'!$AI22)),Data!$G$119*Data!$I$119,0)
+(('3 INPUT SAP DATA'!$AQ22*1000/8760)-IF(ISNUMBER(SEARCH("Gas",'3 INPUT SAP DATA'!$AI22)),Data!$G$119*Data!$I$119,0))
*IF(ISNUMBER(SEARCH("MVHR",'3 INPUT SAP DATA'!$R22)),Data!$I$121,IF(ISNUMBER(SEARCH("Positive",'3 INPUT SAP DATA'!$R22)),Data!$I$120)))</f>
        <v/>
      </c>
      <c r="BB19" s="176" t="str">
        <f>IF($B19="","",IF(ISNUMBER(SEARCH("Gas",'3 INPUT SAP DATA'!$AI22)),Data!$G$119*Data!$I$119,0)
+(('3 INPUT SAP DATA'!$AQ22*1000/8760)-IF(ISNUMBER(SEARCH("Gas",'3 INPUT SAP DATA'!$AI22)),Data!$G$119*Data!$I$119,0))
*IF(ISNUMBER(SEARCH("MVHR",'3 INPUT SAP DATA'!$R22)),Data!$I$121,IF(ISNUMBER(SEARCH("Positive",'3 INPUT SAP DATA'!$R22)),Data!$I$120)))</f>
        <v/>
      </c>
      <c r="BC19" s="176" t="str">
        <f>IF($B19="","",IF(ISNUMBER(SEARCH("Gas",'3 INPUT SAP DATA'!$AI22)),Data!$G$119*Data!$I$119,0)
+(('3 INPUT SAP DATA'!$AQ22*1000/8760)-IF(ISNUMBER(SEARCH("Gas",'3 INPUT SAP DATA'!$AI22)),Data!$G$119*Data!$I$119,0))
*IF(ISNUMBER(SEARCH("MVHR",'3 INPUT SAP DATA'!$R22)),Data!$I$121,IF(ISNUMBER(SEARCH("Positive",'3 INPUT SAP DATA'!$R22)),Data!$I$120)))</f>
        <v/>
      </c>
      <c r="BD19" s="176" t="str">
        <f>IF($B19="","",IF(ISNUMBER(SEARCH("Gas",'3 INPUT SAP DATA'!$AI22)),Data!$G$119*Data!$I$119,0)
+(('3 INPUT SAP DATA'!$AQ22*1000/8760)-IF(ISNUMBER(SEARCH("Gas",'3 INPUT SAP DATA'!$AI22)),Data!$G$119*Data!$I$119,0))
*IF(ISNUMBER(SEARCH("MVHR",'3 INPUT SAP DATA'!$R22)),Data!$I$121,IF(ISNUMBER(SEARCH("Positive",'3 INPUT SAP DATA'!$R22)),Data!$I$120)))</f>
        <v/>
      </c>
      <c r="BE19" s="176" t="str">
        <f>IF($B19="","",IF(ISNUMBER(SEARCH("Gas",'3 INPUT SAP DATA'!$AI22)),Data!$G$119*Data!$I$119,0)
+(('3 INPUT SAP DATA'!$AQ22*1000/8760)-IF(ISNUMBER(SEARCH("Gas",'3 INPUT SAP DATA'!$AI22)),Data!$G$119*Data!$I$119,0))
*IF(ISNUMBER(SEARCH("MVHR",'3 INPUT SAP DATA'!$R22)),Data!$I$121,IF(ISNUMBER(SEARCH("Positive",'3 INPUT SAP DATA'!$R22)),Data!$I$120)))</f>
        <v/>
      </c>
      <c r="BF19" s="176" t="str">
        <f>IF($B19="","",IF(ISNUMBER(SEARCH("Gas",'3 INPUT SAP DATA'!$AI22)),Data!$G$119*Data!$I$119,0)
+(('3 INPUT SAP DATA'!$AQ22*1000/8760)-IF(ISNUMBER(SEARCH("Gas",'3 INPUT SAP DATA'!$AI22)),Data!$G$119*Data!$I$119,0))
*IF(ISNUMBER(SEARCH("MVHR",'3 INPUT SAP DATA'!$R22)),Data!$I$121,IF(ISNUMBER(SEARCH("Positive",'3 INPUT SAP DATA'!$R22)),Data!$I$120)))</f>
        <v/>
      </c>
      <c r="BG19" s="176" t="str">
        <f>IF($B19="","",IF(ISNUMBER(SEARCH("Gas",'3 INPUT SAP DATA'!$AI22)),Data!$G$119*Data!$I$119,0)
+(('3 INPUT SAP DATA'!$AQ22*1000/8760)-IF(ISNUMBER(SEARCH("Gas",'3 INPUT SAP DATA'!$AI22)),Data!$G$119*Data!$I$119,0))
*IF(ISNUMBER(SEARCH("MVHR",'3 INPUT SAP DATA'!$R22)),Data!$I$121,IF(ISNUMBER(SEARCH("Positive",'3 INPUT SAP DATA'!$R22)),Data!$I$120)))</f>
        <v/>
      </c>
      <c r="BH19" s="176" t="str">
        <f>IF($B19="","",IF(ISNUMBER(SEARCH("Gas",'3 INPUT SAP DATA'!$AI22)),Data!$G$119*Data!$I$119,0)
+(('3 INPUT SAP DATA'!$AQ22*1000/8760)-IF(ISNUMBER(SEARCH("Gas",'3 INPUT SAP DATA'!$AI22)),Data!$G$119*Data!$I$119,0))
*IF(ISNUMBER(SEARCH("MVHR",'3 INPUT SAP DATA'!$R22)),Data!$I$121,IF(ISNUMBER(SEARCH("Positive",'3 INPUT SAP DATA'!$R22)),Data!$I$120)))</f>
        <v/>
      </c>
      <c r="BI19" s="176" t="str">
        <f>IF($B19="","",IF(ISNUMBER(SEARCH("Gas",'3 INPUT SAP DATA'!$AI22)),Data!$G$119*Data!$I$119,0)
+(('3 INPUT SAP DATA'!$AQ22*1000/8760)-IF(ISNUMBER(SEARCH("Gas",'3 INPUT SAP DATA'!$AI22)),Data!$G$119*Data!$I$119,0))
*IF(ISNUMBER(SEARCH("MVHR",'3 INPUT SAP DATA'!$R22)),Data!$I$121,IF(ISNUMBER(SEARCH("Positive",'3 INPUT SAP DATA'!$R22)),Data!$I$120)))</f>
        <v/>
      </c>
      <c r="BJ19" s="176" t="str">
        <f>IF($B19="","",IF(ISNUMBER(SEARCH("Gas",'3 INPUT SAP DATA'!$AI22)),Data!$G$119*Data!$I$119,0)
+(('3 INPUT SAP DATA'!$AQ22*1000/8760)-IF(ISNUMBER(SEARCH("Gas",'3 INPUT SAP DATA'!$AI22)),Data!$G$119*Data!$I$119,0))
*IF(ISNUMBER(SEARCH("MVHR",'3 INPUT SAP DATA'!$R22)),Data!$I$121,IF(ISNUMBER(SEARCH("Positive",'3 INPUT SAP DATA'!$R22)),Data!$I$120)))</f>
        <v/>
      </c>
      <c r="BK19" s="24" t="str">
        <f>IF($B19="","",Occupancy!$G15*Data!$G$122*Data!$I$122)</f>
        <v/>
      </c>
      <c r="BL19" s="24" t="str">
        <f>IF($B19="","",Occupancy!$G15*Data!$G$122*Data!$I$122)</f>
        <v/>
      </c>
      <c r="BM19" s="24" t="str">
        <f>IF($B19="","",Occupancy!$G15*Data!$G$122*Data!$I$122)</f>
        <v/>
      </c>
      <c r="BN19" s="24" t="str">
        <f>IF($B19="","",Occupancy!$G15*Data!$G$122*Data!$I$122)</f>
        <v/>
      </c>
      <c r="BO19" s="24" t="str">
        <f>IF($B19="","",Occupancy!$G15*Data!$G$122*Data!$I$122)</f>
        <v/>
      </c>
      <c r="BP19" s="24" t="str">
        <f>IF($B19="","",Occupancy!$G15*Data!$G$122*Data!$I$122)</f>
        <v/>
      </c>
      <c r="BQ19" s="24" t="str">
        <f>IF($B19="","",Occupancy!$G15*Data!$G$122*Data!$I$122)</f>
        <v/>
      </c>
      <c r="BR19" s="24" t="str">
        <f>IF($B19="","",Occupancy!$G15*Data!$G$122*Data!$I$122)</f>
        <v/>
      </c>
      <c r="BS19" s="24" t="str">
        <f>IF($B19="","",Occupancy!$G15*Data!$G$122*Data!$I$122)</f>
        <v/>
      </c>
      <c r="BT19" s="24" t="str">
        <f>IF($B19="","",Occupancy!$G15*Data!$G$122*Data!$I$122)</f>
        <v/>
      </c>
      <c r="BU19" s="24" t="str">
        <f>IF($B19="","",Occupancy!$G15*Data!$G$122*Data!$I$122)</f>
        <v/>
      </c>
      <c r="BV19" s="24" t="str">
        <f>IF($B19="","",Occupancy!$G15*Data!$G$122*Data!$I$122)</f>
        <v/>
      </c>
      <c r="BW19" s="175" t="str">
        <f>IF($B19="","",1000*DHW!CV19/(Data!D$18*24))</f>
        <v/>
      </c>
      <c r="BX19" s="175" t="str">
        <f>IF($B19="","",1000*DHW!CW19/(Data!E$18*24))</f>
        <v/>
      </c>
      <c r="BY19" s="175" t="str">
        <f>IF($B19="","",1000*DHW!CX19/(Data!F$18*24))</f>
        <v/>
      </c>
      <c r="BZ19" s="175" t="str">
        <f>IF($B19="","",1000*DHW!CY19/(Data!G$18*24))</f>
        <v/>
      </c>
      <c r="CA19" s="175" t="str">
        <f>IF($B19="","",1000*DHW!CZ19/(Data!H$18*24))</f>
        <v/>
      </c>
      <c r="CB19" s="175" t="str">
        <f>IF($B19="","",1000*DHW!DA19/(Data!I$18*24))</f>
        <v/>
      </c>
      <c r="CC19" s="175" t="str">
        <f>IF($B19="","",1000*DHW!DB19/(Data!J$18*24))</f>
        <v/>
      </c>
      <c r="CD19" s="175" t="str">
        <f>IF($B19="","",1000*DHW!DC19/(Data!K$18*24))</f>
        <v/>
      </c>
      <c r="CE19" s="175" t="str">
        <f>IF($B19="","",1000*DHW!DD19/(Data!L$18*24))</f>
        <v/>
      </c>
      <c r="CF19" s="175" t="str">
        <f>IF($B19="","",1000*DHW!DE19/(Data!M$18*24))</f>
        <v/>
      </c>
      <c r="CG19" s="175" t="str">
        <f>IF($B19="","",1000*DHW!DF19/(Data!N$18*24))</f>
        <v/>
      </c>
      <c r="CH19" s="175" t="str">
        <f>IF($B19="","",1000*DHW!DG19/(Data!O$18*24))</f>
        <v/>
      </c>
      <c r="CI19" s="24" t="str">
        <f t="shared" si="0"/>
        <v/>
      </c>
      <c r="CJ19" s="24" t="str">
        <f t="shared" si="1"/>
        <v/>
      </c>
      <c r="CK19" s="24" t="str">
        <f t="shared" si="2"/>
        <v/>
      </c>
      <c r="CL19" s="24" t="str">
        <f t="shared" si="3"/>
        <v/>
      </c>
      <c r="CM19" s="24" t="str">
        <f t="shared" si="4"/>
        <v/>
      </c>
      <c r="CN19" s="24" t="str">
        <f t="shared" si="5"/>
        <v/>
      </c>
      <c r="CO19" s="24" t="str">
        <f t="shared" si="6"/>
        <v/>
      </c>
      <c r="CP19" s="24" t="str">
        <f t="shared" si="7"/>
        <v/>
      </c>
      <c r="CQ19" s="24" t="str">
        <f t="shared" si="8"/>
        <v/>
      </c>
      <c r="CR19" s="24" t="str">
        <f t="shared" si="9"/>
        <v/>
      </c>
      <c r="CS19" s="24" t="str">
        <f t="shared" si="10"/>
        <v/>
      </c>
      <c r="CT19" s="24" t="str">
        <f t="shared" si="11"/>
        <v/>
      </c>
    </row>
    <row r="20" spans="2:98" s="3" customFormat="1" ht="19.899999999999999" customHeight="1">
      <c r="B20" s="16" t="str">
        <f>IF('3 INPUT SAP DATA'!H23="","",'3 INPUT SAP DATA'!H23)</f>
        <v/>
      </c>
      <c r="C20" s="24" t="str">
        <f>IF($B20="","",Data!$G$115*Occupancy!$G16*Data!$I$115)</f>
        <v/>
      </c>
      <c r="D20" s="24" t="str">
        <f>IF($B20="","",Data!$G$115*Occupancy!$G16*Data!$I$115)</f>
        <v/>
      </c>
      <c r="E20" s="24" t="str">
        <f>IF($B20="","",Data!$G$115*Occupancy!$G16*Data!$I$115)</f>
        <v/>
      </c>
      <c r="F20" s="24" t="str">
        <f>IF($B20="","",Data!$G$115*Occupancy!$G16*Data!$I$115)</f>
        <v/>
      </c>
      <c r="G20" s="24" t="str">
        <f>IF($B20="","",Data!$G$115*Occupancy!$G16*Data!$I$115)</f>
        <v/>
      </c>
      <c r="H20" s="24" t="str">
        <f>IF($B20="","",Data!$G$115*Occupancy!$G16*Data!$I$115)</f>
        <v/>
      </c>
      <c r="I20" s="24" t="str">
        <f>IF($B20="","",Data!$G$115*Occupancy!$G16*Data!$I$115)</f>
        <v/>
      </c>
      <c r="J20" s="24" t="str">
        <f>IF($B20="","",Data!$G$115*Occupancy!$G16*Data!$I$115)</f>
        <v/>
      </c>
      <c r="K20" s="24" t="str">
        <f>IF($B20="","",Data!$G$115*Occupancy!$G16*Data!$I$115)</f>
        <v/>
      </c>
      <c r="L20" s="24" t="str">
        <f>IF($B20="","",Data!$G$115*Occupancy!$G16*Data!$I$115)</f>
        <v/>
      </c>
      <c r="M20" s="24" t="str">
        <f>IF($B20="","",Data!$G$115*Occupancy!$G16*Data!$I$115)</f>
        <v/>
      </c>
      <c r="N20" s="24" t="str">
        <f>IF($B20="","",Data!$G$115*Occupancy!$G16*Data!$I$115)</f>
        <v/>
      </c>
      <c r="O20" s="175" t="str">
        <f>IF($B20="","",Lighting!P19)</f>
        <v/>
      </c>
      <c r="P20" s="175" t="str">
        <f>IF($B20="","",Lighting!Q19)</f>
        <v/>
      </c>
      <c r="Q20" s="175" t="str">
        <f>IF($B20="","",Lighting!R19)</f>
        <v/>
      </c>
      <c r="R20" s="175" t="str">
        <f>IF($B20="","",Lighting!S19)</f>
        <v/>
      </c>
      <c r="S20" s="175" t="str">
        <f>IF($B20="","",Lighting!T19)</f>
        <v/>
      </c>
      <c r="T20" s="175" t="str">
        <f>IF($B20="","",Lighting!U19)</f>
        <v/>
      </c>
      <c r="U20" s="175" t="str">
        <f>IF($B20="","",Lighting!V19)</f>
        <v/>
      </c>
      <c r="V20" s="175" t="str">
        <f>IF($B20="","",Lighting!W19)</f>
        <v/>
      </c>
      <c r="W20" s="175" t="str">
        <f>IF($B20="","",Lighting!X19)</f>
        <v/>
      </c>
      <c r="X20" s="175" t="str">
        <f>IF($B20="","",Lighting!Y19)</f>
        <v/>
      </c>
      <c r="Y20" s="175" t="str">
        <f>IF($B20="","",Lighting!Z19)</f>
        <v/>
      </c>
      <c r="Z20" s="175" t="str">
        <f>IF($B20="","",Lighting!AA19)</f>
        <v/>
      </c>
      <c r="AA20" s="24" t="str">
        <f>IF($B20="","",Appliances!W19)</f>
        <v/>
      </c>
      <c r="AB20" s="24" t="str">
        <f>IF($B20="","",Appliances!X19)</f>
        <v/>
      </c>
      <c r="AC20" s="24" t="str">
        <f>IF($B20="","",Appliances!Y19)</f>
        <v/>
      </c>
      <c r="AD20" s="24" t="str">
        <f>IF($B20="","",Appliances!Z19)</f>
        <v/>
      </c>
      <c r="AE20" s="24" t="str">
        <f>IF($B20="","",Appliances!AA19)</f>
        <v/>
      </c>
      <c r="AF20" s="24" t="str">
        <f>IF($B20="","",Appliances!AB19)</f>
        <v/>
      </c>
      <c r="AG20" s="24" t="str">
        <f>IF($B20="","",Appliances!AC19)</f>
        <v/>
      </c>
      <c r="AH20" s="24" t="str">
        <f>IF($B20="","",Appliances!AD19)</f>
        <v/>
      </c>
      <c r="AI20" s="24" t="str">
        <f>IF($B20="","",Appliances!AE19)</f>
        <v/>
      </c>
      <c r="AJ20" s="24" t="str">
        <f>IF($B20="","",Appliances!AF19)</f>
        <v/>
      </c>
      <c r="AK20" s="24" t="str">
        <f>IF($B20="","",Appliances!AG19)</f>
        <v/>
      </c>
      <c r="AL20" s="24" t="str">
        <f>IF($B20="","",Appliances!AH19)</f>
        <v/>
      </c>
      <c r="AM20" s="24" t="str">
        <f>IF($B20="","",Cooking!P19)</f>
        <v/>
      </c>
      <c r="AN20" s="24" t="str">
        <f>IF($B20="","",Cooking!Q19)</f>
        <v/>
      </c>
      <c r="AO20" s="24" t="str">
        <f>IF($B20="","",Cooking!R19)</f>
        <v/>
      </c>
      <c r="AP20" s="24" t="str">
        <f>IF($B20="","",Cooking!S19)</f>
        <v/>
      </c>
      <c r="AQ20" s="24" t="str">
        <f>IF($B20="","",Cooking!T19)</f>
        <v/>
      </c>
      <c r="AR20" s="24" t="str">
        <f>IF($B20="","",Cooking!U19)</f>
        <v/>
      </c>
      <c r="AS20" s="24" t="str">
        <f>IF($B20="","",Cooking!V19)</f>
        <v/>
      </c>
      <c r="AT20" s="24" t="str">
        <f>IF($B20="","",Cooking!W19)</f>
        <v/>
      </c>
      <c r="AU20" s="24" t="str">
        <f>IF($B20="","",Cooking!X19)</f>
        <v/>
      </c>
      <c r="AV20" s="24" t="str">
        <f>IF($B20="","",Cooking!Y19)</f>
        <v/>
      </c>
      <c r="AW20" s="24" t="str">
        <f>IF($B20="","",Cooking!Z19)</f>
        <v/>
      </c>
      <c r="AX20" s="24" t="str">
        <f>IF($B20="","",Cooking!AA19)</f>
        <v/>
      </c>
      <c r="AY20" s="176" t="str">
        <f>IF($B20="","",IF(ISNUMBER(SEARCH("Gas",'3 INPUT SAP DATA'!$AI23)),Data!$G$119*Data!$I$119,0)
+(('3 INPUT SAP DATA'!$AQ23*1000/8760)-IF(ISNUMBER(SEARCH("Gas",'3 INPUT SAP DATA'!$AI23)),Data!$G$119*Data!$I$119,0))
*IF(ISNUMBER(SEARCH("MVHR",'3 INPUT SAP DATA'!$R23)),Data!$I$121,IF(ISNUMBER(SEARCH("Positive",'3 INPUT SAP DATA'!$R23)),Data!$I$120)))</f>
        <v/>
      </c>
      <c r="AZ20" s="176" t="str">
        <f>IF($B20="","",IF(ISNUMBER(SEARCH("Gas",'3 INPUT SAP DATA'!$AI23)),Data!$G$119*Data!$I$119,0)
+(('3 INPUT SAP DATA'!$AQ23*1000/8760)-IF(ISNUMBER(SEARCH("Gas",'3 INPUT SAP DATA'!$AI23)),Data!$G$119*Data!$I$119,0))
*IF(ISNUMBER(SEARCH("MVHR",'3 INPUT SAP DATA'!$R23)),Data!$I$121,IF(ISNUMBER(SEARCH("Positive",'3 INPUT SAP DATA'!$R23)),Data!$I$120)))</f>
        <v/>
      </c>
      <c r="BA20" s="176" t="str">
        <f>IF($B20="","",IF(ISNUMBER(SEARCH("Gas",'3 INPUT SAP DATA'!$AI23)),Data!$G$119*Data!$I$119,0)
+(('3 INPUT SAP DATA'!$AQ23*1000/8760)-IF(ISNUMBER(SEARCH("Gas",'3 INPUT SAP DATA'!$AI23)),Data!$G$119*Data!$I$119,0))
*IF(ISNUMBER(SEARCH("MVHR",'3 INPUT SAP DATA'!$R23)),Data!$I$121,IF(ISNUMBER(SEARCH("Positive",'3 INPUT SAP DATA'!$R23)),Data!$I$120)))</f>
        <v/>
      </c>
      <c r="BB20" s="176" t="str">
        <f>IF($B20="","",IF(ISNUMBER(SEARCH("Gas",'3 INPUT SAP DATA'!$AI23)),Data!$G$119*Data!$I$119,0)
+(('3 INPUT SAP DATA'!$AQ23*1000/8760)-IF(ISNUMBER(SEARCH("Gas",'3 INPUT SAP DATA'!$AI23)),Data!$G$119*Data!$I$119,0))
*IF(ISNUMBER(SEARCH("MVHR",'3 INPUT SAP DATA'!$R23)),Data!$I$121,IF(ISNUMBER(SEARCH("Positive",'3 INPUT SAP DATA'!$R23)),Data!$I$120)))</f>
        <v/>
      </c>
      <c r="BC20" s="176" t="str">
        <f>IF($B20="","",IF(ISNUMBER(SEARCH("Gas",'3 INPUT SAP DATA'!$AI23)),Data!$G$119*Data!$I$119,0)
+(('3 INPUT SAP DATA'!$AQ23*1000/8760)-IF(ISNUMBER(SEARCH("Gas",'3 INPUT SAP DATA'!$AI23)),Data!$G$119*Data!$I$119,0))
*IF(ISNUMBER(SEARCH("MVHR",'3 INPUT SAP DATA'!$R23)),Data!$I$121,IF(ISNUMBER(SEARCH("Positive",'3 INPUT SAP DATA'!$R23)),Data!$I$120)))</f>
        <v/>
      </c>
      <c r="BD20" s="176" t="str">
        <f>IF($B20="","",IF(ISNUMBER(SEARCH("Gas",'3 INPUT SAP DATA'!$AI23)),Data!$G$119*Data!$I$119,0)
+(('3 INPUT SAP DATA'!$AQ23*1000/8760)-IF(ISNUMBER(SEARCH("Gas",'3 INPUT SAP DATA'!$AI23)),Data!$G$119*Data!$I$119,0))
*IF(ISNUMBER(SEARCH("MVHR",'3 INPUT SAP DATA'!$R23)),Data!$I$121,IF(ISNUMBER(SEARCH("Positive",'3 INPUT SAP DATA'!$R23)),Data!$I$120)))</f>
        <v/>
      </c>
      <c r="BE20" s="176" t="str">
        <f>IF($B20="","",IF(ISNUMBER(SEARCH("Gas",'3 INPUT SAP DATA'!$AI23)),Data!$G$119*Data!$I$119,0)
+(('3 INPUT SAP DATA'!$AQ23*1000/8760)-IF(ISNUMBER(SEARCH("Gas",'3 INPUT SAP DATA'!$AI23)),Data!$G$119*Data!$I$119,0))
*IF(ISNUMBER(SEARCH("MVHR",'3 INPUT SAP DATA'!$R23)),Data!$I$121,IF(ISNUMBER(SEARCH("Positive",'3 INPUT SAP DATA'!$R23)),Data!$I$120)))</f>
        <v/>
      </c>
      <c r="BF20" s="176" t="str">
        <f>IF($B20="","",IF(ISNUMBER(SEARCH("Gas",'3 INPUT SAP DATA'!$AI23)),Data!$G$119*Data!$I$119,0)
+(('3 INPUT SAP DATA'!$AQ23*1000/8760)-IF(ISNUMBER(SEARCH("Gas",'3 INPUT SAP DATA'!$AI23)),Data!$G$119*Data!$I$119,0))
*IF(ISNUMBER(SEARCH("MVHR",'3 INPUT SAP DATA'!$R23)),Data!$I$121,IF(ISNUMBER(SEARCH("Positive",'3 INPUT SAP DATA'!$R23)),Data!$I$120)))</f>
        <v/>
      </c>
      <c r="BG20" s="176" t="str">
        <f>IF($B20="","",IF(ISNUMBER(SEARCH("Gas",'3 INPUT SAP DATA'!$AI23)),Data!$G$119*Data!$I$119,0)
+(('3 INPUT SAP DATA'!$AQ23*1000/8760)-IF(ISNUMBER(SEARCH("Gas",'3 INPUT SAP DATA'!$AI23)),Data!$G$119*Data!$I$119,0))
*IF(ISNUMBER(SEARCH("MVHR",'3 INPUT SAP DATA'!$R23)),Data!$I$121,IF(ISNUMBER(SEARCH("Positive",'3 INPUT SAP DATA'!$R23)),Data!$I$120)))</f>
        <v/>
      </c>
      <c r="BH20" s="176" t="str">
        <f>IF($B20="","",IF(ISNUMBER(SEARCH("Gas",'3 INPUT SAP DATA'!$AI23)),Data!$G$119*Data!$I$119,0)
+(('3 INPUT SAP DATA'!$AQ23*1000/8760)-IF(ISNUMBER(SEARCH("Gas",'3 INPUT SAP DATA'!$AI23)),Data!$G$119*Data!$I$119,0))
*IF(ISNUMBER(SEARCH("MVHR",'3 INPUT SAP DATA'!$R23)),Data!$I$121,IF(ISNUMBER(SEARCH("Positive",'3 INPUT SAP DATA'!$R23)),Data!$I$120)))</f>
        <v/>
      </c>
      <c r="BI20" s="176" t="str">
        <f>IF($B20="","",IF(ISNUMBER(SEARCH("Gas",'3 INPUT SAP DATA'!$AI23)),Data!$G$119*Data!$I$119,0)
+(('3 INPUT SAP DATA'!$AQ23*1000/8760)-IF(ISNUMBER(SEARCH("Gas",'3 INPUT SAP DATA'!$AI23)),Data!$G$119*Data!$I$119,0))
*IF(ISNUMBER(SEARCH("MVHR",'3 INPUT SAP DATA'!$R23)),Data!$I$121,IF(ISNUMBER(SEARCH("Positive",'3 INPUT SAP DATA'!$R23)),Data!$I$120)))</f>
        <v/>
      </c>
      <c r="BJ20" s="176" t="str">
        <f>IF($B20="","",IF(ISNUMBER(SEARCH("Gas",'3 INPUT SAP DATA'!$AI23)),Data!$G$119*Data!$I$119,0)
+(('3 INPUT SAP DATA'!$AQ23*1000/8760)-IF(ISNUMBER(SEARCH("Gas",'3 INPUT SAP DATA'!$AI23)),Data!$G$119*Data!$I$119,0))
*IF(ISNUMBER(SEARCH("MVHR",'3 INPUT SAP DATA'!$R23)),Data!$I$121,IF(ISNUMBER(SEARCH("Positive",'3 INPUT SAP DATA'!$R23)),Data!$I$120)))</f>
        <v/>
      </c>
      <c r="BK20" s="24" t="str">
        <f>IF($B20="","",Occupancy!$G16*Data!$G$122*Data!$I$122)</f>
        <v/>
      </c>
      <c r="BL20" s="24" t="str">
        <f>IF($B20="","",Occupancy!$G16*Data!$G$122*Data!$I$122)</f>
        <v/>
      </c>
      <c r="BM20" s="24" t="str">
        <f>IF($B20="","",Occupancy!$G16*Data!$G$122*Data!$I$122)</f>
        <v/>
      </c>
      <c r="BN20" s="24" t="str">
        <f>IF($B20="","",Occupancy!$G16*Data!$G$122*Data!$I$122)</f>
        <v/>
      </c>
      <c r="BO20" s="24" t="str">
        <f>IF($B20="","",Occupancy!$G16*Data!$G$122*Data!$I$122)</f>
        <v/>
      </c>
      <c r="BP20" s="24" t="str">
        <f>IF($B20="","",Occupancy!$G16*Data!$G$122*Data!$I$122)</f>
        <v/>
      </c>
      <c r="BQ20" s="24" t="str">
        <f>IF($B20="","",Occupancy!$G16*Data!$G$122*Data!$I$122)</f>
        <v/>
      </c>
      <c r="BR20" s="24" t="str">
        <f>IF($B20="","",Occupancy!$G16*Data!$G$122*Data!$I$122)</f>
        <v/>
      </c>
      <c r="BS20" s="24" t="str">
        <f>IF($B20="","",Occupancy!$G16*Data!$G$122*Data!$I$122)</f>
        <v/>
      </c>
      <c r="BT20" s="24" t="str">
        <f>IF($B20="","",Occupancy!$G16*Data!$G$122*Data!$I$122)</f>
        <v/>
      </c>
      <c r="BU20" s="24" t="str">
        <f>IF($B20="","",Occupancy!$G16*Data!$G$122*Data!$I$122)</f>
        <v/>
      </c>
      <c r="BV20" s="24" t="str">
        <f>IF($B20="","",Occupancy!$G16*Data!$G$122*Data!$I$122)</f>
        <v/>
      </c>
      <c r="BW20" s="175" t="str">
        <f>IF($B20="","",1000*DHW!CV20/(Data!D$18*24))</f>
        <v/>
      </c>
      <c r="BX20" s="175" t="str">
        <f>IF($B20="","",1000*DHW!CW20/(Data!E$18*24))</f>
        <v/>
      </c>
      <c r="BY20" s="175" t="str">
        <f>IF($B20="","",1000*DHW!CX20/(Data!F$18*24))</f>
        <v/>
      </c>
      <c r="BZ20" s="175" t="str">
        <f>IF($B20="","",1000*DHW!CY20/(Data!G$18*24))</f>
        <v/>
      </c>
      <c r="CA20" s="175" t="str">
        <f>IF($B20="","",1000*DHW!CZ20/(Data!H$18*24))</f>
        <v/>
      </c>
      <c r="CB20" s="175" t="str">
        <f>IF($B20="","",1000*DHW!DA20/(Data!I$18*24))</f>
        <v/>
      </c>
      <c r="CC20" s="175" t="str">
        <f>IF($B20="","",1000*DHW!DB20/(Data!J$18*24))</f>
        <v/>
      </c>
      <c r="CD20" s="175" t="str">
        <f>IF($B20="","",1000*DHW!DC20/(Data!K$18*24))</f>
        <v/>
      </c>
      <c r="CE20" s="175" t="str">
        <f>IF($B20="","",1000*DHW!DD20/(Data!L$18*24))</f>
        <v/>
      </c>
      <c r="CF20" s="175" t="str">
        <f>IF($B20="","",1000*DHW!DE20/(Data!M$18*24))</f>
        <v/>
      </c>
      <c r="CG20" s="175" t="str">
        <f>IF($B20="","",1000*DHW!DF20/(Data!N$18*24))</f>
        <v/>
      </c>
      <c r="CH20" s="175" t="str">
        <f>IF($B20="","",1000*DHW!DG20/(Data!O$18*24))</f>
        <v/>
      </c>
      <c r="CI20" s="24" t="str">
        <f t="shared" si="0"/>
        <v/>
      </c>
      <c r="CJ20" s="24" t="str">
        <f t="shared" si="1"/>
        <v/>
      </c>
      <c r="CK20" s="24" t="str">
        <f t="shared" si="2"/>
        <v/>
      </c>
      <c r="CL20" s="24" t="str">
        <f t="shared" si="3"/>
        <v/>
      </c>
      <c r="CM20" s="24" t="str">
        <f t="shared" si="4"/>
        <v/>
      </c>
      <c r="CN20" s="24" t="str">
        <f t="shared" si="5"/>
        <v/>
      </c>
      <c r="CO20" s="24" t="str">
        <f t="shared" si="6"/>
        <v/>
      </c>
      <c r="CP20" s="24" t="str">
        <f t="shared" si="7"/>
        <v/>
      </c>
      <c r="CQ20" s="24" t="str">
        <f t="shared" si="8"/>
        <v/>
      </c>
      <c r="CR20" s="24" t="str">
        <f t="shared" si="9"/>
        <v/>
      </c>
      <c r="CS20" s="24" t="str">
        <f t="shared" si="10"/>
        <v/>
      </c>
      <c r="CT20" s="24" t="str">
        <f t="shared" si="11"/>
        <v/>
      </c>
    </row>
    <row r="21" spans="2:98" s="3" customFormat="1" ht="19.899999999999999" customHeight="1">
      <c r="B21" s="16" t="str">
        <f>IF('3 INPUT SAP DATA'!H24="","",'3 INPUT SAP DATA'!H24)</f>
        <v/>
      </c>
      <c r="C21" s="24" t="str">
        <f>IF($B21="","",Data!$G$115*Occupancy!$G17*Data!$I$115)</f>
        <v/>
      </c>
      <c r="D21" s="24" t="str">
        <f>IF($B21="","",Data!$G$115*Occupancy!$G17*Data!$I$115)</f>
        <v/>
      </c>
      <c r="E21" s="24" t="str">
        <f>IF($B21="","",Data!$G$115*Occupancy!$G17*Data!$I$115)</f>
        <v/>
      </c>
      <c r="F21" s="24" t="str">
        <f>IF($B21="","",Data!$G$115*Occupancy!$G17*Data!$I$115)</f>
        <v/>
      </c>
      <c r="G21" s="24" t="str">
        <f>IF($B21="","",Data!$G$115*Occupancy!$G17*Data!$I$115)</f>
        <v/>
      </c>
      <c r="H21" s="24" t="str">
        <f>IF($B21="","",Data!$G$115*Occupancy!$G17*Data!$I$115)</f>
        <v/>
      </c>
      <c r="I21" s="24" t="str">
        <f>IF($B21="","",Data!$G$115*Occupancy!$G17*Data!$I$115)</f>
        <v/>
      </c>
      <c r="J21" s="24" t="str">
        <f>IF($B21="","",Data!$G$115*Occupancy!$G17*Data!$I$115)</f>
        <v/>
      </c>
      <c r="K21" s="24" t="str">
        <f>IF($B21="","",Data!$G$115*Occupancy!$G17*Data!$I$115)</f>
        <v/>
      </c>
      <c r="L21" s="24" t="str">
        <f>IF($B21="","",Data!$G$115*Occupancy!$G17*Data!$I$115)</f>
        <v/>
      </c>
      <c r="M21" s="24" t="str">
        <f>IF($B21="","",Data!$G$115*Occupancy!$G17*Data!$I$115)</f>
        <v/>
      </c>
      <c r="N21" s="24" t="str">
        <f>IF($B21="","",Data!$G$115*Occupancy!$G17*Data!$I$115)</f>
        <v/>
      </c>
      <c r="O21" s="175" t="str">
        <f>IF($B21="","",Lighting!P20)</f>
        <v/>
      </c>
      <c r="P21" s="175" t="str">
        <f>IF($B21="","",Lighting!Q20)</f>
        <v/>
      </c>
      <c r="Q21" s="175" t="str">
        <f>IF($B21="","",Lighting!R20)</f>
        <v/>
      </c>
      <c r="R21" s="175" t="str">
        <f>IF($B21="","",Lighting!S20)</f>
        <v/>
      </c>
      <c r="S21" s="175" t="str">
        <f>IF($B21="","",Lighting!T20)</f>
        <v/>
      </c>
      <c r="T21" s="175" t="str">
        <f>IF($B21="","",Lighting!U20)</f>
        <v/>
      </c>
      <c r="U21" s="175" t="str">
        <f>IF($B21="","",Lighting!V20)</f>
        <v/>
      </c>
      <c r="V21" s="175" t="str">
        <f>IF($B21="","",Lighting!W20)</f>
        <v/>
      </c>
      <c r="W21" s="175" t="str">
        <f>IF($B21="","",Lighting!X20)</f>
        <v/>
      </c>
      <c r="X21" s="175" t="str">
        <f>IF($B21="","",Lighting!Y20)</f>
        <v/>
      </c>
      <c r="Y21" s="175" t="str">
        <f>IF($B21="","",Lighting!Z20)</f>
        <v/>
      </c>
      <c r="Z21" s="175" t="str">
        <f>IF($B21="","",Lighting!AA20)</f>
        <v/>
      </c>
      <c r="AA21" s="24" t="str">
        <f>IF($B21="","",Appliances!W20)</f>
        <v/>
      </c>
      <c r="AB21" s="24" t="str">
        <f>IF($B21="","",Appliances!X20)</f>
        <v/>
      </c>
      <c r="AC21" s="24" t="str">
        <f>IF($B21="","",Appliances!Y20)</f>
        <v/>
      </c>
      <c r="AD21" s="24" t="str">
        <f>IF($B21="","",Appliances!Z20)</f>
        <v/>
      </c>
      <c r="AE21" s="24" t="str">
        <f>IF($B21="","",Appliances!AA20)</f>
        <v/>
      </c>
      <c r="AF21" s="24" t="str">
        <f>IF($B21="","",Appliances!AB20)</f>
        <v/>
      </c>
      <c r="AG21" s="24" t="str">
        <f>IF($B21="","",Appliances!AC20)</f>
        <v/>
      </c>
      <c r="AH21" s="24" t="str">
        <f>IF($B21="","",Appliances!AD20)</f>
        <v/>
      </c>
      <c r="AI21" s="24" t="str">
        <f>IF($B21="","",Appliances!AE20)</f>
        <v/>
      </c>
      <c r="AJ21" s="24" t="str">
        <f>IF($B21="","",Appliances!AF20)</f>
        <v/>
      </c>
      <c r="AK21" s="24" t="str">
        <f>IF($B21="","",Appliances!AG20)</f>
        <v/>
      </c>
      <c r="AL21" s="24" t="str">
        <f>IF($B21="","",Appliances!AH20)</f>
        <v/>
      </c>
      <c r="AM21" s="24" t="str">
        <f>IF($B21="","",Cooking!P20)</f>
        <v/>
      </c>
      <c r="AN21" s="24" t="str">
        <f>IF($B21="","",Cooking!Q20)</f>
        <v/>
      </c>
      <c r="AO21" s="24" t="str">
        <f>IF($B21="","",Cooking!R20)</f>
        <v/>
      </c>
      <c r="AP21" s="24" t="str">
        <f>IF($B21="","",Cooking!S20)</f>
        <v/>
      </c>
      <c r="AQ21" s="24" t="str">
        <f>IF($B21="","",Cooking!T20)</f>
        <v/>
      </c>
      <c r="AR21" s="24" t="str">
        <f>IF($B21="","",Cooking!U20)</f>
        <v/>
      </c>
      <c r="AS21" s="24" t="str">
        <f>IF($B21="","",Cooking!V20)</f>
        <v/>
      </c>
      <c r="AT21" s="24" t="str">
        <f>IF($B21="","",Cooking!W20)</f>
        <v/>
      </c>
      <c r="AU21" s="24" t="str">
        <f>IF($B21="","",Cooking!X20)</f>
        <v/>
      </c>
      <c r="AV21" s="24" t="str">
        <f>IF($B21="","",Cooking!Y20)</f>
        <v/>
      </c>
      <c r="AW21" s="24" t="str">
        <f>IF($B21="","",Cooking!Z20)</f>
        <v/>
      </c>
      <c r="AX21" s="24" t="str">
        <f>IF($B21="","",Cooking!AA20)</f>
        <v/>
      </c>
      <c r="AY21" s="176" t="str">
        <f>IF($B21="","",IF(ISNUMBER(SEARCH("Gas",'3 INPUT SAP DATA'!$AI24)),Data!$G$119*Data!$I$119,0)
+(('3 INPUT SAP DATA'!$AQ24*1000/8760)-IF(ISNUMBER(SEARCH("Gas",'3 INPUT SAP DATA'!$AI24)),Data!$G$119*Data!$I$119,0))
*IF(ISNUMBER(SEARCH("MVHR",'3 INPUT SAP DATA'!$R24)),Data!$I$121,IF(ISNUMBER(SEARCH("Positive",'3 INPUT SAP DATA'!$R24)),Data!$I$120)))</f>
        <v/>
      </c>
      <c r="AZ21" s="176" t="str">
        <f>IF($B21="","",IF(ISNUMBER(SEARCH("Gas",'3 INPUT SAP DATA'!$AI24)),Data!$G$119*Data!$I$119,0)
+(('3 INPUT SAP DATA'!$AQ24*1000/8760)-IF(ISNUMBER(SEARCH("Gas",'3 INPUT SAP DATA'!$AI24)),Data!$G$119*Data!$I$119,0))
*IF(ISNUMBER(SEARCH("MVHR",'3 INPUT SAP DATA'!$R24)),Data!$I$121,IF(ISNUMBER(SEARCH("Positive",'3 INPUT SAP DATA'!$R24)),Data!$I$120)))</f>
        <v/>
      </c>
      <c r="BA21" s="176" t="str">
        <f>IF($B21="","",IF(ISNUMBER(SEARCH("Gas",'3 INPUT SAP DATA'!$AI24)),Data!$G$119*Data!$I$119,0)
+(('3 INPUT SAP DATA'!$AQ24*1000/8760)-IF(ISNUMBER(SEARCH("Gas",'3 INPUT SAP DATA'!$AI24)),Data!$G$119*Data!$I$119,0))
*IF(ISNUMBER(SEARCH("MVHR",'3 INPUT SAP DATA'!$R24)),Data!$I$121,IF(ISNUMBER(SEARCH("Positive",'3 INPUT SAP DATA'!$R24)),Data!$I$120)))</f>
        <v/>
      </c>
      <c r="BB21" s="176" t="str">
        <f>IF($B21="","",IF(ISNUMBER(SEARCH("Gas",'3 INPUT SAP DATA'!$AI24)),Data!$G$119*Data!$I$119,0)
+(('3 INPUT SAP DATA'!$AQ24*1000/8760)-IF(ISNUMBER(SEARCH("Gas",'3 INPUT SAP DATA'!$AI24)),Data!$G$119*Data!$I$119,0))
*IF(ISNUMBER(SEARCH("MVHR",'3 INPUT SAP DATA'!$R24)),Data!$I$121,IF(ISNUMBER(SEARCH("Positive",'3 INPUT SAP DATA'!$R24)),Data!$I$120)))</f>
        <v/>
      </c>
      <c r="BC21" s="176" t="str">
        <f>IF($B21="","",IF(ISNUMBER(SEARCH("Gas",'3 INPUT SAP DATA'!$AI24)),Data!$G$119*Data!$I$119,0)
+(('3 INPUT SAP DATA'!$AQ24*1000/8760)-IF(ISNUMBER(SEARCH("Gas",'3 INPUT SAP DATA'!$AI24)),Data!$G$119*Data!$I$119,0))
*IF(ISNUMBER(SEARCH("MVHR",'3 INPUT SAP DATA'!$R24)),Data!$I$121,IF(ISNUMBER(SEARCH("Positive",'3 INPUT SAP DATA'!$R24)),Data!$I$120)))</f>
        <v/>
      </c>
      <c r="BD21" s="176" t="str">
        <f>IF($B21="","",IF(ISNUMBER(SEARCH("Gas",'3 INPUT SAP DATA'!$AI24)),Data!$G$119*Data!$I$119,0)
+(('3 INPUT SAP DATA'!$AQ24*1000/8760)-IF(ISNUMBER(SEARCH("Gas",'3 INPUT SAP DATA'!$AI24)),Data!$G$119*Data!$I$119,0))
*IF(ISNUMBER(SEARCH("MVHR",'3 INPUT SAP DATA'!$R24)),Data!$I$121,IF(ISNUMBER(SEARCH("Positive",'3 INPUT SAP DATA'!$R24)),Data!$I$120)))</f>
        <v/>
      </c>
      <c r="BE21" s="176" t="str">
        <f>IF($B21="","",IF(ISNUMBER(SEARCH("Gas",'3 INPUT SAP DATA'!$AI24)),Data!$G$119*Data!$I$119,0)
+(('3 INPUT SAP DATA'!$AQ24*1000/8760)-IF(ISNUMBER(SEARCH("Gas",'3 INPUT SAP DATA'!$AI24)),Data!$G$119*Data!$I$119,0))
*IF(ISNUMBER(SEARCH("MVHR",'3 INPUT SAP DATA'!$R24)),Data!$I$121,IF(ISNUMBER(SEARCH("Positive",'3 INPUT SAP DATA'!$R24)),Data!$I$120)))</f>
        <v/>
      </c>
      <c r="BF21" s="176" t="str">
        <f>IF($B21="","",IF(ISNUMBER(SEARCH("Gas",'3 INPUT SAP DATA'!$AI24)),Data!$G$119*Data!$I$119,0)
+(('3 INPUT SAP DATA'!$AQ24*1000/8760)-IF(ISNUMBER(SEARCH("Gas",'3 INPUT SAP DATA'!$AI24)),Data!$G$119*Data!$I$119,0))
*IF(ISNUMBER(SEARCH("MVHR",'3 INPUT SAP DATA'!$R24)),Data!$I$121,IF(ISNUMBER(SEARCH("Positive",'3 INPUT SAP DATA'!$R24)),Data!$I$120)))</f>
        <v/>
      </c>
      <c r="BG21" s="176" t="str">
        <f>IF($B21="","",IF(ISNUMBER(SEARCH("Gas",'3 INPUT SAP DATA'!$AI24)),Data!$G$119*Data!$I$119,0)
+(('3 INPUT SAP DATA'!$AQ24*1000/8760)-IF(ISNUMBER(SEARCH("Gas",'3 INPUT SAP DATA'!$AI24)),Data!$G$119*Data!$I$119,0))
*IF(ISNUMBER(SEARCH("MVHR",'3 INPUT SAP DATA'!$R24)),Data!$I$121,IF(ISNUMBER(SEARCH("Positive",'3 INPUT SAP DATA'!$R24)),Data!$I$120)))</f>
        <v/>
      </c>
      <c r="BH21" s="176" t="str">
        <f>IF($B21="","",IF(ISNUMBER(SEARCH("Gas",'3 INPUT SAP DATA'!$AI24)),Data!$G$119*Data!$I$119,0)
+(('3 INPUT SAP DATA'!$AQ24*1000/8760)-IF(ISNUMBER(SEARCH("Gas",'3 INPUT SAP DATA'!$AI24)),Data!$G$119*Data!$I$119,0))
*IF(ISNUMBER(SEARCH("MVHR",'3 INPUT SAP DATA'!$R24)),Data!$I$121,IF(ISNUMBER(SEARCH("Positive",'3 INPUT SAP DATA'!$R24)),Data!$I$120)))</f>
        <v/>
      </c>
      <c r="BI21" s="176" t="str">
        <f>IF($B21="","",IF(ISNUMBER(SEARCH("Gas",'3 INPUT SAP DATA'!$AI24)),Data!$G$119*Data!$I$119,0)
+(('3 INPUT SAP DATA'!$AQ24*1000/8760)-IF(ISNUMBER(SEARCH("Gas",'3 INPUT SAP DATA'!$AI24)),Data!$G$119*Data!$I$119,0))
*IF(ISNUMBER(SEARCH("MVHR",'3 INPUT SAP DATA'!$R24)),Data!$I$121,IF(ISNUMBER(SEARCH("Positive",'3 INPUT SAP DATA'!$R24)),Data!$I$120)))</f>
        <v/>
      </c>
      <c r="BJ21" s="176" t="str">
        <f>IF($B21="","",IF(ISNUMBER(SEARCH("Gas",'3 INPUT SAP DATA'!$AI24)),Data!$G$119*Data!$I$119,0)
+(('3 INPUT SAP DATA'!$AQ24*1000/8760)-IF(ISNUMBER(SEARCH("Gas",'3 INPUT SAP DATA'!$AI24)),Data!$G$119*Data!$I$119,0))
*IF(ISNUMBER(SEARCH("MVHR",'3 INPUT SAP DATA'!$R24)),Data!$I$121,IF(ISNUMBER(SEARCH("Positive",'3 INPUT SAP DATA'!$R24)),Data!$I$120)))</f>
        <v/>
      </c>
      <c r="BK21" s="24" t="str">
        <f>IF($B21="","",Occupancy!$G17*Data!$G$122*Data!$I$122)</f>
        <v/>
      </c>
      <c r="BL21" s="24" t="str">
        <f>IF($B21="","",Occupancy!$G17*Data!$G$122*Data!$I$122)</f>
        <v/>
      </c>
      <c r="BM21" s="24" t="str">
        <f>IF($B21="","",Occupancy!$G17*Data!$G$122*Data!$I$122)</f>
        <v/>
      </c>
      <c r="BN21" s="24" t="str">
        <f>IF($B21="","",Occupancy!$G17*Data!$G$122*Data!$I$122)</f>
        <v/>
      </c>
      <c r="BO21" s="24" t="str">
        <f>IF($B21="","",Occupancy!$G17*Data!$G$122*Data!$I$122)</f>
        <v/>
      </c>
      <c r="BP21" s="24" t="str">
        <f>IF($B21="","",Occupancy!$G17*Data!$G$122*Data!$I$122)</f>
        <v/>
      </c>
      <c r="BQ21" s="24" t="str">
        <f>IF($B21="","",Occupancy!$G17*Data!$G$122*Data!$I$122)</f>
        <v/>
      </c>
      <c r="BR21" s="24" t="str">
        <f>IF($B21="","",Occupancy!$G17*Data!$G$122*Data!$I$122)</f>
        <v/>
      </c>
      <c r="BS21" s="24" t="str">
        <f>IF($B21="","",Occupancy!$G17*Data!$G$122*Data!$I$122)</f>
        <v/>
      </c>
      <c r="BT21" s="24" t="str">
        <f>IF($B21="","",Occupancy!$G17*Data!$G$122*Data!$I$122)</f>
        <v/>
      </c>
      <c r="BU21" s="24" t="str">
        <f>IF($B21="","",Occupancy!$G17*Data!$G$122*Data!$I$122)</f>
        <v/>
      </c>
      <c r="BV21" s="24" t="str">
        <f>IF($B21="","",Occupancy!$G17*Data!$G$122*Data!$I$122)</f>
        <v/>
      </c>
      <c r="BW21" s="175" t="str">
        <f>IF($B21="","",1000*DHW!CV21/(Data!D$18*24))</f>
        <v/>
      </c>
      <c r="BX21" s="175" t="str">
        <f>IF($B21="","",1000*DHW!CW21/(Data!E$18*24))</f>
        <v/>
      </c>
      <c r="BY21" s="175" t="str">
        <f>IF($B21="","",1000*DHW!CX21/(Data!F$18*24))</f>
        <v/>
      </c>
      <c r="BZ21" s="175" t="str">
        <f>IF($B21="","",1000*DHW!CY21/(Data!G$18*24))</f>
        <v/>
      </c>
      <c r="CA21" s="175" t="str">
        <f>IF($B21="","",1000*DHW!CZ21/(Data!H$18*24))</f>
        <v/>
      </c>
      <c r="CB21" s="175" t="str">
        <f>IF($B21="","",1000*DHW!DA21/(Data!I$18*24))</f>
        <v/>
      </c>
      <c r="CC21" s="175" t="str">
        <f>IF($B21="","",1000*DHW!DB21/(Data!J$18*24))</f>
        <v/>
      </c>
      <c r="CD21" s="175" t="str">
        <f>IF($B21="","",1000*DHW!DC21/(Data!K$18*24))</f>
        <v/>
      </c>
      <c r="CE21" s="175" t="str">
        <f>IF($B21="","",1000*DHW!DD21/(Data!L$18*24))</f>
        <v/>
      </c>
      <c r="CF21" s="175" t="str">
        <f>IF($B21="","",1000*DHW!DE21/(Data!M$18*24))</f>
        <v/>
      </c>
      <c r="CG21" s="175" t="str">
        <f>IF($B21="","",1000*DHW!DF21/(Data!N$18*24))</f>
        <v/>
      </c>
      <c r="CH21" s="175" t="str">
        <f>IF($B21="","",1000*DHW!DG21/(Data!O$18*24))</f>
        <v/>
      </c>
      <c r="CI21" s="24" t="str">
        <f t="shared" si="0"/>
        <v/>
      </c>
      <c r="CJ21" s="24" t="str">
        <f t="shared" si="1"/>
        <v/>
      </c>
      <c r="CK21" s="24" t="str">
        <f t="shared" si="2"/>
        <v/>
      </c>
      <c r="CL21" s="24" t="str">
        <f t="shared" si="3"/>
        <v/>
      </c>
      <c r="CM21" s="24" t="str">
        <f t="shared" si="4"/>
        <v/>
      </c>
      <c r="CN21" s="24" t="str">
        <f t="shared" si="5"/>
        <v/>
      </c>
      <c r="CO21" s="24" t="str">
        <f t="shared" si="6"/>
        <v/>
      </c>
      <c r="CP21" s="24" t="str">
        <f t="shared" si="7"/>
        <v/>
      </c>
      <c r="CQ21" s="24" t="str">
        <f t="shared" si="8"/>
        <v/>
      </c>
      <c r="CR21" s="24" t="str">
        <f t="shared" si="9"/>
        <v/>
      </c>
      <c r="CS21" s="24" t="str">
        <f t="shared" si="10"/>
        <v/>
      </c>
      <c r="CT21" s="24" t="str">
        <f t="shared" si="11"/>
        <v/>
      </c>
    </row>
    <row r="22" spans="2:98" s="3" customFormat="1" ht="19.899999999999999" customHeight="1">
      <c r="B22" s="16" t="str">
        <f>IF('3 INPUT SAP DATA'!H25="","",'3 INPUT SAP DATA'!H25)</f>
        <v/>
      </c>
      <c r="C22" s="24" t="str">
        <f>IF($B22="","",Data!$G$115*Occupancy!$G18*Data!$I$115)</f>
        <v/>
      </c>
      <c r="D22" s="24" t="str">
        <f>IF($B22="","",Data!$G$115*Occupancy!$G18*Data!$I$115)</f>
        <v/>
      </c>
      <c r="E22" s="24" t="str">
        <f>IF($B22="","",Data!$G$115*Occupancy!$G18*Data!$I$115)</f>
        <v/>
      </c>
      <c r="F22" s="24" t="str">
        <f>IF($B22="","",Data!$G$115*Occupancy!$G18*Data!$I$115)</f>
        <v/>
      </c>
      <c r="G22" s="24" t="str">
        <f>IF($B22="","",Data!$G$115*Occupancy!$G18*Data!$I$115)</f>
        <v/>
      </c>
      <c r="H22" s="24" t="str">
        <f>IF($B22="","",Data!$G$115*Occupancy!$G18*Data!$I$115)</f>
        <v/>
      </c>
      <c r="I22" s="24" t="str">
        <f>IF($B22="","",Data!$G$115*Occupancy!$G18*Data!$I$115)</f>
        <v/>
      </c>
      <c r="J22" s="24" t="str">
        <f>IF($B22="","",Data!$G$115*Occupancy!$G18*Data!$I$115)</f>
        <v/>
      </c>
      <c r="K22" s="24" t="str">
        <f>IF($B22="","",Data!$G$115*Occupancy!$G18*Data!$I$115)</f>
        <v/>
      </c>
      <c r="L22" s="24" t="str">
        <f>IF($B22="","",Data!$G$115*Occupancy!$G18*Data!$I$115)</f>
        <v/>
      </c>
      <c r="M22" s="24" t="str">
        <f>IF($B22="","",Data!$G$115*Occupancy!$G18*Data!$I$115)</f>
        <v/>
      </c>
      <c r="N22" s="24" t="str">
        <f>IF($B22="","",Data!$G$115*Occupancy!$G18*Data!$I$115)</f>
        <v/>
      </c>
      <c r="O22" s="175" t="str">
        <f>IF($B22="","",Lighting!P21)</f>
        <v/>
      </c>
      <c r="P22" s="175" t="str">
        <f>IF($B22="","",Lighting!Q21)</f>
        <v/>
      </c>
      <c r="Q22" s="175" t="str">
        <f>IF($B22="","",Lighting!R21)</f>
        <v/>
      </c>
      <c r="R22" s="175" t="str">
        <f>IF($B22="","",Lighting!S21)</f>
        <v/>
      </c>
      <c r="S22" s="175" t="str">
        <f>IF($B22="","",Lighting!T21)</f>
        <v/>
      </c>
      <c r="T22" s="175" t="str">
        <f>IF($B22="","",Lighting!U21)</f>
        <v/>
      </c>
      <c r="U22" s="175" t="str">
        <f>IF($B22="","",Lighting!V21)</f>
        <v/>
      </c>
      <c r="V22" s="175" t="str">
        <f>IF($B22="","",Lighting!W21)</f>
        <v/>
      </c>
      <c r="W22" s="175" t="str">
        <f>IF($B22="","",Lighting!X21)</f>
        <v/>
      </c>
      <c r="X22" s="175" t="str">
        <f>IF($B22="","",Lighting!Y21)</f>
        <v/>
      </c>
      <c r="Y22" s="175" t="str">
        <f>IF($B22="","",Lighting!Z21)</f>
        <v/>
      </c>
      <c r="Z22" s="175" t="str">
        <f>IF($B22="","",Lighting!AA21)</f>
        <v/>
      </c>
      <c r="AA22" s="24" t="str">
        <f>IF($B22="","",Appliances!W21)</f>
        <v/>
      </c>
      <c r="AB22" s="24" t="str">
        <f>IF($B22="","",Appliances!X21)</f>
        <v/>
      </c>
      <c r="AC22" s="24" t="str">
        <f>IF($B22="","",Appliances!Y21)</f>
        <v/>
      </c>
      <c r="AD22" s="24" t="str">
        <f>IF($B22="","",Appliances!Z21)</f>
        <v/>
      </c>
      <c r="AE22" s="24" t="str">
        <f>IF($B22="","",Appliances!AA21)</f>
        <v/>
      </c>
      <c r="AF22" s="24" t="str">
        <f>IF($B22="","",Appliances!AB21)</f>
        <v/>
      </c>
      <c r="AG22" s="24" t="str">
        <f>IF($B22="","",Appliances!AC21)</f>
        <v/>
      </c>
      <c r="AH22" s="24" t="str">
        <f>IF($B22="","",Appliances!AD21)</f>
        <v/>
      </c>
      <c r="AI22" s="24" t="str">
        <f>IF($B22="","",Appliances!AE21)</f>
        <v/>
      </c>
      <c r="AJ22" s="24" t="str">
        <f>IF($B22="","",Appliances!AF21)</f>
        <v/>
      </c>
      <c r="AK22" s="24" t="str">
        <f>IF($B22="","",Appliances!AG21)</f>
        <v/>
      </c>
      <c r="AL22" s="24" t="str">
        <f>IF($B22="","",Appliances!AH21)</f>
        <v/>
      </c>
      <c r="AM22" s="24" t="str">
        <f>IF($B22="","",Cooking!P21)</f>
        <v/>
      </c>
      <c r="AN22" s="24" t="str">
        <f>IF($B22="","",Cooking!Q21)</f>
        <v/>
      </c>
      <c r="AO22" s="24" t="str">
        <f>IF($B22="","",Cooking!R21)</f>
        <v/>
      </c>
      <c r="AP22" s="24" t="str">
        <f>IF($B22="","",Cooking!S21)</f>
        <v/>
      </c>
      <c r="AQ22" s="24" t="str">
        <f>IF($B22="","",Cooking!T21)</f>
        <v/>
      </c>
      <c r="AR22" s="24" t="str">
        <f>IF($B22="","",Cooking!U21)</f>
        <v/>
      </c>
      <c r="AS22" s="24" t="str">
        <f>IF($B22="","",Cooking!V21)</f>
        <v/>
      </c>
      <c r="AT22" s="24" t="str">
        <f>IF($B22="","",Cooking!W21)</f>
        <v/>
      </c>
      <c r="AU22" s="24" t="str">
        <f>IF($B22="","",Cooking!X21)</f>
        <v/>
      </c>
      <c r="AV22" s="24" t="str">
        <f>IF($B22="","",Cooking!Y21)</f>
        <v/>
      </c>
      <c r="AW22" s="24" t="str">
        <f>IF($B22="","",Cooking!Z21)</f>
        <v/>
      </c>
      <c r="AX22" s="24" t="str">
        <f>IF($B22="","",Cooking!AA21)</f>
        <v/>
      </c>
      <c r="AY22" s="176" t="str">
        <f>IF($B22="","",IF(ISNUMBER(SEARCH("Gas",'3 INPUT SAP DATA'!$AI25)),Data!$G$119*Data!$I$119,0)
+(('3 INPUT SAP DATA'!$AQ25*1000/8760)-IF(ISNUMBER(SEARCH("Gas",'3 INPUT SAP DATA'!$AI25)),Data!$G$119*Data!$I$119,0))
*IF(ISNUMBER(SEARCH("MVHR",'3 INPUT SAP DATA'!$R25)),Data!$I$121,IF(ISNUMBER(SEARCH("Positive",'3 INPUT SAP DATA'!$R25)),Data!$I$120)))</f>
        <v/>
      </c>
      <c r="AZ22" s="176" t="str">
        <f>IF($B22="","",IF(ISNUMBER(SEARCH("Gas",'3 INPUT SAP DATA'!$AI25)),Data!$G$119*Data!$I$119,0)
+(('3 INPUT SAP DATA'!$AQ25*1000/8760)-IF(ISNUMBER(SEARCH("Gas",'3 INPUT SAP DATA'!$AI25)),Data!$G$119*Data!$I$119,0))
*IF(ISNUMBER(SEARCH("MVHR",'3 INPUT SAP DATA'!$R25)),Data!$I$121,IF(ISNUMBER(SEARCH("Positive",'3 INPUT SAP DATA'!$R25)),Data!$I$120)))</f>
        <v/>
      </c>
      <c r="BA22" s="176" t="str">
        <f>IF($B22="","",IF(ISNUMBER(SEARCH("Gas",'3 INPUT SAP DATA'!$AI25)),Data!$G$119*Data!$I$119,0)
+(('3 INPUT SAP DATA'!$AQ25*1000/8760)-IF(ISNUMBER(SEARCH("Gas",'3 INPUT SAP DATA'!$AI25)),Data!$G$119*Data!$I$119,0))
*IF(ISNUMBER(SEARCH("MVHR",'3 INPUT SAP DATA'!$R25)),Data!$I$121,IF(ISNUMBER(SEARCH("Positive",'3 INPUT SAP DATA'!$R25)),Data!$I$120)))</f>
        <v/>
      </c>
      <c r="BB22" s="176" t="str">
        <f>IF($B22="","",IF(ISNUMBER(SEARCH("Gas",'3 INPUT SAP DATA'!$AI25)),Data!$G$119*Data!$I$119,0)
+(('3 INPUT SAP DATA'!$AQ25*1000/8760)-IF(ISNUMBER(SEARCH("Gas",'3 INPUT SAP DATA'!$AI25)),Data!$G$119*Data!$I$119,0))
*IF(ISNUMBER(SEARCH("MVHR",'3 INPUT SAP DATA'!$R25)),Data!$I$121,IF(ISNUMBER(SEARCH("Positive",'3 INPUT SAP DATA'!$R25)),Data!$I$120)))</f>
        <v/>
      </c>
      <c r="BC22" s="176" t="str">
        <f>IF($B22="","",IF(ISNUMBER(SEARCH("Gas",'3 INPUT SAP DATA'!$AI25)),Data!$G$119*Data!$I$119,0)
+(('3 INPUT SAP DATA'!$AQ25*1000/8760)-IF(ISNUMBER(SEARCH("Gas",'3 INPUT SAP DATA'!$AI25)),Data!$G$119*Data!$I$119,0))
*IF(ISNUMBER(SEARCH("MVHR",'3 INPUT SAP DATA'!$R25)),Data!$I$121,IF(ISNUMBER(SEARCH("Positive",'3 INPUT SAP DATA'!$R25)),Data!$I$120)))</f>
        <v/>
      </c>
      <c r="BD22" s="176" t="str">
        <f>IF($B22="","",IF(ISNUMBER(SEARCH("Gas",'3 INPUT SAP DATA'!$AI25)),Data!$G$119*Data!$I$119,0)
+(('3 INPUT SAP DATA'!$AQ25*1000/8760)-IF(ISNUMBER(SEARCH("Gas",'3 INPUT SAP DATA'!$AI25)),Data!$G$119*Data!$I$119,0))
*IF(ISNUMBER(SEARCH("MVHR",'3 INPUT SAP DATA'!$R25)),Data!$I$121,IF(ISNUMBER(SEARCH("Positive",'3 INPUT SAP DATA'!$R25)),Data!$I$120)))</f>
        <v/>
      </c>
      <c r="BE22" s="176" t="str">
        <f>IF($B22="","",IF(ISNUMBER(SEARCH("Gas",'3 INPUT SAP DATA'!$AI25)),Data!$G$119*Data!$I$119,0)
+(('3 INPUT SAP DATA'!$AQ25*1000/8760)-IF(ISNUMBER(SEARCH("Gas",'3 INPUT SAP DATA'!$AI25)),Data!$G$119*Data!$I$119,0))
*IF(ISNUMBER(SEARCH("MVHR",'3 INPUT SAP DATA'!$R25)),Data!$I$121,IF(ISNUMBER(SEARCH("Positive",'3 INPUT SAP DATA'!$R25)),Data!$I$120)))</f>
        <v/>
      </c>
      <c r="BF22" s="176" t="str">
        <f>IF($B22="","",IF(ISNUMBER(SEARCH("Gas",'3 INPUT SAP DATA'!$AI25)),Data!$G$119*Data!$I$119,0)
+(('3 INPUT SAP DATA'!$AQ25*1000/8760)-IF(ISNUMBER(SEARCH("Gas",'3 INPUT SAP DATA'!$AI25)),Data!$G$119*Data!$I$119,0))
*IF(ISNUMBER(SEARCH("MVHR",'3 INPUT SAP DATA'!$R25)),Data!$I$121,IF(ISNUMBER(SEARCH("Positive",'3 INPUT SAP DATA'!$R25)),Data!$I$120)))</f>
        <v/>
      </c>
      <c r="BG22" s="176" t="str">
        <f>IF($B22="","",IF(ISNUMBER(SEARCH("Gas",'3 INPUT SAP DATA'!$AI25)),Data!$G$119*Data!$I$119,0)
+(('3 INPUT SAP DATA'!$AQ25*1000/8760)-IF(ISNUMBER(SEARCH("Gas",'3 INPUT SAP DATA'!$AI25)),Data!$G$119*Data!$I$119,0))
*IF(ISNUMBER(SEARCH("MVHR",'3 INPUT SAP DATA'!$R25)),Data!$I$121,IF(ISNUMBER(SEARCH("Positive",'3 INPUT SAP DATA'!$R25)),Data!$I$120)))</f>
        <v/>
      </c>
      <c r="BH22" s="176" t="str">
        <f>IF($B22="","",IF(ISNUMBER(SEARCH("Gas",'3 INPUT SAP DATA'!$AI25)),Data!$G$119*Data!$I$119,0)
+(('3 INPUT SAP DATA'!$AQ25*1000/8760)-IF(ISNUMBER(SEARCH("Gas",'3 INPUT SAP DATA'!$AI25)),Data!$G$119*Data!$I$119,0))
*IF(ISNUMBER(SEARCH("MVHR",'3 INPUT SAP DATA'!$R25)),Data!$I$121,IF(ISNUMBER(SEARCH("Positive",'3 INPUT SAP DATA'!$R25)),Data!$I$120)))</f>
        <v/>
      </c>
      <c r="BI22" s="176" t="str">
        <f>IF($B22="","",IF(ISNUMBER(SEARCH("Gas",'3 INPUT SAP DATA'!$AI25)),Data!$G$119*Data!$I$119,0)
+(('3 INPUT SAP DATA'!$AQ25*1000/8760)-IF(ISNUMBER(SEARCH("Gas",'3 INPUT SAP DATA'!$AI25)),Data!$G$119*Data!$I$119,0))
*IF(ISNUMBER(SEARCH("MVHR",'3 INPUT SAP DATA'!$R25)),Data!$I$121,IF(ISNUMBER(SEARCH("Positive",'3 INPUT SAP DATA'!$R25)),Data!$I$120)))</f>
        <v/>
      </c>
      <c r="BJ22" s="176" t="str">
        <f>IF($B22="","",IF(ISNUMBER(SEARCH("Gas",'3 INPUT SAP DATA'!$AI25)),Data!$G$119*Data!$I$119,0)
+(('3 INPUT SAP DATA'!$AQ25*1000/8760)-IF(ISNUMBER(SEARCH("Gas",'3 INPUT SAP DATA'!$AI25)),Data!$G$119*Data!$I$119,0))
*IF(ISNUMBER(SEARCH("MVHR",'3 INPUT SAP DATA'!$R25)),Data!$I$121,IF(ISNUMBER(SEARCH("Positive",'3 INPUT SAP DATA'!$R25)),Data!$I$120)))</f>
        <v/>
      </c>
      <c r="BK22" s="24" t="str">
        <f>IF($B22="","",Occupancy!$G18*Data!$G$122*Data!$I$122)</f>
        <v/>
      </c>
      <c r="BL22" s="24" t="str">
        <f>IF($B22="","",Occupancy!$G18*Data!$G$122*Data!$I$122)</f>
        <v/>
      </c>
      <c r="BM22" s="24" t="str">
        <f>IF($B22="","",Occupancy!$G18*Data!$G$122*Data!$I$122)</f>
        <v/>
      </c>
      <c r="BN22" s="24" t="str">
        <f>IF($B22="","",Occupancy!$G18*Data!$G$122*Data!$I$122)</f>
        <v/>
      </c>
      <c r="BO22" s="24" t="str">
        <f>IF($B22="","",Occupancy!$G18*Data!$G$122*Data!$I$122)</f>
        <v/>
      </c>
      <c r="BP22" s="24" t="str">
        <f>IF($B22="","",Occupancy!$G18*Data!$G$122*Data!$I$122)</f>
        <v/>
      </c>
      <c r="BQ22" s="24" t="str">
        <f>IF($B22="","",Occupancy!$G18*Data!$G$122*Data!$I$122)</f>
        <v/>
      </c>
      <c r="BR22" s="24" t="str">
        <f>IF($B22="","",Occupancy!$G18*Data!$G$122*Data!$I$122)</f>
        <v/>
      </c>
      <c r="BS22" s="24" t="str">
        <f>IF($B22="","",Occupancy!$G18*Data!$G$122*Data!$I$122)</f>
        <v/>
      </c>
      <c r="BT22" s="24" t="str">
        <f>IF($B22="","",Occupancy!$G18*Data!$G$122*Data!$I$122)</f>
        <v/>
      </c>
      <c r="BU22" s="24" t="str">
        <f>IF($B22="","",Occupancy!$G18*Data!$G$122*Data!$I$122)</f>
        <v/>
      </c>
      <c r="BV22" s="24" t="str">
        <f>IF($B22="","",Occupancy!$G18*Data!$G$122*Data!$I$122)</f>
        <v/>
      </c>
      <c r="BW22" s="175" t="str">
        <f>IF($B22="","",1000*DHW!CV22/(Data!D$18*24))</f>
        <v/>
      </c>
      <c r="BX22" s="175" t="str">
        <f>IF($B22="","",1000*DHW!CW22/(Data!E$18*24))</f>
        <v/>
      </c>
      <c r="BY22" s="175" t="str">
        <f>IF($B22="","",1000*DHW!CX22/(Data!F$18*24))</f>
        <v/>
      </c>
      <c r="BZ22" s="175" t="str">
        <f>IF($B22="","",1000*DHW!CY22/(Data!G$18*24))</f>
        <v/>
      </c>
      <c r="CA22" s="175" t="str">
        <f>IF($B22="","",1000*DHW!CZ22/(Data!H$18*24))</f>
        <v/>
      </c>
      <c r="CB22" s="175" t="str">
        <f>IF($B22="","",1000*DHW!DA22/(Data!I$18*24))</f>
        <v/>
      </c>
      <c r="CC22" s="175" t="str">
        <f>IF($B22="","",1000*DHW!DB22/(Data!J$18*24))</f>
        <v/>
      </c>
      <c r="CD22" s="175" t="str">
        <f>IF($B22="","",1000*DHW!DC22/(Data!K$18*24))</f>
        <v/>
      </c>
      <c r="CE22" s="175" t="str">
        <f>IF($B22="","",1000*DHW!DD22/(Data!L$18*24))</f>
        <v/>
      </c>
      <c r="CF22" s="175" t="str">
        <f>IF($B22="","",1000*DHW!DE22/(Data!M$18*24))</f>
        <v/>
      </c>
      <c r="CG22" s="175" t="str">
        <f>IF($B22="","",1000*DHW!DF22/(Data!N$18*24))</f>
        <v/>
      </c>
      <c r="CH22" s="175" t="str">
        <f>IF($B22="","",1000*DHW!DG22/(Data!O$18*24))</f>
        <v/>
      </c>
      <c r="CI22" s="24" t="str">
        <f t="shared" si="0"/>
        <v/>
      </c>
      <c r="CJ22" s="24" t="str">
        <f t="shared" si="1"/>
        <v/>
      </c>
      <c r="CK22" s="24" t="str">
        <f t="shared" si="2"/>
        <v/>
      </c>
      <c r="CL22" s="24" t="str">
        <f t="shared" si="3"/>
        <v/>
      </c>
      <c r="CM22" s="24" t="str">
        <f t="shared" si="4"/>
        <v/>
      </c>
      <c r="CN22" s="24" t="str">
        <f t="shared" si="5"/>
        <v/>
      </c>
      <c r="CO22" s="24" t="str">
        <f t="shared" si="6"/>
        <v/>
      </c>
      <c r="CP22" s="24" t="str">
        <f t="shared" si="7"/>
        <v/>
      </c>
      <c r="CQ22" s="24" t="str">
        <f t="shared" si="8"/>
        <v/>
      </c>
      <c r="CR22" s="24" t="str">
        <f t="shared" si="9"/>
        <v/>
      </c>
      <c r="CS22" s="24" t="str">
        <f t="shared" si="10"/>
        <v/>
      </c>
      <c r="CT22" s="24" t="str">
        <f t="shared" si="11"/>
        <v/>
      </c>
    </row>
    <row r="23" spans="2:98" s="3" customFormat="1" ht="19.899999999999999" customHeight="1">
      <c r="B23" s="16" t="str">
        <f>IF('3 INPUT SAP DATA'!H26="","",'3 INPUT SAP DATA'!H26)</f>
        <v/>
      </c>
      <c r="C23" s="24" t="str">
        <f>IF($B23="","",Data!$G$115*Occupancy!$G19*Data!$I$115)</f>
        <v/>
      </c>
      <c r="D23" s="24" t="str">
        <f>IF($B23="","",Data!$G$115*Occupancy!$G19*Data!$I$115)</f>
        <v/>
      </c>
      <c r="E23" s="24" t="str">
        <f>IF($B23="","",Data!$G$115*Occupancy!$G19*Data!$I$115)</f>
        <v/>
      </c>
      <c r="F23" s="24" t="str">
        <f>IF($B23="","",Data!$G$115*Occupancy!$G19*Data!$I$115)</f>
        <v/>
      </c>
      <c r="G23" s="24" t="str">
        <f>IF($B23="","",Data!$G$115*Occupancy!$G19*Data!$I$115)</f>
        <v/>
      </c>
      <c r="H23" s="24" t="str">
        <f>IF($B23="","",Data!$G$115*Occupancy!$G19*Data!$I$115)</f>
        <v/>
      </c>
      <c r="I23" s="24" t="str">
        <f>IF($B23="","",Data!$G$115*Occupancy!$G19*Data!$I$115)</f>
        <v/>
      </c>
      <c r="J23" s="24" t="str">
        <f>IF($B23="","",Data!$G$115*Occupancy!$G19*Data!$I$115)</f>
        <v/>
      </c>
      <c r="K23" s="24" t="str">
        <f>IF($B23="","",Data!$G$115*Occupancy!$G19*Data!$I$115)</f>
        <v/>
      </c>
      <c r="L23" s="24" t="str">
        <f>IF($B23="","",Data!$G$115*Occupancy!$G19*Data!$I$115)</f>
        <v/>
      </c>
      <c r="M23" s="24" t="str">
        <f>IF($B23="","",Data!$G$115*Occupancy!$G19*Data!$I$115)</f>
        <v/>
      </c>
      <c r="N23" s="24" t="str">
        <f>IF($B23="","",Data!$G$115*Occupancy!$G19*Data!$I$115)</f>
        <v/>
      </c>
      <c r="O23" s="175" t="str">
        <f>IF($B23="","",Lighting!P22)</f>
        <v/>
      </c>
      <c r="P23" s="175" t="str">
        <f>IF($B23="","",Lighting!Q22)</f>
        <v/>
      </c>
      <c r="Q23" s="175" t="str">
        <f>IF($B23="","",Lighting!R22)</f>
        <v/>
      </c>
      <c r="R23" s="175" t="str">
        <f>IF($B23="","",Lighting!S22)</f>
        <v/>
      </c>
      <c r="S23" s="175" t="str">
        <f>IF($B23="","",Lighting!T22)</f>
        <v/>
      </c>
      <c r="T23" s="175" t="str">
        <f>IF($B23="","",Lighting!U22)</f>
        <v/>
      </c>
      <c r="U23" s="175" t="str">
        <f>IF($B23="","",Lighting!V22)</f>
        <v/>
      </c>
      <c r="V23" s="175" t="str">
        <f>IF($B23="","",Lighting!W22)</f>
        <v/>
      </c>
      <c r="W23" s="175" t="str">
        <f>IF($B23="","",Lighting!X22)</f>
        <v/>
      </c>
      <c r="X23" s="175" t="str">
        <f>IF($B23="","",Lighting!Y22)</f>
        <v/>
      </c>
      <c r="Y23" s="175" t="str">
        <f>IF($B23="","",Lighting!Z22)</f>
        <v/>
      </c>
      <c r="Z23" s="175" t="str">
        <f>IF($B23="","",Lighting!AA22)</f>
        <v/>
      </c>
      <c r="AA23" s="24" t="str">
        <f>IF($B23="","",Appliances!W22)</f>
        <v/>
      </c>
      <c r="AB23" s="24" t="str">
        <f>IF($B23="","",Appliances!X22)</f>
        <v/>
      </c>
      <c r="AC23" s="24" t="str">
        <f>IF($B23="","",Appliances!Y22)</f>
        <v/>
      </c>
      <c r="AD23" s="24" t="str">
        <f>IF($B23="","",Appliances!Z22)</f>
        <v/>
      </c>
      <c r="AE23" s="24" t="str">
        <f>IF($B23="","",Appliances!AA22)</f>
        <v/>
      </c>
      <c r="AF23" s="24" t="str">
        <f>IF($B23="","",Appliances!AB22)</f>
        <v/>
      </c>
      <c r="AG23" s="24" t="str">
        <f>IF($B23="","",Appliances!AC22)</f>
        <v/>
      </c>
      <c r="AH23" s="24" t="str">
        <f>IF($B23="","",Appliances!AD22)</f>
        <v/>
      </c>
      <c r="AI23" s="24" t="str">
        <f>IF($B23="","",Appliances!AE22)</f>
        <v/>
      </c>
      <c r="AJ23" s="24" t="str">
        <f>IF($B23="","",Appliances!AF22)</f>
        <v/>
      </c>
      <c r="AK23" s="24" t="str">
        <f>IF($B23="","",Appliances!AG22)</f>
        <v/>
      </c>
      <c r="AL23" s="24" t="str">
        <f>IF($B23="","",Appliances!AH22)</f>
        <v/>
      </c>
      <c r="AM23" s="24" t="str">
        <f>IF($B23="","",Cooking!P22)</f>
        <v/>
      </c>
      <c r="AN23" s="24" t="str">
        <f>IF($B23="","",Cooking!Q22)</f>
        <v/>
      </c>
      <c r="AO23" s="24" t="str">
        <f>IF($B23="","",Cooking!R22)</f>
        <v/>
      </c>
      <c r="AP23" s="24" t="str">
        <f>IF($B23="","",Cooking!S22)</f>
        <v/>
      </c>
      <c r="AQ23" s="24" t="str">
        <f>IF($B23="","",Cooking!T22)</f>
        <v/>
      </c>
      <c r="AR23" s="24" t="str">
        <f>IF($B23="","",Cooking!U22)</f>
        <v/>
      </c>
      <c r="AS23" s="24" t="str">
        <f>IF($B23="","",Cooking!V22)</f>
        <v/>
      </c>
      <c r="AT23" s="24" t="str">
        <f>IF($B23="","",Cooking!W22)</f>
        <v/>
      </c>
      <c r="AU23" s="24" t="str">
        <f>IF($B23="","",Cooking!X22)</f>
        <v/>
      </c>
      <c r="AV23" s="24" t="str">
        <f>IF($B23="","",Cooking!Y22)</f>
        <v/>
      </c>
      <c r="AW23" s="24" t="str">
        <f>IF($B23="","",Cooking!Z22)</f>
        <v/>
      </c>
      <c r="AX23" s="24" t="str">
        <f>IF($B23="","",Cooking!AA22)</f>
        <v/>
      </c>
      <c r="AY23" s="176" t="str">
        <f>IF($B23="","",IF(ISNUMBER(SEARCH("Gas",'3 INPUT SAP DATA'!$AI26)),Data!$G$119*Data!$I$119,0)
+(('3 INPUT SAP DATA'!$AQ26*1000/8760)-IF(ISNUMBER(SEARCH("Gas",'3 INPUT SAP DATA'!$AI26)),Data!$G$119*Data!$I$119,0))
*IF(ISNUMBER(SEARCH("MVHR",'3 INPUT SAP DATA'!$R26)),Data!$I$121,IF(ISNUMBER(SEARCH("Positive",'3 INPUT SAP DATA'!$R26)),Data!$I$120)))</f>
        <v/>
      </c>
      <c r="AZ23" s="176" t="str">
        <f>IF($B23="","",IF(ISNUMBER(SEARCH("Gas",'3 INPUT SAP DATA'!$AI26)),Data!$G$119*Data!$I$119,0)
+(('3 INPUT SAP DATA'!$AQ26*1000/8760)-IF(ISNUMBER(SEARCH("Gas",'3 INPUT SAP DATA'!$AI26)),Data!$G$119*Data!$I$119,0))
*IF(ISNUMBER(SEARCH("MVHR",'3 INPUT SAP DATA'!$R26)),Data!$I$121,IF(ISNUMBER(SEARCH("Positive",'3 INPUT SAP DATA'!$R26)),Data!$I$120)))</f>
        <v/>
      </c>
      <c r="BA23" s="176" t="str">
        <f>IF($B23="","",IF(ISNUMBER(SEARCH("Gas",'3 INPUT SAP DATA'!$AI26)),Data!$G$119*Data!$I$119,0)
+(('3 INPUT SAP DATA'!$AQ26*1000/8760)-IF(ISNUMBER(SEARCH("Gas",'3 INPUT SAP DATA'!$AI26)),Data!$G$119*Data!$I$119,0))
*IF(ISNUMBER(SEARCH("MVHR",'3 INPUT SAP DATA'!$R26)),Data!$I$121,IF(ISNUMBER(SEARCH("Positive",'3 INPUT SAP DATA'!$R26)),Data!$I$120)))</f>
        <v/>
      </c>
      <c r="BB23" s="176" t="str">
        <f>IF($B23="","",IF(ISNUMBER(SEARCH("Gas",'3 INPUT SAP DATA'!$AI26)),Data!$G$119*Data!$I$119,0)
+(('3 INPUT SAP DATA'!$AQ26*1000/8760)-IF(ISNUMBER(SEARCH("Gas",'3 INPUT SAP DATA'!$AI26)),Data!$G$119*Data!$I$119,0))
*IF(ISNUMBER(SEARCH("MVHR",'3 INPUT SAP DATA'!$R26)),Data!$I$121,IF(ISNUMBER(SEARCH("Positive",'3 INPUT SAP DATA'!$R26)),Data!$I$120)))</f>
        <v/>
      </c>
      <c r="BC23" s="176" t="str">
        <f>IF($B23="","",IF(ISNUMBER(SEARCH("Gas",'3 INPUT SAP DATA'!$AI26)),Data!$G$119*Data!$I$119,0)
+(('3 INPUT SAP DATA'!$AQ26*1000/8760)-IF(ISNUMBER(SEARCH("Gas",'3 INPUT SAP DATA'!$AI26)),Data!$G$119*Data!$I$119,0))
*IF(ISNUMBER(SEARCH("MVHR",'3 INPUT SAP DATA'!$R26)),Data!$I$121,IF(ISNUMBER(SEARCH("Positive",'3 INPUT SAP DATA'!$R26)),Data!$I$120)))</f>
        <v/>
      </c>
      <c r="BD23" s="176" t="str">
        <f>IF($B23="","",IF(ISNUMBER(SEARCH("Gas",'3 INPUT SAP DATA'!$AI26)),Data!$G$119*Data!$I$119,0)
+(('3 INPUT SAP DATA'!$AQ26*1000/8760)-IF(ISNUMBER(SEARCH("Gas",'3 INPUT SAP DATA'!$AI26)),Data!$G$119*Data!$I$119,0))
*IF(ISNUMBER(SEARCH("MVHR",'3 INPUT SAP DATA'!$R26)),Data!$I$121,IF(ISNUMBER(SEARCH("Positive",'3 INPUT SAP DATA'!$R26)),Data!$I$120)))</f>
        <v/>
      </c>
      <c r="BE23" s="176" t="str">
        <f>IF($B23="","",IF(ISNUMBER(SEARCH("Gas",'3 INPUT SAP DATA'!$AI26)),Data!$G$119*Data!$I$119,0)
+(('3 INPUT SAP DATA'!$AQ26*1000/8760)-IF(ISNUMBER(SEARCH("Gas",'3 INPUT SAP DATA'!$AI26)),Data!$G$119*Data!$I$119,0))
*IF(ISNUMBER(SEARCH("MVHR",'3 INPUT SAP DATA'!$R26)),Data!$I$121,IF(ISNUMBER(SEARCH("Positive",'3 INPUT SAP DATA'!$R26)),Data!$I$120)))</f>
        <v/>
      </c>
      <c r="BF23" s="176" t="str">
        <f>IF($B23="","",IF(ISNUMBER(SEARCH("Gas",'3 INPUT SAP DATA'!$AI26)),Data!$G$119*Data!$I$119,0)
+(('3 INPUT SAP DATA'!$AQ26*1000/8760)-IF(ISNUMBER(SEARCH("Gas",'3 INPUT SAP DATA'!$AI26)),Data!$G$119*Data!$I$119,0))
*IF(ISNUMBER(SEARCH("MVHR",'3 INPUT SAP DATA'!$R26)),Data!$I$121,IF(ISNUMBER(SEARCH("Positive",'3 INPUT SAP DATA'!$R26)),Data!$I$120)))</f>
        <v/>
      </c>
      <c r="BG23" s="176" t="str">
        <f>IF($B23="","",IF(ISNUMBER(SEARCH("Gas",'3 INPUT SAP DATA'!$AI26)),Data!$G$119*Data!$I$119,0)
+(('3 INPUT SAP DATA'!$AQ26*1000/8760)-IF(ISNUMBER(SEARCH("Gas",'3 INPUT SAP DATA'!$AI26)),Data!$G$119*Data!$I$119,0))
*IF(ISNUMBER(SEARCH("MVHR",'3 INPUT SAP DATA'!$R26)),Data!$I$121,IF(ISNUMBER(SEARCH("Positive",'3 INPUT SAP DATA'!$R26)),Data!$I$120)))</f>
        <v/>
      </c>
      <c r="BH23" s="176" t="str">
        <f>IF($B23="","",IF(ISNUMBER(SEARCH("Gas",'3 INPUT SAP DATA'!$AI26)),Data!$G$119*Data!$I$119,0)
+(('3 INPUT SAP DATA'!$AQ26*1000/8760)-IF(ISNUMBER(SEARCH("Gas",'3 INPUT SAP DATA'!$AI26)),Data!$G$119*Data!$I$119,0))
*IF(ISNUMBER(SEARCH("MVHR",'3 INPUT SAP DATA'!$R26)),Data!$I$121,IF(ISNUMBER(SEARCH("Positive",'3 INPUT SAP DATA'!$R26)),Data!$I$120)))</f>
        <v/>
      </c>
      <c r="BI23" s="176" t="str">
        <f>IF($B23="","",IF(ISNUMBER(SEARCH("Gas",'3 INPUT SAP DATA'!$AI26)),Data!$G$119*Data!$I$119,0)
+(('3 INPUT SAP DATA'!$AQ26*1000/8760)-IF(ISNUMBER(SEARCH("Gas",'3 INPUT SAP DATA'!$AI26)),Data!$G$119*Data!$I$119,0))
*IF(ISNUMBER(SEARCH("MVHR",'3 INPUT SAP DATA'!$R26)),Data!$I$121,IF(ISNUMBER(SEARCH("Positive",'3 INPUT SAP DATA'!$R26)),Data!$I$120)))</f>
        <v/>
      </c>
      <c r="BJ23" s="176" t="str">
        <f>IF($B23="","",IF(ISNUMBER(SEARCH("Gas",'3 INPUT SAP DATA'!$AI26)),Data!$G$119*Data!$I$119,0)
+(('3 INPUT SAP DATA'!$AQ26*1000/8760)-IF(ISNUMBER(SEARCH("Gas",'3 INPUT SAP DATA'!$AI26)),Data!$G$119*Data!$I$119,0))
*IF(ISNUMBER(SEARCH("MVHR",'3 INPUT SAP DATA'!$R26)),Data!$I$121,IF(ISNUMBER(SEARCH("Positive",'3 INPUT SAP DATA'!$R26)),Data!$I$120)))</f>
        <v/>
      </c>
      <c r="BK23" s="24" t="str">
        <f>IF($B23="","",Occupancy!$G19*Data!$G$122*Data!$I$122)</f>
        <v/>
      </c>
      <c r="BL23" s="24" t="str">
        <f>IF($B23="","",Occupancy!$G19*Data!$G$122*Data!$I$122)</f>
        <v/>
      </c>
      <c r="BM23" s="24" t="str">
        <f>IF($B23="","",Occupancy!$G19*Data!$G$122*Data!$I$122)</f>
        <v/>
      </c>
      <c r="BN23" s="24" t="str">
        <f>IF($B23="","",Occupancy!$G19*Data!$G$122*Data!$I$122)</f>
        <v/>
      </c>
      <c r="BO23" s="24" t="str">
        <f>IF($B23="","",Occupancy!$G19*Data!$G$122*Data!$I$122)</f>
        <v/>
      </c>
      <c r="BP23" s="24" t="str">
        <f>IF($B23="","",Occupancy!$G19*Data!$G$122*Data!$I$122)</f>
        <v/>
      </c>
      <c r="BQ23" s="24" t="str">
        <f>IF($B23="","",Occupancy!$G19*Data!$G$122*Data!$I$122)</f>
        <v/>
      </c>
      <c r="BR23" s="24" t="str">
        <f>IF($B23="","",Occupancy!$G19*Data!$G$122*Data!$I$122)</f>
        <v/>
      </c>
      <c r="BS23" s="24" t="str">
        <f>IF($B23="","",Occupancy!$G19*Data!$G$122*Data!$I$122)</f>
        <v/>
      </c>
      <c r="BT23" s="24" t="str">
        <f>IF($B23="","",Occupancy!$G19*Data!$G$122*Data!$I$122)</f>
        <v/>
      </c>
      <c r="BU23" s="24" t="str">
        <f>IF($B23="","",Occupancy!$G19*Data!$G$122*Data!$I$122)</f>
        <v/>
      </c>
      <c r="BV23" s="24" t="str">
        <f>IF($B23="","",Occupancy!$G19*Data!$G$122*Data!$I$122)</f>
        <v/>
      </c>
      <c r="BW23" s="175" t="str">
        <f>IF($B23="","",1000*DHW!CV23/(Data!D$18*24))</f>
        <v/>
      </c>
      <c r="BX23" s="175" t="str">
        <f>IF($B23="","",1000*DHW!CW23/(Data!E$18*24))</f>
        <v/>
      </c>
      <c r="BY23" s="175" t="str">
        <f>IF($B23="","",1000*DHW!CX23/(Data!F$18*24))</f>
        <v/>
      </c>
      <c r="BZ23" s="175" t="str">
        <f>IF($B23="","",1000*DHW!CY23/(Data!G$18*24))</f>
        <v/>
      </c>
      <c r="CA23" s="175" t="str">
        <f>IF($B23="","",1000*DHW!CZ23/(Data!H$18*24))</f>
        <v/>
      </c>
      <c r="CB23" s="175" t="str">
        <f>IF($B23="","",1000*DHW!DA23/(Data!I$18*24))</f>
        <v/>
      </c>
      <c r="CC23" s="175" t="str">
        <f>IF($B23="","",1000*DHW!DB23/(Data!J$18*24))</f>
        <v/>
      </c>
      <c r="CD23" s="175" t="str">
        <f>IF($B23="","",1000*DHW!DC23/(Data!K$18*24))</f>
        <v/>
      </c>
      <c r="CE23" s="175" t="str">
        <f>IF($B23="","",1000*DHW!DD23/(Data!L$18*24))</f>
        <v/>
      </c>
      <c r="CF23" s="175" t="str">
        <f>IF($B23="","",1000*DHW!DE23/(Data!M$18*24))</f>
        <v/>
      </c>
      <c r="CG23" s="175" t="str">
        <f>IF($B23="","",1000*DHW!DF23/(Data!N$18*24))</f>
        <v/>
      </c>
      <c r="CH23" s="175" t="str">
        <f>IF($B23="","",1000*DHW!DG23/(Data!O$18*24))</f>
        <v/>
      </c>
      <c r="CI23" s="24" t="str">
        <f t="shared" si="0"/>
        <v/>
      </c>
      <c r="CJ23" s="24" t="str">
        <f t="shared" si="1"/>
        <v/>
      </c>
      <c r="CK23" s="24" t="str">
        <f t="shared" si="2"/>
        <v/>
      </c>
      <c r="CL23" s="24" t="str">
        <f t="shared" si="3"/>
        <v/>
      </c>
      <c r="CM23" s="24" t="str">
        <f t="shared" si="4"/>
        <v/>
      </c>
      <c r="CN23" s="24" t="str">
        <f t="shared" si="5"/>
        <v/>
      </c>
      <c r="CO23" s="24" t="str">
        <f t="shared" si="6"/>
        <v/>
      </c>
      <c r="CP23" s="24" t="str">
        <f t="shared" si="7"/>
        <v/>
      </c>
      <c r="CQ23" s="24" t="str">
        <f t="shared" si="8"/>
        <v/>
      </c>
      <c r="CR23" s="24" t="str">
        <f t="shared" si="9"/>
        <v/>
      </c>
      <c r="CS23" s="24" t="str">
        <f t="shared" si="10"/>
        <v/>
      </c>
      <c r="CT23" s="24" t="str">
        <f t="shared" si="11"/>
        <v/>
      </c>
    </row>
    <row r="24" spans="2:98" s="3" customFormat="1" ht="19.899999999999999" customHeight="1">
      <c r="B24" s="16" t="str">
        <f>IF('3 INPUT SAP DATA'!H27="","",'3 INPUT SAP DATA'!H27)</f>
        <v/>
      </c>
      <c r="C24" s="24" t="str">
        <f>IF($B24="","",Data!$G$115*Occupancy!$G20*Data!$I$115)</f>
        <v/>
      </c>
      <c r="D24" s="24" t="str">
        <f>IF($B24="","",Data!$G$115*Occupancy!$G20*Data!$I$115)</f>
        <v/>
      </c>
      <c r="E24" s="24" t="str">
        <f>IF($B24="","",Data!$G$115*Occupancy!$G20*Data!$I$115)</f>
        <v/>
      </c>
      <c r="F24" s="24" t="str">
        <f>IF($B24="","",Data!$G$115*Occupancy!$G20*Data!$I$115)</f>
        <v/>
      </c>
      <c r="G24" s="24" t="str">
        <f>IF($B24="","",Data!$G$115*Occupancy!$G20*Data!$I$115)</f>
        <v/>
      </c>
      <c r="H24" s="24" t="str">
        <f>IF($B24="","",Data!$G$115*Occupancy!$G20*Data!$I$115)</f>
        <v/>
      </c>
      <c r="I24" s="24" t="str">
        <f>IF($B24="","",Data!$G$115*Occupancy!$G20*Data!$I$115)</f>
        <v/>
      </c>
      <c r="J24" s="24" t="str">
        <f>IF($B24="","",Data!$G$115*Occupancy!$G20*Data!$I$115)</f>
        <v/>
      </c>
      <c r="K24" s="24" t="str">
        <f>IF($B24="","",Data!$G$115*Occupancy!$G20*Data!$I$115)</f>
        <v/>
      </c>
      <c r="L24" s="24" t="str">
        <f>IF($B24="","",Data!$G$115*Occupancy!$G20*Data!$I$115)</f>
        <v/>
      </c>
      <c r="M24" s="24" t="str">
        <f>IF($B24="","",Data!$G$115*Occupancy!$G20*Data!$I$115)</f>
        <v/>
      </c>
      <c r="N24" s="24" t="str">
        <f>IF($B24="","",Data!$G$115*Occupancy!$G20*Data!$I$115)</f>
        <v/>
      </c>
      <c r="O24" s="175" t="str">
        <f>IF($B24="","",Lighting!P23)</f>
        <v/>
      </c>
      <c r="P24" s="175" t="str">
        <f>IF($B24="","",Lighting!Q23)</f>
        <v/>
      </c>
      <c r="Q24" s="175" t="str">
        <f>IF($B24="","",Lighting!R23)</f>
        <v/>
      </c>
      <c r="R24" s="175" t="str">
        <f>IF($B24="","",Lighting!S23)</f>
        <v/>
      </c>
      <c r="S24" s="175" t="str">
        <f>IF($B24="","",Lighting!T23)</f>
        <v/>
      </c>
      <c r="T24" s="175" t="str">
        <f>IF($B24="","",Lighting!U23)</f>
        <v/>
      </c>
      <c r="U24" s="175" t="str">
        <f>IF($B24="","",Lighting!V23)</f>
        <v/>
      </c>
      <c r="V24" s="175" t="str">
        <f>IF($B24="","",Lighting!W23)</f>
        <v/>
      </c>
      <c r="W24" s="175" t="str">
        <f>IF($B24="","",Lighting!X23)</f>
        <v/>
      </c>
      <c r="X24" s="175" t="str">
        <f>IF($B24="","",Lighting!Y23)</f>
        <v/>
      </c>
      <c r="Y24" s="175" t="str">
        <f>IF($B24="","",Lighting!Z23)</f>
        <v/>
      </c>
      <c r="Z24" s="175" t="str">
        <f>IF($B24="","",Lighting!AA23)</f>
        <v/>
      </c>
      <c r="AA24" s="24" t="str">
        <f>IF($B24="","",Appliances!W23)</f>
        <v/>
      </c>
      <c r="AB24" s="24" t="str">
        <f>IF($B24="","",Appliances!X23)</f>
        <v/>
      </c>
      <c r="AC24" s="24" t="str">
        <f>IF($B24="","",Appliances!Y23)</f>
        <v/>
      </c>
      <c r="AD24" s="24" t="str">
        <f>IF($B24="","",Appliances!Z23)</f>
        <v/>
      </c>
      <c r="AE24" s="24" t="str">
        <f>IF($B24="","",Appliances!AA23)</f>
        <v/>
      </c>
      <c r="AF24" s="24" t="str">
        <f>IF($B24="","",Appliances!AB23)</f>
        <v/>
      </c>
      <c r="AG24" s="24" t="str">
        <f>IF($B24="","",Appliances!AC23)</f>
        <v/>
      </c>
      <c r="AH24" s="24" t="str">
        <f>IF($B24="","",Appliances!AD23)</f>
        <v/>
      </c>
      <c r="AI24" s="24" t="str">
        <f>IF($B24="","",Appliances!AE23)</f>
        <v/>
      </c>
      <c r="AJ24" s="24" t="str">
        <f>IF($B24="","",Appliances!AF23)</f>
        <v/>
      </c>
      <c r="AK24" s="24" t="str">
        <f>IF($B24="","",Appliances!AG23)</f>
        <v/>
      </c>
      <c r="AL24" s="24" t="str">
        <f>IF($B24="","",Appliances!AH23)</f>
        <v/>
      </c>
      <c r="AM24" s="24" t="str">
        <f>IF($B24="","",Cooking!P23)</f>
        <v/>
      </c>
      <c r="AN24" s="24" t="str">
        <f>IF($B24="","",Cooking!Q23)</f>
        <v/>
      </c>
      <c r="AO24" s="24" t="str">
        <f>IF($B24="","",Cooking!R23)</f>
        <v/>
      </c>
      <c r="AP24" s="24" t="str">
        <f>IF($B24="","",Cooking!S23)</f>
        <v/>
      </c>
      <c r="AQ24" s="24" t="str">
        <f>IF($B24="","",Cooking!T23)</f>
        <v/>
      </c>
      <c r="AR24" s="24" t="str">
        <f>IF($B24="","",Cooking!U23)</f>
        <v/>
      </c>
      <c r="AS24" s="24" t="str">
        <f>IF($B24="","",Cooking!V23)</f>
        <v/>
      </c>
      <c r="AT24" s="24" t="str">
        <f>IF($B24="","",Cooking!W23)</f>
        <v/>
      </c>
      <c r="AU24" s="24" t="str">
        <f>IF($B24="","",Cooking!X23)</f>
        <v/>
      </c>
      <c r="AV24" s="24" t="str">
        <f>IF($B24="","",Cooking!Y23)</f>
        <v/>
      </c>
      <c r="AW24" s="24" t="str">
        <f>IF($B24="","",Cooking!Z23)</f>
        <v/>
      </c>
      <c r="AX24" s="24" t="str">
        <f>IF($B24="","",Cooking!AA23)</f>
        <v/>
      </c>
      <c r="AY24" s="176" t="str">
        <f>IF($B24="","",IF(ISNUMBER(SEARCH("Gas",'3 INPUT SAP DATA'!$AI27)),Data!$G$119*Data!$I$119,0)
+(('3 INPUT SAP DATA'!$AQ27*1000/8760)-IF(ISNUMBER(SEARCH("Gas",'3 INPUT SAP DATA'!$AI27)),Data!$G$119*Data!$I$119,0))
*IF(ISNUMBER(SEARCH("MVHR",'3 INPUT SAP DATA'!$R27)),Data!$I$121,IF(ISNUMBER(SEARCH("Positive",'3 INPUT SAP DATA'!$R27)),Data!$I$120)))</f>
        <v/>
      </c>
      <c r="AZ24" s="176" t="str">
        <f>IF($B24="","",IF(ISNUMBER(SEARCH("Gas",'3 INPUT SAP DATA'!$AI27)),Data!$G$119*Data!$I$119,0)
+(('3 INPUT SAP DATA'!$AQ27*1000/8760)-IF(ISNUMBER(SEARCH("Gas",'3 INPUT SAP DATA'!$AI27)),Data!$G$119*Data!$I$119,0))
*IF(ISNUMBER(SEARCH("MVHR",'3 INPUT SAP DATA'!$R27)),Data!$I$121,IF(ISNUMBER(SEARCH("Positive",'3 INPUT SAP DATA'!$R27)),Data!$I$120)))</f>
        <v/>
      </c>
      <c r="BA24" s="176" t="str">
        <f>IF($B24="","",IF(ISNUMBER(SEARCH("Gas",'3 INPUT SAP DATA'!$AI27)),Data!$G$119*Data!$I$119,0)
+(('3 INPUT SAP DATA'!$AQ27*1000/8760)-IF(ISNUMBER(SEARCH("Gas",'3 INPUT SAP DATA'!$AI27)),Data!$G$119*Data!$I$119,0))
*IF(ISNUMBER(SEARCH("MVHR",'3 INPUT SAP DATA'!$R27)),Data!$I$121,IF(ISNUMBER(SEARCH("Positive",'3 INPUT SAP DATA'!$R27)),Data!$I$120)))</f>
        <v/>
      </c>
      <c r="BB24" s="176" t="str">
        <f>IF($B24="","",IF(ISNUMBER(SEARCH("Gas",'3 INPUT SAP DATA'!$AI27)),Data!$G$119*Data!$I$119,0)
+(('3 INPUT SAP DATA'!$AQ27*1000/8760)-IF(ISNUMBER(SEARCH("Gas",'3 INPUT SAP DATA'!$AI27)),Data!$G$119*Data!$I$119,0))
*IF(ISNUMBER(SEARCH("MVHR",'3 INPUT SAP DATA'!$R27)),Data!$I$121,IF(ISNUMBER(SEARCH("Positive",'3 INPUT SAP DATA'!$R27)),Data!$I$120)))</f>
        <v/>
      </c>
      <c r="BC24" s="176" t="str">
        <f>IF($B24="","",IF(ISNUMBER(SEARCH("Gas",'3 INPUT SAP DATA'!$AI27)),Data!$G$119*Data!$I$119,0)
+(('3 INPUT SAP DATA'!$AQ27*1000/8760)-IF(ISNUMBER(SEARCH("Gas",'3 INPUT SAP DATA'!$AI27)),Data!$G$119*Data!$I$119,0))
*IF(ISNUMBER(SEARCH("MVHR",'3 INPUT SAP DATA'!$R27)),Data!$I$121,IF(ISNUMBER(SEARCH("Positive",'3 INPUT SAP DATA'!$R27)),Data!$I$120)))</f>
        <v/>
      </c>
      <c r="BD24" s="176" t="str">
        <f>IF($B24="","",IF(ISNUMBER(SEARCH("Gas",'3 INPUT SAP DATA'!$AI27)),Data!$G$119*Data!$I$119,0)
+(('3 INPUT SAP DATA'!$AQ27*1000/8760)-IF(ISNUMBER(SEARCH("Gas",'3 INPUT SAP DATA'!$AI27)),Data!$G$119*Data!$I$119,0))
*IF(ISNUMBER(SEARCH("MVHR",'3 INPUT SAP DATA'!$R27)),Data!$I$121,IF(ISNUMBER(SEARCH("Positive",'3 INPUT SAP DATA'!$R27)),Data!$I$120)))</f>
        <v/>
      </c>
      <c r="BE24" s="176" t="str">
        <f>IF($B24="","",IF(ISNUMBER(SEARCH("Gas",'3 INPUT SAP DATA'!$AI27)),Data!$G$119*Data!$I$119,0)
+(('3 INPUT SAP DATA'!$AQ27*1000/8760)-IF(ISNUMBER(SEARCH("Gas",'3 INPUT SAP DATA'!$AI27)),Data!$G$119*Data!$I$119,0))
*IF(ISNUMBER(SEARCH("MVHR",'3 INPUT SAP DATA'!$R27)),Data!$I$121,IF(ISNUMBER(SEARCH("Positive",'3 INPUT SAP DATA'!$R27)),Data!$I$120)))</f>
        <v/>
      </c>
      <c r="BF24" s="176" t="str">
        <f>IF($B24="","",IF(ISNUMBER(SEARCH("Gas",'3 INPUT SAP DATA'!$AI27)),Data!$G$119*Data!$I$119,0)
+(('3 INPUT SAP DATA'!$AQ27*1000/8760)-IF(ISNUMBER(SEARCH("Gas",'3 INPUT SAP DATA'!$AI27)),Data!$G$119*Data!$I$119,0))
*IF(ISNUMBER(SEARCH("MVHR",'3 INPUT SAP DATA'!$R27)),Data!$I$121,IF(ISNUMBER(SEARCH("Positive",'3 INPUT SAP DATA'!$R27)),Data!$I$120)))</f>
        <v/>
      </c>
      <c r="BG24" s="176" t="str">
        <f>IF($B24="","",IF(ISNUMBER(SEARCH("Gas",'3 INPUT SAP DATA'!$AI27)),Data!$G$119*Data!$I$119,0)
+(('3 INPUT SAP DATA'!$AQ27*1000/8760)-IF(ISNUMBER(SEARCH("Gas",'3 INPUT SAP DATA'!$AI27)),Data!$G$119*Data!$I$119,0))
*IF(ISNUMBER(SEARCH("MVHR",'3 INPUT SAP DATA'!$R27)),Data!$I$121,IF(ISNUMBER(SEARCH("Positive",'3 INPUT SAP DATA'!$R27)),Data!$I$120)))</f>
        <v/>
      </c>
      <c r="BH24" s="176" t="str">
        <f>IF($B24="","",IF(ISNUMBER(SEARCH("Gas",'3 INPUT SAP DATA'!$AI27)),Data!$G$119*Data!$I$119,0)
+(('3 INPUT SAP DATA'!$AQ27*1000/8760)-IF(ISNUMBER(SEARCH("Gas",'3 INPUT SAP DATA'!$AI27)),Data!$G$119*Data!$I$119,0))
*IF(ISNUMBER(SEARCH("MVHR",'3 INPUT SAP DATA'!$R27)),Data!$I$121,IF(ISNUMBER(SEARCH("Positive",'3 INPUT SAP DATA'!$R27)),Data!$I$120)))</f>
        <v/>
      </c>
      <c r="BI24" s="176" t="str">
        <f>IF($B24="","",IF(ISNUMBER(SEARCH("Gas",'3 INPUT SAP DATA'!$AI27)),Data!$G$119*Data!$I$119,0)
+(('3 INPUT SAP DATA'!$AQ27*1000/8760)-IF(ISNUMBER(SEARCH("Gas",'3 INPUT SAP DATA'!$AI27)),Data!$G$119*Data!$I$119,0))
*IF(ISNUMBER(SEARCH("MVHR",'3 INPUT SAP DATA'!$R27)),Data!$I$121,IF(ISNUMBER(SEARCH("Positive",'3 INPUT SAP DATA'!$R27)),Data!$I$120)))</f>
        <v/>
      </c>
      <c r="BJ24" s="176" t="str">
        <f>IF($B24="","",IF(ISNUMBER(SEARCH("Gas",'3 INPUT SAP DATA'!$AI27)),Data!$G$119*Data!$I$119,0)
+(('3 INPUT SAP DATA'!$AQ27*1000/8760)-IF(ISNUMBER(SEARCH("Gas",'3 INPUT SAP DATA'!$AI27)),Data!$G$119*Data!$I$119,0))
*IF(ISNUMBER(SEARCH("MVHR",'3 INPUT SAP DATA'!$R27)),Data!$I$121,IF(ISNUMBER(SEARCH("Positive",'3 INPUT SAP DATA'!$R27)),Data!$I$120)))</f>
        <v/>
      </c>
      <c r="BK24" s="24" t="str">
        <f>IF($B24="","",Occupancy!$G20*Data!$G$122*Data!$I$122)</f>
        <v/>
      </c>
      <c r="BL24" s="24" t="str">
        <f>IF($B24="","",Occupancy!$G20*Data!$G$122*Data!$I$122)</f>
        <v/>
      </c>
      <c r="BM24" s="24" t="str">
        <f>IF($B24="","",Occupancy!$G20*Data!$G$122*Data!$I$122)</f>
        <v/>
      </c>
      <c r="BN24" s="24" t="str">
        <f>IF($B24="","",Occupancy!$G20*Data!$G$122*Data!$I$122)</f>
        <v/>
      </c>
      <c r="BO24" s="24" t="str">
        <f>IF($B24="","",Occupancy!$G20*Data!$G$122*Data!$I$122)</f>
        <v/>
      </c>
      <c r="BP24" s="24" t="str">
        <f>IF($B24="","",Occupancy!$G20*Data!$G$122*Data!$I$122)</f>
        <v/>
      </c>
      <c r="BQ24" s="24" t="str">
        <f>IF($B24="","",Occupancy!$G20*Data!$G$122*Data!$I$122)</f>
        <v/>
      </c>
      <c r="BR24" s="24" t="str">
        <f>IF($B24="","",Occupancy!$G20*Data!$G$122*Data!$I$122)</f>
        <v/>
      </c>
      <c r="BS24" s="24" t="str">
        <f>IF($B24="","",Occupancy!$G20*Data!$G$122*Data!$I$122)</f>
        <v/>
      </c>
      <c r="BT24" s="24" t="str">
        <f>IF($B24="","",Occupancy!$G20*Data!$G$122*Data!$I$122)</f>
        <v/>
      </c>
      <c r="BU24" s="24" t="str">
        <f>IF($B24="","",Occupancy!$G20*Data!$G$122*Data!$I$122)</f>
        <v/>
      </c>
      <c r="BV24" s="24" t="str">
        <f>IF($B24="","",Occupancy!$G20*Data!$G$122*Data!$I$122)</f>
        <v/>
      </c>
      <c r="BW24" s="175" t="str">
        <f>IF($B24="","",1000*DHW!CV24/(Data!D$18*24))</f>
        <v/>
      </c>
      <c r="BX24" s="175" t="str">
        <f>IF($B24="","",1000*DHW!CW24/(Data!E$18*24))</f>
        <v/>
      </c>
      <c r="BY24" s="175" t="str">
        <f>IF($B24="","",1000*DHW!CX24/(Data!F$18*24))</f>
        <v/>
      </c>
      <c r="BZ24" s="175" t="str">
        <f>IF($B24="","",1000*DHW!CY24/(Data!G$18*24))</f>
        <v/>
      </c>
      <c r="CA24" s="175" t="str">
        <f>IF($B24="","",1000*DHW!CZ24/(Data!H$18*24))</f>
        <v/>
      </c>
      <c r="CB24" s="175" t="str">
        <f>IF($B24="","",1000*DHW!DA24/(Data!I$18*24))</f>
        <v/>
      </c>
      <c r="CC24" s="175" t="str">
        <f>IF($B24="","",1000*DHW!DB24/(Data!J$18*24))</f>
        <v/>
      </c>
      <c r="CD24" s="175" t="str">
        <f>IF($B24="","",1000*DHW!DC24/(Data!K$18*24))</f>
        <v/>
      </c>
      <c r="CE24" s="175" t="str">
        <f>IF($B24="","",1000*DHW!DD24/(Data!L$18*24))</f>
        <v/>
      </c>
      <c r="CF24" s="175" t="str">
        <f>IF($B24="","",1000*DHW!DE24/(Data!M$18*24))</f>
        <v/>
      </c>
      <c r="CG24" s="175" t="str">
        <f>IF($B24="","",1000*DHW!DF24/(Data!N$18*24))</f>
        <v/>
      </c>
      <c r="CH24" s="175" t="str">
        <f>IF($B24="","",1000*DHW!DG24/(Data!O$18*24))</f>
        <v/>
      </c>
      <c r="CI24" s="24" t="str">
        <f t="shared" si="0"/>
        <v/>
      </c>
      <c r="CJ24" s="24" t="str">
        <f t="shared" si="1"/>
        <v/>
      </c>
      <c r="CK24" s="24" t="str">
        <f t="shared" si="2"/>
        <v/>
      </c>
      <c r="CL24" s="24" t="str">
        <f t="shared" si="3"/>
        <v/>
      </c>
      <c r="CM24" s="24" t="str">
        <f t="shared" si="4"/>
        <v/>
      </c>
      <c r="CN24" s="24" t="str">
        <f t="shared" si="5"/>
        <v/>
      </c>
      <c r="CO24" s="24" t="str">
        <f t="shared" si="6"/>
        <v/>
      </c>
      <c r="CP24" s="24" t="str">
        <f t="shared" si="7"/>
        <v/>
      </c>
      <c r="CQ24" s="24" t="str">
        <f t="shared" si="8"/>
        <v/>
      </c>
      <c r="CR24" s="24" t="str">
        <f t="shared" si="9"/>
        <v/>
      </c>
      <c r="CS24" s="24" t="str">
        <f t="shared" si="10"/>
        <v/>
      </c>
      <c r="CT24" s="24" t="str">
        <f t="shared" si="11"/>
        <v/>
      </c>
    </row>
    <row r="25" spans="2:98" s="3" customFormat="1" ht="19.899999999999999" customHeight="1">
      <c r="B25" s="16" t="str">
        <f>IF('3 INPUT SAP DATA'!H28="","",'3 INPUT SAP DATA'!H28)</f>
        <v/>
      </c>
      <c r="C25" s="24" t="str">
        <f>IF($B25="","",Data!$G$115*Occupancy!$G21*Data!$I$115)</f>
        <v/>
      </c>
      <c r="D25" s="24" t="str">
        <f>IF($B25="","",Data!$G$115*Occupancy!$G21*Data!$I$115)</f>
        <v/>
      </c>
      <c r="E25" s="24" t="str">
        <f>IF($B25="","",Data!$G$115*Occupancy!$G21*Data!$I$115)</f>
        <v/>
      </c>
      <c r="F25" s="24" t="str">
        <f>IF($B25="","",Data!$G$115*Occupancy!$G21*Data!$I$115)</f>
        <v/>
      </c>
      <c r="G25" s="24" t="str">
        <f>IF($B25="","",Data!$G$115*Occupancy!$G21*Data!$I$115)</f>
        <v/>
      </c>
      <c r="H25" s="24" t="str">
        <f>IF($B25="","",Data!$G$115*Occupancy!$G21*Data!$I$115)</f>
        <v/>
      </c>
      <c r="I25" s="24" t="str">
        <f>IF($B25="","",Data!$G$115*Occupancy!$G21*Data!$I$115)</f>
        <v/>
      </c>
      <c r="J25" s="24" t="str">
        <f>IF($B25="","",Data!$G$115*Occupancy!$G21*Data!$I$115)</f>
        <v/>
      </c>
      <c r="K25" s="24" t="str">
        <f>IF($B25="","",Data!$G$115*Occupancy!$G21*Data!$I$115)</f>
        <v/>
      </c>
      <c r="L25" s="24" t="str">
        <f>IF($B25="","",Data!$G$115*Occupancy!$G21*Data!$I$115)</f>
        <v/>
      </c>
      <c r="M25" s="24" t="str">
        <f>IF($B25="","",Data!$G$115*Occupancy!$G21*Data!$I$115)</f>
        <v/>
      </c>
      <c r="N25" s="24" t="str">
        <f>IF($B25="","",Data!$G$115*Occupancy!$G21*Data!$I$115)</f>
        <v/>
      </c>
      <c r="O25" s="175" t="str">
        <f>IF($B25="","",Lighting!P24)</f>
        <v/>
      </c>
      <c r="P25" s="175" t="str">
        <f>IF($B25="","",Lighting!Q24)</f>
        <v/>
      </c>
      <c r="Q25" s="175" t="str">
        <f>IF($B25="","",Lighting!R24)</f>
        <v/>
      </c>
      <c r="R25" s="175" t="str">
        <f>IF($B25="","",Lighting!S24)</f>
        <v/>
      </c>
      <c r="S25" s="175" t="str">
        <f>IF($B25="","",Lighting!T24)</f>
        <v/>
      </c>
      <c r="T25" s="175" t="str">
        <f>IF($B25="","",Lighting!U24)</f>
        <v/>
      </c>
      <c r="U25" s="175" t="str">
        <f>IF($B25="","",Lighting!V24)</f>
        <v/>
      </c>
      <c r="V25" s="175" t="str">
        <f>IF($B25="","",Lighting!W24)</f>
        <v/>
      </c>
      <c r="W25" s="175" t="str">
        <f>IF($B25="","",Lighting!X24)</f>
        <v/>
      </c>
      <c r="X25" s="175" t="str">
        <f>IF($B25="","",Lighting!Y24)</f>
        <v/>
      </c>
      <c r="Y25" s="175" t="str">
        <f>IF($B25="","",Lighting!Z24)</f>
        <v/>
      </c>
      <c r="Z25" s="175" t="str">
        <f>IF($B25="","",Lighting!AA24)</f>
        <v/>
      </c>
      <c r="AA25" s="24" t="str">
        <f>IF($B25="","",Appliances!W24)</f>
        <v/>
      </c>
      <c r="AB25" s="24" t="str">
        <f>IF($B25="","",Appliances!X24)</f>
        <v/>
      </c>
      <c r="AC25" s="24" t="str">
        <f>IF($B25="","",Appliances!Y24)</f>
        <v/>
      </c>
      <c r="AD25" s="24" t="str">
        <f>IF($B25="","",Appliances!Z24)</f>
        <v/>
      </c>
      <c r="AE25" s="24" t="str">
        <f>IF($B25="","",Appliances!AA24)</f>
        <v/>
      </c>
      <c r="AF25" s="24" t="str">
        <f>IF($B25="","",Appliances!AB24)</f>
        <v/>
      </c>
      <c r="AG25" s="24" t="str">
        <f>IF($B25="","",Appliances!AC24)</f>
        <v/>
      </c>
      <c r="AH25" s="24" t="str">
        <f>IF($B25="","",Appliances!AD24)</f>
        <v/>
      </c>
      <c r="AI25" s="24" t="str">
        <f>IF($B25="","",Appliances!AE24)</f>
        <v/>
      </c>
      <c r="AJ25" s="24" t="str">
        <f>IF($B25="","",Appliances!AF24)</f>
        <v/>
      </c>
      <c r="AK25" s="24" t="str">
        <f>IF($B25="","",Appliances!AG24)</f>
        <v/>
      </c>
      <c r="AL25" s="24" t="str">
        <f>IF($B25="","",Appliances!AH24)</f>
        <v/>
      </c>
      <c r="AM25" s="24" t="str">
        <f>IF($B25="","",Cooking!P24)</f>
        <v/>
      </c>
      <c r="AN25" s="24" t="str">
        <f>IF($B25="","",Cooking!Q24)</f>
        <v/>
      </c>
      <c r="AO25" s="24" t="str">
        <f>IF($B25="","",Cooking!R24)</f>
        <v/>
      </c>
      <c r="AP25" s="24" t="str">
        <f>IF($B25="","",Cooking!S24)</f>
        <v/>
      </c>
      <c r="AQ25" s="24" t="str">
        <f>IF($B25="","",Cooking!T24)</f>
        <v/>
      </c>
      <c r="AR25" s="24" t="str">
        <f>IF($B25="","",Cooking!U24)</f>
        <v/>
      </c>
      <c r="AS25" s="24" t="str">
        <f>IF($B25="","",Cooking!V24)</f>
        <v/>
      </c>
      <c r="AT25" s="24" t="str">
        <f>IF($B25="","",Cooking!W24)</f>
        <v/>
      </c>
      <c r="AU25" s="24" t="str">
        <f>IF($B25="","",Cooking!X24)</f>
        <v/>
      </c>
      <c r="AV25" s="24" t="str">
        <f>IF($B25="","",Cooking!Y24)</f>
        <v/>
      </c>
      <c r="AW25" s="24" t="str">
        <f>IF($B25="","",Cooking!Z24)</f>
        <v/>
      </c>
      <c r="AX25" s="24" t="str">
        <f>IF($B25="","",Cooking!AA24)</f>
        <v/>
      </c>
      <c r="AY25" s="176" t="str">
        <f>IF($B25="","",IF(ISNUMBER(SEARCH("Gas",'3 INPUT SAP DATA'!$AI28)),Data!$G$119*Data!$I$119,0)
+(('3 INPUT SAP DATA'!$AQ28*1000/8760)-IF(ISNUMBER(SEARCH("Gas",'3 INPUT SAP DATA'!$AI28)),Data!$G$119*Data!$I$119,0))
*IF(ISNUMBER(SEARCH("MVHR",'3 INPUT SAP DATA'!$R28)),Data!$I$121,IF(ISNUMBER(SEARCH("Positive",'3 INPUT SAP DATA'!$R28)),Data!$I$120)))</f>
        <v/>
      </c>
      <c r="AZ25" s="176" t="str">
        <f>IF($B25="","",IF(ISNUMBER(SEARCH("Gas",'3 INPUT SAP DATA'!$AI28)),Data!$G$119*Data!$I$119,0)
+(('3 INPUT SAP DATA'!$AQ28*1000/8760)-IF(ISNUMBER(SEARCH("Gas",'3 INPUT SAP DATA'!$AI28)),Data!$G$119*Data!$I$119,0))
*IF(ISNUMBER(SEARCH("MVHR",'3 INPUT SAP DATA'!$R28)),Data!$I$121,IF(ISNUMBER(SEARCH("Positive",'3 INPUT SAP DATA'!$R28)),Data!$I$120)))</f>
        <v/>
      </c>
      <c r="BA25" s="176" t="str">
        <f>IF($B25="","",IF(ISNUMBER(SEARCH("Gas",'3 INPUT SAP DATA'!$AI28)),Data!$G$119*Data!$I$119,0)
+(('3 INPUT SAP DATA'!$AQ28*1000/8760)-IF(ISNUMBER(SEARCH("Gas",'3 INPUT SAP DATA'!$AI28)),Data!$G$119*Data!$I$119,0))
*IF(ISNUMBER(SEARCH("MVHR",'3 INPUT SAP DATA'!$R28)),Data!$I$121,IF(ISNUMBER(SEARCH("Positive",'3 INPUT SAP DATA'!$R28)),Data!$I$120)))</f>
        <v/>
      </c>
      <c r="BB25" s="176" t="str">
        <f>IF($B25="","",IF(ISNUMBER(SEARCH("Gas",'3 INPUT SAP DATA'!$AI28)),Data!$G$119*Data!$I$119,0)
+(('3 INPUT SAP DATA'!$AQ28*1000/8760)-IF(ISNUMBER(SEARCH("Gas",'3 INPUT SAP DATA'!$AI28)),Data!$G$119*Data!$I$119,0))
*IF(ISNUMBER(SEARCH("MVHR",'3 INPUT SAP DATA'!$R28)),Data!$I$121,IF(ISNUMBER(SEARCH("Positive",'3 INPUT SAP DATA'!$R28)),Data!$I$120)))</f>
        <v/>
      </c>
      <c r="BC25" s="176" t="str">
        <f>IF($B25="","",IF(ISNUMBER(SEARCH("Gas",'3 INPUT SAP DATA'!$AI28)),Data!$G$119*Data!$I$119,0)
+(('3 INPUT SAP DATA'!$AQ28*1000/8760)-IF(ISNUMBER(SEARCH("Gas",'3 INPUT SAP DATA'!$AI28)),Data!$G$119*Data!$I$119,0))
*IF(ISNUMBER(SEARCH("MVHR",'3 INPUT SAP DATA'!$R28)),Data!$I$121,IF(ISNUMBER(SEARCH("Positive",'3 INPUT SAP DATA'!$R28)),Data!$I$120)))</f>
        <v/>
      </c>
      <c r="BD25" s="176" t="str">
        <f>IF($B25="","",IF(ISNUMBER(SEARCH("Gas",'3 INPUT SAP DATA'!$AI28)),Data!$G$119*Data!$I$119,0)
+(('3 INPUT SAP DATA'!$AQ28*1000/8760)-IF(ISNUMBER(SEARCH("Gas",'3 INPUT SAP DATA'!$AI28)),Data!$G$119*Data!$I$119,0))
*IF(ISNUMBER(SEARCH("MVHR",'3 INPUT SAP DATA'!$R28)),Data!$I$121,IF(ISNUMBER(SEARCH("Positive",'3 INPUT SAP DATA'!$R28)),Data!$I$120)))</f>
        <v/>
      </c>
      <c r="BE25" s="176" t="str">
        <f>IF($B25="","",IF(ISNUMBER(SEARCH("Gas",'3 INPUT SAP DATA'!$AI28)),Data!$G$119*Data!$I$119,0)
+(('3 INPUT SAP DATA'!$AQ28*1000/8760)-IF(ISNUMBER(SEARCH("Gas",'3 INPUT SAP DATA'!$AI28)),Data!$G$119*Data!$I$119,0))
*IF(ISNUMBER(SEARCH("MVHR",'3 INPUT SAP DATA'!$R28)),Data!$I$121,IF(ISNUMBER(SEARCH("Positive",'3 INPUT SAP DATA'!$R28)),Data!$I$120)))</f>
        <v/>
      </c>
      <c r="BF25" s="176" t="str">
        <f>IF($B25="","",IF(ISNUMBER(SEARCH("Gas",'3 INPUT SAP DATA'!$AI28)),Data!$G$119*Data!$I$119,0)
+(('3 INPUT SAP DATA'!$AQ28*1000/8760)-IF(ISNUMBER(SEARCH("Gas",'3 INPUT SAP DATA'!$AI28)),Data!$G$119*Data!$I$119,0))
*IF(ISNUMBER(SEARCH("MVHR",'3 INPUT SAP DATA'!$R28)),Data!$I$121,IF(ISNUMBER(SEARCH("Positive",'3 INPUT SAP DATA'!$R28)),Data!$I$120)))</f>
        <v/>
      </c>
      <c r="BG25" s="176" t="str">
        <f>IF($B25="","",IF(ISNUMBER(SEARCH("Gas",'3 INPUT SAP DATA'!$AI28)),Data!$G$119*Data!$I$119,0)
+(('3 INPUT SAP DATA'!$AQ28*1000/8760)-IF(ISNUMBER(SEARCH("Gas",'3 INPUT SAP DATA'!$AI28)),Data!$G$119*Data!$I$119,0))
*IF(ISNUMBER(SEARCH("MVHR",'3 INPUT SAP DATA'!$R28)),Data!$I$121,IF(ISNUMBER(SEARCH("Positive",'3 INPUT SAP DATA'!$R28)),Data!$I$120)))</f>
        <v/>
      </c>
      <c r="BH25" s="176" t="str">
        <f>IF($B25="","",IF(ISNUMBER(SEARCH("Gas",'3 INPUT SAP DATA'!$AI28)),Data!$G$119*Data!$I$119,0)
+(('3 INPUT SAP DATA'!$AQ28*1000/8760)-IF(ISNUMBER(SEARCH("Gas",'3 INPUT SAP DATA'!$AI28)),Data!$G$119*Data!$I$119,0))
*IF(ISNUMBER(SEARCH("MVHR",'3 INPUT SAP DATA'!$R28)),Data!$I$121,IF(ISNUMBER(SEARCH("Positive",'3 INPUT SAP DATA'!$R28)),Data!$I$120)))</f>
        <v/>
      </c>
      <c r="BI25" s="176" t="str">
        <f>IF($B25="","",IF(ISNUMBER(SEARCH("Gas",'3 INPUT SAP DATA'!$AI28)),Data!$G$119*Data!$I$119,0)
+(('3 INPUT SAP DATA'!$AQ28*1000/8760)-IF(ISNUMBER(SEARCH("Gas",'3 INPUT SAP DATA'!$AI28)),Data!$G$119*Data!$I$119,0))
*IF(ISNUMBER(SEARCH("MVHR",'3 INPUT SAP DATA'!$R28)),Data!$I$121,IF(ISNUMBER(SEARCH("Positive",'3 INPUT SAP DATA'!$R28)),Data!$I$120)))</f>
        <v/>
      </c>
      <c r="BJ25" s="176" t="str">
        <f>IF($B25="","",IF(ISNUMBER(SEARCH("Gas",'3 INPUT SAP DATA'!$AI28)),Data!$G$119*Data!$I$119,0)
+(('3 INPUT SAP DATA'!$AQ28*1000/8760)-IF(ISNUMBER(SEARCH("Gas",'3 INPUT SAP DATA'!$AI28)),Data!$G$119*Data!$I$119,0))
*IF(ISNUMBER(SEARCH("MVHR",'3 INPUT SAP DATA'!$R28)),Data!$I$121,IF(ISNUMBER(SEARCH("Positive",'3 INPUT SAP DATA'!$R28)),Data!$I$120)))</f>
        <v/>
      </c>
      <c r="BK25" s="24" t="str">
        <f>IF($B25="","",Occupancy!$G21*Data!$G$122*Data!$I$122)</f>
        <v/>
      </c>
      <c r="BL25" s="24" t="str">
        <f>IF($B25="","",Occupancy!$G21*Data!$G$122*Data!$I$122)</f>
        <v/>
      </c>
      <c r="BM25" s="24" t="str">
        <f>IF($B25="","",Occupancy!$G21*Data!$G$122*Data!$I$122)</f>
        <v/>
      </c>
      <c r="BN25" s="24" t="str">
        <f>IF($B25="","",Occupancy!$G21*Data!$G$122*Data!$I$122)</f>
        <v/>
      </c>
      <c r="BO25" s="24" t="str">
        <f>IF($B25="","",Occupancy!$G21*Data!$G$122*Data!$I$122)</f>
        <v/>
      </c>
      <c r="BP25" s="24" t="str">
        <f>IF($B25="","",Occupancy!$G21*Data!$G$122*Data!$I$122)</f>
        <v/>
      </c>
      <c r="BQ25" s="24" t="str">
        <f>IF($B25="","",Occupancy!$G21*Data!$G$122*Data!$I$122)</f>
        <v/>
      </c>
      <c r="BR25" s="24" t="str">
        <f>IF($B25="","",Occupancy!$G21*Data!$G$122*Data!$I$122)</f>
        <v/>
      </c>
      <c r="BS25" s="24" t="str">
        <f>IF($B25="","",Occupancy!$G21*Data!$G$122*Data!$I$122)</f>
        <v/>
      </c>
      <c r="BT25" s="24" t="str">
        <f>IF($B25="","",Occupancy!$G21*Data!$G$122*Data!$I$122)</f>
        <v/>
      </c>
      <c r="BU25" s="24" t="str">
        <f>IF($B25="","",Occupancy!$G21*Data!$G$122*Data!$I$122)</f>
        <v/>
      </c>
      <c r="BV25" s="24" t="str">
        <f>IF($B25="","",Occupancy!$G21*Data!$G$122*Data!$I$122)</f>
        <v/>
      </c>
      <c r="BW25" s="175" t="str">
        <f>IF($B25="","",1000*DHW!CV25/(Data!D$18*24))</f>
        <v/>
      </c>
      <c r="BX25" s="175" t="str">
        <f>IF($B25="","",1000*DHW!CW25/(Data!E$18*24))</f>
        <v/>
      </c>
      <c r="BY25" s="175" t="str">
        <f>IF($B25="","",1000*DHW!CX25/(Data!F$18*24))</f>
        <v/>
      </c>
      <c r="BZ25" s="175" t="str">
        <f>IF($B25="","",1000*DHW!CY25/(Data!G$18*24))</f>
        <v/>
      </c>
      <c r="CA25" s="175" t="str">
        <f>IF($B25="","",1000*DHW!CZ25/(Data!H$18*24))</f>
        <v/>
      </c>
      <c r="CB25" s="175" t="str">
        <f>IF($B25="","",1000*DHW!DA25/(Data!I$18*24))</f>
        <v/>
      </c>
      <c r="CC25" s="175" t="str">
        <f>IF($B25="","",1000*DHW!DB25/(Data!J$18*24))</f>
        <v/>
      </c>
      <c r="CD25" s="175" t="str">
        <f>IF($B25="","",1000*DHW!DC25/(Data!K$18*24))</f>
        <v/>
      </c>
      <c r="CE25" s="175" t="str">
        <f>IF($B25="","",1000*DHW!DD25/(Data!L$18*24))</f>
        <v/>
      </c>
      <c r="CF25" s="175" t="str">
        <f>IF($B25="","",1000*DHW!DE25/(Data!M$18*24))</f>
        <v/>
      </c>
      <c r="CG25" s="175" t="str">
        <f>IF($B25="","",1000*DHW!DF25/(Data!N$18*24))</f>
        <v/>
      </c>
      <c r="CH25" s="175" t="str">
        <f>IF($B25="","",1000*DHW!DG25/(Data!O$18*24))</f>
        <v/>
      </c>
      <c r="CI25" s="24" t="str">
        <f t="shared" si="0"/>
        <v/>
      </c>
      <c r="CJ25" s="24" t="str">
        <f t="shared" si="1"/>
        <v/>
      </c>
      <c r="CK25" s="24" t="str">
        <f t="shared" si="2"/>
        <v/>
      </c>
      <c r="CL25" s="24" t="str">
        <f t="shared" si="3"/>
        <v/>
      </c>
      <c r="CM25" s="24" t="str">
        <f t="shared" si="4"/>
        <v/>
      </c>
      <c r="CN25" s="24" t="str">
        <f t="shared" si="5"/>
        <v/>
      </c>
      <c r="CO25" s="24" t="str">
        <f t="shared" si="6"/>
        <v/>
      </c>
      <c r="CP25" s="24" t="str">
        <f t="shared" si="7"/>
        <v/>
      </c>
      <c r="CQ25" s="24" t="str">
        <f t="shared" si="8"/>
        <v/>
      </c>
      <c r="CR25" s="24" t="str">
        <f t="shared" si="9"/>
        <v/>
      </c>
      <c r="CS25" s="24" t="str">
        <f t="shared" si="10"/>
        <v/>
      </c>
      <c r="CT25" s="24" t="str">
        <f t="shared" si="11"/>
        <v/>
      </c>
    </row>
    <row r="26" spans="2:98" s="3" customFormat="1" ht="19.899999999999999" customHeight="1">
      <c r="B26" s="16" t="str">
        <f>IF('3 INPUT SAP DATA'!H29="","",'3 INPUT SAP DATA'!H29)</f>
        <v/>
      </c>
      <c r="C26" s="24" t="str">
        <f>IF($B26="","",Data!$G$115*Occupancy!$G22*Data!$I$115)</f>
        <v/>
      </c>
      <c r="D26" s="24" t="str">
        <f>IF($B26="","",Data!$G$115*Occupancy!$G22*Data!$I$115)</f>
        <v/>
      </c>
      <c r="E26" s="24" t="str">
        <f>IF($B26="","",Data!$G$115*Occupancy!$G22*Data!$I$115)</f>
        <v/>
      </c>
      <c r="F26" s="24" t="str">
        <f>IF($B26="","",Data!$G$115*Occupancy!$G22*Data!$I$115)</f>
        <v/>
      </c>
      <c r="G26" s="24" t="str">
        <f>IF($B26="","",Data!$G$115*Occupancy!$G22*Data!$I$115)</f>
        <v/>
      </c>
      <c r="H26" s="24" t="str">
        <f>IF($B26="","",Data!$G$115*Occupancy!$G22*Data!$I$115)</f>
        <v/>
      </c>
      <c r="I26" s="24" t="str">
        <f>IF($B26="","",Data!$G$115*Occupancy!$G22*Data!$I$115)</f>
        <v/>
      </c>
      <c r="J26" s="24" t="str">
        <f>IF($B26="","",Data!$G$115*Occupancy!$G22*Data!$I$115)</f>
        <v/>
      </c>
      <c r="K26" s="24" t="str">
        <f>IF($B26="","",Data!$G$115*Occupancy!$G22*Data!$I$115)</f>
        <v/>
      </c>
      <c r="L26" s="24" t="str">
        <f>IF($B26="","",Data!$G$115*Occupancy!$G22*Data!$I$115)</f>
        <v/>
      </c>
      <c r="M26" s="24" t="str">
        <f>IF($B26="","",Data!$G$115*Occupancy!$G22*Data!$I$115)</f>
        <v/>
      </c>
      <c r="N26" s="24" t="str">
        <f>IF($B26="","",Data!$G$115*Occupancy!$G22*Data!$I$115)</f>
        <v/>
      </c>
      <c r="O26" s="175" t="str">
        <f>IF($B26="","",Lighting!P25)</f>
        <v/>
      </c>
      <c r="P26" s="175" t="str">
        <f>IF($B26="","",Lighting!Q25)</f>
        <v/>
      </c>
      <c r="Q26" s="175" t="str">
        <f>IF($B26="","",Lighting!R25)</f>
        <v/>
      </c>
      <c r="R26" s="175" t="str">
        <f>IF($B26="","",Lighting!S25)</f>
        <v/>
      </c>
      <c r="S26" s="175" t="str">
        <f>IF($B26="","",Lighting!T25)</f>
        <v/>
      </c>
      <c r="T26" s="175" t="str">
        <f>IF($B26="","",Lighting!U25)</f>
        <v/>
      </c>
      <c r="U26" s="175" t="str">
        <f>IF($B26="","",Lighting!V25)</f>
        <v/>
      </c>
      <c r="V26" s="175" t="str">
        <f>IF($B26="","",Lighting!W25)</f>
        <v/>
      </c>
      <c r="W26" s="175" t="str">
        <f>IF($B26="","",Lighting!X25)</f>
        <v/>
      </c>
      <c r="X26" s="175" t="str">
        <f>IF($B26="","",Lighting!Y25)</f>
        <v/>
      </c>
      <c r="Y26" s="175" t="str">
        <f>IF($B26="","",Lighting!Z25)</f>
        <v/>
      </c>
      <c r="Z26" s="175" t="str">
        <f>IF($B26="","",Lighting!AA25)</f>
        <v/>
      </c>
      <c r="AA26" s="24" t="str">
        <f>IF($B26="","",Appliances!W25)</f>
        <v/>
      </c>
      <c r="AB26" s="24" t="str">
        <f>IF($B26="","",Appliances!X25)</f>
        <v/>
      </c>
      <c r="AC26" s="24" t="str">
        <f>IF($B26="","",Appliances!Y25)</f>
        <v/>
      </c>
      <c r="AD26" s="24" t="str">
        <f>IF($B26="","",Appliances!Z25)</f>
        <v/>
      </c>
      <c r="AE26" s="24" t="str">
        <f>IF($B26="","",Appliances!AA25)</f>
        <v/>
      </c>
      <c r="AF26" s="24" t="str">
        <f>IF($B26="","",Appliances!AB25)</f>
        <v/>
      </c>
      <c r="AG26" s="24" t="str">
        <f>IF($B26="","",Appliances!AC25)</f>
        <v/>
      </c>
      <c r="AH26" s="24" t="str">
        <f>IF($B26="","",Appliances!AD25)</f>
        <v/>
      </c>
      <c r="AI26" s="24" t="str">
        <f>IF($B26="","",Appliances!AE25)</f>
        <v/>
      </c>
      <c r="AJ26" s="24" t="str">
        <f>IF($B26="","",Appliances!AF25)</f>
        <v/>
      </c>
      <c r="AK26" s="24" t="str">
        <f>IF($B26="","",Appliances!AG25)</f>
        <v/>
      </c>
      <c r="AL26" s="24" t="str">
        <f>IF($B26="","",Appliances!AH25)</f>
        <v/>
      </c>
      <c r="AM26" s="24" t="str">
        <f>IF($B26="","",Cooking!P25)</f>
        <v/>
      </c>
      <c r="AN26" s="24" t="str">
        <f>IF($B26="","",Cooking!Q25)</f>
        <v/>
      </c>
      <c r="AO26" s="24" t="str">
        <f>IF($B26="","",Cooking!R25)</f>
        <v/>
      </c>
      <c r="AP26" s="24" t="str">
        <f>IF($B26="","",Cooking!S25)</f>
        <v/>
      </c>
      <c r="AQ26" s="24" t="str">
        <f>IF($B26="","",Cooking!T25)</f>
        <v/>
      </c>
      <c r="AR26" s="24" t="str">
        <f>IF($B26="","",Cooking!U25)</f>
        <v/>
      </c>
      <c r="AS26" s="24" t="str">
        <f>IF($B26="","",Cooking!V25)</f>
        <v/>
      </c>
      <c r="AT26" s="24" t="str">
        <f>IF($B26="","",Cooking!W25)</f>
        <v/>
      </c>
      <c r="AU26" s="24" t="str">
        <f>IF($B26="","",Cooking!X25)</f>
        <v/>
      </c>
      <c r="AV26" s="24" t="str">
        <f>IF($B26="","",Cooking!Y25)</f>
        <v/>
      </c>
      <c r="AW26" s="24" t="str">
        <f>IF($B26="","",Cooking!Z25)</f>
        <v/>
      </c>
      <c r="AX26" s="24" t="str">
        <f>IF($B26="","",Cooking!AA25)</f>
        <v/>
      </c>
      <c r="AY26" s="176" t="str">
        <f>IF($B26="","",IF(ISNUMBER(SEARCH("Gas",'3 INPUT SAP DATA'!$AI29)),Data!$G$119*Data!$I$119,0)
+(('3 INPUT SAP DATA'!$AQ29*1000/8760)-IF(ISNUMBER(SEARCH("Gas",'3 INPUT SAP DATA'!$AI29)),Data!$G$119*Data!$I$119,0))
*IF(ISNUMBER(SEARCH("MVHR",'3 INPUT SAP DATA'!$R29)),Data!$I$121,IF(ISNUMBER(SEARCH("Positive",'3 INPUT SAP DATA'!$R29)),Data!$I$120)))</f>
        <v/>
      </c>
      <c r="AZ26" s="176" t="str">
        <f>IF($B26="","",IF(ISNUMBER(SEARCH("Gas",'3 INPUT SAP DATA'!$AI29)),Data!$G$119*Data!$I$119,0)
+(('3 INPUT SAP DATA'!$AQ29*1000/8760)-IF(ISNUMBER(SEARCH("Gas",'3 INPUT SAP DATA'!$AI29)),Data!$G$119*Data!$I$119,0))
*IF(ISNUMBER(SEARCH("MVHR",'3 INPUT SAP DATA'!$R29)),Data!$I$121,IF(ISNUMBER(SEARCH("Positive",'3 INPUT SAP DATA'!$R29)),Data!$I$120)))</f>
        <v/>
      </c>
      <c r="BA26" s="176" t="str">
        <f>IF($B26="","",IF(ISNUMBER(SEARCH("Gas",'3 INPUT SAP DATA'!$AI29)),Data!$G$119*Data!$I$119,0)
+(('3 INPUT SAP DATA'!$AQ29*1000/8760)-IF(ISNUMBER(SEARCH("Gas",'3 INPUT SAP DATA'!$AI29)),Data!$G$119*Data!$I$119,0))
*IF(ISNUMBER(SEARCH("MVHR",'3 INPUT SAP DATA'!$R29)),Data!$I$121,IF(ISNUMBER(SEARCH("Positive",'3 INPUT SAP DATA'!$R29)),Data!$I$120)))</f>
        <v/>
      </c>
      <c r="BB26" s="176" t="str">
        <f>IF($B26="","",IF(ISNUMBER(SEARCH("Gas",'3 INPUT SAP DATA'!$AI29)),Data!$G$119*Data!$I$119,0)
+(('3 INPUT SAP DATA'!$AQ29*1000/8760)-IF(ISNUMBER(SEARCH("Gas",'3 INPUT SAP DATA'!$AI29)),Data!$G$119*Data!$I$119,0))
*IF(ISNUMBER(SEARCH("MVHR",'3 INPUT SAP DATA'!$R29)),Data!$I$121,IF(ISNUMBER(SEARCH("Positive",'3 INPUT SAP DATA'!$R29)),Data!$I$120)))</f>
        <v/>
      </c>
      <c r="BC26" s="176" t="str">
        <f>IF($B26="","",IF(ISNUMBER(SEARCH("Gas",'3 INPUT SAP DATA'!$AI29)),Data!$G$119*Data!$I$119,0)
+(('3 INPUT SAP DATA'!$AQ29*1000/8760)-IF(ISNUMBER(SEARCH("Gas",'3 INPUT SAP DATA'!$AI29)),Data!$G$119*Data!$I$119,0))
*IF(ISNUMBER(SEARCH("MVHR",'3 INPUT SAP DATA'!$R29)),Data!$I$121,IF(ISNUMBER(SEARCH("Positive",'3 INPUT SAP DATA'!$R29)),Data!$I$120)))</f>
        <v/>
      </c>
      <c r="BD26" s="176" t="str">
        <f>IF($B26="","",IF(ISNUMBER(SEARCH("Gas",'3 INPUT SAP DATA'!$AI29)),Data!$G$119*Data!$I$119,0)
+(('3 INPUT SAP DATA'!$AQ29*1000/8760)-IF(ISNUMBER(SEARCH("Gas",'3 INPUT SAP DATA'!$AI29)),Data!$G$119*Data!$I$119,0))
*IF(ISNUMBER(SEARCH("MVHR",'3 INPUT SAP DATA'!$R29)),Data!$I$121,IF(ISNUMBER(SEARCH("Positive",'3 INPUT SAP DATA'!$R29)),Data!$I$120)))</f>
        <v/>
      </c>
      <c r="BE26" s="176" t="str">
        <f>IF($B26="","",IF(ISNUMBER(SEARCH("Gas",'3 INPUT SAP DATA'!$AI29)),Data!$G$119*Data!$I$119,0)
+(('3 INPUT SAP DATA'!$AQ29*1000/8760)-IF(ISNUMBER(SEARCH("Gas",'3 INPUT SAP DATA'!$AI29)),Data!$G$119*Data!$I$119,0))
*IF(ISNUMBER(SEARCH("MVHR",'3 INPUT SAP DATA'!$R29)),Data!$I$121,IF(ISNUMBER(SEARCH("Positive",'3 INPUT SAP DATA'!$R29)),Data!$I$120)))</f>
        <v/>
      </c>
      <c r="BF26" s="176" t="str">
        <f>IF($B26="","",IF(ISNUMBER(SEARCH("Gas",'3 INPUT SAP DATA'!$AI29)),Data!$G$119*Data!$I$119,0)
+(('3 INPUT SAP DATA'!$AQ29*1000/8760)-IF(ISNUMBER(SEARCH("Gas",'3 INPUT SAP DATA'!$AI29)),Data!$G$119*Data!$I$119,0))
*IF(ISNUMBER(SEARCH("MVHR",'3 INPUT SAP DATA'!$R29)),Data!$I$121,IF(ISNUMBER(SEARCH("Positive",'3 INPUT SAP DATA'!$R29)),Data!$I$120)))</f>
        <v/>
      </c>
      <c r="BG26" s="176" t="str">
        <f>IF($B26="","",IF(ISNUMBER(SEARCH("Gas",'3 INPUT SAP DATA'!$AI29)),Data!$G$119*Data!$I$119,0)
+(('3 INPUT SAP DATA'!$AQ29*1000/8760)-IF(ISNUMBER(SEARCH("Gas",'3 INPUT SAP DATA'!$AI29)),Data!$G$119*Data!$I$119,0))
*IF(ISNUMBER(SEARCH("MVHR",'3 INPUT SAP DATA'!$R29)),Data!$I$121,IF(ISNUMBER(SEARCH("Positive",'3 INPUT SAP DATA'!$R29)),Data!$I$120)))</f>
        <v/>
      </c>
      <c r="BH26" s="176" t="str">
        <f>IF($B26="","",IF(ISNUMBER(SEARCH("Gas",'3 INPUT SAP DATA'!$AI29)),Data!$G$119*Data!$I$119,0)
+(('3 INPUT SAP DATA'!$AQ29*1000/8760)-IF(ISNUMBER(SEARCH("Gas",'3 INPUT SAP DATA'!$AI29)),Data!$G$119*Data!$I$119,0))
*IF(ISNUMBER(SEARCH("MVHR",'3 INPUT SAP DATA'!$R29)),Data!$I$121,IF(ISNUMBER(SEARCH("Positive",'3 INPUT SAP DATA'!$R29)),Data!$I$120)))</f>
        <v/>
      </c>
      <c r="BI26" s="176" t="str">
        <f>IF($B26="","",IF(ISNUMBER(SEARCH("Gas",'3 INPUT SAP DATA'!$AI29)),Data!$G$119*Data!$I$119,0)
+(('3 INPUT SAP DATA'!$AQ29*1000/8760)-IF(ISNUMBER(SEARCH("Gas",'3 INPUT SAP DATA'!$AI29)),Data!$G$119*Data!$I$119,0))
*IF(ISNUMBER(SEARCH("MVHR",'3 INPUT SAP DATA'!$R29)),Data!$I$121,IF(ISNUMBER(SEARCH("Positive",'3 INPUT SAP DATA'!$R29)),Data!$I$120)))</f>
        <v/>
      </c>
      <c r="BJ26" s="176" t="str">
        <f>IF($B26="","",IF(ISNUMBER(SEARCH("Gas",'3 INPUT SAP DATA'!$AI29)),Data!$G$119*Data!$I$119,0)
+(('3 INPUT SAP DATA'!$AQ29*1000/8760)-IF(ISNUMBER(SEARCH("Gas",'3 INPUT SAP DATA'!$AI29)),Data!$G$119*Data!$I$119,0))
*IF(ISNUMBER(SEARCH("MVHR",'3 INPUT SAP DATA'!$R29)),Data!$I$121,IF(ISNUMBER(SEARCH("Positive",'3 INPUT SAP DATA'!$R29)),Data!$I$120)))</f>
        <v/>
      </c>
      <c r="BK26" s="24" t="str">
        <f>IF($B26="","",Occupancy!$G22*Data!$G$122*Data!$I$122)</f>
        <v/>
      </c>
      <c r="BL26" s="24" t="str">
        <f>IF($B26="","",Occupancy!$G22*Data!$G$122*Data!$I$122)</f>
        <v/>
      </c>
      <c r="BM26" s="24" t="str">
        <f>IF($B26="","",Occupancy!$G22*Data!$G$122*Data!$I$122)</f>
        <v/>
      </c>
      <c r="BN26" s="24" t="str">
        <f>IF($B26="","",Occupancy!$G22*Data!$G$122*Data!$I$122)</f>
        <v/>
      </c>
      <c r="BO26" s="24" t="str">
        <f>IF($B26="","",Occupancy!$G22*Data!$G$122*Data!$I$122)</f>
        <v/>
      </c>
      <c r="BP26" s="24" t="str">
        <f>IF($B26="","",Occupancy!$G22*Data!$G$122*Data!$I$122)</f>
        <v/>
      </c>
      <c r="BQ26" s="24" t="str">
        <f>IF($B26="","",Occupancy!$G22*Data!$G$122*Data!$I$122)</f>
        <v/>
      </c>
      <c r="BR26" s="24" t="str">
        <f>IF($B26="","",Occupancy!$G22*Data!$G$122*Data!$I$122)</f>
        <v/>
      </c>
      <c r="BS26" s="24" t="str">
        <f>IF($B26="","",Occupancy!$G22*Data!$G$122*Data!$I$122)</f>
        <v/>
      </c>
      <c r="BT26" s="24" t="str">
        <f>IF($B26="","",Occupancy!$G22*Data!$G$122*Data!$I$122)</f>
        <v/>
      </c>
      <c r="BU26" s="24" t="str">
        <f>IF($B26="","",Occupancy!$G22*Data!$G$122*Data!$I$122)</f>
        <v/>
      </c>
      <c r="BV26" s="24" t="str">
        <f>IF($B26="","",Occupancy!$G22*Data!$G$122*Data!$I$122)</f>
        <v/>
      </c>
      <c r="BW26" s="175" t="str">
        <f>IF($B26="","",1000*DHW!CV26/(Data!D$18*24))</f>
        <v/>
      </c>
      <c r="BX26" s="175" t="str">
        <f>IF($B26="","",1000*DHW!CW26/(Data!E$18*24))</f>
        <v/>
      </c>
      <c r="BY26" s="175" t="str">
        <f>IF($B26="","",1000*DHW!CX26/(Data!F$18*24))</f>
        <v/>
      </c>
      <c r="BZ26" s="175" t="str">
        <f>IF($B26="","",1000*DHW!CY26/(Data!G$18*24))</f>
        <v/>
      </c>
      <c r="CA26" s="175" t="str">
        <f>IF($B26="","",1000*DHW!CZ26/(Data!H$18*24))</f>
        <v/>
      </c>
      <c r="CB26" s="175" t="str">
        <f>IF($B26="","",1000*DHW!DA26/(Data!I$18*24))</f>
        <v/>
      </c>
      <c r="CC26" s="175" t="str">
        <f>IF($B26="","",1000*DHW!DB26/(Data!J$18*24))</f>
        <v/>
      </c>
      <c r="CD26" s="175" t="str">
        <f>IF($B26="","",1000*DHW!DC26/(Data!K$18*24))</f>
        <v/>
      </c>
      <c r="CE26" s="175" t="str">
        <f>IF($B26="","",1000*DHW!DD26/(Data!L$18*24))</f>
        <v/>
      </c>
      <c r="CF26" s="175" t="str">
        <f>IF($B26="","",1000*DHW!DE26/(Data!M$18*24))</f>
        <v/>
      </c>
      <c r="CG26" s="175" t="str">
        <f>IF($B26="","",1000*DHW!DF26/(Data!N$18*24))</f>
        <v/>
      </c>
      <c r="CH26" s="175" t="str">
        <f>IF($B26="","",1000*DHW!DG26/(Data!O$18*24))</f>
        <v/>
      </c>
      <c r="CI26" s="24" t="str">
        <f t="shared" si="0"/>
        <v/>
      </c>
      <c r="CJ26" s="24" t="str">
        <f t="shared" si="1"/>
        <v/>
      </c>
      <c r="CK26" s="24" t="str">
        <f t="shared" si="2"/>
        <v/>
      </c>
      <c r="CL26" s="24" t="str">
        <f t="shared" si="3"/>
        <v/>
      </c>
      <c r="CM26" s="24" t="str">
        <f t="shared" si="4"/>
        <v/>
      </c>
      <c r="CN26" s="24" t="str">
        <f t="shared" si="5"/>
        <v/>
      </c>
      <c r="CO26" s="24" t="str">
        <f t="shared" si="6"/>
        <v/>
      </c>
      <c r="CP26" s="24" t="str">
        <f t="shared" si="7"/>
        <v/>
      </c>
      <c r="CQ26" s="24" t="str">
        <f t="shared" si="8"/>
        <v/>
      </c>
      <c r="CR26" s="24" t="str">
        <f t="shared" si="9"/>
        <v/>
      </c>
      <c r="CS26" s="24" t="str">
        <f t="shared" si="10"/>
        <v/>
      </c>
      <c r="CT26" s="24" t="str">
        <f t="shared" si="11"/>
        <v/>
      </c>
    </row>
    <row r="27" spans="2:98" s="3" customFormat="1" ht="19.899999999999999" customHeight="1">
      <c r="B27" s="16" t="str">
        <f>IF('3 INPUT SAP DATA'!H30="","",'3 INPUT SAP DATA'!H30)</f>
        <v/>
      </c>
      <c r="C27" s="24" t="str">
        <f>IF($B27="","",Data!$G$115*Occupancy!$G23*Data!$I$115)</f>
        <v/>
      </c>
      <c r="D27" s="24" t="str">
        <f>IF($B27="","",Data!$G$115*Occupancy!$G23*Data!$I$115)</f>
        <v/>
      </c>
      <c r="E27" s="24" t="str">
        <f>IF($B27="","",Data!$G$115*Occupancy!$G23*Data!$I$115)</f>
        <v/>
      </c>
      <c r="F27" s="24" t="str">
        <f>IF($B27="","",Data!$G$115*Occupancy!$G23*Data!$I$115)</f>
        <v/>
      </c>
      <c r="G27" s="24" t="str">
        <f>IF($B27="","",Data!$G$115*Occupancy!$G23*Data!$I$115)</f>
        <v/>
      </c>
      <c r="H27" s="24" t="str">
        <f>IF($B27="","",Data!$G$115*Occupancy!$G23*Data!$I$115)</f>
        <v/>
      </c>
      <c r="I27" s="24" t="str">
        <f>IF($B27="","",Data!$G$115*Occupancy!$G23*Data!$I$115)</f>
        <v/>
      </c>
      <c r="J27" s="24" t="str">
        <f>IF($B27="","",Data!$G$115*Occupancy!$G23*Data!$I$115)</f>
        <v/>
      </c>
      <c r="K27" s="24" t="str">
        <f>IF($B27="","",Data!$G$115*Occupancy!$G23*Data!$I$115)</f>
        <v/>
      </c>
      <c r="L27" s="24" t="str">
        <f>IF($B27="","",Data!$G$115*Occupancy!$G23*Data!$I$115)</f>
        <v/>
      </c>
      <c r="M27" s="24" t="str">
        <f>IF($B27="","",Data!$G$115*Occupancy!$G23*Data!$I$115)</f>
        <v/>
      </c>
      <c r="N27" s="24" t="str">
        <f>IF($B27="","",Data!$G$115*Occupancy!$G23*Data!$I$115)</f>
        <v/>
      </c>
      <c r="O27" s="175" t="str">
        <f>IF($B27="","",Lighting!P26)</f>
        <v/>
      </c>
      <c r="P27" s="175" t="str">
        <f>IF($B27="","",Lighting!Q26)</f>
        <v/>
      </c>
      <c r="Q27" s="175" t="str">
        <f>IF($B27="","",Lighting!R26)</f>
        <v/>
      </c>
      <c r="R27" s="175" t="str">
        <f>IF($B27="","",Lighting!S26)</f>
        <v/>
      </c>
      <c r="S27" s="175" t="str">
        <f>IF($B27="","",Lighting!T26)</f>
        <v/>
      </c>
      <c r="T27" s="175" t="str">
        <f>IF($B27="","",Lighting!U26)</f>
        <v/>
      </c>
      <c r="U27" s="175" t="str">
        <f>IF($B27="","",Lighting!V26)</f>
        <v/>
      </c>
      <c r="V27" s="175" t="str">
        <f>IF($B27="","",Lighting!W26)</f>
        <v/>
      </c>
      <c r="W27" s="175" t="str">
        <f>IF($B27="","",Lighting!X26)</f>
        <v/>
      </c>
      <c r="X27" s="175" t="str">
        <f>IF($B27="","",Lighting!Y26)</f>
        <v/>
      </c>
      <c r="Y27" s="175" t="str">
        <f>IF($B27="","",Lighting!Z26)</f>
        <v/>
      </c>
      <c r="Z27" s="175" t="str">
        <f>IF($B27="","",Lighting!AA26)</f>
        <v/>
      </c>
      <c r="AA27" s="24" t="str">
        <f>IF($B27="","",Appliances!W26)</f>
        <v/>
      </c>
      <c r="AB27" s="24" t="str">
        <f>IF($B27="","",Appliances!X26)</f>
        <v/>
      </c>
      <c r="AC27" s="24" t="str">
        <f>IF($B27="","",Appliances!Y26)</f>
        <v/>
      </c>
      <c r="AD27" s="24" t="str">
        <f>IF($B27="","",Appliances!Z26)</f>
        <v/>
      </c>
      <c r="AE27" s="24" t="str">
        <f>IF($B27="","",Appliances!AA26)</f>
        <v/>
      </c>
      <c r="AF27" s="24" t="str">
        <f>IF($B27="","",Appliances!AB26)</f>
        <v/>
      </c>
      <c r="AG27" s="24" t="str">
        <f>IF($B27="","",Appliances!AC26)</f>
        <v/>
      </c>
      <c r="AH27" s="24" t="str">
        <f>IF($B27="","",Appliances!AD26)</f>
        <v/>
      </c>
      <c r="AI27" s="24" t="str">
        <f>IF($B27="","",Appliances!AE26)</f>
        <v/>
      </c>
      <c r="AJ27" s="24" t="str">
        <f>IF($B27="","",Appliances!AF26)</f>
        <v/>
      </c>
      <c r="AK27" s="24" t="str">
        <f>IF($B27="","",Appliances!AG26)</f>
        <v/>
      </c>
      <c r="AL27" s="24" t="str">
        <f>IF($B27="","",Appliances!AH26)</f>
        <v/>
      </c>
      <c r="AM27" s="24" t="str">
        <f>IF($B27="","",Cooking!P26)</f>
        <v/>
      </c>
      <c r="AN27" s="24" t="str">
        <f>IF($B27="","",Cooking!Q26)</f>
        <v/>
      </c>
      <c r="AO27" s="24" t="str">
        <f>IF($B27="","",Cooking!R26)</f>
        <v/>
      </c>
      <c r="AP27" s="24" t="str">
        <f>IF($B27="","",Cooking!S26)</f>
        <v/>
      </c>
      <c r="AQ27" s="24" t="str">
        <f>IF($B27="","",Cooking!T26)</f>
        <v/>
      </c>
      <c r="AR27" s="24" t="str">
        <f>IF($B27="","",Cooking!U26)</f>
        <v/>
      </c>
      <c r="AS27" s="24" t="str">
        <f>IF($B27="","",Cooking!V26)</f>
        <v/>
      </c>
      <c r="AT27" s="24" t="str">
        <f>IF($B27="","",Cooking!W26)</f>
        <v/>
      </c>
      <c r="AU27" s="24" t="str">
        <f>IF($B27="","",Cooking!X26)</f>
        <v/>
      </c>
      <c r="AV27" s="24" t="str">
        <f>IF($B27="","",Cooking!Y26)</f>
        <v/>
      </c>
      <c r="AW27" s="24" t="str">
        <f>IF($B27="","",Cooking!Z26)</f>
        <v/>
      </c>
      <c r="AX27" s="24" t="str">
        <f>IF($B27="","",Cooking!AA26)</f>
        <v/>
      </c>
      <c r="AY27" s="176" t="str">
        <f>IF($B27="","",IF(ISNUMBER(SEARCH("Gas",'3 INPUT SAP DATA'!$AI30)),Data!$G$119*Data!$I$119,0)
+(('3 INPUT SAP DATA'!$AQ30*1000/8760)-IF(ISNUMBER(SEARCH("Gas",'3 INPUT SAP DATA'!$AI30)),Data!$G$119*Data!$I$119,0))
*IF(ISNUMBER(SEARCH("MVHR",'3 INPUT SAP DATA'!$R30)),Data!$I$121,IF(ISNUMBER(SEARCH("Positive",'3 INPUT SAP DATA'!$R30)),Data!$I$120)))</f>
        <v/>
      </c>
      <c r="AZ27" s="176" t="str">
        <f>IF($B27="","",IF(ISNUMBER(SEARCH("Gas",'3 INPUT SAP DATA'!$AI30)),Data!$G$119*Data!$I$119,0)
+(('3 INPUT SAP DATA'!$AQ30*1000/8760)-IF(ISNUMBER(SEARCH("Gas",'3 INPUT SAP DATA'!$AI30)),Data!$G$119*Data!$I$119,0))
*IF(ISNUMBER(SEARCH("MVHR",'3 INPUT SAP DATA'!$R30)),Data!$I$121,IF(ISNUMBER(SEARCH("Positive",'3 INPUT SAP DATA'!$R30)),Data!$I$120)))</f>
        <v/>
      </c>
      <c r="BA27" s="176" t="str">
        <f>IF($B27="","",IF(ISNUMBER(SEARCH("Gas",'3 INPUT SAP DATA'!$AI30)),Data!$G$119*Data!$I$119,0)
+(('3 INPUT SAP DATA'!$AQ30*1000/8760)-IF(ISNUMBER(SEARCH("Gas",'3 INPUT SAP DATA'!$AI30)),Data!$G$119*Data!$I$119,0))
*IF(ISNUMBER(SEARCH("MVHR",'3 INPUT SAP DATA'!$R30)),Data!$I$121,IF(ISNUMBER(SEARCH("Positive",'3 INPUT SAP DATA'!$R30)),Data!$I$120)))</f>
        <v/>
      </c>
      <c r="BB27" s="176" t="str">
        <f>IF($B27="","",IF(ISNUMBER(SEARCH("Gas",'3 INPUT SAP DATA'!$AI30)),Data!$G$119*Data!$I$119,0)
+(('3 INPUT SAP DATA'!$AQ30*1000/8760)-IF(ISNUMBER(SEARCH("Gas",'3 INPUT SAP DATA'!$AI30)),Data!$G$119*Data!$I$119,0))
*IF(ISNUMBER(SEARCH("MVHR",'3 INPUT SAP DATA'!$R30)),Data!$I$121,IF(ISNUMBER(SEARCH("Positive",'3 INPUT SAP DATA'!$R30)),Data!$I$120)))</f>
        <v/>
      </c>
      <c r="BC27" s="176" t="str">
        <f>IF($B27="","",IF(ISNUMBER(SEARCH("Gas",'3 INPUT SAP DATA'!$AI30)),Data!$G$119*Data!$I$119,0)
+(('3 INPUT SAP DATA'!$AQ30*1000/8760)-IF(ISNUMBER(SEARCH("Gas",'3 INPUT SAP DATA'!$AI30)),Data!$G$119*Data!$I$119,0))
*IF(ISNUMBER(SEARCH("MVHR",'3 INPUT SAP DATA'!$R30)),Data!$I$121,IF(ISNUMBER(SEARCH("Positive",'3 INPUT SAP DATA'!$R30)),Data!$I$120)))</f>
        <v/>
      </c>
      <c r="BD27" s="176" t="str">
        <f>IF($B27="","",IF(ISNUMBER(SEARCH("Gas",'3 INPUT SAP DATA'!$AI30)),Data!$G$119*Data!$I$119,0)
+(('3 INPUT SAP DATA'!$AQ30*1000/8760)-IF(ISNUMBER(SEARCH("Gas",'3 INPUT SAP DATA'!$AI30)),Data!$G$119*Data!$I$119,0))
*IF(ISNUMBER(SEARCH("MVHR",'3 INPUT SAP DATA'!$R30)),Data!$I$121,IF(ISNUMBER(SEARCH("Positive",'3 INPUT SAP DATA'!$R30)),Data!$I$120)))</f>
        <v/>
      </c>
      <c r="BE27" s="176" t="str">
        <f>IF($B27="","",IF(ISNUMBER(SEARCH("Gas",'3 INPUT SAP DATA'!$AI30)),Data!$G$119*Data!$I$119,0)
+(('3 INPUT SAP DATA'!$AQ30*1000/8760)-IF(ISNUMBER(SEARCH("Gas",'3 INPUT SAP DATA'!$AI30)),Data!$G$119*Data!$I$119,0))
*IF(ISNUMBER(SEARCH("MVHR",'3 INPUT SAP DATA'!$R30)),Data!$I$121,IF(ISNUMBER(SEARCH("Positive",'3 INPUT SAP DATA'!$R30)),Data!$I$120)))</f>
        <v/>
      </c>
      <c r="BF27" s="176" t="str">
        <f>IF($B27="","",IF(ISNUMBER(SEARCH("Gas",'3 INPUT SAP DATA'!$AI30)),Data!$G$119*Data!$I$119,0)
+(('3 INPUT SAP DATA'!$AQ30*1000/8760)-IF(ISNUMBER(SEARCH("Gas",'3 INPUT SAP DATA'!$AI30)),Data!$G$119*Data!$I$119,0))
*IF(ISNUMBER(SEARCH("MVHR",'3 INPUT SAP DATA'!$R30)),Data!$I$121,IF(ISNUMBER(SEARCH("Positive",'3 INPUT SAP DATA'!$R30)),Data!$I$120)))</f>
        <v/>
      </c>
      <c r="BG27" s="176" t="str">
        <f>IF($B27="","",IF(ISNUMBER(SEARCH("Gas",'3 INPUT SAP DATA'!$AI30)),Data!$G$119*Data!$I$119,0)
+(('3 INPUT SAP DATA'!$AQ30*1000/8760)-IF(ISNUMBER(SEARCH("Gas",'3 INPUT SAP DATA'!$AI30)),Data!$G$119*Data!$I$119,0))
*IF(ISNUMBER(SEARCH("MVHR",'3 INPUT SAP DATA'!$R30)),Data!$I$121,IF(ISNUMBER(SEARCH("Positive",'3 INPUT SAP DATA'!$R30)),Data!$I$120)))</f>
        <v/>
      </c>
      <c r="BH27" s="176" t="str">
        <f>IF($B27="","",IF(ISNUMBER(SEARCH("Gas",'3 INPUT SAP DATA'!$AI30)),Data!$G$119*Data!$I$119,0)
+(('3 INPUT SAP DATA'!$AQ30*1000/8760)-IF(ISNUMBER(SEARCH("Gas",'3 INPUT SAP DATA'!$AI30)),Data!$G$119*Data!$I$119,0))
*IF(ISNUMBER(SEARCH("MVHR",'3 INPUT SAP DATA'!$R30)),Data!$I$121,IF(ISNUMBER(SEARCH("Positive",'3 INPUT SAP DATA'!$R30)),Data!$I$120)))</f>
        <v/>
      </c>
      <c r="BI27" s="176" t="str">
        <f>IF($B27="","",IF(ISNUMBER(SEARCH("Gas",'3 INPUT SAP DATA'!$AI30)),Data!$G$119*Data!$I$119,0)
+(('3 INPUT SAP DATA'!$AQ30*1000/8760)-IF(ISNUMBER(SEARCH("Gas",'3 INPUT SAP DATA'!$AI30)),Data!$G$119*Data!$I$119,0))
*IF(ISNUMBER(SEARCH("MVHR",'3 INPUT SAP DATA'!$R30)),Data!$I$121,IF(ISNUMBER(SEARCH("Positive",'3 INPUT SAP DATA'!$R30)),Data!$I$120)))</f>
        <v/>
      </c>
      <c r="BJ27" s="176" t="str">
        <f>IF($B27="","",IF(ISNUMBER(SEARCH("Gas",'3 INPUT SAP DATA'!$AI30)),Data!$G$119*Data!$I$119,0)
+(('3 INPUT SAP DATA'!$AQ30*1000/8760)-IF(ISNUMBER(SEARCH("Gas",'3 INPUT SAP DATA'!$AI30)),Data!$G$119*Data!$I$119,0))
*IF(ISNUMBER(SEARCH("MVHR",'3 INPUT SAP DATA'!$R30)),Data!$I$121,IF(ISNUMBER(SEARCH("Positive",'3 INPUT SAP DATA'!$R30)),Data!$I$120)))</f>
        <v/>
      </c>
      <c r="BK27" s="24" t="str">
        <f>IF($B27="","",Occupancy!$G23*Data!$G$122*Data!$I$122)</f>
        <v/>
      </c>
      <c r="BL27" s="24" t="str">
        <f>IF($B27="","",Occupancy!$G23*Data!$G$122*Data!$I$122)</f>
        <v/>
      </c>
      <c r="BM27" s="24" t="str">
        <f>IF($B27="","",Occupancy!$G23*Data!$G$122*Data!$I$122)</f>
        <v/>
      </c>
      <c r="BN27" s="24" t="str">
        <f>IF($B27="","",Occupancy!$G23*Data!$G$122*Data!$I$122)</f>
        <v/>
      </c>
      <c r="BO27" s="24" t="str">
        <f>IF($B27="","",Occupancy!$G23*Data!$G$122*Data!$I$122)</f>
        <v/>
      </c>
      <c r="BP27" s="24" t="str">
        <f>IF($B27="","",Occupancy!$G23*Data!$G$122*Data!$I$122)</f>
        <v/>
      </c>
      <c r="BQ27" s="24" t="str">
        <f>IF($B27="","",Occupancy!$G23*Data!$G$122*Data!$I$122)</f>
        <v/>
      </c>
      <c r="BR27" s="24" t="str">
        <f>IF($B27="","",Occupancy!$G23*Data!$G$122*Data!$I$122)</f>
        <v/>
      </c>
      <c r="BS27" s="24" t="str">
        <f>IF($B27="","",Occupancy!$G23*Data!$G$122*Data!$I$122)</f>
        <v/>
      </c>
      <c r="BT27" s="24" t="str">
        <f>IF($B27="","",Occupancy!$G23*Data!$G$122*Data!$I$122)</f>
        <v/>
      </c>
      <c r="BU27" s="24" t="str">
        <f>IF($B27="","",Occupancy!$G23*Data!$G$122*Data!$I$122)</f>
        <v/>
      </c>
      <c r="BV27" s="24" t="str">
        <f>IF($B27="","",Occupancy!$G23*Data!$G$122*Data!$I$122)</f>
        <v/>
      </c>
      <c r="BW27" s="175" t="str">
        <f>IF($B27="","",1000*DHW!CV27/(Data!D$18*24))</f>
        <v/>
      </c>
      <c r="BX27" s="175" t="str">
        <f>IF($B27="","",1000*DHW!CW27/(Data!E$18*24))</f>
        <v/>
      </c>
      <c r="BY27" s="175" t="str">
        <f>IF($B27="","",1000*DHW!CX27/(Data!F$18*24))</f>
        <v/>
      </c>
      <c r="BZ27" s="175" t="str">
        <f>IF($B27="","",1000*DHW!CY27/(Data!G$18*24))</f>
        <v/>
      </c>
      <c r="CA27" s="175" t="str">
        <f>IF($B27="","",1000*DHW!CZ27/(Data!H$18*24))</f>
        <v/>
      </c>
      <c r="CB27" s="175" t="str">
        <f>IF($B27="","",1000*DHW!DA27/(Data!I$18*24))</f>
        <v/>
      </c>
      <c r="CC27" s="175" t="str">
        <f>IF($B27="","",1000*DHW!DB27/(Data!J$18*24))</f>
        <v/>
      </c>
      <c r="CD27" s="175" t="str">
        <f>IF($B27="","",1000*DHW!DC27/(Data!K$18*24))</f>
        <v/>
      </c>
      <c r="CE27" s="175" t="str">
        <f>IF($B27="","",1000*DHW!DD27/(Data!L$18*24))</f>
        <v/>
      </c>
      <c r="CF27" s="175" t="str">
        <f>IF($B27="","",1000*DHW!DE27/(Data!M$18*24))</f>
        <v/>
      </c>
      <c r="CG27" s="175" t="str">
        <f>IF($B27="","",1000*DHW!DF27/(Data!N$18*24))</f>
        <v/>
      </c>
      <c r="CH27" s="175" t="str">
        <f>IF($B27="","",1000*DHW!DG27/(Data!O$18*24))</f>
        <v/>
      </c>
      <c r="CI27" s="24" t="str">
        <f t="shared" si="0"/>
        <v/>
      </c>
      <c r="CJ27" s="24" t="str">
        <f t="shared" si="1"/>
        <v/>
      </c>
      <c r="CK27" s="24" t="str">
        <f t="shared" si="2"/>
        <v/>
      </c>
      <c r="CL27" s="24" t="str">
        <f t="shared" si="3"/>
        <v/>
      </c>
      <c r="CM27" s="24" t="str">
        <f t="shared" si="4"/>
        <v/>
      </c>
      <c r="CN27" s="24" t="str">
        <f t="shared" si="5"/>
        <v/>
      </c>
      <c r="CO27" s="24" t="str">
        <f t="shared" si="6"/>
        <v/>
      </c>
      <c r="CP27" s="24" t="str">
        <f t="shared" si="7"/>
        <v/>
      </c>
      <c r="CQ27" s="24" t="str">
        <f t="shared" si="8"/>
        <v/>
      </c>
      <c r="CR27" s="24" t="str">
        <f t="shared" si="9"/>
        <v/>
      </c>
      <c r="CS27" s="24" t="str">
        <f t="shared" si="10"/>
        <v/>
      </c>
      <c r="CT27" s="24" t="str">
        <f t="shared" si="11"/>
        <v/>
      </c>
    </row>
    <row r="28" spans="2:98" s="3" customFormat="1" ht="19.899999999999999" customHeight="1">
      <c r="B28" s="16" t="str">
        <f>IF('3 INPUT SAP DATA'!H31="","",'3 INPUT SAP DATA'!H31)</f>
        <v/>
      </c>
      <c r="C28" s="24" t="str">
        <f>IF($B28="","",Data!$G$115*Occupancy!$G24*Data!$I$115)</f>
        <v/>
      </c>
      <c r="D28" s="24" t="str">
        <f>IF($B28="","",Data!$G$115*Occupancy!$G24*Data!$I$115)</f>
        <v/>
      </c>
      <c r="E28" s="24" t="str">
        <f>IF($B28="","",Data!$G$115*Occupancy!$G24*Data!$I$115)</f>
        <v/>
      </c>
      <c r="F28" s="24" t="str">
        <f>IF($B28="","",Data!$G$115*Occupancy!$G24*Data!$I$115)</f>
        <v/>
      </c>
      <c r="G28" s="24" t="str">
        <f>IF($B28="","",Data!$G$115*Occupancy!$G24*Data!$I$115)</f>
        <v/>
      </c>
      <c r="H28" s="24" t="str">
        <f>IF($B28="","",Data!$G$115*Occupancy!$G24*Data!$I$115)</f>
        <v/>
      </c>
      <c r="I28" s="24" t="str">
        <f>IF($B28="","",Data!$G$115*Occupancy!$G24*Data!$I$115)</f>
        <v/>
      </c>
      <c r="J28" s="24" t="str">
        <f>IF($B28="","",Data!$G$115*Occupancy!$G24*Data!$I$115)</f>
        <v/>
      </c>
      <c r="K28" s="24" t="str">
        <f>IF($B28="","",Data!$G$115*Occupancy!$G24*Data!$I$115)</f>
        <v/>
      </c>
      <c r="L28" s="24" t="str">
        <f>IF($B28="","",Data!$G$115*Occupancy!$G24*Data!$I$115)</f>
        <v/>
      </c>
      <c r="M28" s="24" t="str">
        <f>IF($B28="","",Data!$G$115*Occupancy!$G24*Data!$I$115)</f>
        <v/>
      </c>
      <c r="N28" s="24" t="str">
        <f>IF($B28="","",Data!$G$115*Occupancy!$G24*Data!$I$115)</f>
        <v/>
      </c>
      <c r="O28" s="175" t="str">
        <f>IF($B28="","",Lighting!P27)</f>
        <v/>
      </c>
      <c r="P28" s="175" t="str">
        <f>IF($B28="","",Lighting!Q27)</f>
        <v/>
      </c>
      <c r="Q28" s="175" t="str">
        <f>IF($B28="","",Lighting!R27)</f>
        <v/>
      </c>
      <c r="R28" s="175" t="str">
        <f>IF($B28="","",Lighting!S27)</f>
        <v/>
      </c>
      <c r="S28" s="175" t="str">
        <f>IF($B28="","",Lighting!T27)</f>
        <v/>
      </c>
      <c r="T28" s="175" t="str">
        <f>IF($B28="","",Lighting!U27)</f>
        <v/>
      </c>
      <c r="U28" s="175" t="str">
        <f>IF($B28="","",Lighting!V27)</f>
        <v/>
      </c>
      <c r="V28" s="175" t="str">
        <f>IF($B28="","",Lighting!W27)</f>
        <v/>
      </c>
      <c r="W28" s="175" t="str">
        <f>IF($B28="","",Lighting!X27)</f>
        <v/>
      </c>
      <c r="X28" s="175" t="str">
        <f>IF($B28="","",Lighting!Y27)</f>
        <v/>
      </c>
      <c r="Y28" s="175" t="str">
        <f>IF($B28="","",Lighting!Z27)</f>
        <v/>
      </c>
      <c r="Z28" s="175" t="str">
        <f>IF($B28="","",Lighting!AA27)</f>
        <v/>
      </c>
      <c r="AA28" s="24" t="str">
        <f>IF($B28="","",Appliances!W27)</f>
        <v/>
      </c>
      <c r="AB28" s="24" t="str">
        <f>IF($B28="","",Appliances!X27)</f>
        <v/>
      </c>
      <c r="AC28" s="24" t="str">
        <f>IF($B28="","",Appliances!Y27)</f>
        <v/>
      </c>
      <c r="AD28" s="24" t="str">
        <f>IF($B28="","",Appliances!Z27)</f>
        <v/>
      </c>
      <c r="AE28" s="24" t="str">
        <f>IF($B28="","",Appliances!AA27)</f>
        <v/>
      </c>
      <c r="AF28" s="24" t="str">
        <f>IF($B28="","",Appliances!AB27)</f>
        <v/>
      </c>
      <c r="AG28" s="24" t="str">
        <f>IF($B28="","",Appliances!AC27)</f>
        <v/>
      </c>
      <c r="AH28" s="24" t="str">
        <f>IF($B28="","",Appliances!AD27)</f>
        <v/>
      </c>
      <c r="AI28" s="24" t="str">
        <f>IF($B28="","",Appliances!AE27)</f>
        <v/>
      </c>
      <c r="AJ28" s="24" t="str">
        <f>IF($B28="","",Appliances!AF27)</f>
        <v/>
      </c>
      <c r="AK28" s="24" t="str">
        <f>IF($B28="","",Appliances!AG27)</f>
        <v/>
      </c>
      <c r="AL28" s="24" t="str">
        <f>IF($B28="","",Appliances!AH27)</f>
        <v/>
      </c>
      <c r="AM28" s="24" t="str">
        <f>IF($B28="","",Cooking!P27)</f>
        <v/>
      </c>
      <c r="AN28" s="24" t="str">
        <f>IF($B28="","",Cooking!Q27)</f>
        <v/>
      </c>
      <c r="AO28" s="24" t="str">
        <f>IF($B28="","",Cooking!R27)</f>
        <v/>
      </c>
      <c r="AP28" s="24" t="str">
        <f>IF($B28="","",Cooking!S27)</f>
        <v/>
      </c>
      <c r="AQ28" s="24" t="str">
        <f>IF($B28="","",Cooking!T27)</f>
        <v/>
      </c>
      <c r="AR28" s="24" t="str">
        <f>IF($B28="","",Cooking!U27)</f>
        <v/>
      </c>
      <c r="AS28" s="24" t="str">
        <f>IF($B28="","",Cooking!V27)</f>
        <v/>
      </c>
      <c r="AT28" s="24" t="str">
        <f>IF($B28="","",Cooking!W27)</f>
        <v/>
      </c>
      <c r="AU28" s="24" t="str">
        <f>IF($B28="","",Cooking!X27)</f>
        <v/>
      </c>
      <c r="AV28" s="24" t="str">
        <f>IF($B28="","",Cooking!Y27)</f>
        <v/>
      </c>
      <c r="AW28" s="24" t="str">
        <f>IF($B28="","",Cooking!Z27)</f>
        <v/>
      </c>
      <c r="AX28" s="24" t="str">
        <f>IF($B28="","",Cooking!AA27)</f>
        <v/>
      </c>
      <c r="AY28" s="176" t="str">
        <f>IF($B28="","",IF(ISNUMBER(SEARCH("Gas",'3 INPUT SAP DATA'!$AI31)),Data!$G$119*Data!$I$119,0)
+(('3 INPUT SAP DATA'!$AQ31*1000/8760)-IF(ISNUMBER(SEARCH("Gas",'3 INPUT SAP DATA'!$AI31)),Data!$G$119*Data!$I$119,0))
*IF(ISNUMBER(SEARCH("MVHR",'3 INPUT SAP DATA'!$R31)),Data!$I$121,IF(ISNUMBER(SEARCH("Positive",'3 INPUT SAP DATA'!$R31)),Data!$I$120)))</f>
        <v/>
      </c>
      <c r="AZ28" s="176" t="str">
        <f>IF($B28="","",IF(ISNUMBER(SEARCH("Gas",'3 INPUT SAP DATA'!$AI31)),Data!$G$119*Data!$I$119,0)
+(('3 INPUT SAP DATA'!$AQ31*1000/8760)-IF(ISNUMBER(SEARCH("Gas",'3 INPUT SAP DATA'!$AI31)),Data!$G$119*Data!$I$119,0))
*IF(ISNUMBER(SEARCH("MVHR",'3 INPUT SAP DATA'!$R31)),Data!$I$121,IF(ISNUMBER(SEARCH("Positive",'3 INPUT SAP DATA'!$R31)),Data!$I$120)))</f>
        <v/>
      </c>
      <c r="BA28" s="176" t="str">
        <f>IF($B28="","",IF(ISNUMBER(SEARCH("Gas",'3 INPUT SAP DATA'!$AI31)),Data!$G$119*Data!$I$119,0)
+(('3 INPUT SAP DATA'!$AQ31*1000/8760)-IF(ISNUMBER(SEARCH("Gas",'3 INPUT SAP DATA'!$AI31)),Data!$G$119*Data!$I$119,0))
*IF(ISNUMBER(SEARCH("MVHR",'3 INPUT SAP DATA'!$R31)),Data!$I$121,IF(ISNUMBER(SEARCH("Positive",'3 INPUT SAP DATA'!$R31)),Data!$I$120)))</f>
        <v/>
      </c>
      <c r="BB28" s="176" t="str">
        <f>IF($B28="","",IF(ISNUMBER(SEARCH("Gas",'3 INPUT SAP DATA'!$AI31)),Data!$G$119*Data!$I$119,0)
+(('3 INPUT SAP DATA'!$AQ31*1000/8760)-IF(ISNUMBER(SEARCH("Gas",'3 INPUT SAP DATA'!$AI31)),Data!$G$119*Data!$I$119,0))
*IF(ISNUMBER(SEARCH("MVHR",'3 INPUT SAP DATA'!$R31)),Data!$I$121,IF(ISNUMBER(SEARCH("Positive",'3 INPUT SAP DATA'!$R31)),Data!$I$120)))</f>
        <v/>
      </c>
      <c r="BC28" s="176" t="str">
        <f>IF($B28="","",IF(ISNUMBER(SEARCH("Gas",'3 INPUT SAP DATA'!$AI31)),Data!$G$119*Data!$I$119,0)
+(('3 INPUT SAP DATA'!$AQ31*1000/8760)-IF(ISNUMBER(SEARCH("Gas",'3 INPUT SAP DATA'!$AI31)),Data!$G$119*Data!$I$119,0))
*IF(ISNUMBER(SEARCH("MVHR",'3 INPUT SAP DATA'!$R31)),Data!$I$121,IF(ISNUMBER(SEARCH("Positive",'3 INPUT SAP DATA'!$R31)),Data!$I$120)))</f>
        <v/>
      </c>
      <c r="BD28" s="176" t="str">
        <f>IF($B28="","",IF(ISNUMBER(SEARCH("Gas",'3 INPUT SAP DATA'!$AI31)),Data!$G$119*Data!$I$119,0)
+(('3 INPUT SAP DATA'!$AQ31*1000/8760)-IF(ISNUMBER(SEARCH("Gas",'3 INPUT SAP DATA'!$AI31)),Data!$G$119*Data!$I$119,0))
*IF(ISNUMBER(SEARCH("MVHR",'3 INPUT SAP DATA'!$R31)),Data!$I$121,IF(ISNUMBER(SEARCH("Positive",'3 INPUT SAP DATA'!$R31)),Data!$I$120)))</f>
        <v/>
      </c>
      <c r="BE28" s="176" t="str">
        <f>IF($B28="","",IF(ISNUMBER(SEARCH("Gas",'3 INPUT SAP DATA'!$AI31)),Data!$G$119*Data!$I$119,0)
+(('3 INPUT SAP DATA'!$AQ31*1000/8760)-IF(ISNUMBER(SEARCH("Gas",'3 INPUT SAP DATA'!$AI31)),Data!$G$119*Data!$I$119,0))
*IF(ISNUMBER(SEARCH("MVHR",'3 INPUT SAP DATA'!$R31)),Data!$I$121,IF(ISNUMBER(SEARCH("Positive",'3 INPUT SAP DATA'!$R31)),Data!$I$120)))</f>
        <v/>
      </c>
      <c r="BF28" s="176" t="str">
        <f>IF($B28="","",IF(ISNUMBER(SEARCH("Gas",'3 INPUT SAP DATA'!$AI31)),Data!$G$119*Data!$I$119,0)
+(('3 INPUT SAP DATA'!$AQ31*1000/8760)-IF(ISNUMBER(SEARCH("Gas",'3 INPUT SAP DATA'!$AI31)),Data!$G$119*Data!$I$119,0))
*IF(ISNUMBER(SEARCH("MVHR",'3 INPUT SAP DATA'!$R31)),Data!$I$121,IF(ISNUMBER(SEARCH("Positive",'3 INPUT SAP DATA'!$R31)),Data!$I$120)))</f>
        <v/>
      </c>
      <c r="BG28" s="176" t="str">
        <f>IF($B28="","",IF(ISNUMBER(SEARCH("Gas",'3 INPUT SAP DATA'!$AI31)),Data!$G$119*Data!$I$119,0)
+(('3 INPUT SAP DATA'!$AQ31*1000/8760)-IF(ISNUMBER(SEARCH("Gas",'3 INPUT SAP DATA'!$AI31)),Data!$G$119*Data!$I$119,0))
*IF(ISNUMBER(SEARCH("MVHR",'3 INPUT SAP DATA'!$R31)),Data!$I$121,IF(ISNUMBER(SEARCH("Positive",'3 INPUT SAP DATA'!$R31)),Data!$I$120)))</f>
        <v/>
      </c>
      <c r="BH28" s="176" t="str">
        <f>IF($B28="","",IF(ISNUMBER(SEARCH("Gas",'3 INPUT SAP DATA'!$AI31)),Data!$G$119*Data!$I$119,0)
+(('3 INPUT SAP DATA'!$AQ31*1000/8760)-IF(ISNUMBER(SEARCH("Gas",'3 INPUT SAP DATA'!$AI31)),Data!$G$119*Data!$I$119,0))
*IF(ISNUMBER(SEARCH("MVHR",'3 INPUT SAP DATA'!$R31)),Data!$I$121,IF(ISNUMBER(SEARCH("Positive",'3 INPUT SAP DATA'!$R31)),Data!$I$120)))</f>
        <v/>
      </c>
      <c r="BI28" s="176" t="str">
        <f>IF($B28="","",IF(ISNUMBER(SEARCH("Gas",'3 INPUT SAP DATA'!$AI31)),Data!$G$119*Data!$I$119,0)
+(('3 INPUT SAP DATA'!$AQ31*1000/8760)-IF(ISNUMBER(SEARCH("Gas",'3 INPUT SAP DATA'!$AI31)),Data!$G$119*Data!$I$119,0))
*IF(ISNUMBER(SEARCH("MVHR",'3 INPUT SAP DATA'!$R31)),Data!$I$121,IF(ISNUMBER(SEARCH("Positive",'3 INPUT SAP DATA'!$R31)),Data!$I$120)))</f>
        <v/>
      </c>
      <c r="BJ28" s="176" t="str">
        <f>IF($B28="","",IF(ISNUMBER(SEARCH("Gas",'3 INPUT SAP DATA'!$AI31)),Data!$G$119*Data!$I$119,0)
+(('3 INPUT SAP DATA'!$AQ31*1000/8760)-IF(ISNUMBER(SEARCH("Gas",'3 INPUT SAP DATA'!$AI31)),Data!$G$119*Data!$I$119,0))
*IF(ISNUMBER(SEARCH("MVHR",'3 INPUT SAP DATA'!$R31)),Data!$I$121,IF(ISNUMBER(SEARCH("Positive",'3 INPUT SAP DATA'!$R31)),Data!$I$120)))</f>
        <v/>
      </c>
      <c r="BK28" s="24" t="str">
        <f>IF($B28="","",Occupancy!$G24*Data!$G$122*Data!$I$122)</f>
        <v/>
      </c>
      <c r="BL28" s="24" t="str">
        <f>IF($B28="","",Occupancy!$G24*Data!$G$122*Data!$I$122)</f>
        <v/>
      </c>
      <c r="BM28" s="24" t="str">
        <f>IF($B28="","",Occupancy!$G24*Data!$G$122*Data!$I$122)</f>
        <v/>
      </c>
      <c r="BN28" s="24" t="str">
        <f>IF($B28="","",Occupancy!$G24*Data!$G$122*Data!$I$122)</f>
        <v/>
      </c>
      <c r="BO28" s="24" t="str">
        <f>IF($B28="","",Occupancy!$G24*Data!$G$122*Data!$I$122)</f>
        <v/>
      </c>
      <c r="BP28" s="24" t="str">
        <f>IF($B28="","",Occupancy!$G24*Data!$G$122*Data!$I$122)</f>
        <v/>
      </c>
      <c r="BQ28" s="24" t="str">
        <f>IF($B28="","",Occupancy!$G24*Data!$G$122*Data!$I$122)</f>
        <v/>
      </c>
      <c r="BR28" s="24" t="str">
        <f>IF($B28="","",Occupancy!$G24*Data!$G$122*Data!$I$122)</f>
        <v/>
      </c>
      <c r="BS28" s="24" t="str">
        <f>IF($B28="","",Occupancy!$G24*Data!$G$122*Data!$I$122)</f>
        <v/>
      </c>
      <c r="BT28" s="24" t="str">
        <f>IF($B28="","",Occupancy!$G24*Data!$G$122*Data!$I$122)</f>
        <v/>
      </c>
      <c r="BU28" s="24" t="str">
        <f>IF($B28="","",Occupancy!$G24*Data!$G$122*Data!$I$122)</f>
        <v/>
      </c>
      <c r="BV28" s="24" t="str">
        <f>IF($B28="","",Occupancy!$G24*Data!$G$122*Data!$I$122)</f>
        <v/>
      </c>
      <c r="BW28" s="175" t="str">
        <f>IF($B28="","",1000*DHW!CV28/(Data!D$18*24))</f>
        <v/>
      </c>
      <c r="BX28" s="175" t="str">
        <f>IF($B28="","",1000*DHW!CW28/(Data!E$18*24))</f>
        <v/>
      </c>
      <c r="BY28" s="175" t="str">
        <f>IF($B28="","",1000*DHW!CX28/(Data!F$18*24))</f>
        <v/>
      </c>
      <c r="BZ28" s="175" t="str">
        <f>IF($B28="","",1000*DHW!CY28/(Data!G$18*24))</f>
        <v/>
      </c>
      <c r="CA28" s="175" t="str">
        <f>IF($B28="","",1000*DHW!CZ28/(Data!H$18*24))</f>
        <v/>
      </c>
      <c r="CB28" s="175" t="str">
        <f>IF($B28="","",1000*DHW!DA28/(Data!I$18*24))</f>
        <v/>
      </c>
      <c r="CC28" s="175" t="str">
        <f>IF($B28="","",1000*DHW!DB28/(Data!J$18*24))</f>
        <v/>
      </c>
      <c r="CD28" s="175" t="str">
        <f>IF($B28="","",1000*DHW!DC28/(Data!K$18*24))</f>
        <v/>
      </c>
      <c r="CE28" s="175" t="str">
        <f>IF($B28="","",1000*DHW!DD28/(Data!L$18*24))</f>
        <v/>
      </c>
      <c r="CF28" s="175" t="str">
        <f>IF($B28="","",1000*DHW!DE28/(Data!M$18*24))</f>
        <v/>
      </c>
      <c r="CG28" s="175" t="str">
        <f>IF($B28="","",1000*DHW!DF28/(Data!N$18*24))</f>
        <v/>
      </c>
      <c r="CH28" s="175" t="str">
        <f>IF($B28="","",1000*DHW!DG28/(Data!O$18*24))</f>
        <v/>
      </c>
      <c r="CI28" s="24" t="str">
        <f t="shared" si="0"/>
        <v/>
      </c>
      <c r="CJ28" s="24" t="str">
        <f t="shared" si="1"/>
        <v/>
      </c>
      <c r="CK28" s="24" t="str">
        <f t="shared" si="2"/>
        <v/>
      </c>
      <c r="CL28" s="24" t="str">
        <f t="shared" si="3"/>
        <v/>
      </c>
      <c r="CM28" s="24" t="str">
        <f t="shared" si="4"/>
        <v/>
      </c>
      <c r="CN28" s="24" t="str">
        <f t="shared" si="5"/>
        <v/>
      </c>
      <c r="CO28" s="24" t="str">
        <f t="shared" si="6"/>
        <v/>
      </c>
      <c r="CP28" s="24" t="str">
        <f t="shared" si="7"/>
        <v/>
      </c>
      <c r="CQ28" s="24" t="str">
        <f t="shared" si="8"/>
        <v/>
      </c>
      <c r="CR28" s="24" t="str">
        <f t="shared" si="9"/>
        <v/>
      </c>
      <c r="CS28" s="24" t="str">
        <f t="shared" si="10"/>
        <v/>
      </c>
      <c r="CT28" s="24" t="str">
        <f t="shared" si="11"/>
        <v/>
      </c>
    </row>
    <row r="29" spans="2:98" s="3" customFormat="1" ht="19.899999999999999" customHeight="1">
      <c r="B29" s="16" t="str">
        <f>IF('3 INPUT SAP DATA'!H32="","",'3 INPUT SAP DATA'!H32)</f>
        <v/>
      </c>
      <c r="C29" s="24" t="str">
        <f>IF($B29="","",Data!$G$115*Occupancy!$G25*Data!$I$115)</f>
        <v/>
      </c>
      <c r="D29" s="24" t="str">
        <f>IF($B29="","",Data!$G$115*Occupancy!$G25*Data!$I$115)</f>
        <v/>
      </c>
      <c r="E29" s="24" t="str">
        <f>IF($B29="","",Data!$G$115*Occupancy!$G25*Data!$I$115)</f>
        <v/>
      </c>
      <c r="F29" s="24" t="str">
        <f>IF($B29="","",Data!$G$115*Occupancy!$G25*Data!$I$115)</f>
        <v/>
      </c>
      <c r="G29" s="24" t="str">
        <f>IF($B29="","",Data!$G$115*Occupancy!$G25*Data!$I$115)</f>
        <v/>
      </c>
      <c r="H29" s="24" t="str">
        <f>IF($B29="","",Data!$G$115*Occupancy!$G25*Data!$I$115)</f>
        <v/>
      </c>
      <c r="I29" s="24" t="str">
        <f>IF($B29="","",Data!$G$115*Occupancy!$G25*Data!$I$115)</f>
        <v/>
      </c>
      <c r="J29" s="24" t="str">
        <f>IF($B29="","",Data!$G$115*Occupancy!$G25*Data!$I$115)</f>
        <v/>
      </c>
      <c r="K29" s="24" t="str">
        <f>IF($B29="","",Data!$G$115*Occupancy!$G25*Data!$I$115)</f>
        <v/>
      </c>
      <c r="L29" s="24" t="str">
        <f>IF($B29="","",Data!$G$115*Occupancy!$G25*Data!$I$115)</f>
        <v/>
      </c>
      <c r="M29" s="24" t="str">
        <f>IF($B29="","",Data!$G$115*Occupancy!$G25*Data!$I$115)</f>
        <v/>
      </c>
      <c r="N29" s="24" t="str">
        <f>IF($B29="","",Data!$G$115*Occupancy!$G25*Data!$I$115)</f>
        <v/>
      </c>
      <c r="O29" s="175" t="str">
        <f>IF($B29="","",Lighting!P28)</f>
        <v/>
      </c>
      <c r="P29" s="175" t="str">
        <f>IF($B29="","",Lighting!Q28)</f>
        <v/>
      </c>
      <c r="Q29" s="175" t="str">
        <f>IF($B29="","",Lighting!R28)</f>
        <v/>
      </c>
      <c r="R29" s="175" t="str">
        <f>IF($B29="","",Lighting!S28)</f>
        <v/>
      </c>
      <c r="S29" s="175" t="str">
        <f>IF($B29="","",Lighting!T28)</f>
        <v/>
      </c>
      <c r="T29" s="175" t="str">
        <f>IF($B29="","",Lighting!U28)</f>
        <v/>
      </c>
      <c r="U29" s="175" t="str">
        <f>IF($B29="","",Lighting!V28)</f>
        <v/>
      </c>
      <c r="V29" s="175" t="str">
        <f>IF($B29="","",Lighting!W28)</f>
        <v/>
      </c>
      <c r="W29" s="175" t="str">
        <f>IF($B29="","",Lighting!X28)</f>
        <v/>
      </c>
      <c r="X29" s="175" t="str">
        <f>IF($B29="","",Lighting!Y28)</f>
        <v/>
      </c>
      <c r="Y29" s="175" t="str">
        <f>IF($B29="","",Lighting!Z28)</f>
        <v/>
      </c>
      <c r="Z29" s="175" t="str">
        <f>IF($B29="","",Lighting!AA28)</f>
        <v/>
      </c>
      <c r="AA29" s="24" t="str">
        <f>IF($B29="","",Appliances!W28)</f>
        <v/>
      </c>
      <c r="AB29" s="24" t="str">
        <f>IF($B29="","",Appliances!X28)</f>
        <v/>
      </c>
      <c r="AC29" s="24" t="str">
        <f>IF($B29="","",Appliances!Y28)</f>
        <v/>
      </c>
      <c r="AD29" s="24" t="str">
        <f>IF($B29="","",Appliances!Z28)</f>
        <v/>
      </c>
      <c r="AE29" s="24" t="str">
        <f>IF($B29="","",Appliances!AA28)</f>
        <v/>
      </c>
      <c r="AF29" s="24" t="str">
        <f>IF($B29="","",Appliances!AB28)</f>
        <v/>
      </c>
      <c r="AG29" s="24" t="str">
        <f>IF($B29="","",Appliances!AC28)</f>
        <v/>
      </c>
      <c r="AH29" s="24" t="str">
        <f>IF($B29="","",Appliances!AD28)</f>
        <v/>
      </c>
      <c r="AI29" s="24" t="str">
        <f>IF($B29="","",Appliances!AE28)</f>
        <v/>
      </c>
      <c r="AJ29" s="24" t="str">
        <f>IF($B29="","",Appliances!AF28)</f>
        <v/>
      </c>
      <c r="AK29" s="24" t="str">
        <f>IF($B29="","",Appliances!AG28)</f>
        <v/>
      </c>
      <c r="AL29" s="24" t="str">
        <f>IF($B29="","",Appliances!AH28)</f>
        <v/>
      </c>
      <c r="AM29" s="24" t="str">
        <f>IF($B29="","",Cooking!P28)</f>
        <v/>
      </c>
      <c r="AN29" s="24" t="str">
        <f>IF($B29="","",Cooking!Q28)</f>
        <v/>
      </c>
      <c r="AO29" s="24" t="str">
        <f>IF($B29="","",Cooking!R28)</f>
        <v/>
      </c>
      <c r="AP29" s="24" t="str">
        <f>IF($B29="","",Cooking!S28)</f>
        <v/>
      </c>
      <c r="AQ29" s="24" t="str">
        <f>IF($B29="","",Cooking!T28)</f>
        <v/>
      </c>
      <c r="AR29" s="24" t="str">
        <f>IF($B29="","",Cooking!U28)</f>
        <v/>
      </c>
      <c r="AS29" s="24" t="str">
        <f>IF($B29="","",Cooking!V28)</f>
        <v/>
      </c>
      <c r="AT29" s="24" t="str">
        <f>IF($B29="","",Cooking!W28)</f>
        <v/>
      </c>
      <c r="AU29" s="24" t="str">
        <f>IF($B29="","",Cooking!X28)</f>
        <v/>
      </c>
      <c r="AV29" s="24" t="str">
        <f>IF($B29="","",Cooking!Y28)</f>
        <v/>
      </c>
      <c r="AW29" s="24" t="str">
        <f>IF($B29="","",Cooking!Z28)</f>
        <v/>
      </c>
      <c r="AX29" s="24" t="str">
        <f>IF($B29="","",Cooking!AA28)</f>
        <v/>
      </c>
      <c r="AY29" s="176" t="str">
        <f>IF($B29="","",IF(ISNUMBER(SEARCH("Gas",'3 INPUT SAP DATA'!$AI32)),Data!$G$119*Data!$I$119,0)
+(('3 INPUT SAP DATA'!$AQ32*1000/8760)-IF(ISNUMBER(SEARCH("Gas",'3 INPUT SAP DATA'!$AI32)),Data!$G$119*Data!$I$119,0))
*IF(ISNUMBER(SEARCH("MVHR",'3 INPUT SAP DATA'!$R32)),Data!$I$121,IF(ISNUMBER(SEARCH("Positive",'3 INPUT SAP DATA'!$R32)),Data!$I$120)))</f>
        <v/>
      </c>
      <c r="AZ29" s="176" t="str">
        <f>IF($B29="","",IF(ISNUMBER(SEARCH("Gas",'3 INPUT SAP DATA'!$AI32)),Data!$G$119*Data!$I$119,0)
+(('3 INPUT SAP DATA'!$AQ32*1000/8760)-IF(ISNUMBER(SEARCH("Gas",'3 INPUT SAP DATA'!$AI32)),Data!$G$119*Data!$I$119,0))
*IF(ISNUMBER(SEARCH("MVHR",'3 INPUT SAP DATA'!$R32)),Data!$I$121,IF(ISNUMBER(SEARCH("Positive",'3 INPUT SAP DATA'!$R32)),Data!$I$120)))</f>
        <v/>
      </c>
      <c r="BA29" s="176" t="str">
        <f>IF($B29="","",IF(ISNUMBER(SEARCH("Gas",'3 INPUT SAP DATA'!$AI32)),Data!$G$119*Data!$I$119,0)
+(('3 INPUT SAP DATA'!$AQ32*1000/8760)-IF(ISNUMBER(SEARCH("Gas",'3 INPUT SAP DATA'!$AI32)),Data!$G$119*Data!$I$119,0))
*IF(ISNUMBER(SEARCH("MVHR",'3 INPUT SAP DATA'!$R32)),Data!$I$121,IF(ISNUMBER(SEARCH("Positive",'3 INPUT SAP DATA'!$R32)),Data!$I$120)))</f>
        <v/>
      </c>
      <c r="BB29" s="176" t="str">
        <f>IF($B29="","",IF(ISNUMBER(SEARCH("Gas",'3 INPUT SAP DATA'!$AI32)),Data!$G$119*Data!$I$119,0)
+(('3 INPUT SAP DATA'!$AQ32*1000/8760)-IF(ISNUMBER(SEARCH("Gas",'3 INPUT SAP DATA'!$AI32)),Data!$G$119*Data!$I$119,0))
*IF(ISNUMBER(SEARCH("MVHR",'3 INPUT SAP DATA'!$R32)),Data!$I$121,IF(ISNUMBER(SEARCH("Positive",'3 INPUT SAP DATA'!$R32)),Data!$I$120)))</f>
        <v/>
      </c>
      <c r="BC29" s="176" t="str">
        <f>IF($B29="","",IF(ISNUMBER(SEARCH("Gas",'3 INPUT SAP DATA'!$AI32)),Data!$G$119*Data!$I$119,0)
+(('3 INPUT SAP DATA'!$AQ32*1000/8760)-IF(ISNUMBER(SEARCH("Gas",'3 INPUT SAP DATA'!$AI32)),Data!$G$119*Data!$I$119,0))
*IF(ISNUMBER(SEARCH("MVHR",'3 INPUT SAP DATA'!$R32)),Data!$I$121,IF(ISNUMBER(SEARCH("Positive",'3 INPUT SAP DATA'!$R32)),Data!$I$120)))</f>
        <v/>
      </c>
      <c r="BD29" s="176" t="str">
        <f>IF($B29="","",IF(ISNUMBER(SEARCH("Gas",'3 INPUT SAP DATA'!$AI32)),Data!$G$119*Data!$I$119,0)
+(('3 INPUT SAP DATA'!$AQ32*1000/8760)-IF(ISNUMBER(SEARCH("Gas",'3 INPUT SAP DATA'!$AI32)),Data!$G$119*Data!$I$119,0))
*IF(ISNUMBER(SEARCH("MVHR",'3 INPUT SAP DATA'!$R32)),Data!$I$121,IF(ISNUMBER(SEARCH("Positive",'3 INPUT SAP DATA'!$R32)),Data!$I$120)))</f>
        <v/>
      </c>
      <c r="BE29" s="176" t="str">
        <f>IF($B29="","",IF(ISNUMBER(SEARCH("Gas",'3 INPUT SAP DATA'!$AI32)),Data!$G$119*Data!$I$119,0)
+(('3 INPUT SAP DATA'!$AQ32*1000/8760)-IF(ISNUMBER(SEARCH("Gas",'3 INPUT SAP DATA'!$AI32)),Data!$G$119*Data!$I$119,0))
*IF(ISNUMBER(SEARCH("MVHR",'3 INPUT SAP DATA'!$R32)),Data!$I$121,IF(ISNUMBER(SEARCH("Positive",'3 INPUT SAP DATA'!$R32)),Data!$I$120)))</f>
        <v/>
      </c>
      <c r="BF29" s="176" t="str">
        <f>IF($B29="","",IF(ISNUMBER(SEARCH("Gas",'3 INPUT SAP DATA'!$AI32)),Data!$G$119*Data!$I$119,0)
+(('3 INPUT SAP DATA'!$AQ32*1000/8760)-IF(ISNUMBER(SEARCH("Gas",'3 INPUT SAP DATA'!$AI32)),Data!$G$119*Data!$I$119,0))
*IF(ISNUMBER(SEARCH("MVHR",'3 INPUT SAP DATA'!$R32)),Data!$I$121,IF(ISNUMBER(SEARCH("Positive",'3 INPUT SAP DATA'!$R32)),Data!$I$120)))</f>
        <v/>
      </c>
      <c r="BG29" s="176" t="str">
        <f>IF($B29="","",IF(ISNUMBER(SEARCH("Gas",'3 INPUT SAP DATA'!$AI32)),Data!$G$119*Data!$I$119,0)
+(('3 INPUT SAP DATA'!$AQ32*1000/8760)-IF(ISNUMBER(SEARCH("Gas",'3 INPUT SAP DATA'!$AI32)),Data!$G$119*Data!$I$119,0))
*IF(ISNUMBER(SEARCH("MVHR",'3 INPUT SAP DATA'!$R32)),Data!$I$121,IF(ISNUMBER(SEARCH("Positive",'3 INPUT SAP DATA'!$R32)),Data!$I$120)))</f>
        <v/>
      </c>
      <c r="BH29" s="176" t="str">
        <f>IF($B29="","",IF(ISNUMBER(SEARCH("Gas",'3 INPUT SAP DATA'!$AI32)),Data!$G$119*Data!$I$119,0)
+(('3 INPUT SAP DATA'!$AQ32*1000/8760)-IF(ISNUMBER(SEARCH("Gas",'3 INPUT SAP DATA'!$AI32)),Data!$G$119*Data!$I$119,0))
*IF(ISNUMBER(SEARCH("MVHR",'3 INPUT SAP DATA'!$R32)),Data!$I$121,IF(ISNUMBER(SEARCH("Positive",'3 INPUT SAP DATA'!$R32)),Data!$I$120)))</f>
        <v/>
      </c>
      <c r="BI29" s="176" t="str">
        <f>IF($B29="","",IF(ISNUMBER(SEARCH("Gas",'3 INPUT SAP DATA'!$AI32)),Data!$G$119*Data!$I$119,0)
+(('3 INPUT SAP DATA'!$AQ32*1000/8760)-IF(ISNUMBER(SEARCH("Gas",'3 INPUT SAP DATA'!$AI32)),Data!$G$119*Data!$I$119,0))
*IF(ISNUMBER(SEARCH("MVHR",'3 INPUT SAP DATA'!$R32)),Data!$I$121,IF(ISNUMBER(SEARCH("Positive",'3 INPUT SAP DATA'!$R32)),Data!$I$120)))</f>
        <v/>
      </c>
      <c r="BJ29" s="176" t="str">
        <f>IF($B29="","",IF(ISNUMBER(SEARCH("Gas",'3 INPUT SAP DATA'!$AI32)),Data!$G$119*Data!$I$119,0)
+(('3 INPUT SAP DATA'!$AQ32*1000/8760)-IF(ISNUMBER(SEARCH("Gas",'3 INPUT SAP DATA'!$AI32)),Data!$G$119*Data!$I$119,0))
*IF(ISNUMBER(SEARCH("MVHR",'3 INPUT SAP DATA'!$R32)),Data!$I$121,IF(ISNUMBER(SEARCH("Positive",'3 INPUT SAP DATA'!$R32)),Data!$I$120)))</f>
        <v/>
      </c>
      <c r="BK29" s="24" t="str">
        <f>IF($B29="","",Occupancy!$G25*Data!$G$122*Data!$I$122)</f>
        <v/>
      </c>
      <c r="BL29" s="24" t="str">
        <f>IF($B29="","",Occupancy!$G25*Data!$G$122*Data!$I$122)</f>
        <v/>
      </c>
      <c r="BM29" s="24" t="str">
        <f>IF($B29="","",Occupancy!$G25*Data!$G$122*Data!$I$122)</f>
        <v/>
      </c>
      <c r="BN29" s="24" t="str">
        <f>IF($B29="","",Occupancy!$G25*Data!$G$122*Data!$I$122)</f>
        <v/>
      </c>
      <c r="BO29" s="24" t="str">
        <f>IF($B29="","",Occupancy!$G25*Data!$G$122*Data!$I$122)</f>
        <v/>
      </c>
      <c r="BP29" s="24" t="str">
        <f>IF($B29="","",Occupancy!$G25*Data!$G$122*Data!$I$122)</f>
        <v/>
      </c>
      <c r="BQ29" s="24" t="str">
        <f>IF($B29="","",Occupancy!$G25*Data!$G$122*Data!$I$122)</f>
        <v/>
      </c>
      <c r="BR29" s="24" t="str">
        <f>IF($B29="","",Occupancy!$G25*Data!$G$122*Data!$I$122)</f>
        <v/>
      </c>
      <c r="BS29" s="24" t="str">
        <f>IF($B29="","",Occupancy!$G25*Data!$G$122*Data!$I$122)</f>
        <v/>
      </c>
      <c r="BT29" s="24" t="str">
        <f>IF($B29="","",Occupancy!$G25*Data!$G$122*Data!$I$122)</f>
        <v/>
      </c>
      <c r="BU29" s="24" t="str">
        <f>IF($B29="","",Occupancy!$G25*Data!$G$122*Data!$I$122)</f>
        <v/>
      </c>
      <c r="BV29" s="24" t="str">
        <f>IF($B29="","",Occupancy!$G25*Data!$G$122*Data!$I$122)</f>
        <v/>
      </c>
      <c r="BW29" s="175" t="str">
        <f>IF($B29="","",1000*DHW!CV29/(Data!D$18*24))</f>
        <v/>
      </c>
      <c r="BX29" s="175" t="str">
        <f>IF($B29="","",1000*DHW!CW29/(Data!E$18*24))</f>
        <v/>
      </c>
      <c r="BY29" s="175" t="str">
        <f>IF($B29="","",1000*DHW!CX29/(Data!F$18*24))</f>
        <v/>
      </c>
      <c r="BZ29" s="175" t="str">
        <f>IF($B29="","",1000*DHW!CY29/(Data!G$18*24))</f>
        <v/>
      </c>
      <c r="CA29" s="175" t="str">
        <f>IF($B29="","",1000*DHW!CZ29/(Data!H$18*24))</f>
        <v/>
      </c>
      <c r="CB29" s="175" t="str">
        <f>IF($B29="","",1000*DHW!DA29/(Data!I$18*24))</f>
        <v/>
      </c>
      <c r="CC29" s="175" t="str">
        <f>IF($B29="","",1000*DHW!DB29/(Data!J$18*24))</f>
        <v/>
      </c>
      <c r="CD29" s="175" t="str">
        <f>IF($B29="","",1000*DHW!DC29/(Data!K$18*24))</f>
        <v/>
      </c>
      <c r="CE29" s="175" t="str">
        <f>IF($B29="","",1000*DHW!DD29/(Data!L$18*24))</f>
        <v/>
      </c>
      <c r="CF29" s="175" t="str">
        <f>IF($B29="","",1000*DHW!DE29/(Data!M$18*24))</f>
        <v/>
      </c>
      <c r="CG29" s="175" t="str">
        <f>IF($B29="","",1000*DHW!DF29/(Data!N$18*24))</f>
        <v/>
      </c>
      <c r="CH29" s="175" t="str">
        <f>IF($B29="","",1000*DHW!DG29/(Data!O$18*24))</f>
        <v/>
      </c>
      <c r="CI29" s="24" t="str">
        <f t="shared" si="0"/>
        <v/>
      </c>
      <c r="CJ29" s="24" t="str">
        <f t="shared" si="1"/>
        <v/>
      </c>
      <c r="CK29" s="24" t="str">
        <f t="shared" si="2"/>
        <v/>
      </c>
      <c r="CL29" s="24" t="str">
        <f t="shared" si="3"/>
        <v/>
      </c>
      <c r="CM29" s="24" t="str">
        <f t="shared" si="4"/>
        <v/>
      </c>
      <c r="CN29" s="24" t="str">
        <f t="shared" si="5"/>
        <v/>
      </c>
      <c r="CO29" s="24" t="str">
        <f t="shared" si="6"/>
        <v/>
      </c>
      <c r="CP29" s="24" t="str">
        <f t="shared" si="7"/>
        <v/>
      </c>
      <c r="CQ29" s="24" t="str">
        <f t="shared" si="8"/>
        <v/>
      </c>
      <c r="CR29" s="24" t="str">
        <f t="shared" si="9"/>
        <v/>
      </c>
      <c r="CS29" s="24" t="str">
        <f t="shared" si="10"/>
        <v/>
      </c>
      <c r="CT29" s="24" t="str">
        <f t="shared" si="11"/>
        <v/>
      </c>
    </row>
    <row r="30" spans="2:98" s="3" customFormat="1" ht="19.899999999999999" customHeight="1">
      <c r="B30" s="16" t="str">
        <f>IF('3 INPUT SAP DATA'!H33="","",'3 INPUT SAP DATA'!H33)</f>
        <v/>
      </c>
      <c r="C30" s="24" t="str">
        <f>IF($B30="","",Data!$G$115*Occupancy!$G26*Data!$I$115)</f>
        <v/>
      </c>
      <c r="D30" s="24" t="str">
        <f>IF($B30="","",Data!$G$115*Occupancy!$G26*Data!$I$115)</f>
        <v/>
      </c>
      <c r="E30" s="24" t="str">
        <f>IF($B30="","",Data!$G$115*Occupancy!$G26*Data!$I$115)</f>
        <v/>
      </c>
      <c r="F30" s="24" t="str">
        <f>IF($B30="","",Data!$G$115*Occupancy!$G26*Data!$I$115)</f>
        <v/>
      </c>
      <c r="G30" s="24" t="str">
        <f>IF($B30="","",Data!$G$115*Occupancy!$G26*Data!$I$115)</f>
        <v/>
      </c>
      <c r="H30" s="24" t="str">
        <f>IF($B30="","",Data!$G$115*Occupancy!$G26*Data!$I$115)</f>
        <v/>
      </c>
      <c r="I30" s="24" t="str">
        <f>IF($B30="","",Data!$G$115*Occupancy!$G26*Data!$I$115)</f>
        <v/>
      </c>
      <c r="J30" s="24" t="str">
        <f>IF($B30="","",Data!$G$115*Occupancy!$G26*Data!$I$115)</f>
        <v/>
      </c>
      <c r="K30" s="24" t="str">
        <f>IF($B30="","",Data!$G$115*Occupancy!$G26*Data!$I$115)</f>
        <v/>
      </c>
      <c r="L30" s="24" t="str">
        <f>IF($B30="","",Data!$G$115*Occupancy!$G26*Data!$I$115)</f>
        <v/>
      </c>
      <c r="M30" s="24" t="str">
        <f>IF($B30="","",Data!$G$115*Occupancy!$G26*Data!$I$115)</f>
        <v/>
      </c>
      <c r="N30" s="24" t="str">
        <f>IF($B30="","",Data!$G$115*Occupancy!$G26*Data!$I$115)</f>
        <v/>
      </c>
      <c r="O30" s="175" t="str">
        <f>IF($B30="","",Lighting!P29)</f>
        <v/>
      </c>
      <c r="P30" s="175" t="str">
        <f>IF($B30="","",Lighting!Q29)</f>
        <v/>
      </c>
      <c r="Q30" s="175" t="str">
        <f>IF($B30="","",Lighting!R29)</f>
        <v/>
      </c>
      <c r="R30" s="175" t="str">
        <f>IF($B30="","",Lighting!S29)</f>
        <v/>
      </c>
      <c r="S30" s="175" t="str">
        <f>IF($B30="","",Lighting!T29)</f>
        <v/>
      </c>
      <c r="T30" s="175" t="str">
        <f>IF($B30="","",Lighting!U29)</f>
        <v/>
      </c>
      <c r="U30" s="175" t="str">
        <f>IF($B30="","",Lighting!V29)</f>
        <v/>
      </c>
      <c r="V30" s="175" t="str">
        <f>IF($B30="","",Lighting!W29)</f>
        <v/>
      </c>
      <c r="W30" s="175" t="str">
        <f>IF($B30="","",Lighting!X29)</f>
        <v/>
      </c>
      <c r="X30" s="175" t="str">
        <f>IF($B30="","",Lighting!Y29)</f>
        <v/>
      </c>
      <c r="Y30" s="175" t="str">
        <f>IF($B30="","",Lighting!Z29)</f>
        <v/>
      </c>
      <c r="Z30" s="175" t="str">
        <f>IF($B30="","",Lighting!AA29)</f>
        <v/>
      </c>
      <c r="AA30" s="24" t="str">
        <f>IF($B30="","",Appliances!W29)</f>
        <v/>
      </c>
      <c r="AB30" s="24" t="str">
        <f>IF($B30="","",Appliances!X29)</f>
        <v/>
      </c>
      <c r="AC30" s="24" t="str">
        <f>IF($B30="","",Appliances!Y29)</f>
        <v/>
      </c>
      <c r="AD30" s="24" t="str">
        <f>IF($B30="","",Appliances!Z29)</f>
        <v/>
      </c>
      <c r="AE30" s="24" t="str">
        <f>IF($B30="","",Appliances!AA29)</f>
        <v/>
      </c>
      <c r="AF30" s="24" t="str">
        <f>IF($B30="","",Appliances!AB29)</f>
        <v/>
      </c>
      <c r="AG30" s="24" t="str">
        <f>IF($B30="","",Appliances!AC29)</f>
        <v/>
      </c>
      <c r="AH30" s="24" t="str">
        <f>IF($B30="","",Appliances!AD29)</f>
        <v/>
      </c>
      <c r="AI30" s="24" t="str">
        <f>IF($B30="","",Appliances!AE29)</f>
        <v/>
      </c>
      <c r="AJ30" s="24" t="str">
        <f>IF($B30="","",Appliances!AF29)</f>
        <v/>
      </c>
      <c r="AK30" s="24" t="str">
        <f>IF($B30="","",Appliances!AG29)</f>
        <v/>
      </c>
      <c r="AL30" s="24" t="str">
        <f>IF($B30="","",Appliances!AH29)</f>
        <v/>
      </c>
      <c r="AM30" s="24" t="str">
        <f>IF($B30="","",Cooking!P29)</f>
        <v/>
      </c>
      <c r="AN30" s="24" t="str">
        <f>IF($B30="","",Cooking!Q29)</f>
        <v/>
      </c>
      <c r="AO30" s="24" t="str">
        <f>IF($B30="","",Cooking!R29)</f>
        <v/>
      </c>
      <c r="AP30" s="24" t="str">
        <f>IF($B30="","",Cooking!S29)</f>
        <v/>
      </c>
      <c r="AQ30" s="24" t="str">
        <f>IF($B30="","",Cooking!T29)</f>
        <v/>
      </c>
      <c r="AR30" s="24" t="str">
        <f>IF($B30="","",Cooking!U29)</f>
        <v/>
      </c>
      <c r="AS30" s="24" t="str">
        <f>IF($B30="","",Cooking!V29)</f>
        <v/>
      </c>
      <c r="AT30" s="24" t="str">
        <f>IF($B30="","",Cooking!W29)</f>
        <v/>
      </c>
      <c r="AU30" s="24" t="str">
        <f>IF($B30="","",Cooking!X29)</f>
        <v/>
      </c>
      <c r="AV30" s="24" t="str">
        <f>IF($B30="","",Cooking!Y29)</f>
        <v/>
      </c>
      <c r="AW30" s="24" t="str">
        <f>IF($B30="","",Cooking!Z29)</f>
        <v/>
      </c>
      <c r="AX30" s="24" t="str">
        <f>IF($B30="","",Cooking!AA29)</f>
        <v/>
      </c>
      <c r="AY30" s="176" t="str">
        <f>IF($B30="","",IF(ISNUMBER(SEARCH("Gas",'3 INPUT SAP DATA'!$AI33)),Data!$G$119*Data!$I$119,0)
+(('3 INPUT SAP DATA'!$AQ33*1000/8760)-IF(ISNUMBER(SEARCH("Gas",'3 INPUT SAP DATA'!$AI33)),Data!$G$119*Data!$I$119,0))
*IF(ISNUMBER(SEARCH("MVHR",'3 INPUT SAP DATA'!$R33)),Data!$I$121,IF(ISNUMBER(SEARCH("Positive",'3 INPUT SAP DATA'!$R33)),Data!$I$120)))</f>
        <v/>
      </c>
      <c r="AZ30" s="176" t="str">
        <f>IF($B30="","",IF(ISNUMBER(SEARCH("Gas",'3 INPUT SAP DATA'!$AI33)),Data!$G$119*Data!$I$119,0)
+(('3 INPUT SAP DATA'!$AQ33*1000/8760)-IF(ISNUMBER(SEARCH("Gas",'3 INPUT SAP DATA'!$AI33)),Data!$G$119*Data!$I$119,0))
*IF(ISNUMBER(SEARCH("MVHR",'3 INPUT SAP DATA'!$R33)),Data!$I$121,IF(ISNUMBER(SEARCH("Positive",'3 INPUT SAP DATA'!$R33)),Data!$I$120)))</f>
        <v/>
      </c>
      <c r="BA30" s="176" t="str">
        <f>IF($B30="","",IF(ISNUMBER(SEARCH("Gas",'3 INPUT SAP DATA'!$AI33)),Data!$G$119*Data!$I$119,0)
+(('3 INPUT SAP DATA'!$AQ33*1000/8760)-IF(ISNUMBER(SEARCH("Gas",'3 INPUT SAP DATA'!$AI33)),Data!$G$119*Data!$I$119,0))
*IF(ISNUMBER(SEARCH("MVHR",'3 INPUT SAP DATA'!$R33)),Data!$I$121,IF(ISNUMBER(SEARCH("Positive",'3 INPUT SAP DATA'!$R33)),Data!$I$120)))</f>
        <v/>
      </c>
      <c r="BB30" s="176" t="str">
        <f>IF($B30="","",IF(ISNUMBER(SEARCH("Gas",'3 INPUT SAP DATA'!$AI33)),Data!$G$119*Data!$I$119,0)
+(('3 INPUT SAP DATA'!$AQ33*1000/8760)-IF(ISNUMBER(SEARCH("Gas",'3 INPUT SAP DATA'!$AI33)),Data!$G$119*Data!$I$119,0))
*IF(ISNUMBER(SEARCH("MVHR",'3 INPUT SAP DATA'!$R33)),Data!$I$121,IF(ISNUMBER(SEARCH("Positive",'3 INPUT SAP DATA'!$R33)),Data!$I$120)))</f>
        <v/>
      </c>
      <c r="BC30" s="176" t="str">
        <f>IF($B30="","",IF(ISNUMBER(SEARCH("Gas",'3 INPUT SAP DATA'!$AI33)),Data!$G$119*Data!$I$119,0)
+(('3 INPUT SAP DATA'!$AQ33*1000/8760)-IF(ISNUMBER(SEARCH("Gas",'3 INPUT SAP DATA'!$AI33)),Data!$G$119*Data!$I$119,0))
*IF(ISNUMBER(SEARCH("MVHR",'3 INPUT SAP DATA'!$R33)),Data!$I$121,IF(ISNUMBER(SEARCH("Positive",'3 INPUT SAP DATA'!$R33)),Data!$I$120)))</f>
        <v/>
      </c>
      <c r="BD30" s="176" t="str">
        <f>IF($B30="","",IF(ISNUMBER(SEARCH("Gas",'3 INPUT SAP DATA'!$AI33)),Data!$G$119*Data!$I$119,0)
+(('3 INPUT SAP DATA'!$AQ33*1000/8760)-IF(ISNUMBER(SEARCH("Gas",'3 INPUT SAP DATA'!$AI33)),Data!$G$119*Data!$I$119,0))
*IF(ISNUMBER(SEARCH("MVHR",'3 INPUT SAP DATA'!$R33)),Data!$I$121,IF(ISNUMBER(SEARCH("Positive",'3 INPUT SAP DATA'!$R33)),Data!$I$120)))</f>
        <v/>
      </c>
      <c r="BE30" s="176" t="str">
        <f>IF($B30="","",IF(ISNUMBER(SEARCH("Gas",'3 INPUT SAP DATA'!$AI33)),Data!$G$119*Data!$I$119,0)
+(('3 INPUT SAP DATA'!$AQ33*1000/8760)-IF(ISNUMBER(SEARCH("Gas",'3 INPUT SAP DATA'!$AI33)),Data!$G$119*Data!$I$119,0))
*IF(ISNUMBER(SEARCH("MVHR",'3 INPUT SAP DATA'!$R33)),Data!$I$121,IF(ISNUMBER(SEARCH("Positive",'3 INPUT SAP DATA'!$R33)),Data!$I$120)))</f>
        <v/>
      </c>
      <c r="BF30" s="176" t="str">
        <f>IF($B30="","",IF(ISNUMBER(SEARCH("Gas",'3 INPUT SAP DATA'!$AI33)),Data!$G$119*Data!$I$119,0)
+(('3 INPUT SAP DATA'!$AQ33*1000/8760)-IF(ISNUMBER(SEARCH("Gas",'3 INPUT SAP DATA'!$AI33)),Data!$G$119*Data!$I$119,0))
*IF(ISNUMBER(SEARCH("MVHR",'3 INPUT SAP DATA'!$R33)),Data!$I$121,IF(ISNUMBER(SEARCH("Positive",'3 INPUT SAP DATA'!$R33)),Data!$I$120)))</f>
        <v/>
      </c>
      <c r="BG30" s="176" t="str">
        <f>IF($B30="","",IF(ISNUMBER(SEARCH("Gas",'3 INPUT SAP DATA'!$AI33)),Data!$G$119*Data!$I$119,0)
+(('3 INPUT SAP DATA'!$AQ33*1000/8760)-IF(ISNUMBER(SEARCH("Gas",'3 INPUT SAP DATA'!$AI33)),Data!$G$119*Data!$I$119,0))
*IF(ISNUMBER(SEARCH("MVHR",'3 INPUT SAP DATA'!$R33)),Data!$I$121,IF(ISNUMBER(SEARCH("Positive",'3 INPUT SAP DATA'!$R33)),Data!$I$120)))</f>
        <v/>
      </c>
      <c r="BH30" s="176" t="str">
        <f>IF($B30="","",IF(ISNUMBER(SEARCH("Gas",'3 INPUT SAP DATA'!$AI33)),Data!$G$119*Data!$I$119,0)
+(('3 INPUT SAP DATA'!$AQ33*1000/8760)-IF(ISNUMBER(SEARCH("Gas",'3 INPUT SAP DATA'!$AI33)),Data!$G$119*Data!$I$119,0))
*IF(ISNUMBER(SEARCH("MVHR",'3 INPUT SAP DATA'!$R33)),Data!$I$121,IF(ISNUMBER(SEARCH("Positive",'3 INPUT SAP DATA'!$R33)),Data!$I$120)))</f>
        <v/>
      </c>
      <c r="BI30" s="176" t="str">
        <f>IF($B30="","",IF(ISNUMBER(SEARCH("Gas",'3 INPUT SAP DATA'!$AI33)),Data!$G$119*Data!$I$119,0)
+(('3 INPUT SAP DATA'!$AQ33*1000/8760)-IF(ISNUMBER(SEARCH("Gas",'3 INPUT SAP DATA'!$AI33)),Data!$G$119*Data!$I$119,0))
*IF(ISNUMBER(SEARCH("MVHR",'3 INPUT SAP DATA'!$R33)),Data!$I$121,IF(ISNUMBER(SEARCH("Positive",'3 INPUT SAP DATA'!$R33)),Data!$I$120)))</f>
        <v/>
      </c>
      <c r="BJ30" s="176" t="str">
        <f>IF($B30="","",IF(ISNUMBER(SEARCH("Gas",'3 INPUT SAP DATA'!$AI33)),Data!$G$119*Data!$I$119,0)
+(('3 INPUT SAP DATA'!$AQ33*1000/8760)-IF(ISNUMBER(SEARCH("Gas",'3 INPUT SAP DATA'!$AI33)),Data!$G$119*Data!$I$119,0))
*IF(ISNUMBER(SEARCH("MVHR",'3 INPUT SAP DATA'!$R33)),Data!$I$121,IF(ISNUMBER(SEARCH("Positive",'3 INPUT SAP DATA'!$R33)),Data!$I$120)))</f>
        <v/>
      </c>
      <c r="BK30" s="24" t="str">
        <f>IF($B30="","",Occupancy!$G26*Data!$G$122*Data!$I$122)</f>
        <v/>
      </c>
      <c r="BL30" s="24" t="str">
        <f>IF($B30="","",Occupancy!$G26*Data!$G$122*Data!$I$122)</f>
        <v/>
      </c>
      <c r="BM30" s="24" t="str">
        <f>IF($B30="","",Occupancy!$G26*Data!$G$122*Data!$I$122)</f>
        <v/>
      </c>
      <c r="BN30" s="24" t="str">
        <f>IF($B30="","",Occupancy!$G26*Data!$G$122*Data!$I$122)</f>
        <v/>
      </c>
      <c r="BO30" s="24" t="str">
        <f>IF($B30="","",Occupancy!$G26*Data!$G$122*Data!$I$122)</f>
        <v/>
      </c>
      <c r="BP30" s="24" t="str">
        <f>IF($B30="","",Occupancy!$G26*Data!$G$122*Data!$I$122)</f>
        <v/>
      </c>
      <c r="BQ30" s="24" t="str">
        <f>IF($B30="","",Occupancy!$G26*Data!$G$122*Data!$I$122)</f>
        <v/>
      </c>
      <c r="BR30" s="24" t="str">
        <f>IF($B30="","",Occupancy!$G26*Data!$G$122*Data!$I$122)</f>
        <v/>
      </c>
      <c r="BS30" s="24" t="str">
        <f>IF($B30="","",Occupancy!$G26*Data!$G$122*Data!$I$122)</f>
        <v/>
      </c>
      <c r="BT30" s="24" t="str">
        <f>IF($B30="","",Occupancy!$G26*Data!$G$122*Data!$I$122)</f>
        <v/>
      </c>
      <c r="BU30" s="24" t="str">
        <f>IF($B30="","",Occupancy!$G26*Data!$G$122*Data!$I$122)</f>
        <v/>
      </c>
      <c r="BV30" s="24" t="str">
        <f>IF($B30="","",Occupancy!$G26*Data!$G$122*Data!$I$122)</f>
        <v/>
      </c>
      <c r="BW30" s="175" t="str">
        <f>IF($B30="","",1000*DHW!CV30/(Data!D$18*24))</f>
        <v/>
      </c>
      <c r="BX30" s="175" t="str">
        <f>IF($B30="","",1000*DHW!CW30/(Data!E$18*24))</f>
        <v/>
      </c>
      <c r="BY30" s="175" t="str">
        <f>IF($B30="","",1000*DHW!CX30/(Data!F$18*24))</f>
        <v/>
      </c>
      <c r="BZ30" s="175" t="str">
        <f>IF($B30="","",1000*DHW!CY30/(Data!G$18*24))</f>
        <v/>
      </c>
      <c r="CA30" s="175" t="str">
        <f>IF($B30="","",1000*DHW!CZ30/(Data!H$18*24))</f>
        <v/>
      </c>
      <c r="CB30" s="175" t="str">
        <f>IF($B30="","",1000*DHW!DA30/(Data!I$18*24))</f>
        <v/>
      </c>
      <c r="CC30" s="175" t="str">
        <f>IF($B30="","",1000*DHW!DB30/(Data!J$18*24))</f>
        <v/>
      </c>
      <c r="CD30" s="175" t="str">
        <f>IF($B30="","",1000*DHW!DC30/(Data!K$18*24))</f>
        <v/>
      </c>
      <c r="CE30" s="175" t="str">
        <f>IF($B30="","",1000*DHW!DD30/(Data!L$18*24))</f>
        <v/>
      </c>
      <c r="CF30" s="175" t="str">
        <f>IF($B30="","",1000*DHW!DE30/(Data!M$18*24))</f>
        <v/>
      </c>
      <c r="CG30" s="175" t="str">
        <f>IF($B30="","",1000*DHW!DF30/(Data!N$18*24))</f>
        <v/>
      </c>
      <c r="CH30" s="175" t="str">
        <f>IF($B30="","",1000*DHW!DG30/(Data!O$18*24))</f>
        <v/>
      </c>
      <c r="CI30" s="24" t="str">
        <f t="shared" si="0"/>
        <v/>
      </c>
      <c r="CJ30" s="24" t="str">
        <f t="shared" si="1"/>
        <v/>
      </c>
      <c r="CK30" s="24" t="str">
        <f t="shared" si="2"/>
        <v/>
      </c>
      <c r="CL30" s="24" t="str">
        <f t="shared" si="3"/>
        <v/>
      </c>
      <c r="CM30" s="24" t="str">
        <f t="shared" si="4"/>
        <v/>
      </c>
      <c r="CN30" s="24" t="str">
        <f t="shared" si="5"/>
        <v/>
      </c>
      <c r="CO30" s="24" t="str">
        <f t="shared" si="6"/>
        <v/>
      </c>
      <c r="CP30" s="24" t="str">
        <f t="shared" si="7"/>
        <v/>
      </c>
      <c r="CQ30" s="24" t="str">
        <f t="shared" si="8"/>
        <v/>
      </c>
      <c r="CR30" s="24" t="str">
        <f t="shared" si="9"/>
        <v/>
      </c>
      <c r="CS30" s="24" t="str">
        <f t="shared" si="10"/>
        <v/>
      </c>
      <c r="CT30" s="24" t="str">
        <f t="shared" si="11"/>
        <v/>
      </c>
    </row>
    <row r="31" spans="2:98" s="3" customFormat="1" ht="19.899999999999999" customHeight="1">
      <c r="B31" s="16" t="str">
        <f>IF('3 INPUT SAP DATA'!H34="","",'3 INPUT SAP DATA'!H34)</f>
        <v/>
      </c>
      <c r="C31" s="24" t="str">
        <f>IF($B31="","",Data!$G$115*Occupancy!$G27*Data!$I$115)</f>
        <v/>
      </c>
      <c r="D31" s="24" t="str">
        <f>IF($B31="","",Data!$G$115*Occupancy!$G27*Data!$I$115)</f>
        <v/>
      </c>
      <c r="E31" s="24" t="str">
        <f>IF($B31="","",Data!$G$115*Occupancy!$G27*Data!$I$115)</f>
        <v/>
      </c>
      <c r="F31" s="24" t="str">
        <f>IF($B31="","",Data!$G$115*Occupancy!$G27*Data!$I$115)</f>
        <v/>
      </c>
      <c r="G31" s="24" t="str">
        <f>IF($B31="","",Data!$G$115*Occupancy!$G27*Data!$I$115)</f>
        <v/>
      </c>
      <c r="H31" s="24" t="str">
        <f>IF($B31="","",Data!$G$115*Occupancy!$G27*Data!$I$115)</f>
        <v/>
      </c>
      <c r="I31" s="24" t="str">
        <f>IF($B31="","",Data!$G$115*Occupancy!$G27*Data!$I$115)</f>
        <v/>
      </c>
      <c r="J31" s="24" t="str">
        <f>IF($B31="","",Data!$G$115*Occupancy!$G27*Data!$I$115)</f>
        <v/>
      </c>
      <c r="K31" s="24" t="str">
        <f>IF($B31="","",Data!$G$115*Occupancy!$G27*Data!$I$115)</f>
        <v/>
      </c>
      <c r="L31" s="24" t="str">
        <f>IF($B31="","",Data!$G$115*Occupancy!$G27*Data!$I$115)</f>
        <v/>
      </c>
      <c r="M31" s="24" t="str">
        <f>IF($B31="","",Data!$G$115*Occupancy!$G27*Data!$I$115)</f>
        <v/>
      </c>
      <c r="N31" s="24" t="str">
        <f>IF($B31="","",Data!$G$115*Occupancy!$G27*Data!$I$115)</f>
        <v/>
      </c>
      <c r="O31" s="175" t="str">
        <f>IF($B31="","",Lighting!P30)</f>
        <v/>
      </c>
      <c r="P31" s="175" t="str">
        <f>IF($B31="","",Lighting!Q30)</f>
        <v/>
      </c>
      <c r="Q31" s="175" t="str">
        <f>IF($B31="","",Lighting!R30)</f>
        <v/>
      </c>
      <c r="R31" s="175" t="str">
        <f>IF($B31="","",Lighting!S30)</f>
        <v/>
      </c>
      <c r="S31" s="175" t="str">
        <f>IF($B31="","",Lighting!T30)</f>
        <v/>
      </c>
      <c r="T31" s="175" t="str">
        <f>IF($B31="","",Lighting!U30)</f>
        <v/>
      </c>
      <c r="U31" s="175" t="str">
        <f>IF($B31="","",Lighting!V30)</f>
        <v/>
      </c>
      <c r="V31" s="175" t="str">
        <f>IF($B31="","",Lighting!W30)</f>
        <v/>
      </c>
      <c r="W31" s="175" t="str">
        <f>IF($B31="","",Lighting!X30)</f>
        <v/>
      </c>
      <c r="X31" s="175" t="str">
        <f>IF($B31="","",Lighting!Y30)</f>
        <v/>
      </c>
      <c r="Y31" s="175" t="str">
        <f>IF($B31="","",Lighting!Z30)</f>
        <v/>
      </c>
      <c r="Z31" s="175" t="str">
        <f>IF($B31="","",Lighting!AA30)</f>
        <v/>
      </c>
      <c r="AA31" s="24" t="str">
        <f>IF($B31="","",Appliances!W30)</f>
        <v/>
      </c>
      <c r="AB31" s="24" t="str">
        <f>IF($B31="","",Appliances!X30)</f>
        <v/>
      </c>
      <c r="AC31" s="24" t="str">
        <f>IF($B31="","",Appliances!Y30)</f>
        <v/>
      </c>
      <c r="AD31" s="24" t="str">
        <f>IF($B31="","",Appliances!Z30)</f>
        <v/>
      </c>
      <c r="AE31" s="24" t="str">
        <f>IF($B31="","",Appliances!AA30)</f>
        <v/>
      </c>
      <c r="AF31" s="24" t="str">
        <f>IF($B31="","",Appliances!AB30)</f>
        <v/>
      </c>
      <c r="AG31" s="24" t="str">
        <f>IF($B31="","",Appliances!AC30)</f>
        <v/>
      </c>
      <c r="AH31" s="24" t="str">
        <f>IF($B31="","",Appliances!AD30)</f>
        <v/>
      </c>
      <c r="AI31" s="24" t="str">
        <f>IF($B31="","",Appliances!AE30)</f>
        <v/>
      </c>
      <c r="AJ31" s="24" t="str">
        <f>IF($B31="","",Appliances!AF30)</f>
        <v/>
      </c>
      <c r="AK31" s="24" t="str">
        <f>IF($B31="","",Appliances!AG30)</f>
        <v/>
      </c>
      <c r="AL31" s="24" t="str">
        <f>IF($B31="","",Appliances!AH30)</f>
        <v/>
      </c>
      <c r="AM31" s="24" t="str">
        <f>IF($B31="","",Cooking!P30)</f>
        <v/>
      </c>
      <c r="AN31" s="24" t="str">
        <f>IF($B31="","",Cooking!Q30)</f>
        <v/>
      </c>
      <c r="AO31" s="24" t="str">
        <f>IF($B31="","",Cooking!R30)</f>
        <v/>
      </c>
      <c r="AP31" s="24" t="str">
        <f>IF($B31="","",Cooking!S30)</f>
        <v/>
      </c>
      <c r="AQ31" s="24" t="str">
        <f>IF($B31="","",Cooking!T30)</f>
        <v/>
      </c>
      <c r="AR31" s="24" t="str">
        <f>IF($B31="","",Cooking!U30)</f>
        <v/>
      </c>
      <c r="AS31" s="24" t="str">
        <f>IF($B31="","",Cooking!V30)</f>
        <v/>
      </c>
      <c r="AT31" s="24" t="str">
        <f>IF($B31="","",Cooking!W30)</f>
        <v/>
      </c>
      <c r="AU31" s="24" t="str">
        <f>IF($B31="","",Cooking!X30)</f>
        <v/>
      </c>
      <c r="AV31" s="24" t="str">
        <f>IF($B31="","",Cooking!Y30)</f>
        <v/>
      </c>
      <c r="AW31" s="24" t="str">
        <f>IF($B31="","",Cooking!Z30)</f>
        <v/>
      </c>
      <c r="AX31" s="24" t="str">
        <f>IF($B31="","",Cooking!AA30)</f>
        <v/>
      </c>
      <c r="AY31" s="176" t="str">
        <f>IF($B31="","",IF(ISNUMBER(SEARCH("Gas",'3 INPUT SAP DATA'!$AI34)),Data!$G$119*Data!$I$119,0)
+(('3 INPUT SAP DATA'!$AQ34*1000/8760)-IF(ISNUMBER(SEARCH("Gas",'3 INPUT SAP DATA'!$AI34)),Data!$G$119*Data!$I$119,0))
*IF(ISNUMBER(SEARCH("MVHR",'3 INPUT SAP DATA'!$R34)),Data!$I$121,IF(ISNUMBER(SEARCH("Positive",'3 INPUT SAP DATA'!$R34)),Data!$I$120)))</f>
        <v/>
      </c>
      <c r="AZ31" s="176" t="str">
        <f>IF($B31="","",IF(ISNUMBER(SEARCH("Gas",'3 INPUT SAP DATA'!$AI34)),Data!$G$119*Data!$I$119,0)
+(('3 INPUT SAP DATA'!$AQ34*1000/8760)-IF(ISNUMBER(SEARCH("Gas",'3 INPUT SAP DATA'!$AI34)),Data!$G$119*Data!$I$119,0))
*IF(ISNUMBER(SEARCH("MVHR",'3 INPUT SAP DATA'!$R34)),Data!$I$121,IF(ISNUMBER(SEARCH("Positive",'3 INPUT SAP DATA'!$R34)),Data!$I$120)))</f>
        <v/>
      </c>
      <c r="BA31" s="176" t="str">
        <f>IF($B31="","",IF(ISNUMBER(SEARCH("Gas",'3 INPUT SAP DATA'!$AI34)),Data!$G$119*Data!$I$119,0)
+(('3 INPUT SAP DATA'!$AQ34*1000/8760)-IF(ISNUMBER(SEARCH("Gas",'3 INPUT SAP DATA'!$AI34)),Data!$G$119*Data!$I$119,0))
*IF(ISNUMBER(SEARCH("MVHR",'3 INPUT SAP DATA'!$R34)),Data!$I$121,IF(ISNUMBER(SEARCH("Positive",'3 INPUT SAP DATA'!$R34)),Data!$I$120)))</f>
        <v/>
      </c>
      <c r="BB31" s="176" t="str">
        <f>IF($B31="","",IF(ISNUMBER(SEARCH("Gas",'3 INPUT SAP DATA'!$AI34)),Data!$G$119*Data!$I$119,0)
+(('3 INPUT SAP DATA'!$AQ34*1000/8760)-IF(ISNUMBER(SEARCH("Gas",'3 INPUT SAP DATA'!$AI34)),Data!$G$119*Data!$I$119,0))
*IF(ISNUMBER(SEARCH("MVHR",'3 INPUT SAP DATA'!$R34)),Data!$I$121,IF(ISNUMBER(SEARCH("Positive",'3 INPUT SAP DATA'!$R34)),Data!$I$120)))</f>
        <v/>
      </c>
      <c r="BC31" s="176" t="str">
        <f>IF($B31="","",IF(ISNUMBER(SEARCH("Gas",'3 INPUT SAP DATA'!$AI34)),Data!$G$119*Data!$I$119,0)
+(('3 INPUT SAP DATA'!$AQ34*1000/8760)-IF(ISNUMBER(SEARCH("Gas",'3 INPUT SAP DATA'!$AI34)),Data!$G$119*Data!$I$119,0))
*IF(ISNUMBER(SEARCH("MVHR",'3 INPUT SAP DATA'!$R34)),Data!$I$121,IF(ISNUMBER(SEARCH("Positive",'3 INPUT SAP DATA'!$R34)),Data!$I$120)))</f>
        <v/>
      </c>
      <c r="BD31" s="176" t="str">
        <f>IF($B31="","",IF(ISNUMBER(SEARCH("Gas",'3 INPUT SAP DATA'!$AI34)),Data!$G$119*Data!$I$119,0)
+(('3 INPUT SAP DATA'!$AQ34*1000/8760)-IF(ISNUMBER(SEARCH("Gas",'3 INPUT SAP DATA'!$AI34)),Data!$G$119*Data!$I$119,0))
*IF(ISNUMBER(SEARCH("MVHR",'3 INPUT SAP DATA'!$R34)),Data!$I$121,IF(ISNUMBER(SEARCH("Positive",'3 INPUT SAP DATA'!$R34)),Data!$I$120)))</f>
        <v/>
      </c>
      <c r="BE31" s="176" t="str">
        <f>IF($B31="","",IF(ISNUMBER(SEARCH("Gas",'3 INPUT SAP DATA'!$AI34)),Data!$G$119*Data!$I$119,0)
+(('3 INPUT SAP DATA'!$AQ34*1000/8760)-IF(ISNUMBER(SEARCH("Gas",'3 INPUT SAP DATA'!$AI34)),Data!$G$119*Data!$I$119,0))
*IF(ISNUMBER(SEARCH("MVHR",'3 INPUT SAP DATA'!$R34)),Data!$I$121,IF(ISNUMBER(SEARCH("Positive",'3 INPUT SAP DATA'!$R34)),Data!$I$120)))</f>
        <v/>
      </c>
      <c r="BF31" s="176" t="str">
        <f>IF($B31="","",IF(ISNUMBER(SEARCH("Gas",'3 INPUT SAP DATA'!$AI34)),Data!$G$119*Data!$I$119,0)
+(('3 INPUT SAP DATA'!$AQ34*1000/8760)-IF(ISNUMBER(SEARCH("Gas",'3 INPUT SAP DATA'!$AI34)),Data!$G$119*Data!$I$119,0))
*IF(ISNUMBER(SEARCH("MVHR",'3 INPUT SAP DATA'!$R34)),Data!$I$121,IF(ISNUMBER(SEARCH("Positive",'3 INPUT SAP DATA'!$R34)),Data!$I$120)))</f>
        <v/>
      </c>
      <c r="BG31" s="176" t="str">
        <f>IF($B31="","",IF(ISNUMBER(SEARCH("Gas",'3 INPUT SAP DATA'!$AI34)),Data!$G$119*Data!$I$119,0)
+(('3 INPUT SAP DATA'!$AQ34*1000/8760)-IF(ISNUMBER(SEARCH("Gas",'3 INPUT SAP DATA'!$AI34)),Data!$G$119*Data!$I$119,0))
*IF(ISNUMBER(SEARCH("MVHR",'3 INPUT SAP DATA'!$R34)),Data!$I$121,IF(ISNUMBER(SEARCH("Positive",'3 INPUT SAP DATA'!$R34)),Data!$I$120)))</f>
        <v/>
      </c>
      <c r="BH31" s="176" t="str">
        <f>IF($B31="","",IF(ISNUMBER(SEARCH("Gas",'3 INPUT SAP DATA'!$AI34)),Data!$G$119*Data!$I$119,0)
+(('3 INPUT SAP DATA'!$AQ34*1000/8760)-IF(ISNUMBER(SEARCH("Gas",'3 INPUT SAP DATA'!$AI34)),Data!$G$119*Data!$I$119,0))
*IF(ISNUMBER(SEARCH("MVHR",'3 INPUT SAP DATA'!$R34)),Data!$I$121,IF(ISNUMBER(SEARCH("Positive",'3 INPUT SAP DATA'!$R34)),Data!$I$120)))</f>
        <v/>
      </c>
      <c r="BI31" s="176" t="str">
        <f>IF($B31="","",IF(ISNUMBER(SEARCH("Gas",'3 INPUT SAP DATA'!$AI34)),Data!$G$119*Data!$I$119,0)
+(('3 INPUT SAP DATA'!$AQ34*1000/8760)-IF(ISNUMBER(SEARCH("Gas",'3 INPUT SAP DATA'!$AI34)),Data!$G$119*Data!$I$119,0))
*IF(ISNUMBER(SEARCH("MVHR",'3 INPUT SAP DATA'!$R34)),Data!$I$121,IF(ISNUMBER(SEARCH("Positive",'3 INPUT SAP DATA'!$R34)),Data!$I$120)))</f>
        <v/>
      </c>
      <c r="BJ31" s="176" t="str">
        <f>IF($B31="","",IF(ISNUMBER(SEARCH("Gas",'3 INPUT SAP DATA'!$AI34)),Data!$G$119*Data!$I$119,0)
+(('3 INPUT SAP DATA'!$AQ34*1000/8760)-IF(ISNUMBER(SEARCH("Gas",'3 INPUT SAP DATA'!$AI34)),Data!$G$119*Data!$I$119,0))
*IF(ISNUMBER(SEARCH("MVHR",'3 INPUT SAP DATA'!$R34)),Data!$I$121,IF(ISNUMBER(SEARCH("Positive",'3 INPUT SAP DATA'!$R34)),Data!$I$120)))</f>
        <v/>
      </c>
      <c r="BK31" s="24" t="str">
        <f>IF($B31="","",Occupancy!$G27*Data!$G$122*Data!$I$122)</f>
        <v/>
      </c>
      <c r="BL31" s="24" t="str">
        <f>IF($B31="","",Occupancy!$G27*Data!$G$122*Data!$I$122)</f>
        <v/>
      </c>
      <c r="BM31" s="24" t="str">
        <f>IF($B31="","",Occupancy!$G27*Data!$G$122*Data!$I$122)</f>
        <v/>
      </c>
      <c r="BN31" s="24" t="str">
        <f>IF($B31="","",Occupancy!$G27*Data!$G$122*Data!$I$122)</f>
        <v/>
      </c>
      <c r="BO31" s="24" t="str">
        <f>IF($B31="","",Occupancy!$G27*Data!$G$122*Data!$I$122)</f>
        <v/>
      </c>
      <c r="BP31" s="24" t="str">
        <f>IF($B31="","",Occupancy!$G27*Data!$G$122*Data!$I$122)</f>
        <v/>
      </c>
      <c r="BQ31" s="24" t="str">
        <f>IF($B31="","",Occupancy!$G27*Data!$G$122*Data!$I$122)</f>
        <v/>
      </c>
      <c r="BR31" s="24" t="str">
        <f>IF($B31="","",Occupancy!$G27*Data!$G$122*Data!$I$122)</f>
        <v/>
      </c>
      <c r="BS31" s="24" t="str">
        <f>IF($B31="","",Occupancy!$G27*Data!$G$122*Data!$I$122)</f>
        <v/>
      </c>
      <c r="BT31" s="24" t="str">
        <f>IF($B31="","",Occupancy!$G27*Data!$G$122*Data!$I$122)</f>
        <v/>
      </c>
      <c r="BU31" s="24" t="str">
        <f>IF($B31="","",Occupancy!$G27*Data!$G$122*Data!$I$122)</f>
        <v/>
      </c>
      <c r="BV31" s="24" t="str">
        <f>IF($B31="","",Occupancy!$G27*Data!$G$122*Data!$I$122)</f>
        <v/>
      </c>
      <c r="BW31" s="175" t="str">
        <f>IF($B31="","",1000*DHW!CV31/(Data!D$18*24))</f>
        <v/>
      </c>
      <c r="BX31" s="175" t="str">
        <f>IF($B31="","",1000*DHW!CW31/(Data!E$18*24))</f>
        <v/>
      </c>
      <c r="BY31" s="175" t="str">
        <f>IF($B31="","",1000*DHW!CX31/(Data!F$18*24))</f>
        <v/>
      </c>
      <c r="BZ31" s="175" t="str">
        <f>IF($B31="","",1000*DHW!CY31/(Data!G$18*24))</f>
        <v/>
      </c>
      <c r="CA31" s="175" t="str">
        <f>IF($B31="","",1000*DHW!CZ31/(Data!H$18*24))</f>
        <v/>
      </c>
      <c r="CB31" s="175" t="str">
        <f>IF($B31="","",1000*DHW!DA31/(Data!I$18*24))</f>
        <v/>
      </c>
      <c r="CC31" s="175" t="str">
        <f>IF($B31="","",1000*DHW!DB31/(Data!J$18*24))</f>
        <v/>
      </c>
      <c r="CD31" s="175" t="str">
        <f>IF($B31="","",1000*DHW!DC31/(Data!K$18*24))</f>
        <v/>
      </c>
      <c r="CE31" s="175" t="str">
        <f>IF($B31="","",1000*DHW!DD31/(Data!L$18*24))</f>
        <v/>
      </c>
      <c r="CF31" s="175" t="str">
        <f>IF($B31="","",1000*DHW!DE31/(Data!M$18*24))</f>
        <v/>
      </c>
      <c r="CG31" s="175" t="str">
        <f>IF($B31="","",1000*DHW!DF31/(Data!N$18*24))</f>
        <v/>
      </c>
      <c r="CH31" s="175" t="str">
        <f>IF($B31="","",1000*DHW!DG31/(Data!O$18*24))</f>
        <v/>
      </c>
      <c r="CI31" s="24" t="str">
        <f t="shared" si="0"/>
        <v/>
      </c>
      <c r="CJ31" s="24" t="str">
        <f t="shared" si="1"/>
        <v/>
      </c>
      <c r="CK31" s="24" t="str">
        <f t="shared" si="2"/>
        <v/>
      </c>
      <c r="CL31" s="24" t="str">
        <f t="shared" si="3"/>
        <v/>
      </c>
      <c r="CM31" s="24" t="str">
        <f t="shared" si="4"/>
        <v/>
      </c>
      <c r="CN31" s="24" t="str">
        <f t="shared" si="5"/>
        <v/>
      </c>
      <c r="CO31" s="24" t="str">
        <f t="shared" si="6"/>
        <v/>
      </c>
      <c r="CP31" s="24" t="str">
        <f t="shared" si="7"/>
        <v/>
      </c>
      <c r="CQ31" s="24" t="str">
        <f t="shared" si="8"/>
        <v/>
      </c>
      <c r="CR31" s="24" t="str">
        <f t="shared" si="9"/>
        <v/>
      </c>
      <c r="CS31" s="24" t="str">
        <f t="shared" si="10"/>
        <v/>
      </c>
      <c r="CT31" s="24" t="str">
        <f t="shared" si="11"/>
        <v/>
      </c>
    </row>
    <row r="32" spans="2:98" s="3" customFormat="1" ht="19.899999999999999" customHeight="1">
      <c r="B32" s="16" t="str">
        <f>IF('3 INPUT SAP DATA'!H35="","",'3 INPUT SAP DATA'!H35)</f>
        <v/>
      </c>
      <c r="C32" s="24" t="str">
        <f>IF($B32="","",Data!$G$115*Occupancy!$G28*Data!$I$115)</f>
        <v/>
      </c>
      <c r="D32" s="24" t="str">
        <f>IF($B32="","",Data!$G$115*Occupancy!$G28*Data!$I$115)</f>
        <v/>
      </c>
      <c r="E32" s="24" t="str">
        <f>IF($B32="","",Data!$G$115*Occupancy!$G28*Data!$I$115)</f>
        <v/>
      </c>
      <c r="F32" s="24" t="str">
        <f>IF($B32="","",Data!$G$115*Occupancy!$G28*Data!$I$115)</f>
        <v/>
      </c>
      <c r="G32" s="24" t="str">
        <f>IF($B32="","",Data!$G$115*Occupancy!$G28*Data!$I$115)</f>
        <v/>
      </c>
      <c r="H32" s="24" t="str">
        <f>IF($B32="","",Data!$G$115*Occupancy!$G28*Data!$I$115)</f>
        <v/>
      </c>
      <c r="I32" s="24" t="str">
        <f>IF($B32="","",Data!$G$115*Occupancy!$G28*Data!$I$115)</f>
        <v/>
      </c>
      <c r="J32" s="24" t="str">
        <f>IF($B32="","",Data!$G$115*Occupancy!$G28*Data!$I$115)</f>
        <v/>
      </c>
      <c r="K32" s="24" t="str">
        <f>IF($B32="","",Data!$G$115*Occupancy!$G28*Data!$I$115)</f>
        <v/>
      </c>
      <c r="L32" s="24" t="str">
        <f>IF($B32="","",Data!$G$115*Occupancy!$G28*Data!$I$115)</f>
        <v/>
      </c>
      <c r="M32" s="24" t="str">
        <f>IF($B32="","",Data!$G$115*Occupancy!$G28*Data!$I$115)</f>
        <v/>
      </c>
      <c r="N32" s="24" t="str">
        <f>IF($B32="","",Data!$G$115*Occupancy!$G28*Data!$I$115)</f>
        <v/>
      </c>
      <c r="O32" s="175" t="str">
        <f>IF($B32="","",Lighting!P31)</f>
        <v/>
      </c>
      <c r="P32" s="175" t="str">
        <f>IF($B32="","",Lighting!Q31)</f>
        <v/>
      </c>
      <c r="Q32" s="175" t="str">
        <f>IF($B32="","",Lighting!R31)</f>
        <v/>
      </c>
      <c r="R32" s="175" t="str">
        <f>IF($B32="","",Lighting!S31)</f>
        <v/>
      </c>
      <c r="S32" s="175" t="str">
        <f>IF($B32="","",Lighting!T31)</f>
        <v/>
      </c>
      <c r="T32" s="175" t="str">
        <f>IF($B32="","",Lighting!U31)</f>
        <v/>
      </c>
      <c r="U32" s="175" t="str">
        <f>IF($B32="","",Lighting!V31)</f>
        <v/>
      </c>
      <c r="V32" s="175" t="str">
        <f>IF($B32="","",Lighting!W31)</f>
        <v/>
      </c>
      <c r="W32" s="175" t="str">
        <f>IF($B32="","",Lighting!X31)</f>
        <v/>
      </c>
      <c r="X32" s="175" t="str">
        <f>IF($B32="","",Lighting!Y31)</f>
        <v/>
      </c>
      <c r="Y32" s="175" t="str">
        <f>IF($B32="","",Lighting!Z31)</f>
        <v/>
      </c>
      <c r="Z32" s="175" t="str">
        <f>IF($B32="","",Lighting!AA31)</f>
        <v/>
      </c>
      <c r="AA32" s="24" t="str">
        <f>IF($B32="","",Appliances!W31)</f>
        <v/>
      </c>
      <c r="AB32" s="24" t="str">
        <f>IF($B32="","",Appliances!X31)</f>
        <v/>
      </c>
      <c r="AC32" s="24" t="str">
        <f>IF($B32="","",Appliances!Y31)</f>
        <v/>
      </c>
      <c r="AD32" s="24" t="str">
        <f>IF($B32="","",Appliances!Z31)</f>
        <v/>
      </c>
      <c r="AE32" s="24" t="str">
        <f>IF($B32="","",Appliances!AA31)</f>
        <v/>
      </c>
      <c r="AF32" s="24" t="str">
        <f>IF($B32="","",Appliances!AB31)</f>
        <v/>
      </c>
      <c r="AG32" s="24" t="str">
        <f>IF($B32="","",Appliances!AC31)</f>
        <v/>
      </c>
      <c r="AH32" s="24" t="str">
        <f>IF($B32="","",Appliances!AD31)</f>
        <v/>
      </c>
      <c r="AI32" s="24" t="str">
        <f>IF($B32="","",Appliances!AE31)</f>
        <v/>
      </c>
      <c r="AJ32" s="24" t="str">
        <f>IF($B32="","",Appliances!AF31)</f>
        <v/>
      </c>
      <c r="AK32" s="24" t="str">
        <f>IF($B32="","",Appliances!AG31)</f>
        <v/>
      </c>
      <c r="AL32" s="24" t="str">
        <f>IF($B32="","",Appliances!AH31)</f>
        <v/>
      </c>
      <c r="AM32" s="24" t="str">
        <f>IF($B32="","",Cooking!P31)</f>
        <v/>
      </c>
      <c r="AN32" s="24" t="str">
        <f>IF($B32="","",Cooking!Q31)</f>
        <v/>
      </c>
      <c r="AO32" s="24" t="str">
        <f>IF($B32="","",Cooking!R31)</f>
        <v/>
      </c>
      <c r="AP32" s="24" t="str">
        <f>IF($B32="","",Cooking!S31)</f>
        <v/>
      </c>
      <c r="AQ32" s="24" t="str">
        <f>IF($B32="","",Cooking!T31)</f>
        <v/>
      </c>
      <c r="AR32" s="24" t="str">
        <f>IF($B32="","",Cooking!U31)</f>
        <v/>
      </c>
      <c r="AS32" s="24" t="str">
        <f>IF($B32="","",Cooking!V31)</f>
        <v/>
      </c>
      <c r="AT32" s="24" t="str">
        <f>IF($B32="","",Cooking!W31)</f>
        <v/>
      </c>
      <c r="AU32" s="24" t="str">
        <f>IF($B32="","",Cooking!X31)</f>
        <v/>
      </c>
      <c r="AV32" s="24" t="str">
        <f>IF($B32="","",Cooking!Y31)</f>
        <v/>
      </c>
      <c r="AW32" s="24" t="str">
        <f>IF($B32="","",Cooking!Z31)</f>
        <v/>
      </c>
      <c r="AX32" s="24" t="str">
        <f>IF($B32="","",Cooking!AA31)</f>
        <v/>
      </c>
      <c r="AY32" s="176" t="str">
        <f>IF($B32="","",IF(ISNUMBER(SEARCH("Gas",'3 INPUT SAP DATA'!$AI35)),Data!$G$119*Data!$I$119,0)
+(('3 INPUT SAP DATA'!$AQ35*1000/8760)-IF(ISNUMBER(SEARCH("Gas",'3 INPUT SAP DATA'!$AI35)),Data!$G$119*Data!$I$119,0))
*IF(ISNUMBER(SEARCH("MVHR",'3 INPUT SAP DATA'!$R35)),Data!$I$121,IF(ISNUMBER(SEARCH("Positive",'3 INPUT SAP DATA'!$R35)),Data!$I$120)))</f>
        <v/>
      </c>
      <c r="AZ32" s="176" t="str">
        <f>IF($B32="","",IF(ISNUMBER(SEARCH("Gas",'3 INPUT SAP DATA'!$AI35)),Data!$G$119*Data!$I$119,0)
+(('3 INPUT SAP DATA'!$AQ35*1000/8760)-IF(ISNUMBER(SEARCH("Gas",'3 INPUT SAP DATA'!$AI35)),Data!$G$119*Data!$I$119,0))
*IF(ISNUMBER(SEARCH("MVHR",'3 INPUT SAP DATA'!$R35)),Data!$I$121,IF(ISNUMBER(SEARCH("Positive",'3 INPUT SAP DATA'!$R35)),Data!$I$120)))</f>
        <v/>
      </c>
      <c r="BA32" s="176" t="str">
        <f>IF($B32="","",IF(ISNUMBER(SEARCH("Gas",'3 INPUT SAP DATA'!$AI35)),Data!$G$119*Data!$I$119,0)
+(('3 INPUT SAP DATA'!$AQ35*1000/8760)-IF(ISNUMBER(SEARCH("Gas",'3 INPUT SAP DATA'!$AI35)),Data!$G$119*Data!$I$119,0))
*IF(ISNUMBER(SEARCH("MVHR",'3 INPUT SAP DATA'!$R35)),Data!$I$121,IF(ISNUMBER(SEARCH("Positive",'3 INPUT SAP DATA'!$R35)),Data!$I$120)))</f>
        <v/>
      </c>
      <c r="BB32" s="176" t="str">
        <f>IF($B32="","",IF(ISNUMBER(SEARCH("Gas",'3 INPUT SAP DATA'!$AI35)),Data!$G$119*Data!$I$119,0)
+(('3 INPUT SAP DATA'!$AQ35*1000/8760)-IF(ISNUMBER(SEARCH("Gas",'3 INPUT SAP DATA'!$AI35)),Data!$G$119*Data!$I$119,0))
*IF(ISNUMBER(SEARCH("MVHR",'3 INPUT SAP DATA'!$R35)),Data!$I$121,IF(ISNUMBER(SEARCH("Positive",'3 INPUT SAP DATA'!$R35)),Data!$I$120)))</f>
        <v/>
      </c>
      <c r="BC32" s="176" t="str">
        <f>IF($B32="","",IF(ISNUMBER(SEARCH("Gas",'3 INPUT SAP DATA'!$AI35)),Data!$G$119*Data!$I$119,0)
+(('3 INPUT SAP DATA'!$AQ35*1000/8760)-IF(ISNUMBER(SEARCH("Gas",'3 INPUT SAP DATA'!$AI35)),Data!$G$119*Data!$I$119,0))
*IF(ISNUMBER(SEARCH("MVHR",'3 INPUT SAP DATA'!$R35)),Data!$I$121,IF(ISNUMBER(SEARCH("Positive",'3 INPUT SAP DATA'!$R35)),Data!$I$120)))</f>
        <v/>
      </c>
      <c r="BD32" s="176" t="str">
        <f>IF($B32="","",IF(ISNUMBER(SEARCH("Gas",'3 INPUT SAP DATA'!$AI35)),Data!$G$119*Data!$I$119,0)
+(('3 INPUT SAP DATA'!$AQ35*1000/8760)-IF(ISNUMBER(SEARCH("Gas",'3 INPUT SAP DATA'!$AI35)),Data!$G$119*Data!$I$119,0))
*IF(ISNUMBER(SEARCH("MVHR",'3 INPUT SAP DATA'!$R35)),Data!$I$121,IF(ISNUMBER(SEARCH("Positive",'3 INPUT SAP DATA'!$R35)),Data!$I$120)))</f>
        <v/>
      </c>
      <c r="BE32" s="176" t="str">
        <f>IF($B32="","",IF(ISNUMBER(SEARCH("Gas",'3 INPUT SAP DATA'!$AI35)),Data!$G$119*Data!$I$119,0)
+(('3 INPUT SAP DATA'!$AQ35*1000/8760)-IF(ISNUMBER(SEARCH("Gas",'3 INPUT SAP DATA'!$AI35)),Data!$G$119*Data!$I$119,0))
*IF(ISNUMBER(SEARCH("MVHR",'3 INPUT SAP DATA'!$R35)),Data!$I$121,IF(ISNUMBER(SEARCH("Positive",'3 INPUT SAP DATA'!$R35)),Data!$I$120)))</f>
        <v/>
      </c>
      <c r="BF32" s="176" t="str">
        <f>IF($B32="","",IF(ISNUMBER(SEARCH("Gas",'3 INPUT SAP DATA'!$AI35)),Data!$G$119*Data!$I$119,0)
+(('3 INPUT SAP DATA'!$AQ35*1000/8760)-IF(ISNUMBER(SEARCH("Gas",'3 INPUT SAP DATA'!$AI35)),Data!$G$119*Data!$I$119,0))
*IF(ISNUMBER(SEARCH("MVHR",'3 INPUT SAP DATA'!$R35)),Data!$I$121,IF(ISNUMBER(SEARCH("Positive",'3 INPUT SAP DATA'!$R35)),Data!$I$120)))</f>
        <v/>
      </c>
      <c r="BG32" s="176" t="str">
        <f>IF($B32="","",IF(ISNUMBER(SEARCH("Gas",'3 INPUT SAP DATA'!$AI35)),Data!$G$119*Data!$I$119,0)
+(('3 INPUT SAP DATA'!$AQ35*1000/8760)-IF(ISNUMBER(SEARCH("Gas",'3 INPUT SAP DATA'!$AI35)),Data!$G$119*Data!$I$119,0))
*IF(ISNUMBER(SEARCH("MVHR",'3 INPUT SAP DATA'!$R35)),Data!$I$121,IF(ISNUMBER(SEARCH("Positive",'3 INPUT SAP DATA'!$R35)),Data!$I$120)))</f>
        <v/>
      </c>
      <c r="BH32" s="176" t="str">
        <f>IF($B32="","",IF(ISNUMBER(SEARCH("Gas",'3 INPUT SAP DATA'!$AI35)),Data!$G$119*Data!$I$119,0)
+(('3 INPUT SAP DATA'!$AQ35*1000/8760)-IF(ISNUMBER(SEARCH("Gas",'3 INPUT SAP DATA'!$AI35)),Data!$G$119*Data!$I$119,0))
*IF(ISNUMBER(SEARCH("MVHR",'3 INPUT SAP DATA'!$R35)),Data!$I$121,IF(ISNUMBER(SEARCH("Positive",'3 INPUT SAP DATA'!$R35)),Data!$I$120)))</f>
        <v/>
      </c>
      <c r="BI32" s="176" t="str">
        <f>IF($B32="","",IF(ISNUMBER(SEARCH("Gas",'3 INPUT SAP DATA'!$AI35)),Data!$G$119*Data!$I$119,0)
+(('3 INPUT SAP DATA'!$AQ35*1000/8760)-IF(ISNUMBER(SEARCH("Gas",'3 INPUT SAP DATA'!$AI35)),Data!$G$119*Data!$I$119,0))
*IF(ISNUMBER(SEARCH("MVHR",'3 INPUT SAP DATA'!$R35)),Data!$I$121,IF(ISNUMBER(SEARCH("Positive",'3 INPUT SAP DATA'!$R35)),Data!$I$120)))</f>
        <v/>
      </c>
      <c r="BJ32" s="176" t="str">
        <f>IF($B32="","",IF(ISNUMBER(SEARCH("Gas",'3 INPUT SAP DATA'!$AI35)),Data!$G$119*Data!$I$119,0)
+(('3 INPUT SAP DATA'!$AQ35*1000/8760)-IF(ISNUMBER(SEARCH("Gas",'3 INPUT SAP DATA'!$AI35)),Data!$G$119*Data!$I$119,0))
*IF(ISNUMBER(SEARCH("MVHR",'3 INPUT SAP DATA'!$R35)),Data!$I$121,IF(ISNUMBER(SEARCH("Positive",'3 INPUT SAP DATA'!$R35)),Data!$I$120)))</f>
        <v/>
      </c>
      <c r="BK32" s="24" t="str">
        <f>IF($B32="","",Occupancy!$G28*Data!$G$122*Data!$I$122)</f>
        <v/>
      </c>
      <c r="BL32" s="24" t="str">
        <f>IF($B32="","",Occupancy!$G28*Data!$G$122*Data!$I$122)</f>
        <v/>
      </c>
      <c r="BM32" s="24" t="str">
        <f>IF($B32="","",Occupancy!$G28*Data!$G$122*Data!$I$122)</f>
        <v/>
      </c>
      <c r="BN32" s="24" t="str">
        <f>IF($B32="","",Occupancy!$G28*Data!$G$122*Data!$I$122)</f>
        <v/>
      </c>
      <c r="BO32" s="24" t="str">
        <f>IF($B32="","",Occupancy!$G28*Data!$G$122*Data!$I$122)</f>
        <v/>
      </c>
      <c r="BP32" s="24" t="str">
        <f>IF($B32="","",Occupancy!$G28*Data!$G$122*Data!$I$122)</f>
        <v/>
      </c>
      <c r="BQ32" s="24" t="str">
        <f>IF($B32="","",Occupancy!$G28*Data!$G$122*Data!$I$122)</f>
        <v/>
      </c>
      <c r="BR32" s="24" t="str">
        <f>IF($B32="","",Occupancy!$G28*Data!$G$122*Data!$I$122)</f>
        <v/>
      </c>
      <c r="BS32" s="24" t="str">
        <f>IF($B32="","",Occupancy!$G28*Data!$G$122*Data!$I$122)</f>
        <v/>
      </c>
      <c r="BT32" s="24" t="str">
        <f>IF($B32="","",Occupancy!$G28*Data!$G$122*Data!$I$122)</f>
        <v/>
      </c>
      <c r="BU32" s="24" t="str">
        <f>IF($B32="","",Occupancy!$G28*Data!$G$122*Data!$I$122)</f>
        <v/>
      </c>
      <c r="BV32" s="24" t="str">
        <f>IF($B32="","",Occupancy!$G28*Data!$G$122*Data!$I$122)</f>
        <v/>
      </c>
      <c r="BW32" s="175" t="str">
        <f>IF($B32="","",1000*DHW!CV32/(Data!D$18*24))</f>
        <v/>
      </c>
      <c r="BX32" s="175" t="str">
        <f>IF($B32="","",1000*DHW!CW32/(Data!E$18*24))</f>
        <v/>
      </c>
      <c r="BY32" s="175" t="str">
        <f>IF($B32="","",1000*DHW!CX32/(Data!F$18*24))</f>
        <v/>
      </c>
      <c r="BZ32" s="175" t="str">
        <f>IF($B32="","",1000*DHW!CY32/(Data!G$18*24))</f>
        <v/>
      </c>
      <c r="CA32" s="175" t="str">
        <f>IF($B32="","",1000*DHW!CZ32/(Data!H$18*24))</f>
        <v/>
      </c>
      <c r="CB32" s="175" t="str">
        <f>IF($B32="","",1000*DHW!DA32/(Data!I$18*24))</f>
        <v/>
      </c>
      <c r="CC32" s="175" t="str">
        <f>IF($B32="","",1000*DHW!DB32/(Data!J$18*24))</f>
        <v/>
      </c>
      <c r="CD32" s="175" t="str">
        <f>IF($B32="","",1000*DHW!DC32/(Data!K$18*24))</f>
        <v/>
      </c>
      <c r="CE32" s="175" t="str">
        <f>IF($B32="","",1000*DHW!DD32/(Data!L$18*24))</f>
        <v/>
      </c>
      <c r="CF32" s="175" t="str">
        <f>IF($B32="","",1000*DHW!DE32/(Data!M$18*24))</f>
        <v/>
      </c>
      <c r="CG32" s="175" t="str">
        <f>IF($B32="","",1000*DHW!DF32/(Data!N$18*24))</f>
        <v/>
      </c>
      <c r="CH32" s="175" t="str">
        <f>IF($B32="","",1000*DHW!DG32/(Data!O$18*24))</f>
        <v/>
      </c>
      <c r="CI32" s="24" t="str">
        <f t="shared" si="0"/>
        <v/>
      </c>
      <c r="CJ32" s="24" t="str">
        <f t="shared" si="1"/>
        <v/>
      </c>
      <c r="CK32" s="24" t="str">
        <f t="shared" si="2"/>
        <v/>
      </c>
      <c r="CL32" s="24" t="str">
        <f t="shared" si="3"/>
        <v/>
      </c>
      <c r="CM32" s="24" t="str">
        <f t="shared" si="4"/>
        <v/>
      </c>
      <c r="CN32" s="24" t="str">
        <f t="shared" si="5"/>
        <v/>
      </c>
      <c r="CO32" s="24" t="str">
        <f t="shared" si="6"/>
        <v/>
      </c>
      <c r="CP32" s="24" t="str">
        <f t="shared" si="7"/>
        <v/>
      </c>
      <c r="CQ32" s="24" t="str">
        <f t="shared" si="8"/>
        <v/>
      </c>
      <c r="CR32" s="24" t="str">
        <f t="shared" si="9"/>
        <v/>
      </c>
      <c r="CS32" s="24" t="str">
        <f t="shared" si="10"/>
        <v/>
      </c>
      <c r="CT32" s="24" t="str">
        <f t="shared" si="11"/>
        <v/>
      </c>
    </row>
    <row r="33" spans="2:98" s="3" customFormat="1" ht="19.899999999999999" customHeight="1">
      <c r="B33" s="16" t="str">
        <f>IF('3 INPUT SAP DATA'!H36="","",'3 INPUT SAP DATA'!H36)</f>
        <v/>
      </c>
      <c r="C33" s="24" t="str">
        <f>IF($B33="","",Data!$G$115*Occupancy!$G29*Data!$I$115)</f>
        <v/>
      </c>
      <c r="D33" s="24" t="str">
        <f>IF($B33="","",Data!$G$115*Occupancy!$G29*Data!$I$115)</f>
        <v/>
      </c>
      <c r="E33" s="24" t="str">
        <f>IF($B33="","",Data!$G$115*Occupancy!$G29*Data!$I$115)</f>
        <v/>
      </c>
      <c r="F33" s="24" t="str">
        <f>IF($B33="","",Data!$G$115*Occupancy!$G29*Data!$I$115)</f>
        <v/>
      </c>
      <c r="G33" s="24" t="str">
        <f>IF($B33="","",Data!$G$115*Occupancy!$G29*Data!$I$115)</f>
        <v/>
      </c>
      <c r="H33" s="24" t="str">
        <f>IF($B33="","",Data!$G$115*Occupancy!$G29*Data!$I$115)</f>
        <v/>
      </c>
      <c r="I33" s="24" t="str">
        <f>IF($B33="","",Data!$G$115*Occupancy!$G29*Data!$I$115)</f>
        <v/>
      </c>
      <c r="J33" s="24" t="str">
        <f>IF($B33="","",Data!$G$115*Occupancy!$G29*Data!$I$115)</f>
        <v/>
      </c>
      <c r="K33" s="24" t="str">
        <f>IF($B33="","",Data!$G$115*Occupancy!$G29*Data!$I$115)</f>
        <v/>
      </c>
      <c r="L33" s="24" t="str">
        <f>IF($B33="","",Data!$G$115*Occupancy!$G29*Data!$I$115)</f>
        <v/>
      </c>
      <c r="M33" s="24" t="str">
        <f>IF($B33="","",Data!$G$115*Occupancy!$G29*Data!$I$115)</f>
        <v/>
      </c>
      <c r="N33" s="24" t="str">
        <f>IF($B33="","",Data!$G$115*Occupancy!$G29*Data!$I$115)</f>
        <v/>
      </c>
      <c r="O33" s="175" t="str">
        <f>IF($B33="","",Lighting!P32)</f>
        <v/>
      </c>
      <c r="P33" s="175" t="str">
        <f>IF($B33="","",Lighting!Q32)</f>
        <v/>
      </c>
      <c r="Q33" s="175" t="str">
        <f>IF($B33="","",Lighting!R32)</f>
        <v/>
      </c>
      <c r="R33" s="175" t="str">
        <f>IF($B33="","",Lighting!S32)</f>
        <v/>
      </c>
      <c r="S33" s="175" t="str">
        <f>IF($B33="","",Lighting!T32)</f>
        <v/>
      </c>
      <c r="T33" s="175" t="str">
        <f>IF($B33="","",Lighting!U32)</f>
        <v/>
      </c>
      <c r="U33" s="175" t="str">
        <f>IF($B33="","",Lighting!V32)</f>
        <v/>
      </c>
      <c r="V33" s="175" t="str">
        <f>IF($B33="","",Lighting!W32)</f>
        <v/>
      </c>
      <c r="W33" s="175" t="str">
        <f>IF($B33="","",Lighting!X32)</f>
        <v/>
      </c>
      <c r="X33" s="175" t="str">
        <f>IF($B33="","",Lighting!Y32)</f>
        <v/>
      </c>
      <c r="Y33" s="175" t="str">
        <f>IF($B33="","",Lighting!Z32)</f>
        <v/>
      </c>
      <c r="Z33" s="175" t="str">
        <f>IF($B33="","",Lighting!AA32)</f>
        <v/>
      </c>
      <c r="AA33" s="24" t="str">
        <f>IF($B33="","",Appliances!W32)</f>
        <v/>
      </c>
      <c r="AB33" s="24" t="str">
        <f>IF($B33="","",Appliances!X32)</f>
        <v/>
      </c>
      <c r="AC33" s="24" t="str">
        <f>IF($B33="","",Appliances!Y32)</f>
        <v/>
      </c>
      <c r="AD33" s="24" t="str">
        <f>IF($B33="","",Appliances!Z32)</f>
        <v/>
      </c>
      <c r="AE33" s="24" t="str">
        <f>IF($B33="","",Appliances!AA32)</f>
        <v/>
      </c>
      <c r="AF33" s="24" t="str">
        <f>IF($B33="","",Appliances!AB32)</f>
        <v/>
      </c>
      <c r="AG33" s="24" t="str">
        <f>IF($B33="","",Appliances!AC32)</f>
        <v/>
      </c>
      <c r="AH33" s="24" t="str">
        <f>IF($B33="","",Appliances!AD32)</f>
        <v/>
      </c>
      <c r="AI33" s="24" t="str">
        <f>IF($B33="","",Appliances!AE32)</f>
        <v/>
      </c>
      <c r="AJ33" s="24" t="str">
        <f>IF($B33="","",Appliances!AF32)</f>
        <v/>
      </c>
      <c r="AK33" s="24" t="str">
        <f>IF($B33="","",Appliances!AG32)</f>
        <v/>
      </c>
      <c r="AL33" s="24" t="str">
        <f>IF($B33="","",Appliances!AH32)</f>
        <v/>
      </c>
      <c r="AM33" s="24" t="str">
        <f>IF($B33="","",Cooking!P32)</f>
        <v/>
      </c>
      <c r="AN33" s="24" t="str">
        <f>IF($B33="","",Cooking!Q32)</f>
        <v/>
      </c>
      <c r="AO33" s="24" t="str">
        <f>IF($B33="","",Cooking!R32)</f>
        <v/>
      </c>
      <c r="AP33" s="24" t="str">
        <f>IF($B33="","",Cooking!S32)</f>
        <v/>
      </c>
      <c r="AQ33" s="24" t="str">
        <f>IF($B33="","",Cooking!T32)</f>
        <v/>
      </c>
      <c r="AR33" s="24" t="str">
        <f>IF($B33="","",Cooking!U32)</f>
        <v/>
      </c>
      <c r="AS33" s="24" t="str">
        <f>IF($B33="","",Cooking!V32)</f>
        <v/>
      </c>
      <c r="AT33" s="24" t="str">
        <f>IF($B33="","",Cooking!W32)</f>
        <v/>
      </c>
      <c r="AU33" s="24" t="str">
        <f>IF($B33="","",Cooking!X32)</f>
        <v/>
      </c>
      <c r="AV33" s="24" t="str">
        <f>IF($B33="","",Cooking!Y32)</f>
        <v/>
      </c>
      <c r="AW33" s="24" t="str">
        <f>IF($B33="","",Cooking!Z32)</f>
        <v/>
      </c>
      <c r="AX33" s="24" t="str">
        <f>IF($B33="","",Cooking!AA32)</f>
        <v/>
      </c>
      <c r="AY33" s="176" t="str">
        <f>IF($B33="","",IF(ISNUMBER(SEARCH("Gas",'3 INPUT SAP DATA'!$AI36)),Data!$G$119*Data!$I$119,0)
+(('3 INPUT SAP DATA'!$AQ36*1000/8760)-IF(ISNUMBER(SEARCH("Gas",'3 INPUT SAP DATA'!$AI36)),Data!$G$119*Data!$I$119,0))
*IF(ISNUMBER(SEARCH("MVHR",'3 INPUT SAP DATA'!$R36)),Data!$I$121,IF(ISNUMBER(SEARCH("Positive",'3 INPUT SAP DATA'!$R36)),Data!$I$120)))</f>
        <v/>
      </c>
      <c r="AZ33" s="176" t="str">
        <f>IF($B33="","",IF(ISNUMBER(SEARCH("Gas",'3 INPUT SAP DATA'!$AI36)),Data!$G$119*Data!$I$119,0)
+(('3 INPUT SAP DATA'!$AQ36*1000/8760)-IF(ISNUMBER(SEARCH("Gas",'3 INPUT SAP DATA'!$AI36)),Data!$G$119*Data!$I$119,0))
*IF(ISNUMBER(SEARCH("MVHR",'3 INPUT SAP DATA'!$R36)),Data!$I$121,IF(ISNUMBER(SEARCH("Positive",'3 INPUT SAP DATA'!$R36)),Data!$I$120)))</f>
        <v/>
      </c>
      <c r="BA33" s="176" t="str">
        <f>IF($B33="","",IF(ISNUMBER(SEARCH("Gas",'3 INPUT SAP DATA'!$AI36)),Data!$G$119*Data!$I$119,0)
+(('3 INPUT SAP DATA'!$AQ36*1000/8760)-IF(ISNUMBER(SEARCH("Gas",'3 INPUT SAP DATA'!$AI36)),Data!$G$119*Data!$I$119,0))
*IF(ISNUMBER(SEARCH("MVHR",'3 INPUT SAP DATA'!$R36)),Data!$I$121,IF(ISNUMBER(SEARCH("Positive",'3 INPUT SAP DATA'!$R36)),Data!$I$120)))</f>
        <v/>
      </c>
      <c r="BB33" s="176" t="str">
        <f>IF($B33="","",IF(ISNUMBER(SEARCH("Gas",'3 INPUT SAP DATA'!$AI36)),Data!$G$119*Data!$I$119,0)
+(('3 INPUT SAP DATA'!$AQ36*1000/8760)-IF(ISNUMBER(SEARCH("Gas",'3 INPUT SAP DATA'!$AI36)),Data!$G$119*Data!$I$119,0))
*IF(ISNUMBER(SEARCH("MVHR",'3 INPUT SAP DATA'!$R36)),Data!$I$121,IF(ISNUMBER(SEARCH("Positive",'3 INPUT SAP DATA'!$R36)),Data!$I$120)))</f>
        <v/>
      </c>
      <c r="BC33" s="176" t="str">
        <f>IF($B33="","",IF(ISNUMBER(SEARCH("Gas",'3 INPUT SAP DATA'!$AI36)),Data!$G$119*Data!$I$119,0)
+(('3 INPUT SAP DATA'!$AQ36*1000/8760)-IF(ISNUMBER(SEARCH("Gas",'3 INPUT SAP DATA'!$AI36)),Data!$G$119*Data!$I$119,0))
*IF(ISNUMBER(SEARCH("MVHR",'3 INPUT SAP DATA'!$R36)),Data!$I$121,IF(ISNUMBER(SEARCH("Positive",'3 INPUT SAP DATA'!$R36)),Data!$I$120)))</f>
        <v/>
      </c>
      <c r="BD33" s="176" t="str">
        <f>IF($B33="","",IF(ISNUMBER(SEARCH("Gas",'3 INPUT SAP DATA'!$AI36)),Data!$G$119*Data!$I$119,0)
+(('3 INPUT SAP DATA'!$AQ36*1000/8760)-IF(ISNUMBER(SEARCH("Gas",'3 INPUT SAP DATA'!$AI36)),Data!$G$119*Data!$I$119,0))
*IF(ISNUMBER(SEARCH("MVHR",'3 INPUT SAP DATA'!$R36)),Data!$I$121,IF(ISNUMBER(SEARCH("Positive",'3 INPUT SAP DATA'!$R36)),Data!$I$120)))</f>
        <v/>
      </c>
      <c r="BE33" s="176" t="str">
        <f>IF($B33="","",IF(ISNUMBER(SEARCH("Gas",'3 INPUT SAP DATA'!$AI36)),Data!$G$119*Data!$I$119,0)
+(('3 INPUT SAP DATA'!$AQ36*1000/8760)-IF(ISNUMBER(SEARCH("Gas",'3 INPUT SAP DATA'!$AI36)),Data!$G$119*Data!$I$119,0))
*IF(ISNUMBER(SEARCH("MVHR",'3 INPUT SAP DATA'!$R36)),Data!$I$121,IF(ISNUMBER(SEARCH("Positive",'3 INPUT SAP DATA'!$R36)),Data!$I$120)))</f>
        <v/>
      </c>
      <c r="BF33" s="176" t="str">
        <f>IF($B33="","",IF(ISNUMBER(SEARCH("Gas",'3 INPUT SAP DATA'!$AI36)),Data!$G$119*Data!$I$119,0)
+(('3 INPUT SAP DATA'!$AQ36*1000/8760)-IF(ISNUMBER(SEARCH("Gas",'3 INPUT SAP DATA'!$AI36)),Data!$G$119*Data!$I$119,0))
*IF(ISNUMBER(SEARCH("MVHR",'3 INPUT SAP DATA'!$R36)),Data!$I$121,IF(ISNUMBER(SEARCH("Positive",'3 INPUT SAP DATA'!$R36)),Data!$I$120)))</f>
        <v/>
      </c>
      <c r="BG33" s="176" t="str">
        <f>IF($B33="","",IF(ISNUMBER(SEARCH("Gas",'3 INPUT SAP DATA'!$AI36)),Data!$G$119*Data!$I$119,0)
+(('3 INPUT SAP DATA'!$AQ36*1000/8760)-IF(ISNUMBER(SEARCH("Gas",'3 INPUT SAP DATA'!$AI36)),Data!$G$119*Data!$I$119,0))
*IF(ISNUMBER(SEARCH("MVHR",'3 INPUT SAP DATA'!$R36)),Data!$I$121,IF(ISNUMBER(SEARCH("Positive",'3 INPUT SAP DATA'!$R36)),Data!$I$120)))</f>
        <v/>
      </c>
      <c r="BH33" s="176" t="str">
        <f>IF($B33="","",IF(ISNUMBER(SEARCH("Gas",'3 INPUT SAP DATA'!$AI36)),Data!$G$119*Data!$I$119,0)
+(('3 INPUT SAP DATA'!$AQ36*1000/8760)-IF(ISNUMBER(SEARCH("Gas",'3 INPUT SAP DATA'!$AI36)),Data!$G$119*Data!$I$119,0))
*IF(ISNUMBER(SEARCH("MVHR",'3 INPUT SAP DATA'!$R36)),Data!$I$121,IF(ISNUMBER(SEARCH("Positive",'3 INPUT SAP DATA'!$R36)),Data!$I$120)))</f>
        <v/>
      </c>
      <c r="BI33" s="176" t="str">
        <f>IF($B33="","",IF(ISNUMBER(SEARCH("Gas",'3 INPUT SAP DATA'!$AI36)),Data!$G$119*Data!$I$119,0)
+(('3 INPUT SAP DATA'!$AQ36*1000/8760)-IF(ISNUMBER(SEARCH("Gas",'3 INPUT SAP DATA'!$AI36)),Data!$G$119*Data!$I$119,0))
*IF(ISNUMBER(SEARCH("MVHR",'3 INPUT SAP DATA'!$R36)),Data!$I$121,IF(ISNUMBER(SEARCH("Positive",'3 INPUT SAP DATA'!$R36)),Data!$I$120)))</f>
        <v/>
      </c>
      <c r="BJ33" s="176" t="str">
        <f>IF($B33="","",IF(ISNUMBER(SEARCH("Gas",'3 INPUT SAP DATA'!$AI36)),Data!$G$119*Data!$I$119,0)
+(('3 INPUT SAP DATA'!$AQ36*1000/8760)-IF(ISNUMBER(SEARCH("Gas",'3 INPUT SAP DATA'!$AI36)),Data!$G$119*Data!$I$119,0))
*IF(ISNUMBER(SEARCH("MVHR",'3 INPUT SAP DATA'!$R36)),Data!$I$121,IF(ISNUMBER(SEARCH("Positive",'3 INPUT SAP DATA'!$R36)),Data!$I$120)))</f>
        <v/>
      </c>
      <c r="BK33" s="24" t="str">
        <f>IF($B33="","",Occupancy!$G29*Data!$G$122*Data!$I$122)</f>
        <v/>
      </c>
      <c r="BL33" s="24" t="str">
        <f>IF($B33="","",Occupancy!$G29*Data!$G$122*Data!$I$122)</f>
        <v/>
      </c>
      <c r="BM33" s="24" t="str">
        <f>IF($B33="","",Occupancy!$G29*Data!$G$122*Data!$I$122)</f>
        <v/>
      </c>
      <c r="BN33" s="24" t="str">
        <f>IF($B33="","",Occupancy!$G29*Data!$G$122*Data!$I$122)</f>
        <v/>
      </c>
      <c r="BO33" s="24" t="str">
        <f>IF($B33="","",Occupancy!$G29*Data!$G$122*Data!$I$122)</f>
        <v/>
      </c>
      <c r="BP33" s="24" t="str">
        <f>IF($B33="","",Occupancy!$G29*Data!$G$122*Data!$I$122)</f>
        <v/>
      </c>
      <c r="BQ33" s="24" t="str">
        <f>IF($B33="","",Occupancy!$G29*Data!$G$122*Data!$I$122)</f>
        <v/>
      </c>
      <c r="BR33" s="24" t="str">
        <f>IF($B33="","",Occupancy!$G29*Data!$G$122*Data!$I$122)</f>
        <v/>
      </c>
      <c r="BS33" s="24" t="str">
        <f>IF($B33="","",Occupancy!$G29*Data!$G$122*Data!$I$122)</f>
        <v/>
      </c>
      <c r="BT33" s="24" t="str">
        <f>IF($B33="","",Occupancy!$G29*Data!$G$122*Data!$I$122)</f>
        <v/>
      </c>
      <c r="BU33" s="24" t="str">
        <f>IF($B33="","",Occupancy!$G29*Data!$G$122*Data!$I$122)</f>
        <v/>
      </c>
      <c r="BV33" s="24" t="str">
        <f>IF($B33="","",Occupancy!$G29*Data!$G$122*Data!$I$122)</f>
        <v/>
      </c>
      <c r="BW33" s="175" t="str">
        <f>IF($B33="","",1000*DHW!CV33/(Data!D$18*24))</f>
        <v/>
      </c>
      <c r="BX33" s="175" t="str">
        <f>IF($B33="","",1000*DHW!CW33/(Data!E$18*24))</f>
        <v/>
      </c>
      <c r="BY33" s="175" t="str">
        <f>IF($B33="","",1000*DHW!CX33/(Data!F$18*24))</f>
        <v/>
      </c>
      <c r="BZ33" s="175" t="str">
        <f>IF($B33="","",1000*DHW!CY33/(Data!G$18*24))</f>
        <v/>
      </c>
      <c r="CA33" s="175" t="str">
        <f>IF($B33="","",1000*DHW!CZ33/(Data!H$18*24))</f>
        <v/>
      </c>
      <c r="CB33" s="175" t="str">
        <f>IF($B33="","",1000*DHW!DA33/(Data!I$18*24))</f>
        <v/>
      </c>
      <c r="CC33" s="175" t="str">
        <f>IF($B33="","",1000*DHW!DB33/(Data!J$18*24))</f>
        <v/>
      </c>
      <c r="CD33" s="175" t="str">
        <f>IF($B33="","",1000*DHW!DC33/(Data!K$18*24))</f>
        <v/>
      </c>
      <c r="CE33" s="175" t="str">
        <f>IF($B33="","",1000*DHW!DD33/(Data!L$18*24))</f>
        <v/>
      </c>
      <c r="CF33" s="175" t="str">
        <f>IF($B33="","",1000*DHW!DE33/(Data!M$18*24))</f>
        <v/>
      </c>
      <c r="CG33" s="175" t="str">
        <f>IF($B33="","",1000*DHW!DF33/(Data!N$18*24))</f>
        <v/>
      </c>
      <c r="CH33" s="175" t="str">
        <f>IF($B33="","",1000*DHW!DG33/(Data!O$18*24))</f>
        <v/>
      </c>
      <c r="CI33" s="24" t="str">
        <f t="shared" si="0"/>
        <v/>
      </c>
      <c r="CJ33" s="24" t="str">
        <f t="shared" si="1"/>
        <v/>
      </c>
      <c r="CK33" s="24" t="str">
        <f t="shared" si="2"/>
        <v/>
      </c>
      <c r="CL33" s="24" t="str">
        <f t="shared" si="3"/>
        <v/>
      </c>
      <c r="CM33" s="24" t="str">
        <f t="shared" si="4"/>
        <v/>
      </c>
      <c r="CN33" s="24" t="str">
        <f t="shared" si="5"/>
        <v/>
      </c>
      <c r="CO33" s="24" t="str">
        <f t="shared" si="6"/>
        <v/>
      </c>
      <c r="CP33" s="24" t="str">
        <f t="shared" si="7"/>
        <v/>
      </c>
      <c r="CQ33" s="24" t="str">
        <f t="shared" si="8"/>
        <v/>
      </c>
      <c r="CR33" s="24" t="str">
        <f t="shared" si="9"/>
        <v/>
      </c>
      <c r="CS33" s="24" t="str">
        <f t="shared" si="10"/>
        <v/>
      </c>
      <c r="CT33" s="24" t="str">
        <f t="shared" si="11"/>
        <v/>
      </c>
    </row>
    <row r="34" spans="2:98" s="3" customFormat="1" ht="19.899999999999999" customHeight="1">
      <c r="B34" s="16" t="str">
        <f>IF('3 INPUT SAP DATA'!H37="","",'3 INPUT SAP DATA'!H37)</f>
        <v/>
      </c>
      <c r="C34" s="24" t="str">
        <f>IF($B34="","",Data!$G$115*Occupancy!$G30*Data!$I$115)</f>
        <v/>
      </c>
      <c r="D34" s="24" t="str">
        <f>IF($B34="","",Data!$G$115*Occupancy!$G30*Data!$I$115)</f>
        <v/>
      </c>
      <c r="E34" s="24" t="str">
        <f>IF($B34="","",Data!$G$115*Occupancy!$G30*Data!$I$115)</f>
        <v/>
      </c>
      <c r="F34" s="24" t="str">
        <f>IF($B34="","",Data!$G$115*Occupancy!$G30*Data!$I$115)</f>
        <v/>
      </c>
      <c r="G34" s="24" t="str">
        <f>IF($B34="","",Data!$G$115*Occupancy!$G30*Data!$I$115)</f>
        <v/>
      </c>
      <c r="H34" s="24" t="str">
        <f>IF($B34="","",Data!$G$115*Occupancy!$G30*Data!$I$115)</f>
        <v/>
      </c>
      <c r="I34" s="24" t="str">
        <f>IF($B34="","",Data!$G$115*Occupancy!$G30*Data!$I$115)</f>
        <v/>
      </c>
      <c r="J34" s="24" t="str">
        <f>IF($B34="","",Data!$G$115*Occupancy!$G30*Data!$I$115)</f>
        <v/>
      </c>
      <c r="K34" s="24" t="str">
        <f>IF($B34="","",Data!$G$115*Occupancy!$G30*Data!$I$115)</f>
        <v/>
      </c>
      <c r="L34" s="24" t="str">
        <f>IF($B34="","",Data!$G$115*Occupancy!$G30*Data!$I$115)</f>
        <v/>
      </c>
      <c r="M34" s="24" t="str">
        <f>IF($B34="","",Data!$G$115*Occupancy!$G30*Data!$I$115)</f>
        <v/>
      </c>
      <c r="N34" s="24" t="str">
        <f>IF($B34="","",Data!$G$115*Occupancy!$G30*Data!$I$115)</f>
        <v/>
      </c>
      <c r="O34" s="175" t="str">
        <f>IF($B34="","",Lighting!P33)</f>
        <v/>
      </c>
      <c r="P34" s="175" t="str">
        <f>IF($B34="","",Lighting!Q33)</f>
        <v/>
      </c>
      <c r="Q34" s="175" t="str">
        <f>IF($B34="","",Lighting!R33)</f>
        <v/>
      </c>
      <c r="R34" s="175" t="str">
        <f>IF($B34="","",Lighting!S33)</f>
        <v/>
      </c>
      <c r="S34" s="175" t="str">
        <f>IF($B34="","",Lighting!T33)</f>
        <v/>
      </c>
      <c r="T34" s="175" t="str">
        <f>IF($B34="","",Lighting!U33)</f>
        <v/>
      </c>
      <c r="U34" s="175" t="str">
        <f>IF($B34="","",Lighting!V33)</f>
        <v/>
      </c>
      <c r="V34" s="175" t="str">
        <f>IF($B34="","",Lighting!W33)</f>
        <v/>
      </c>
      <c r="W34" s="175" t="str">
        <f>IF($B34="","",Lighting!X33)</f>
        <v/>
      </c>
      <c r="X34" s="175" t="str">
        <f>IF($B34="","",Lighting!Y33)</f>
        <v/>
      </c>
      <c r="Y34" s="175" t="str">
        <f>IF($B34="","",Lighting!Z33)</f>
        <v/>
      </c>
      <c r="Z34" s="175" t="str">
        <f>IF($B34="","",Lighting!AA33)</f>
        <v/>
      </c>
      <c r="AA34" s="24" t="str">
        <f>IF($B34="","",Appliances!W33)</f>
        <v/>
      </c>
      <c r="AB34" s="24" t="str">
        <f>IF($B34="","",Appliances!X33)</f>
        <v/>
      </c>
      <c r="AC34" s="24" t="str">
        <f>IF($B34="","",Appliances!Y33)</f>
        <v/>
      </c>
      <c r="AD34" s="24" t="str">
        <f>IF($B34="","",Appliances!Z33)</f>
        <v/>
      </c>
      <c r="AE34" s="24" t="str">
        <f>IF($B34="","",Appliances!AA33)</f>
        <v/>
      </c>
      <c r="AF34" s="24" t="str">
        <f>IF($B34="","",Appliances!AB33)</f>
        <v/>
      </c>
      <c r="AG34" s="24" t="str">
        <f>IF($B34="","",Appliances!AC33)</f>
        <v/>
      </c>
      <c r="AH34" s="24" t="str">
        <f>IF($B34="","",Appliances!AD33)</f>
        <v/>
      </c>
      <c r="AI34" s="24" t="str">
        <f>IF($B34="","",Appliances!AE33)</f>
        <v/>
      </c>
      <c r="AJ34" s="24" t="str">
        <f>IF($B34="","",Appliances!AF33)</f>
        <v/>
      </c>
      <c r="AK34" s="24" t="str">
        <f>IF($B34="","",Appliances!AG33)</f>
        <v/>
      </c>
      <c r="AL34" s="24" t="str">
        <f>IF($B34="","",Appliances!AH33)</f>
        <v/>
      </c>
      <c r="AM34" s="24" t="str">
        <f>IF($B34="","",Cooking!P33)</f>
        <v/>
      </c>
      <c r="AN34" s="24" t="str">
        <f>IF($B34="","",Cooking!Q33)</f>
        <v/>
      </c>
      <c r="AO34" s="24" t="str">
        <f>IF($B34="","",Cooking!R33)</f>
        <v/>
      </c>
      <c r="AP34" s="24" t="str">
        <f>IF($B34="","",Cooking!S33)</f>
        <v/>
      </c>
      <c r="AQ34" s="24" t="str">
        <f>IF($B34="","",Cooking!T33)</f>
        <v/>
      </c>
      <c r="AR34" s="24" t="str">
        <f>IF($B34="","",Cooking!U33)</f>
        <v/>
      </c>
      <c r="AS34" s="24" t="str">
        <f>IF($B34="","",Cooking!V33)</f>
        <v/>
      </c>
      <c r="AT34" s="24" t="str">
        <f>IF($B34="","",Cooking!W33)</f>
        <v/>
      </c>
      <c r="AU34" s="24" t="str">
        <f>IF($B34="","",Cooking!X33)</f>
        <v/>
      </c>
      <c r="AV34" s="24" t="str">
        <f>IF($B34="","",Cooking!Y33)</f>
        <v/>
      </c>
      <c r="AW34" s="24" t="str">
        <f>IF($B34="","",Cooking!Z33)</f>
        <v/>
      </c>
      <c r="AX34" s="24" t="str">
        <f>IF($B34="","",Cooking!AA33)</f>
        <v/>
      </c>
      <c r="AY34" s="176" t="str">
        <f>IF($B34="","",IF(ISNUMBER(SEARCH("Gas",'3 INPUT SAP DATA'!$AI37)),Data!$G$119*Data!$I$119,0)
+(('3 INPUT SAP DATA'!$AQ37*1000/8760)-IF(ISNUMBER(SEARCH("Gas",'3 INPUT SAP DATA'!$AI37)),Data!$G$119*Data!$I$119,0))
*IF(ISNUMBER(SEARCH("MVHR",'3 INPUT SAP DATA'!$R37)),Data!$I$121,IF(ISNUMBER(SEARCH("Positive",'3 INPUT SAP DATA'!$R37)),Data!$I$120)))</f>
        <v/>
      </c>
      <c r="AZ34" s="176" t="str">
        <f>IF($B34="","",IF(ISNUMBER(SEARCH("Gas",'3 INPUT SAP DATA'!$AI37)),Data!$G$119*Data!$I$119,0)
+(('3 INPUT SAP DATA'!$AQ37*1000/8760)-IF(ISNUMBER(SEARCH("Gas",'3 INPUT SAP DATA'!$AI37)),Data!$G$119*Data!$I$119,0))
*IF(ISNUMBER(SEARCH("MVHR",'3 INPUT SAP DATA'!$R37)),Data!$I$121,IF(ISNUMBER(SEARCH("Positive",'3 INPUT SAP DATA'!$R37)),Data!$I$120)))</f>
        <v/>
      </c>
      <c r="BA34" s="176" t="str">
        <f>IF($B34="","",IF(ISNUMBER(SEARCH("Gas",'3 INPUT SAP DATA'!$AI37)),Data!$G$119*Data!$I$119,0)
+(('3 INPUT SAP DATA'!$AQ37*1000/8760)-IF(ISNUMBER(SEARCH("Gas",'3 INPUT SAP DATA'!$AI37)),Data!$G$119*Data!$I$119,0))
*IF(ISNUMBER(SEARCH("MVHR",'3 INPUT SAP DATA'!$R37)),Data!$I$121,IF(ISNUMBER(SEARCH("Positive",'3 INPUT SAP DATA'!$R37)),Data!$I$120)))</f>
        <v/>
      </c>
      <c r="BB34" s="176" t="str">
        <f>IF($B34="","",IF(ISNUMBER(SEARCH("Gas",'3 INPUT SAP DATA'!$AI37)),Data!$G$119*Data!$I$119,0)
+(('3 INPUT SAP DATA'!$AQ37*1000/8760)-IF(ISNUMBER(SEARCH("Gas",'3 INPUT SAP DATA'!$AI37)),Data!$G$119*Data!$I$119,0))
*IF(ISNUMBER(SEARCH("MVHR",'3 INPUT SAP DATA'!$R37)),Data!$I$121,IF(ISNUMBER(SEARCH("Positive",'3 INPUT SAP DATA'!$R37)),Data!$I$120)))</f>
        <v/>
      </c>
      <c r="BC34" s="176" t="str">
        <f>IF($B34="","",IF(ISNUMBER(SEARCH("Gas",'3 INPUT SAP DATA'!$AI37)),Data!$G$119*Data!$I$119,0)
+(('3 INPUT SAP DATA'!$AQ37*1000/8760)-IF(ISNUMBER(SEARCH("Gas",'3 INPUT SAP DATA'!$AI37)),Data!$G$119*Data!$I$119,0))
*IF(ISNUMBER(SEARCH("MVHR",'3 INPUT SAP DATA'!$R37)),Data!$I$121,IF(ISNUMBER(SEARCH("Positive",'3 INPUT SAP DATA'!$R37)),Data!$I$120)))</f>
        <v/>
      </c>
      <c r="BD34" s="176" t="str">
        <f>IF($B34="","",IF(ISNUMBER(SEARCH("Gas",'3 INPUT SAP DATA'!$AI37)),Data!$G$119*Data!$I$119,0)
+(('3 INPUT SAP DATA'!$AQ37*1000/8760)-IF(ISNUMBER(SEARCH("Gas",'3 INPUT SAP DATA'!$AI37)),Data!$G$119*Data!$I$119,0))
*IF(ISNUMBER(SEARCH("MVHR",'3 INPUT SAP DATA'!$R37)),Data!$I$121,IF(ISNUMBER(SEARCH("Positive",'3 INPUT SAP DATA'!$R37)),Data!$I$120)))</f>
        <v/>
      </c>
      <c r="BE34" s="176" t="str">
        <f>IF($B34="","",IF(ISNUMBER(SEARCH("Gas",'3 INPUT SAP DATA'!$AI37)),Data!$G$119*Data!$I$119,0)
+(('3 INPUT SAP DATA'!$AQ37*1000/8760)-IF(ISNUMBER(SEARCH("Gas",'3 INPUT SAP DATA'!$AI37)),Data!$G$119*Data!$I$119,0))
*IF(ISNUMBER(SEARCH("MVHR",'3 INPUT SAP DATA'!$R37)),Data!$I$121,IF(ISNUMBER(SEARCH("Positive",'3 INPUT SAP DATA'!$R37)),Data!$I$120)))</f>
        <v/>
      </c>
      <c r="BF34" s="176" t="str">
        <f>IF($B34="","",IF(ISNUMBER(SEARCH("Gas",'3 INPUT SAP DATA'!$AI37)),Data!$G$119*Data!$I$119,0)
+(('3 INPUT SAP DATA'!$AQ37*1000/8760)-IF(ISNUMBER(SEARCH("Gas",'3 INPUT SAP DATA'!$AI37)),Data!$G$119*Data!$I$119,0))
*IF(ISNUMBER(SEARCH("MVHR",'3 INPUT SAP DATA'!$R37)),Data!$I$121,IF(ISNUMBER(SEARCH("Positive",'3 INPUT SAP DATA'!$R37)),Data!$I$120)))</f>
        <v/>
      </c>
      <c r="BG34" s="176" t="str">
        <f>IF($B34="","",IF(ISNUMBER(SEARCH("Gas",'3 INPUT SAP DATA'!$AI37)),Data!$G$119*Data!$I$119,0)
+(('3 INPUT SAP DATA'!$AQ37*1000/8760)-IF(ISNUMBER(SEARCH("Gas",'3 INPUT SAP DATA'!$AI37)),Data!$G$119*Data!$I$119,0))
*IF(ISNUMBER(SEARCH("MVHR",'3 INPUT SAP DATA'!$R37)),Data!$I$121,IF(ISNUMBER(SEARCH("Positive",'3 INPUT SAP DATA'!$R37)),Data!$I$120)))</f>
        <v/>
      </c>
      <c r="BH34" s="176" t="str">
        <f>IF($B34="","",IF(ISNUMBER(SEARCH("Gas",'3 INPUT SAP DATA'!$AI37)),Data!$G$119*Data!$I$119,0)
+(('3 INPUT SAP DATA'!$AQ37*1000/8760)-IF(ISNUMBER(SEARCH("Gas",'3 INPUT SAP DATA'!$AI37)),Data!$G$119*Data!$I$119,0))
*IF(ISNUMBER(SEARCH("MVHR",'3 INPUT SAP DATA'!$R37)),Data!$I$121,IF(ISNUMBER(SEARCH("Positive",'3 INPUT SAP DATA'!$R37)),Data!$I$120)))</f>
        <v/>
      </c>
      <c r="BI34" s="176" t="str">
        <f>IF($B34="","",IF(ISNUMBER(SEARCH("Gas",'3 INPUT SAP DATA'!$AI37)),Data!$G$119*Data!$I$119,0)
+(('3 INPUT SAP DATA'!$AQ37*1000/8760)-IF(ISNUMBER(SEARCH("Gas",'3 INPUT SAP DATA'!$AI37)),Data!$G$119*Data!$I$119,0))
*IF(ISNUMBER(SEARCH("MVHR",'3 INPUT SAP DATA'!$R37)),Data!$I$121,IF(ISNUMBER(SEARCH("Positive",'3 INPUT SAP DATA'!$R37)),Data!$I$120)))</f>
        <v/>
      </c>
      <c r="BJ34" s="176" t="str">
        <f>IF($B34="","",IF(ISNUMBER(SEARCH("Gas",'3 INPUT SAP DATA'!$AI37)),Data!$G$119*Data!$I$119,0)
+(('3 INPUT SAP DATA'!$AQ37*1000/8760)-IF(ISNUMBER(SEARCH("Gas",'3 INPUT SAP DATA'!$AI37)),Data!$G$119*Data!$I$119,0))
*IF(ISNUMBER(SEARCH("MVHR",'3 INPUT SAP DATA'!$R37)),Data!$I$121,IF(ISNUMBER(SEARCH("Positive",'3 INPUT SAP DATA'!$R37)),Data!$I$120)))</f>
        <v/>
      </c>
      <c r="BK34" s="24" t="str">
        <f>IF($B34="","",Occupancy!$G30*Data!$G$122*Data!$I$122)</f>
        <v/>
      </c>
      <c r="BL34" s="24" t="str">
        <f>IF($B34="","",Occupancy!$G30*Data!$G$122*Data!$I$122)</f>
        <v/>
      </c>
      <c r="BM34" s="24" t="str">
        <f>IF($B34="","",Occupancy!$G30*Data!$G$122*Data!$I$122)</f>
        <v/>
      </c>
      <c r="BN34" s="24" t="str">
        <f>IF($B34="","",Occupancy!$G30*Data!$G$122*Data!$I$122)</f>
        <v/>
      </c>
      <c r="BO34" s="24" t="str">
        <f>IF($B34="","",Occupancy!$G30*Data!$G$122*Data!$I$122)</f>
        <v/>
      </c>
      <c r="BP34" s="24" t="str">
        <f>IF($B34="","",Occupancy!$G30*Data!$G$122*Data!$I$122)</f>
        <v/>
      </c>
      <c r="BQ34" s="24" t="str">
        <f>IF($B34="","",Occupancy!$G30*Data!$G$122*Data!$I$122)</f>
        <v/>
      </c>
      <c r="BR34" s="24" t="str">
        <f>IF($B34="","",Occupancy!$G30*Data!$G$122*Data!$I$122)</f>
        <v/>
      </c>
      <c r="BS34" s="24" t="str">
        <f>IF($B34="","",Occupancy!$G30*Data!$G$122*Data!$I$122)</f>
        <v/>
      </c>
      <c r="BT34" s="24" t="str">
        <f>IF($B34="","",Occupancy!$G30*Data!$G$122*Data!$I$122)</f>
        <v/>
      </c>
      <c r="BU34" s="24" t="str">
        <f>IF($B34="","",Occupancy!$G30*Data!$G$122*Data!$I$122)</f>
        <v/>
      </c>
      <c r="BV34" s="24" t="str">
        <f>IF($B34="","",Occupancy!$G30*Data!$G$122*Data!$I$122)</f>
        <v/>
      </c>
      <c r="BW34" s="175" t="str">
        <f>IF($B34="","",1000*DHW!CV34/(Data!D$18*24))</f>
        <v/>
      </c>
      <c r="BX34" s="175" t="str">
        <f>IF($B34="","",1000*DHW!CW34/(Data!E$18*24))</f>
        <v/>
      </c>
      <c r="BY34" s="175" t="str">
        <f>IF($B34="","",1000*DHW!CX34/(Data!F$18*24))</f>
        <v/>
      </c>
      <c r="BZ34" s="175" t="str">
        <f>IF($B34="","",1000*DHW!CY34/(Data!G$18*24))</f>
        <v/>
      </c>
      <c r="CA34" s="175" t="str">
        <f>IF($B34="","",1000*DHW!CZ34/(Data!H$18*24))</f>
        <v/>
      </c>
      <c r="CB34" s="175" t="str">
        <f>IF($B34="","",1000*DHW!DA34/(Data!I$18*24))</f>
        <v/>
      </c>
      <c r="CC34" s="175" t="str">
        <f>IF($B34="","",1000*DHW!DB34/(Data!J$18*24))</f>
        <v/>
      </c>
      <c r="CD34" s="175" t="str">
        <f>IF($B34="","",1000*DHW!DC34/(Data!K$18*24))</f>
        <v/>
      </c>
      <c r="CE34" s="175" t="str">
        <f>IF($B34="","",1000*DHW!DD34/(Data!L$18*24))</f>
        <v/>
      </c>
      <c r="CF34" s="175" t="str">
        <f>IF($B34="","",1000*DHW!DE34/(Data!M$18*24))</f>
        <v/>
      </c>
      <c r="CG34" s="175" t="str">
        <f>IF($B34="","",1000*DHW!DF34/(Data!N$18*24))</f>
        <v/>
      </c>
      <c r="CH34" s="175" t="str">
        <f>IF($B34="","",1000*DHW!DG34/(Data!O$18*24))</f>
        <v/>
      </c>
      <c r="CI34" s="24" t="str">
        <f t="shared" si="0"/>
        <v/>
      </c>
      <c r="CJ34" s="24" t="str">
        <f t="shared" si="1"/>
        <v/>
      </c>
      <c r="CK34" s="24" t="str">
        <f t="shared" si="2"/>
        <v/>
      </c>
      <c r="CL34" s="24" t="str">
        <f t="shared" si="3"/>
        <v/>
      </c>
      <c r="CM34" s="24" t="str">
        <f t="shared" si="4"/>
        <v/>
      </c>
      <c r="CN34" s="24" t="str">
        <f t="shared" si="5"/>
        <v/>
      </c>
      <c r="CO34" s="24" t="str">
        <f t="shared" si="6"/>
        <v/>
      </c>
      <c r="CP34" s="24" t="str">
        <f t="shared" si="7"/>
        <v/>
      </c>
      <c r="CQ34" s="24" t="str">
        <f t="shared" si="8"/>
        <v/>
      </c>
      <c r="CR34" s="24" t="str">
        <f t="shared" si="9"/>
        <v/>
      </c>
      <c r="CS34" s="24" t="str">
        <f t="shared" si="10"/>
        <v/>
      </c>
      <c r="CT34" s="24" t="str">
        <f t="shared" si="11"/>
        <v/>
      </c>
    </row>
    <row r="35" spans="2:98" s="3" customFormat="1" ht="19.899999999999999" customHeight="1">
      <c r="B35" s="16" t="str">
        <f>IF('3 INPUT SAP DATA'!H38="","",'3 INPUT SAP DATA'!H38)</f>
        <v/>
      </c>
      <c r="C35" s="24" t="str">
        <f>IF($B35="","",Data!$G$115*Occupancy!$G31*Data!$I$115)</f>
        <v/>
      </c>
      <c r="D35" s="24" t="str">
        <f>IF($B35="","",Data!$G$115*Occupancy!$G31*Data!$I$115)</f>
        <v/>
      </c>
      <c r="E35" s="24" t="str">
        <f>IF($B35="","",Data!$G$115*Occupancy!$G31*Data!$I$115)</f>
        <v/>
      </c>
      <c r="F35" s="24" t="str">
        <f>IF($B35="","",Data!$G$115*Occupancy!$G31*Data!$I$115)</f>
        <v/>
      </c>
      <c r="G35" s="24" t="str">
        <f>IF($B35="","",Data!$G$115*Occupancy!$G31*Data!$I$115)</f>
        <v/>
      </c>
      <c r="H35" s="24" t="str">
        <f>IF($B35="","",Data!$G$115*Occupancy!$G31*Data!$I$115)</f>
        <v/>
      </c>
      <c r="I35" s="24" t="str">
        <f>IF($B35="","",Data!$G$115*Occupancy!$G31*Data!$I$115)</f>
        <v/>
      </c>
      <c r="J35" s="24" t="str">
        <f>IF($B35="","",Data!$G$115*Occupancy!$G31*Data!$I$115)</f>
        <v/>
      </c>
      <c r="K35" s="24" t="str">
        <f>IF($B35="","",Data!$G$115*Occupancy!$G31*Data!$I$115)</f>
        <v/>
      </c>
      <c r="L35" s="24" t="str">
        <f>IF($B35="","",Data!$G$115*Occupancy!$G31*Data!$I$115)</f>
        <v/>
      </c>
      <c r="M35" s="24" t="str">
        <f>IF($B35="","",Data!$G$115*Occupancy!$G31*Data!$I$115)</f>
        <v/>
      </c>
      <c r="N35" s="24" t="str">
        <f>IF($B35="","",Data!$G$115*Occupancy!$G31*Data!$I$115)</f>
        <v/>
      </c>
      <c r="O35" s="175" t="str">
        <f>IF($B35="","",Lighting!P34)</f>
        <v/>
      </c>
      <c r="P35" s="175" t="str">
        <f>IF($B35="","",Lighting!Q34)</f>
        <v/>
      </c>
      <c r="Q35" s="175" t="str">
        <f>IF($B35="","",Lighting!R34)</f>
        <v/>
      </c>
      <c r="R35" s="175" t="str">
        <f>IF($B35="","",Lighting!S34)</f>
        <v/>
      </c>
      <c r="S35" s="175" t="str">
        <f>IF($B35="","",Lighting!T34)</f>
        <v/>
      </c>
      <c r="T35" s="175" t="str">
        <f>IF($B35="","",Lighting!U34)</f>
        <v/>
      </c>
      <c r="U35" s="175" t="str">
        <f>IF($B35="","",Lighting!V34)</f>
        <v/>
      </c>
      <c r="V35" s="175" t="str">
        <f>IF($B35="","",Lighting!W34)</f>
        <v/>
      </c>
      <c r="W35" s="175" t="str">
        <f>IF($B35="","",Lighting!X34)</f>
        <v/>
      </c>
      <c r="X35" s="175" t="str">
        <f>IF($B35="","",Lighting!Y34)</f>
        <v/>
      </c>
      <c r="Y35" s="175" t="str">
        <f>IF($B35="","",Lighting!Z34)</f>
        <v/>
      </c>
      <c r="Z35" s="175" t="str">
        <f>IF($B35="","",Lighting!AA34)</f>
        <v/>
      </c>
      <c r="AA35" s="24" t="str">
        <f>IF($B35="","",Appliances!W34)</f>
        <v/>
      </c>
      <c r="AB35" s="24" t="str">
        <f>IF($B35="","",Appliances!X34)</f>
        <v/>
      </c>
      <c r="AC35" s="24" t="str">
        <f>IF($B35="","",Appliances!Y34)</f>
        <v/>
      </c>
      <c r="AD35" s="24" t="str">
        <f>IF($B35="","",Appliances!Z34)</f>
        <v/>
      </c>
      <c r="AE35" s="24" t="str">
        <f>IF($B35="","",Appliances!AA34)</f>
        <v/>
      </c>
      <c r="AF35" s="24" t="str">
        <f>IF($B35="","",Appliances!AB34)</f>
        <v/>
      </c>
      <c r="AG35" s="24" t="str">
        <f>IF($B35="","",Appliances!AC34)</f>
        <v/>
      </c>
      <c r="AH35" s="24" t="str">
        <f>IF($B35="","",Appliances!AD34)</f>
        <v/>
      </c>
      <c r="AI35" s="24" t="str">
        <f>IF($B35="","",Appliances!AE34)</f>
        <v/>
      </c>
      <c r="AJ35" s="24" t="str">
        <f>IF($B35="","",Appliances!AF34)</f>
        <v/>
      </c>
      <c r="AK35" s="24" t="str">
        <f>IF($B35="","",Appliances!AG34)</f>
        <v/>
      </c>
      <c r="AL35" s="24" t="str">
        <f>IF($B35="","",Appliances!AH34)</f>
        <v/>
      </c>
      <c r="AM35" s="24" t="str">
        <f>IF($B35="","",Cooking!P34)</f>
        <v/>
      </c>
      <c r="AN35" s="24" t="str">
        <f>IF($B35="","",Cooking!Q34)</f>
        <v/>
      </c>
      <c r="AO35" s="24" t="str">
        <f>IF($B35="","",Cooking!R34)</f>
        <v/>
      </c>
      <c r="AP35" s="24" t="str">
        <f>IF($B35="","",Cooking!S34)</f>
        <v/>
      </c>
      <c r="AQ35" s="24" t="str">
        <f>IF($B35="","",Cooking!T34)</f>
        <v/>
      </c>
      <c r="AR35" s="24" t="str">
        <f>IF($B35="","",Cooking!U34)</f>
        <v/>
      </c>
      <c r="AS35" s="24" t="str">
        <f>IF($B35="","",Cooking!V34)</f>
        <v/>
      </c>
      <c r="AT35" s="24" t="str">
        <f>IF($B35="","",Cooking!W34)</f>
        <v/>
      </c>
      <c r="AU35" s="24" t="str">
        <f>IF($B35="","",Cooking!X34)</f>
        <v/>
      </c>
      <c r="AV35" s="24" t="str">
        <f>IF($B35="","",Cooking!Y34)</f>
        <v/>
      </c>
      <c r="AW35" s="24" t="str">
        <f>IF($B35="","",Cooking!Z34)</f>
        <v/>
      </c>
      <c r="AX35" s="24" t="str">
        <f>IF($B35="","",Cooking!AA34)</f>
        <v/>
      </c>
      <c r="AY35" s="176" t="str">
        <f>IF($B35="","",IF(ISNUMBER(SEARCH("Gas",'3 INPUT SAP DATA'!$AI38)),Data!$G$119*Data!$I$119,0)
+(('3 INPUT SAP DATA'!$AQ38*1000/8760)-IF(ISNUMBER(SEARCH("Gas",'3 INPUT SAP DATA'!$AI38)),Data!$G$119*Data!$I$119,0))
*IF(ISNUMBER(SEARCH("MVHR",'3 INPUT SAP DATA'!$R38)),Data!$I$121,IF(ISNUMBER(SEARCH("Positive",'3 INPUT SAP DATA'!$R38)),Data!$I$120)))</f>
        <v/>
      </c>
      <c r="AZ35" s="176" t="str">
        <f>IF($B35="","",IF(ISNUMBER(SEARCH("Gas",'3 INPUT SAP DATA'!$AI38)),Data!$G$119*Data!$I$119,0)
+(('3 INPUT SAP DATA'!$AQ38*1000/8760)-IF(ISNUMBER(SEARCH("Gas",'3 INPUT SAP DATA'!$AI38)),Data!$G$119*Data!$I$119,0))
*IF(ISNUMBER(SEARCH("MVHR",'3 INPUT SAP DATA'!$R38)),Data!$I$121,IF(ISNUMBER(SEARCH("Positive",'3 INPUT SAP DATA'!$R38)),Data!$I$120)))</f>
        <v/>
      </c>
      <c r="BA35" s="176" t="str">
        <f>IF($B35="","",IF(ISNUMBER(SEARCH("Gas",'3 INPUT SAP DATA'!$AI38)),Data!$G$119*Data!$I$119,0)
+(('3 INPUT SAP DATA'!$AQ38*1000/8760)-IF(ISNUMBER(SEARCH("Gas",'3 INPUT SAP DATA'!$AI38)),Data!$G$119*Data!$I$119,0))
*IF(ISNUMBER(SEARCH("MVHR",'3 INPUT SAP DATA'!$R38)),Data!$I$121,IF(ISNUMBER(SEARCH("Positive",'3 INPUT SAP DATA'!$R38)),Data!$I$120)))</f>
        <v/>
      </c>
      <c r="BB35" s="176" t="str">
        <f>IF($B35="","",IF(ISNUMBER(SEARCH("Gas",'3 INPUT SAP DATA'!$AI38)),Data!$G$119*Data!$I$119,0)
+(('3 INPUT SAP DATA'!$AQ38*1000/8760)-IF(ISNUMBER(SEARCH("Gas",'3 INPUT SAP DATA'!$AI38)),Data!$G$119*Data!$I$119,0))
*IF(ISNUMBER(SEARCH("MVHR",'3 INPUT SAP DATA'!$R38)),Data!$I$121,IF(ISNUMBER(SEARCH("Positive",'3 INPUT SAP DATA'!$R38)),Data!$I$120)))</f>
        <v/>
      </c>
      <c r="BC35" s="176" t="str">
        <f>IF($B35="","",IF(ISNUMBER(SEARCH("Gas",'3 INPUT SAP DATA'!$AI38)),Data!$G$119*Data!$I$119,0)
+(('3 INPUT SAP DATA'!$AQ38*1000/8760)-IF(ISNUMBER(SEARCH("Gas",'3 INPUT SAP DATA'!$AI38)),Data!$G$119*Data!$I$119,0))
*IF(ISNUMBER(SEARCH("MVHR",'3 INPUT SAP DATA'!$R38)),Data!$I$121,IF(ISNUMBER(SEARCH("Positive",'3 INPUT SAP DATA'!$R38)),Data!$I$120)))</f>
        <v/>
      </c>
      <c r="BD35" s="176" t="str">
        <f>IF($B35="","",IF(ISNUMBER(SEARCH("Gas",'3 INPUT SAP DATA'!$AI38)),Data!$G$119*Data!$I$119,0)
+(('3 INPUT SAP DATA'!$AQ38*1000/8760)-IF(ISNUMBER(SEARCH("Gas",'3 INPUT SAP DATA'!$AI38)),Data!$G$119*Data!$I$119,0))
*IF(ISNUMBER(SEARCH("MVHR",'3 INPUT SAP DATA'!$R38)),Data!$I$121,IF(ISNUMBER(SEARCH("Positive",'3 INPUT SAP DATA'!$R38)),Data!$I$120)))</f>
        <v/>
      </c>
      <c r="BE35" s="176" t="str">
        <f>IF($B35="","",IF(ISNUMBER(SEARCH("Gas",'3 INPUT SAP DATA'!$AI38)),Data!$G$119*Data!$I$119,0)
+(('3 INPUT SAP DATA'!$AQ38*1000/8760)-IF(ISNUMBER(SEARCH("Gas",'3 INPUT SAP DATA'!$AI38)),Data!$G$119*Data!$I$119,0))
*IF(ISNUMBER(SEARCH("MVHR",'3 INPUT SAP DATA'!$R38)),Data!$I$121,IF(ISNUMBER(SEARCH("Positive",'3 INPUT SAP DATA'!$R38)),Data!$I$120)))</f>
        <v/>
      </c>
      <c r="BF35" s="176" t="str">
        <f>IF($B35="","",IF(ISNUMBER(SEARCH("Gas",'3 INPUT SAP DATA'!$AI38)),Data!$G$119*Data!$I$119,0)
+(('3 INPUT SAP DATA'!$AQ38*1000/8760)-IF(ISNUMBER(SEARCH("Gas",'3 INPUT SAP DATA'!$AI38)),Data!$G$119*Data!$I$119,0))
*IF(ISNUMBER(SEARCH("MVHR",'3 INPUT SAP DATA'!$R38)),Data!$I$121,IF(ISNUMBER(SEARCH("Positive",'3 INPUT SAP DATA'!$R38)),Data!$I$120)))</f>
        <v/>
      </c>
      <c r="BG35" s="176" t="str">
        <f>IF($B35="","",IF(ISNUMBER(SEARCH("Gas",'3 INPUT SAP DATA'!$AI38)),Data!$G$119*Data!$I$119,0)
+(('3 INPUT SAP DATA'!$AQ38*1000/8760)-IF(ISNUMBER(SEARCH("Gas",'3 INPUT SAP DATA'!$AI38)),Data!$G$119*Data!$I$119,0))
*IF(ISNUMBER(SEARCH("MVHR",'3 INPUT SAP DATA'!$R38)),Data!$I$121,IF(ISNUMBER(SEARCH("Positive",'3 INPUT SAP DATA'!$R38)),Data!$I$120)))</f>
        <v/>
      </c>
      <c r="BH35" s="176" t="str">
        <f>IF($B35="","",IF(ISNUMBER(SEARCH("Gas",'3 INPUT SAP DATA'!$AI38)),Data!$G$119*Data!$I$119,0)
+(('3 INPUT SAP DATA'!$AQ38*1000/8760)-IF(ISNUMBER(SEARCH("Gas",'3 INPUT SAP DATA'!$AI38)),Data!$G$119*Data!$I$119,0))
*IF(ISNUMBER(SEARCH("MVHR",'3 INPUT SAP DATA'!$R38)),Data!$I$121,IF(ISNUMBER(SEARCH("Positive",'3 INPUT SAP DATA'!$R38)),Data!$I$120)))</f>
        <v/>
      </c>
      <c r="BI35" s="176" t="str">
        <f>IF($B35="","",IF(ISNUMBER(SEARCH("Gas",'3 INPUT SAP DATA'!$AI38)),Data!$G$119*Data!$I$119,0)
+(('3 INPUT SAP DATA'!$AQ38*1000/8760)-IF(ISNUMBER(SEARCH("Gas",'3 INPUT SAP DATA'!$AI38)),Data!$G$119*Data!$I$119,0))
*IF(ISNUMBER(SEARCH("MVHR",'3 INPUT SAP DATA'!$R38)),Data!$I$121,IF(ISNUMBER(SEARCH("Positive",'3 INPUT SAP DATA'!$R38)),Data!$I$120)))</f>
        <v/>
      </c>
      <c r="BJ35" s="176" t="str">
        <f>IF($B35="","",IF(ISNUMBER(SEARCH("Gas",'3 INPUT SAP DATA'!$AI38)),Data!$G$119*Data!$I$119,0)
+(('3 INPUT SAP DATA'!$AQ38*1000/8760)-IF(ISNUMBER(SEARCH("Gas",'3 INPUT SAP DATA'!$AI38)),Data!$G$119*Data!$I$119,0))
*IF(ISNUMBER(SEARCH("MVHR",'3 INPUT SAP DATA'!$R38)),Data!$I$121,IF(ISNUMBER(SEARCH("Positive",'3 INPUT SAP DATA'!$R38)),Data!$I$120)))</f>
        <v/>
      </c>
      <c r="BK35" s="24" t="str">
        <f>IF($B35="","",Occupancy!$G31*Data!$G$122*Data!$I$122)</f>
        <v/>
      </c>
      <c r="BL35" s="24" t="str">
        <f>IF($B35="","",Occupancy!$G31*Data!$G$122*Data!$I$122)</f>
        <v/>
      </c>
      <c r="BM35" s="24" t="str">
        <f>IF($B35="","",Occupancy!$G31*Data!$G$122*Data!$I$122)</f>
        <v/>
      </c>
      <c r="BN35" s="24" t="str">
        <f>IF($B35="","",Occupancy!$G31*Data!$G$122*Data!$I$122)</f>
        <v/>
      </c>
      <c r="BO35" s="24" t="str">
        <f>IF($B35="","",Occupancy!$G31*Data!$G$122*Data!$I$122)</f>
        <v/>
      </c>
      <c r="BP35" s="24" t="str">
        <f>IF($B35="","",Occupancy!$G31*Data!$G$122*Data!$I$122)</f>
        <v/>
      </c>
      <c r="BQ35" s="24" t="str">
        <f>IF($B35="","",Occupancy!$G31*Data!$G$122*Data!$I$122)</f>
        <v/>
      </c>
      <c r="BR35" s="24" t="str">
        <f>IF($B35="","",Occupancy!$G31*Data!$G$122*Data!$I$122)</f>
        <v/>
      </c>
      <c r="BS35" s="24" t="str">
        <f>IF($B35="","",Occupancy!$G31*Data!$G$122*Data!$I$122)</f>
        <v/>
      </c>
      <c r="BT35" s="24" t="str">
        <f>IF($B35="","",Occupancy!$G31*Data!$G$122*Data!$I$122)</f>
        <v/>
      </c>
      <c r="BU35" s="24" t="str">
        <f>IF($B35="","",Occupancy!$G31*Data!$G$122*Data!$I$122)</f>
        <v/>
      </c>
      <c r="BV35" s="24" t="str">
        <f>IF($B35="","",Occupancy!$G31*Data!$G$122*Data!$I$122)</f>
        <v/>
      </c>
      <c r="BW35" s="175" t="str">
        <f>IF($B35="","",1000*DHW!CV35/(Data!D$18*24))</f>
        <v/>
      </c>
      <c r="BX35" s="175" t="str">
        <f>IF($B35="","",1000*DHW!CW35/(Data!E$18*24))</f>
        <v/>
      </c>
      <c r="BY35" s="175" t="str">
        <f>IF($B35="","",1000*DHW!CX35/(Data!F$18*24))</f>
        <v/>
      </c>
      <c r="BZ35" s="175" t="str">
        <f>IF($B35="","",1000*DHW!CY35/(Data!G$18*24))</f>
        <v/>
      </c>
      <c r="CA35" s="175" t="str">
        <f>IF($B35="","",1000*DHW!CZ35/(Data!H$18*24))</f>
        <v/>
      </c>
      <c r="CB35" s="175" t="str">
        <f>IF($B35="","",1000*DHW!DA35/(Data!I$18*24))</f>
        <v/>
      </c>
      <c r="CC35" s="175" t="str">
        <f>IF($B35="","",1000*DHW!DB35/(Data!J$18*24))</f>
        <v/>
      </c>
      <c r="CD35" s="175" t="str">
        <f>IF($B35="","",1000*DHW!DC35/(Data!K$18*24))</f>
        <v/>
      </c>
      <c r="CE35" s="175" t="str">
        <f>IF($B35="","",1000*DHW!DD35/(Data!L$18*24))</f>
        <v/>
      </c>
      <c r="CF35" s="175" t="str">
        <f>IF($B35="","",1000*DHW!DE35/(Data!M$18*24))</f>
        <v/>
      </c>
      <c r="CG35" s="175" t="str">
        <f>IF($B35="","",1000*DHW!DF35/(Data!N$18*24))</f>
        <v/>
      </c>
      <c r="CH35" s="175" t="str">
        <f>IF($B35="","",1000*DHW!DG35/(Data!O$18*24))</f>
        <v/>
      </c>
      <c r="CI35" s="24" t="str">
        <f t="shared" si="0"/>
        <v/>
      </c>
      <c r="CJ35" s="24" t="str">
        <f t="shared" si="1"/>
        <v/>
      </c>
      <c r="CK35" s="24" t="str">
        <f t="shared" si="2"/>
        <v/>
      </c>
      <c r="CL35" s="24" t="str">
        <f t="shared" si="3"/>
        <v/>
      </c>
      <c r="CM35" s="24" t="str">
        <f t="shared" si="4"/>
        <v/>
      </c>
      <c r="CN35" s="24" t="str">
        <f t="shared" si="5"/>
        <v/>
      </c>
      <c r="CO35" s="24" t="str">
        <f t="shared" si="6"/>
        <v/>
      </c>
      <c r="CP35" s="24" t="str">
        <f t="shared" si="7"/>
        <v/>
      </c>
      <c r="CQ35" s="24" t="str">
        <f t="shared" si="8"/>
        <v/>
      </c>
      <c r="CR35" s="24" t="str">
        <f t="shared" si="9"/>
        <v/>
      </c>
      <c r="CS35" s="24" t="str">
        <f t="shared" si="10"/>
        <v/>
      </c>
      <c r="CT35" s="24" t="str">
        <f t="shared" si="11"/>
        <v/>
      </c>
    </row>
    <row r="36" spans="2:98" s="3" customFormat="1" ht="19.899999999999999" customHeight="1">
      <c r="B36" s="16" t="str">
        <f>IF('3 INPUT SAP DATA'!H39="","",'3 INPUT SAP DATA'!H39)</f>
        <v/>
      </c>
      <c r="C36" s="24" t="str">
        <f>IF($B36="","",Data!$G$115*Occupancy!$G32*Data!$I$115)</f>
        <v/>
      </c>
      <c r="D36" s="24" t="str">
        <f>IF($B36="","",Data!$G$115*Occupancy!$G32*Data!$I$115)</f>
        <v/>
      </c>
      <c r="E36" s="24" t="str">
        <f>IF($B36="","",Data!$G$115*Occupancy!$G32*Data!$I$115)</f>
        <v/>
      </c>
      <c r="F36" s="24" t="str">
        <f>IF($B36="","",Data!$G$115*Occupancy!$G32*Data!$I$115)</f>
        <v/>
      </c>
      <c r="G36" s="24" t="str">
        <f>IF($B36="","",Data!$G$115*Occupancy!$G32*Data!$I$115)</f>
        <v/>
      </c>
      <c r="H36" s="24" t="str">
        <f>IF($B36="","",Data!$G$115*Occupancy!$G32*Data!$I$115)</f>
        <v/>
      </c>
      <c r="I36" s="24" t="str">
        <f>IF($B36="","",Data!$G$115*Occupancy!$G32*Data!$I$115)</f>
        <v/>
      </c>
      <c r="J36" s="24" t="str">
        <f>IF($B36="","",Data!$G$115*Occupancy!$G32*Data!$I$115)</f>
        <v/>
      </c>
      <c r="K36" s="24" t="str">
        <f>IF($B36="","",Data!$G$115*Occupancy!$G32*Data!$I$115)</f>
        <v/>
      </c>
      <c r="L36" s="24" t="str">
        <f>IF($B36="","",Data!$G$115*Occupancy!$G32*Data!$I$115)</f>
        <v/>
      </c>
      <c r="M36" s="24" t="str">
        <f>IF($B36="","",Data!$G$115*Occupancy!$G32*Data!$I$115)</f>
        <v/>
      </c>
      <c r="N36" s="24" t="str">
        <f>IF($B36="","",Data!$G$115*Occupancy!$G32*Data!$I$115)</f>
        <v/>
      </c>
      <c r="O36" s="175" t="str">
        <f>IF($B36="","",Lighting!P35)</f>
        <v/>
      </c>
      <c r="P36" s="175" t="str">
        <f>IF($B36="","",Lighting!Q35)</f>
        <v/>
      </c>
      <c r="Q36" s="175" t="str">
        <f>IF($B36="","",Lighting!R35)</f>
        <v/>
      </c>
      <c r="R36" s="175" t="str">
        <f>IF($B36="","",Lighting!S35)</f>
        <v/>
      </c>
      <c r="S36" s="175" t="str">
        <f>IF($B36="","",Lighting!T35)</f>
        <v/>
      </c>
      <c r="T36" s="175" t="str">
        <f>IF($B36="","",Lighting!U35)</f>
        <v/>
      </c>
      <c r="U36" s="175" t="str">
        <f>IF($B36="","",Lighting!V35)</f>
        <v/>
      </c>
      <c r="V36" s="175" t="str">
        <f>IF($B36="","",Lighting!W35)</f>
        <v/>
      </c>
      <c r="W36" s="175" t="str">
        <f>IF($B36="","",Lighting!X35)</f>
        <v/>
      </c>
      <c r="X36" s="175" t="str">
        <f>IF($B36="","",Lighting!Y35)</f>
        <v/>
      </c>
      <c r="Y36" s="175" t="str">
        <f>IF($B36="","",Lighting!Z35)</f>
        <v/>
      </c>
      <c r="Z36" s="175" t="str">
        <f>IF($B36="","",Lighting!AA35)</f>
        <v/>
      </c>
      <c r="AA36" s="24" t="str">
        <f>IF($B36="","",Appliances!W35)</f>
        <v/>
      </c>
      <c r="AB36" s="24" t="str">
        <f>IF($B36="","",Appliances!X35)</f>
        <v/>
      </c>
      <c r="AC36" s="24" t="str">
        <f>IF($B36="","",Appliances!Y35)</f>
        <v/>
      </c>
      <c r="AD36" s="24" t="str">
        <f>IF($B36="","",Appliances!Z35)</f>
        <v/>
      </c>
      <c r="AE36" s="24" t="str">
        <f>IF($B36="","",Appliances!AA35)</f>
        <v/>
      </c>
      <c r="AF36" s="24" t="str">
        <f>IF($B36="","",Appliances!AB35)</f>
        <v/>
      </c>
      <c r="AG36" s="24" t="str">
        <f>IF($B36="","",Appliances!AC35)</f>
        <v/>
      </c>
      <c r="AH36" s="24" t="str">
        <f>IF($B36="","",Appliances!AD35)</f>
        <v/>
      </c>
      <c r="AI36" s="24" t="str">
        <f>IF($B36="","",Appliances!AE35)</f>
        <v/>
      </c>
      <c r="AJ36" s="24" t="str">
        <f>IF($B36="","",Appliances!AF35)</f>
        <v/>
      </c>
      <c r="AK36" s="24" t="str">
        <f>IF($B36="","",Appliances!AG35)</f>
        <v/>
      </c>
      <c r="AL36" s="24" t="str">
        <f>IF($B36="","",Appliances!AH35)</f>
        <v/>
      </c>
      <c r="AM36" s="24" t="str">
        <f>IF($B36="","",Cooking!P35)</f>
        <v/>
      </c>
      <c r="AN36" s="24" t="str">
        <f>IF($B36="","",Cooking!Q35)</f>
        <v/>
      </c>
      <c r="AO36" s="24" t="str">
        <f>IF($B36="","",Cooking!R35)</f>
        <v/>
      </c>
      <c r="AP36" s="24" t="str">
        <f>IF($B36="","",Cooking!S35)</f>
        <v/>
      </c>
      <c r="AQ36" s="24" t="str">
        <f>IF($B36="","",Cooking!T35)</f>
        <v/>
      </c>
      <c r="AR36" s="24" t="str">
        <f>IF($B36="","",Cooking!U35)</f>
        <v/>
      </c>
      <c r="AS36" s="24" t="str">
        <f>IF($B36="","",Cooking!V35)</f>
        <v/>
      </c>
      <c r="AT36" s="24" t="str">
        <f>IF($B36="","",Cooking!W35)</f>
        <v/>
      </c>
      <c r="AU36" s="24" t="str">
        <f>IF($B36="","",Cooking!X35)</f>
        <v/>
      </c>
      <c r="AV36" s="24" t="str">
        <f>IF($B36="","",Cooking!Y35)</f>
        <v/>
      </c>
      <c r="AW36" s="24" t="str">
        <f>IF($B36="","",Cooking!Z35)</f>
        <v/>
      </c>
      <c r="AX36" s="24" t="str">
        <f>IF($B36="","",Cooking!AA35)</f>
        <v/>
      </c>
      <c r="AY36" s="176" t="str">
        <f>IF($B36="","",IF(ISNUMBER(SEARCH("Gas",'3 INPUT SAP DATA'!$AI39)),Data!$G$119*Data!$I$119,0)
+(('3 INPUT SAP DATA'!$AQ39*1000/8760)-IF(ISNUMBER(SEARCH("Gas",'3 INPUT SAP DATA'!$AI39)),Data!$G$119*Data!$I$119,0))
*IF(ISNUMBER(SEARCH("MVHR",'3 INPUT SAP DATA'!$R39)),Data!$I$121,IF(ISNUMBER(SEARCH("Positive",'3 INPUT SAP DATA'!$R39)),Data!$I$120)))</f>
        <v/>
      </c>
      <c r="AZ36" s="176" t="str">
        <f>IF($B36="","",IF(ISNUMBER(SEARCH("Gas",'3 INPUT SAP DATA'!$AI39)),Data!$G$119*Data!$I$119,0)
+(('3 INPUT SAP DATA'!$AQ39*1000/8760)-IF(ISNUMBER(SEARCH("Gas",'3 INPUT SAP DATA'!$AI39)),Data!$G$119*Data!$I$119,0))
*IF(ISNUMBER(SEARCH("MVHR",'3 INPUT SAP DATA'!$R39)),Data!$I$121,IF(ISNUMBER(SEARCH("Positive",'3 INPUT SAP DATA'!$R39)),Data!$I$120)))</f>
        <v/>
      </c>
      <c r="BA36" s="176" t="str">
        <f>IF($B36="","",IF(ISNUMBER(SEARCH("Gas",'3 INPUT SAP DATA'!$AI39)),Data!$G$119*Data!$I$119,0)
+(('3 INPUT SAP DATA'!$AQ39*1000/8760)-IF(ISNUMBER(SEARCH("Gas",'3 INPUT SAP DATA'!$AI39)),Data!$G$119*Data!$I$119,0))
*IF(ISNUMBER(SEARCH("MVHR",'3 INPUT SAP DATA'!$R39)),Data!$I$121,IF(ISNUMBER(SEARCH("Positive",'3 INPUT SAP DATA'!$R39)),Data!$I$120)))</f>
        <v/>
      </c>
      <c r="BB36" s="176" t="str">
        <f>IF($B36="","",IF(ISNUMBER(SEARCH("Gas",'3 INPUT SAP DATA'!$AI39)),Data!$G$119*Data!$I$119,0)
+(('3 INPUT SAP DATA'!$AQ39*1000/8760)-IF(ISNUMBER(SEARCH("Gas",'3 INPUT SAP DATA'!$AI39)),Data!$G$119*Data!$I$119,0))
*IF(ISNUMBER(SEARCH("MVHR",'3 INPUT SAP DATA'!$R39)),Data!$I$121,IF(ISNUMBER(SEARCH("Positive",'3 INPUT SAP DATA'!$R39)),Data!$I$120)))</f>
        <v/>
      </c>
      <c r="BC36" s="176" t="str">
        <f>IF($B36="","",IF(ISNUMBER(SEARCH("Gas",'3 INPUT SAP DATA'!$AI39)),Data!$G$119*Data!$I$119,0)
+(('3 INPUT SAP DATA'!$AQ39*1000/8760)-IF(ISNUMBER(SEARCH("Gas",'3 INPUT SAP DATA'!$AI39)),Data!$G$119*Data!$I$119,0))
*IF(ISNUMBER(SEARCH("MVHR",'3 INPUT SAP DATA'!$R39)),Data!$I$121,IF(ISNUMBER(SEARCH("Positive",'3 INPUT SAP DATA'!$R39)),Data!$I$120)))</f>
        <v/>
      </c>
      <c r="BD36" s="176" t="str">
        <f>IF($B36="","",IF(ISNUMBER(SEARCH("Gas",'3 INPUT SAP DATA'!$AI39)),Data!$G$119*Data!$I$119,0)
+(('3 INPUT SAP DATA'!$AQ39*1000/8760)-IF(ISNUMBER(SEARCH("Gas",'3 INPUT SAP DATA'!$AI39)),Data!$G$119*Data!$I$119,0))
*IF(ISNUMBER(SEARCH("MVHR",'3 INPUT SAP DATA'!$R39)),Data!$I$121,IF(ISNUMBER(SEARCH("Positive",'3 INPUT SAP DATA'!$R39)),Data!$I$120)))</f>
        <v/>
      </c>
      <c r="BE36" s="176" t="str">
        <f>IF($B36="","",IF(ISNUMBER(SEARCH("Gas",'3 INPUT SAP DATA'!$AI39)),Data!$G$119*Data!$I$119,0)
+(('3 INPUT SAP DATA'!$AQ39*1000/8760)-IF(ISNUMBER(SEARCH("Gas",'3 INPUT SAP DATA'!$AI39)),Data!$G$119*Data!$I$119,0))
*IF(ISNUMBER(SEARCH("MVHR",'3 INPUT SAP DATA'!$R39)),Data!$I$121,IF(ISNUMBER(SEARCH("Positive",'3 INPUT SAP DATA'!$R39)),Data!$I$120)))</f>
        <v/>
      </c>
      <c r="BF36" s="176" t="str">
        <f>IF($B36="","",IF(ISNUMBER(SEARCH("Gas",'3 INPUT SAP DATA'!$AI39)),Data!$G$119*Data!$I$119,0)
+(('3 INPUT SAP DATA'!$AQ39*1000/8760)-IF(ISNUMBER(SEARCH("Gas",'3 INPUT SAP DATA'!$AI39)),Data!$G$119*Data!$I$119,0))
*IF(ISNUMBER(SEARCH("MVHR",'3 INPUT SAP DATA'!$R39)),Data!$I$121,IF(ISNUMBER(SEARCH("Positive",'3 INPUT SAP DATA'!$R39)),Data!$I$120)))</f>
        <v/>
      </c>
      <c r="BG36" s="176" t="str">
        <f>IF($B36="","",IF(ISNUMBER(SEARCH("Gas",'3 INPUT SAP DATA'!$AI39)),Data!$G$119*Data!$I$119,0)
+(('3 INPUT SAP DATA'!$AQ39*1000/8760)-IF(ISNUMBER(SEARCH("Gas",'3 INPUT SAP DATA'!$AI39)),Data!$G$119*Data!$I$119,0))
*IF(ISNUMBER(SEARCH("MVHR",'3 INPUT SAP DATA'!$R39)),Data!$I$121,IF(ISNUMBER(SEARCH("Positive",'3 INPUT SAP DATA'!$R39)),Data!$I$120)))</f>
        <v/>
      </c>
      <c r="BH36" s="176" t="str">
        <f>IF($B36="","",IF(ISNUMBER(SEARCH("Gas",'3 INPUT SAP DATA'!$AI39)),Data!$G$119*Data!$I$119,0)
+(('3 INPUT SAP DATA'!$AQ39*1000/8760)-IF(ISNUMBER(SEARCH("Gas",'3 INPUT SAP DATA'!$AI39)),Data!$G$119*Data!$I$119,0))
*IF(ISNUMBER(SEARCH("MVHR",'3 INPUT SAP DATA'!$R39)),Data!$I$121,IF(ISNUMBER(SEARCH("Positive",'3 INPUT SAP DATA'!$R39)),Data!$I$120)))</f>
        <v/>
      </c>
      <c r="BI36" s="176" t="str">
        <f>IF($B36="","",IF(ISNUMBER(SEARCH("Gas",'3 INPUT SAP DATA'!$AI39)),Data!$G$119*Data!$I$119,0)
+(('3 INPUT SAP DATA'!$AQ39*1000/8760)-IF(ISNUMBER(SEARCH("Gas",'3 INPUT SAP DATA'!$AI39)),Data!$G$119*Data!$I$119,0))
*IF(ISNUMBER(SEARCH("MVHR",'3 INPUT SAP DATA'!$R39)),Data!$I$121,IF(ISNUMBER(SEARCH("Positive",'3 INPUT SAP DATA'!$R39)),Data!$I$120)))</f>
        <v/>
      </c>
      <c r="BJ36" s="176" t="str">
        <f>IF($B36="","",IF(ISNUMBER(SEARCH("Gas",'3 INPUT SAP DATA'!$AI39)),Data!$G$119*Data!$I$119,0)
+(('3 INPUT SAP DATA'!$AQ39*1000/8760)-IF(ISNUMBER(SEARCH("Gas",'3 INPUT SAP DATA'!$AI39)),Data!$G$119*Data!$I$119,0))
*IF(ISNUMBER(SEARCH("MVHR",'3 INPUT SAP DATA'!$R39)),Data!$I$121,IF(ISNUMBER(SEARCH("Positive",'3 INPUT SAP DATA'!$R39)),Data!$I$120)))</f>
        <v/>
      </c>
      <c r="BK36" s="24" t="str">
        <f>IF($B36="","",Occupancy!$G32*Data!$G$122*Data!$I$122)</f>
        <v/>
      </c>
      <c r="BL36" s="24" t="str">
        <f>IF($B36="","",Occupancy!$G32*Data!$G$122*Data!$I$122)</f>
        <v/>
      </c>
      <c r="BM36" s="24" t="str">
        <f>IF($B36="","",Occupancy!$G32*Data!$G$122*Data!$I$122)</f>
        <v/>
      </c>
      <c r="BN36" s="24" t="str">
        <f>IF($B36="","",Occupancy!$G32*Data!$G$122*Data!$I$122)</f>
        <v/>
      </c>
      <c r="BO36" s="24" t="str">
        <f>IF($B36="","",Occupancy!$G32*Data!$G$122*Data!$I$122)</f>
        <v/>
      </c>
      <c r="BP36" s="24" t="str">
        <f>IF($B36="","",Occupancy!$G32*Data!$G$122*Data!$I$122)</f>
        <v/>
      </c>
      <c r="BQ36" s="24" t="str">
        <f>IF($B36="","",Occupancy!$G32*Data!$G$122*Data!$I$122)</f>
        <v/>
      </c>
      <c r="BR36" s="24" t="str">
        <f>IF($B36="","",Occupancy!$G32*Data!$G$122*Data!$I$122)</f>
        <v/>
      </c>
      <c r="BS36" s="24" t="str">
        <f>IF($B36="","",Occupancy!$G32*Data!$G$122*Data!$I$122)</f>
        <v/>
      </c>
      <c r="BT36" s="24" t="str">
        <f>IF($B36="","",Occupancy!$G32*Data!$G$122*Data!$I$122)</f>
        <v/>
      </c>
      <c r="BU36" s="24" t="str">
        <f>IF($B36="","",Occupancy!$G32*Data!$G$122*Data!$I$122)</f>
        <v/>
      </c>
      <c r="BV36" s="24" t="str">
        <f>IF($B36="","",Occupancy!$G32*Data!$G$122*Data!$I$122)</f>
        <v/>
      </c>
      <c r="BW36" s="175" t="str">
        <f>IF($B36="","",1000*DHW!CV36/(Data!D$18*24))</f>
        <v/>
      </c>
      <c r="BX36" s="175" t="str">
        <f>IF($B36="","",1000*DHW!CW36/(Data!E$18*24))</f>
        <v/>
      </c>
      <c r="BY36" s="175" t="str">
        <f>IF($B36="","",1000*DHW!CX36/(Data!F$18*24))</f>
        <v/>
      </c>
      <c r="BZ36" s="175" t="str">
        <f>IF($B36="","",1000*DHW!CY36/(Data!G$18*24))</f>
        <v/>
      </c>
      <c r="CA36" s="175" t="str">
        <f>IF($B36="","",1000*DHW!CZ36/(Data!H$18*24))</f>
        <v/>
      </c>
      <c r="CB36" s="175" t="str">
        <f>IF($B36="","",1000*DHW!DA36/(Data!I$18*24))</f>
        <v/>
      </c>
      <c r="CC36" s="175" t="str">
        <f>IF($B36="","",1000*DHW!DB36/(Data!J$18*24))</f>
        <v/>
      </c>
      <c r="CD36" s="175" t="str">
        <f>IF($B36="","",1000*DHW!DC36/(Data!K$18*24))</f>
        <v/>
      </c>
      <c r="CE36" s="175" t="str">
        <f>IF($B36="","",1000*DHW!DD36/(Data!L$18*24))</f>
        <v/>
      </c>
      <c r="CF36" s="175" t="str">
        <f>IF($B36="","",1000*DHW!DE36/(Data!M$18*24))</f>
        <v/>
      </c>
      <c r="CG36" s="175" t="str">
        <f>IF($B36="","",1000*DHW!DF36/(Data!N$18*24))</f>
        <v/>
      </c>
      <c r="CH36" s="175" t="str">
        <f>IF($B36="","",1000*DHW!DG36/(Data!O$18*24))</f>
        <v/>
      </c>
      <c r="CI36" s="24" t="str">
        <f t="shared" si="0"/>
        <v/>
      </c>
      <c r="CJ36" s="24" t="str">
        <f t="shared" si="1"/>
        <v/>
      </c>
      <c r="CK36" s="24" t="str">
        <f t="shared" si="2"/>
        <v/>
      </c>
      <c r="CL36" s="24" t="str">
        <f t="shared" si="3"/>
        <v/>
      </c>
      <c r="CM36" s="24" t="str">
        <f t="shared" si="4"/>
        <v/>
      </c>
      <c r="CN36" s="24" t="str">
        <f t="shared" si="5"/>
        <v/>
      </c>
      <c r="CO36" s="24" t="str">
        <f t="shared" si="6"/>
        <v/>
      </c>
      <c r="CP36" s="24" t="str">
        <f t="shared" si="7"/>
        <v/>
      </c>
      <c r="CQ36" s="24" t="str">
        <f t="shared" si="8"/>
        <v/>
      </c>
      <c r="CR36" s="24" t="str">
        <f t="shared" si="9"/>
        <v/>
      </c>
      <c r="CS36" s="24" t="str">
        <f t="shared" si="10"/>
        <v/>
      </c>
      <c r="CT36" s="24" t="str">
        <f t="shared" si="11"/>
        <v/>
      </c>
    </row>
    <row r="37" spans="2:98" s="3" customFormat="1" ht="19.899999999999999" customHeight="1">
      <c r="B37" s="16" t="str">
        <f>IF('3 INPUT SAP DATA'!H40="","",'3 INPUT SAP DATA'!H40)</f>
        <v/>
      </c>
      <c r="C37" s="24" t="str">
        <f>IF($B37="","",Data!$G$115*Occupancy!$G33*Data!$I$115)</f>
        <v/>
      </c>
      <c r="D37" s="24" t="str">
        <f>IF($B37="","",Data!$G$115*Occupancy!$G33*Data!$I$115)</f>
        <v/>
      </c>
      <c r="E37" s="24" t="str">
        <f>IF($B37="","",Data!$G$115*Occupancy!$G33*Data!$I$115)</f>
        <v/>
      </c>
      <c r="F37" s="24" t="str">
        <f>IF($B37="","",Data!$G$115*Occupancy!$G33*Data!$I$115)</f>
        <v/>
      </c>
      <c r="G37" s="24" t="str">
        <f>IF($B37="","",Data!$G$115*Occupancy!$G33*Data!$I$115)</f>
        <v/>
      </c>
      <c r="H37" s="24" t="str">
        <f>IF($B37="","",Data!$G$115*Occupancy!$G33*Data!$I$115)</f>
        <v/>
      </c>
      <c r="I37" s="24" t="str">
        <f>IF($B37="","",Data!$G$115*Occupancy!$G33*Data!$I$115)</f>
        <v/>
      </c>
      <c r="J37" s="24" t="str">
        <f>IF($B37="","",Data!$G$115*Occupancy!$G33*Data!$I$115)</f>
        <v/>
      </c>
      <c r="K37" s="24" t="str">
        <f>IF($B37="","",Data!$G$115*Occupancy!$G33*Data!$I$115)</f>
        <v/>
      </c>
      <c r="L37" s="24" t="str">
        <f>IF($B37="","",Data!$G$115*Occupancy!$G33*Data!$I$115)</f>
        <v/>
      </c>
      <c r="M37" s="24" t="str">
        <f>IF($B37="","",Data!$G$115*Occupancy!$G33*Data!$I$115)</f>
        <v/>
      </c>
      <c r="N37" s="24" t="str">
        <f>IF($B37="","",Data!$G$115*Occupancy!$G33*Data!$I$115)</f>
        <v/>
      </c>
      <c r="O37" s="175" t="str">
        <f>IF($B37="","",Lighting!P36)</f>
        <v/>
      </c>
      <c r="P37" s="175" t="str">
        <f>IF($B37="","",Lighting!Q36)</f>
        <v/>
      </c>
      <c r="Q37" s="175" t="str">
        <f>IF($B37="","",Lighting!R36)</f>
        <v/>
      </c>
      <c r="R37" s="175" t="str">
        <f>IF($B37="","",Lighting!S36)</f>
        <v/>
      </c>
      <c r="S37" s="175" t="str">
        <f>IF($B37="","",Lighting!T36)</f>
        <v/>
      </c>
      <c r="T37" s="175" t="str">
        <f>IF($B37="","",Lighting!U36)</f>
        <v/>
      </c>
      <c r="U37" s="175" t="str">
        <f>IF($B37="","",Lighting!V36)</f>
        <v/>
      </c>
      <c r="V37" s="175" t="str">
        <f>IF($B37="","",Lighting!W36)</f>
        <v/>
      </c>
      <c r="W37" s="175" t="str">
        <f>IF($B37="","",Lighting!X36)</f>
        <v/>
      </c>
      <c r="X37" s="175" t="str">
        <f>IF($B37="","",Lighting!Y36)</f>
        <v/>
      </c>
      <c r="Y37" s="175" t="str">
        <f>IF($B37="","",Lighting!Z36)</f>
        <v/>
      </c>
      <c r="Z37" s="175" t="str">
        <f>IF($B37="","",Lighting!AA36)</f>
        <v/>
      </c>
      <c r="AA37" s="24" t="str">
        <f>IF($B37="","",Appliances!W36)</f>
        <v/>
      </c>
      <c r="AB37" s="24" t="str">
        <f>IF($B37="","",Appliances!X36)</f>
        <v/>
      </c>
      <c r="AC37" s="24" t="str">
        <f>IF($B37="","",Appliances!Y36)</f>
        <v/>
      </c>
      <c r="AD37" s="24" t="str">
        <f>IF($B37="","",Appliances!Z36)</f>
        <v/>
      </c>
      <c r="AE37" s="24" t="str">
        <f>IF($B37="","",Appliances!AA36)</f>
        <v/>
      </c>
      <c r="AF37" s="24" t="str">
        <f>IF($B37="","",Appliances!AB36)</f>
        <v/>
      </c>
      <c r="AG37" s="24" t="str">
        <f>IF($B37="","",Appliances!AC36)</f>
        <v/>
      </c>
      <c r="AH37" s="24" t="str">
        <f>IF($B37="","",Appliances!AD36)</f>
        <v/>
      </c>
      <c r="AI37" s="24" t="str">
        <f>IF($B37="","",Appliances!AE36)</f>
        <v/>
      </c>
      <c r="AJ37" s="24" t="str">
        <f>IF($B37="","",Appliances!AF36)</f>
        <v/>
      </c>
      <c r="AK37" s="24" t="str">
        <f>IF($B37="","",Appliances!AG36)</f>
        <v/>
      </c>
      <c r="AL37" s="24" t="str">
        <f>IF($B37="","",Appliances!AH36)</f>
        <v/>
      </c>
      <c r="AM37" s="24" t="str">
        <f>IF($B37="","",Cooking!P36)</f>
        <v/>
      </c>
      <c r="AN37" s="24" t="str">
        <f>IF($B37="","",Cooking!Q36)</f>
        <v/>
      </c>
      <c r="AO37" s="24" t="str">
        <f>IF($B37="","",Cooking!R36)</f>
        <v/>
      </c>
      <c r="AP37" s="24" t="str">
        <f>IF($B37="","",Cooking!S36)</f>
        <v/>
      </c>
      <c r="AQ37" s="24" t="str">
        <f>IF($B37="","",Cooking!T36)</f>
        <v/>
      </c>
      <c r="AR37" s="24" t="str">
        <f>IF($B37="","",Cooking!U36)</f>
        <v/>
      </c>
      <c r="AS37" s="24" t="str">
        <f>IF($B37="","",Cooking!V36)</f>
        <v/>
      </c>
      <c r="AT37" s="24" t="str">
        <f>IF($B37="","",Cooking!W36)</f>
        <v/>
      </c>
      <c r="AU37" s="24" t="str">
        <f>IF($B37="","",Cooking!X36)</f>
        <v/>
      </c>
      <c r="AV37" s="24" t="str">
        <f>IF($B37="","",Cooking!Y36)</f>
        <v/>
      </c>
      <c r="AW37" s="24" t="str">
        <f>IF($B37="","",Cooking!Z36)</f>
        <v/>
      </c>
      <c r="AX37" s="24" t="str">
        <f>IF($B37="","",Cooking!AA36)</f>
        <v/>
      </c>
      <c r="AY37" s="176" t="str">
        <f>IF($B37="","",IF(ISNUMBER(SEARCH("Gas",'3 INPUT SAP DATA'!$AI40)),Data!$G$119*Data!$I$119,0)
+(('3 INPUT SAP DATA'!$AQ40*1000/8760)-IF(ISNUMBER(SEARCH("Gas",'3 INPUT SAP DATA'!$AI40)),Data!$G$119*Data!$I$119,0))
*IF(ISNUMBER(SEARCH("MVHR",'3 INPUT SAP DATA'!$R40)),Data!$I$121,IF(ISNUMBER(SEARCH("Positive",'3 INPUT SAP DATA'!$R40)),Data!$I$120)))</f>
        <v/>
      </c>
      <c r="AZ37" s="176" t="str">
        <f>IF($B37="","",IF(ISNUMBER(SEARCH("Gas",'3 INPUT SAP DATA'!$AI40)),Data!$G$119*Data!$I$119,0)
+(('3 INPUT SAP DATA'!$AQ40*1000/8760)-IF(ISNUMBER(SEARCH("Gas",'3 INPUT SAP DATA'!$AI40)),Data!$G$119*Data!$I$119,0))
*IF(ISNUMBER(SEARCH("MVHR",'3 INPUT SAP DATA'!$R40)),Data!$I$121,IF(ISNUMBER(SEARCH("Positive",'3 INPUT SAP DATA'!$R40)),Data!$I$120)))</f>
        <v/>
      </c>
      <c r="BA37" s="176" t="str">
        <f>IF($B37="","",IF(ISNUMBER(SEARCH("Gas",'3 INPUT SAP DATA'!$AI40)),Data!$G$119*Data!$I$119,0)
+(('3 INPUT SAP DATA'!$AQ40*1000/8760)-IF(ISNUMBER(SEARCH("Gas",'3 INPUT SAP DATA'!$AI40)),Data!$G$119*Data!$I$119,0))
*IF(ISNUMBER(SEARCH("MVHR",'3 INPUT SAP DATA'!$R40)),Data!$I$121,IF(ISNUMBER(SEARCH("Positive",'3 INPUT SAP DATA'!$R40)),Data!$I$120)))</f>
        <v/>
      </c>
      <c r="BB37" s="176" t="str">
        <f>IF($B37="","",IF(ISNUMBER(SEARCH("Gas",'3 INPUT SAP DATA'!$AI40)),Data!$G$119*Data!$I$119,0)
+(('3 INPUT SAP DATA'!$AQ40*1000/8760)-IF(ISNUMBER(SEARCH("Gas",'3 INPUT SAP DATA'!$AI40)),Data!$G$119*Data!$I$119,0))
*IF(ISNUMBER(SEARCH("MVHR",'3 INPUT SAP DATA'!$R40)),Data!$I$121,IF(ISNUMBER(SEARCH("Positive",'3 INPUT SAP DATA'!$R40)),Data!$I$120)))</f>
        <v/>
      </c>
      <c r="BC37" s="176" t="str">
        <f>IF($B37="","",IF(ISNUMBER(SEARCH("Gas",'3 INPUT SAP DATA'!$AI40)),Data!$G$119*Data!$I$119,0)
+(('3 INPUT SAP DATA'!$AQ40*1000/8760)-IF(ISNUMBER(SEARCH("Gas",'3 INPUT SAP DATA'!$AI40)),Data!$G$119*Data!$I$119,0))
*IF(ISNUMBER(SEARCH("MVHR",'3 INPUT SAP DATA'!$R40)),Data!$I$121,IF(ISNUMBER(SEARCH("Positive",'3 INPUT SAP DATA'!$R40)),Data!$I$120)))</f>
        <v/>
      </c>
      <c r="BD37" s="176" t="str">
        <f>IF($B37="","",IF(ISNUMBER(SEARCH("Gas",'3 INPUT SAP DATA'!$AI40)),Data!$G$119*Data!$I$119,0)
+(('3 INPUT SAP DATA'!$AQ40*1000/8760)-IF(ISNUMBER(SEARCH("Gas",'3 INPUT SAP DATA'!$AI40)),Data!$G$119*Data!$I$119,0))
*IF(ISNUMBER(SEARCH("MVHR",'3 INPUT SAP DATA'!$R40)),Data!$I$121,IF(ISNUMBER(SEARCH("Positive",'3 INPUT SAP DATA'!$R40)),Data!$I$120)))</f>
        <v/>
      </c>
      <c r="BE37" s="176" t="str">
        <f>IF($B37="","",IF(ISNUMBER(SEARCH("Gas",'3 INPUT SAP DATA'!$AI40)),Data!$G$119*Data!$I$119,0)
+(('3 INPUT SAP DATA'!$AQ40*1000/8760)-IF(ISNUMBER(SEARCH("Gas",'3 INPUT SAP DATA'!$AI40)),Data!$G$119*Data!$I$119,0))
*IF(ISNUMBER(SEARCH("MVHR",'3 INPUT SAP DATA'!$R40)),Data!$I$121,IF(ISNUMBER(SEARCH("Positive",'3 INPUT SAP DATA'!$R40)),Data!$I$120)))</f>
        <v/>
      </c>
      <c r="BF37" s="176" t="str">
        <f>IF($B37="","",IF(ISNUMBER(SEARCH("Gas",'3 INPUT SAP DATA'!$AI40)),Data!$G$119*Data!$I$119,0)
+(('3 INPUT SAP DATA'!$AQ40*1000/8760)-IF(ISNUMBER(SEARCH("Gas",'3 INPUT SAP DATA'!$AI40)),Data!$G$119*Data!$I$119,0))
*IF(ISNUMBER(SEARCH("MVHR",'3 INPUT SAP DATA'!$R40)),Data!$I$121,IF(ISNUMBER(SEARCH("Positive",'3 INPUT SAP DATA'!$R40)),Data!$I$120)))</f>
        <v/>
      </c>
      <c r="BG37" s="176" t="str">
        <f>IF($B37="","",IF(ISNUMBER(SEARCH("Gas",'3 INPUT SAP DATA'!$AI40)),Data!$G$119*Data!$I$119,0)
+(('3 INPUT SAP DATA'!$AQ40*1000/8760)-IF(ISNUMBER(SEARCH("Gas",'3 INPUT SAP DATA'!$AI40)),Data!$G$119*Data!$I$119,0))
*IF(ISNUMBER(SEARCH("MVHR",'3 INPUT SAP DATA'!$R40)),Data!$I$121,IF(ISNUMBER(SEARCH("Positive",'3 INPUT SAP DATA'!$R40)),Data!$I$120)))</f>
        <v/>
      </c>
      <c r="BH37" s="176" t="str">
        <f>IF($B37="","",IF(ISNUMBER(SEARCH("Gas",'3 INPUT SAP DATA'!$AI40)),Data!$G$119*Data!$I$119,0)
+(('3 INPUT SAP DATA'!$AQ40*1000/8760)-IF(ISNUMBER(SEARCH("Gas",'3 INPUT SAP DATA'!$AI40)),Data!$G$119*Data!$I$119,0))
*IF(ISNUMBER(SEARCH("MVHR",'3 INPUT SAP DATA'!$R40)),Data!$I$121,IF(ISNUMBER(SEARCH("Positive",'3 INPUT SAP DATA'!$R40)),Data!$I$120)))</f>
        <v/>
      </c>
      <c r="BI37" s="176" t="str">
        <f>IF($B37="","",IF(ISNUMBER(SEARCH("Gas",'3 INPUT SAP DATA'!$AI40)),Data!$G$119*Data!$I$119,0)
+(('3 INPUT SAP DATA'!$AQ40*1000/8760)-IF(ISNUMBER(SEARCH("Gas",'3 INPUT SAP DATA'!$AI40)),Data!$G$119*Data!$I$119,0))
*IF(ISNUMBER(SEARCH("MVHR",'3 INPUT SAP DATA'!$R40)),Data!$I$121,IF(ISNUMBER(SEARCH("Positive",'3 INPUT SAP DATA'!$R40)),Data!$I$120)))</f>
        <v/>
      </c>
      <c r="BJ37" s="176" t="str">
        <f>IF($B37="","",IF(ISNUMBER(SEARCH("Gas",'3 INPUT SAP DATA'!$AI40)),Data!$G$119*Data!$I$119,0)
+(('3 INPUT SAP DATA'!$AQ40*1000/8760)-IF(ISNUMBER(SEARCH("Gas",'3 INPUT SAP DATA'!$AI40)),Data!$G$119*Data!$I$119,0))
*IF(ISNUMBER(SEARCH("MVHR",'3 INPUT SAP DATA'!$R40)),Data!$I$121,IF(ISNUMBER(SEARCH("Positive",'3 INPUT SAP DATA'!$R40)),Data!$I$120)))</f>
        <v/>
      </c>
      <c r="BK37" s="24" t="str">
        <f>IF($B37="","",Occupancy!$G33*Data!$G$122*Data!$I$122)</f>
        <v/>
      </c>
      <c r="BL37" s="24" t="str">
        <f>IF($B37="","",Occupancy!$G33*Data!$G$122*Data!$I$122)</f>
        <v/>
      </c>
      <c r="BM37" s="24" t="str">
        <f>IF($B37="","",Occupancy!$G33*Data!$G$122*Data!$I$122)</f>
        <v/>
      </c>
      <c r="BN37" s="24" t="str">
        <f>IF($B37="","",Occupancy!$G33*Data!$G$122*Data!$I$122)</f>
        <v/>
      </c>
      <c r="BO37" s="24" t="str">
        <f>IF($B37="","",Occupancy!$G33*Data!$G$122*Data!$I$122)</f>
        <v/>
      </c>
      <c r="BP37" s="24" t="str">
        <f>IF($B37="","",Occupancy!$G33*Data!$G$122*Data!$I$122)</f>
        <v/>
      </c>
      <c r="BQ37" s="24" t="str">
        <f>IF($B37="","",Occupancy!$G33*Data!$G$122*Data!$I$122)</f>
        <v/>
      </c>
      <c r="BR37" s="24" t="str">
        <f>IF($B37="","",Occupancy!$G33*Data!$G$122*Data!$I$122)</f>
        <v/>
      </c>
      <c r="BS37" s="24" t="str">
        <f>IF($B37="","",Occupancy!$G33*Data!$G$122*Data!$I$122)</f>
        <v/>
      </c>
      <c r="BT37" s="24" t="str">
        <f>IF($B37="","",Occupancy!$G33*Data!$G$122*Data!$I$122)</f>
        <v/>
      </c>
      <c r="BU37" s="24" t="str">
        <f>IF($B37="","",Occupancy!$G33*Data!$G$122*Data!$I$122)</f>
        <v/>
      </c>
      <c r="BV37" s="24" t="str">
        <f>IF($B37="","",Occupancy!$G33*Data!$G$122*Data!$I$122)</f>
        <v/>
      </c>
      <c r="BW37" s="175" t="str">
        <f>IF($B37="","",1000*DHW!CV37/(Data!D$18*24))</f>
        <v/>
      </c>
      <c r="BX37" s="175" t="str">
        <f>IF($B37="","",1000*DHW!CW37/(Data!E$18*24))</f>
        <v/>
      </c>
      <c r="BY37" s="175" t="str">
        <f>IF($B37="","",1000*DHW!CX37/(Data!F$18*24))</f>
        <v/>
      </c>
      <c r="BZ37" s="175" t="str">
        <f>IF($B37="","",1000*DHW!CY37/(Data!G$18*24))</f>
        <v/>
      </c>
      <c r="CA37" s="175" t="str">
        <f>IF($B37="","",1000*DHW!CZ37/(Data!H$18*24))</f>
        <v/>
      </c>
      <c r="CB37" s="175" t="str">
        <f>IF($B37="","",1000*DHW!DA37/(Data!I$18*24))</f>
        <v/>
      </c>
      <c r="CC37" s="175" t="str">
        <f>IF($B37="","",1000*DHW!DB37/(Data!J$18*24))</f>
        <v/>
      </c>
      <c r="CD37" s="175" t="str">
        <f>IF($B37="","",1000*DHW!DC37/(Data!K$18*24))</f>
        <v/>
      </c>
      <c r="CE37" s="175" t="str">
        <f>IF($B37="","",1000*DHW!DD37/(Data!L$18*24))</f>
        <v/>
      </c>
      <c r="CF37" s="175" t="str">
        <f>IF($B37="","",1000*DHW!DE37/(Data!M$18*24))</f>
        <v/>
      </c>
      <c r="CG37" s="175" t="str">
        <f>IF($B37="","",1000*DHW!DF37/(Data!N$18*24))</f>
        <v/>
      </c>
      <c r="CH37" s="175" t="str">
        <f>IF($B37="","",1000*DHW!DG37/(Data!O$18*24))</f>
        <v/>
      </c>
      <c r="CI37" s="24" t="str">
        <f t="shared" si="0"/>
        <v/>
      </c>
      <c r="CJ37" s="24" t="str">
        <f t="shared" si="1"/>
        <v/>
      </c>
      <c r="CK37" s="24" t="str">
        <f t="shared" si="2"/>
        <v/>
      </c>
      <c r="CL37" s="24" t="str">
        <f t="shared" si="3"/>
        <v/>
      </c>
      <c r="CM37" s="24" t="str">
        <f t="shared" si="4"/>
        <v/>
      </c>
      <c r="CN37" s="24" t="str">
        <f t="shared" si="5"/>
        <v/>
      </c>
      <c r="CO37" s="24" t="str">
        <f t="shared" si="6"/>
        <v/>
      </c>
      <c r="CP37" s="24" t="str">
        <f t="shared" si="7"/>
        <v/>
      </c>
      <c r="CQ37" s="24" t="str">
        <f t="shared" si="8"/>
        <v/>
      </c>
      <c r="CR37" s="24" t="str">
        <f t="shared" si="9"/>
        <v/>
      </c>
      <c r="CS37" s="24" t="str">
        <f t="shared" si="10"/>
        <v/>
      </c>
      <c r="CT37" s="24" t="str">
        <f t="shared" si="11"/>
        <v/>
      </c>
    </row>
    <row r="38" spans="2:98" s="3" customFormat="1" ht="19.899999999999999" customHeight="1">
      <c r="B38" s="16" t="str">
        <f>IF('3 INPUT SAP DATA'!H41="","",'3 INPUT SAP DATA'!H41)</f>
        <v/>
      </c>
      <c r="C38" s="24" t="str">
        <f>IF($B38="","",Data!$G$115*Occupancy!$G34*Data!$I$115)</f>
        <v/>
      </c>
      <c r="D38" s="24" t="str">
        <f>IF($B38="","",Data!$G$115*Occupancy!$G34*Data!$I$115)</f>
        <v/>
      </c>
      <c r="E38" s="24" t="str">
        <f>IF($B38="","",Data!$G$115*Occupancy!$G34*Data!$I$115)</f>
        <v/>
      </c>
      <c r="F38" s="24" t="str">
        <f>IF($B38="","",Data!$G$115*Occupancy!$G34*Data!$I$115)</f>
        <v/>
      </c>
      <c r="G38" s="24" t="str">
        <f>IF($B38="","",Data!$G$115*Occupancy!$G34*Data!$I$115)</f>
        <v/>
      </c>
      <c r="H38" s="24" t="str">
        <f>IF($B38="","",Data!$G$115*Occupancy!$G34*Data!$I$115)</f>
        <v/>
      </c>
      <c r="I38" s="24" t="str">
        <f>IF($B38="","",Data!$G$115*Occupancy!$G34*Data!$I$115)</f>
        <v/>
      </c>
      <c r="J38" s="24" t="str">
        <f>IF($B38="","",Data!$G$115*Occupancy!$G34*Data!$I$115)</f>
        <v/>
      </c>
      <c r="K38" s="24" t="str">
        <f>IF($B38="","",Data!$G$115*Occupancy!$G34*Data!$I$115)</f>
        <v/>
      </c>
      <c r="L38" s="24" t="str">
        <f>IF($B38="","",Data!$G$115*Occupancy!$G34*Data!$I$115)</f>
        <v/>
      </c>
      <c r="M38" s="24" t="str">
        <f>IF($B38="","",Data!$G$115*Occupancy!$G34*Data!$I$115)</f>
        <v/>
      </c>
      <c r="N38" s="24" t="str">
        <f>IF($B38="","",Data!$G$115*Occupancy!$G34*Data!$I$115)</f>
        <v/>
      </c>
      <c r="O38" s="175" t="str">
        <f>IF($B38="","",Lighting!P37)</f>
        <v/>
      </c>
      <c r="P38" s="175" t="str">
        <f>IF($B38="","",Lighting!Q37)</f>
        <v/>
      </c>
      <c r="Q38" s="175" t="str">
        <f>IF($B38="","",Lighting!R37)</f>
        <v/>
      </c>
      <c r="R38" s="175" t="str">
        <f>IF($B38="","",Lighting!S37)</f>
        <v/>
      </c>
      <c r="S38" s="175" t="str">
        <f>IF($B38="","",Lighting!T37)</f>
        <v/>
      </c>
      <c r="T38" s="175" t="str">
        <f>IF($B38="","",Lighting!U37)</f>
        <v/>
      </c>
      <c r="U38" s="175" t="str">
        <f>IF($B38="","",Lighting!V37)</f>
        <v/>
      </c>
      <c r="V38" s="175" t="str">
        <f>IF($B38="","",Lighting!W37)</f>
        <v/>
      </c>
      <c r="W38" s="175" t="str">
        <f>IF($B38="","",Lighting!X37)</f>
        <v/>
      </c>
      <c r="X38" s="175" t="str">
        <f>IF($B38="","",Lighting!Y37)</f>
        <v/>
      </c>
      <c r="Y38" s="175" t="str">
        <f>IF($B38="","",Lighting!Z37)</f>
        <v/>
      </c>
      <c r="Z38" s="175" t="str">
        <f>IF($B38="","",Lighting!AA37)</f>
        <v/>
      </c>
      <c r="AA38" s="24" t="str">
        <f>IF($B38="","",Appliances!W37)</f>
        <v/>
      </c>
      <c r="AB38" s="24" t="str">
        <f>IF($B38="","",Appliances!X37)</f>
        <v/>
      </c>
      <c r="AC38" s="24" t="str">
        <f>IF($B38="","",Appliances!Y37)</f>
        <v/>
      </c>
      <c r="AD38" s="24" t="str">
        <f>IF($B38="","",Appliances!Z37)</f>
        <v/>
      </c>
      <c r="AE38" s="24" t="str">
        <f>IF($B38="","",Appliances!AA37)</f>
        <v/>
      </c>
      <c r="AF38" s="24" t="str">
        <f>IF($B38="","",Appliances!AB37)</f>
        <v/>
      </c>
      <c r="AG38" s="24" t="str">
        <f>IF($B38="","",Appliances!AC37)</f>
        <v/>
      </c>
      <c r="AH38" s="24" t="str">
        <f>IF($B38="","",Appliances!AD37)</f>
        <v/>
      </c>
      <c r="AI38" s="24" t="str">
        <f>IF($B38="","",Appliances!AE37)</f>
        <v/>
      </c>
      <c r="AJ38" s="24" t="str">
        <f>IF($B38="","",Appliances!AF37)</f>
        <v/>
      </c>
      <c r="AK38" s="24" t="str">
        <f>IF($B38="","",Appliances!AG37)</f>
        <v/>
      </c>
      <c r="AL38" s="24" t="str">
        <f>IF($B38="","",Appliances!AH37)</f>
        <v/>
      </c>
      <c r="AM38" s="24" t="str">
        <f>IF($B38="","",Cooking!P37)</f>
        <v/>
      </c>
      <c r="AN38" s="24" t="str">
        <f>IF($B38="","",Cooking!Q37)</f>
        <v/>
      </c>
      <c r="AO38" s="24" t="str">
        <f>IF($B38="","",Cooking!R37)</f>
        <v/>
      </c>
      <c r="AP38" s="24" t="str">
        <f>IF($B38="","",Cooking!S37)</f>
        <v/>
      </c>
      <c r="AQ38" s="24" t="str">
        <f>IF($B38="","",Cooking!T37)</f>
        <v/>
      </c>
      <c r="AR38" s="24" t="str">
        <f>IF($B38="","",Cooking!U37)</f>
        <v/>
      </c>
      <c r="AS38" s="24" t="str">
        <f>IF($B38="","",Cooking!V37)</f>
        <v/>
      </c>
      <c r="AT38" s="24" t="str">
        <f>IF($B38="","",Cooking!W37)</f>
        <v/>
      </c>
      <c r="AU38" s="24" t="str">
        <f>IF($B38="","",Cooking!X37)</f>
        <v/>
      </c>
      <c r="AV38" s="24" t="str">
        <f>IF($B38="","",Cooking!Y37)</f>
        <v/>
      </c>
      <c r="AW38" s="24" t="str">
        <f>IF($B38="","",Cooking!Z37)</f>
        <v/>
      </c>
      <c r="AX38" s="24" t="str">
        <f>IF($B38="","",Cooking!AA37)</f>
        <v/>
      </c>
      <c r="AY38" s="176" t="str">
        <f>IF($B38="","",IF(ISNUMBER(SEARCH("Gas",'3 INPUT SAP DATA'!$AI41)),Data!$G$119*Data!$I$119,0)
+(('3 INPUT SAP DATA'!$AQ41*1000/8760)-IF(ISNUMBER(SEARCH("Gas",'3 INPUT SAP DATA'!$AI41)),Data!$G$119*Data!$I$119,0))
*IF(ISNUMBER(SEARCH("MVHR",'3 INPUT SAP DATA'!$R41)),Data!$I$121,IF(ISNUMBER(SEARCH("Positive",'3 INPUT SAP DATA'!$R41)),Data!$I$120)))</f>
        <v/>
      </c>
      <c r="AZ38" s="176" t="str">
        <f>IF($B38="","",IF(ISNUMBER(SEARCH("Gas",'3 INPUT SAP DATA'!$AI41)),Data!$G$119*Data!$I$119,0)
+(('3 INPUT SAP DATA'!$AQ41*1000/8760)-IF(ISNUMBER(SEARCH("Gas",'3 INPUT SAP DATA'!$AI41)),Data!$G$119*Data!$I$119,0))
*IF(ISNUMBER(SEARCH("MVHR",'3 INPUT SAP DATA'!$R41)),Data!$I$121,IF(ISNUMBER(SEARCH("Positive",'3 INPUT SAP DATA'!$R41)),Data!$I$120)))</f>
        <v/>
      </c>
      <c r="BA38" s="176" t="str">
        <f>IF($B38="","",IF(ISNUMBER(SEARCH("Gas",'3 INPUT SAP DATA'!$AI41)),Data!$G$119*Data!$I$119,0)
+(('3 INPUT SAP DATA'!$AQ41*1000/8760)-IF(ISNUMBER(SEARCH("Gas",'3 INPUT SAP DATA'!$AI41)),Data!$G$119*Data!$I$119,0))
*IF(ISNUMBER(SEARCH("MVHR",'3 INPUT SAP DATA'!$R41)),Data!$I$121,IF(ISNUMBER(SEARCH("Positive",'3 INPUT SAP DATA'!$R41)),Data!$I$120)))</f>
        <v/>
      </c>
      <c r="BB38" s="176" t="str">
        <f>IF($B38="","",IF(ISNUMBER(SEARCH("Gas",'3 INPUT SAP DATA'!$AI41)),Data!$G$119*Data!$I$119,0)
+(('3 INPUT SAP DATA'!$AQ41*1000/8760)-IF(ISNUMBER(SEARCH("Gas",'3 INPUT SAP DATA'!$AI41)),Data!$G$119*Data!$I$119,0))
*IF(ISNUMBER(SEARCH("MVHR",'3 INPUT SAP DATA'!$R41)),Data!$I$121,IF(ISNUMBER(SEARCH("Positive",'3 INPUT SAP DATA'!$R41)),Data!$I$120)))</f>
        <v/>
      </c>
      <c r="BC38" s="176" t="str">
        <f>IF($B38="","",IF(ISNUMBER(SEARCH("Gas",'3 INPUT SAP DATA'!$AI41)),Data!$G$119*Data!$I$119,0)
+(('3 INPUT SAP DATA'!$AQ41*1000/8760)-IF(ISNUMBER(SEARCH("Gas",'3 INPUT SAP DATA'!$AI41)),Data!$G$119*Data!$I$119,0))
*IF(ISNUMBER(SEARCH("MVHR",'3 INPUT SAP DATA'!$R41)),Data!$I$121,IF(ISNUMBER(SEARCH("Positive",'3 INPUT SAP DATA'!$R41)),Data!$I$120)))</f>
        <v/>
      </c>
      <c r="BD38" s="176" t="str">
        <f>IF($B38="","",IF(ISNUMBER(SEARCH("Gas",'3 INPUT SAP DATA'!$AI41)),Data!$G$119*Data!$I$119,0)
+(('3 INPUT SAP DATA'!$AQ41*1000/8760)-IF(ISNUMBER(SEARCH("Gas",'3 INPUT SAP DATA'!$AI41)),Data!$G$119*Data!$I$119,0))
*IF(ISNUMBER(SEARCH("MVHR",'3 INPUT SAP DATA'!$R41)),Data!$I$121,IF(ISNUMBER(SEARCH("Positive",'3 INPUT SAP DATA'!$R41)),Data!$I$120)))</f>
        <v/>
      </c>
      <c r="BE38" s="176" t="str">
        <f>IF($B38="","",IF(ISNUMBER(SEARCH("Gas",'3 INPUT SAP DATA'!$AI41)),Data!$G$119*Data!$I$119,0)
+(('3 INPUT SAP DATA'!$AQ41*1000/8760)-IF(ISNUMBER(SEARCH("Gas",'3 INPUT SAP DATA'!$AI41)),Data!$G$119*Data!$I$119,0))
*IF(ISNUMBER(SEARCH("MVHR",'3 INPUT SAP DATA'!$R41)),Data!$I$121,IF(ISNUMBER(SEARCH("Positive",'3 INPUT SAP DATA'!$R41)),Data!$I$120)))</f>
        <v/>
      </c>
      <c r="BF38" s="176" t="str">
        <f>IF($B38="","",IF(ISNUMBER(SEARCH("Gas",'3 INPUT SAP DATA'!$AI41)),Data!$G$119*Data!$I$119,0)
+(('3 INPUT SAP DATA'!$AQ41*1000/8760)-IF(ISNUMBER(SEARCH("Gas",'3 INPUT SAP DATA'!$AI41)),Data!$G$119*Data!$I$119,0))
*IF(ISNUMBER(SEARCH("MVHR",'3 INPUT SAP DATA'!$R41)),Data!$I$121,IF(ISNUMBER(SEARCH("Positive",'3 INPUT SAP DATA'!$R41)),Data!$I$120)))</f>
        <v/>
      </c>
      <c r="BG38" s="176" t="str">
        <f>IF($B38="","",IF(ISNUMBER(SEARCH("Gas",'3 INPUT SAP DATA'!$AI41)),Data!$G$119*Data!$I$119,0)
+(('3 INPUT SAP DATA'!$AQ41*1000/8760)-IF(ISNUMBER(SEARCH("Gas",'3 INPUT SAP DATA'!$AI41)),Data!$G$119*Data!$I$119,0))
*IF(ISNUMBER(SEARCH("MVHR",'3 INPUT SAP DATA'!$R41)),Data!$I$121,IF(ISNUMBER(SEARCH("Positive",'3 INPUT SAP DATA'!$R41)),Data!$I$120)))</f>
        <v/>
      </c>
      <c r="BH38" s="176" t="str">
        <f>IF($B38="","",IF(ISNUMBER(SEARCH("Gas",'3 INPUT SAP DATA'!$AI41)),Data!$G$119*Data!$I$119,0)
+(('3 INPUT SAP DATA'!$AQ41*1000/8760)-IF(ISNUMBER(SEARCH("Gas",'3 INPUT SAP DATA'!$AI41)),Data!$G$119*Data!$I$119,0))
*IF(ISNUMBER(SEARCH("MVHR",'3 INPUT SAP DATA'!$R41)),Data!$I$121,IF(ISNUMBER(SEARCH("Positive",'3 INPUT SAP DATA'!$R41)),Data!$I$120)))</f>
        <v/>
      </c>
      <c r="BI38" s="176" t="str">
        <f>IF($B38="","",IF(ISNUMBER(SEARCH("Gas",'3 INPUT SAP DATA'!$AI41)),Data!$G$119*Data!$I$119,0)
+(('3 INPUT SAP DATA'!$AQ41*1000/8760)-IF(ISNUMBER(SEARCH("Gas",'3 INPUT SAP DATA'!$AI41)),Data!$G$119*Data!$I$119,0))
*IF(ISNUMBER(SEARCH("MVHR",'3 INPUT SAP DATA'!$R41)),Data!$I$121,IF(ISNUMBER(SEARCH("Positive",'3 INPUT SAP DATA'!$R41)),Data!$I$120)))</f>
        <v/>
      </c>
      <c r="BJ38" s="176" t="str">
        <f>IF($B38="","",IF(ISNUMBER(SEARCH("Gas",'3 INPUT SAP DATA'!$AI41)),Data!$G$119*Data!$I$119,0)
+(('3 INPUT SAP DATA'!$AQ41*1000/8760)-IF(ISNUMBER(SEARCH("Gas",'3 INPUT SAP DATA'!$AI41)),Data!$G$119*Data!$I$119,0))
*IF(ISNUMBER(SEARCH("MVHR",'3 INPUT SAP DATA'!$R41)),Data!$I$121,IF(ISNUMBER(SEARCH("Positive",'3 INPUT SAP DATA'!$R41)),Data!$I$120)))</f>
        <v/>
      </c>
      <c r="BK38" s="24" t="str">
        <f>IF($B38="","",Occupancy!$G34*Data!$G$122*Data!$I$122)</f>
        <v/>
      </c>
      <c r="BL38" s="24" t="str">
        <f>IF($B38="","",Occupancy!$G34*Data!$G$122*Data!$I$122)</f>
        <v/>
      </c>
      <c r="BM38" s="24" t="str">
        <f>IF($B38="","",Occupancy!$G34*Data!$G$122*Data!$I$122)</f>
        <v/>
      </c>
      <c r="BN38" s="24" t="str">
        <f>IF($B38="","",Occupancy!$G34*Data!$G$122*Data!$I$122)</f>
        <v/>
      </c>
      <c r="BO38" s="24" t="str">
        <f>IF($B38="","",Occupancy!$G34*Data!$G$122*Data!$I$122)</f>
        <v/>
      </c>
      <c r="BP38" s="24" t="str">
        <f>IF($B38="","",Occupancy!$G34*Data!$G$122*Data!$I$122)</f>
        <v/>
      </c>
      <c r="BQ38" s="24" t="str">
        <f>IF($B38="","",Occupancy!$G34*Data!$G$122*Data!$I$122)</f>
        <v/>
      </c>
      <c r="BR38" s="24" t="str">
        <f>IF($B38="","",Occupancy!$G34*Data!$G$122*Data!$I$122)</f>
        <v/>
      </c>
      <c r="BS38" s="24" t="str">
        <f>IF($B38="","",Occupancy!$G34*Data!$G$122*Data!$I$122)</f>
        <v/>
      </c>
      <c r="BT38" s="24" t="str">
        <f>IF($B38="","",Occupancy!$G34*Data!$G$122*Data!$I$122)</f>
        <v/>
      </c>
      <c r="BU38" s="24" t="str">
        <f>IF($B38="","",Occupancy!$G34*Data!$G$122*Data!$I$122)</f>
        <v/>
      </c>
      <c r="BV38" s="24" t="str">
        <f>IF($B38="","",Occupancy!$G34*Data!$G$122*Data!$I$122)</f>
        <v/>
      </c>
      <c r="BW38" s="175" t="str">
        <f>IF($B38="","",1000*DHW!CV38/(Data!D$18*24))</f>
        <v/>
      </c>
      <c r="BX38" s="175" t="str">
        <f>IF($B38="","",1000*DHW!CW38/(Data!E$18*24))</f>
        <v/>
      </c>
      <c r="BY38" s="175" t="str">
        <f>IF($B38="","",1000*DHW!CX38/(Data!F$18*24))</f>
        <v/>
      </c>
      <c r="BZ38" s="175" t="str">
        <f>IF($B38="","",1000*DHW!CY38/(Data!G$18*24))</f>
        <v/>
      </c>
      <c r="CA38" s="175" t="str">
        <f>IF($B38="","",1000*DHW!CZ38/(Data!H$18*24))</f>
        <v/>
      </c>
      <c r="CB38" s="175" t="str">
        <f>IF($B38="","",1000*DHW!DA38/(Data!I$18*24))</f>
        <v/>
      </c>
      <c r="CC38" s="175" t="str">
        <f>IF($B38="","",1000*DHW!DB38/(Data!J$18*24))</f>
        <v/>
      </c>
      <c r="CD38" s="175" t="str">
        <f>IF($B38="","",1000*DHW!DC38/(Data!K$18*24))</f>
        <v/>
      </c>
      <c r="CE38" s="175" t="str">
        <f>IF($B38="","",1000*DHW!DD38/(Data!L$18*24))</f>
        <v/>
      </c>
      <c r="CF38" s="175" t="str">
        <f>IF($B38="","",1000*DHW!DE38/(Data!M$18*24))</f>
        <v/>
      </c>
      <c r="CG38" s="175" t="str">
        <f>IF($B38="","",1000*DHW!DF38/(Data!N$18*24))</f>
        <v/>
      </c>
      <c r="CH38" s="175" t="str">
        <f>IF($B38="","",1000*DHW!DG38/(Data!O$18*24))</f>
        <v/>
      </c>
      <c r="CI38" s="24" t="str">
        <f t="shared" si="0"/>
        <v/>
      </c>
      <c r="CJ38" s="24" t="str">
        <f t="shared" si="1"/>
        <v/>
      </c>
      <c r="CK38" s="24" t="str">
        <f t="shared" si="2"/>
        <v/>
      </c>
      <c r="CL38" s="24" t="str">
        <f t="shared" si="3"/>
        <v/>
      </c>
      <c r="CM38" s="24" t="str">
        <f t="shared" si="4"/>
        <v/>
      </c>
      <c r="CN38" s="24" t="str">
        <f t="shared" si="5"/>
        <v/>
      </c>
      <c r="CO38" s="24" t="str">
        <f t="shared" si="6"/>
        <v/>
      </c>
      <c r="CP38" s="24" t="str">
        <f t="shared" si="7"/>
        <v/>
      </c>
      <c r="CQ38" s="24" t="str">
        <f t="shared" si="8"/>
        <v/>
      </c>
      <c r="CR38" s="24" t="str">
        <f t="shared" si="9"/>
        <v/>
      </c>
      <c r="CS38" s="24" t="str">
        <f t="shared" si="10"/>
        <v/>
      </c>
      <c r="CT38" s="24" t="str">
        <f t="shared" si="11"/>
        <v/>
      </c>
    </row>
    <row r="39" spans="2:98" s="3" customFormat="1" ht="19.899999999999999" customHeight="1">
      <c r="B39" s="16" t="str">
        <f>IF('3 INPUT SAP DATA'!H42="","",'3 INPUT SAP DATA'!H42)</f>
        <v/>
      </c>
      <c r="C39" s="24" t="str">
        <f>IF($B39="","",Data!$G$115*Occupancy!$G35*Data!$I$115)</f>
        <v/>
      </c>
      <c r="D39" s="24" t="str">
        <f>IF($B39="","",Data!$G$115*Occupancy!$G35*Data!$I$115)</f>
        <v/>
      </c>
      <c r="E39" s="24" t="str">
        <f>IF($B39="","",Data!$G$115*Occupancy!$G35*Data!$I$115)</f>
        <v/>
      </c>
      <c r="F39" s="24" t="str">
        <f>IF($B39="","",Data!$G$115*Occupancy!$G35*Data!$I$115)</f>
        <v/>
      </c>
      <c r="G39" s="24" t="str">
        <f>IF($B39="","",Data!$G$115*Occupancy!$G35*Data!$I$115)</f>
        <v/>
      </c>
      <c r="H39" s="24" t="str">
        <f>IF($B39="","",Data!$G$115*Occupancy!$G35*Data!$I$115)</f>
        <v/>
      </c>
      <c r="I39" s="24" t="str">
        <f>IF($B39="","",Data!$G$115*Occupancy!$G35*Data!$I$115)</f>
        <v/>
      </c>
      <c r="J39" s="24" t="str">
        <f>IF($B39="","",Data!$G$115*Occupancy!$G35*Data!$I$115)</f>
        <v/>
      </c>
      <c r="K39" s="24" t="str">
        <f>IF($B39="","",Data!$G$115*Occupancy!$G35*Data!$I$115)</f>
        <v/>
      </c>
      <c r="L39" s="24" t="str">
        <f>IF($B39="","",Data!$G$115*Occupancy!$G35*Data!$I$115)</f>
        <v/>
      </c>
      <c r="M39" s="24" t="str">
        <f>IF($B39="","",Data!$G$115*Occupancy!$G35*Data!$I$115)</f>
        <v/>
      </c>
      <c r="N39" s="24" t="str">
        <f>IF($B39="","",Data!$G$115*Occupancy!$G35*Data!$I$115)</f>
        <v/>
      </c>
      <c r="O39" s="175" t="str">
        <f>IF($B39="","",Lighting!P38)</f>
        <v/>
      </c>
      <c r="P39" s="175" t="str">
        <f>IF($B39="","",Lighting!Q38)</f>
        <v/>
      </c>
      <c r="Q39" s="175" t="str">
        <f>IF($B39="","",Lighting!R38)</f>
        <v/>
      </c>
      <c r="R39" s="175" t="str">
        <f>IF($B39="","",Lighting!S38)</f>
        <v/>
      </c>
      <c r="S39" s="175" t="str">
        <f>IF($B39="","",Lighting!T38)</f>
        <v/>
      </c>
      <c r="T39" s="175" t="str">
        <f>IF($B39="","",Lighting!U38)</f>
        <v/>
      </c>
      <c r="U39" s="175" t="str">
        <f>IF($B39="","",Lighting!V38)</f>
        <v/>
      </c>
      <c r="V39" s="175" t="str">
        <f>IF($B39="","",Lighting!W38)</f>
        <v/>
      </c>
      <c r="W39" s="175" t="str">
        <f>IF($B39="","",Lighting!X38)</f>
        <v/>
      </c>
      <c r="X39" s="175" t="str">
        <f>IF($B39="","",Lighting!Y38)</f>
        <v/>
      </c>
      <c r="Y39" s="175" t="str">
        <f>IF($B39="","",Lighting!Z38)</f>
        <v/>
      </c>
      <c r="Z39" s="175" t="str">
        <f>IF($B39="","",Lighting!AA38)</f>
        <v/>
      </c>
      <c r="AA39" s="24" t="str">
        <f>IF($B39="","",Appliances!W38)</f>
        <v/>
      </c>
      <c r="AB39" s="24" t="str">
        <f>IF($B39="","",Appliances!X38)</f>
        <v/>
      </c>
      <c r="AC39" s="24" t="str">
        <f>IF($B39="","",Appliances!Y38)</f>
        <v/>
      </c>
      <c r="AD39" s="24" t="str">
        <f>IF($B39="","",Appliances!Z38)</f>
        <v/>
      </c>
      <c r="AE39" s="24" t="str">
        <f>IF($B39="","",Appliances!AA38)</f>
        <v/>
      </c>
      <c r="AF39" s="24" t="str">
        <f>IF($B39="","",Appliances!AB38)</f>
        <v/>
      </c>
      <c r="AG39" s="24" t="str">
        <f>IF($B39="","",Appliances!AC38)</f>
        <v/>
      </c>
      <c r="AH39" s="24" t="str">
        <f>IF($B39="","",Appliances!AD38)</f>
        <v/>
      </c>
      <c r="AI39" s="24" t="str">
        <f>IF($B39="","",Appliances!AE38)</f>
        <v/>
      </c>
      <c r="AJ39" s="24" t="str">
        <f>IF($B39="","",Appliances!AF38)</f>
        <v/>
      </c>
      <c r="AK39" s="24" t="str">
        <f>IF($B39="","",Appliances!AG38)</f>
        <v/>
      </c>
      <c r="AL39" s="24" t="str">
        <f>IF($B39="","",Appliances!AH38)</f>
        <v/>
      </c>
      <c r="AM39" s="24" t="str">
        <f>IF($B39="","",Cooking!P38)</f>
        <v/>
      </c>
      <c r="AN39" s="24" t="str">
        <f>IF($B39="","",Cooking!Q38)</f>
        <v/>
      </c>
      <c r="AO39" s="24" t="str">
        <f>IF($B39="","",Cooking!R38)</f>
        <v/>
      </c>
      <c r="AP39" s="24" t="str">
        <f>IF($B39="","",Cooking!S38)</f>
        <v/>
      </c>
      <c r="AQ39" s="24" t="str">
        <f>IF($B39="","",Cooking!T38)</f>
        <v/>
      </c>
      <c r="AR39" s="24" t="str">
        <f>IF($B39="","",Cooking!U38)</f>
        <v/>
      </c>
      <c r="AS39" s="24" t="str">
        <f>IF($B39="","",Cooking!V38)</f>
        <v/>
      </c>
      <c r="AT39" s="24" t="str">
        <f>IF($B39="","",Cooking!W38)</f>
        <v/>
      </c>
      <c r="AU39" s="24" t="str">
        <f>IF($B39="","",Cooking!X38)</f>
        <v/>
      </c>
      <c r="AV39" s="24" t="str">
        <f>IF($B39="","",Cooking!Y38)</f>
        <v/>
      </c>
      <c r="AW39" s="24" t="str">
        <f>IF($B39="","",Cooking!Z38)</f>
        <v/>
      </c>
      <c r="AX39" s="24" t="str">
        <f>IF($B39="","",Cooking!AA38)</f>
        <v/>
      </c>
      <c r="AY39" s="176" t="str">
        <f>IF($B39="","",IF(ISNUMBER(SEARCH("Gas",'3 INPUT SAP DATA'!$AI42)),Data!$G$119*Data!$I$119,0)
+(('3 INPUT SAP DATA'!$AQ42*1000/8760)-IF(ISNUMBER(SEARCH("Gas",'3 INPUT SAP DATA'!$AI42)),Data!$G$119*Data!$I$119,0))
*IF(ISNUMBER(SEARCH("MVHR",'3 INPUT SAP DATA'!$R42)),Data!$I$121,IF(ISNUMBER(SEARCH("Positive",'3 INPUT SAP DATA'!$R42)),Data!$I$120)))</f>
        <v/>
      </c>
      <c r="AZ39" s="176" t="str">
        <f>IF($B39="","",IF(ISNUMBER(SEARCH("Gas",'3 INPUT SAP DATA'!$AI42)),Data!$G$119*Data!$I$119,0)
+(('3 INPUT SAP DATA'!$AQ42*1000/8760)-IF(ISNUMBER(SEARCH("Gas",'3 INPUT SAP DATA'!$AI42)),Data!$G$119*Data!$I$119,0))
*IF(ISNUMBER(SEARCH("MVHR",'3 INPUT SAP DATA'!$R42)),Data!$I$121,IF(ISNUMBER(SEARCH("Positive",'3 INPUT SAP DATA'!$R42)),Data!$I$120)))</f>
        <v/>
      </c>
      <c r="BA39" s="176" t="str">
        <f>IF($B39="","",IF(ISNUMBER(SEARCH("Gas",'3 INPUT SAP DATA'!$AI42)),Data!$G$119*Data!$I$119,0)
+(('3 INPUT SAP DATA'!$AQ42*1000/8760)-IF(ISNUMBER(SEARCH("Gas",'3 INPUT SAP DATA'!$AI42)),Data!$G$119*Data!$I$119,0))
*IF(ISNUMBER(SEARCH("MVHR",'3 INPUT SAP DATA'!$R42)),Data!$I$121,IF(ISNUMBER(SEARCH("Positive",'3 INPUT SAP DATA'!$R42)),Data!$I$120)))</f>
        <v/>
      </c>
      <c r="BB39" s="176" t="str">
        <f>IF($B39="","",IF(ISNUMBER(SEARCH("Gas",'3 INPUT SAP DATA'!$AI42)),Data!$G$119*Data!$I$119,0)
+(('3 INPUT SAP DATA'!$AQ42*1000/8760)-IF(ISNUMBER(SEARCH("Gas",'3 INPUT SAP DATA'!$AI42)),Data!$G$119*Data!$I$119,0))
*IF(ISNUMBER(SEARCH("MVHR",'3 INPUT SAP DATA'!$R42)),Data!$I$121,IF(ISNUMBER(SEARCH("Positive",'3 INPUT SAP DATA'!$R42)),Data!$I$120)))</f>
        <v/>
      </c>
      <c r="BC39" s="176" t="str">
        <f>IF($B39="","",IF(ISNUMBER(SEARCH("Gas",'3 INPUT SAP DATA'!$AI42)),Data!$G$119*Data!$I$119,0)
+(('3 INPUT SAP DATA'!$AQ42*1000/8760)-IF(ISNUMBER(SEARCH("Gas",'3 INPUT SAP DATA'!$AI42)),Data!$G$119*Data!$I$119,0))
*IF(ISNUMBER(SEARCH("MVHR",'3 INPUT SAP DATA'!$R42)),Data!$I$121,IF(ISNUMBER(SEARCH("Positive",'3 INPUT SAP DATA'!$R42)),Data!$I$120)))</f>
        <v/>
      </c>
      <c r="BD39" s="176" t="str">
        <f>IF($B39="","",IF(ISNUMBER(SEARCH("Gas",'3 INPUT SAP DATA'!$AI42)),Data!$G$119*Data!$I$119,0)
+(('3 INPUT SAP DATA'!$AQ42*1000/8760)-IF(ISNUMBER(SEARCH("Gas",'3 INPUT SAP DATA'!$AI42)),Data!$G$119*Data!$I$119,0))
*IF(ISNUMBER(SEARCH("MVHR",'3 INPUT SAP DATA'!$R42)),Data!$I$121,IF(ISNUMBER(SEARCH("Positive",'3 INPUT SAP DATA'!$R42)),Data!$I$120)))</f>
        <v/>
      </c>
      <c r="BE39" s="176" t="str">
        <f>IF($B39="","",IF(ISNUMBER(SEARCH("Gas",'3 INPUT SAP DATA'!$AI42)),Data!$G$119*Data!$I$119,0)
+(('3 INPUT SAP DATA'!$AQ42*1000/8760)-IF(ISNUMBER(SEARCH("Gas",'3 INPUT SAP DATA'!$AI42)),Data!$G$119*Data!$I$119,0))
*IF(ISNUMBER(SEARCH("MVHR",'3 INPUT SAP DATA'!$R42)),Data!$I$121,IF(ISNUMBER(SEARCH("Positive",'3 INPUT SAP DATA'!$R42)),Data!$I$120)))</f>
        <v/>
      </c>
      <c r="BF39" s="176" t="str">
        <f>IF($B39="","",IF(ISNUMBER(SEARCH("Gas",'3 INPUT SAP DATA'!$AI42)),Data!$G$119*Data!$I$119,0)
+(('3 INPUT SAP DATA'!$AQ42*1000/8760)-IF(ISNUMBER(SEARCH("Gas",'3 INPUT SAP DATA'!$AI42)),Data!$G$119*Data!$I$119,0))
*IF(ISNUMBER(SEARCH("MVHR",'3 INPUT SAP DATA'!$R42)),Data!$I$121,IF(ISNUMBER(SEARCH("Positive",'3 INPUT SAP DATA'!$R42)),Data!$I$120)))</f>
        <v/>
      </c>
      <c r="BG39" s="176" t="str">
        <f>IF($B39="","",IF(ISNUMBER(SEARCH("Gas",'3 INPUT SAP DATA'!$AI42)),Data!$G$119*Data!$I$119,0)
+(('3 INPUT SAP DATA'!$AQ42*1000/8760)-IF(ISNUMBER(SEARCH("Gas",'3 INPUT SAP DATA'!$AI42)),Data!$G$119*Data!$I$119,0))
*IF(ISNUMBER(SEARCH("MVHR",'3 INPUT SAP DATA'!$R42)),Data!$I$121,IF(ISNUMBER(SEARCH("Positive",'3 INPUT SAP DATA'!$R42)),Data!$I$120)))</f>
        <v/>
      </c>
      <c r="BH39" s="176" t="str">
        <f>IF($B39="","",IF(ISNUMBER(SEARCH("Gas",'3 INPUT SAP DATA'!$AI42)),Data!$G$119*Data!$I$119,0)
+(('3 INPUT SAP DATA'!$AQ42*1000/8760)-IF(ISNUMBER(SEARCH("Gas",'3 INPUT SAP DATA'!$AI42)),Data!$G$119*Data!$I$119,0))
*IF(ISNUMBER(SEARCH("MVHR",'3 INPUT SAP DATA'!$R42)),Data!$I$121,IF(ISNUMBER(SEARCH("Positive",'3 INPUT SAP DATA'!$R42)),Data!$I$120)))</f>
        <v/>
      </c>
      <c r="BI39" s="176" t="str">
        <f>IF($B39="","",IF(ISNUMBER(SEARCH("Gas",'3 INPUT SAP DATA'!$AI42)),Data!$G$119*Data!$I$119,0)
+(('3 INPUT SAP DATA'!$AQ42*1000/8760)-IF(ISNUMBER(SEARCH("Gas",'3 INPUT SAP DATA'!$AI42)),Data!$G$119*Data!$I$119,0))
*IF(ISNUMBER(SEARCH("MVHR",'3 INPUT SAP DATA'!$R42)),Data!$I$121,IF(ISNUMBER(SEARCH("Positive",'3 INPUT SAP DATA'!$R42)),Data!$I$120)))</f>
        <v/>
      </c>
      <c r="BJ39" s="176" t="str">
        <f>IF($B39="","",IF(ISNUMBER(SEARCH("Gas",'3 INPUT SAP DATA'!$AI42)),Data!$G$119*Data!$I$119,0)
+(('3 INPUT SAP DATA'!$AQ42*1000/8760)-IF(ISNUMBER(SEARCH("Gas",'3 INPUT SAP DATA'!$AI42)),Data!$G$119*Data!$I$119,0))
*IF(ISNUMBER(SEARCH("MVHR",'3 INPUT SAP DATA'!$R42)),Data!$I$121,IF(ISNUMBER(SEARCH("Positive",'3 INPUT SAP DATA'!$R42)),Data!$I$120)))</f>
        <v/>
      </c>
      <c r="BK39" s="24" t="str">
        <f>IF($B39="","",Occupancy!$G35*Data!$G$122*Data!$I$122)</f>
        <v/>
      </c>
      <c r="BL39" s="24" t="str">
        <f>IF($B39="","",Occupancy!$G35*Data!$G$122*Data!$I$122)</f>
        <v/>
      </c>
      <c r="BM39" s="24" t="str">
        <f>IF($B39="","",Occupancy!$G35*Data!$G$122*Data!$I$122)</f>
        <v/>
      </c>
      <c r="BN39" s="24" t="str">
        <f>IF($B39="","",Occupancy!$G35*Data!$G$122*Data!$I$122)</f>
        <v/>
      </c>
      <c r="BO39" s="24" t="str">
        <f>IF($B39="","",Occupancy!$G35*Data!$G$122*Data!$I$122)</f>
        <v/>
      </c>
      <c r="BP39" s="24" t="str">
        <f>IF($B39="","",Occupancy!$G35*Data!$G$122*Data!$I$122)</f>
        <v/>
      </c>
      <c r="BQ39" s="24" t="str">
        <f>IF($B39="","",Occupancy!$G35*Data!$G$122*Data!$I$122)</f>
        <v/>
      </c>
      <c r="BR39" s="24" t="str">
        <f>IF($B39="","",Occupancy!$G35*Data!$G$122*Data!$I$122)</f>
        <v/>
      </c>
      <c r="BS39" s="24" t="str">
        <f>IF($B39="","",Occupancy!$G35*Data!$G$122*Data!$I$122)</f>
        <v/>
      </c>
      <c r="BT39" s="24" t="str">
        <f>IF($B39="","",Occupancy!$G35*Data!$G$122*Data!$I$122)</f>
        <v/>
      </c>
      <c r="BU39" s="24" t="str">
        <f>IF($B39="","",Occupancy!$G35*Data!$G$122*Data!$I$122)</f>
        <v/>
      </c>
      <c r="BV39" s="24" t="str">
        <f>IF($B39="","",Occupancy!$G35*Data!$G$122*Data!$I$122)</f>
        <v/>
      </c>
      <c r="BW39" s="175" t="str">
        <f>IF($B39="","",1000*DHW!CV39/(Data!D$18*24))</f>
        <v/>
      </c>
      <c r="BX39" s="175" t="str">
        <f>IF($B39="","",1000*DHW!CW39/(Data!E$18*24))</f>
        <v/>
      </c>
      <c r="BY39" s="175" t="str">
        <f>IF($B39="","",1000*DHW!CX39/(Data!F$18*24))</f>
        <v/>
      </c>
      <c r="BZ39" s="175" t="str">
        <f>IF($B39="","",1000*DHW!CY39/(Data!G$18*24))</f>
        <v/>
      </c>
      <c r="CA39" s="175" t="str">
        <f>IF($B39="","",1000*DHW!CZ39/(Data!H$18*24))</f>
        <v/>
      </c>
      <c r="CB39" s="175" t="str">
        <f>IF($B39="","",1000*DHW!DA39/(Data!I$18*24))</f>
        <v/>
      </c>
      <c r="CC39" s="175" t="str">
        <f>IF($B39="","",1000*DHW!DB39/(Data!J$18*24))</f>
        <v/>
      </c>
      <c r="CD39" s="175" t="str">
        <f>IF($B39="","",1000*DHW!DC39/(Data!K$18*24))</f>
        <v/>
      </c>
      <c r="CE39" s="175" t="str">
        <f>IF($B39="","",1000*DHW!DD39/(Data!L$18*24))</f>
        <v/>
      </c>
      <c r="CF39" s="175" t="str">
        <f>IF($B39="","",1000*DHW!DE39/(Data!M$18*24))</f>
        <v/>
      </c>
      <c r="CG39" s="175" t="str">
        <f>IF($B39="","",1000*DHW!DF39/(Data!N$18*24))</f>
        <v/>
      </c>
      <c r="CH39" s="175" t="str">
        <f>IF($B39="","",1000*DHW!DG39/(Data!O$18*24))</f>
        <v/>
      </c>
      <c r="CI39" s="24" t="str">
        <f t="shared" si="0"/>
        <v/>
      </c>
      <c r="CJ39" s="24" t="str">
        <f t="shared" si="1"/>
        <v/>
      </c>
      <c r="CK39" s="24" t="str">
        <f t="shared" si="2"/>
        <v/>
      </c>
      <c r="CL39" s="24" t="str">
        <f t="shared" si="3"/>
        <v/>
      </c>
      <c r="CM39" s="24" t="str">
        <f t="shared" si="4"/>
        <v/>
      </c>
      <c r="CN39" s="24" t="str">
        <f t="shared" si="5"/>
        <v/>
      </c>
      <c r="CO39" s="24" t="str">
        <f t="shared" si="6"/>
        <v/>
      </c>
      <c r="CP39" s="24" t="str">
        <f t="shared" si="7"/>
        <v/>
      </c>
      <c r="CQ39" s="24" t="str">
        <f t="shared" si="8"/>
        <v/>
      </c>
      <c r="CR39" s="24" t="str">
        <f t="shared" si="9"/>
        <v/>
      </c>
      <c r="CS39" s="24" t="str">
        <f t="shared" si="10"/>
        <v/>
      </c>
      <c r="CT39" s="24" t="str">
        <f t="shared" si="11"/>
        <v/>
      </c>
    </row>
    <row r="40" spans="2:98" s="3" customFormat="1" ht="19.899999999999999" customHeight="1">
      <c r="B40" s="16" t="str">
        <f>IF('3 INPUT SAP DATA'!H43="","",'3 INPUT SAP DATA'!H43)</f>
        <v/>
      </c>
      <c r="C40" s="24" t="str">
        <f>IF($B40="","",Data!$G$115*Occupancy!$G36*Data!$I$115)</f>
        <v/>
      </c>
      <c r="D40" s="24" t="str">
        <f>IF($B40="","",Data!$G$115*Occupancy!$G36*Data!$I$115)</f>
        <v/>
      </c>
      <c r="E40" s="24" t="str">
        <f>IF($B40="","",Data!$G$115*Occupancy!$G36*Data!$I$115)</f>
        <v/>
      </c>
      <c r="F40" s="24" t="str">
        <f>IF($B40="","",Data!$G$115*Occupancy!$G36*Data!$I$115)</f>
        <v/>
      </c>
      <c r="G40" s="24" t="str">
        <f>IF($B40="","",Data!$G$115*Occupancy!$G36*Data!$I$115)</f>
        <v/>
      </c>
      <c r="H40" s="24" t="str">
        <f>IF($B40="","",Data!$G$115*Occupancy!$G36*Data!$I$115)</f>
        <v/>
      </c>
      <c r="I40" s="24" t="str">
        <f>IF($B40="","",Data!$G$115*Occupancy!$G36*Data!$I$115)</f>
        <v/>
      </c>
      <c r="J40" s="24" t="str">
        <f>IF($B40="","",Data!$G$115*Occupancy!$G36*Data!$I$115)</f>
        <v/>
      </c>
      <c r="K40" s="24" t="str">
        <f>IF($B40="","",Data!$G$115*Occupancy!$G36*Data!$I$115)</f>
        <v/>
      </c>
      <c r="L40" s="24" t="str">
        <f>IF($B40="","",Data!$G$115*Occupancy!$G36*Data!$I$115)</f>
        <v/>
      </c>
      <c r="M40" s="24" t="str">
        <f>IF($B40="","",Data!$G$115*Occupancy!$G36*Data!$I$115)</f>
        <v/>
      </c>
      <c r="N40" s="24" t="str">
        <f>IF($B40="","",Data!$G$115*Occupancy!$G36*Data!$I$115)</f>
        <v/>
      </c>
      <c r="O40" s="175" t="str">
        <f>IF($B40="","",Lighting!P39)</f>
        <v/>
      </c>
      <c r="P40" s="175" t="str">
        <f>IF($B40="","",Lighting!Q39)</f>
        <v/>
      </c>
      <c r="Q40" s="175" t="str">
        <f>IF($B40="","",Lighting!R39)</f>
        <v/>
      </c>
      <c r="R40" s="175" t="str">
        <f>IF($B40="","",Lighting!S39)</f>
        <v/>
      </c>
      <c r="S40" s="175" t="str">
        <f>IF($B40="","",Lighting!T39)</f>
        <v/>
      </c>
      <c r="T40" s="175" t="str">
        <f>IF($B40="","",Lighting!U39)</f>
        <v/>
      </c>
      <c r="U40" s="175" t="str">
        <f>IF($B40="","",Lighting!V39)</f>
        <v/>
      </c>
      <c r="V40" s="175" t="str">
        <f>IF($B40="","",Lighting!W39)</f>
        <v/>
      </c>
      <c r="W40" s="175" t="str">
        <f>IF($B40="","",Lighting!X39)</f>
        <v/>
      </c>
      <c r="X40" s="175" t="str">
        <f>IF($B40="","",Lighting!Y39)</f>
        <v/>
      </c>
      <c r="Y40" s="175" t="str">
        <f>IF($B40="","",Lighting!Z39)</f>
        <v/>
      </c>
      <c r="Z40" s="175" t="str">
        <f>IF($B40="","",Lighting!AA39)</f>
        <v/>
      </c>
      <c r="AA40" s="24" t="str">
        <f>IF($B40="","",Appliances!W39)</f>
        <v/>
      </c>
      <c r="AB40" s="24" t="str">
        <f>IF($B40="","",Appliances!X39)</f>
        <v/>
      </c>
      <c r="AC40" s="24" t="str">
        <f>IF($B40="","",Appliances!Y39)</f>
        <v/>
      </c>
      <c r="AD40" s="24" t="str">
        <f>IF($B40="","",Appliances!Z39)</f>
        <v/>
      </c>
      <c r="AE40" s="24" t="str">
        <f>IF($B40="","",Appliances!AA39)</f>
        <v/>
      </c>
      <c r="AF40" s="24" t="str">
        <f>IF($B40="","",Appliances!AB39)</f>
        <v/>
      </c>
      <c r="AG40" s="24" t="str">
        <f>IF($B40="","",Appliances!AC39)</f>
        <v/>
      </c>
      <c r="AH40" s="24" t="str">
        <f>IF($B40="","",Appliances!AD39)</f>
        <v/>
      </c>
      <c r="AI40" s="24" t="str">
        <f>IF($B40="","",Appliances!AE39)</f>
        <v/>
      </c>
      <c r="AJ40" s="24" t="str">
        <f>IF($B40="","",Appliances!AF39)</f>
        <v/>
      </c>
      <c r="AK40" s="24" t="str">
        <f>IF($B40="","",Appliances!AG39)</f>
        <v/>
      </c>
      <c r="AL40" s="24" t="str">
        <f>IF($B40="","",Appliances!AH39)</f>
        <v/>
      </c>
      <c r="AM40" s="24" t="str">
        <f>IF($B40="","",Cooking!P39)</f>
        <v/>
      </c>
      <c r="AN40" s="24" t="str">
        <f>IF($B40="","",Cooking!Q39)</f>
        <v/>
      </c>
      <c r="AO40" s="24" t="str">
        <f>IF($B40="","",Cooking!R39)</f>
        <v/>
      </c>
      <c r="AP40" s="24" t="str">
        <f>IF($B40="","",Cooking!S39)</f>
        <v/>
      </c>
      <c r="AQ40" s="24" t="str">
        <f>IF($B40="","",Cooking!T39)</f>
        <v/>
      </c>
      <c r="AR40" s="24" t="str">
        <f>IF($B40="","",Cooking!U39)</f>
        <v/>
      </c>
      <c r="AS40" s="24" t="str">
        <f>IF($B40="","",Cooking!V39)</f>
        <v/>
      </c>
      <c r="AT40" s="24" t="str">
        <f>IF($B40="","",Cooking!W39)</f>
        <v/>
      </c>
      <c r="AU40" s="24" t="str">
        <f>IF($B40="","",Cooking!X39)</f>
        <v/>
      </c>
      <c r="AV40" s="24" t="str">
        <f>IF($B40="","",Cooking!Y39)</f>
        <v/>
      </c>
      <c r="AW40" s="24" t="str">
        <f>IF($B40="","",Cooking!Z39)</f>
        <v/>
      </c>
      <c r="AX40" s="24" t="str">
        <f>IF($B40="","",Cooking!AA39)</f>
        <v/>
      </c>
      <c r="AY40" s="176" t="str">
        <f>IF($B40="","",IF(ISNUMBER(SEARCH("Gas",'3 INPUT SAP DATA'!$AI43)),Data!$G$119*Data!$I$119,0)
+(('3 INPUT SAP DATA'!$AQ43*1000/8760)-IF(ISNUMBER(SEARCH("Gas",'3 INPUT SAP DATA'!$AI43)),Data!$G$119*Data!$I$119,0))
*IF(ISNUMBER(SEARCH("MVHR",'3 INPUT SAP DATA'!$R43)),Data!$I$121,IF(ISNUMBER(SEARCH("Positive",'3 INPUT SAP DATA'!$R43)),Data!$I$120)))</f>
        <v/>
      </c>
      <c r="AZ40" s="176" t="str">
        <f>IF($B40="","",IF(ISNUMBER(SEARCH("Gas",'3 INPUT SAP DATA'!$AI43)),Data!$G$119*Data!$I$119,0)
+(('3 INPUT SAP DATA'!$AQ43*1000/8760)-IF(ISNUMBER(SEARCH("Gas",'3 INPUT SAP DATA'!$AI43)),Data!$G$119*Data!$I$119,0))
*IF(ISNUMBER(SEARCH("MVHR",'3 INPUT SAP DATA'!$R43)),Data!$I$121,IF(ISNUMBER(SEARCH("Positive",'3 INPUT SAP DATA'!$R43)),Data!$I$120)))</f>
        <v/>
      </c>
      <c r="BA40" s="176" t="str">
        <f>IF($B40="","",IF(ISNUMBER(SEARCH("Gas",'3 INPUT SAP DATA'!$AI43)),Data!$G$119*Data!$I$119,0)
+(('3 INPUT SAP DATA'!$AQ43*1000/8760)-IF(ISNUMBER(SEARCH("Gas",'3 INPUT SAP DATA'!$AI43)),Data!$G$119*Data!$I$119,0))
*IF(ISNUMBER(SEARCH("MVHR",'3 INPUT SAP DATA'!$R43)),Data!$I$121,IF(ISNUMBER(SEARCH("Positive",'3 INPUT SAP DATA'!$R43)),Data!$I$120)))</f>
        <v/>
      </c>
      <c r="BB40" s="176" t="str">
        <f>IF($B40="","",IF(ISNUMBER(SEARCH("Gas",'3 INPUT SAP DATA'!$AI43)),Data!$G$119*Data!$I$119,0)
+(('3 INPUT SAP DATA'!$AQ43*1000/8760)-IF(ISNUMBER(SEARCH("Gas",'3 INPUT SAP DATA'!$AI43)),Data!$G$119*Data!$I$119,0))
*IF(ISNUMBER(SEARCH("MVHR",'3 INPUT SAP DATA'!$R43)),Data!$I$121,IF(ISNUMBER(SEARCH("Positive",'3 INPUT SAP DATA'!$R43)),Data!$I$120)))</f>
        <v/>
      </c>
      <c r="BC40" s="176" t="str">
        <f>IF($B40="","",IF(ISNUMBER(SEARCH("Gas",'3 INPUT SAP DATA'!$AI43)),Data!$G$119*Data!$I$119,0)
+(('3 INPUT SAP DATA'!$AQ43*1000/8760)-IF(ISNUMBER(SEARCH("Gas",'3 INPUT SAP DATA'!$AI43)),Data!$G$119*Data!$I$119,0))
*IF(ISNUMBER(SEARCH("MVHR",'3 INPUT SAP DATA'!$R43)),Data!$I$121,IF(ISNUMBER(SEARCH("Positive",'3 INPUT SAP DATA'!$R43)),Data!$I$120)))</f>
        <v/>
      </c>
      <c r="BD40" s="176" t="str">
        <f>IF($B40="","",IF(ISNUMBER(SEARCH("Gas",'3 INPUT SAP DATA'!$AI43)),Data!$G$119*Data!$I$119,0)
+(('3 INPUT SAP DATA'!$AQ43*1000/8760)-IF(ISNUMBER(SEARCH("Gas",'3 INPUT SAP DATA'!$AI43)),Data!$G$119*Data!$I$119,0))
*IF(ISNUMBER(SEARCH("MVHR",'3 INPUT SAP DATA'!$R43)),Data!$I$121,IF(ISNUMBER(SEARCH("Positive",'3 INPUT SAP DATA'!$R43)),Data!$I$120)))</f>
        <v/>
      </c>
      <c r="BE40" s="176" t="str">
        <f>IF($B40="","",IF(ISNUMBER(SEARCH("Gas",'3 INPUT SAP DATA'!$AI43)),Data!$G$119*Data!$I$119,0)
+(('3 INPUT SAP DATA'!$AQ43*1000/8760)-IF(ISNUMBER(SEARCH("Gas",'3 INPUT SAP DATA'!$AI43)),Data!$G$119*Data!$I$119,0))
*IF(ISNUMBER(SEARCH("MVHR",'3 INPUT SAP DATA'!$R43)),Data!$I$121,IF(ISNUMBER(SEARCH("Positive",'3 INPUT SAP DATA'!$R43)),Data!$I$120)))</f>
        <v/>
      </c>
      <c r="BF40" s="176" t="str">
        <f>IF($B40="","",IF(ISNUMBER(SEARCH("Gas",'3 INPUT SAP DATA'!$AI43)),Data!$G$119*Data!$I$119,0)
+(('3 INPUT SAP DATA'!$AQ43*1000/8760)-IF(ISNUMBER(SEARCH("Gas",'3 INPUT SAP DATA'!$AI43)),Data!$G$119*Data!$I$119,0))
*IF(ISNUMBER(SEARCH("MVHR",'3 INPUT SAP DATA'!$R43)),Data!$I$121,IF(ISNUMBER(SEARCH("Positive",'3 INPUT SAP DATA'!$R43)),Data!$I$120)))</f>
        <v/>
      </c>
      <c r="BG40" s="176" t="str">
        <f>IF($B40="","",IF(ISNUMBER(SEARCH("Gas",'3 INPUT SAP DATA'!$AI43)),Data!$G$119*Data!$I$119,0)
+(('3 INPUT SAP DATA'!$AQ43*1000/8760)-IF(ISNUMBER(SEARCH("Gas",'3 INPUT SAP DATA'!$AI43)),Data!$G$119*Data!$I$119,0))
*IF(ISNUMBER(SEARCH("MVHR",'3 INPUT SAP DATA'!$R43)),Data!$I$121,IF(ISNUMBER(SEARCH("Positive",'3 INPUT SAP DATA'!$R43)),Data!$I$120)))</f>
        <v/>
      </c>
      <c r="BH40" s="176" t="str">
        <f>IF($B40="","",IF(ISNUMBER(SEARCH("Gas",'3 INPUT SAP DATA'!$AI43)),Data!$G$119*Data!$I$119,0)
+(('3 INPUT SAP DATA'!$AQ43*1000/8760)-IF(ISNUMBER(SEARCH("Gas",'3 INPUT SAP DATA'!$AI43)),Data!$G$119*Data!$I$119,0))
*IF(ISNUMBER(SEARCH("MVHR",'3 INPUT SAP DATA'!$R43)),Data!$I$121,IF(ISNUMBER(SEARCH("Positive",'3 INPUT SAP DATA'!$R43)),Data!$I$120)))</f>
        <v/>
      </c>
      <c r="BI40" s="176" t="str">
        <f>IF($B40="","",IF(ISNUMBER(SEARCH("Gas",'3 INPUT SAP DATA'!$AI43)),Data!$G$119*Data!$I$119,0)
+(('3 INPUT SAP DATA'!$AQ43*1000/8760)-IF(ISNUMBER(SEARCH("Gas",'3 INPUT SAP DATA'!$AI43)),Data!$G$119*Data!$I$119,0))
*IF(ISNUMBER(SEARCH("MVHR",'3 INPUT SAP DATA'!$R43)),Data!$I$121,IF(ISNUMBER(SEARCH("Positive",'3 INPUT SAP DATA'!$R43)),Data!$I$120)))</f>
        <v/>
      </c>
      <c r="BJ40" s="176" t="str">
        <f>IF($B40="","",IF(ISNUMBER(SEARCH("Gas",'3 INPUT SAP DATA'!$AI43)),Data!$G$119*Data!$I$119,0)
+(('3 INPUT SAP DATA'!$AQ43*1000/8760)-IF(ISNUMBER(SEARCH("Gas",'3 INPUT SAP DATA'!$AI43)),Data!$G$119*Data!$I$119,0))
*IF(ISNUMBER(SEARCH("MVHR",'3 INPUT SAP DATA'!$R43)),Data!$I$121,IF(ISNUMBER(SEARCH("Positive",'3 INPUT SAP DATA'!$R43)),Data!$I$120)))</f>
        <v/>
      </c>
      <c r="BK40" s="24" t="str">
        <f>IF($B40="","",Occupancy!$G36*Data!$G$122*Data!$I$122)</f>
        <v/>
      </c>
      <c r="BL40" s="24" t="str">
        <f>IF($B40="","",Occupancy!$G36*Data!$G$122*Data!$I$122)</f>
        <v/>
      </c>
      <c r="BM40" s="24" t="str">
        <f>IF($B40="","",Occupancy!$G36*Data!$G$122*Data!$I$122)</f>
        <v/>
      </c>
      <c r="BN40" s="24" t="str">
        <f>IF($B40="","",Occupancy!$G36*Data!$G$122*Data!$I$122)</f>
        <v/>
      </c>
      <c r="BO40" s="24" t="str">
        <f>IF($B40="","",Occupancy!$G36*Data!$G$122*Data!$I$122)</f>
        <v/>
      </c>
      <c r="BP40" s="24" t="str">
        <f>IF($B40="","",Occupancy!$G36*Data!$G$122*Data!$I$122)</f>
        <v/>
      </c>
      <c r="BQ40" s="24" t="str">
        <f>IF($B40="","",Occupancy!$G36*Data!$G$122*Data!$I$122)</f>
        <v/>
      </c>
      <c r="BR40" s="24" t="str">
        <f>IF($B40="","",Occupancy!$G36*Data!$G$122*Data!$I$122)</f>
        <v/>
      </c>
      <c r="BS40" s="24" t="str">
        <f>IF($B40="","",Occupancy!$G36*Data!$G$122*Data!$I$122)</f>
        <v/>
      </c>
      <c r="BT40" s="24" t="str">
        <f>IF($B40="","",Occupancy!$G36*Data!$G$122*Data!$I$122)</f>
        <v/>
      </c>
      <c r="BU40" s="24" t="str">
        <f>IF($B40="","",Occupancy!$G36*Data!$G$122*Data!$I$122)</f>
        <v/>
      </c>
      <c r="BV40" s="24" t="str">
        <f>IF($B40="","",Occupancy!$G36*Data!$G$122*Data!$I$122)</f>
        <v/>
      </c>
      <c r="BW40" s="175" t="str">
        <f>IF($B40="","",1000*DHW!CV40/(Data!D$18*24))</f>
        <v/>
      </c>
      <c r="BX40" s="175" t="str">
        <f>IF($B40="","",1000*DHW!CW40/(Data!E$18*24))</f>
        <v/>
      </c>
      <c r="BY40" s="175" t="str">
        <f>IF($B40="","",1000*DHW!CX40/(Data!F$18*24))</f>
        <v/>
      </c>
      <c r="BZ40" s="175" t="str">
        <f>IF($B40="","",1000*DHW!CY40/(Data!G$18*24))</f>
        <v/>
      </c>
      <c r="CA40" s="175" t="str">
        <f>IF($B40="","",1000*DHW!CZ40/(Data!H$18*24))</f>
        <v/>
      </c>
      <c r="CB40" s="175" t="str">
        <f>IF($B40="","",1000*DHW!DA40/(Data!I$18*24))</f>
        <v/>
      </c>
      <c r="CC40" s="175" t="str">
        <f>IF($B40="","",1000*DHW!DB40/(Data!J$18*24))</f>
        <v/>
      </c>
      <c r="CD40" s="175" t="str">
        <f>IF($B40="","",1000*DHW!DC40/(Data!K$18*24))</f>
        <v/>
      </c>
      <c r="CE40" s="175" t="str">
        <f>IF($B40="","",1000*DHW!DD40/(Data!L$18*24))</f>
        <v/>
      </c>
      <c r="CF40" s="175" t="str">
        <f>IF($B40="","",1000*DHW!DE40/(Data!M$18*24))</f>
        <v/>
      </c>
      <c r="CG40" s="175" t="str">
        <f>IF($B40="","",1000*DHW!DF40/(Data!N$18*24))</f>
        <v/>
      </c>
      <c r="CH40" s="175" t="str">
        <f>IF($B40="","",1000*DHW!DG40/(Data!O$18*24))</f>
        <v/>
      </c>
      <c r="CI40" s="24" t="str">
        <f t="shared" si="0"/>
        <v/>
      </c>
      <c r="CJ40" s="24" t="str">
        <f t="shared" si="1"/>
        <v/>
      </c>
      <c r="CK40" s="24" t="str">
        <f t="shared" si="2"/>
        <v/>
      </c>
      <c r="CL40" s="24" t="str">
        <f t="shared" si="3"/>
        <v/>
      </c>
      <c r="CM40" s="24" t="str">
        <f t="shared" si="4"/>
        <v/>
      </c>
      <c r="CN40" s="24" t="str">
        <f t="shared" si="5"/>
        <v/>
      </c>
      <c r="CO40" s="24" t="str">
        <f t="shared" si="6"/>
        <v/>
      </c>
      <c r="CP40" s="24" t="str">
        <f t="shared" si="7"/>
        <v/>
      </c>
      <c r="CQ40" s="24" t="str">
        <f t="shared" si="8"/>
        <v/>
      </c>
      <c r="CR40" s="24" t="str">
        <f t="shared" si="9"/>
        <v/>
      </c>
      <c r="CS40" s="24" t="str">
        <f t="shared" si="10"/>
        <v/>
      </c>
      <c r="CT40" s="24" t="str">
        <f t="shared" si="11"/>
        <v/>
      </c>
    </row>
    <row r="41" spans="2:98" s="3" customFormat="1" ht="19.899999999999999" customHeight="1">
      <c r="B41" s="16" t="str">
        <f>IF('3 INPUT SAP DATA'!H44="","",'3 INPUT SAP DATA'!H44)</f>
        <v/>
      </c>
      <c r="C41" s="24" t="str">
        <f>IF($B41="","",Data!$G$115*Occupancy!$G37*Data!$I$115)</f>
        <v/>
      </c>
      <c r="D41" s="24" t="str">
        <f>IF($B41="","",Data!$G$115*Occupancy!$G37*Data!$I$115)</f>
        <v/>
      </c>
      <c r="E41" s="24" t="str">
        <f>IF($B41="","",Data!$G$115*Occupancy!$G37*Data!$I$115)</f>
        <v/>
      </c>
      <c r="F41" s="24" t="str">
        <f>IF($B41="","",Data!$G$115*Occupancy!$G37*Data!$I$115)</f>
        <v/>
      </c>
      <c r="G41" s="24" t="str">
        <f>IF($B41="","",Data!$G$115*Occupancy!$G37*Data!$I$115)</f>
        <v/>
      </c>
      <c r="H41" s="24" t="str">
        <f>IF($B41="","",Data!$G$115*Occupancy!$G37*Data!$I$115)</f>
        <v/>
      </c>
      <c r="I41" s="24" t="str">
        <f>IF($B41="","",Data!$G$115*Occupancy!$G37*Data!$I$115)</f>
        <v/>
      </c>
      <c r="J41" s="24" t="str">
        <f>IF($B41="","",Data!$G$115*Occupancy!$G37*Data!$I$115)</f>
        <v/>
      </c>
      <c r="K41" s="24" t="str">
        <f>IF($B41="","",Data!$G$115*Occupancy!$G37*Data!$I$115)</f>
        <v/>
      </c>
      <c r="L41" s="24" t="str">
        <f>IF($B41="","",Data!$G$115*Occupancy!$G37*Data!$I$115)</f>
        <v/>
      </c>
      <c r="M41" s="24" t="str">
        <f>IF($B41="","",Data!$G$115*Occupancy!$G37*Data!$I$115)</f>
        <v/>
      </c>
      <c r="N41" s="24" t="str">
        <f>IF($B41="","",Data!$G$115*Occupancy!$G37*Data!$I$115)</f>
        <v/>
      </c>
      <c r="O41" s="175" t="str">
        <f>IF($B41="","",Lighting!P40)</f>
        <v/>
      </c>
      <c r="P41" s="175" t="str">
        <f>IF($B41="","",Lighting!Q40)</f>
        <v/>
      </c>
      <c r="Q41" s="175" t="str">
        <f>IF($B41="","",Lighting!R40)</f>
        <v/>
      </c>
      <c r="R41" s="175" t="str">
        <f>IF($B41="","",Lighting!S40)</f>
        <v/>
      </c>
      <c r="S41" s="175" t="str">
        <f>IF($B41="","",Lighting!T40)</f>
        <v/>
      </c>
      <c r="T41" s="175" t="str">
        <f>IF($B41="","",Lighting!U40)</f>
        <v/>
      </c>
      <c r="U41" s="175" t="str">
        <f>IF($B41="","",Lighting!V40)</f>
        <v/>
      </c>
      <c r="V41" s="175" t="str">
        <f>IF($B41="","",Lighting!W40)</f>
        <v/>
      </c>
      <c r="W41" s="175" t="str">
        <f>IF($B41="","",Lighting!X40)</f>
        <v/>
      </c>
      <c r="X41" s="175" t="str">
        <f>IF($B41="","",Lighting!Y40)</f>
        <v/>
      </c>
      <c r="Y41" s="175" t="str">
        <f>IF($B41="","",Lighting!Z40)</f>
        <v/>
      </c>
      <c r="Z41" s="175" t="str">
        <f>IF($B41="","",Lighting!AA40)</f>
        <v/>
      </c>
      <c r="AA41" s="24" t="str">
        <f>IF($B41="","",Appliances!W40)</f>
        <v/>
      </c>
      <c r="AB41" s="24" t="str">
        <f>IF($B41="","",Appliances!X40)</f>
        <v/>
      </c>
      <c r="AC41" s="24" t="str">
        <f>IF($B41="","",Appliances!Y40)</f>
        <v/>
      </c>
      <c r="AD41" s="24" t="str">
        <f>IF($B41="","",Appliances!Z40)</f>
        <v/>
      </c>
      <c r="AE41" s="24" t="str">
        <f>IF($B41="","",Appliances!AA40)</f>
        <v/>
      </c>
      <c r="AF41" s="24" t="str">
        <f>IF($B41="","",Appliances!AB40)</f>
        <v/>
      </c>
      <c r="AG41" s="24" t="str">
        <f>IF($B41="","",Appliances!AC40)</f>
        <v/>
      </c>
      <c r="AH41" s="24" t="str">
        <f>IF($B41="","",Appliances!AD40)</f>
        <v/>
      </c>
      <c r="AI41" s="24" t="str">
        <f>IF($B41="","",Appliances!AE40)</f>
        <v/>
      </c>
      <c r="AJ41" s="24" t="str">
        <f>IF($B41="","",Appliances!AF40)</f>
        <v/>
      </c>
      <c r="AK41" s="24" t="str">
        <f>IF($B41="","",Appliances!AG40)</f>
        <v/>
      </c>
      <c r="AL41" s="24" t="str">
        <f>IF($B41="","",Appliances!AH40)</f>
        <v/>
      </c>
      <c r="AM41" s="24" t="str">
        <f>IF($B41="","",Cooking!P40)</f>
        <v/>
      </c>
      <c r="AN41" s="24" t="str">
        <f>IF($B41="","",Cooking!Q40)</f>
        <v/>
      </c>
      <c r="AO41" s="24" t="str">
        <f>IF($B41="","",Cooking!R40)</f>
        <v/>
      </c>
      <c r="AP41" s="24" t="str">
        <f>IF($B41="","",Cooking!S40)</f>
        <v/>
      </c>
      <c r="AQ41" s="24" t="str">
        <f>IF($B41="","",Cooking!T40)</f>
        <v/>
      </c>
      <c r="AR41" s="24" t="str">
        <f>IF($B41="","",Cooking!U40)</f>
        <v/>
      </c>
      <c r="AS41" s="24" t="str">
        <f>IF($B41="","",Cooking!V40)</f>
        <v/>
      </c>
      <c r="AT41" s="24" t="str">
        <f>IF($B41="","",Cooking!W40)</f>
        <v/>
      </c>
      <c r="AU41" s="24" t="str">
        <f>IF($B41="","",Cooking!X40)</f>
        <v/>
      </c>
      <c r="AV41" s="24" t="str">
        <f>IF($B41="","",Cooking!Y40)</f>
        <v/>
      </c>
      <c r="AW41" s="24" t="str">
        <f>IF($B41="","",Cooking!Z40)</f>
        <v/>
      </c>
      <c r="AX41" s="24" t="str">
        <f>IF($B41="","",Cooking!AA40)</f>
        <v/>
      </c>
      <c r="AY41" s="176" t="str">
        <f>IF($B41="","",IF(ISNUMBER(SEARCH("Gas",'3 INPUT SAP DATA'!$AI44)),Data!$G$119*Data!$I$119,0)
+(('3 INPUT SAP DATA'!$AQ44*1000/8760)-IF(ISNUMBER(SEARCH("Gas",'3 INPUT SAP DATA'!$AI44)),Data!$G$119*Data!$I$119,0))
*IF(ISNUMBER(SEARCH("MVHR",'3 INPUT SAP DATA'!$R44)),Data!$I$121,IF(ISNUMBER(SEARCH("Positive",'3 INPUT SAP DATA'!$R44)),Data!$I$120)))</f>
        <v/>
      </c>
      <c r="AZ41" s="176" t="str">
        <f>IF($B41="","",IF(ISNUMBER(SEARCH("Gas",'3 INPUT SAP DATA'!$AI44)),Data!$G$119*Data!$I$119,0)
+(('3 INPUT SAP DATA'!$AQ44*1000/8760)-IF(ISNUMBER(SEARCH("Gas",'3 INPUT SAP DATA'!$AI44)),Data!$G$119*Data!$I$119,0))
*IF(ISNUMBER(SEARCH("MVHR",'3 INPUT SAP DATA'!$R44)),Data!$I$121,IF(ISNUMBER(SEARCH("Positive",'3 INPUT SAP DATA'!$R44)),Data!$I$120)))</f>
        <v/>
      </c>
      <c r="BA41" s="176" t="str">
        <f>IF($B41="","",IF(ISNUMBER(SEARCH("Gas",'3 INPUT SAP DATA'!$AI44)),Data!$G$119*Data!$I$119,0)
+(('3 INPUT SAP DATA'!$AQ44*1000/8760)-IF(ISNUMBER(SEARCH("Gas",'3 INPUT SAP DATA'!$AI44)),Data!$G$119*Data!$I$119,0))
*IF(ISNUMBER(SEARCH("MVHR",'3 INPUT SAP DATA'!$R44)),Data!$I$121,IF(ISNUMBER(SEARCH("Positive",'3 INPUT SAP DATA'!$R44)),Data!$I$120)))</f>
        <v/>
      </c>
      <c r="BB41" s="176" t="str">
        <f>IF($B41="","",IF(ISNUMBER(SEARCH("Gas",'3 INPUT SAP DATA'!$AI44)),Data!$G$119*Data!$I$119,0)
+(('3 INPUT SAP DATA'!$AQ44*1000/8760)-IF(ISNUMBER(SEARCH("Gas",'3 INPUT SAP DATA'!$AI44)),Data!$G$119*Data!$I$119,0))
*IF(ISNUMBER(SEARCH("MVHR",'3 INPUT SAP DATA'!$R44)),Data!$I$121,IF(ISNUMBER(SEARCH("Positive",'3 INPUT SAP DATA'!$R44)),Data!$I$120)))</f>
        <v/>
      </c>
      <c r="BC41" s="176" t="str">
        <f>IF($B41="","",IF(ISNUMBER(SEARCH("Gas",'3 INPUT SAP DATA'!$AI44)),Data!$G$119*Data!$I$119,0)
+(('3 INPUT SAP DATA'!$AQ44*1000/8760)-IF(ISNUMBER(SEARCH("Gas",'3 INPUT SAP DATA'!$AI44)),Data!$G$119*Data!$I$119,0))
*IF(ISNUMBER(SEARCH("MVHR",'3 INPUT SAP DATA'!$R44)),Data!$I$121,IF(ISNUMBER(SEARCH("Positive",'3 INPUT SAP DATA'!$R44)),Data!$I$120)))</f>
        <v/>
      </c>
      <c r="BD41" s="176" t="str">
        <f>IF($B41="","",IF(ISNUMBER(SEARCH("Gas",'3 INPUT SAP DATA'!$AI44)),Data!$G$119*Data!$I$119,0)
+(('3 INPUT SAP DATA'!$AQ44*1000/8760)-IF(ISNUMBER(SEARCH("Gas",'3 INPUT SAP DATA'!$AI44)),Data!$G$119*Data!$I$119,0))
*IF(ISNUMBER(SEARCH("MVHR",'3 INPUT SAP DATA'!$R44)),Data!$I$121,IF(ISNUMBER(SEARCH("Positive",'3 INPUT SAP DATA'!$R44)),Data!$I$120)))</f>
        <v/>
      </c>
      <c r="BE41" s="176" t="str">
        <f>IF($B41="","",IF(ISNUMBER(SEARCH("Gas",'3 INPUT SAP DATA'!$AI44)),Data!$G$119*Data!$I$119,0)
+(('3 INPUT SAP DATA'!$AQ44*1000/8760)-IF(ISNUMBER(SEARCH("Gas",'3 INPUT SAP DATA'!$AI44)),Data!$G$119*Data!$I$119,0))
*IF(ISNUMBER(SEARCH("MVHR",'3 INPUT SAP DATA'!$R44)),Data!$I$121,IF(ISNUMBER(SEARCH("Positive",'3 INPUT SAP DATA'!$R44)),Data!$I$120)))</f>
        <v/>
      </c>
      <c r="BF41" s="176" t="str">
        <f>IF($B41="","",IF(ISNUMBER(SEARCH("Gas",'3 INPUT SAP DATA'!$AI44)),Data!$G$119*Data!$I$119,0)
+(('3 INPUT SAP DATA'!$AQ44*1000/8760)-IF(ISNUMBER(SEARCH("Gas",'3 INPUT SAP DATA'!$AI44)),Data!$G$119*Data!$I$119,0))
*IF(ISNUMBER(SEARCH("MVHR",'3 INPUT SAP DATA'!$R44)),Data!$I$121,IF(ISNUMBER(SEARCH("Positive",'3 INPUT SAP DATA'!$R44)),Data!$I$120)))</f>
        <v/>
      </c>
      <c r="BG41" s="176" t="str">
        <f>IF($B41="","",IF(ISNUMBER(SEARCH("Gas",'3 INPUT SAP DATA'!$AI44)),Data!$G$119*Data!$I$119,0)
+(('3 INPUT SAP DATA'!$AQ44*1000/8760)-IF(ISNUMBER(SEARCH("Gas",'3 INPUT SAP DATA'!$AI44)),Data!$G$119*Data!$I$119,0))
*IF(ISNUMBER(SEARCH("MVHR",'3 INPUT SAP DATA'!$R44)),Data!$I$121,IF(ISNUMBER(SEARCH("Positive",'3 INPUT SAP DATA'!$R44)),Data!$I$120)))</f>
        <v/>
      </c>
      <c r="BH41" s="176" t="str">
        <f>IF($B41="","",IF(ISNUMBER(SEARCH("Gas",'3 INPUT SAP DATA'!$AI44)),Data!$G$119*Data!$I$119,0)
+(('3 INPUT SAP DATA'!$AQ44*1000/8760)-IF(ISNUMBER(SEARCH("Gas",'3 INPUT SAP DATA'!$AI44)),Data!$G$119*Data!$I$119,0))
*IF(ISNUMBER(SEARCH("MVHR",'3 INPUT SAP DATA'!$R44)),Data!$I$121,IF(ISNUMBER(SEARCH("Positive",'3 INPUT SAP DATA'!$R44)),Data!$I$120)))</f>
        <v/>
      </c>
      <c r="BI41" s="176" t="str">
        <f>IF($B41="","",IF(ISNUMBER(SEARCH("Gas",'3 INPUT SAP DATA'!$AI44)),Data!$G$119*Data!$I$119,0)
+(('3 INPUT SAP DATA'!$AQ44*1000/8760)-IF(ISNUMBER(SEARCH("Gas",'3 INPUT SAP DATA'!$AI44)),Data!$G$119*Data!$I$119,0))
*IF(ISNUMBER(SEARCH("MVHR",'3 INPUT SAP DATA'!$R44)),Data!$I$121,IF(ISNUMBER(SEARCH("Positive",'3 INPUT SAP DATA'!$R44)),Data!$I$120)))</f>
        <v/>
      </c>
      <c r="BJ41" s="176" t="str">
        <f>IF($B41="","",IF(ISNUMBER(SEARCH("Gas",'3 INPUT SAP DATA'!$AI44)),Data!$G$119*Data!$I$119,0)
+(('3 INPUT SAP DATA'!$AQ44*1000/8760)-IF(ISNUMBER(SEARCH("Gas",'3 INPUT SAP DATA'!$AI44)),Data!$G$119*Data!$I$119,0))
*IF(ISNUMBER(SEARCH("MVHR",'3 INPUT SAP DATA'!$R44)),Data!$I$121,IF(ISNUMBER(SEARCH("Positive",'3 INPUT SAP DATA'!$R44)),Data!$I$120)))</f>
        <v/>
      </c>
      <c r="BK41" s="24" t="str">
        <f>IF($B41="","",Occupancy!$G37*Data!$G$122*Data!$I$122)</f>
        <v/>
      </c>
      <c r="BL41" s="24" t="str">
        <f>IF($B41="","",Occupancy!$G37*Data!$G$122*Data!$I$122)</f>
        <v/>
      </c>
      <c r="BM41" s="24" t="str">
        <f>IF($B41="","",Occupancy!$G37*Data!$G$122*Data!$I$122)</f>
        <v/>
      </c>
      <c r="BN41" s="24" t="str">
        <f>IF($B41="","",Occupancy!$G37*Data!$G$122*Data!$I$122)</f>
        <v/>
      </c>
      <c r="BO41" s="24" t="str">
        <f>IF($B41="","",Occupancy!$G37*Data!$G$122*Data!$I$122)</f>
        <v/>
      </c>
      <c r="BP41" s="24" t="str">
        <f>IF($B41="","",Occupancy!$G37*Data!$G$122*Data!$I$122)</f>
        <v/>
      </c>
      <c r="BQ41" s="24" t="str">
        <f>IF($B41="","",Occupancy!$G37*Data!$G$122*Data!$I$122)</f>
        <v/>
      </c>
      <c r="BR41" s="24" t="str">
        <f>IF($B41="","",Occupancy!$G37*Data!$G$122*Data!$I$122)</f>
        <v/>
      </c>
      <c r="BS41" s="24" t="str">
        <f>IF($B41="","",Occupancy!$G37*Data!$G$122*Data!$I$122)</f>
        <v/>
      </c>
      <c r="BT41" s="24" t="str">
        <f>IF($B41="","",Occupancy!$G37*Data!$G$122*Data!$I$122)</f>
        <v/>
      </c>
      <c r="BU41" s="24" t="str">
        <f>IF($B41="","",Occupancy!$G37*Data!$G$122*Data!$I$122)</f>
        <v/>
      </c>
      <c r="BV41" s="24" t="str">
        <f>IF($B41="","",Occupancy!$G37*Data!$G$122*Data!$I$122)</f>
        <v/>
      </c>
      <c r="BW41" s="175" t="str">
        <f>IF($B41="","",1000*DHW!CV41/(Data!D$18*24))</f>
        <v/>
      </c>
      <c r="BX41" s="175" t="str">
        <f>IF($B41="","",1000*DHW!CW41/(Data!E$18*24))</f>
        <v/>
      </c>
      <c r="BY41" s="175" t="str">
        <f>IF($B41="","",1000*DHW!CX41/(Data!F$18*24))</f>
        <v/>
      </c>
      <c r="BZ41" s="175" t="str">
        <f>IF($B41="","",1000*DHW!CY41/(Data!G$18*24))</f>
        <v/>
      </c>
      <c r="CA41" s="175" t="str">
        <f>IF($B41="","",1000*DHW!CZ41/(Data!H$18*24))</f>
        <v/>
      </c>
      <c r="CB41" s="175" t="str">
        <f>IF($B41="","",1000*DHW!DA41/(Data!I$18*24))</f>
        <v/>
      </c>
      <c r="CC41" s="175" t="str">
        <f>IF($B41="","",1000*DHW!DB41/(Data!J$18*24))</f>
        <v/>
      </c>
      <c r="CD41" s="175" t="str">
        <f>IF($B41="","",1000*DHW!DC41/(Data!K$18*24))</f>
        <v/>
      </c>
      <c r="CE41" s="175" t="str">
        <f>IF($B41="","",1000*DHW!DD41/(Data!L$18*24))</f>
        <v/>
      </c>
      <c r="CF41" s="175" t="str">
        <f>IF($B41="","",1000*DHW!DE41/(Data!M$18*24))</f>
        <v/>
      </c>
      <c r="CG41" s="175" t="str">
        <f>IF($B41="","",1000*DHW!DF41/(Data!N$18*24))</f>
        <v/>
      </c>
      <c r="CH41" s="175" t="str">
        <f>IF($B41="","",1000*DHW!DG41/(Data!O$18*24))</f>
        <v/>
      </c>
      <c r="CI41" s="24" t="str">
        <f t="shared" si="0"/>
        <v/>
      </c>
      <c r="CJ41" s="24" t="str">
        <f t="shared" si="1"/>
        <v/>
      </c>
      <c r="CK41" s="24" t="str">
        <f t="shared" si="2"/>
        <v/>
      </c>
      <c r="CL41" s="24" t="str">
        <f t="shared" si="3"/>
        <v/>
      </c>
      <c r="CM41" s="24" t="str">
        <f t="shared" si="4"/>
        <v/>
      </c>
      <c r="CN41" s="24" t="str">
        <f t="shared" si="5"/>
        <v/>
      </c>
      <c r="CO41" s="24" t="str">
        <f t="shared" si="6"/>
        <v/>
      </c>
      <c r="CP41" s="24" t="str">
        <f t="shared" si="7"/>
        <v/>
      </c>
      <c r="CQ41" s="24" t="str">
        <f t="shared" si="8"/>
        <v/>
      </c>
      <c r="CR41" s="24" t="str">
        <f t="shared" si="9"/>
        <v/>
      </c>
      <c r="CS41" s="24" t="str">
        <f t="shared" si="10"/>
        <v/>
      </c>
      <c r="CT41" s="24" t="str">
        <f t="shared" si="11"/>
        <v/>
      </c>
    </row>
    <row r="42" spans="2:98" s="3" customFormat="1" ht="19.899999999999999" customHeight="1">
      <c r="B42" s="16" t="str">
        <f>IF('3 INPUT SAP DATA'!H45="","",'3 INPUT SAP DATA'!H45)</f>
        <v/>
      </c>
      <c r="C42" s="24" t="str">
        <f>IF($B42="","",Data!$G$115*Occupancy!$G38*Data!$I$115)</f>
        <v/>
      </c>
      <c r="D42" s="24" t="str">
        <f>IF($B42="","",Data!$G$115*Occupancy!$G38*Data!$I$115)</f>
        <v/>
      </c>
      <c r="E42" s="24" t="str">
        <f>IF($B42="","",Data!$G$115*Occupancy!$G38*Data!$I$115)</f>
        <v/>
      </c>
      <c r="F42" s="24" t="str">
        <f>IF($B42="","",Data!$G$115*Occupancy!$G38*Data!$I$115)</f>
        <v/>
      </c>
      <c r="G42" s="24" t="str">
        <f>IF($B42="","",Data!$G$115*Occupancy!$G38*Data!$I$115)</f>
        <v/>
      </c>
      <c r="H42" s="24" t="str">
        <f>IF($B42="","",Data!$G$115*Occupancy!$G38*Data!$I$115)</f>
        <v/>
      </c>
      <c r="I42" s="24" t="str">
        <f>IF($B42="","",Data!$G$115*Occupancy!$G38*Data!$I$115)</f>
        <v/>
      </c>
      <c r="J42" s="24" t="str">
        <f>IF($B42="","",Data!$G$115*Occupancy!$G38*Data!$I$115)</f>
        <v/>
      </c>
      <c r="K42" s="24" t="str">
        <f>IF($B42="","",Data!$G$115*Occupancy!$G38*Data!$I$115)</f>
        <v/>
      </c>
      <c r="L42" s="24" t="str">
        <f>IF($B42="","",Data!$G$115*Occupancy!$G38*Data!$I$115)</f>
        <v/>
      </c>
      <c r="M42" s="24" t="str">
        <f>IF($B42="","",Data!$G$115*Occupancy!$G38*Data!$I$115)</f>
        <v/>
      </c>
      <c r="N42" s="24" t="str">
        <f>IF($B42="","",Data!$G$115*Occupancy!$G38*Data!$I$115)</f>
        <v/>
      </c>
      <c r="O42" s="175" t="str">
        <f>IF($B42="","",Lighting!P41)</f>
        <v/>
      </c>
      <c r="P42" s="175" t="str">
        <f>IF($B42="","",Lighting!Q41)</f>
        <v/>
      </c>
      <c r="Q42" s="175" t="str">
        <f>IF($B42="","",Lighting!R41)</f>
        <v/>
      </c>
      <c r="R42" s="175" t="str">
        <f>IF($B42="","",Lighting!S41)</f>
        <v/>
      </c>
      <c r="S42" s="175" t="str">
        <f>IF($B42="","",Lighting!T41)</f>
        <v/>
      </c>
      <c r="T42" s="175" t="str">
        <f>IF($B42="","",Lighting!U41)</f>
        <v/>
      </c>
      <c r="U42" s="175" t="str">
        <f>IF($B42="","",Lighting!V41)</f>
        <v/>
      </c>
      <c r="V42" s="175" t="str">
        <f>IF($B42="","",Lighting!W41)</f>
        <v/>
      </c>
      <c r="W42" s="175" t="str">
        <f>IF($B42="","",Lighting!X41)</f>
        <v/>
      </c>
      <c r="X42" s="175" t="str">
        <f>IF($B42="","",Lighting!Y41)</f>
        <v/>
      </c>
      <c r="Y42" s="175" t="str">
        <f>IF($B42="","",Lighting!Z41)</f>
        <v/>
      </c>
      <c r="Z42" s="175" t="str">
        <f>IF($B42="","",Lighting!AA41)</f>
        <v/>
      </c>
      <c r="AA42" s="24" t="str">
        <f>IF($B42="","",Appliances!W41)</f>
        <v/>
      </c>
      <c r="AB42" s="24" t="str">
        <f>IF($B42="","",Appliances!X41)</f>
        <v/>
      </c>
      <c r="AC42" s="24" t="str">
        <f>IF($B42="","",Appliances!Y41)</f>
        <v/>
      </c>
      <c r="AD42" s="24" t="str">
        <f>IF($B42="","",Appliances!Z41)</f>
        <v/>
      </c>
      <c r="AE42" s="24" t="str">
        <f>IF($B42="","",Appliances!AA41)</f>
        <v/>
      </c>
      <c r="AF42" s="24" t="str">
        <f>IF($B42="","",Appliances!AB41)</f>
        <v/>
      </c>
      <c r="AG42" s="24" t="str">
        <f>IF($B42="","",Appliances!AC41)</f>
        <v/>
      </c>
      <c r="AH42" s="24" t="str">
        <f>IF($B42="","",Appliances!AD41)</f>
        <v/>
      </c>
      <c r="AI42" s="24" t="str">
        <f>IF($B42="","",Appliances!AE41)</f>
        <v/>
      </c>
      <c r="AJ42" s="24" t="str">
        <f>IF($B42="","",Appliances!AF41)</f>
        <v/>
      </c>
      <c r="AK42" s="24" t="str">
        <f>IF($B42="","",Appliances!AG41)</f>
        <v/>
      </c>
      <c r="AL42" s="24" t="str">
        <f>IF($B42="","",Appliances!AH41)</f>
        <v/>
      </c>
      <c r="AM42" s="24" t="str">
        <f>IF($B42="","",Cooking!P41)</f>
        <v/>
      </c>
      <c r="AN42" s="24" t="str">
        <f>IF($B42="","",Cooking!Q41)</f>
        <v/>
      </c>
      <c r="AO42" s="24" t="str">
        <f>IF($B42="","",Cooking!R41)</f>
        <v/>
      </c>
      <c r="AP42" s="24" t="str">
        <f>IF($B42="","",Cooking!S41)</f>
        <v/>
      </c>
      <c r="AQ42" s="24" t="str">
        <f>IF($B42="","",Cooking!T41)</f>
        <v/>
      </c>
      <c r="AR42" s="24" t="str">
        <f>IF($B42="","",Cooking!U41)</f>
        <v/>
      </c>
      <c r="AS42" s="24" t="str">
        <f>IF($B42="","",Cooking!V41)</f>
        <v/>
      </c>
      <c r="AT42" s="24" t="str">
        <f>IF($B42="","",Cooking!W41)</f>
        <v/>
      </c>
      <c r="AU42" s="24" t="str">
        <f>IF($B42="","",Cooking!X41)</f>
        <v/>
      </c>
      <c r="AV42" s="24" t="str">
        <f>IF($B42="","",Cooking!Y41)</f>
        <v/>
      </c>
      <c r="AW42" s="24" t="str">
        <f>IF($B42="","",Cooking!Z41)</f>
        <v/>
      </c>
      <c r="AX42" s="24" t="str">
        <f>IF($B42="","",Cooking!AA41)</f>
        <v/>
      </c>
      <c r="AY42" s="176" t="str">
        <f>IF($B42="","",IF(ISNUMBER(SEARCH("Gas",'3 INPUT SAP DATA'!$AI45)),Data!$G$119*Data!$I$119,0)
+(('3 INPUT SAP DATA'!$AQ45*1000/8760)-IF(ISNUMBER(SEARCH("Gas",'3 INPUT SAP DATA'!$AI45)),Data!$G$119*Data!$I$119,0))
*IF(ISNUMBER(SEARCH("MVHR",'3 INPUT SAP DATA'!$R45)),Data!$I$121,IF(ISNUMBER(SEARCH("Positive",'3 INPUT SAP DATA'!$R45)),Data!$I$120)))</f>
        <v/>
      </c>
      <c r="AZ42" s="176" t="str">
        <f>IF($B42="","",IF(ISNUMBER(SEARCH("Gas",'3 INPUT SAP DATA'!$AI45)),Data!$G$119*Data!$I$119,0)
+(('3 INPUT SAP DATA'!$AQ45*1000/8760)-IF(ISNUMBER(SEARCH("Gas",'3 INPUT SAP DATA'!$AI45)),Data!$G$119*Data!$I$119,0))
*IF(ISNUMBER(SEARCH("MVHR",'3 INPUT SAP DATA'!$R45)),Data!$I$121,IF(ISNUMBER(SEARCH("Positive",'3 INPUT SAP DATA'!$R45)),Data!$I$120)))</f>
        <v/>
      </c>
      <c r="BA42" s="176" t="str">
        <f>IF($B42="","",IF(ISNUMBER(SEARCH("Gas",'3 INPUT SAP DATA'!$AI45)),Data!$G$119*Data!$I$119,0)
+(('3 INPUT SAP DATA'!$AQ45*1000/8760)-IF(ISNUMBER(SEARCH("Gas",'3 INPUT SAP DATA'!$AI45)),Data!$G$119*Data!$I$119,0))
*IF(ISNUMBER(SEARCH("MVHR",'3 INPUT SAP DATA'!$R45)),Data!$I$121,IF(ISNUMBER(SEARCH("Positive",'3 INPUT SAP DATA'!$R45)),Data!$I$120)))</f>
        <v/>
      </c>
      <c r="BB42" s="176" t="str">
        <f>IF($B42="","",IF(ISNUMBER(SEARCH("Gas",'3 INPUT SAP DATA'!$AI45)),Data!$G$119*Data!$I$119,0)
+(('3 INPUT SAP DATA'!$AQ45*1000/8760)-IF(ISNUMBER(SEARCH("Gas",'3 INPUT SAP DATA'!$AI45)),Data!$G$119*Data!$I$119,0))
*IF(ISNUMBER(SEARCH("MVHR",'3 INPUT SAP DATA'!$R45)),Data!$I$121,IF(ISNUMBER(SEARCH("Positive",'3 INPUT SAP DATA'!$R45)),Data!$I$120)))</f>
        <v/>
      </c>
      <c r="BC42" s="176" t="str">
        <f>IF($B42="","",IF(ISNUMBER(SEARCH("Gas",'3 INPUT SAP DATA'!$AI45)),Data!$G$119*Data!$I$119,0)
+(('3 INPUT SAP DATA'!$AQ45*1000/8760)-IF(ISNUMBER(SEARCH("Gas",'3 INPUT SAP DATA'!$AI45)),Data!$G$119*Data!$I$119,0))
*IF(ISNUMBER(SEARCH("MVHR",'3 INPUT SAP DATA'!$R45)),Data!$I$121,IF(ISNUMBER(SEARCH("Positive",'3 INPUT SAP DATA'!$R45)),Data!$I$120)))</f>
        <v/>
      </c>
      <c r="BD42" s="176" t="str">
        <f>IF($B42="","",IF(ISNUMBER(SEARCH("Gas",'3 INPUT SAP DATA'!$AI45)),Data!$G$119*Data!$I$119,0)
+(('3 INPUT SAP DATA'!$AQ45*1000/8760)-IF(ISNUMBER(SEARCH("Gas",'3 INPUT SAP DATA'!$AI45)),Data!$G$119*Data!$I$119,0))
*IF(ISNUMBER(SEARCH("MVHR",'3 INPUT SAP DATA'!$R45)),Data!$I$121,IF(ISNUMBER(SEARCH("Positive",'3 INPUT SAP DATA'!$R45)),Data!$I$120)))</f>
        <v/>
      </c>
      <c r="BE42" s="176" t="str">
        <f>IF($B42="","",IF(ISNUMBER(SEARCH("Gas",'3 INPUT SAP DATA'!$AI45)),Data!$G$119*Data!$I$119,0)
+(('3 INPUT SAP DATA'!$AQ45*1000/8760)-IF(ISNUMBER(SEARCH("Gas",'3 INPUT SAP DATA'!$AI45)),Data!$G$119*Data!$I$119,0))
*IF(ISNUMBER(SEARCH("MVHR",'3 INPUT SAP DATA'!$R45)),Data!$I$121,IF(ISNUMBER(SEARCH("Positive",'3 INPUT SAP DATA'!$R45)),Data!$I$120)))</f>
        <v/>
      </c>
      <c r="BF42" s="176" t="str">
        <f>IF($B42="","",IF(ISNUMBER(SEARCH("Gas",'3 INPUT SAP DATA'!$AI45)),Data!$G$119*Data!$I$119,0)
+(('3 INPUT SAP DATA'!$AQ45*1000/8760)-IF(ISNUMBER(SEARCH("Gas",'3 INPUT SAP DATA'!$AI45)),Data!$G$119*Data!$I$119,0))
*IF(ISNUMBER(SEARCH("MVHR",'3 INPUT SAP DATA'!$R45)),Data!$I$121,IF(ISNUMBER(SEARCH("Positive",'3 INPUT SAP DATA'!$R45)),Data!$I$120)))</f>
        <v/>
      </c>
      <c r="BG42" s="176" t="str">
        <f>IF($B42="","",IF(ISNUMBER(SEARCH("Gas",'3 INPUT SAP DATA'!$AI45)),Data!$G$119*Data!$I$119,0)
+(('3 INPUT SAP DATA'!$AQ45*1000/8760)-IF(ISNUMBER(SEARCH("Gas",'3 INPUT SAP DATA'!$AI45)),Data!$G$119*Data!$I$119,0))
*IF(ISNUMBER(SEARCH("MVHR",'3 INPUT SAP DATA'!$R45)),Data!$I$121,IF(ISNUMBER(SEARCH("Positive",'3 INPUT SAP DATA'!$R45)),Data!$I$120)))</f>
        <v/>
      </c>
      <c r="BH42" s="176" t="str">
        <f>IF($B42="","",IF(ISNUMBER(SEARCH("Gas",'3 INPUT SAP DATA'!$AI45)),Data!$G$119*Data!$I$119,0)
+(('3 INPUT SAP DATA'!$AQ45*1000/8760)-IF(ISNUMBER(SEARCH("Gas",'3 INPUT SAP DATA'!$AI45)),Data!$G$119*Data!$I$119,0))
*IF(ISNUMBER(SEARCH("MVHR",'3 INPUT SAP DATA'!$R45)),Data!$I$121,IF(ISNUMBER(SEARCH("Positive",'3 INPUT SAP DATA'!$R45)),Data!$I$120)))</f>
        <v/>
      </c>
      <c r="BI42" s="176" t="str">
        <f>IF($B42="","",IF(ISNUMBER(SEARCH("Gas",'3 INPUT SAP DATA'!$AI45)),Data!$G$119*Data!$I$119,0)
+(('3 INPUT SAP DATA'!$AQ45*1000/8760)-IF(ISNUMBER(SEARCH("Gas",'3 INPUT SAP DATA'!$AI45)),Data!$G$119*Data!$I$119,0))
*IF(ISNUMBER(SEARCH("MVHR",'3 INPUT SAP DATA'!$R45)),Data!$I$121,IF(ISNUMBER(SEARCH("Positive",'3 INPUT SAP DATA'!$R45)),Data!$I$120)))</f>
        <v/>
      </c>
      <c r="BJ42" s="176" t="str">
        <f>IF($B42="","",IF(ISNUMBER(SEARCH("Gas",'3 INPUT SAP DATA'!$AI45)),Data!$G$119*Data!$I$119,0)
+(('3 INPUT SAP DATA'!$AQ45*1000/8760)-IF(ISNUMBER(SEARCH("Gas",'3 INPUT SAP DATA'!$AI45)),Data!$G$119*Data!$I$119,0))
*IF(ISNUMBER(SEARCH("MVHR",'3 INPUT SAP DATA'!$R45)),Data!$I$121,IF(ISNUMBER(SEARCH("Positive",'3 INPUT SAP DATA'!$R45)),Data!$I$120)))</f>
        <v/>
      </c>
      <c r="BK42" s="24" t="str">
        <f>IF($B42="","",Occupancy!$G38*Data!$G$122*Data!$I$122)</f>
        <v/>
      </c>
      <c r="BL42" s="24" t="str">
        <f>IF($B42="","",Occupancy!$G38*Data!$G$122*Data!$I$122)</f>
        <v/>
      </c>
      <c r="BM42" s="24" t="str">
        <f>IF($B42="","",Occupancy!$G38*Data!$G$122*Data!$I$122)</f>
        <v/>
      </c>
      <c r="BN42" s="24" t="str">
        <f>IF($B42="","",Occupancy!$G38*Data!$G$122*Data!$I$122)</f>
        <v/>
      </c>
      <c r="BO42" s="24" t="str">
        <f>IF($B42="","",Occupancy!$G38*Data!$G$122*Data!$I$122)</f>
        <v/>
      </c>
      <c r="BP42" s="24" t="str">
        <f>IF($B42="","",Occupancy!$G38*Data!$G$122*Data!$I$122)</f>
        <v/>
      </c>
      <c r="BQ42" s="24" t="str">
        <f>IF($B42="","",Occupancy!$G38*Data!$G$122*Data!$I$122)</f>
        <v/>
      </c>
      <c r="BR42" s="24" t="str">
        <f>IF($B42="","",Occupancy!$G38*Data!$G$122*Data!$I$122)</f>
        <v/>
      </c>
      <c r="BS42" s="24" t="str">
        <f>IF($B42="","",Occupancy!$G38*Data!$G$122*Data!$I$122)</f>
        <v/>
      </c>
      <c r="BT42" s="24" t="str">
        <f>IF($B42="","",Occupancy!$G38*Data!$G$122*Data!$I$122)</f>
        <v/>
      </c>
      <c r="BU42" s="24" t="str">
        <f>IF($B42="","",Occupancy!$G38*Data!$G$122*Data!$I$122)</f>
        <v/>
      </c>
      <c r="BV42" s="24" t="str">
        <f>IF($B42="","",Occupancy!$G38*Data!$G$122*Data!$I$122)</f>
        <v/>
      </c>
      <c r="BW42" s="175" t="str">
        <f>IF($B42="","",1000*DHW!CV42/(Data!D$18*24))</f>
        <v/>
      </c>
      <c r="BX42" s="175" t="str">
        <f>IF($B42="","",1000*DHW!CW42/(Data!E$18*24))</f>
        <v/>
      </c>
      <c r="BY42" s="175" t="str">
        <f>IF($B42="","",1000*DHW!CX42/(Data!F$18*24))</f>
        <v/>
      </c>
      <c r="BZ42" s="175" t="str">
        <f>IF($B42="","",1000*DHW!CY42/(Data!G$18*24))</f>
        <v/>
      </c>
      <c r="CA42" s="175" t="str">
        <f>IF($B42="","",1000*DHW!CZ42/(Data!H$18*24))</f>
        <v/>
      </c>
      <c r="CB42" s="175" t="str">
        <f>IF($B42="","",1000*DHW!DA42/(Data!I$18*24))</f>
        <v/>
      </c>
      <c r="CC42" s="175" t="str">
        <f>IF($B42="","",1000*DHW!DB42/(Data!J$18*24))</f>
        <v/>
      </c>
      <c r="CD42" s="175" t="str">
        <f>IF($B42="","",1000*DHW!DC42/(Data!K$18*24))</f>
        <v/>
      </c>
      <c r="CE42" s="175" t="str">
        <f>IF($B42="","",1000*DHW!DD42/(Data!L$18*24))</f>
        <v/>
      </c>
      <c r="CF42" s="175" t="str">
        <f>IF($B42="","",1000*DHW!DE42/(Data!M$18*24))</f>
        <v/>
      </c>
      <c r="CG42" s="175" t="str">
        <f>IF($B42="","",1000*DHW!DF42/(Data!N$18*24))</f>
        <v/>
      </c>
      <c r="CH42" s="175" t="str">
        <f>IF($B42="","",1000*DHW!DG42/(Data!O$18*24))</f>
        <v/>
      </c>
      <c r="CI42" s="24" t="str">
        <f t="shared" ref="CI42:CI73" si="12">IF($B42="","",C42+AA42+AM42+BK42+AY42+BW42+O42)</f>
        <v/>
      </c>
      <c r="CJ42" s="24" t="str">
        <f t="shared" ref="CJ42:CJ73" si="13">IF($B42="","",D42+AB42+AN42+BL42+AZ42+BX42+P42)</f>
        <v/>
      </c>
      <c r="CK42" s="24" t="str">
        <f t="shared" ref="CK42:CK73" si="14">IF($B42="","",E42+AC42+AO42+BM42+BA42+BY42+Q42)</f>
        <v/>
      </c>
      <c r="CL42" s="24" t="str">
        <f t="shared" ref="CL42:CL73" si="15">IF($B42="","",F42+AD42+AP42+BN42+BB42+BZ42+R42)</f>
        <v/>
      </c>
      <c r="CM42" s="24" t="str">
        <f t="shared" ref="CM42:CM73" si="16">IF($B42="","",G42+AE42+AQ42+BO42+BC42+CA42+S42)</f>
        <v/>
      </c>
      <c r="CN42" s="24" t="str">
        <f t="shared" ref="CN42:CN73" si="17">IF($B42="","",H42+AF42+AR42+BP42+BD42+CB42+T42)</f>
        <v/>
      </c>
      <c r="CO42" s="24" t="str">
        <f t="shared" ref="CO42:CO73" si="18">IF($B42="","",I42+AG42+AS42+BQ42+BE42+CC42+U42)</f>
        <v/>
      </c>
      <c r="CP42" s="24" t="str">
        <f t="shared" ref="CP42:CP73" si="19">IF($B42="","",J42+AH42+AT42+BR42+BF42+CD42+V42)</f>
        <v/>
      </c>
      <c r="CQ42" s="24" t="str">
        <f t="shared" ref="CQ42:CQ73" si="20">IF($B42="","",K42+AI42+AU42+BS42+BG42+CE42+W42)</f>
        <v/>
      </c>
      <c r="CR42" s="24" t="str">
        <f t="shared" ref="CR42:CR73" si="21">IF($B42="","",L42+AJ42+AV42+BT42+BH42+CF42+X42)</f>
        <v/>
      </c>
      <c r="CS42" s="24" t="str">
        <f t="shared" ref="CS42:CS73" si="22">IF($B42="","",M42+AK42+AW42+BU42+BI42+CG42+Y42)</f>
        <v/>
      </c>
      <c r="CT42" s="24" t="str">
        <f t="shared" ref="CT42:CT73" si="23">IF($B42="","",N42+AL42+AX42+BV42+BJ42+CH42+Z42)</f>
        <v/>
      </c>
    </row>
    <row r="43" spans="2:98" s="3" customFormat="1" ht="19.899999999999999" customHeight="1">
      <c r="B43" s="16" t="str">
        <f>IF('3 INPUT SAP DATA'!H46="","",'3 INPUT SAP DATA'!H46)</f>
        <v/>
      </c>
      <c r="C43" s="24" t="str">
        <f>IF($B43="","",Data!$G$115*Occupancy!$G39*Data!$I$115)</f>
        <v/>
      </c>
      <c r="D43" s="24" t="str">
        <f>IF($B43="","",Data!$G$115*Occupancy!$G39*Data!$I$115)</f>
        <v/>
      </c>
      <c r="E43" s="24" t="str">
        <f>IF($B43="","",Data!$G$115*Occupancy!$G39*Data!$I$115)</f>
        <v/>
      </c>
      <c r="F43" s="24" t="str">
        <f>IF($B43="","",Data!$G$115*Occupancy!$G39*Data!$I$115)</f>
        <v/>
      </c>
      <c r="G43" s="24" t="str">
        <f>IF($B43="","",Data!$G$115*Occupancy!$G39*Data!$I$115)</f>
        <v/>
      </c>
      <c r="H43" s="24" t="str">
        <f>IF($B43="","",Data!$G$115*Occupancy!$G39*Data!$I$115)</f>
        <v/>
      </c>
      <c r="I43" s="24" t="str">
        <f>IF($B43="","",Data!$G$115*Occupancy!$G39*Data!$I$115)</f>
        <v/>
      </c>
      <c r="J43" s="24" t="str">
        <f>IF($B43="","",Data!$G$115*Occupancy!$G39*Data!$I$115)</f>
        <v/>
      </c>
      <c r="K43" s="24" t="str">
        <f>IF($B43="","",Data!$G$115*Occupancy!$G39*Data!$I$115)</f>
        <v/>
      </c>
      <c r="L43" s="24" t="str">
        <f>IF($B43="","",Data!$G$115*Occupancy!$G39*Data!$I$115)</f>
        <v/>
      </c>
      <c r="M43" s="24" t="str">
        <f>IF($B43="","",Data!$G$115*Occupancy!$G39*Data!$I$115)</f>
        <v/>
      </c>
      <c r="N43" s="24" t="str">
        <f>IF($B43="","",Data!$G$115*Occupancy!$G39*Data!$I$115)</f>
        <v/>
      </c>
      <c r="O43" s="175" t="str">
        <f>IF($B43="","",Lighting!P42)</f>
        <v/>
      </c>
      <c r="P43" s="175" t="str">
        <f>IF($B43="","",Lighting!Q42)</f>
        <v/>
      </c>
      <c r="Q43" s="175" t="str">
        <f>IF($B43="","",Lighting!R42)</f>
        <v/>
      </c>
      <c r="R43" s="175" t="str">
        <f>IF($B43="","",Lighting!S42)</f>
        <v/>
      </c>
      <c r="S43" s="175" t="str">
        <f>IF($B43="","",Lighting!T42)</f>
        <v/>
      </c>
      <c r="T43" s="175" t="str">
        <f>IF($B43="","",Lighting!U42)</f>
        <v/>
      </c>
      <c r="U43" s="175" t="str">
        <f>IF($B43="","",Lighting!V42)</f>
        <v/>
      </c>
      <c r="V43" s="175" t="str">
        <f>IF($B43="","",Lighting!W42)</f>
        <v/>
      </c>
      <c r="W43" s="175" t="str">
        <f>IF($B43="","",Lighting!X42)</f>
        <v/>
      </c>
      <c r="X43" s="175" t="str">
        <f>IF($B43="","",Lighting!Y42)</f>
        <v/>
      </c>
      <c r="Y43" s="175" t="str">
        <f>IF($B43="","",Lighting!Z42)</f>
        <v/>
      </c>
      <c r="Z43" s="175" t="str">
        <f>IF($B43="","",Lighting!AA42)</f>
        <v/>
      </c>
      <c r="AA43" s="24" t="str">
        <f>IF($B43="","",Appliances!W42)</f>
        <v/>
      </c>
      <c r="AB43" s="24" t="str">
        <f>IF($B43="","",Appliances!X42)</f>
        <v/>
      </c>
      <c r="AC43" s="24" t="str">
        <f>IF($B43="","",Appliances!Y42)</f>
        <v/>
      </c>
      <c r="AD43" s="24" t="str">
        <f>IF($B43="","",Appliances!Z42)</f>
        <v/>
      </c>
      <c r="AE43" s="24" t="str">
        <f>IF($B43="","",Appliances!AA42)</f>
        <v/>
      </c>
      <c r="AF43" s="24" t="str">
        <f>IF($B43="","",Appliances!AB42)</f>
        <v/>
      </c>
      <c r="AG43" s="24" t="str">
        <f>IF($B43="","",Appliances!AC42)</f>
        <v/>
      </c>
      <c r="AH43" s="24" t="str">
        <f>IF($B43="","",Appliances!AD42)</f>
        <v/>
      </c>
      <c r="AI43" s="24" t="str">
        <f>IF($B43="","",Appliances!AE42)</f>
        <v/>
      </c>
      <c r="AJ43" s="24" t="str">
        <f>IF($B43="","",Appliances!AF42)</f>
        <v/>
      </c>
      <c r="AK43" s="24" t="str">
        <f>IF($B43="","",Appliances!AG42)</f>
        <v/>
      </c>
      <c r="AL43" s="24" t="str">
        <f>IF($B43="","",Appliances!AH42)</f>
        <v/>
      </c>
      <c r="AM43" s="24" t="str">
        <f>IF($B43="","",Cooking!P42)</f>
        <v/>
      </c>
      <c r="AN43" s="24" t="str">
        <f>IF($B43="","",Cooking!Q42)</f>
        <v/>
      </c>
      <c r="AO43" s="24" t="str">
        <f>IF($B43="","",Cooking!R42)</f>
        <v/>
      </c>
      <c r="AP43" s="24" t="str">
        <f>IF($B43="","",Cooking!S42)</f>
        <v/>
      </c>
      <c r="AQ43" s="24" t="str">
        <f>IF($B43="","",Cooking!T42)</f>
        <v/>
      </c>
      <c r="AR43" s="24" t="str">
        <f>IF($B43="","",Cooking!U42)</f>
        <v/>
      </c>
      <c r="AS43" s="24" t="str">
        <f>IF($B43="","",Cooking!V42)</f>
        <v/>
      </c>
      <c r="AT43" s="24" t="str">
        <f>IF($B43="","",Cooking!W42)</f>
        <v/>
      </c>
      <c r="AU43" s="24" t="str">
        <f>IF($B43="","",Cooking!X42)</f>
        <v/>
      </c>
      <c r="AV43" s="24" t="str">
        <f>IF($B43="","",Cooking!Y42)</f>
        <v/>
      </c>
      <c r="AW43" s="24" t="str">
        <f>IF($B43="","",Cooking!Z42)</f>
        <v/>
      </c>
      <c r="AX43" s="24" t="str">
        <f>IF($B43="","",Cooking!AA42)</f>
        <v/>
      </c>
      <c r="AY43" s="176" t="str">
        <f>IF($B43="","",IF(ISNUMBER(SEARCH("Gas",'3 INPUT SAP DATA'!$AI46)),Data!$G$119*Data!$I$119,0)
+(('3 INPUT SAP DATA'!$AQ46*1000/8760)-IF(ISNUMBER(SEARCH("Gas",'3 INPUT SAP DATA'!$AI46)),Data!$G$119*Data!$I$119,0))
*IF(ISNUMBER(SEARCH("MVHR",'3 INPUT SAP DATA'!$R46)),Data!$I$121,IF(ISNUMBER(SEARCH("Positive",'3 INPUT SAP DATA'!$R46)),Data!$I$120)))</f>
        <v/>
      </c>
      <c r="AZ43" s="176" t="str">
        <f>IF($B43="","",IF(ISNUMBER(SEARCH("Gas",'3 INPUT SAP DATA'!$AI46)),Data!$G$119*Data!$I$119,0)
+(('3 INPUT SAP DATA'!$AQ46*1000/8760)-IF(ISNUMBER(SEARCH("Gas",'3 INPUT SAP DATA'!$AI46)),Data!$G$119*Data!$I$119,0))
*IF(ISNUMBER(SEARCH("MVHR",'3 INPUT SAP DATA'!$R46)),Data!$I$121,IF(ISNUMBER(SEARCH("Positive",'3 INPUT SAP DATA'!$R46)),Data!$I$120)))</f>
        <v/>
      </c>
      <c r="BA43" s="176" t="str">
        <f>IF($B43="","",IF(ISNUMBER(SEARCH("Gas",'3 INPUT SAP DATA'!$AI46)),Data!$G$119*Data!$I$119,0)
+(('3 INPUT SAP DATA'!$AQ46*1000/8760)-IF(ISNUMBER(SEARCH("Gas",'3 INPUT SAP DATA'!$AI46)),Data!$G$119*Data!$I$119,0))
*IF(ISNUMBER(SEARCH("MVHR",'3 INPUT SAP DATA'!$R46)),Data!$I$121,IF(ISNUMBER(SEARCH("Positive",'3 INPUT SAP DATA'!$R46)),Data!$I$120)))</f>
        <v/>
      </c>
      <c r="BB43" s="176" t="str">
        <f>IF($B43="","",IF(ISNUMBER(SEARCH("Gas",'3 INPUT SAP DATA'!$AI46)),Data!$G$119*Data!$I$119,0)
+(('3 INPUT SAP DATA'!$AQ46*1000/8760)-IF(ISNUMBER(SEARCH("Gas",'3 INPUT SAP DATA'!$AI46)),Data!$G$119*Data!$I$119,0))
*IF(ISNUMBER(SEARCH("MVHR",'3 INPUT SAP DATA'!$R46)),Data!$I$121,IF(ISNUMBER(SEARCH("Positive",'3 INPUT SAP DATA'!$R46)),Data!$I$120)))</f>
        <v/>
      </c>
      <c r="BC43" s="176" t="str">
        <f>IF($B43="","",IF(ISNUMBER(SEARCH("Gas",'3 INPUT SAP DATA'!$AI46)),Data!$G$119*Data!$I$119,0)
+(('3 INPUT SAP DATA'!$AQ46*1000/8760)-IF(ISNUMBER(SEARCH("Gas",'3 INPUT SAP DATA'!$AI46)),Data!$G$119*Data!$I$119,0))
*IF(ISNUMBER(SEARCH("MVHR",'3 INPUT SAP DATA'!$R46)),Data!$I$121,IF(ISNUMBER(SEARCH("Positive",'3 INPUT SAP DATA'!$R46)),Data!$I$120)))</f>
        <v/>
      </c>
      <c r="BD43" s="176" t="str">
        <f>IF($B43="","",IF(ISNUMBER(SEARCH("Gas",'3 INPUT SAP DATA'!$AI46)),Data!$G$119*Data!$I$119,0)
+(('3 INPUT SAP DATA'!$AQ46*1000/8760)-IF(ISNUMBER(SEARCH("Gas",'3 INPUT SAP DATA'!$AI46)),Data!$G$119*Data!$I$119,0))
*IF(ISNUMBER(SEARCH("MVHR",'3 INPUT SAP DATA'!$R46)),Data!$I$121,IF(ISNUMBER(SEARCH("Positive",'3 INPUT SAP DATA'!$R46)),Data!$I$120)))</f>
        <v/>
      </c>
      <c r="BE43" s="176" t="str">
        <f>IF($B43="","",IF(ISNUMBER(SEARCH("Gas",'3 INPUT SAP DATA'!$AI46)),Data!$G$119*Data!$I$119,0)
+(('3 INPUT SAP DATA'!$AQ46*1000/8760)-IF(ISNUMBER(SEARCH("Gas",'3 INPUT SAP DATA'!$AI46)),Data!$G$119*Data!$I$119,0))
*IF(ISNUMBER(SEARCH("MVHR",'3 INPUT SAP DATA'!$R46)),Data!$I$121,IF(ISNUMBER(SEARCH("Positive",'3 INPUT SAP DATA'!$R46)),Data!$I$120)))</f>
        <v/>
      </c>
      <c r="BF43" s="176" t="str">
        <f>IF($B43="","",IF(ISNUMBER(SEARCH("Gas",'3 INPUT SAP DATA'!$AI46)),Data!$G$119*Data!$I$119,0)
+(('3 INPUT SAP DATA'!$AQ46*1000/8760)-IF(ISNUMBER(SEARCH("Gas",'3 INPUT SAP DATA'!$AI46)),Data!$G$119*Data!$I$119,0))
*IF(ISNUMBER(SEARCH("MVHR",'3 INPUT SAP DATA'!$R46)),Data!$I$121,IF(ISNUMBER(SEARCH("Positive",'3 INPUT SAP DATA'!$R46)),Data!$I$120)))</f>
        <v/>
      </c>
      <c r="BG43" s="176" t="str">
        <f>IF($B43="","",IF(ISNUMBER(SEARCH("Gas",'3 INPUT SAP DATA'!$AI46)),Data!$G$119*Data!$I$119,0)
+(('3 INPUT SAP DATA'!$AQ46*1000/8760)-IF(ISNUMBER(SEARCH("Gas",'3 INPUT SAP DATA'!$AI46)),Data!$G$119*Data!$I$119,0))
*IF(ISNUMBER(SEARCH("MVHR",'3 INPUT SAP DATA'!$R46)),Data!$I$121,IF(ISNUMBER(SEARCH("Positive",'3 INPUT SAP DATA'!$R46)),Data!$I$120)))</f>
        <v/>
      </c>
      <c r="BH43" s="176" t="str">
        <f>IF($B43="","",IF(ISNUMBER(SEARCH("Gas",'3 INPUT SAP DATA'!$AI46)),Data!$G$119*Data!$I$119,0)
+(('3 INPUT SAP DATA'!$AQ46*1000/8760)-IF(ISNUMBER(SEARCH("Gas",'3 INPUT SAP DATA'!$AI46)),Data!$G$119*Data!$I$119,0))
*IF(ISNUMBER(SEARCH("MVHR",'3 INPUT SAP DATA'!$R46)),Data!$I$121,IF(ISNUMBER(SEARCH("Positive",'3 INPUT SAP DATA'!$R46)),Data!$I$120)))</f>
        <v/>
      </c>
      <c r="BI43" s="176" t="str">
        <f>IF($B43="","",IF(ISNUMBER(SEARCH("Gas",'3 INPUT SAP DATA'!$AI46)),Data!$G$119*Data!$I$119,0)
+(('3 INPUT SAP DATA'!$AQ46*1000/8760)-IF(ISNUMBER(SEARCH("Gas",'3 INPUT SAP DATA'!$AI46)),Data!$G$119*Data!$I$119,0))
*IF(ISNUMBER(SEARCH("MVHR",'3 INPUT SAP DATA'!$R46)),Data!$I$121,IF(ISNUMBER(SEARCH("Positive",'3 INPUT SAP DATA'!$R46)),Data!$I$120)))</f>
        <v/>
      </c>
      <c r="BJ43" s="176" t="str">
        <f>IF($B43="","",IF(ISNUMBER(SEARCH("Gas",'3 INPUT SAP DATA'!$AI46)),Data!$G$119*Data!$I$119,0)
+(('3 INPUT SAP DATA'!$AQ46*1000/8760)-IF(ISNUMBER(SEARCH("Gas",'3 INPUT SAP DATA'!$AI46)),Data!$G$119*Data!$I$119,0))
*IF(ISNUMBER(SEARCH("MVHR",'3 INPUT SAP DATA'!$R46)),Data!$I$121,IF(ISNUMBER(SEARCH("Positive",'3 INPUT SAP DATA'!$R46)),Data!$I$120)))</f>
        <v/>
      </c>
      <c r="BK43" s="24" t="str">
        <f>IF($B43="","",Occupancy!$G39*Data!$G$122*Data!$I$122)</f>
        <v/>
      </c>
      <c r="BL43" s="24" t="str">
        <f>IF($B43="","",Occupancy!$G39*Data!$G$122*Data!$I$122)</f>
        <v/>
      </c>
      <c r="BM43" s="24" t="str">
        <f>IF($B43="","",Occupancy!$G39*Data!$G$122*Data!$I$122)</f>
        <v/>
      </c>
      <c r="BN43" s="24" t="str">
        <f>IF($B43="","",Occupancy!$G39*Data!$G$122*Data!$I$122)</f>
        <v/>
      </c>
      <c r="BO43" s="24" t="str">
        <f>IF($B43="","",Occupancy!$G39*Data!$G$122*Data!$I$122)</f>
        <v/>
      </c>
      <c r="BP43" s="24" t="str">
        <f>IF($B43="","",Occupancy!$G39*Data!$G$122*Data!$I$122)</f>
        <v/>
      </c>
      <c r="BQ43" s="24" t="str">
        <f>IF($B43="","",Occupancy!$G39*Data!$G$122*Data!$I$122)</f>
        <v/>
      </c>
      <c r="BR43" s="24" t="str">
        <f>IF($B43="","",Occupancy!$G39*Data!$G$122*Data!$I$122)</f>
        <v/>
      </c>
      <c r="BS43" s="24" t="str">
        <f>IF($B43="","",Occupancy!$G39*Data!$G$122*Data!$I$122)</f>
        <v/>
      </c>
      <c r="BT43" s="24" t="str">
        <f>IF($B43="","",Occupancy!$G39*Data!$G$122*Data!$I$122)</f>
        <v/>
      </c>
      <c r="BU43" s="24" t="str">
        <f>IF($B43="","",Occupancy!$G39*Data!$G$122*Data!$I$122)</f>
        <v/>
      </c>
      <c r="BV43" s="24" t="str">
        <f>IF($B43="","",Occupancy!$G39*Data!$G$122*Data!$I$122)</f>
        <v/>
      </c>
      <c r="BW43" s="175" t="str">
        <f>IF($B43="","",1000*DHW!CV43/(Data!D$18*24))</f>
        <v/>
      </c>
      <c r="BX43" s="175" t="str">
        <f>IF($B43="","",1000*DHW!CW43/(Data!E$18*24))</f>
        <v/>
      </c>
      <c r="BY43" s="175" t="str">
        <f>IF($B43="","",1000*DHW!CX43/(Data!F$18*24))</f>
        <v/>
      </c>
      <c r="BZ43" s="175" t="str">
        <f>IF($B43="","",1000*DHW!CY43/(Data!G$18*24))</f>
        <v/>
      </c>
      <c r="CA43" s="175" t="str">
        <f>IF($B43="","",1000*DHW!CZ43/(Data!H$18*24))</f>
        <v/>
      </c>
      <c r="CB43" s="175" t="str">
        <f>IF($B43="","",1000*DHW!DA43/(Data!I$18*24))</f>
        <v/>
      </c>
      <c r="CC43" s="175" t="str">
        <f>IF($B43="","",1000*DHW!DB43/(Data!J$18*24))</f>
        <v/>
      </c>
      <c r="CD43" s="175" t="str">
        <f>IF($B43="","",1000*DHW!DC43/(Data!K$18*24))</f>
        <v/>
      </c>
      <c r="CE43" s="175" t="str">
        <f>IF($B43="","",1000*DHW!DD43/(Data!L$18*24))</f>
        <v/>
      </c>
      <c r="CF43" s="175" t="str">
        <f>IF($B43="","",1000*DHW!DE43/(Data!M$18*24))</f>
        <v/>
      </c>
      <c r="CG43" s="175" t="str">
        <f>IF($B43="","",1000*DHW!DF43/(Data!N$18*24))</f>
        <v/>
      </c>
      <c r="CH43" s="175" t="str">
        <f>IF($B43="","",1000*DHW!DG43/(Data!O$18*24))</f>
        <v/>
      </c>
      <c r="CI43" s="24" t="str">
        <f t="shared" si="12"/>
        <v/>
      </c>
      <c r="CJ43" s="24" t="str">
        <f t="shared" si="13"/>
        <v/>
      </c>
      <c r="CK43" s="24" t="str">
        <f t="shared" si="14"/>
        <v/>
      </c>
      <c r="CL43" s="24" t="str">
        <f t="shared" si="15"/>
        <v/>
      </c>
      <c r="CM43" s="24" t="str">
        <f t="shared" si="16"/>
        <v/>
      </c>
      <c r="CN43" s="24" t="str">
        <f t="shared" si="17"/>
        <v/>
      </c>
      <c r="CO43" s="24" t="str">
        <f t="shared" si="18"/>
        <v/>
      </c>
      <c r="CP43" s="24" t="str">
        <f t="shared" si="19"/>
        <v/>
      </c>
      <c r="CQ43" s="24" t="str">
        <f t="shared" si="20"/>
        <v/>
      </c>
      <c r="CR43" s="24" t="str">
        <f t="shared" si="21"/>
        <v/>
      </c>
      <c r="CS43" s="24" t="str">
        <f t="shared" si="22"/>
        <v/>
      </c>
      <c r="CT43" s="24" t="str">
        <f t="shared" si="23"/>
        <v/>
      </c>
    </row>
    <row r="44" spans="2:98" s="3" customFormat="1" ht="19.899999999999999" customHeight="1">
      <c r="B44" s="16" t="str">
        <f>IF('3 INPUT SAP DATA'!H47="","",'3 INPUT SAP DATA'!H47)</f>
        <v/>
      </c>
      <c r="C44" s="24" t="str">
        <f>IF($B44="","",Data!$G$115*Occupancy!$G40*Data!$I$115)</f>
        <v/>
      </c>
      <c r="D44" s="24" t="str">
        <f>IF($B44="","",Data!$G$115*Occupancy!$G40*Data!$I$115)</f>
        <v/>
      </c>
      <c r="E44" s="24" t="str">
        <f>IF($B44="","",Data!$G$115*Occupancy!$G40*Data!$I$115)</f>
        <v/>
      </c>
      <c r="F44" s="24" t="str">
        <f>IF($B44="","",Data!$G$115*Occupancy!$G40*Data!$I$115)</f>
        <v/>
      </c>
      <c r="G44" s="24" t="str">
        <f>IF($B44="","",Data!$G$115*Occupancy!$G40*Data!$I$115)</f>
        <v/>
      </c>
      <c r="H44" s="24" t="str">
        <f>IF($B44="","",Data!$G$115*Occupancy!$G40*Data!$I$115)</f>
        <v/>
      </c>
      <c r="I44" s="24" t="str">
        <f>IF($B44="","",Data!$G$115*Occupancy!$G40*Data!$I$115)</f>
        <v/>
      </c>
      <c r="J44" s="24" t="str">
        <f>IF($B44="","",Data!$G$115*Occupancy!$G40*Data!$I$115)</f>
        <v/>
      </c>
      <c r="K44" s="24" t="str">
        <f>IF($B44="","",Data!$G$115*Occupancy!$G40*Data!$I$115)</f>
        <v/>
      </c>
      <c r="L44" s="24" t="str">
        <f>IF($B44="","",Data!$G$115*Occupancy!$G40*Data!$I$115)</f>
        <v/>
      </c>
      <c r="M44" s="24" t="str">
        <f>IF($B44="","",Data!$G$115*Occupancy!$G40*Data!$I$115)</f>
        <v/>
      </c>
      <c r="N44" s="24" t="str">
        <f>IF($B44="","",Data!$G$115*Occupancy!$G40*Data!$I$115)</f>
        <v/>
      </c>
      <c r="O44" s="175" t="str">
        <f>IF($B44="","",Lighting!P43)</f>
        <v/>
      </c>
      <c r="P44" s="175" t="str">
        <f>IF($B44="","",Lighting!Q43)</f>
        <v/>
      </c>
      <c r="Q44" s="175" t="str">
        <f>IF($B44="","",Lighting!R43)</f>
        <v/>
      </c>
      <c r="R44" s="175" t="str">
        <f>IF($B44="","",Lighting!S43)</f>
        <v/>
      </c>
      <c r="S44" s="175" t="str">
        <f>IF($B44="","",Lighting!T43)</f>
        <v/>
      </c>
      <c r="T44" s="175" t="str">
        <f>IF($B44="","",Lighting!U43)</f>
        <v/>
      </c>
      <c r="U44" s="175" t="str">
        <f>IF($B44="","",Lighting!V43)</f>
        <v/>
      </c>
      <c r="V44" s="175" t="str">
        <f>IF($B44="","",Lighting!W43)</f>
        <v/>
      </c>
      <c r="W44" s="175" t="str">
        <f>IF($B44="","",Lighting!X43)</f>
        <v/>
      </c>
      <c r="X44" s="175" t="str">
        <f>IF($B44="","",Lighting!Y43)</f>
        <v/>
      </c>
      <c r="Y44" s="175" t="str">
        <f>IF($B44="","",Lighting!Z43)</f>
        <v/>
      </c>
      <c r="Z44" s="175" t="str">
        <f>IF($B44="","",Lighting!AA43)</f>
        <v/>
      </c>
      <c r="AA44" s="24" t="str">
        <f>IF($B44="","",Appliances!W43)</f>
        <v/>
      </c>
      <c r="AB44" s="24" t="str">
        <f>IF($B44="","",Appliances!X43)</f>
        <v/>
      </c>
      <c r="AC44" s="24" t="str">
        <f>IF($B44="","",Appliances!Y43)</f>
        <v/>
      </c>
      <c r="AD44" s="24" t="str">
        <f>IF($B44="","",Appliances!Z43)</f>
        <v/>
      </c>
      <c r="AE44" s="24" t="str">
        <f>IF($B44="","",Appliances!AA43)</f>
        <v/>
      </c>
      <c r="AF44" s="24" t="str">
        <f>IF($B44="","",Appliances!AB43)</f>
        <v/>
      </c>
      <c r="AG44" s="24" t="str">
        <f>IF($B44="","",Appliances!AC43)</f>
        <v/>
      </c>
      <c r="AH44" s="24" t="str">
        <f>IF($B44="","",Appliances!AD43)</f>
        <v/>
      </c>
      <c r="AI44" s="24" t="str">
        <f>IF($B44="","",Appliances!AE43)</f>
        <v/>
      </c>
      <c r="AJ44" s="24" t="str">
        <f>IF($B44="","",Appliances!AF43)</f>
        <v/>
      </c>
      <c r="AK44" s="24" t="str">
        <f>IF($B44="","",Appliances!AG43)</f>
        <v/>
      </c>
      <c r="AL44" s="24" t="str">
        <f>IF($B44="","",Appliances!AH43)</f>
        <v/>
      </c>
      <c r="AM44" s="24" t="str">
        <f>IF($B44="","",Cooking!P43)</f>
        <v/>
      </c>
      <c r="AN44" s="24" t="str">
        <f>IF($B44="","",Cooking!Q43)</f>
        <v/>
      </c>
      <c r="AO44" s="24" t="str">
        <f>IF($B44="","",Cooking!R43)</f>
        <v/>
      </c>
      <c r="AP44" s="24" t="str">
        <f>IF($B44="","",Cooking!S43)</f>
        <v/>
      </c>
      <c r="AQ44" s="24" t="str">
        <f>IF($B44="","",Cooking!T43)</f>
        <v/>
      </c>
      <c r="AR44" s="24" t="str">
        <f>IF($B44="","",Cooking!U43)</f>
        <v/>
      </c>
      <c r="AS44" s="24" t="str">
        <f>IF($B44="","",Cooking!V43)</f>
        <v/>
      </c>
      <c r="AT44" s="24" t="str">
        <f>IF($B44="","",Cooking!W43)</f>
        <v/>
      </c>
      <c r="AU44" s="24" t="str">
        <f>IF($B44="","",Cooking!X43)</f>
        <v/>
      </c>
      <c r="AV44" s="24" t="str">
        <f>IF($B44="","",Cooking!Y43)</f>
        <v/>
      </c>
      <c r="AW44" s="24" t="str">
        <f>IF($B44="","",Cooking!Z43)</f>
        <v/>
      </c>
      <c r="AX44" s="24" t="str">
        <f>IF($B44="","",Cooking!AA43)</f>
        <v/>
      </c>
      <c r="AY44" s="176" t="str">
        <f>IF($B44="","",IF(ISNUMBER(SEARCH("Gas",'3 INPUT SAP DATA'!$AI47)),Data!$G$119*Data!$I$119,0)
+(('3 INPUT SAP DATA'!$AQ47*1000/8760)-IF(ISNUMBER(SEARCH("Gas",'3 INPUT SAP DATA'!$AI47)),Data!$G$119*Data!$I$119,0))
*IF(ISNUMBER(SEARCH("MVHR",'3 INPUT SAP DATA'!$R47)),Data!$I$121,IF(ISNUMBER(SEARCH("Positive",'3 INPUT SAP DATA'!$R47)),Data!$I$120)))</f>
        <v/>
      </c>
      <c r="AZ44" s="176" t="str">
        <f>IF($B44="","",IF(ISNUMBER(SEARCH("Gas",'3 INPUT SAP DATA'!$AI47)),Data!$G$119*Data!$I$119,0)
+(('3 INPUT SAP DATA'!$AQ47*1000/8760)-IF(ISNUMBER(SEARCH("Gas",'3 INPUT SAP DATA'!$AI47)),Data!$G$119*Data!$I$119,0))
*IF(ISNUMBER(SEARCH("MVHR",'3 INPUT SAP DATA'!$R47)),Data!$I$121,IF(ISNUMBER(SEARCH("Positive",'3 INPUT SAP DATA'!$R47)),Data!$I$120)))</f>
        <v/>
      </c>
      <c r="BA44" s="176" t="str">
        <f>IF($B44="","",IF(ISNUMBER(SEARCH("Gas",'3 INPUT SAP DATA'!$AI47)),Data!$G$119*Data!$I$119,0)
+(('3 INPUT SAP DATA'!$AQ47*1000/8760)-IF(ISNUMBER(SEARCH("Gas",'3 INPUT SAP DATA'!$AI47)),Data!$G$119*Data!$I$119,0))
*IF(ISNUMBER(SEARCH("MVHR",'3 INPUT SAP DATA'!$R47)),Data!$I$121,IF(ISNUMBER(SEARCH("Positive",'3 INPUT SAP DATA'!$R47)),Data!$I$120)))</f>
        <v/>
      </c>
      <c r="BB44" s="176" t="str">
        <f>IF($B44="","",IF(ISNUMBER(SEARCH("Gas",'3 INPUT SAP DATA'!$AI47)),Data!$G$119*Data!$I$119,0)
+(('3 INPUT SAP DATA'!$AQ47*1000/8760)-IF(ISNUMBER(SEARCH("Gas",'3 INPUT SAP DATA'!$AI47)),Data!$G$119*Data!$I$119,0))
*IF(ISNUMBER(SEARCH("MVHR",'3 INPUT SAP DATA'!$R47)),Data!$I$121,IF(ISNUMBER(SEARCH("Positive",'3 INPUT SAP DATA'!$R47)),Data!$I$120)))</f>
        <v/>
      </c>
      <c r="BC44" s="176" t="str">
        <f>IF($B44="","",IF(ISNUMBER(SEARCH("Gas",'3 INPUT SAP DATA'!$AI47)),Data!$G$119*Data!$I$119,0)
+(('3 INPUT SAP DATA'!$AQ47*1000/8760)-IF(ISNUMBER(SEARCH("Gas",'3 INPUT SAP DATA'!$AI47)),Data!$G$119*Data!$I$119,0))
*IF(ISNUMBER(SEARCH("MVHR",'3 INPUT SAP DATA'!$R47)),Data!$I$121,IF(ISNUMBER(SEARCH("Positive",'3 INPUT SAP DATA'!$R47)),Data!$I$120)))</f>
        <v/>
      </c>
      <c r="BD44" s="176" t="str">
        <f>IF($B44="","",IF(ISNUMBER(SEARCH("Gas",'3 INPUT SAP DATA'!$AI47)),Data!$G$119*Data!$I$119,0)
+(('3 INPUT SAP DATA'!$AQ47*1000/8760)-IF(ISNUMBER(SEARCH("Gas",'3 INPUT SAP DATA'!$AI47)),Data!$G$119*Data!$I$119,0))
*IF(ISNUMBER(SEARCH("MVHR",'3 INPUT SAP DATA'!$R47)),Data!$I$121,IF(ISNUMBER(SEARCH("Positive",'3 INPUT SAP DATA'!$R47)),Data!$I$120)))</f>
        <v/>
      </c>
      <c r="BE44" s="176" t="str">
        <f>IF($B44="","",IF(ISNUMBER(SEARCH("Gas",'3 INPUT SAP DATA'!$AI47)),Data!$G$119*Data!$I$119,0)
+(('3 INPUT SAP DATA'!$AQ47*1000/8760)-IF(ISNUMBER(SEARCH("Gas",'3 INPUT SAP DATA'!$AI47)),Data!$G$119*Data!$I$119,0))
*IF(ISNUMBER(SEARCH("MVHR",'3 INPUT SAP DATA'!$R47)),Data!$I$121,IF(ISNUMBER(SEARCH("Positive",'3 INPUT SAP DATA'!$R47)),Data!$I$120)))</f>
        <v/>
      </c>
      <c r="BF44" s="176" t="str">
        <f>IF($B44="","",IF(ISNUMBER(SEARCH("Gas",'3 INPUT SAP DATA'!$AI47)),Data!$G$119*Data!$I$119,0)
+(('3 INPUT SAP DATA'!$AQ47*1000/8760)-IF(ISNUMBER(SEARCH("Gas",'3 INPUT SAP DATA'!$AI47)),Data!$G$119*Data!$I$119,0))
*IF(ISNUMBER(SEARCH("MVHR",'3 INPUT SAP DATA'!$R47)),Data!$I$121,IF(ISNUMBER(SEARCH("Positive",'3 INPUT SAP DATA'!$R47)),Data!$I$120)))</f>
        <v/>
      </c>
      <c r="BG44" s="176" t="str">
        <f>IF($B44="","",IF(ISNUMBER(SEARCH("Gas",'3 INPUT SAP DATA'!$AI47)),Data!$G$119*Data!$I$119,0)
+(('3 INPUT SAP DATA'!$AQ47*1000/8760)-IF(ISNUMBER(SEARCH("Gas",'3 INPUT SAP DATA'!$AI47)),Data!$G$119*Data!$I$119,0))
*IF(ISNUMBER(SEARCH("MVHR",'3 INPUT SAP DATA'!$R47)),Data!$I$121,IF(ISNUMBER(SEARCH("Positive",'3 INPUT SAP DATA'!$R47)),Data!$I$120)))</f>
        <v/>
      </c>
      <c r="BH44" s="176" t="str">
        <f>IF($B44="","",IF(ISNUMBER(SEARCH("Gas",'3 INPUT SAP DATA'!$AI47)),Data!$G$119*Data!$I$119,0)
+(('3 INPUT SAP DATA'!$AQ47*1000/8760)-IF(ISNUMBER(SEARCH("Gas",'3 INPUT SAP DATA'!$AI47)),Data!$G$119*Data!$I$119,0))
*IF(ISNUMBER(SEARCH("MVHR",'3 INPUT SAP DATA'!$R47)),Data!$I$121,IF(ISNUMBER(SEARCH("Positive",'3 INPUT SAP DATA'!$R47)),Data!$I$120)))</f>
        <v/>
      </c>
      <c r="BI44" s="176" t="str">
        <f>IF($B44="","",IF(ISNUMBER(SEARCH("Gas",'3 INPUT SAP DATA'!$AI47)),Data!$G$119*Data!$I$119,0)
+(('3 INPUT SAP DATA'!$AQ47*1000/8760)-IF(ISNUMBER(SEARCH("Gas",'3 INPUT SAP DATA'!$AI47)),Data!$G$119*Data!$I$119,0))
*IF(ISNUMBER(SEARCH("MVHR",'3 INPUT SAP DATA'!$R47)),Data!$I$121,IF(ISNUMBER(SEARCH("Positive",'3 INPUT SAP DATA'!$R47)),Data!$I$120)))</f>
        <v/>
      </c>
      <c r="BJ44" s="176" t="str">
        <f>IF($B44="","",IF(ISNUMBER(SEARCH("Gas",'3 INPUT SAP DATA'!$AI47)),Data!$G$119*Data!$I$119,0)
+(('3 INPUT SAP DATA'!$AQ47*1000/8760)-IF(ISNUMBER(SEARCH("Gas",'3 INPUT SAP DATA'!$AI47)),Data!$G$119*Data!$I$119,0))
*IF(ISNUMBER(SEARCH("MVHR",'3 INPUT SAP DATA'!$R47)),Data!$I$121,IF(ISNUMBER(SEARCH("Positive",'3 INPUT SAP DATA'!$R47)),Data!$I$120)))</f>
        <v/>
      </c>
      <c r="BK44" s="24" t="str">
        <f>IF($B44="","",Occupancy!$G40*Data!$G$122*Data!$I$122)</f>
        <v/>
      </c>
      <c r="BL44" s="24" t="str">
        <f>IF($B44="","",Occupancy!$G40*Data!$G$122*Data!$I$122)</f>
        <v/>
      </c>
      <c r="BM44" s="24" t="str">
        <f>IF($B44="","",Occupancy!$G40*Data!$G$122*Data!$I$122)</f>
        <v/>
      </c>
      <c r="BN44" s="24" t="str">
        <f>IF($B44="","",Occupancy!$G40*Data!$G$122*Data!$I$122)</f>
        <v/>
      </c>
      <c r="BO44" s="24" t="str">
        <f>IF($B44="","",Occupancy!$G40*Data!$G$122*Data!$I$122)</f>
        <v/>
      </c>
      <c r="BP44" s="24" t="str">
        <f>IF($B44="","",Occupancy!$G40*Data!$G$122*Data!$I$122)</f>
        <v/>
      </c>
      <c r="BQ44" s="24" t="str">
        <f>IF($B44="","",Occupancy!$G40*Data!$G$122*Data!$I$122)</f>
        <v/>
      </c>
      <c r="BR44" s="24" t="str">
        <f>IF($B44="","",Occupancy!$G40*Data!$G$122*Data!$I$122)</f>
        <v/>
      </c>
      <c r="BS44" s="24" t="str">
        <f>IF($B44="","",Occupancy!$G40*Data!$G$122*Data!$I$122)</f>
        <v/>
      </c>
      <c r="BT44" s="24" t="str">
        <f>IF($B44="","",Occupancy!$G40*Data!$G$122*Data!$I$122)</f>
        <v/>
      </c>
      <c r="BU44" s="24" t="str">
        <f>IF($B44="","",Occupancy!$G40*Data!$G$122*Data!$I$122)</f>
        <v/>
      </c>
      <c r="BV44" s="24" t="str">
        <f>IF($B44="","",Occupancy!$G40*Data!$G$122*Data!$I$122)</f>
        <v/>
      </c>
      <c r="BW44" s="175" t="str">
        <f>IF($B44="","",1000*DHW!CV44/(Data!D$18*24))</f>
        <v/>
      </c>
      <c r="BX44" s="175" t="str">
        <f>IF($B44="","",1000*DHW!CW44/(Data!E$18*24))</f>
        <v/>
      </c>
      <c r="BY44" s="175" t="str">
        <f>IF($B44="","",1000*DHW!CX44/(Data!F$18*24))</f>
        <v/>
      </c>
      <c r="BZ44" s="175" t="str">
        <f>IF($B44="","",1000*DHW!CY44/(Data!G$18*24))</f>
        <v/>
      </c>
      <c r="CA44" s="175" t="str">
        <f>IF($B44="","",1000*DHW!CZ44/(Data!H$18*24))</f>
        <v/>
      </c>
      <c r="CB44" s="175" t="str">
        <f>IF($B44="","",1000*DHW!DA44/(Data!I$18*24))</f>
        <v/>
      </c>
      <c r="CC44" s="175" t="str">
        <f>IF($B44="","",1000*DHW!DB44/(Data!J$18*24))</f>
        <v/>
      </c>
      <c r="CD44" s="175" t="str">
        <f>IF($B44="","",1000*DHW!DC44/(Data!K$18*24))</f>
        <v/>
      </c>
      <c r="CE44" s="175" t="str">
        <f>IF($B44="","",1000*DHW!DD44/(Data!L$18*24))</f>
        <v/>
      </c>
      <c r="CF44" s="175" t="str">
        <f>IF($B44="","",1000*DHW!DE44/(Data!M$18*24))</f>
        <v/>
      </c>
      <c r="CG44" s="175" t="str">
        <f>IF($B44="","",1000*DHW!DF44/(Data!N$18*24))</f>
        <v/>
      </c>
      <c r="CH44" s="175" t="str">
        <f>IF($B44="","",1000*DHW!DG44/(Data!O$18*24))</f>
        <v/>
      </c>
      <c r="CI44" s="24" t="str">
        <f t="shared" si="12"/>
        <v/>
      </c>
      <c r="CJ44" s="24" t="str">
        <f t="shared" si="13"/>
        <v/>
      </c>
      <c r="CK44" s="24" t="str">
        <f t="shared" si="14"/>
        <v/>
      </c>
      <c r="CL44" s="24" t="str">
        <f t="shared" si="15"/>
        <v/>
      </c>
      <c r="CM44" s="24" t="str">
        <f t="shared" si="16"/>
        <v/>
      </c>
      <c r="CN44" s="24" t="str">
        <f t="shared" si="17"/>
        <v/>
      </c>
      <c r="CO44" s="24" t="str">
        <f t="shared" si="18"/>
        <v/>
      </c>
      <c r="CP44" s="24" t="str">
        <f t="shared" si="19"/>
        <v/>
      </c>
      <c r="CQ44" s="24" t="str">
        <f t="shared" si="20"/>
        <v/>
      </c>
      <c r="CR44" s="24" t="str">
        <f t="shared" si="21"/>
        <v/>
      </c>
      <c r="CS44" s="24" t="str">
        <f t="shared" si="22"/>
        <v/>
      </c>
      <c r="CT44" s="24" t="str">
        <f t="shared" si="23"/>
        <v/>
      </c>
    </row>
    <row r="45" spans="2:98" s="3" customFormat="1" ht="19.899999999999999" customHeight="1">
      <c r="B45" s="16" t="str">
        <f>IF('3 INPUT SAP DATA'!H48="","",'3 INPUT SAP DATA'!H48)</f>
        <v/>
      </c>
      <c r="C45" s="24" t="str">
        <f>IF($B45="","",Data!$G$115*Occupancy!$G41*Data!$I$115)</f>
        <v/>
      </c>
      <c r="D45" s="24" t="str">
        <f>IF($B45="","",Data!$G$115*Occupancy!$G41*Data!$I$115)</f>
        <v/>
      </c>
      <c r="E45" s="24" t="str">
        <f>IF($B45="","",Data!$G$115*Occupancy!$G41*Data!$I$115)</f>
        <v/>
      </c>
      <c r="F45" s="24" t="str">
        <f>IF($B45="","",Data!$G$115*Occupancy!$G41*Data!$I$115)</f>
        <v/>
      </c>
      <c r="G45" s="24" t="str">
        <f>IF($B45="","",Data!$G$115*Occupancy!$G41*Data!$I$115)</f>
        <v/>
      </c>
      <c r="H45" s="24" t="str">
        <f>IF($B45="","",Data!$G$115*Occupancy!$G41*Data!$I$115)</f>
        <v/>
      </c>
      <c r="I45" s="24" t="str">
        <f>IF($B45="","",Data!$G$115*Occupancy!$G41*Data!$I$115)</f>
        <v/>
      </c>
      <c r="J45" s="24" t="str">
        <f>IF($B45="","",Data!$G$115*Occupancy!$G41*Data!$I$115)</f>
        <v/>
      </c>
      <c r="K45" s="24" t="str">
        <f>IF($B45="","",Data!$G$115*Occupancy!$G41*Data!$I$115)</f>
        <v/>
      </c>
      <c r="L45" s="24" t="str">
        <f>IF($B45="","",Data!$G$115*Occupancy!$G41*Data!$I$115)</f>
        <v/>
      </c>
      <c r="M45" s="24" t="str">
        <f>IF($B45="","",Data!$G$115*Occupancy!$G41*Data!$I$115)</f>
        <v/>
      </c>
      <c r="N45" s="24" t="str">
        <f>IF($B45="","",Data!$G$115*Occupancy!$G41*Data!$I$115)</f>
        <v/>
      </c>
      <c r="O45" s="175" t="str">
        <f>IF($B45="","",Lighting!P44)</f>
        <v/>
      </c>
      <c r="P45" s="175" t="str">
        <f>IF($B45="","",Lighting!Q44)</f>
        <v/>
      </c>
      <c r="Q45" s="175" t="str">
        <f>IF($B45="","",Lighting!R44)</f>
        <v/>
      </c>
      <c r="R45" s="175" t="str">
        <f>IF($B45="","",Lighting!S44)</f>
        <v/>
      </c>
      <c r="S45" s="175" t="str">
        <f>IF($B45="","",Lighting!T44)</f>
        <v/>
      </c>
      <c r="T45" s="175" t="str">
        <f>IF($B45="","",Lighting!U44)</f>
        <v/>
      </c>
      <c r="U45" s="175" t="str">
        <f>IF($B45="","",Lighting!V44)</f>
        <v/>
      </c>
      <c r="V45" s="175" t="str">
        <f>IF($B45="","",Lighting!W44)</f>
        <v/>
      </c>
      <c r="W45" s="175" t="str">
        <f>IF($B45="","",Lighting!X44)</f>
        <v/>
      </c>
      <c r="X45" s="175" t="str">
        <f>IF($B45="","",Lighting!Y44)</f>
        <v/>
      </c>
      <c r="Y45" s="175" t="str">
        <f>IF($B45="","",Lighting!Z44)</f>
        <v/>
      </c>
      <c r="Z45" s="175" t="str">
        <f>IF($B45="","",Lighting!AA44)</f>
        <v/>
      </c>
      <c r="AA45" s="24" t="str">
        <f>IF($B45="","",Appliances!W44)</f>
        <v/>
      </c>
      <c r="AB45" s="24" t="str">
        <f>IF($B45="","",Appliances!X44)</f>
        <v/>
      </c>
      <c r="AC45" s="24" t="str">
        <f>IF($B45="","",Appliances!Y44)</f>
        <v/>
      </c>
      <c r="AD45" s="24" t="str">
        <f>IF($B45="","",Appliances!Z44)</f>
        <v/>
      </c>
      <c r="AE45" s="24" t="str">
        <f>IF($B45="","",Appliances!AA44)</f>
        <v/>
      </c>
      <c r="AF45" s="24" t="str">
        <f>IF($B45="","",Appliances!AB44)</f>
        <v/>
      </c>
      <c r="AG45" s="24" t="str">
        <f>IF($B45="","",Appliances!AC44)</f>
        <v/>
      </c>
      <c r="AH45" s="24" t="str">
        <f>IF($B45="","",Appliances!AD44)</f>
        <v/>
      </c>
      <c r="AI45" s="24" t="str">
        <f>IF($B45="","",Appliances!AE44)</f>
        <v/>
      </c>
      <c r="AJ45" s="24" t="str">
        <f>IF($B45="","",Appliances!AF44)</f>
        <v/>
      </c>
      <c r="AK45" s="24" t="str">
        <f>IF($B45="","",Appliances!AG44)</f>
        <v/>
      </c>
      <c r="AL45" s="24" t="str">
        <f>IF($B45="","",Appliances!AH44)</f>
        <v/>
      </c>
      <c r="AM45" s="24" t="str">
        <f>IF($B45="","",Cooking!P44)</f>
        <v/>
      </c>
      <c r="AN45" s="24" t="str">
        <f>IF($B45="","",Cooking!Q44)</f>
        <v/>
      </c>
      <c r="AO45" s="24" t="str">
        <f>IF($B45="","",Cooking!R44)</f>
        <v/>
      </c>
      <c r="AP45" s="24" t="str">
        <f>IF($B45="","",Cooking!S44)</f>
        <v/>
      </c>
      <c r="AQ45" s="24" t="str">
        <f>IF($B45="","",Cooking!T44)</f>
        <v/>
      </c>
      <c r="AR45" s="24" t="str">
        <f>IF($B45="","",Cooking!U44)</f>
        <v/>
      </c>
      <c r="AS45" s="24" t="str">
        <f>IF($B45="","",Cooking!V44)</f>
        <v/>
      </c>
      <c r="AT45" s="24" t="str">
        <f>IF($B45="","",Cooking!W44)</f>
        <v/>
      </c>
      <c r="AU45" s="24" t="str">
        <f>IF($B45="","",Cooking!X44)</f>
        <v/>
      </c>
      <c r="AV45" s="24" t="str">
        <f>IF($B45="","",Cooking!Y44)</f>
        <v/>
      </c>
      <c r="AW45" s="24" t="str">
        <f>IF($B45="","",Cooking!Z44)</f>
        <v/>
      </c>
      <c r="AX45" s="24" t="str">
        <f>IF($B45="","",Cooking!AA44)</f>
        <v/>
      </c>
      <c r="AY45" s="176" t="str">
        <f>IF($B45="","",IF(ISNUMBER(SEARCH("Gas",'3 INPUT SAP DATA'!$AI48)),Data!$G$119*Data!$I$119,0)
+(('3 INPUT SAP DATA'!$AQ48*1000/8760)-IF(ISNUMBER(SEARCH("Gas",'3 INPUT SAP DATA'!$AI48)),Data!$G$119*Data!$I$119,0))
*IF(ISNUMBER(SEARCH("MVHR",'3 INPUT SAP DATA'!$R48)),Data!$I$121,IF(ISNUMBER(SEARCH("Positive",'3 INPUT SAP DATA'!$R48)),Data!$I$120)))</f>
        <v/>
      </c>
      <c r="AZ45" s="176" t="str">
        <f>IF($B45="","",IF(ISNUMBER(SEARCH("Gas",'3 INPUT SAP DATA'!$AI48)),Data!$G$119*Data!$I$119,0)
+(('3 INPUT SAP DATA'!$AQ48*1000/8760)-IF(ISNUMBER(SEARCH("Gas",'3 INPUT SAP DATA'!$AI48)),Data!$G$119*Data!$I$119,0))
*IF(ISNUMBER(SEARCH("MVHR",'3 INPUT SAP DATA'!$R48)),Data!$I$121,IF(ISNUMBER(SEARCH("Positive",'3 INPUT SAP DATA'!$R48)),Data!$I$120)))</f>
        <v/>
      </c>
      <c r="BA45" s="176" t="str">
        <f>IF($B45="","",IF(ISNUMBER(SEARCH("Gas",'3 INPUT SAP DATA'!$AI48)),Data!$G$119*Data!$I$119,0)
+(('3 INPUT SAP DATA'!$AQ48*1000/8760)-IF(ISNUMBER(SEARCH("Gas",'3 INPUT SAP DATA'!$AI48)),Data!$G$119*Data!$I$119,0))
*IF(ISNUMBER(SEARCH("MVHR",'3 INPUT SAP DATA'!$R48)),Data!$I$121,IF(ISNUMBER(SEARCH("Positive",'3 INPUT SAP DATA'!$R48)),Data!$I$120)))</f>
        <v/>
      </c>
      <c r="BB45" s="176" t="str">
        <f>IF($B45="","",IF(ISNUMBER(SEARCH("Gas",'3 INPUT SAP DATA'!$AI48)),Data!$G$119*Data!$I$119,0)
+(('3 INPUT SAP DATA'!$AQ48*1000/8760)-IF(ISNUMBER(SEARCH("Gas",'3 INPUT SAP DATA'!$AI48)),Data!$G$119*Data!$I$119,0))
*IF(ISNUMBER(SEARCH("MVHR",'3 INPUT SAP DATA'!$R48)),Data!$I$121,IF(ISNUMBER(SEARCH("Positive",'3 INPUT SAP DATA'!$R48)),Data!$I$120)))</f>
        <v/>
      </c>
      <c r="BC45" s="176" t="str">
        <f>IF($B45="","",IF(ISNUMBER(SEARCH("Gas",'3 INPUT SAP DATA'!$AI48)),Data!$G$119*Data!$I$119,0)
+(('3 INPUT SAP DATA'!$AQ48*1000/8760)-IF(ISNUMBER(SEARCH("Gas",'3 INPUT SAP DATA'!$AI48)),Data!$G$119*Data!$I$119,0))
*IF(ISNUMBER(SEARCH("MVHR",'3 INPUT SAP DATA'!$R48)),Data!$I$121,IF(ISNUMBER(SEARCH("Positive",'3 INPUT SAP DATA'!$R48)),Data!$I$120)))</f>
        <v/>
      </c>
      <c r="BD45" s="176" t="str">
        <f>IF($B45="","",IF(ISNUMBER(SEARCH("Gas",'3 INPUT SAP DATA'!$AI48)),Data!$G$119*Data!$I$119,0)
+(('3 INPUT SAP DATA'!$AQ48*1000/8760)-IF(ISNUMBER(SEARCH("Gas",'3 INPUT SAP DATA'!$AI48)),Data!$G$119*Data!$I$119,0))
*IF(ISNUMBER(SEARCH("MVHR",'3 INPUT SAP DATA'!$R48)),Data!$I$121,IF(ISNUMBER(SEARCH("Positive",'3 INPUT SAP DATA'!$R48)),Data!$I$120)))</f>
        <v/>
      </c>
      <c r="BE45" s="176" t="str">
        <f>IF($B45="","",IF(ISNUMBER(SEARCH("Gas",'3 INPUT SAP DATA'!$AI48)),Data!$G$119*Data!$I$119,0)
+(('3 INPUT SAP DATA'!$AQ48*1000/8760)-IF(ISNUMBER(SEARCH("Gas",'3 INPUT SAP DATA'!$AI48)),Data!$G$119*Data!$I$119,0))
*IF(ISNUMBER(SEARCH("MVHR",'3 INPUT SAP DATA'!$R48)),Data!$I$121,IF(ISNUMBER(SEARCH("Positive",'3 INPUT SAP DATA'!$R48)),Data!$I$120)))</f>
        <v/>
      </c>
      <c r="BF45" s="176" t="str">
        <f>IF($B45="","",IF(ISNUMBER(SEARCH("Gas",'3 INPUT SAP DATA'!$AI48)),Data!$G$119*Data!$I$119,0)
+(('3 INPUT SAP DATA'!$AQ48*1000/8760)-IF(ISNUMBER(SEARCH("Gas",'3 INPUT SAP DATA'!$AI48)),Data!$G$119*Data!$I$119,0))
*IF(ISNUMBER(SEARCH("MVHR",'3 INPUT SAP DATA'!$R48)),Data!$I$121,IF(ISNUMBER(SEARCH("Positive",'3 INPUT SAP DATA'!$R48)),Data!$I$120)))</f>
        <v/>
      </c>
      <c r="BG45" s="176" t="str">
        <f>IF($B45="","",IF(ISNUMBER(SEARCH("Gas",'3 INPUT SAP DATA'!$AI48)),Data!$G$119*Data!$I$119,0)
+(('3 INPUT SAP DATA'!$AQ48*1000/8760)-IF(ISNUMBER(SEARCH("Gas",'3 INPUT SAP DATA'!$AI48)),Data!$G$119*Data!$I$119,0))
*IF(ISNUMBER(SEARCH("MVHR",'3 INPUT SAP DATA'!$R48)),Data!$I$121,IF(ISNUMBER(SEARCH("Positive",'3 INPUT SAP DATA'!$R48)),Data!$I$120)))</f>
        <v/>
      </c>
      <c r="BH45" s="176" t="str">
        <f>IF($B45="","",IF(ISNUMBER(SEARCH("Gas",'3 INPUT SAP DATA'!$AI48)),Data!$G$119*Data!$I$119,0)
+(('3 INPUT SAP DATA'!$AQ48*1000/8760)-IF(ISNUMBER(SEARCH("Gas",'3 INPUT SAP DATA'!$AI48)),Data!$G$119*Data!$I$119,0))
*IF(ISNUMBER(SEARCH("MVHR",'3 INPUT SAP DATA'!$R48)),Data!$I$121,IF(ISNUMBER(SEARCH("Positive",'3 INPUT SAP DATA'!$R48)),Data!$I$120)))</f>
        <v/>
      </c>
      <c r="BI45" s="176" t="str">
        <f>IF($B45="","",IF(ISNUMBER(SEARCH("Gas",'3 INPUT SAP DATA'!$AI48)),Data!$G$119*Data!$I$119,0)
+(('3 INPUT SAP DATA'!$AQ48*1000/8760)-IF(ISNUMBER(SEARCH("Gas",'3 INPUT SAP DATA'!$AI48)),Data!$G$119*Data!$I$119,0))
*IF(ISNUMBER(SEARCH("MVHR",'3 INPUT SAP DATA'!$R48)),Data!$I$121,IF(ISNUMBER(SEARCH("Positive",'3 INPUT SAP DATA'!$R48)),Data!$I$120)))</f>
        <v/>
      </c>
      <c r="BJ45" s="176" t="str">
        <f>IF($B45="","",IF(ISNUMBER(SEARCH("Gas",'3 INPUT SAP DATA'!$AI48)),Data!$G$119*Data!$I$119,0)
+(('3 INPUT SAP DATA'!$AQ48*1000/8760)-IF(ISNUMBER(SEARCH("Gas",'3 INPUT SAP DATA'!$AI48)),Data!$G$119*Data!$I$119,0))
*IF(ISNUMBER(SEARCH("MVHR",'3 INPUT SAP DATA'!$R48)),Data!$I$121,IF(ISNUMBER(SEARCH("Positive",'3 INPUT SAP DATA'!$R48)),Data!$I$120)))</f>
        <v/>
      </c>
      <c r="BK45" s="24" t="str">
        <f>IF($B45="","",Occupancy!$G41*Data!$G$122*Data!$I$122)</f>
        <v/>
      </c>
      <c r="BL45" s="24" t="str">
        <f>IF($B45="","",Occupancy!$G41*Data!$G$122*Data!$I$122)</f>
        <v/>
      </c>
      <c r="BM45" s="24" t="str">
        <f>IF($B45="","",Occupancy!$G41*Data!$G$122*Data!$I$122)</f>
        <v/>
      </c>
      <c r="BN45" s="24" t="str">
        <f>IF($B45="","",Occupancy!$G41*Data!$G$122*Data!$I$122)</f>
        <v/>
      </c>
      <c r="BO45" s="24" t="str">
        <f>IF($B45="","",Occupancy!$G41*Data!$G$122*Data!$I$122)</f>
        <v/>
      </c>
      <c r="BP45" s="24" t="str">
        <f>IF($B45="","",Occupancy!$G41*Data!$G$122*Data!$I$122)</f>
        <v/>
      </c>
      <c r="BQ45" s="24" t="str">
        <f>IF($B45="","",Occupancy!$G41*Data!$G$122*Data!$I$122)</f>
        <v/>
      </c>
      <c r="BR45" s="24" t="str">
        <f>IF($B45="","",Occupancy!$G41*Data!$G$122*Data!$I$122)</f>
        <v/>
      </c>
      <c r="BS45" s="24" t="str">
        <f>IF($B45="","",Occupancy!$G41*Data!$G$122*Data!$I$122)</f>
        <v/>
      </c>
      <c r="BT45" s="24" t="str">
        <f>IF($B45="","",Occupancy!$G41*Data!$G$122*Data!$I$122)</f>
        <v/>
      </c>
      <c r="BU45" s="24" t="str">
        <f>IF($B45="","",Occupancy!$G41*Data!$G$122*Data!$I$122)</f>
        <v/>
      </c>
      <c r="BV45" s="24" t="str">
        <f>IF($B45="","",Occupancy!$G41*Data!$G$122*Data!$I$122)</f>
        <v/>
      </c>
      <c r="BW45" s="175" t="str">
        <f>IF($B45="","",1000*DHW!CV45/(Data!D$18*24))</f>
        <v/>
      </c>
      <c r="BX45" s="175" t="str">
        <f>IF($B45="","",1000*DHW!CW45/(Data!E$18*24))</f>
        <v/>
      </c>
      <c r="BY45" s="175" t="str">
        <f>IF($B45="","",1000*DHW!CX45/(Data!F$18*24))</f>
        <v/>
      </c>
      <c r="BZ45" s="175" t="str">
        <f>IF($B45="","",1000*DHW!CY45/(Data!G$18*24))</f>
        <v/>
      </c>
      <c r="CA45" s="175" t="str">
        <f>IF($B45="","",1000*DHW!CZ45/(Data!H$18*24))</f>
        <v/>
      </c>
      <c r="CB45" s="175" t="str">
        <f>IF($B45="","",1000*DHW!DA45/(Data!I$18*24))</f>
        <v/>
      </c>
      <c r="CC45" s="175" t="str">
        <f>IF($B45="","",1000*DHW!DB45/(Data!J$18*24))</f>
        <v/>
      </c>
      <c r="CD45" s="175" t="str">
        <f>IF($B45="","",1000*DHW!DC45/(Data!K$18*24))</f>
        <v/>
      </c>
      <c r="CE45" s="175" t="str">
        <f>IF($B45="","",1000*DHW!DD45/(Data!L$18*24))</f>
        <v/>
      </c>
      <c r="CF45" s="175" t="str">
        <f>IF($B45="","",1000*DHW!DE45/(Data!M$18*24))</f>
        <v/>
      </c>
      <c r="CG45" s="175" t="str">
        <f>IF($B45="","",1000*DHW!DF45/(Data!N$18*24))</f>
        <v/>
      </c>
      <c r="CH45" s="175" t="str">
        <f>IF($B45="","",1000*DHW!DG45/(Data!O$18*24))</f>
        <v/>
      </c>
      <c r="CI45" s="24" t="str">
        <f t="shared" si="12"/>
        <v/>
      </c>
      <c r="CJ45" s="24" t="str">
        <f t="shared" si="13"/>
        <v/>
      </c>
      <c r="CK45" s="24" t="str">
        <f t="shared" si="14"/>
        <v/>
      </c>
      <c r="CL45" s="24" t="str">
        <f t="shared" si="15"/>
        <v/>
      </c>
      <c r="CM45" s="24" t="str">
        <f t="shared" si="16"/>
        <v/>
      </c>
      <c r="CN45" s="24" t="str">
        <f t="shared" si="17"/>
        <v/>
      </c>
      <c r="CO45" s="24" t="str">
        <f t="shared" si="18"/>
        <v/>
      </c>
      <c r="CP45" s="24" t="str">
        <f t="shared" si="19"/>
        <v/>
      </c>
      <c r="CQ45" s="24" t="str">
        <f t="shared" si="20"/>
        <v/>
      </c>
      <c r="CR45" s="24" t="str">
        <f t="shared" si="21"/>
        <v/>
      </c>
      <c r="CS45" s="24" t="str">
        <f t="shared" si="22"/>
        <v/>
      </c>
      <c r="CT45" s="24" t="str">
        <f t="shared" si="23"/>
        <v/>
      </c>
    </row>
    <row r="46" spans="2:98" s="3" customFormat="1" ht="19.899999999999999" customHeight="1">
      <c r="B46" s="16" t="str">
        <f>IF('3 INPUT SAP DATA'!H49="","",'3 INPUT SAP DATA'!H49)</f>
        <v/>
      </c>
      <c r="C46" s="24" t="str">
        <f>IF($B46="","",Data!$G$115*Occupancy!$G42*Data!$I$115)</f>
        <v/>
      </c>
      <c r="D46" s="24" t="str">
        <f>IF($B46="","",Data!$G$115*Occupancy!$G42*Data!$I$115)</f>
        <v/>
      </c>
      <c r="E46" s="24" t="str">
        <f>IF($B46="","",Data!$G$115*Occupancy!$G42*Data!$I$115)</f>
        <v/>
      </c>
      <c r="F46" s="24" t="str">
        <f>IF($B46="","",Data!$G$115*Occupancy!$G42*Data!$I$115)</f>
        <v/>
      </c>
      <c r="G46" s="24" t="str">
        <f>IF($B46="","",Data!$G$115*Occupancy!$G42*Data!$I$115)</f>
        <v/>
      </c>
      <c r="H46" s="24" t="str">
        <f>IF($B46="","",Data!$G$115*Occupancy!$G42*Data!$I$115)</f>
        <v/>
      </c>
      <c r="I46" s="24" t="str">
        <f>IF($B46="","",Data!$G$115*Occupancy!$G42*Data!$I$115)</f>
        <v/>
      </c>
      <c r="J46" s="24" t="str">
        <f>IF($B46="","",Data!$G$115*Occupancy!$G42*Data!$I$115)</f>
        <v/>
      </c>
      <c r="K46" s="24" t="str">
        <f>IF($B46="","",Data!$G$115*Occupancy!$G42*Data!$I$115)</f>
        <v/>
      </c>
      <c r="L46" s="24" t="str">
        <f>IF($B46="","",Data!$G$115*Occupancy!$G42*Data!$I$115)</f>
        <v/>
      </c>
      <c r="M46" s="24" t="str">
        <f>IF($B46="","",Data!$G$115*Occupancy!$G42*Data!$I$115)</f>
        <v/>
      </c>
      <c r="N46" s="24" t="str">
        <f>IF($B46="","",Data!$G$115*Occupancy!$G42*Data!$I$115)</f>
        <v/>
      </c>
      <c r="O46" s="175" t="str">
        <f>IF($B46="","",Lighting!P45)</f>
        <v/>
      </c>
      <c r="P46" s="175" t="str">
        <f>IF($B46="","",Lighting!Q45)</f>
        <v/>
      </c>
      <c r="Q46" s="175" t="str">
        <f>IF($B46="","",Lighting!R45)</f>
        <v/>
      </c>
      <c r="R46" s="175" t="str">
        <f>IF($B46="","",Lighting!S45)</f>
        <v/>
      </c>
      <c r="S46" s="175" t="str">
        <f>IF($B46="","",Lighting!T45)</f>
        <v/>
      </c>
      <c r="T46" s="175" t="str">
        <f>IF($B46="","",Lighting!U45)</f>
        <v/>
      </c>
      <c r="U46" s="175" t="str">
        <f>IF($B46="","",Lighting!V45)</f>
        <v/>
      </c>
      <c r="V46" s="175" t="str">
        <f>IF($B46="","",Lighting!W45)</f>
        <v/>
      </c>
      <c r="W46" s="175" t="str">
        <f>IF($B46="","",Lighting!X45)</f>
        <v/>
      </c>
      <c r="X46" s="175" t="str">
        <f>IF($B46="","",Lighting!Y45)</f>
        <v/>
      </c>
      <c r="Y46" s="175" t="str">
        <f>IF($B46="","",Lighting!Z45)</f>
        <v/>
      </c>
      <c r="Z46" s="175" t="str">
        <f>IF($B46="","",Lighting!AA45)</f>
        <v/>
      </c>
      <c r="AA46" s="24" t="str">
        <f>IF($B46="","",Appliances!W45)</f>
        <v/>
      </c>
      <c r="AB46" s="24" t="str">
        <f>IF($B46="","",Appliances!X45)</f>
        <v/>
      </c>
      <c r="AC46" s="24" t="str">
        <f>IF($B46="","",Appliances!Y45)</f>
        <v/>
      </c>
      <c r="AD46" s="24" t="str">
        <f>IF($B46="","",Appliances!Z45)</f>
        <v/>
      </c>
      <c r="AE46" s="24" t="str">
        <f>IF($B46="","",Appliances!AA45)</f>
        <v/>
      </c>
      <c r="AF46" s="24" t="str">
        <f>IF($B46="","",Appliances!AB45)</f>
        <v/>
      </c>
      <c r="AG46" s="24" t="str">
        <f>IF($B46="","",Appliances!AC45)</f>
        <v/>
      </c>
      <c r="AH46" s="24" t="str">
        <f>IF($B46="","",Appliances!AD45)</f>
        <v/>
      </c>
      <c r="AI46" s="24" t="str">
        <f>IF($B46="","",Appliances!AE45)</f>
        <v/>
      </c>
      <c r="AJ46" s="24" t="str">
        <f>IF($B46="","",Appliances!AF45)</f>
        <v/>
      </c>
      <c r="AK46" s="24" t="str">
        <f>IF($B46="","",Appliances!AG45)</f>
        <v/>
      </c>
      <c r="AL46" s="24" t="str">
        <f>IF($B46="","",Appliances!AH45)</f>
        <v/>
      </c>
      <c r="AM46" s="24" t="str">
        <f>IF($B46="","",Cooking!P45)</f>
        <v/>
      </c>
      <c r="AN46" s="24" t="str">
        <f>IF($B46="","",Cooking!Q45)</f>
        <v/>
      </c>
      <c r="AO46" s="24" t="str">
        <f>IF($B46="","",Cooking!R45)</f>
        <v/>
      </c>
      <c r="AP46" s="24" t="str">
        <f>IF($B46="","",Cooking!S45)</f>
        <v/>
      </c>
      <c r="AQ46" s="24" t="str">
        <f>IF($B46="","",Cooking!T45)</f>
        <v/>
      </c>
      <c r="AR46" s="24" t="str">
        <f>IF($B46="","",Cooking!U45)</f>
        <v/>
      </c>
      <c r="AS46" s="24" t="str">
        <f>IF($B46="","",Cooking!V45)</f>
        <v/>
      </c>
      <c r="AT46" s="24" t="str">
        <f>IF($B46="","",Cooking!W45)</f>
        <v/>
      </c>
      <c r="AU46" s="24" t="str">
        <f>IF($B46="","",Cooking!X45)</f>
        <v/>
      </c>
      <c r="AV46" s="24" t="str">
        <f>IF($B46="","",Cooking!Y45)</f>
        <v/>
      </c>
      <c r="AW46" s="24" t="str">
        <f>IF($B46="","",Cooking!Z45)</f>
        <v/>
      </c>
      <c r="AX46" s="24" t="str">
        <f>IF($B46="","",Cooking!AA45)</f>
        <v/>
      </c>
      <c r="AY46" s="176" t="str">
        <f>IF($B46="","",IF(ISNUMBER(SEARCH("Gas",'3 INPUT SAP DATA'!$AI49)),Data!$G$119*Data!$I$119,0)
+(('3 INPUT SAP DATA'!$AQ49*1000/8760)-IF(ISNUMBER(SEARCH("Gas",'3 INPUT SAP DATA'!$AI49)),Data!$G$119*Data!$I$119,0))
*IF(ISNUMBER(SEARCH("MVHR",'3 INPUT SAP DATA'!$R49)),Data!$I$121,IF(ISNUMBER(SEARCH("Positive",'3 INPUT SAP DATA'!$R49)),Data!$I$120)))</f>
        <v/>
      </c>
      <c r="AZ46" s="176" t="str">
        <f>IF($B46="","",IF(ISNUMBER(SEARCH("Gas",'3 INPUT SAP DATA'!$AI49)),Data!$G$119*Data!$I$119,0)
+(('3 INPUT SAP DATA'!$AQ49*1000/8760)-IF(ISNUMBER(SEARCH("Gas",'3 INPUT SAP DATA'!$AI49)),Data!$G$119*Data!$I$119,0))
*IF(ISNUMBER(SEARCH("MVHR",'3 INPUT SAP DATA'!$R49)),Data!$I$121,IF(ISNUMBER(SEARCH("Positive",'3 INPUT SAP DATA'!$R49)),Data!$I$120)))</f>
        <v/>
      </c>
      <c r="BA46" s="176" t="str">
        <f>IF($B46="","",IF(ISNUMBER(SEARCH("Gas",'3 INPUT SAP DATA'!$AI49)),Data!$G$119*Data!$I$119,0)
+(('3 INPUT SAP DATA'!$AQ49*1000/8760)-IF(ISNUMBER(SEARCH("Gas",'3 INPUT SAP DATA'!$AI49)),Data!$G$119*Data!$I$119,0))
*IF(ISNUMBER(SEARCH("MVHR",'3 INPUT SAP DATA'!$R49)),Data!$I$121,IF(ISNUMBER(SEARCH("Positive",'3 INPUT SAP DATA'!$R49)),Data!$I$120)))</f>
        <v/>
      </c>
      <c r="BB46" s="176" t="str">
        <f>IF($B46="","",IF(ISNUMBER(SEARCH("Gas",'3 INPUT SAP DATA'!$AI49)),Data!$G$119*Data!$I$119,0)
+(('3 INPUT SAP DATA'!$AQ49*1000/8760)-IF(ISNUMBER(SEARCH("Gas",'3 INPUT SAP DATA'!$AI49)),Data!$G$119*Data!$I$119,0))
*IF(ISNUMBER(SEARCH("MVHR",'3 INPUT SAP DATA'!$R49)),Data!$I$121,IF(ISNUMBER(SEARCH("Positive",'3 INPUT SAP DATA'!$R49)),Data!$I$120)))</f>
        <v/>
      </c>
      <c r="BC46" s="176" t="str">
        <f>IF($B46="","",IF(ISNUMBER(SEARCH("Gas",'3 INPUT SAP DATA'!$AI49)),Data!$G$119*Data!$I$119,0)
+(('3 INPUT SAP DATA'!$AQ49*1000/8760)-IF(ISNUMBER(SEARCH("Gas",'3 INPUT SAP DATA'!$AI49)),Data!$G$119*Data!$I$119,0))
*IF(ISNUMBER(SEARCH("MVHR",'3 INPUT SAP DATA'!$R49)),Data!$I$121,IF(ISNUMBER(SEARCH("Positive",'3 INPUT SAP DATA'!$R49)),Data!$I$120)))</f>
        <v/>
      </c>
      <c r="BD46" s="176" t="str">
        <f>IF($B46="","",IF(ISNUMBER(SEARCH("Gas",'3 INPUT SAP DATA'!$AI49)),Data!$G$119*Data!$I$119,0)
+(('3 INPUT SAP DATA'!$AQ49*1000/8760)-IF(ISNUMBER(SEARCH("Gas",'3 INPUT SAP DATA'!$AI49)),Data!$G$119*Data!$I$119,0))
*IF(ISNUMBER(SEARCH("MVHR",'3 INPUT SAP DATA'!$R49)),Data!$I$121,IF(ISNUMBER(SEARCH("Positive",'3 INPUT SAP DATA'!$R49)),Data!$I$120)))</f>
        <v/>
      </c>
      <c r="BE46" s="176" t="str">
        <f>IF($B46="","",IF(ISNUMBER(SEARCH("Gas",'3 INPUT SAP DATA'!$AI49)),Data!$G$119*Data!$I$119,0)
+(('3 INPUT SAP DATA'!$AQ49*1000/8760)-IF(ISNUMBER(SEARCH("Gas",'3 INPUT SAP DATA'!$AI49)),Data!$G$119*Data!$I$119,0))
*IF(ISNUMBER(SEARCH("MVHR",'3 INPUT SAP DATA'!$R49)),Data!$I$121,IF(ISNUMBER(SEARCH("Positive",'3 INPUT SAP DATA'!$R49)),Data!$I$120)))</f>
        <v/>
      </c>
      <c r="BF46" s="176" t="str">
        <f>IF($B46="","",IF(ISNUMBER(SEARCH("Gas",'3 INPUT SAP DATA'!$AI49)),Data!$G$119*Data!$I$119,0)
+(('3 INPUT SAP DATA'!$AQ49*1000/8760)-IF(ISNUMBER(SEARCH("Gas",'3 INPUT SAP DATA'!$AI49)),Data!$G$119*Data!$I$119,0))
*IF(ISNUMBER(SEARCH("MVHR",'3 INPUT SAP DATA'!$R49)),Data!$I$121,IF(ISNUMBER(SEARCH("Positive",'3 INPUT SAP DATA'!$R49)),Data!$I$120)))</f>
        <v/>
      </c>
      <c r="BG46" s="176" t="str">
        <f>IF($B46="","",IF(ISNUMBER(SEARCH("Gas",'3 INPUT SAP DATA'!$AI49)),Data!$G$119*Data!$I$119,0)
+(('3 INPUT SAP DATA'!$AQ49*1000/8760)-IF(ISNUMBER(SEARCH("Gas",'3 INPUT SAP DATA'!$AI49)),Data!$G$119*Data!$I$119,0))
*IF(ISNUMBER(SEARCH("MVHR",'3 INPUT SAP DATA'!$R49)),Data!$I$121,IF(ISNUMBER(SEARCH("Positive",'3 INPUT SAP DATA'!$R49)),Data!$I$120)))</f>
        <v/>
      </c>
      <c r="BH46" s="176" t="str">
        <f>IF($B46="","",IF(ISNUMBER(SEARCH("Gas",'3 INPUT SAP DATA'!$AI49)),Data!$G$119*Data!$I$119,0)
+(('3 INPUT SAP DATA'!$AQ49*1000/8760)-IF(ISNUMBER(SEARCH("Gas",'3 INPUT SAP DATA'!$AI49)),Data!$G$119*Data!$I$119,0))
*IF(ISNUMBER(SEARCH("MVHR",'3 INPUT SAP DATA'!$R49)),Data!$I$121,IF(ISNUMBER(SEARCH("Positive",'3 INPUT SAP DATA'!$R49)),Data!$I$120)))</f>
        <v/>
      </c>
      <c r="BI46" s="176" t="str">
        <f>IF($B46="","",IF(ISNUMBER(SEARCH("Gas",'3 INPUT SAP DATA'!$AI49)),Data!$G$119*Data!$I$119,0)
+(('3 INPUT SAP DATA'!$AQ49*1000/8760)-IF(ISNUMBER(SEARCH("Gas",'3 INPUT SAP DATA'!$AI49)),Data!$G$119*Data!$I$119,0))
*IF(ISNUMBER(SEARCH("MVHR",'3 INPUT SAP DATA'!$R49)),Data!$I$121,IF(ISNUMBER(SEARCH("Positive",'3 INPUT SAP DATA'!$R49)),Data!$I$120)))</f>
        <v/>
      </c>
      <c r="BJ46" s="176" t="str">
        <f>IF($B46="","",IF(ISNUMBER(SEARCH("Gas",'3 INPUT SAP DATA'!$AI49)),Data!$G$119*Data!$I$119,0)
+(('3 INPUT SAP DATA'!$AQ49*1000/8760)-IF(ISNUMBER(SEARCH("Gas",'3 INPUT SAP DATA'!$AI49)),Data!$G$119*Data!$I$119,0))
*IF(ISNUMBER(SEARCH("MVHR",'3 INPUT SAP DATA'!$R49)),Data!$I$121,IF(ISNUMBER(SEARCH("Positive",'3 INPUT SAP DATA'!$R49)),Data!$I$120)))</f>
        <v/>
      </c>
      <c r="BK46" s="24" t="str">
        <f>IF($B46="","",Occupancy!$G42*Data!$G$122*Data!$I$122)</f>
        <v/>
      </c>
      <c r="BL46" s="24" t="str">
        <f>IF($B46="","",Occupancy!$G42*Data!$G$122*Data!$I$122)</f>
        <v/>
      </c>
      <c r="BM46" s="24" t="str">
        <f>IF($B46="","",Occupancy!$G42*Data!$G$122*Data!$I$122)</f>
        <v/>
      </c>
      <c r="BN46" s="24" t="str">
        <f>IF($B46="","",Occupancy!$G42*Data!$G$122*Data!$I$122)</f>
        <v/>
      </c>
      <c r="BO46" s="24" t="str">
        <f>IF($B46="","",Occupancy!$G42*Data!$G$122*Data!$I$122)</f>
        <v/>
      </c>
      <c r="BP46" s="24" t="str">
        <f>IF($B46="","",Occupancy!$G42*Data!$G$122*Data!$I$122)</f>
        <v/>
      </c>
      <c r="BQ46" s="24" t="str">
        <f>IF($B46="","",Occupancy!$G42*Data!$G$122*Data!$I$122)</f>
        <v/>
      </c>
      <c r="BR46" s="24" t="str">
        <f>IF($B46="","",Occupancy!$G42*Data!$G$122*Data!$I$122)</f>
        <v/>
      </c>
      <c r="BS46" s="24" t="str">
        <f>IF($B46="","",Occupancy!$G42*Data!$G$122*Data!$I$122)</f>
        <v/>
      </c>
      <c r="BT46" s="24" t="str">
        <f>IF($B46="","",Occupancy!$G42*Data!$G$122*Data!$I$122)</f>
        <v/>
      </c>
      <c r="BU46" s="24" t="str">
        <f>IF($B46="","",Occupancy!$G42*Data!$G$122*Data!$I$122)</f>
        <v/>
      </c>
      <c r="BV46" s="24" t="str">
        <f>IF($B46="","",Occupancy!$G42*Data!$G$122*Data!$I$122)</f>
        <v/>
      </c>
      <c r="BW46" s="175" t="str">
        <f>IF($B46="","",1000*DHW!CV46/(Data!D$18*24))</f>
        <v/>
      </c>
      <c r="BX46" s="175" t="str">
        <f>IF($B46="","",1000*DHW!CW46/(Data!E$18*24))</f>
        <v/>
      </c>
      <c r="BY46" s="175" t="str">
        <f>IF($B46="","",1000*DHW!CX46/(Data!F$18*24))</f>
        <v/>
      </c>
      <c r="BZ46" s="175" t="str">
        <f>IF($B46="","",1000*DHW!CY46/(Data!G$18*24))</f>
        <v/>
      </c>
      <c r="CA46" s="175" t="str">
        <f>IF($B46="","",1000*DHW!CZ46/(Data!H$18*24))</f>
        <v/>
      </c>
      <c r="CB46" s="175" t="str">
        <f>IF($B46="","",1000*DHW!DA46/(Data!I$18*24))</f>
        <v/>
      </c>
      <c r="CC46" s="175" t="str">
        <f>IF($B46="","",1000*DHW!DB46/(Data!J$18*24))</f>
        <v/>
      </c>
      <c r="CD46" s="175" t="str">
        <f>IF($B46="","",1000*DHW!DC46/(Data!K$18*24))</f>
        <v/>
      </c>
      <c r="CE46" s="175" t="str">
        <f>IF($B46="","",1000*DHW!DD46/(Data!L$18*24))</f>
        <v/>
      </c>
      <c r="CF46" s="175" t="str">
        <f>IF($B46="","",1000*DHW!DE46/(Data!M$18*24))</f>
        <v/>
      </c>
      <c r="CG46" s="175" t="str">
        <f>IF($B46="","",1000*DHW!DF46/(Data!N$18*24))</f>
        <v/>
      </c>
      <c r="CH46" s="175" t="str">
        <f>IF($B46="","",1000*DHW!DG46/(Data!O$18*24))</f>
        <v/>
      </c>
      <c r="CI46" s="24" t="str">
        <f t="shared" si="12"/>
        <v/>
      </c>
      <c r="CJ46" s="24" t="str">
        <f t="shared" si="13"/>
        <v/>
      </c>
      <c r="CK46" s="24" t="str">
        <f t="shared" si="14"/>
        <v/>
      </c>
      <c r="CL46" s="24" t="str">
        <f t="shared" si="15"/>
        <v/>
      </c>
      <c r="CM46" s="24" t="str">
        <f t="shared" si="16"/>
        <v/>
      </c>
      <c r="CN46" s="24" t="str">
        <f t="shared" si="17"/>
        <v/>
      </c>
      <c r="CO46" s="24" t="str">
        <f t="shared" si="18"/>
        <v/>
      </c>
      <c r="CP46" s="24" t="str">
        <f t="shared" si="19"/>
        <v/>
      </c>
      <c r="CQ46" s="24" t="str">
        <f t="shared" si="20"/>
        <v/>
      </c>
      <c r="CR46" s="24" t="str">
        <f t="shared" si="21"/>
        <v/>
      </c>
      <c r="CS46" s="24" t="str">
        <f t="shared" si="22"/>
        <v/>
      </c>
      <c r="CT46" s="24" t="str">
        <f t="shared" si="23"/>
        <v/>
      </c>
    </row>
    <row r="47" spans="2:98" s="3" customFormat="1" ht="19.899999999999999" customHeight="1">
      <c r="B47" s="16" t="str">
        <f>IF('3 INPUT SAP DATA'!H50="","",'3 INPUT SAP DATA'!H50)</f>
        <v/>
      </c>
      <c r="C47" s="24" t="str">
        <f>IF($B47="","",Data!$G$115*Occupancy!$G43*Data!$I$115)</f>
        <v/>
      </c>
      <c r="D47" s="24" t="str">
        <f>IF($B47="","",Data!$G$115*Occupancy!$G43*Data!$I$115)</f>
        <v/>
      </c>
      <c r="E47" s="24" t="str">
        <f>IF($B47="","",Data!$G$115*Occupancy!$G43*Data!$I$115)</f>
        <v/>
      </c>
      <c r="F47" s="24" t="str">
        <f>IF($B47="","",Data!$G$115*Occupancy!$G43*Data!$I$115)</f>
        <v/>
      </c>
      <c r="G47" s="24" t="str">
        <f>IF($B47="","",Data!$G$115*Occupancy!$G43*Data!$I$115)</f>
        <v/>
      </c>
      <c r="H47" s="24" t="str">
        <f>IF($B47="","",Data!$G$115*Occupancy!$G43*Data!$I$115)</f>
        <v/>
      </c>
      <c r="I47" s="24" t="str">
        <f>IF($B47="","",Data!$G$115*Occupancy!$G43*Data!$I$115)</f>
        <v/>
      </c>
      <c r="J47" s="24" t="str">
        <f>IF($B47="","",Data!$G$115*Occupancy!$G43*Data!$I$115)</f>
        <v/>
      </c>
      <c r="K47" s="24" t="str">
        <f>IF($B47="","",Data!$G$115*Occupancy!$G43*Data!$I$115)</f>
        <v/>
      </c>
      <c r="L47" s="24" t="str">
        <f>IF($B47="","",Data!$G$115*Occupancy!$G43*Data!$I$115)</f>
        <v/>
      </c>
      <c r="M47" s="24" t="str">
        <f>IF($B47="","",Data!$G$115*Occupancy!$G43*Data!$I$115)</f>
        <v/>
      </c>
      <c r="N47" s="24" t="str">
        <f>IF($B47="","",Data!$G$115*Occupancy!$G43*Data!$I$115)</f>
        <v/>
      </c>
      <c r="O47" s="175" t="str">
        <f>IF($B47="","",Lighting!P46)</f>
        <v/>
      </c>
      <c r="P47" s="175" t="str">
        <f>IF($B47="","",Lighting!Q46)</f>
        <v/>
      </c>
      <c r="Q47" s="175" t="str">
        <f>IF($B47="","",Lighting!R46)</f>
        <v/>
      </c>
      <c r="R47" s="175" t="str">
        <f>IF($B47="","",Lighting!S46)</f>
        <v/>
      </c>
      <c r="S47" s="175" t="str">
        <f>IF($B47="","",Lighting!T46)</f>
        <v/>
      </c>
      <c r="T47" s="175" t="str">
        <f>IF($B47="","",Lighting!U46)</f>
        <v/>
      </c>
      <c r="U47" s="175" t="str">
        <f>IF($B47="","",Lighting!V46)</f>
        <v/>
      </c>
      <c r="V47" s="175" t="str">
        <f>IF($B47="","",Lighting!W46)</f>
        <v/>
      </c>
      <c r="W47" s="175" t="str">
        <f>IF($B47="","",Lighting!X46)</f>
        <v/>
      </c>
      <c r="X47" s="175" t="str">
        <f>IF($B47="","",Lighting!Y46)</f>
        <v/>
      </c>
      <c r="Y47" s="175" t="str">
        <f>IF($B47="","",Lighting!Z46)</f>
        <v/>
      </c>
      <c r="Z47" s="175" t="str">
        <f>IF($B47="","",Lighting!AA46)</f>
        <v/>
      </c>
      <c r="AA47" s="24" t="str">
        <f>IF($B47="","",Appliances!W46)</f>
        <v/>
      </c>
      <c r="AB47" s="24" t="str">
        <f>IF($B47="","",Appliances!X46)</f>
        <v/>
      </c>
      <c r="AC47" s="24" t="str">
        <f>IF($B47="","",Appliances!Y46)</f>
        <v/>
      </c>
      <c r="AD47" s="24" t="str">
        <f>IF($B47="","",Appliances!Z46)</f>
        <v/>
      </c>
      <c r="AE47" s="24" t="str">
        <f>IF($B47="","",Appliances!AA46)</f>
        <v/>
      </c>
      <c r="AF47" s="24" t="str">
        <f>IF($B47="","",Appliances!AB46)</f>
        <v/>
      </c>
      <c r="AG47" s="24" t="str">
        <f>IF($B47="","",Appliances!AC46)</f>
        <v/>
      </c>
      <c r="AH47" s="24" t="str">
        <f>IF($B47="","",Appliances!AD46)</f>
        <v/>
      </c>
      <c r="AI47" s="24" t="str">
        <f>IF($B47="","",Appliances!AE46)</f>
        <v/>
      </c>
      <c r="AJ47" s="24" t="str">
        <f>IF($B47="","",Appliances!AF46)</f>
        <v/>
      </c>
      <c r="AK47" s="24" t="str">
        <f>IF($B47="","",Appliances!AG46)</f>
        <v/>
      </c>
      <c r="AL47" s="24" t="str">
        <f>IF($B47="","",Appliances!AH46)</f>
        <v/>
      </c>
      <c r="AM47" s="24" t="str">
        <f>IF($B47="","",Cooking!P46)</f>
        <v/>
      </c>
      <c r="AN47" s="24" t="str">
        <f>IF($B47="","",Cooking!Q46)</f>
        <v/>
      </c>
      <c r="AO47" s="24" t="str">
        <f>IF($B47="","",Cooking!R46)</f>
        <v/>
      </c>
      <c r="AP47" s="24" t="str">
        <f>IF($B47="","",Cooking!S46)</f>
        <v/>
      </c>
      <c r="AQ47" s="24" t="str">
        <f>IF($B47="","",Cooking!T46)</f>
        <v/>
      </c>
      <c r="AR47" s="24" t="str">
        <f>IF($B47="","",Cooking!U46)</f>
        <v/>
      </c>
      <c r="AS47" s="24" t="str">
        <f>IF($B47="","",Cooking!V46)</f>
        <v/>
      </c>
      <c r="AT47" s="24" t="str">
        <f>IF($B47="","",Cooking!W46)</f>
        <v/>
      </c>
      <c r="AU47" s="24" t="str">
        <f>IF($B47="","",Cooking!X46)</f>
        <v/>
      </c>
      <c r="AV47" s="24" t="str">
        <f>IF($B47="","",Cooking!Y46)</f>
        <v/>
      </c>
      <c r="AW47" s="24" t="str">
        <f>IF($B47="","",Cooking!Z46)</f>
        <v/>
      </c>
      <c r="AX47" s="24" t="str">
        <f>IF($B47="","",Cooking!AA46)</f>
        <v/>
      </c>
      <c r="AY47" s="176" t="str">
        <f>IF($B47="","",IF(ISNUMBER(SEARCH("Gas",'3 INPUT SAP DATA'!$AI50)),Data!$G$119*Data!$I$119,0)
+(('3 INPUT SAP DATA'!$AQ50*1000/8760)-IF(ISNUMBER(SEARCH("Gas",'3 INPUT SAP DATA'!$AI50)),Data!$G$119*Data!$I$119,0))
*IF(ISNUMBER(SEARCH("MVHR",'3 INPUT SAP DATA'!$R50)),Data!$I$121,IF(ISNUMBER(SEARCH("Positive",'3 INPUT SAP DATA'!$R50)),Data!$I$120)))</f>
        <v/>
      </c>
      <c r="AZ47" s="176" t="str">
        <f>IF($B47="","",IF(ISNUMBER(SEARCH("Gas",'3 INPUT SAP DATA'!$AI50)),Data!$G$119*Data!$I$119,0)
+(('3 INPUT SAP DATA'!$AQ50*1000/8760)-IF(ISNUMBER(SEARCH("Gas",'3 INPUT SAP DATA'!$AI50)),Data!$G$119*Data!$I$119,0))
*IF(ISNUMBER(SEARCH("MVHR",'3 INPUT SAP DATA'!$R50)),Data!$I$121,IF(ISNUMBER(SEARCH("Positive",'3 INPUT SAP DATA'!$R50)),Data!$I$120)))</f>
        <v/>
      </c>
      <c r="BA47" s="176" t="str">
        <f>IF($B47="","",IF(ISNUMBER(SEARCH("Gas",'3 INPUT SAP DATA'!$AI50)),Data!$G$119*Data!$I$119,0)
+(('3 INPUT SAP DATA'!$AQ50*1000/8760)-IF(ISNUMBER(SEARCH("Gas",'3 INPUT SAP DATA'!$AI50)),Data!$G$119*Data!$I$119,0))
*IF(ISNUMBER(SEARCH("MVHR",'3 INPUT SAP DATA'!$R50)),Data!$I$121,IF(ISNUMBER(SEARCH("Positive",'3 INPUT SAP DATA'!$R50)),Data!$I$120)))</f>
        <v/>
      </c>
      <c r="BB47" s="176" t="str">
        <f>IF($B47="","",IF(ISNUMBER(SEARCH("Gas",'3 INPUT SAP DATA'!$AI50)),Data!$G$119*Data!$I$119,0)
+(('3 INPUT SAP DATA'!$AQ50*1000/8760)-IF(ISNUMBER(SEARCH("Gas",'3 INPUT SAP DATA'!$AI50)),Data!$G$119*Data!$I$119,0))
*IF(ISNUMBER(SEARCH("MVHR",'3 INPUT SAP DATA'!$R50)),Data!$I$121,IF(ISNUMBER(SEARCH("Positive",'3 INPUT SAP DATA'!$R50)),Data!$I$120)))</f>
        <v/>
      </c>
      <c r="BC47" s="176" t="str">
        <f>IF($B47="","",IF(ISNUMBER(SEARCH("Gas",'3 INPUT SAP DATA'!$AI50)),Data!$G$119*Data!$I$119,0)
+(('3 INPUT SAP DATA'!$AQ50*1000/8760)-IF(ISNUMBER(SEARCH("Gas",'3 INPUT SAP DATA'!$AI50)),Data!$G$119*Data!$I$119,0))
*IF(ISNUMBER(SEARCH("MVHR",'3 INPUT SAP DATA'!$R50)),Data!$I$121,IF(ISNUMBER(SEARCH("Positive",'3 INPUT SAP DATA'!$R50)),Data!$I$120)))</f>
        <v/>
      </c>
      <c r="BD47" s="176" t="str">
        <f>IF($B47="","",IF(ISNUMBER(SEARCH("Gas",'3 INPUT SAP DATA'!$AI50)),Data!$G$119*Data!$I$119,0)
+(('3 INPUT SAP DATA'!$AQ50*1000/8760)-IF(ISNUMBER(SEARCH("Gas",'3 INPUT SAP DATA'!$AI50)),Data!$G$119*Data!$I$119,0))
*IF(ISNUMBER(SEARCH("MVHR",'3 INPUT SAP DATA'!$R50)),Data!$I$121,IF(ISNUMBER(SEARCH("Positive",'3 INPUT SAP DATA'!$R50)),Data!$I$120)))</f>
        <v/>
      </c>
      <c r="BE47" s="176" t="str">
        <f>IF($B47="","",IF(ISNUMBER(SEARCH("Gas",'3 INPUT SAP DATA'!$AI50)),Data!$G$119*Data!$I$119,0)
+(('3 INPUT SAP DATA'!$AQ50*1000/8760)-IF(ISNUMBER(SEARCH("Gas",'3 INPUT SAP DATA'!$AI50)),Data!$G$119*Data!$I$119,0))
*IF(ISNUMBER(SEARCH("MVHR",'3 INPUT SAP DATA'!$R50)),Data!$I$121,IF(ISNUMBER(SEARCH("Positive",'3 INPUT SAP DATA'!$R50)),Data!$I$120)))</f>
        <v/>
      </c>
      <c r="BF47" s="176" t="str">
        <f>IF($B47="","",IF(ISNUMBER(SEARCH("Gas",'3 INPUT SAP DATA'!$AI50)),Data!$G$119*Data!$I$119,0)
+(('3 INPUT SAP DATA'!$AQ50*1000/8760)-IF(ISNUMBER(SEARCH("Gas",'3 INPUT SAP DATA'!$AI50)),Data!$G$119*Data!$I$119,0))
*IF(ISNUMBER(SEARCH("MVHR",'3 INPUT SAP DATA'!$R50)),Data!$I$121,IF(ISNUMBER(SEARCH("Positive",'3 INPUT SAP DATA'!$R50)),Data!$I$120)))</f>
        <v/>
      </c>
      <c r="BG47" s="176" t="str">
        <f>IF($B47="","",IF(ISNUMBER(SEARCH("Gas",'3 INPUT SAP DATA'!$AI50)),Data!$G$119*Data!$I$119,0)
+(('3 INPUT SAP DATA'!$AQ50*1000/8760)-IF(ISNUMBER(SEARCH("Gas",'3 INPUT SAP DATA'!$AI50)),Data!$G$119*Data!$I$119,0))
*IF(ISNUMBER(SEARCH("MVHR",'3 INPUT SAP DATA'!$R50)),Data!$I$121,IF(ISNUMBER(SEARCH("Positive",'3 INPUT SAP DATA'!$R50)),Data!$I$120)))</f>
        <v/>
      </c>
      <c r="BH47" s="176" t="str">
        <f>IF($B47="","",IF(ISNUMBER(SEARCH("Gas",'3 INPUT SAP DATA'!$AI50)),Data!$G$119*Data!$I$119,0)
+(('3 INPUT SAP DATA'!$AQ50*1000/8760)-IF(ISNUMBER(SEARCH("Gas",'3 INPUT SAP DATA'!$AI50)),Data!$G$119*Data!$I$119,0))
*IF(ISNUMBER(SEARCH("MVHR",'3 INPUT SAP DATA'!$R50)),Data!$I$121,IF(ISNUMBER(SEARCH("Positive",'3 INPUT SAP DATA'!$R50)),Data!$I$120)))</f>
        <v/>
      </c>
      <c r="BI47" s="176" t="str">
        <f>IF($B47="","",IF(ISNUMBER(SEARCH("Gas",'3 INPUT SAP DATA'!$AI50)),Data!$G$119*Data!$I$119,0)
+(('3 INPUT SAP DATA'!$AQ50*1000/8760)-IF(ISNUMBER(SEARCH("Gas",'3 INPUT SAP DATA'!$AI50)),Data!$G$119*Data!$I$119,0))
*IF(ISNUMBER(SEARCH("MVHR",'3 INPUT SAP DATA'!$R50)),Data!$I$121,IF(ISNUMBER(SEARCH("Positive",'3 INPUT SAP DATA'!$R50)),Data!$I$120)))</f>
        <v/>
      </c>
      <c r="BJ47" s="176" t="str">
        <f>IF($B47="","",IF(ISNUMBER(SEARCH("Gas",'3 INPUT SAP DATA'!$AI50)),Data!$G$119*Data!$I$119,0)
+(('3 INPUT SAP DATA'!$AQ50*1000/8760)-IF(ISNUMBER(SEARCH("Gas",'3 INPUT SAP DATA'!$AI50)),Data!$G$119*Data!$I$119,0))
*IF(ISNUMBER(SEARCH("MVHR",'3 INPUT SAP DATA'!$R50)),Data!$I$121,IF(ISNUMBER(SEARCH("Positive",'3 INPUT SAP DATA'!$R50)),Data!$I$120)))</f>
        <v/>
      </c>
      <c r="BK47" s="24" t="str">
        <f>IF($B47="","",Occupancy!$G43*Data!$G$122*Data!$I$122)</f>
        <v/>
      </c>
      <c r="BL47" s="24" t="str">
        <f>IF($B47="","",Occupancy!$G43*Data!$G$122*Data!$I$122)</f>
        <v/>
      </c>
      <c r="BM47" s="24" t="str">
        <f>IF($B47="","",Occupancy!$G43*Data!$G$122*Data!$I$122)</f>
        <v/>
      </c>
      <c r="BN47" s="24" t="str">
        <f>IF($B47="","",Occupancy!$G43*Data!$G$122*Data!$I$122)</f>
        <v/>
      </c>
      <c r="BO47" s="24" t="str">
        <f>IF($B47="","",Occupancy!$G43*Data!$G$122*Data!$I$122)</f>
        <v/>
      </c>
      <c r="BP47" s="24" t="str">
        <f>IF($B47="","",Occupancy!$G43*Data!$G$122*Data!$I$122)</f>
        <v/>
      </c>
      <c r="BQ47" s="24" t="str">
        <f>IF($B47="","",Occupancy!$G43*Data!$G$122*Data!$I$122)</f>
        <v/>
      </c>
      <c r="BR47" s="24" t="str">
        <f>IF($B47="","",Occupancy!$G43*Data!$G$122*Data!$I$122)</f>
        <v/>
      </c>
      <c r="BS47" s="24" t="str">
        <f>IF($B47="","",Occupancy!$G43*Data!$G$122*Data!$I$122)</f>
        <v/>
      </c>
      <c r="BT47" s="24" t="str">
        <f>IF($B47="","",Occupancy!$G43*Data!$G$122*Data!$I$122)</f>
        <v/>
      </c>
      <c r="BU47" s="24" t="str">
        <f>IF($B47="","",Occupancy!$G43*Data!$G$122*Data!$I$122)</f>
        <v/>
      </c>
      <c r="BV47" s="24" t="str">
        <f>IF($B47="","",Occupancy!$G43*Data!$G$122*Data!$I$122)</f>
        <v/>
      </c>
      <c r="BW47" s="175" t="str">
        <f>IF($B47="","",1000*DHW!CV47/(Data!D$18*24))</f>
        <v/>
      </c>
      <c r="BX47" s="175" t="str">
        <f>IF($B47="","",1000*DHW!CW47/(Data!E$18*24))</f>
        <v/>
      </c>
      <c r="BY47" s="175" t="str">
        <f>IF($B47="","",1000*DHW!CX47/(Data!F$18*24))</f>
        <v/>
      </c>
      <c r="BZ47" s="175" t="str">
        <f>IF($B47="","",1000*DHW!CY47/(Data!G$18*24))</f>
        <v/>
      </c>
      <c r="CA47" s="175" t="str">
        <f>IF($B47="","",1000*DHW!CZ47/(Data!H$18*24))</f>
        <v/>
      </c>
      <c r="CB47" s="175" t="str">
        <f>IF($B47="","",1000*DHW!DA47/(Data!I$18*24))</f>
        <v/>
      </c>
      <c r="CC47" s="175" t="str">
        <f>IF($B47="","",1000*DHW!DB47/(Data!J$18*24))</f>
        <v/>
      </c>
      <c r="CD47" s="175" t="str">
        <f>IF($B47="","",1000*DHW!DC47/(Data!K$18*24))</f>
        <v/>
      </c>
      <c r="CE47" s="175" t="str">
        <f>IF($B47="","",1000*DHW!DD47/(Data!L$18*24))</f>
        <v/>
      </c>
      <c r="CF47" s="175" t="str">
        <f>IF($B47="","",1000*DHW!DE47/(Data!M$18*24))</f>
        <v/>
      </c>
      <c r="CG47" s="175" t="str">
        <f>IF($B47="","",1000*DHW!DF47/(Data!N$18*24))</f>
        <v/>
      </c>
      <c r="CH47" s="175" t="str">
        <f>IF($B47="","",1000*DHW!DG47/(Data!O$18*24))</f>
        <v/>
      </c>
      <c r="CI47" s="24" t="str">
        <f t="shared" si="12"/>
        <v/>
      </c>
      <c r="CJ47" s="24" t="str">
        <f t="shared" si="13"/>
        <v/>
      </c>
      <c r="CK47" s="24" t="str">
        <f t="shared" si="14"/>
        <v/>
      </c>
      <c r="CL47" s="24" t="str">
        <f t="shared" si="15"/>
        <v/>
      </c>
      <c r="CM47" s="24" t="str">
        <f t="shared" si="16"/>
        <v/>
      </c>
      <c r="CN47" s="24" t="str">
        <f t="shared" si="17"/>
        <v/>
      </c>
      <c r="CO47" s="24" t="str">
        <f t="shared" si="18"/>
        <v/>
      </c>
      <c r="CP47" s="24" t="str">
        <f t="shared" si="19"/>
        <v/>
      </c>
      <c r="CQ47" s="24" t="str">
        <f t="shared" si="20"/>
        <v/>
      </c>
      <c r="CR47" s="24" t="str">
        <f t="shared" si="21"/>
        <v/>
      </c>
      <c r="CS47" s="24" t="str">
        <f t="shared" si="22"/>
        <v/>
      </c>
      <c r="CT47" s="24" t="str">
        <f t="shared" si="23"/>
        <v/>
      </c>
    </row>
    <row r="48" spans="2:98" s="3" customFormat="1" ht="19.899999999999999" customHeight="1">
      <c r="B48" s="16" t="str">
        <f>IF('3 INPUT SAP DATA'!H51="","",'3 INPUT SAP DATA'!H51)</f>
        <v/>
      </c>
      <c r="C48" s="24" t="str">
        <f>IF($B48="","",Data!$G$115*Occupancy!$G44*Data!$I$115)</f>
        <v/>
      </c>
      <c r="D48" s="24" t="str">
        <f>IF($B48="","",Data!$G$115*Occupancy!$G44*Data!$I$115)</f>
        <v/>
      </c>
      <c r="E48" s="24" t="str">
        <f>IF($B48="","",Data!$G$115*Occupancy!$G44*Data!$I$115)</f>
        <v/>
      </c>
      <c r="F48" s="24" t="str">
        <f>IF($B48="","",Data!$G$115*Occupancy!$G44*Data!$I$115)</f>
        <v/>
      </c>
      <c r="G48" s="24" t="str">
        <f>IF($B48="","",Data!$G$115*Occupancy!$G44*Data!$I$115)</f>
        <v/>
      </c>
      <c r="H48" s="24" t="str">
        <f>IF($B48="","",Data!$G$115*Occupancy!$G44*Data!$I$115)</f>
        <v/>
      </c>
      <c r="I48" s="24" t="str">
        <f>IF($B48="","",Data!$G$115*Occupancy!$G44*Data!$I$115)</f>
        <v/>
      </c>
      <c r="J48" s="24" t="str">
        <f>IF($B48="","",Data!$G$115*Occupancy!$G44*Data!$I$115)</f>
        <v/>
      </c>
      <c r="K48" s="24" t="str">
        <f>IF($B48="","",Data!$G$115*Occupancy!$G44*Data!$I$115)</f>
        <v/>
      </c>
      <c r="L48" s="24" t="str">
        <f>IF($B48="","",Data!$G$115*Occupancy!$G44*Data!$I$115)</f>
        <v/>
      </c>
      <c r="M48" s="24" t="str">
        <f>IF($B48="","",Data!$G$115*Occupancy!$G44*Data!$I$115)</f>
        <v/>
      </c>
      <c r="N48" s="24" t="str">
        <f>IF($B48="","",Data!$G$115*Occupancy!$G44*Data!$I$115)</f>
        <v/>
      </c>
      <c r="O48" s="175" t="str">
        <f>IF($B48="","",Lighting!P47)</f>
        <v/>
      </c>
      <c r="P48" s="175" t="str">
        <f>IF($B48="","",Lighting!Q47)</f>
        <v/>
      </c>
      <c r="Q48" s="175" t="str">
        <f>IF($B48="","",Lighting!R47)</f>
        <v/>
      </c>
      <c r="R48" s="175" t="str">
        <f>IF($B48="","",Lighting!S47)</f>
        <v/>
      </c>
      <c r="S48" s="175" t="str">
        <f>IF($B48="","",Lighting!T47)</f>
        <v/>
      </c>
      <c r="T48" s="175" t="str">
        <f>IF($B48="","",Lighting!U47)</f>
        <v/>
      </c>
      <c r="U48" s="175" t="str">
        <f>IF($B48="","",Lighting!V47)</f>
        <v/>
      </c>
      <c r="V48" s="175" t="str">
        <f>IF($B48="","",Lighting!W47)</f>
        <v/>
      </c>
      <c r="W48" s="175" t="str">
        <f>IF($B48="","",Lighting!X47)</f>
        <v/>
      </c>
      <c r="X48" s="175" t="str">
        <f>IF($B48="","",Lighting!Y47)</f>
        <v/>
      </c>
      <c r="Y48" s="175" t="str">
        <f>IF($B48="","",Lighting!Z47)</f>
        <v/>
      </c>
      <c r="Z48" s="175" t="str">
        <f>IF($B48="","",Lighting!AA47)</f>
        <v/>
      </c>
      <c r="AA48" s="24" t="str">
        <f>IF($B48="","",Appliances!W47)</f>
        <v/>
      </c>
      <c r="AB48" s="24" t="str">
        <f>IF($B48="","",Appliances!X47)</f>
        <v/>
      </c>
      <c r="AC48" s="24" t="str">
        <f>IF($B48="","",Appliances!Y47)</f>
        <v/>
      </c>
      <c r="AD48" s="24" t="str">
        <f>IF($B48="","",Appliances!Z47)</f>
        <v/>
      </c>
      <c r="AE48" s="24" t="str">
        <f>IF($B48="","",Appliances!AA47)</f>
        <v/>
      </c>
      <c r="AF48" s="24" t="str">
        <f>IF($B48="","",Appliances!AB47)</f>
        <v/>
      </c>
      <c r="AG48" s="24" t="str">
        <f>IF($B48="","",Appliances!AC47)</f>
        <v/>
      </c>
      <c r="AH48" s="24" t="str">
        <f>IF($B48="","",Appliances!AD47)</f>
        <v/>
      </c>
      <c r="AI48" s="24" t="str">
        <f>IF($B48="","",Appliances!AE47)</f>
        <v/>
      </c>
      <c r="AJ48" s="24" t="str">
        <f>IF($B48="","",Appliances!AF47)</f>
        <v/>
      </c>
      <c r="AK48" s="24" t="str">
        <f>IF($B48="","",Appliances!AG47)</f>
        <v/>
      </c>
      <c r="AL48" s="24" t="str">
        <f>IF($B48="","",Appliances!AH47)</f>
        <v/>
      </c>
      <c r="AM48" s="24" t="str">
        <f>IF($B48="","",Cooking!P47)</f>
        <v/>
      </c>
      <c r="AN48" s="24" t="str">
        <f>IF($B48="","",Cooking!Q47)</f>
        <v/>
      </c>
      <c r="AO48" s="24" t="str">
        <f>IF($B48="","",Cooking!R47)</f>
        <v/>
      </c>
      <c r="AP48" s="24" t="str">
        <f>IF($B48="","",Cooking!S47)</f>
        <v/>
      </c>
      <c r="AQ48" s="24" t="str">
        <f>IF($B48="","",Cooking!T47)</f>
        <v/>
      </c>
      <c r="AR48" s="24" t="str">
        <f>IF($B48="","",Cooking!U47)</f>
        <v/>
      </c>
      <c r="AS48" s="24" t="str">
        <f>IF($B48="","",Cooking!V47)</f>
        <v/>
      </c>
      <c r="AT48" s="24" t="str">
        <f>IF($B48="","",Cooking!W47)</f>
        <v/>
      </c>
      <c r="AU48" s="24" t="str">
        <f>IF($B48="","",Cooking!X47)</f>
        <v/>
      </c>
      <c r="AV48" s="24" t="str">
        <f>IF($B48="","",Cooking!Y47)</f>
        <v/>
      </c>
      <c r="AW48" s="24" t="str">
        <f>IF($B48="","",Cooking!Z47)</f>
        <v/>
      </c>
      <c r="AX48" s="24" t="str">
        <f>IF($B48="","",Cooking!AA47)</f>
        <v/>
      </c>
      <c r="AY48" s="176" t="str">
        <f>IF($B48="","",IF(ISNUMBER(SEARCH("Gas",'3 INPUT SAP DATA'!$AI51)),Data!$G$119*Data!$I$119,0)
+(('3 INPUT SAP DATA'!$AQ51*1000/8760)-IF(ISNUMBER(SEARCH("Gas",'3 INPUT SAP DATA'!$AI51)),Data!$G$119*Data!$I$119,0))
*IF(ISNUMBER(SEARCH("MVHR",'3 INPUT SAP DATA'!$R51)),Data!$I$121,IF(ISNUMBER(SEARCH("Positive",'3 INPUT SAP DATA'!$R51)),Data!$I$120)))</f>
        <v/>
      </c>
      <c r="AZ48" s="176" t="str">
        <f>IF($B48="","",IF(ISNUMBER(SEARCH("Gas",'3 INPUT SAP DATA'!$AI51)),Data!$G$119*Data!$I$119,0)
+(('3 INPUT SAP DATA'!$AQ51*1000/8760)-IF(ISNUMBER(SEARCH("Gas",'3 INPUT SAP DATA'!$AI51)),Data!$G$119*Data!$I$119,0))
*IF(ISNUMBER(SEARCH("MVHR",'3 INPUT SAP DATA'!$R51)),Data!$I$121,IF(ISNUMBER(SEARCH("Positive",'3 INPUT SAP DATA'!$R51)),Data!$I$120)))</f>
        <v/>
      </c>
      <c r="BA48" s="176" t="str">
        <f>IF($B48="","",IF(ISNUMBER(SEARCH("Gas",'3 INPUT SAP DATA'!$AI51)),Data!$G$119*Data!$I$119,0)
+(('3 INPUT SAP DATA'!$AQ51*1000/8760)-IF(ISNUMBER(SEARCH("Gas",'3 INPUT SAP DATA'!$AI51)),Data!$G$119*Data!$I$119,0))
*IF(ISNUMBER(SEARCH("MVHR",'3 INPUT SAP DATA'!$R51)),Data!$I$121,IF(ISNUMBER(SEARCH("Positive",'3 INPUT SAP DATA'!$R51)),Data!$I$120)))</f>
        <v/>
      </c>
      <c r="BB48" s="176" t="str">
        <f>IF($B48="","",IF(ISNUMBER(SEARCH("Gas",'3 INPUT SAP DATA'!$AI51)),Data!$G$119*Data!$I$119,0)
+(('3 INPUT SAP DATA'!$AQ51*1000/8760)-IF(ISNUMBER(SEARCH("Gas",'3 INPUT SAP DATA'!$AI51)),Data!$G$119*Data!$I$119,0))
*IF(ISNUMBER(SEARCH("MVHR",'3 INPUT SAP DATA'!$R51)),Data!$I$121,IF(ISNUMBER(SEARCH("Positive",'3 INPUT SAP DATA'!$R51)),Data!$I$120)))</f>
        <v/>
      </c>
      <c r="BC48" s="176" t="str">
        <f>IF($B48="","",IF(ISNUMBER(SEARCH("Gas",'3 INPUT SAP DATA'!$AI51)),Data!$G$119*Data!$I$119,0)
+(('3 INPUT SAP DATA'!$AQ51*1000/8760)-IF(ISNUMBER(SEARCH("Gas",'3 INPUT SAP DATA'!$AI51)),Data!$G$119*Data!$I$119,0))
*IF(ISNUMBER(SEARCH("MVHR",'3 INPUT SAP DATA'!$R51)),Data!$I$121,IF(ISNUMBER(SEARCH("Positive",'3 INPUT SAP DATA'!$R51)),Data!$I$120)))</f>
        <v/>
      </c>
      <c r="BD48" s="176" t="str">
        <f>IF($B48="","",IF(ISNUMBER(SEARCH("Gas",'3 INPUT SAP DATA'!$AI51)),Data!$G$119*Data!$I$119,0)
+(('3 INPUT SAP DATA'!$AQ51*1000/8760)-IF(ISNUMBER(SEARCH("Gas",'3 INPUT SAP DATA'!$AI51)),Data!$G$119*Data!$I$119,0))
*IF(ISNUMBER(SEARCH("MVHR",'3 INPUT SAP DATA'!$R51)),Data!$I$121,IF(ISNUMBER(SEARCH("Positive",'3 INPUT SAP DATA'!$R51)),Data!$I$120)))</f>
        <v/>
      </c>
      <c r="BE48" s="176" t="str">
        <f>IF($B48="","",IF(ISNUMBER(SEARCH("Gas",'3 INPUT SAP DATA'!$AI51)),Data!$G$119*Data!$I$119,0)
+(('3 INPUT SAP DATA'!$AQ51*1000/8760)-IF(ISNUMBER(SEARCH("Gas",'3 INPUT SAP DATA'!$AI51)),Data!$G$119*Data!$I$119,0))
*IF(ISNUMBER(SEARCH("MVHR",'3 INPUT SAP DATA'!$R51)),Data!$I$121,IF(ISNUMBER(SEARCH("Positive",'3 INPUT SAP DATA'!$R51)),Data!$I$120)))</f>
        <v/>
      </c>
      <c r="BF48" s="176" t="str">
        <f>IF($B48="","",IF(ISNUMBER(SEARCH("Gas",'3 INPUT SAP DATA'!$AI51)),Data!$G$119*Data!$I$119,0)
+(('3 INPUT SAP DATA'!$AQ51*1000/8760)-IF(ISNUMBER(SEARCH("Gas",'3 INPUT SAP DATA'!$AI51)),Data!$G$119*Data!$I$119,0))
*IF(ISNUMBER(SEARCH("MVHR",'3 INPUT SAP DATA'!$R51)),Data!$I$121,IF(ISNUMBER(SEARCH("Positive",'3 INPUT SAP DATA'!$R51)),Data!$I$120)))</f>
        <v/>
      </c>
      <c r="BG48" s="176" t="str">
        <f>IF($B48="","",IF(ISNUMBER(SEARCH("Gas",'3 INPUT SAP DATA'!$AI51)),Data!$G$119*Data!$I$119,0)
+(('3 INPUT SAP DATA'!$AQ51*1000/8760)-IF(ISNUMBER(SEARCH("Gas",'3 INPUT SAP DATA'!$AI51)),Data!$G$119*Data!$I$119,0))
*IF(ISNUMBER(SEARCH("MVHR",'3 INPUT SAP DATA'!$R51)),Data!$I$121,IF(ISNUMBER(SEARCH("Positive",'3 INPUT SAP DATA'!$R51)),Data!$I$120)))</f>
        <v/>
      </c>
      <c r="BH48" s="176" t="str">
        <f>IF($B48="","",IF(ISNUMBER(SEARCH("Gas",'3 INPUT SAP DATA'!$AI51)),Data!$G$119*Data!$I$119,0)
+(('3 INPUT SAP DATA'!$AQ51*1000/8760)-IF(ISNUMBER(SEARCH("Gas",'3 INPUT SAP DATA'!$AI51)),Data!$G$119*Data!$I$119,0))
*IF(ISNUMBER(SEARCH("MVHR",'3 INPUT SAP DATA'!$R51)),Data!$I$121,IF(ISNUMBER(SEARCH("Positive",'3 INPUT SAP DATA'!$R51)),Data!$I$120)))</f>
        <v/>
      </c>
      <c r="BI48" s="176" t="str">
        <f>IF($B48="","",IF(ISNUMBER(SEARCH("Gas",'3 INPUT SAP DATA'!$AI51)),Data!$G$119*Data!$I$119,0)
+(('3 INPUT SAP DATA'!$AQ51*1000/8760)-IF(ISNUMBER(SEARCH("Gas",'3 INPUT SAP DATA'!$AI51)),Data!$G$119*Data!$I$119,0))
*IF(ISNUMBER(SEARCH("MVHR",'3 INPUT SAP DATA'!$R51)),Data!$I$121,IF(ISNUMBER(SEARCH("Positive",'3 INPUT SAP DATA'!$R51)),Data!$I$120)))</f>
        <v/>
      </c>
      <c r="BJ48" s="176" t="str">
        <f>IF($B48="","",IF(ISNUMBER(SEARCH("Gas",'3 INPUT SAP DATA'!$AI51)),Data!$G$119*Data!$I$119,0)
+(('3 INPUT SAP DATA'!$AQ51*1000/8760)-IF(ISNUMBER(SEARCH("Gas",'3 INPUT SAP DATA'!$AI51)),Data!$G$119*Data!$I$119,0))
*IF(ISNUMBER(SEARCH("MVHR",'3 INPUT SAP DATA'!$R51)),Data!$I$121,IF(ISNUMBER(SEARCH("Positive",'3 INPUT SAP DATA'!$R51)),Data!$I$120)))</f>
        <v/>
      </c>
      <c r="BK48" s="24" t="str">
        <f>IF($B48="","",Occupancy!$G44*Data!$G$122*Data!$I$122)</f>
        <v/>
      </c>
      <c r="BL48" s="24" t="str">
        <f>IF($B48="","",Occupancy!$G44*Data!$G$122*Data!$I$122)</f>
        <v/>
      </c>
      <c r="BM48" s="24" t="str">
        <f>IF($B48="","",Occupancy!$G44*Data!$G$122*Data!$I$122)</f>
        <v/>
      </c>
      <c r="BN48" s="24" t="str">
        <f>IF($B48="","",Occupancy!$G44*Data!$G$122*Data!$I$122)</f>
        <v/>
      </c>
      <c r="BO48" s="24" t="str">
        <f>IF($B48="","",Occupancy!$G44*Data!$G$122*Data!$I$122)</f>
        <v/>
      </c>
      <c r="BP48" s="24" t="str">
        <f>IF($B48="","",Occupancy!$G44*Data!$G$122*Data!$I$122)</f>
        <v/>
      </c>
      <c r="BQ48" s="24" t="str">
        <f>IF($B48="","",Occupancy!$G44*Data!$G$122*Data!$I$122)</f>
        <v/>
      </c>
      <c r="BR48" s="24" t="str">
        <f>IF($B48="","",Occupancy!$G44*Data!$G$122*Data!$I$122)</f>
        <v/>
      </c>
      <c r="BS48" s="24" t="str">
        <f>IF($B48="","",Occupancy!$G44*Data!$G$122*Data!$I$122)</f>
        <v/>
      </c>
      <c r="BT48" s="24" t="str">
        <f>IF($B48="","",Occupancy!$G44*Data!$G$122*Data!$I$122)</f>
        <v/>
      </c>
      <c r="BU48" s="24" t="str">
        <f>IF($B48="","",Occupancy!$G44*Data!$G$122*Data!$I$122)</f>
        <v/>
      </c>
      <c r="BV48" s="24" t="str">
        <f>IF($B48="","",Occupancy!$G44*Data!$G$122*Data!$I$122)</f>
        <v/>
      </c>
      <c r="BW48" s="175" t="str">
        <f>IF($B48="","",1000*DHW!CV48/(Data!D$18*24))</f>
        <v/>
      </c>
      <c r="BX48" s="175" t="str">
        <f>IF($B48="","",1000*DHW!CW48/(Data!E$18*24))</f>
        <v/>
      </c>
      <c r="BY48" s="175" t="str">
        <f>IF($B48="","",1000*DHW!CX48/(Data!F$18*24))</f>
        <v/>
      </c>
      <c r="BZ48" s="175" t="str">
        <f>IF($B48="","",1000*DHW!CY48/(Data!G$18*24))</f>
        <v/>
      </c>
      <c r="CA48" s="175" t="str">
        <f>IF($B48="","",1000*DHW!CZ48/(Data!H$18*24))</f>
        <v/>
      </c>
      <c r="CB48" s="175" t="str">
        <f>IF($B48="","",1000*DHW!DA48/(Data!I$18*24))</f>
        <v/>
      </c>
      <c r="CC48" s="175" t="str">
        <f>IF($B48="","",1000*DHW!DB48/(Data!J$18*24))</f>
        <v/>
      </c>
      <c r="CD48" s="175" t="str">
        <f>IF($B48="","",1000*DHW!DC48/(Data!K$18*24))</f>
        <v/>
      </c>
      <c r="CE48" s="175" t="str">
        <f>IF($B48="","",1000*DHW!DD48/(Data!L$18*24))</f>
        <v/>
      </c>
      <c r="CF48" s="175" t="str">
        <f>IF($B48="","",1000*DHW!DE48/(Data!M$18*24))</f>
        <v/>
      </c>
      <c r="CG48" s="175" t="str">
        <f>IF($B48="","",1000*DHW!DF48/(Data!N$18*24))</f>
        <v/>
      </c>
      <c r="CH48" s="175" t="str">
        <f>IF($B48="","",1000*DHW!DG48/(Data!O$18*24))</f>
        <v/>
      </c>
      <c r="CI48" s="24" t="str">
        <f t="shared" si="12"/>
        <v/>
      </c>
      <c r="CJ48" s="24" t="str">
        <f t="shared" si="13"/>
        <v/>
      </c>
      <c r="CK48" s="24" t="str">
        <f t="shared" si="14"/>
        <v/>
      </c>
      <c r="CL48" s="24" t="str">
        <f t="shared" si="15"/>
        <v/>
      </c>
      <c r="CM48" s="24" t="str">
        <f t="shared" si="16"/>
        <v/>
      </c>
      <c r="CN48" s="24" t="str">
        <f t="shared" si="17"/>
        <v/>
      </c>
      <c r="CO48" s="24" t="str">
        <f t="shared" si="18"/>
        <v/>
      </c>
      <c r="CP48" s="24" t="str">
        <f t="shared" si="19"/>
        <v/>
      </c>
      <c r="CQ48" s="24" t="str">
        <f t="shared" si="20"/>
        <v/>
      </c>
      <c r="CR48" s="24" t="str">
        <f t="shared" si="21"/>
        <v/>
      </c>
      <c r="CS48" s="24" t="str">
        <f t="shared" si="22"/>
        <v/>
      </c>
      <c r="CT48" s="24" t="str">
        <f t="shared" si="23"/>
        <v/>
      </c>
    </row>
    <row r="49" spans="2:98" s="3" customFormat="1" ht="19.899999999999999" customHeight="1">
      <c r="B49" s="16" t="str">
        <f>IF('3 INPUT SAP DATA'!H52="","",'3 INPUT SAP DATA'!H52)</f>
        <v/>
      </c>
      <c r="C49" s="24" t="str">
        <f>IF($B49="","",Data!$G$115*Occupancy!$G45*Data!$I$115)</f>
        <v/>
      </c>
      <c r="D49" s="24" t="str">
        <f>IF($B49="","",Data!$G$115*Occupancy!$G45*Data!$I$115)</f>
        <v/>
      </c>
      <c r="E49" s="24" t="str">
        <f>IF($B49="","",Data!$G$115*Occupancy!$G45*Data!$I$115)</f>
        <v/>
      </c>
      <c r="F49" s="24" t="str">
        <f>IF($B49="","",Data!$G$115*Occupancy!$G45*Data!$I$115)</f>
        <v/>
      </c>
      <c r="G49" s="24" t="str">
        <f>IF($B49="","",Data!$G$115*Occupancy!$G45*Data!$I$115)</f>
        <v/>
      </c>
      <c r="H49" s="24" t="str">
        <f>IF($B49="","",Data!$G$115*Occupancy!$G45*Data!$I$115)</f>
        <v/>
      </c>
      <c r="I49" s="24" t="str">
        <f>IF($B49="","",Data!$G$115*Occupancy!$G45*Data!$I$115)</f>
        <v/>
      </c>
      <c r="J49" s="24" t="str">
        <f>IF($B49="","",Data!$G$115*Occupancy!$G45*Data!$I$115)</f>
        <v/>
      </c>
      <c r="K49" s="24" t="str">
        <f>IF($B49="","",Data!$G$115*Occupancy!$G45*Data!$I$115)</f>
        <v/>
      </c>
      <c r="L49" s="24" t="str">
        <f>IF($B49="","",Data!$G$115*Occupancy!$G45*Data!$I$115)</f>
        <v/>
      </c>
      <c r="M49" s="24" t="str">
        <f>IF($B49="","",Data!$G$115*Occupancy!$G45*Data!$I$115)</f>
        <v/>
      </c>
      <c r="N49" s="24" t="str">
        <f>IF($B49="","",Data!$G$115*Occupancy!$G45*Data!$I$115)</f>
        <v/>
      </c>
      <c r="O49" s="175" t="str">
        <f>IF($B49="","",Lighting!P48)</f>
        <v/>
      </c>
      <c r="P49" s="175" t="str">
        <f>IF($B49="","",Lighting!Q48)</f>
        <v/>
      </c>
      <c r="Q49" s="175" t="str">
        <f>IF($B49="","",Lighting!R48)</f>
        <v/>
      </c>
      <c r="R49" s="175" t="str">
        <f>IF($B49="","",Lighting!S48)</f>
        <v/>
      </c>
      <c r="S49" s="175" t="str">
        <f>IF($B49="","",Lighting!T48)</f>
        <v/>
      </c>
      <c r="T49" s="175" t="str">
        <f>IF($B49="","",Lighting!U48)</f>
        <v/>
      </c>
      <c r="U49" s="175" t="str">
        <f>IF($B49="","",Lighting!V48)</f>
        <v/>
      </c>
      <c r="V49" s="175" t="str">
        <f>IF($B49="","",Lighting!W48)</f>
        <v/>
      </c>
      <c r="W49" s="175" t="str">
        <f>IF($B49="","",Lighting!X48)</f>
        <v/>
      </c>
      <c r="X49" s="175" t="str">
        <f>IF($B49="","",Lighting!Y48)</f>
        <v/>
      </c>
      <c r="Y49" s="175" t="str">
        <f>IF($B49="","",Lighting!Z48)</f>
        <v/>
      </c>
      <c r="Z49" s="175" t="str">
        <f>IF($B49="","",Lighting!AA48)</f>
        <v/>
      </c>
      <c r="AA49" s="24" t="str">
        <f>IF($B49="","",Appliances!W48)</f>
        <v/>
      </c>
      <c r="AB49" s="24" t="str">
        <f>IF($B49="","",Appliances!X48)</f>
        <v/>
      </c>
      <c r="AC49" s="24" t="str">
        <f>IF($B49="","",Appliances!Y48)</f>
        <v/>
      </c>
      <c r="AD49" s="24" t="str">
        <f>IF($B49="","",Appliances!Z48)</f>
        <v/>
      </c>
      <c r="AE49" s="24" t="str">
        <f>IF($B49="","",Appliances!AA48)</f>
        <v/>
      </c>
      <c r="AF49" s="24" t="str">
        <f>IF($B49="","",Appliances!AB48)</f>
        <v/>
      </c>
      <c r="AG49" s="24" t="str">
        <f>IF($B49="","",Appliances!AC48)</f>
        <v/>
      </c>
      <c r="AH49" s="24" t="str">
        <f>IF($B49="","",Appliances!AD48)</f>
        <v/>
      </c>
      <c r="AI49" s="24" t="str">
        <f>IF($B49="","",Appliances!AE48)</f>
        <v/>
      </c>
      <c r="AJ49" s="24" t="str">
        <f>IF($B49="","",Appliances!AF48)</f>
        <v/>
      </c>
      <c r="AK49" s="24" t="str">
        <f>IF($B49="","",Appliances!AG48)</f>
        <v/>
      </c>
      <c r="AL49" s="24" t="str">
        <f>IF($B49="","",Appliances!AH48)</f>
        <v/>
      </c>
      <c r="AM49" s="24" t="str">
        <f>IF($B49="","",Cooking!P48)</f>
        <v/>
      </c>
      <c r="AN49" s="24" t="str">
        <f>IF($B49="","",Cooking!Q48)</f>
        <v/>
      </c>
      <c r="AO49" s="24" t="str">
        <f>IF($B49="","",Cooking!R48)</f>
        <v/>
      </c>
      <c r="AP49" s="24" t="str">
        <f>IF($B49="","",Cooking!S48)</f>
        <v/>
      </c>
      <c r="AQ49" s="24" t="str">
        <f>IF($B49="","",Cooking!T48)</f>
        <v/>
      </c>
      <c r="AR49" s="24" t="str">
        <f>IF($B49="","",Cooking!U48)</f>
        <v/>
      </c>
      <c r="AS49" s="24" t="str">
        <f>IF($B49="","",Cooking!V48)</f>
        <v/>
      </c>
      <c r="AT49" s="24" t="str">
        <f>IF($B49="","",Cooking!W48)</f>
        <v/>
      </c>
      <c r="AU49" s="24" t="str">
        <f>IF($B49="","",Cooking!X48)</f>
        <v/>
      </c>
      <c r="AV49" s="24" t="str">
        <f>IF($B49="","",Cooking!Y48)</f>
        <v/>
      </c>
      <c r="AW49" s="24" t="str">
        <f>IF($B49="","",Cooking!Z48)</f>
        <v/>
      </c>
      <c r="AX49" s="24" t="str">
        <f>IF($B49="","",Cooking!AA48)</f>
        <v/>
      </c>
      <c r="AY49" s="176" t="str">
        <f>IF($B49="","",IF(ISNUMBER(SEARCH("Gas",'3 INPUT SAP DATA'!$AI52)),Data!$G$119*Data!$I$119,0)
+(('3 INPUT SAP DATA'!$AQ52*1000/8760)-IF(ISNUMBER(SEARCH("Gas",'3 INPUT SAP DATA'!$AI52)),Data!$G$119*Data!$I$119,0))
*IF(ISNUMBER(SEARCH("MVHR",'3 INPUT SAP DATA'!$R52)),Data!$I$121,IF(ISNUMBER(SEARCH("Positive",'3 INPUT SAP DATA'!$R52)),Data!$I$120)))</f>
        <v/>
      </c>
      <c r="AZ49" s="176" t="str">
        <f>IF($B49="","",IF(ISNUMBER(SEARCH("Gas",'3 INPUT SAP DATA'!$AI52)),Data!$G$119*Data!$I$119,0)
+(('3 INPUT SAP DATA'!$AQ52*1000/8760)-IF(ISNUMBER(SEARCH("Gas",'3 INPUT SAP DATA'!$AI52)),Data!$G$119*Data!$I$119,0))
*IF(ISNUMBER(SEARCH("MVHR",'3 INPUT SAP DATA'!$R52)),Data!$I$121,IF(ISNUMBER(SEARCH("Positive",'3 INPUT SAP DATA'!$R52)),Data!$I$120)))</f>
        <v/>
      </c>
      <c r="BA49" s="176" t="str">
        <f>IF($B49="","",IF(ISNUMBER(SEARCH("Gas",'3 INPUT SAP DATA'!$AI52)),Data!$G$119*Data!$I$119,0)
+(('3 INPUT SAP DATA'!$AQ52*1000/8760)-IF(ISNUMBER(SEARCH("Gas",'3 INPUT SAP DATA'!$AI52)),Data!$G$119*Data!$I$119,0))
*IF(ISNUMBER(SEARCH("MVHR",'3 INPUT SAP DATA'!$R52)),Data!$I$121,IF(ISNUMBER(SEARCH("Positive",'3 INPUT SAP DATA'!$R52)),Data!$I$120)))</f>
        <v/>
      </c>
      <c r="BB49" s="176" t="str">
        <f>IF($B49="","",IF(ISNUMBER(SEARCH("Gas",'3 INPUT SAP DATA'!$AI52)),Data!$G$119*Data!$I$119,0)
+(('3 INPUT SAP DATA'!$AQ52*1000/8760)-IF(ISNUMBER(SEARCH("Gas",'3 INPUT SAP DATA'!$AI52)),Data!$G$119*Data!$I$119,0))
*IF(ISNUMBER(SEARCH("MVHR",'3 INPUT SAP DATA'!$R52)),Data!$I$121,IF(ISNUMBER(SEARCH("Positive",'3 INPUT SAP DATA'!$R52)),Data!$I$120)))</f>
        <v/>
      </c>
      <c r="BC49" s="176" t="str">
        <f>IF($B49="","",IF(ISNUMBER(SEARCH("Gas",'3 INPUT SAP DATA'!$AI52)),Data!$G$119*Data!$I$119,0)
+(('3 INPUT SAP DATA'!$AQ52*1000/8760)-IF(ISNUMBER(SEARCH("Gas",'3 INPUT SAP DATA'!$AI52)),Data!$G$119*Data!$I$119,0))
*IF(ISNUMBER(SEARCH("MVHR",'3 INPUT SAP DATA'!$R52)),Data!$I$121,IF(ISNUMBER(SEARCH("Positive",'3 INPUT SAP DATA'!$R52)),Data!$I$120)))</f>
        <v/>
      </c>
      <c r="BD49" s="176" t="str">
        <f>IF($B49="","",IF(ISNUMBER(SEARCH("Gas",'3 INPUT SAP DATA'!$AI52)),Data!$G$119*Data!$I$119,0)
+(('3 INPUT SAP DATA'!$AQ52*1000/8760)-IF(ISNUMBER(SEARCH("Gas",'3 INPUT SAP DATA'!$AI52)),Data!$G$119*Data!$I$119,0))
*IF(ISNUMBER(SEARCH("MVHR",'3 INPUT SAP DATA'!$R52)),Data!$I$121,IF(ISNUMBER(SEARCH("Positive",'3 INPUT SAP DATA'!$R52)),Data!$I$120)))</f>
        <v/>
      </c>
      <c r="BE49" s="176" t="str">
        <f>IF($B49="","",IF(ISNUMBER(SEARCH("Gas",'3 INPUT SAP DATA'!$AI52)),Data!$G$119*Data!$I$119,0)
+(('3 INPUT SAP DATA'!$AQ52*1000/8760)-IF(ISNUMBER(SEARCH("Gas",'3 INPUT SAP DATA'!$AI52)),Data!$G$119*Data!$I$119,0))
*IF(ISNUMBER(SEARCH("MVHR",'3 INPUT SAP DATA'!$R52)),Data!$I$121,IF(ISNUMBER(SEARCH("Positive",'3 INPUT SAP DATA'!$R52)),Data!$I$120)))</f>
        <v/>
      </c>
      <c r="BF49" s="176" t="str">
        <f>IF($B49="","",IF(ISNUMBER(SEARCH("Gas",'3 INPUT SAP DATA'!$AI52)),Data!$G$119*Data!$I$119,0)
+(('3 INPUT SAP DATA'!$AQ52*1000/8760)-IF(ISNUMBER(SEARCH("Gas",'3 INPUT SAP DATA'!$AI52)),Data!$G$119*Data!$I$119,0))
*IF(ISNUMBER(SEARCH("MVHR",'3 INPUT SAP DATA'!$R52)),Data!$I$121,IF(ISNUMBER(SEARCH("Positive",'3 INPUT SAP DATA'!$R52)),Data!$I$120)))</f>
        <v/>
      </c>
      <c r="BG49" s="176" t="str">
        <f>IF($B49="","",IF(ISNUMBER(SEARCH("Gas",'3 INPUT SAP DATA'!$AI52)),Data!$G$119*Data!$I$119,0)
+(('3 INPUT SAP DATA'!$AQ52*1000/8760)-IF(ISNUMBER(SEARCH("Gas",'3 INPUT SAP DATA'!$AI52)),Data!$G$119*Data!$I$119,0))
*IF(ISNUMBER(SEARCH("MVHR",'3 INPUT SAP DATA'!$R52)),Data!$I$121,IF(ISNUMBER(SEARCH("Positive",'3 INPUT SAP DATA'!$R52)),Data!$I$120)))</f>
        <v/>
      </c>
      <c r="BH49" s="176" t="str">
        <f>IF($B49="","",IF(ISNUMBER(SEARCH("Gas",'3 INPUT SAP DATA'!$AI52)),Data!$G$119*Data!$I$119,0)
+(('3 INPUT SAP DATA'!$AQ52*1000/8760)-IF(ISNUMBER(SEARCH("Gas",'3 INPUT SAP DATA'!$AI52)),Data!$G$119*Data!$I$119,0))
*IF(ISNUMBER(SEARCH("MVHR",'3 INPUT SAP DATA'!$R52)),Data!$I$121,IF(ISNUMBER(SEARCH("Positive",'3 INPUT SAP DATA'!$R52)),Data!$I$120)))</f>
        <v/>
      </c>
      <c r="BI49" s="176" t="str">
        <f>IF($B49="","",IF(ISNUMBER(SEARCH("Gas",'3 INPUT SAP DATA'!$AI52)),Data!$G$119*Data!$I$119,0)
+(('3 INPUT SAP DATA'!$AQ52*1000/8760)-IF(ISNUMBER(SEARCH("Gas",'3 INPUT SAP DATA'!$AI52)),Data!$G$119*Data!$I$119,0))
*IF(ISNUMBER(SEARCH("MVHR",'3 INPUT SAP DATA'!$R52)),Data!$I$121,IF(ISNUMBER(SEARCH("Positive",'3 INPUT SAP DATA'!$R52)),Data!$I$120)))</f>
        <v/>
      </c>
      <c r="BJ49" s="176" t="str">
        <f>IF($B49="","",IF(ISNUMBER(SEARCH("Gas",'3 INPUT SAP DATA'!$AI52)),Data!$G$119*Data!$I$119,0)
+(('3 INPUT SAP DATA'!$AQ52*1000/8760)-IF(ISNUMBER(SEARCH("Gas",'3 INPUT SAP DATA'!$AI52)),Data!$G$119*Data!$I$119,0))
*IF(ISNUMBER(SEARCH("MVHR",'3 INPUT SAP DATA'!$R52)),Data!$I$121,IF(ISNUMBER(SEARCH("Positive",'3 INPUT SAP DATA'!$R52)),Data!$I$120)))</f>
        <v/>
      </c>
      <c r="BK49" s="24" t="str">
        <f>IF($B49="","",Occupancy!$G45*Data!$G$122*Data!$I$122)</f>
        <v/>
      </c>
      <c r="BL49" s="24" t="str">
        <f>IF($B49="","",Occupancy!$G45*Data!$G$122*Data!$I$122)</f>
        <v/>
      </c>
      <c r="BM49" s="24" t="str">
        <f>IF($B49="","",Occupancy!$G45*Data!$G$122*Data!$I$122)</f>
        <v/>
      </c>
      <c r="BN49" s="24" t="str">
        <f>IF($B49="","",Occupancy!$G45*Data!$G$122*Data!$I$122)</f>
        <v/>
      </c>
      <c r="BO49" s="24" t="str">
        <f>IF($B49="","",Occupancy!$G45*Data!$G$122*Data!$I$122)</f>
        <v/>
      </c>
      <c r="BP49" s="24" t="str">
        <f>IF($B49="","",Occupancy!$G45*Data!$G$122*Data!$I$122)</f>
        <v/>
      </c>
      <c r="BQ49" s="24" t="str">
        <f>IF($B49="","",Occupancy!$G45*Data!$G$122*Data!$I$122)</f>
        <v/>
      </c>
      <c r="BR49" s="24" t="str">
        <f>IF($B49="","",Occupancy!$G45*Data!$G$122*Data!$I$122)</f>
        <v/>
      </c>
      <c r="BS49" s="24" t="str">
        <f>IF($B49="","",Occupancy!$G45*Data!$G$122*Data!$I$122)</f>
        <v/>
      </c>
      <c r="BT49" s="24" t="str">
        <f>IF($B49="","",Occupancy!$G45*Data!$G$122*Data!$I$122)</f>
        <v/>
      </c>
      <c r="BU49" s="24" t="str">
        <f>IF($B49="","",Occupancy!$G45*Data!$G$122*Data!$I$122)</f>
        <v/>
      </c>
      <c r="BV49" s="24" t="str">
        <f>IF($B49="","",Occupancy!$G45*Data!$G$122*Data!$I$122)</f>
        <v/>
      </c>
      <c r="BW49" s="175" t="str">
        <f>IF($B49="","",1000*DHW!CV49/(Data!D$18*24))</f>
        <v/>
      </c>
      <c r="BX49" s="175" t="str">
        <f>IF($B49="","",1000*DHW!CW49/(Data!E$18*24))</f>
        <v/>
      </c>
      <c r="BY49" s="175" t="str">
        <f>IF($B49="","",1000*DHW!CX49/(Data!F$18*24))</f>
        <v/>
      </c>
      <c r="BZ49" s="175" t="str">
        <f>IF($B49="","",1000*DHW!CY49/(Data!G$18*24))</f>
        <v/>
      </c>
      <c r="CA49" s="175" t="str">
        <f>IF($B49="","",1000*DHW!CZ49/(Data!H$18*24))</f>
        <v/>
      </c>
      <c r="CB49" s="175" t="str">
        <f>IF($B49="","",1000*DHW!DA49/(Data!I$18*24))</f>
        <v/>
      </c>
      <c r="CC49" s="175" t="str">
        <f>IF($B49="","",1000*DHW!DB49/(Data!J$18*24))</f>
        <v/>
      </c>
      <c r="CD49" s="175" t="str">
        <f>IF($B49="","",1000*DHW!DC49/(Data!K$18*24))</f>
        <v/>
      </c>
      <c r="CE49" s="175" t="str">
        <f>IF($B49="","",1000*DHW!DD49/(Data!L$18*24))</f>
        <v/>
      </c>
      <c r="CF49" s="175" t="str">
        <f>IF($B49="","",1000*DHW!DE49/(Data!M$18*24))</f>
        <v/>
      </c>
      <c r="CG49" s="175" t="str">
        <f>IF($B49="","",1000*DHW!DF49/(Data!N$18*24))</f>
        <v/>
      </c>
      <c r="CH49" s="175" t="str">
        <f>IF($B49="","",1000*DHW!DG49/(Data!O$18*24))</f>
        <v/>
      </c>
      <c r="CI49" s="24" t="str">
        <f t="shared" si="12"/>
        <v/>
      </c>
      <c r="CJ49" s="24" t="str">
        <f t="shared" si="13"/>
        <v/>
      </c>
      <c r="CK49" s="24" t="str">
        <f t="shared" si="14"/>
        <v/>
      </c>
      <c r="CL49" s="24" t="str">
        <f t="shared" si="15"/>
        <v/>
      </c>
      <c r="CM49" s="24" t="str">
        <f t="shared" si="16"/>
        <v/>
      </c>
      <c r="CN49" s="24" t="str">
        <f t="shared" si="17"/>
        <v/>
      </c>
      <c r="CO49" s="24" t="str">
        <f t="shared" si="18"/>
        <v/>
      </c>
      <c r="CP49" s="24" t="str">
        <f t="shared" si="19"/>
        <v/>
      </c>
      <c r="CQ49" s="24" t="str">
        <f t="shared" si="20"/>
        <v/>
      </c>
      <c r="CR49" s="24" t="str">
        <f t="shared" si="21"/>
        <v/>
      </c>
      <c r="CS49" s="24" t="str">
        <f t="shared" si="22"/>
        <v/>
      </c>
      <c r="CT49" s="24" t="str">
        <f t="shared" si="23"/>
        <v/>
      </c>
    </row>
    <row r="50" spans="2:98" s="3" customFormat="1" ht="19.899999999999999" customHeight="1">
      <c r="B50" s="16" t="str">
        <f>IF('3 INPUT SAP DATA'!H53="","",'3 INPUT SAP DATA'!H53)</f>
        <v/>
      </c>
      <c r="C50" s="24" t="str">
        <f>IF($B50="","",Data!$G$115*Occupancy!$G46*Data!$I$115)</f>
        <v/>
      </c>
      <c r="D50" s="24" t="str">
        <f>IF($B50="","",Data!$G$115*Occupancy!$G46*Data!$I$115)</f>
        <v/>
      </c>
      <c r="E50" s="24" t="str">
        <f>IF($B50="","",Data!$G$115*Occupancy!$G46*Data!$I$115)</f>
        <v/>
      </c>
      <c r="F50" s="24" t="str">
        <f>IF($B50="","",Data!$G$115*Occupancy!$G46*Data!$I$115)</f>
        <v/>
      </c>
      <c r="G50" s="24" t="str">
        <f>IF($B50="","",Data!$G$115*Occupancy!$G46*Data!$I$115)</f>
        <v/>
      </c>
      <c r="H50" s="24" t="str">
        <f>IF($B50="","",Data!$G$115*Occupancy!$G46*Data!$I$115)</f>
        <v/>
      </c>
      <c r="I50" s="24" t="str">
        <f>IF($B50="","",Data!$G$115*Occupancy!$G46*Data!$I$115)</f>
        <v/>
      </c>
      <c r="J50" s="24" t="str">
        <f>IF($B50="","",Data!$G$115*Occupancy!$G46*Data!$I$115)</f>
        <v/>
      </c>
      <c r="K50" s="24" t="str">
        <f>IF($B50="","",Data!$G$115*Occupancy!$G46*Data!$I$115)</f>
        <v/>
      </c>
      <c r="L50" s="24" t="str">
        <f>IF($B50="","",Data!$G$115*Occupancy!$G46*Data!$I$115)</f>
        <v/>
      </c>
      <c r="M50" s="24" t="str">
        <f>IF($B50="","",Data!$G$115*Occupancy!$G46*Data!$I$115)</f>
        <v/>
      </c>
      <c r="N50" s="24" t="str">
        <f>IF($B50="","",Data!$G$115*Occupancy!$G46*Data!$I$115)</f>
        <v/>
      </c>
      <c r="O50" s="175" t="str">
        <f>IF($B50="","",Lighting!P49)</f>
        <v/>
      </c>
      <c r="P50" s="175" t="str">
        <f>IF($B50="","",Lighting!Q49)</f>
        <v/>
      </c>
      <c r="Q50" s="175" t="str">
        <f>IF($B50="","",Lighting!R49)</f>
        <v/>
      </c>
      <c r="R50" s="175" t="str">
        <f>IF($B50="","",Lighting!S49)</f>
        <v/>
      </c>
      <c r="S50" s="175" t="str">
        <f>IF($B50="","",Lighting!T49)</f>
        <v/>
      </c>
      <c r="T50" s="175" t="str">
        <f>IF($B50="","",Lighting!U49)</f>
        <v/>
      </c>
      <c r="U50" s="175" t="str">
        <f>IF($B50="","",Lighting!V49)</f>
        <v/>
      </c>
      <c r="V50" s="175" t="str">
        <f>IF($B50="","",Lighting!W49)</f>
        <v/>
      </c>
      <c r="W50" s="175" t="str">
        <f>IF($B50="","",Lighting!X49)</f>
        <v/>
      </c>
      <c r="X50" s="175" t="str">
        <f>IF($B50="","",Lighting!Y49)</f>
        <v/>
      </c>
      <c r="Y50" s="175" t="str">
        <f>IF($B50="","",Lighting!Z49)</f>
        <v/>
      </c>
      <c r="Z50" s="175" t="str">
        <f>IF($B50="","",Lighting!AA49)</f>
        <v/>
      </c>
      <c r="AA50" s="24" t="str">
        <f>IF($B50="","",Appliances!W49)</f>
        <v/>
      </c>
      <c r="AB50" s="24" t="str">
        <f>IF($B50="","",Appliances!X49)</f>
        <v/>
      </c>
      <c r="AC50" s="24" t="str">
        <f>IF($B50="","",Appliances!Y49)</f>
        <v/>
      </c>
      <c r="AD50" s="24" t="str">
        <f>IF($B50="","",Appliances!Z49)</f>
        <v/>
      </c>
      <c r="AE50" s="24" t="str">
        <f>IF($B50="","",Appliances!AA49)</f>
        <v/>
      </c>
      <c r="AF50" s="24" t="str">
        <f>IF($B50="","",Appliances!AB49)</f>
        <v/>
      </c>
      <c r="AG50" s="24" t="str">
        <f>IF($B50="","",Appliances!AC49)</f>
        <v/>
      </c>
      <c r="AH50" s="24" t="str">
        <f>IF($B50="","",Appliances!AD49)</f>
        <v/>
      </c>
      <c r="AI50" s="24" t="str">
        <f>IF($B50="","",Appliances!AE49)</f>
        <v/>
      </c>
      <c r="AJ50" s="24" t="str">
        <f>IF($B50="","",Appliances!AF49)</f>
        <v/>
      </c>
      <c r="AK50" s="24" t="str">
        <f>IF($B50="","",Appliances!AG49)</f>
        <v/>
      </c>
      <c r="AL50" s="24" t="str">
        <f>IF($B50="","",Appliances!AH49)</f>
        <v/>
      </c>
      <c r="AM50" s="24" t="str">
        <f>IF($B50="","",Cooking!P49)</f>
        <v/>
      </c>
      <c r="AN50" s="24" t="str">
        <f>IF($B50="","",Cooking!Q49)</f>
        <v/>
      </c>
      <c r="AO50" s="24" t="str">
        <f>IF($B50="","",Cooking!R49)</f>
        <v/>
      </c>
      <c r="AP50" s="24" t="str">
        <f>IF($B50="","",Cooking!S49)</f>
        <v/>
      </c>
      <c r="AQ50" s="24" t="str">
        <f>IF($B50="","",Cooking!T49)</f>
        <v/>
      </c>
      <c r="AR50" s="24" t="str">
        <f>IF($B50="","",Cooking!U49)</f>
        <v/>
      </c>
      <c r="AS50" s="24" t="str">
        <f>IF($B50="","",Cooking!V49)</f>
        <v/>
      </c>
      <c r="AT50" s="24" t="str">
        <f>IF($B50="","",Cooking!W49)</f>
        <v/>
      </c>
      <c r="AU50" s="24" t="str">
        <f>IF($B50="","",Cooking!X49)</f>
        <v/>
      </c>
      <c r="AV50" s="24" t="str">
        <f>IF($B50="","",Cooking!Y49)</f>
        <v/>
      </c>
      <c r="AW50" s="24" t="str">
        <f>IF($B50="","",Cooking!Z49)</f>
        <v/>
      </c>
      <c r="AX50" s="24" t="str">
        <f>IF($B50="","",Cooking!AA49)</f>
        <v/>
      </c>
      <c r="AY50" s="176" t="str">
        <f>IF($B50="","",IF(ISNUMBER(SEARCH("Gas",'3 INPUT SAP DATA'!$AI53)),Data!$G$119*Data!$I$119,0)
+(('3 INPUT SAP DATA'!$AQ53*1000/8760)-IF(ISNUMBER(SEARCH("Gas",'3 INPUT SAP DATA'!$AI53)),Data!$G$119*Data!$I$119,0))
*IF(ISNUMBER(SEARCH("MVHR",'3 INPUT SAP DATA'!$R53)),Data!$I$121,IF(ISNUMBER(SEARCH("Positive",'3 INPUT SAP DATA'!$R53)),Data!$I$120)))</f>
        <v/>
      </c>
      <c r="AZ50" s="176" t="str">
        <f>IF($B50="","",IF(ISNUMBER(SEARCH("Gas",'3 INPUT SAP DATA'!$AI53)),Data!$G$119*Data!$I$119,0)
+(('3 INPUT SAP DATA'!$AQ53*1000/8760)-IF(ISNUMBER(SEARCH("Gas",'3 INPUT SAP DATA'!$AI53)),Data!$G$119*Data!$I$119,0))
*IF(ISNUMBER(SEARCH("MVHR",'3 INPUT SAP DATA'!$R53)),Data!$I$121,IF(ISNUMBER(SEARCH("Positive",'3 INPUT SAP DATA'!$R53)),Data!$I$120)))</f>
        <v/>
      </c>
      <c r="BA50" s="176" t="str">
        <f>IF($B50="","",IF(ISNUMBER(SEARCH("Gas",'3 INPUT SAP DATA'!$AI53)),Data!$G$119*Data!$I$119,0)
+(('3 INPUT SAP DATA'!$AQ53*1000/8760)-IF(ISNUMBER(SEARCH("Gas",'3 INPUT SAP DATA'!$AI53)),Data!$G$119*Data!$I$119,0))
*IF(ISNUMBER(SEARCH("MVHR",'3 INPUT SAP DATA'!$R53)),Data!$I$121,IF(ISNUMBER(SEARCH("Positive",'3 INPUT SAP DATA'!$R53)),Data!$I$120)))</f>
        <v/>
      </c>
      <c r="BB50" s="176" t="str">
        <f>IF($B50="","",IF(ISNUMBER(SEARCH("Gas",'3 INPUT SAP DATA'!$AI53)),Data!$G$119*Data!$I$119,0)
+(('3 INPUT SAP DATA'!$AQ53*1000/8760)-IF(ISNUMBER(SEARCH("Gas",'3 INPUT SAP DATA'!$AI53)),Data!$G$119*Data!$I$119,0))
*IF(ISNUMBER(SEARCH("MVHR",'3 INPUT SAP DATA'!$R53)),Data!$I$121,IF(ISNUMBER(SEARCH("Positive",'3 INPUT SAP DATA'!$R53)),Data!$I$120)))</f>
        <v/>
      </c>
      <c r="BC50" s="176" t="str">
        <f>IF($B50="","",IF(ISNUMBER(SEARCH("Gas",'3 INPUT SAP DATA'!$AI53)),Data!$G$119*Data!$I$119,0)
+(('3 INPUT SAP DATA'!$AQ53*1000/8760)-IF(ISNUMBER(SEARCH("Gas",'3 INPUT SAP DATA'!$AI53)),Data!$G$119*Data!$I$119,0))
*IF(ISNUMBER(SEARCH("MVHR",'3 INPUT SAP DATA'!$R53)),Data!$I$121,IF(ISNUMBER(SEARCH("Positive",'3 INPUT SAP DATA'!$R53)),Data!$I$120)))</f>
        <v/>
      </c>
      <c r="BD50" s="176" t="str">
        <f>IF($B50="","",IF(ISNUMBER(SEARCH("Gas",'3 INPUT SAP DATA'!$AI53)),Data!$G$119*Data!$I$119,0)
+(('3 INPUT SAP DATA'!$AQ53*1000/8760)-IF(ISNUMBER(SEARCH("Gas",'3 INPUT SAP DATA'!$AI53)),Data!$G$119*Data!$I$119,0))
*IF(ISNUMBER(SEARCH("MVHR",'3 INPUT SAP DATA'!$R53)),Data!$I$121,IF(ISNUMBER(SEARCH("Positive",'3 INPUT SAP DATA'!$R53)),Data!$I$120)))</f>
        <v/>
      </c>
      <c r="BE50" s="176" t="str">
        <f>IF($B50="","",IF(ISNUMBER(SEARCH("Gas",'3 INPUT SAP DATA'!$AI53)),Data!$G$119*Data!$I$119,0)
+(('3 INPUT SAP DATA'!$AQ53*1000/8760)-IF(ISNUMBER(SEARCH("Gas",'3 INPUT SAP DATA'!$AI53)),Data!$G$119*Data!$I$119,0))
*IF(ISNUMBER(SEARCH("MVHR",'3 INPUT SAP DATA'!$R53)),Data!$I$121,IF(ISNUMBER(SEARCH("Positive",'3 INPUT SAP DATA'!$R53)),Data!$I$120)))</f>
        <v/>
      </c>
      <c r="BF50" s="176" t="str">
        <f>IF($B50="","",IF(ISNUMBER(SEARCH("Gas",'3 INPUT SAP DATA'!$AI53)),Data!$G$119*Data!$I$119,0)
+(('3 INPUT SAP DATA'!$AQ53*1000/8760)-IF(ISNUMBER(SEARCH("Gas",'3 INPUT SAP DATA'!$AI53)),Data!$G$119*Data!$I$119,0))
*IF(ISNUMBER(SEARCH("MVHR",'3 INPUT SAP DATA'!$R53)),Data!$I$121,IF(ISNUMBER(SEARCH("Positive",'3 INPUT SAP DATA'!$R53)),Data!$I$120)))</f>
        <v/>
      </c>
      <c r="BG50" s="176" t="str">
        <f>IF($B50="","",IF(ISNUMBER(SEARCH("Gas",'3 INPUT SAP DATA'!$AI53)),Data!$G$119*Data!$I$119,0)
+(('3 INPUT SAP DATA'!$AQ53*1000/8760)-IF(ISNUMBER(SEARCH("Gas",'3 INPUT SAP DATA'!$AI53)),Data!$G$119*Data!$I$119,0))
*IF(ISNUMBER(SEARCH("MVHR",'3 INPUT SAP DATA'!$R53)),Data!$I$121,IF(ISNUMBER(SEARCH("Positive",'3 INPUT SAP DATA'!$R53)),Data!$I$120)))</f>
        <v/>
      </c>
      <c r="BH50" s="176" t="str">
        <f>IF($B50="","",IF(ISNUMBER(SEARCH("Gas",'3 INPUT SAP DATA'!$AI53)),Data!$G$119*Data!$I$119,0)
+(('3 INPUT SAP DATA'!$AQ53*1000/8760)-IF(ISNUMBER(SEARCH("Gas",'3 INPUT SAP DATA'!$AI53)),Data!$G$119*Data!$I$119,0))
*IF(ISNUMBER(SEARCH("MVHR",'3 INPUT SAP DATA'!$R53)),Data!$I$121,IF(ISNUMBER(SEARCH("Positive",'3 INPUT SAP DATA'!$R53)),Data!$I$120)))</f>
        <v/>
      </c>
      <c r="BI50" s="176" t="str">
        <f>IF($B50="","",IF(ISNUMBER(SEARCH("Gas",'3 INPUT SAP DATA'!$AI53)),Data!$G$119*Data!$I$119,0)
+(('3 INPUT SAP DATA'!$AQ53*1000/8760)-IF(ISNUMBER(SEARCH("Gas",'3 INPUT SAP DATA'!$AI53)),Data!$G$119*Data!$I$119,0))
*IF(ISNUMBER(SEARCH("MVHR",'3 INPUT SAP DATA'!$R53)),Data!$I$121,IF(ISNUMBER(SEARCH("Positive",'3 INPUT SAP DATA'!$R53)),Data!$I$120)))</f>
        <v/>
      </c>
      <c r="BJ50" s="176" t="str">
        <f>IF($B50="","",IF(ISNUMBER(SEARCH("Gas",'3 INPUT SAP DATA'!$AI53)),Data!$G$119*Data!$I$119,0)
+(('3 INPUT SAP DATA'!$AQ53*1000/8760)-IF(ISNUMBER(SEARCH("Gas",'3 INPUT SAP DATA'!$AI53)),Data!$G$119*Data!$I$119,0))
*IF(ISNUMBER(SEARCH("MVHR",'3 INPUT SAP DATA'!$R53)),Data!$I$121,IF(ISNUMBER(SEARCH("Positive",'3 INPUT SAP DATA'!$R53)),Data!$I$120)))</f>
        <v/>
      </c>
      <c r="BK50" s="24" t="str">
        <f>IF($B50="","",Occupancy!$G46*Data!$G$122*Data!$I$122)</f>
        <v/>
      </c>
      <c r="BL50" s="24" t="str">
        <f>IF($B50="","",Occupancy!$G46*Data!$G$122*Data!$I$122)</f>
        <v/>
      </c>
      <c r="BM50" s="24" t="str">
        <f>IF($B50="","",Occupancy!$G46*Data!$G$122*Data!$I$122)</f>
        <v/>
      </c>
      <c r="BN50" s="24" t="str">
        <f>IF($B50="","",Occupancy!$G46*Data!$G$122*Data!$I$122)</f>
        <v/>
      </c>
      <c r="BO50" s="24" t="str">
        <f>IF($B50="","",Occupancy!$G46*Data!$G$122*Data!$I$122)</f>
        <v/>
      </c>
      <c r="BP50" s="24" t="str">
        <f>IF($B50="","",Occupancy!$G46*Data!$G$122*Data!$I$122)</f>
        <v/>
      </c>
      <c r="BQ50" s="24" t="str">
        <f>IF($B50="","",Occupancy!$G46*Data!$G$122*Data!$I$122)</f>
        <v/>
      </c>
      <c r="BR50" s="24" t="str">
        <f>IF($B50="","",Occupancy!$G46*Data!$G$122*Data!$I$122)</f>
        <v/>
      </c>
      <c r="BS50" s="24" t="str">
        <f>IF($B50="","",Occupancy!$G46*Data!$G$122*Data!$I$122)</f>
        <v/>
      </c>
      <c r="BT50" s="24" t="str">
        <f>IF($B50="","",Occupancy!$G46*Data!$G$122*Data!$I$122)</f>
        <v/>
      </c>
      <c r="BU50" s="24" t="str">
        <f>IF($B50="","",Occupancy!$G46*Data!$G$122*Data!$I$122)</f>
        <v/>
      </c>
      <c r="BV50" s="24" t="str">
        <f>IF($B50="","",Occupancy!$G46*Data!$G$122*Data!$I$122)</f>
        <v/>
      </c>
      <c r="BW50" s="175" t="str">
        <f>IF($B50="","",1000*DHW!CV50/(Data!D$18*24))</f>
        <v/>
      </c>
      <c r="BX50" s="175" t="str">
        <f>IF($B50="","",1000*DHW!CW50/(Data!E$18*24))</f>
        <v/>
      </c>
      <c r="BY50" s="175" t="str">
        <f>IF($B50="","",1000*DHW!CX50/(Data!F$18*24))</f>
        <v/>
      </c>
      <c r="BZ50" s="175" t="str">
        <f>IF($B50="","",1000*DHW!CY50/(Data!G$18*24))</f>
        <v/>
      </c>
      <c r="CA50" s="175" t="str">
        <f>IF($B50="","",1000*DHW!CZ50/(Data!H$18*24))</f>
        <v/>
      </c>
      <c r="CB50" s="175" t="str">
        <f>IF($B50="","",1000*DHW!DA50/(Data!I$18*24))</f>
        <v/>
      </c>
      <c r="CC50" s="175" t="str">
        <f>IF($B50="","",1000*DHW!DB50/(Data!J$18*24))</f>
        <v/>
      </c>
      <c r="CD50" s="175" t="str">
        <f>IF($B50="","",1000*DHW!DC50/(Data!K$18*24))</f>
        <v/>
      </c>
      <c r="CE50" s="175" t="str">
        <f>IF($B50="","",1000*DHW!DD50/(Data!L$18*24))</f>
        <v/>
      </c>
      <c r="CF50" s="175" t="str">
        <f>IF($B50="","",1000*DHW!DE50/(Data!M$18*24))</f>
        <v/>
      </c>
      <c r="CG50" s="175" t="str">
        <f>IF($B50="","",1000*DHW!DF50/(Data!N$18*24))</f>
        <v/>
      </c>
      <c r="CH50" s="175" t="str">
        <f>IF($B50="","",1000*DHW!DG50/(Data!O$18*24))</f>
        <v/>
      </c>
      <c r="CI50" s="24" t="str">
        <f t="shared" si="12"/>
        <v/>
      </c>
      <c r="CJ50" s="24" t="str">
        <f t="shared" si="13"/>
        <v/>
      </c>
      <c r="CK50" s="24" t="str">
        <f t="shared" si="14"/>
        <v/>
      </c>
      <c r="CL50" s="24" t="str">
        <f t="shared" si="15"/>
        <v/>
      </c>
      <c r="CM50" s="24" t="str">
        <f t="shared" si="16"/>
        <v/>
      </c>
      <c r="CN50" s="24" t="str">
        <f t="shared" si="17"/>
        <v/>
      </c>
      <c r="CO50" s="24" t="str">
        <f t="shared" si="18"/>
        <v/>
      </c>
      <c r="CP50" s="24" t="str">
        <f t="shared" si="19"/>
        <v/>
      </c>
      <c r="CQ50" s="24" t="str">
        <f t="shared" si="20"/>
        <v/>
      </c>
      <c r="CR50" s="24" t="str">
        <f t="shared" si="21"/>
        <v/>
      </c>
      <c r="CS50" s="24" t="str">
        <f t="shared" si="22"/>
        <v/>
      </c>
      <c r="CT50" s="24" t="str">
        <f t="shared" si="23"/>
        <v/>
      </c>
    </row>
    <row r="51" spans="2:98" s="3" customFormat="1" ht="19.899999999999999" customHeight="1">
      <c r="B51" s="16" t="str">
        <f>IF('3 INPUT SAP DATA'!H54="","",'3 INPUT SAP DATA'!H54)</f>
        <v/>
      </c>
      <c r="C51" s="24" t="str">
        <f>IF($B51="","",Data!$G$115*Occupancy!$G47*Data!$I$115)</f>
        <v/>
      </c>
      <c r="D51" s="24" t="str">
        <f>IF($B51="","",Data!$G$115*Occupancy!$G47*Data!$I$115)</f>
        <v/>
      </c>
      <c r="E51" s="24" t="str">
        <f>IF($B51="","",Data!$G$115*Occupancy!$G47*Data!$I$115)</f>
        <v/>
      </c>
      <c r="F51" s="24" t="str">
        <f>IF($B51="","",Data!$G$115*Occupancy!$G47*Data!$I$115)</f>
        <v/>
      </c>
      <c r="G51" s="24" t="str">
        <f>IF($B51="","",Data!$G$115*Occupancy!$G47*Data!$I$115)</f>
        <v/>
      </c>
      <c r="H51" s="24" t="str">
        <f>IF($B51="","",Data!$G$115*Occupancy!$G47*Data!$I$115)</f>
        <v/>
      </c>
      <c r="I51" s="24" t="str">
        <f>IF($B51="","",Data!$G$115*Occupancy!$G47*Data!$I$115)</f>
        <v/>
      </c>
      <c r="J51" s="24" t="str">
        <f>IF($B51="","",Data!$G$115*Occupancy!$G47*Data!$I$115)</f>
        <v/>
      </c>
      <c r="K51" s="24" t="str">
        <f>IF($B51="","",Data!$G$115*Occupancy!$G47*Data!$I$115)</f>
        <v/>
      </c>
      <c r="L51" s="24" t="str">
        <f>IF($B51="","",Data!$G$115*Occupancy!$G47*Data!$I$115)</f>
        <v/>
      </c>
      <c r="M51" s="24" t="str">
        <f>IF($B51="","",Data!$G$115*Occupancy!$G47*Data!$I$115)</f>
        <v/>
      </c>
      <c r="N51" s="24" t="str">
        <f>IF($B51="","",Data!$G$115*Occupancy!$G47*Data!$I$115)</f>
        <v/>
      </c>
      <c r="O51" s="175" t="str">
        <f>IF($B51="","",Lighting!P50)</f>
        <v/>
      </c>
      <c r="P51" s="175" t="str">
        <f>IF($B51="","",Lighting!Q50)</f>
        <v/>
      </c>
      <c r="Q51" s="175" t="str">
        <f>IF($B51="","",Lighting!R50)</f>
        <v/>
      </c>
      <c r="R51" s="175" t="str">
        <f>IF($B51="","",Lighting!S50)</f>
        <v/>
      </c>
      <c r="S51" s="175" t="str">
        <f>IF($B51="","",Lighting!T50)</f>
        <v/>
      </c>
      <c r="T51" s="175" t="str">
        <f>IF($B51="","",Lighting!U50)</f>
        <v/>
      </c>
      <c r="U51" s="175" t="str">
        <f>IF($B51="","",Lighting!V50)</f>
        <v/>
      </c>
      <c r="V51" s="175" t="str">
        <f>IF($B51="","",Lighting!W50)</f>
        <v/>
      </c>
      <c r="W51" s="175" t="str">
        <f>IF($B51="","",Lighting!X50)</f>
        <v/>
      </c>
      <c r="X51" s="175" t="str">
        <f>IF($B51="","",Lighting!Y50)</f>
        <v/>
      </c>
      <c r="Y51" s="175" t="str">
        <f>IF($B51="","",Lighting!Z50)</f>
        <v/>
      </c>
      <c r="Z51" s="175" t="str">
        <f>IF($B51="","",Lighting!AA50)</f>
        <v/>
      </c>
      <c r="AA51" s="24" t="str">
        <f>IF($B51="","",Appliances!W50)</f>
        <v/>
      </c>
      <c r="AB51" s="24" t="str">
        <f>IF($B51="","",Appliances!X50)</f>
        <v/>
      </c>
      <c r="AC51" s="24" t="str">
        <f>IF($B51="","",Appliances!Y50)</f>
        <v/>
      </c>
      <c r="AD51" s="24" t="str">
        <f>IF($B51="","",Appliances!Z50)</f>
        <v/>
      </c>
      <c r="AE51" s="24" t="str">
        <f>IF($B51="","",Appliances!AA50)</f>
        <v/>
      </c>
      <c r="AF51" s="24" t="str">
        <f>IF($B51="","",Appliances!AB50)</f>
        <v/>
      </c>
      <c r="AG51" s="24" t="str">
        <f>IF($B51="","",Appliances!AC50)</f>
        <v/>
      </c>
      <c r="AH51" s="24" t="str">
        <f>IF($B51="","",Appliances!AD50)</f>
        <v/>
      </c>
      <c r="AI51" s="24" t="str">
        <f>IF($B51="","",Appliances!AE50)</f>
        <v/>
      </c>
      <c r="AJ51" s="24" t="str">
        <f>IF($B51="","",Appliances!AF50)</f>
        <v/>
      </c>
      <c r="AK51" s="24" t="str">
        <f>IF($B51="","",Appliances!AG50)</f>
        <v/>
      </c>
      <c r="AL51" s="24" t="str">
        <f>IF($B51="","",Appliances!AH50)</f>
        <v/>
      </c>
      <c r="AM51" s="24" t="str">
        <f>IF($B51="","",Cooking!P50)</f>
        <v/>
      </c>
      <c r="AN51" s="24" t="str">
        <f>IF($B51="","",Cooking!Q50)</f>
        <v/>
      </c>
      <c r="AO51" s="24" t="str">
        <f>IF($B51="","",Cooking!R50)</f>
        <v/>
      </c>
      <c r="AP51" s="24" t="str">
        <f>IF($B51="","",Cooking!S50)</f>
        <v/>
      </c>
      <c r="AQ51" s="24" t="str">
        <f>IF($B51="","",Cooking!T50)</f>
        <v/>
      </c>
      <c r="AR51" s="24" t="str">
        <f>IF($B51="","",Cooking!U50)</f>
        <v/>
      </c>
      <c r="AS51" s="24" t="str">
        <f>IF($B51="","",Cooking!V50)</f>
        <v/>
      </c>
      <c r="AT51" s="24" t="str">
        <f>IF($B51="","",Cooking!W50)</f>
        <v/>
      </c>
      <c r="AU51" s="24" t="str">
        <f>IF($B51="","",Cooking!X50)</f>
        <v/>
      </c>
      <c r="AV51" s="24" t="str">
        <f>IF($B51="","",Cooking!Y50)</f>
        <v/>
      </c>
      <c r="AW51" s="24" t="str">
        <f>IF($B51="","",Cooking!Z50)</f>
        <v/>
      </c>
      <c r="AX51" s="24" t="str">
        <f>IF($B51="","",Cooking!AA50)</f>
        <v/>
      </c>
      <c r="AY51" s="176" t="str">
        <f>IF($B51="","",IF(ISNUMBER(SEARCH("Gas",'3 INPUT SAP DATA'!$AI54)),Data!$G$119*Data!$I$119,0)
+(('3 INPUT SAP DATA'!$AQ54*1000/8760)-IF(ISNUMBER(SEARCH("Gas",'3 INPUT SAP DATA'!$AI54)),Data!$G$119*Data!$I$119,0))
*IF(ISNUMBER(SEARCH("MVHR",'3 INPUT SAP DATA'!$R54)),Data!$I$121,IF(ISNUMBER(SEARCH("Positive",'3 INPUT SAP DATA'!$R54)),Data!$I$120)))</f>
        <v/>
      </c>
      <c r="AZ51" s="176" t="str">
        <f>IF($B51="","",IF(ISNUMBER(SEARCH("Gas",'3 INPUT SAP DATA'!$AI54)),Data!$G$119*Data!$I$119,0)
+(('3 INPUT SAP DATA'!$AQ54*1000/8760)-IF(ISNUMBER(SEARCH("Gas",'3 INPUT SAP DATA'!$AI54)),Data!$G$119*Data!$I$119,0))
*IF(ISNUMBER(SEARCH("MVHR",'3 INPUT SAP DATA'!$R54)),Data!$I$121,IF(ISNUMBER(SEARCH("Positive",'3 INPUT SAP DATA'!$R54)),Data!$I$120)))</f>
        <v/>
      </c>
      <c r="BA51" s="176" t="str">
        <f>IF($B51="","",IF(ISNUMBER(SEARCH("Gas",'3 INPUT SAP DATA'!$AI54)),Data!$G$119*Data!$I$119,0)
+(('3 INPUT SAP DATA'!$AQ54*1000/8760)-IF(ISNUMBER(SEARCH("Gas",'3 INPUT SAP DATA'!$AI54)),Data!$G$119*Data!$I$119,0))
*IF(ISNUMBER(SEARCH("MVHR",'3 INPUT SAP DATA'!$R54)),Data!$I$121,IF(ISNUMBER(SEARCH("Positive",'3 INPUT SAP DATA'!$R54)),Data!$I$120)))</f>
        <v/>
      </c>
      <c r="BB51" s="176" t="str">
        <f>IF($B51="","",IF(ISNUMBER(SEARCH("Gas",'3 INPUT SAP DATA'!$AI54)),Data!$G$119*Data!$I$119,0)
+(('3 INPUT SAP DATA'!$AQ54*1000/8760)-IF(ISNUMBER(SEARCH("Gas",'3 INPUT SAP DATA'!$AI54)),Data!$G$119*Data!$I$119,0))
*IF(ISNUMBER(SEARCH("MVHR",'3 INPUT SAP DATA'!$R54)),Data!$I$121,IF(ISNUMBER(SEARCH("Positive",'3 INPUT SAP DATA'!$R54)),Data!$I$120)))</f>
        <v/>
      </c>
      <c r="BC51" s="176" t="str">
        <f>IF($B51="","",IF(ISNUMBER(SEARCH("Gas",'3 INPUT SAP DATA'!$AI54)),Data!$G$119*Data!$I$119,0)
+(('3 INPUT SAP DATA'!$AQ54*1000/8760)-IF(ISNUMBER(SEARCH("Gas",'3 INPUT SAP DATA'!$AI54)),Data!$G$119*Data!$I$119,0))
*IF(ISNUMBER(SEARCH("MVHR",'3 INPUT SAP DATA'!$R54)),Data!$I$121,IF(ISNUMBER(SEARCH("Positive",'3 INPUT SAP DATA'!$R54)),Data!$I$120)))</f>
        <v/>
      </c>
      <c r="BD51" s="176" t="str">
        <f>IF($B51="","",IF(ISNUMBER(SEARCH("Gas",'3 INPUT SAP DATA'!$AI54)),Data!$G$119*Data!$I$119,0)
+(('3 INPUT SAP DATA'!$AQ54*1000/8760)-IF(ISNUMBER(SEARCH("Gas",'3 INPUT SAP DATA'!$AI54)),Data!$G$119*Data!$I$119,0))
*IF(ISNUMBER(SEARCH("MVHR",'3 INPUT SAP DATA'!$R54)),Data!$I$121,IF(ISNUMBER(SEARCH("Positive",'3 INPUT SAP DATA'!$R54)),Data!$I$120)))</f>
        <v/>
      </c>
      <c r="BE51" s="176" t="str">
        <f>IF($B51="","",IF(ISNUMBER(SEARCH("Gas",'3 INPUT SAP DATA'!$AI54)),Data!$G$119*Data!$I$119,0)
+(('3 INPUT SAP DATA'!$AQ54*1000/8760)-IF(ISNUMBER(SEARCH("Gas",'3 INPUT SAP DATA'!$AI54)),Data!$G$119*Data!$I$119,0))
*IF(ISNUMBER(SEARCH("MVHR",'3 INPUT SAP DATA'!$R54)),Data!$I$121,IF(ISNUMBER(SEARCH("Positive",'3 INPUT SAP DATA'!$R54)),Data!$I$120)))</f>
        <v/>
      </c>
      <c r="BF51" s="176" t="str">
        <f>IF($B51="","",IF(ISNUMBER(SEARCH("Gas",'3 INPUT SAP DATA'!$AI54)),Data!$G$119*Data!$I$119,0)
+(('3 INPUT SAP DATA'!$AQ54*1000/8760)-IF(ISNUMBER(SEARCH("Gas",'3 INPUT SAP DATA'!$AI54)),Data!$G$119*Data!$I$119,0))
*IF(ISNUMBER(SEARCH("MVHR",'3 INPUT SAP DATA'!$R54)),Data!$I$121,IF(ISNUMBER(SEARCH("Positive",'3 INPUT SAP DATA'!$R54)),Data!$I$120)))</f>
        <v/>
      </c>
      <c r="BG51" s="176" t="str">
        <f>IF($B51="","",IF(ISNUMBER(SEARCH("Gas",'3 INPUT SAP DATA'!$AI54)),Data!$G$119*Data!$I$119,0)
+(('3 INPUT SAP DATA'!$AQ54*1000/8760)-IF(ISNUMBER(SEARCH("Gas",'3 INPUT SAP DATA'!$AI54)),Data!$G$119*Data!$I$119,0))
*IF(ISNUMBER(SEARCH("MVHR",'3 INPUT SAP DATA'!$R54)),Data!$I$121,IF(ISNUMBER(SEARCH("Positive",'3 INPUT SAP DATA'!$R54)),Data!$I$120)))</f>
        <v/>
      </c>
      <c r="BH51" s="176" t="str">
        <f>IF($B51="","",IF(ISNUMBER(SEARCH("Gas",'3 INPUT SAP DATA'!$AI54)),Data!$G$119*Data!$I$119,0)
+(('3 INPUT SAP DATA'!$AQ54*1000/8760)-IF(ISNUMBER(SEARCH("Gas",'3 INPUT SAP DATA'!$AI54)),Data!$G$119*Data!$I$119,0))
*IF(ISNUMBER(SEARCH("MVHR",'3 INPUT SAP DATA'!$R54)),Data!$I$121,IF(ISNUMBER(SEARCH("Positive",'3 INPUT SAP DATA'!$R54)),Data!$I$120)))</f>
        <v/>
      </c>
      <c r="BI51" s="176" t="str">
        <f>IF($B51="","",IF(ISNUMBER(SEARCH("Gas",'3 INPUT SAP DATA'!$AI54)),Data!$G$119*Data!$I$119,0)
+(('3 INPUT SAP DATA'!$AQ54*1000/8760)-IF(ISNUMBER(SEARCH("Gas",'3 INPUT SAP DATA'!$AI54)),Data!$G$119*Data!$I$119,0))
*IF(ISNUMBER(SEARCH("MVHR",'3 INPUT SAP DATA'!$R54)),Data!$I$121,IF(ISNUMBER(SEARCH("Positive",'3 INPUT SAP DATA'!$R54)),Data!$I$120)))</f>
        <v/>
      </c>
      <c r="BJ51" s="176" t="str">
        <f>IF($B51="","",IF(ISNUMBER(SEARCH("Gas",'3 INPUT SAP DATA'!$AI54)),Data!$G$119*Data!$I$119,0)
+(('3 INPUT SAP DATA'!$AQ54*1000/8760)-IF(ISNUMBER(SEARCH("Gas",'3 INPUT SAP DATA'!$AI54)),Data!$G$119*Data!$I$119,0))
*IF(ISNUMBER(SEARCH("MVHR",'3 INPUT SAP DATA'!$R54)),Data!$I$121,IF(ISNUMBER(SEARCH("Positive",'3 INPUT SAP DATA'!$R54)),Data!$I$120)))</f>
        <v/>
      </c>
      <c r="BK51" s="24" t="str">
        <f>IF($B51="","",Occupancy!$G47*Data!$G$122*Data!$I$122)</f>
        <v/>
      </c>
      <c r="BL51" s="24" t="str">
        <f>IF($B51="","",Occupancy!$G47*Data!$G$122*Data!$I$122)</f>
        <v/>
      </c>
      <c r="BM51" s="24" t="str">
        <f>IF($B51="","",Occupancy!$G47*Data!$G$122*Data!$I$122)</f>
        <v/>
      </c>
      <c r="BN51" s="24" t="str">
        <f>IF($B51="","",Occupancy!$G47*Data!$G$122*Data!$I$122)</f>
        <v/>
      </c>
      <c r="BO51" s="24" t="str">
        <f>IF($B51="","",Occupancy!$G47*Data!$G$122*Data!$I$122)</f>
        <v/>
      </c>
      <c r="BP51" s="24" t="str">
        <f>IF($B51="","",Occupancy!$G47*Data!$G$122*Data!$I$122)</f>
        <v/>
      </c>
      <c r="BQ51" s="24" t="str">
        <f>IF($B51="","",Occupancy!$G47*Data!$G$122*Data!$I$122)</f>
        <v/>
      </c>
      <c r="BR51" s="24" t="str">
        <f>IF($B51="","",Occupancy!$G47*Data!$G$122*Data!$I$122)</f>
        <v/>
      </c>
      <c r="BS51" s="24" t="str">
        <f>IF($B51="","",Occupancy!$G47*Data!$G$122*Data!$I$122)</f>
        <v/>
      </c>
      <c r="BT51" s="24" t="str">
        <f>IF($B51="","",Occupancy!$G47*Data!$G$122*Data!$I$122)</f>
        <v/>
      </c>
      <c r="BU51" s="24" t="str">
        <f>IF($B51="","",Occupancy!$G47*Data!$G$122*Data!$I$122)</f>
        <v/>
      </c>
      <c r="BV51" s="24" t="str">
        <f>IF($B51="","",Occupancy!$G47*Data!$G$122*Data!$I$122)</f>
        <v/>
      </c>
      <c r="BW51" s="175" t="str">
        <f>IF($B51="","",1000*DHW!CV51/(Data!D$18*24))</f>
        <v/>
      </c>
      <c r="BX51" s="175" t="str">
        <f>IF($B51="","",1000*DHW!CW51/(Data!E$18*24))</f>
        <v/>
      </c>
      <c r="BY51" s="175" t="str">
        <f>IF($B51="","",1000*DHW!CX51/(Data!F$18*24))</f>
        <v/>
      </c>
      <c r="BZ51" s="175" t="str">
        <f>IF($B51="","",1000*DHW!CY51/(Data!G$18*24))</f>
        <v/>
      </c>
      <c r="CA51" s="175" t="str">
        <f>IF($B51="","",1000*DHW!CZ51/(Data!H$18*24))</f>
        <v/>
      </c>
      <c r="CB51" s="175" t="str">
        <f>IF($B51="","",1000*DHW!DA51/(Data!I$18*24))</f>
        <v/>
      </c>
      <c r="CC51" s="175" t="str">
        <f>IF($B51="","",1000*DHW!DB51/(Data!J$18*24))</f>
        <v/>
      </c>
      <c r="CD51" s="175" t="str">
        <f>IF($B51="","",1000*DHW!DC51/(Data!K$18*24))</f>
        <v/>
      </c>
      <c r="CE51" s="175" t="str">
        <f>IF($B51="","",1000*DHW!DD51/(Data!L$18*24))</f>
        <v/>
      </c>
      <c r="CF51" s="175" t="str">
        <f>IF($B51="","",1000*DHW!DE51/(Data!M$18*24))</f>
        <v/>
      </c>
      <c r="CG51" s="175" t="str">
        <f>IF($B51="","",1000*DHW!DF51/(Data!N$18*24))</f>
        <v/>
      </c>
      <c r="CH51" s="175" t="str">
        <f>IF($B51="","",1000*DHW!DG51/(Data!O$18*24))</f>
        <v/>
      </c>
      <c r="CI51" s="24" t="str">
        <f t="shared" si="12"/>
        <v/>
      </c>
      <c r="CJ51" s="24" t="str">
        <f t="shared" si="13"/>
        <v/>
      </c>
      <c r="CK51" s="24" t="str">
        <f t="shared" si="14"/>
        <v/>
      </c>
      <c r="CL51" s="24" t="str">
        <f t="shared" si="15"/>
        <v/>
      </c>
      <c r="CM51" s="24" t="str">
        <f t="shared" si="16"/>
        <v/>
      </c>
      <c r="CN51" s="24" t="str">
        <f t="shared" si="17"/>
        <v/>
      </c>
      <c r="CO51" s="24" t="str">
        <f t="shared" si="18"/>
        <v/>
      </c>
      <c r="CP51" s="24" t="str">
        <f t="shared" si="19"/>
        <v/>
      </c>
      <c r="CQ51" s="24" t="str">
        <f t="shared" si="20"/>
        <v/>
      </c>
      <c r="CR51" s="24" t="str">
        <f t="shared" si="21"/>
        <v/>
      </c>
      <c r="CS51" s="24" t="str">
        <f t="shared" si="22"/>
        <v/>
      </c>
      <c r="CT51" s="24" t="str">
        <f t="shared" si="23"/>
        <v/>
      </c>
    </row>
    <row r="52" spans="2:98" s="3" customFormat="1" ht="19.899999999999999" customHeight="1">
      <c r="B52" s="16" t="str">
        <f>IF('3 INPUT SAP DATA'!H55="","",'3 INPUT SAP DATA'!H55)</f>
        <v/>
      </c>
      <c r="C52" s="24" t="str">
        <f>IF($B52="","",Data!$G$115*Occupancy!$G48*Data!$I$115)</f>
        <v/>
      </c>
      <c r="D52" s="24" t="str">
        <f>IF($B52="","",Data!$G$115*Occupancy!$G48*Data!$I$115)</f>
        <v/>
      </c>
      <c r="E52" s="24" t="str">
        <f>IF($B52="","",Data!$G$115*Occupancy!$G48*Data!$I$115)</f>
        <v/>
      </c>
      <c r="F52" s="24" t="str">
        <f>IF($B52="","",Data!$G$115*Occupancy!$G48*Data!$I$115)</f>
        <v/>
      </c>
      <c r="G52" s="24" t="str">
        <f>IF($B52="","",Data!$G$115*Occupancy!$G48*Data!$I$115)</f>
        <v/>
      </c>
      <c r="H52" s="24" t="str">
        <f>IF($B52="","",Data!$G$115*Occupancy!$G48*Data!$I$115)</f>
        <v/>
      </c>
      <c r="I52" s="24" t="str">
        <f>IF($B52="","",Data!$G$115*Occupancy!$G48*Data!$I$115)</f>
        <v/>
      </c>
      <c r="J52" s="24" t="str">
        <f>IF($B52="","",Data!$G$115*Occupancy!$G48*Data!$I$115)</f>
        <v/>
      </c>
      <c r="K52" s="24" t="str">
        <f>IF($B52="","",Data!$G$115*Occupancy!$G48*Data!$I$115)</f>
        <v/>
      </c>
      <c r="L52" s="24" t="str">
        <f>IF($B52="","",Data!$G$115*Occupancy!$G48*Data!$I$115)</f>
        <v/>
      </c>
      <c r="M52" s="24" t="str">
        <f>IF($B52="","",Data!$G$115*Occupancy!$G48*Data!$I$115)</f>
        <v/>
      </c>
      <c r="N52" s="24" t="str">
        <f>IF($B52="","",Data!$G$115*Occupancy!$G48*Data!$I$115)</f>
        <v/>
      </c>
      <c r="O52" s="175" t="str">
        <f>IF($B52="","",Lighting!P51)</f>
        <v/>
      </c>
      <c r="P52" s="175" t="str">
        <f>IF($B52="","",Lighting!Q51)</f>
        <v/>
      </c>
      <c r="Q52" s="175" t="str">
        <f>IF($B52="","",Lighting!R51)</f>
        <v/>
      </c>
      <c r="R52" s="175" t="str">
        <f>IF($B52="","",Lighting!S51)</f>
        <v/>
      </c>
      <c r="S52" s="175" t="str">
        <f>IF($B52="","",Lighting!T51)</f>
        <v/>
      </c>
      <c r="T52" s="175" t="str">
        <f>IF($B52="","",Lighting!U51)</f>
        <v/>
      </c>
      <c r="U52" s="175" t="str">
        <f>IF($B52="","",Lighting!V51)</f>
        <v/>
      </c>
      <c r="V52" s="175" t="str">
        <f>IF($B52="","",Lighting!W51)</f>
        <v/>
      </c>
      <c r="W52" s="175" t="str">
        <f>IF($B52="","",Lighting!X51)</f>
        <v/>
      </c>
      <c r="X52" s="175" t="str">
        <f>IF($B52="","",Lighting!Y51)</f>
        <v/>
      </c>
      <c r="Y52" s="175" t="str">
        <f>IF($B52="","",Lighting!Z51)</f>
        <v/>
      </c>
      <c r="Z52" s="175" t="str">
        <f>IF($B52="","",Lighting!AA51)</f>
        <v/>
      </c>
      <c r="AA52" s="24" t="str">
        <f>IF($B52="","",Appliances!W51)</f>
        <v/>
      </c>
      <c r="AB52" s="24" t="str">
        <f>IF($B52="","",Appliances!X51)</f>
        <v/>
      </c>
      <c r="AC52" s="24" t="str">
        <f>IF($B52="","",Appliances!Y51)</f>
        <v/>
      </c>
      <c r="AD52" s="24" t="str">
        <f>IF($B52="","",Appliances!Z51)</f>
        <v/>
      </c>
      <c r="AE52" s="24" t="str">
        <f>IF($B52="","",Appliances!AA51)</f>
        <v/>
      </c>
      <c r="AF52" s="24" t="str">
        <f>IF($B52="","",Appliances!AB51)</f>
        <v/>
      </c>
      <c r="AG52" s="24" t="str">
        <f>IF($B52="","",Appliances!AC51)</f>
        <v/>
      </c>
      <c r="AH52" s="24" t="str">
        <f>IF($B52="","",Appliances!AD51)</f>
        <v/>
      </c>
      <c r="AI52" s="24" t="str">
        <f>IF($B52="","",Appliances!AE51)</f>
        <v/>
      </c>
      <c r="AJ52" s="24" t="str">
        <f>IF($B52="","",Appliances!AF51)</f>
        <v/>
      </c>
      <c r="AK52" s="24" t="str">
        <f>IF($B52="","",Appliances!AG51)</f>
        <v/>
      </c>
      <c r="AL52" s="24" t="str">
        <f>IF($B52="","",Appliances!AH51)</f>
        <v/>
      </c>
      <c r="AM52" s="24" t="str">
        <f>IF($B52="","",Cooking!P51)</f>
        <v/>
      </c>
      <c r="AN52" s="24" t="str">
        <f>IF($B52="","",Cooking!Q51)</f>
        <v/>
      </c>
      <c r="AO52" s="24" t="str">
        <f>IF($B52="","",Cooking!R51)</f>
        <v/>
      </c>
      <c r="AP52" s="24" t="str">
        <f>IF($B52="","",Cooking!S51)</f>
        <v/>
      </c>
      <c r="AQ52" s="24" t="str">
        <f>IF($B52="","",Cooking!T51)</f>
        <v/>
      </c>
      <c r="AR52" s="24" t="str">
        <f>IF($B52="","",Cooking!U51)</f>
        <v/>
      </c>
      <c r="AS52" s="24" t="str">
        <f>IF($B52="","",Cooking!V51)</f>
        <v/>
      </c>
      <c r="AT52" s="24" t="str">
        <f>IF($B52="","",Cooking!W51)</f>
        <v/>
      </c>
      <c r="AU52" s="24" t="str">
        <f>IF($B52="","",Cooking!X51)</f>
        <v/>
      </c>
      <c r="AV52" s="24" t="str">
        <f>IF($B52="","",Cooking!Y51)</f>
        <v/>
      </c>
      <c r="AW52" s="24" t="str">
        <f>IF($B52="","",Cooking!Z51)</f>
        <v/>
      </c>
      <c r="AX52" s="24" t="str">
        <f>IF($B52="","",Cooking!AA51)</f>
        <v/>
      </c>
      <c r="AY52" s="176" t="str">
        <f>IF($B52="","",IF(ISNUMBER(SEARCH("Gas",'3 INPUT SAP DATA'!$AI55)),Data!$G$119*Data!$I$119,0)
+(('3 INPUT SAP DATA'!$AQ55*1000/8760)-IF(ISNUMBER(SEARCH("Gas",'3 INPUT SAP DATA'!$AI55)),Data!$G$119*Data!$I$119,0))
*IF(ISNUMBER(SEARCH("MVHR",'3 INPUT SAP DATA'!$R55)),Data!$I$121,IF(ISNUMBER(SEARCH("Positive",'3 INPUT SAP DATA'!$R55)),Data!$I$120)))</f>
        <v/>
      </c>
      <c r="AZ52" s="176" t="str">
        <f>IF($B52="","",IF(ISNUMBER(SEARCH("Gas",'3 INPUT SAP DATA'!$AI55)),Data!$G$119*Data!$I$119,0)
+(('3 INPUT SAP DATA'!$AQ55*1000/8760)-IF(ISNUMBER(SEARCH("Gas",'3 INPUT SAP DATA'!$AI55)),Data!$G$119*Data!$I$119,0))
*IF(ISNUMBER(SEARCH("MVHR",'3 INPUT SAP DATA'!$R55)),Data!$I$121,IF(ISNUMBER(SEARCH("Positive",'3 INPUT SAP DATA'!$R55)),Data!$I$120)))</f>
        <v/>
      </c>
      <c r="BA52" s="176" t="str">
        <f>IF($B52="","",IF(ISNUMBER(SEARCH("Gas",'3 INPUT SAP DATA'!$AI55)),Data!$G$119*Data!$I$119,0)
+(('3 INPUT SAP DATA'!$AQ55*1000/8760)-IF(ISNUMBER(SEARCH("Gas",'3 INPUT SAP DATA'!$AI55)),Data!$G$119*Data!$I$119,0))
*IF(ISNUMBER(SEARCH("MVHR",'3 INPUT SAP DATA'!$R55)),Data!$I$121,IF(ISNUMBER(SEARCH("Positive",'3 INPUT SAP DATA'!$R55)),Data!$I$120)))</f>
        <v/>
      </c>
      <c r="BB52" s="176" t="str">
        <f>IF($B52="","",IF(ISNUMBER(SEARCH("Gas",'3 INPUT SAP DATA'!$AI55)),Data!$G$119*Data!$I$119,0)
+(('3 INPUT SAP DATA'!$AQ55*1000/8760)-IF(ISNUMBER(SEARCH("Gas",'3 INPUT SAP DATA'!$AI55)),Data!$G$119*Data!$I$119,0))
*IF(ISNUMBER(SEARCH("MVHR",'3 INPUT SAP DATA'!$R55)),Data!$I$121,IF(ISNUMBER(SEARCH("Positive",'3 INPUT SAP DATA'!$R55)),Data!$I$120)))</f>
        <v/>
      </c>
      <c r="BC52" s="176" t="str">
        <f>IF($B52="","",IF(ISNUMBER(SEARCH("Gas",'3 INPUT SAP DATA'!$AI55)),Data!$G$119*Data!$I$119,0)
+(('3 INPUT SAP DATA'!$AQ55*1000/8760)-IF(ISNUMBER(SEARCH("Gas",'3 INPUT SAP DATA'!$AI55)),Data!$G$119*Data!$I$119,0))
*IF(ISNUMBER(SEARCH("MVHR",'3 INPUT SAP DATA'!$R55)),Data!$I$121,IF(ISNUMBER(SEARCH("Positive",'3 INPUT SAP DATA'!$R55)),Data!$I$120)))</f>
        <v/>
      </c>
      <c r="BD52" s="176" t="str">
        <f>IF($B52="","",IF(ISNUMBER(SEARCH("Gas",'3 INPUT SAP DATA'!$AI55)),Data!$G$119*Data!$I$119,0)
+(('3 INPUT SAP DATA'!$AQ55*1000/8760)-IF(ISNUMBER(SEARCH("Gas",'3 INPUT SAP DATA'!$AI55)),Data!$G$119*Data!$I$119,0))
*IF(ISNUMBER(SEARCH("MVHR",'3 INPUT SAP DATA'!$R55)),Data!$I$121,IF(ISNUMBER(SEARCH("Positive",'3 INPUT SAP DATA'!$R55)),Data!$I$120)))</f>
        <v/>
      </c>
      <c r="BE52" s="176" t="str">
        <f>IF($B52="","",IF(ISNUMBER(SEARCH("Gas",'3 INPUT SAP DATA'!$AI55)),Data!$G$119*Data!$I$119,0)
+(('3 INPUT SAP DATA'!$AQ55*1000/8760)-IF(ISNUMBER(SEARCH("Gas",'3 INPUT SAP DATA'!$AI55)),Data!$G$119*Data!$I$119,0))
*IF(ISNUMBER(SEARCH("MVHR",'3 INPUT SAP DATA'!$R55)),Data!$I$121,IF(ISNUMBER(SEARCH("Positive",'3 INPUT SAP DATA'!$R55)),Data!$I$120)))</f>
        <v/>
      </c>
      <c r="BF52" s="176" t="str">
        <f>IF($B52="","",IF(ISNUMBER(SEARCH("Gas",'3 INPUT SAP DATA'!$AI55)),Data!$G$119*Data!$I$119,0)
+(('3 INPUT SAP DATA'!$AQ55*1000/8760)-IF(ISNUMBER(SEARCH("Gas",'3 INPUT SAP DATA'!$AI55)),Data!$G$119*Data!$I$119,0))
*IF(ISNUMBER(SEARCH("MVHR",'3 INPUT SAP DATA'!$R55)),Data!$I$121,IF(ISNUMBER(SEARCH("Positive",'3 INPUT SAP DATA'!$R55)),Data!$I$120)))</f>
        <v/>
      </c>
      <c r="BG52" s="176" t="str">
        <f>IF($B52="","",IF(ISNUMBER(SEARCH("Gas",'3 INPUT SAP DATA'!$AI55)),Data!$G$119*Data!$I$119,0)
+(('3 INPUT SAP DATA'!$AQ55*1000/8760)-IF(ISNUMBER(SEARCH("Gas",'3 INPUT SAP DATA'!$AI55)),Data!$G$119*Data!$I$119,0))
*IF(ISNUMBER(SEARCH("MVHR",'3 INPUT SAP DATA'!$R55)),Data!$I$121,IF(ISNUMBER(SEARCH("Positive",'3 INPUT SAP DATA'!$R55)),Data!$I$120)))</f>
        <v/>
      </c>
      <c r="BH52" s="176" t="str">
        <f>IF($B52="","",IF(ISNUMBER(SEARCH("Gas",'3 INPUT SAP DATA'!$AI55)),Data!$G$119*Data!$I$119,0)
+(('3 INPUT SAP DATA'!$AQ55*1000/8760)-IF(ISNUMBER(SEARCH("Gas",'3 INPUT SAP DATA'!$AI55)),Data!$G$119*Data!$I$119,0))
*IF(ISNUMBER(SEARCH("MVHR",'3 INPUT SAP DATA'!$R55)),Data!$I$121,IF(ISNUMBER(SEARCH("Positive",'3 INPUT SAP DATA'!$R55)),Data!$I$120)))</f>
        <v/>
      </c>
      <c r="BI52" s="176" t="str">
        <f>IF($B52="","",IF(ISNUMBER(SEARCH("Gas",'3 INPUT SAP DATA'!$AI55)),Data!$G$119*Data!$I$119,0)
+(('3 INPUT SAP DATA'!$AQ55*1000/8760)-IF(ISNUMBER(SEARCH("Gas",'3 INPUT SAP DATA'!$AI55)),Data!$G$119*Data!$I$119,0))
*IF(ISNUMBER(SEARCH("MVHR",'3 INPUT SAP DATA'!$R55)),Data!$I$121,IF(ISNUMBER(SEARCH("Positive",'3 INPUT SAP DATA'!$R55)),Data!$I$120)))</f>
        <v/>
      </c>
      <c r="BJ52" s="176" t="str">
        <f>IF($B52="","",IF(ISNUMBER(SEARCH("Gas",'3 INPUT SAP DATA'!$AI55)),Data!$G$119*Data!$I$119,0)
+(('3 INPUT SAP DATA'!$AQ55*1000/8760)-IF(ISNUMBER(SEARCH("Gas",'3 INPUT SAP DATA'!$AI55)),Data!$G$119*Data!$I$119,0))
*IF(ISNUMBER(SEARCH("MVHR",'3 INPUT SAP DATA'!$R55)),Data!$I$121,IF(ISNUMBER(SEARCH("Positive",'3 INPUT SAP DATA'!$R55)),Data!$I$120)))</f>
        <v/>
      </c>
      <c r="BK52" s="24" t="str">
        <f>IF($B52="","",Occupancy!$G48*Data!$G$122*Data!$I$122)</f>
        <v/>
      </c>
      <c r="BL52" s="24" t="str">
        <f>IF($B52="","",Occupancy!$G48*Data!$G$122*Data!$I$122)</f>
        <v/>
      </c>
      <c r="BM52" s="24" t="str">
        <f>IF($B52="","",Occupancy!$G48*Data!$G$122*Data!$I$122)</f>
        <v/>
      </c>
      <c r="BN52" s="24" t="str">
        <f>IF($B52="","",Occupancy!$G48*Data!$G$122*Data!$I$122)</f>
        <v/>
      </c>
      <c r="BO52" s="24" t="str">
        <f>IF($B52="","",Occupancy!$G48*Data!$G$122*Data!$I$122)</f>
        <v/>
      </c>
      <c r="BP52" s="24" t="str">
        <f>IF($B52="","",Occupancy!$G48*Data!$G$122*Data!$I$122)</f>
        <v/>
      </c>
      <c r="BQ52" s="24" t="str">
        <f>IF($B52="","",Occupancy!$G48*Data!$G$122*Data!$I$122)</f>
        <v/>
      </c>
      <c r="BR52" s="24" t="str">
        <f>IF($B52="","",Occupancy!$G48*Data!$G$122*Data!$I$122)</f>
        <v/>
      </c>
      <c r="BS52" s="24" t="str">
        <f>IF($B52="","",Occupancy!$G48*Data!$G$122*Data!$I$122)</f>
        <v/>
      </c>
      <c r="BT52" s="24" t="str">
        <f>IF($B52="","",Occupancy!$G48*Data!$G$122*Data!$I$122)</f>
        <v/>
      </c>
      <c r="BU52" s="24" t="str">
        <f>IF($B52="","",Occupancy!$G48*Data!$G$122*Data!$I$122)</f>
        <v/>
      </c>
      <c r="BV52" s="24" t="str">
        <f>IF($B52="","",Occupancy!$G48*Data!$G$122*Data!$I$122)</f>
        <v/>
      </c>
      <c r="BW52" s="175" t="str">
        <f>IF($B52="","",1000*DHW!CV52/(Data!D$18*24))</f>
        <v/>
      </c>
      <c r="BX52" s="175" t="str">
        <f>IF($B52="","",1000*DHW!CW52/(Data!E$18*24))</f>
        <v/>
      </c>
      <c r="BY52" s="175" t="str">
        <f>IF($B52="","",1000*DHW!CX52/(Data!F$18*24))</f>
        <v/>
      </c>
      <c r="BZ52" s="175" t="str">
        <f>IF($B52="","",1000*DHW!CY52/(Data!G$18*24))</f>
        <v/>
      </c>
      <c r="CA52" s="175" t="str">
        <f>IF($B52="","",1000*DHW!CZ52/(Data!H$18*24))</f>
        <v/>
      </c>
      <c r="CB52" s="175" t="str">
        <f>IF($B52="","",1000*DHW!DA52/(Data!I$18*24))</f>
        <v/>
      </c>
      <c r="CC52" s="175" t="str">
        <f>IF($B52="","",1000*DHW!DB52/(Data!J$18*24))</f>
        <v/>
      </c>
      <c r="CD52" s="175" t="str">
        <f>IF($B52="","",1000*DHW!DC52/(Data!K$18*24))</f>
        <v/>
      </c>
      <c r="CE52" s="175" t="str">
        <f>IF($B52="","",1000*DHW!DD52/(Data!L$18*24))</f>
        <v/>
      </c>
      <c r="CF52" s="175" t="str">
        <f>IF($B52="","",1000*DHW!DE52/(Data!M$18*24))</f>
        <v/>
      </c>
      <c r="CG52" s="175" t="str">
        <f>IF($B52="","",1000*DHW!DF52/(Data!N$18*24))</f>
        <v/>
      </c>
      <c r="CH52" s="175" t="str">
        <f>IF($B52="","",1000*DHW!DG52/(Data!O$18*24))</f>
        <v/>
      </c>
      <c r="CI52" s="24" t="str">
        <f t="shared" si="12"/>
        <v/>
      </c>
      <c r="CJ52" s="24" t="str">
        <f t="shared" si="13"/>
        <v/>
      </c>
      <c r="CK52" s="24" t="str">
        <f t="shared" si="14"/>
        <v/>
      </c>
      <c r="CL52" s="24" t="str">
        <f t="shared" si="15"/>
        <v/>
      </c>
      <c r="CM52" s="24" t="str">
        <f t="shared" si="16"/>
        <v/>
      </c>
      <c r="CN52" s="24" t="str">
        <f t="shared" si="17"/>
        <v/>
      </c>
      <c r="CO52" s="24" t="str">
        <f t="shared" si="18"/>
        <v/>
      </c>
      <c r="CP52" s="24" t="str">
        <f t="shared" si="19"/>
        <v/>
      </c>
      <c r="CQ52" s="24" t="str">
        <f t="shared" si="20"/>
        <v/>
      </c>
      <c r="CR52" s="24" t="str">
        <f t="shared" si="21"/>
        <v/>
      </c>
      <c r="CS52" s="24" t="str">
        <f t="shared" si="22"/>
        <v/>
      </c>
      <c r="CT52" s="24" t="str">
        <f t="shared" si="23"/>
        <v/>
      </c>
    </row>
    <row r="53" spans="2:98" s="3" customFormat="1" ht="19.899999999999999" customHeight="1">
      <c r="B53" s="16" t="str">
        <f>IF('3 INPUT SAP DATA'!H56="","",'3 INPUT SAP DATA'!H56)</f>
        <v/>
      </c>
      <c r="C53" s="24" t="str">
        <f>IF($B53="","",Data!$G$115*Occupancy!$G49*Data!$I$115)</f>
        <v/>
      </c>
      <c r="D53" s="24" t="str">
        <f>IF($B53="","",Data!$G$115*Occupancy!$G49*Data!$I$115)</f>
        <v/>
      </c>
      <c r="E53" s="24" t="str">
        <f>IF($B53="","",Data!$G$115*Occupancy!$G49*Data!$I$115)</f>
        <v/>
      </c>
      <c r="F53" s="24" t="str">
        <f>IF($B53="","",Data!$G$115*Occupancy!$G49*Data!$I$115)</f>
        <v/>
      </c>
      <c r="G53" s="24" t="str">
        <f>IF($B53="","",Data!$G$115*Occupancy!$G49*Data!$I$115)</f>
        <v/>
      </c>
      <c r="H53" s="24" t="str">
        <f>IF($B53="","",Data!$G$115*Occupancy!$G49*Data!$I$115)</f>
        <v/>
      </c>
      <c r="I53" s="24" t="str">
        <f>IF($B53="","",Data!$G$115*Occupancy!$G49*Data!$I$115)</f>
        <v/>
      </c>
      <c r="J53" s="24" t="str">
        <f>IF($B53="","",Data!$G$115*Occupancy!$G49*Data!$I$115)</f>
        <v/>
      </c>
      <c r="K53" s="24" t="str">
        <f>IF($B53="","",Data!$G$115*Occupancy!$G49*Data!$I$115)</f>
        <v/>
      </c>
      <c r="L53" s="24" t="str">
        <f>IF($B53="","",Data!$G$115*Occupancy!$G49*Data!$I$115)</f>
        <v/>
      </c>
      <c r="M53" s="24" t="str">
        <f>IF($B53="","",Data!$G$115*Occupancy!$G49*Data!$I$115)</f>
        <v/>
      </c>
      <c r="N53" s="24" t="str">
        <f>IF($B53="","",Data!$G$115*Occupancy!$G49*Data!$I$115)</f>
        <v/>
      </c>
      <c r="O53" s="175" t="str">
        <f>IF($B53="","",Lighting!P52)</f>
        <v/>
      </c>
      <c r="P53" s="175" t="str">
        <f>IF($B53="","",Lighting!Q52)</f>
        <v/>
      </c>
      <c r="Q53" s="175" t="str">
        <f>IF($B53="","",Lighting!R52)</f>
        <v/>
      </c>
      <c r="R53" s="175" t="str">
        <f>IF($B53="","",Lighting!S52)</f>
        <v/>
      </c>
      <c r="S53" s="175" t="str">
        <f>IF($B53="","",Lighting!T52)</f>
        <v/>
      </c>
      <c r="T53" s="175" t="str">
        <f>IF($B53="","",Lighting!U52)</f>
        <v/>
      </c>
      <c r="U53" s="175" t="str">
        <f>IF($B53="","",Lighting!V52)</f>
        <v/>
      </c>
      <c r="V53" s="175" t="str">
        <f>IF($B53="","",Lighting!W52)</f>
        <v/>
      </c>
      <c r="W53" s="175" t="str">
        <f>IF($B53="","",Lighting!X52)</f>
        <v/>
      </c>
      <c r="X53" s="175" t="str">
        <f>IF($B53="","",Lighting!Y52)</f>
        <v/>
      </c>
      <c r="Y53" s="175" t="str">
        <f>IF($B53="","",Lighting!Z52)</f>
        <v/>
      </c>
      <c r="Z53" s="175" t="str">
        <f>IF($B53="","",Lighting!AA52)</f>
        <v/>
      </c>
      <c r="AA53" s="24" t="str">
        <f>IF($B53="","",Appliances!W52)</f>
        <v/>
      </c>
      <c r="AB53" s="24" t="str">
        <f>IF($B53="","",Appliances!X52)</f>
        <v/>
      </c>
      <c r="AC53" s="24" t="str">
        <f>IF($B53="","",Appliances!Y52)</f>
        <v/>
      </c>
      <c r="AD53" s="24" t="str">
        <f>IF($B53="","",Appliances!Z52)</f>
        <v/>
      </c>
      <c r="AE53" s="24" t="str">
        <f>IF($B53="","",Appliances!AA52)</f>
        <v/>
      </c>
      <c r="AF53" s="24" t="str">
        <f>IF($B53="","",Appliances!AB52)</f>
        <v/>
      </c>
      <c r="AG53" s="24" t="str">
        <f>IF($B53="","",Appliances!AC52)</f>
        <v/>
      </c>
      <c r="AH53" s="24" t="str">
        <f>IF($B53="","",Appliances!AD52)</f>
        <v/>
      </c>
      <c r="AI53" s="24" t="str">
        <f>IF($B53="","",Appliances!AE52)</f>
        <v/>
      </c>
      <c r="AJ53" s="24" t="str">
        <f>IF($B53="","",Appliances!AF52)</f>
        <v/>
      </c>
      <c r="AK53" s="24" t="str">
        <f>IF($B53="","",Appliances!AG52)</f>
        <v/>
      </c>
      <c r="AL53" s="24" t="str">
        <f>IF($B53="","",Appliances!AH52)</f>
        <v/>
      </c>
      <c r="AM53" s="24" t="str">
        <f>IF($B53="","",Cooking!P52)</f>
        <v/>
      </c>
      <c r="AN53" s="24" t="str">
        <f>IF($B53="","",Cooking!Q52)</f>
        <v/>
      </c>
      <c r="AO53" s="24" t="str">
        <f>IF($B53="","",Cooking!R52)</f>
        <v/>
      </c>
      <c r="AP53" s="24" t="str">
        <f>IF($B53="","",Cooking!S52)</f>
        <v/>
      </c>
      <c r="AQ53" s="24" t="str">
        <f>IF($B53="","",Cooking!T52)</f>
        <v/>
      </c>
      <c r="AR53" s="24" t="str">
        <f>IF($B53="","",Cooking!U52)</f>
        <v/>
      </c>
      <c r="AS53" s="24" t="str">
        <f>IF($B53="","",Cooking!V52)</f>
        <v/>
      </c>
      <c r="AT53" s="24" t="str">
        <f>IF($B53="","",Cooking!W52)</f>
        <v/>
      </c>
      <c r="AU53" s="24" t="str">
        <f>IF($B53="","",Cooking!X52)</f>
        <v/>
      </c>
      <c r="AV53" s="24" t="str">
        <f>IF($B53="","",Cooking!Y52)</f>
        <v/>
      </c>
      <c r="AW53" s="24" t="str">
        <f>IF($B53="","",Cooking!Z52)</f>
        <v/>
      </c>
      <c r="AX53" s="24" t="str">
        <f>IF($B53="","",Cooking!AA52)</f>
        <v/>
      </c>
      <c r="AY53" s="176" t="str">
        <f>IF($B53="","",IF(ISNUMBER(SEARCH("Gas",'3 INPUT SAP DATA'!$AI56)),Data!$G$119*Data!$I$119,0)
+(('3 INPUT SAP DATA'!$AQ56*1000/8760)-IF(ISNUMBER(SEARCH("Gas",'3 INPUT SAP DATA'!$AI56)),Data!$G$119*Data!$I$119,0))
*IF(ISNUMBER(SEARCH("MVHR",'3 INPUT SAP DATA'!$R56)),Data!$I$121,IF(ISNUMBER(SEARCH("Positive",'3 INPUT SAP DATA'!$R56)),Data!$I$120)))</f>
        <v/>
      </c>
      <c r="AZ53" s="176" t="str">
        <f>IF($B53="","",IF(ISNUMBER(SEARCH("Gas",'3 INPUT SAP DATA'!$AI56)),Data!$G$119*Data!$I$119,0)
+(('3 INPUT SAP DATA'!$AQ56*1000/8760)-IF(ISNUMBER(SEARCH("Gas",'3 INPUT SAP DATA'!$AI56)),Data!$G$119*Data!$I$119,0))
*IF(ISNUMBER(SEARCH("MVHR",'3 INPUT SAP DATA'!$R56)),Data!$I$121,IF(ISNUMBER(SEARCH("Positive",'3 INPUT SAP DATA'!$R56)),Data!$I$120)))</f>
        <v/>
      </c>
      <c r="BA53" s="176" t="str">
        <f>IF($B53="","",IF(ISNUMBER(SEARCH("Gas",'3 INPUT SAP DATA'!$AI56)),Data!$G$119*Data!$I$119,0)
+(('3 INPUT SAP DATA'!$AQ56*1000/8760)-IF(ISNUMBER(SEARCH("Gas",'3 INPUT SAP DATA'!$AI56)),Data!$G$119*Data!$I$119,0))
*IF(ISNUMBER(SEARCH("MVHR",'3 INPUT SAP DATA'!$R56)),Data!$I$121,IF(ISNUMBER(SEARCH("Positive",'3 INPUT SAP DATA'!$R56)),Data!$I$120)))</f>
        <v/>
      </c>
      <c r="BB53" s="176" t="str">
        <f>IF($B53="","",IF(ISNUMBER(SEARCH("Gas",'3 INPUT SAP DATA'!$AI56)),Data!$G$119*Data!$I$119,0)
+(('3 INPUT SAP DATA'!$AQ56*1000/8760)-IF(ISNUMBER(SEARCH("Gas",'3 INPUT SAP DATA'!$AI56)),Data!$G$119*Data!$I$119,0))
*IF(ISNUMBER(SEARCH("MVHR",'3 INPUT SAP DATA'!$R56)),Data!$I$121,IF(ISNUMBER(SEARCH("Positive",'3 INPUT SAP DATA'!$R56)),Data!$I$120)))</f>
        <v/>
      </c>
      <c r="BC53" s="176" t="str">
        <f>IF($B53="","",IF(ISNUMBER(SEARCH("Gas",'3 INPUT SAP DATA'!$AI56)),Data!$G$119*Data!$I$119,0)
+(('3 INPUT SAP DATA'!$AQ56*1000/8760)-IF(ISNUMBER(SEARCH("Gas",'3 INPUT SAP DATA'!$AI56)),Data!$G$119*Data!$I$119,0))
*IF(ISNUMBER(SEARCH("MVHR",'3 INPUT SAP DATA'!$R56)),Data!$I$121,IF(ISNUMBER(SEARCH("Positive",'3 INPUT SAP DATA'!$R56)),Data!$I$120)))</f>
        <v/>
      </c>
      <c r="BD53" s="176" t="str">
        <f>IF($B53="","",IF(ISNUMBER(SEARCH("Gas",'3 INPUT SAP DATA'!$AI56)),Data!$G$119*Data!$I$119,0)
+(('3 INPUT SAP DATA'!$AQ56*1000/8760)-IF(ISNUMBER(SEARCH("Gas",'3 INPUT SAP DATA'!$AI56)),Data!$G$119*Data!$I$119,0))
*IF(ISNUMBER(SEARCH("MVHR",'3 INPUT SAP DATA'!$R56)),Data!$I$121,IF(ISNUMBER(SEARCH("Positive",'3 INPUT SAP DATA'!$R56)),Data!$I$120)))</f>
        <v/>
      </c>
      <c r="BE53" s="176" t="str">
        <f>IF($B53="","",IF(ISNUMBER(SEARCH("Gas",'3 INPUT SAP DATA'!$AI56)),Data!$G$119*Data!$I$119,0)
+(('3 INPUT SAP DATA'!$AQ56*1000/8760)-IF(ISNUMBER(SEARCH("Gas",'3 INPUT SAP DATA'!$AI56)),Data!$G$119*Data!$I$119,0))
*IF(ISNUMBER(SEARCH("MVHR",'3 INPUT SAP DATA'!$R56)),Data!$I$121,IF(ISNUMBER(SEARCH("Positive",'3 INPUT SAP DATA'!$R56)),Data!$I$120)))</f>
        <v/>
      </c>
      <c r="BF53" s="176" t="str">
        <f>IF($B53="","",IF(ISNUMBER(SEARCH("Gas",'3 INPUT SAP DATA'!$AI56)),Data!$G$119*Data!$I$119,0)
+(('3 INPUT SAP DATA'!$AQ56*1000/8760)-IF(ISNUMBER(SEARCH("Gas",'3 INPUT SAP DATA'!$AI56)),Data!$G$119*Data!$I$119,0))
*IF(ISNUMBER(SEARCH("MVHR",'3 INPUT SAP DATA'!$R56)),Data!$I$121,IF(ISNUMBER(SEARCH("Positive",'3 INPUT SAP DATA'!$R56)),Data!$I$120)))</f>
        <v/>
      </c>
      <c r="BG53" s="176" t="str">
        <f>IF($B53="","",IF(ISNUMBER(SEARCH("Gas",'3 INPUT SAP DATA'!$AI56)),Data!$G$119*Data!$I$119,0)
+(('3 INPUT SAP DATA'!$AQ56*1000/8760)-IF(ISNUMBER(SEARCH("Gas",'3 INPUT SAP DATA'!$AI56)),Data!$G$119*Data!$I$119,0))
*IF(ISNUMBER(SEARCH("MVHR",'3 INPUT SAP DATA'!$R56)),Data!$I$121,IF(ISNUMBER(SEARCH("Positive",'3 INPUT SAP DATA'!$R56)),Data!$I$120)))</f>
        <v/>
      </c>
      <c r="BH53" s="176" t="str">
        <f>IF($B53="","",IF(ISNUMBER(SEARCH("Gas",'3 INPUT SAP DATA'!$AI56)),Data!$G$119*Data!$I$119,0)
+(('3 INPUT SAP DATA'!$AQ56*1000/8760)-IF(ISNUMBER(SEARCH("Gas",'3 INPUT SAP DATA'!$AI56)),Data!$G$119*Data!$I$119,0))
*IF(ISNUMBER(SEARCH("MVHR",'3 INPUT SAP DATA'!$R56)),Data!$I$121,IF(ISNUMBER(SEARCH("Positive",'3 INPUT SAP DATA'!$R56)),Data!$I$120)))</f>
        <v/>
      </c>
      <c r="BI53" s="176" t="str">
        <f>IF($B53="","",IF(ISNUMBER(SEARCH("Gas",'3 INPUT SAP DATA'!$AI56)),Data!$G$119*Data!$I$119,0)
+(('3 INPUT SAP DATA'!$AQ56*1000/8760)-IF(ISNUMBER(SEARCH("Gas",'3 INPUT SAP DATA'!$AI56)),Data!$G$119*Data!$I$119,0))
*IF(ISNUMBER(SEARCH("MVHR",'3 INPUT SAP DATA'!$R56)),Data!$I$121,IF(ISNUMBER(SEARCH("Positive",'3 INPUT SAP DATA'!$R56)),Data!$I$120)))</f>
        <v/>
      </c>
      <c r="BJ53" s="176" t="str">
        <f>IF($B53="","",IF(ISNUMBER(SEARCH("Gas",'3 INPUT SAP DATA'!$AI56)),Data!$G$119*Data!$I$119,0)
+(('3 INPUT SAP DATA'!$AQ56*1000/8760)-IF(ISNUMBER(SEARCH("Gas",'3 INPUT SAP DATA'!$AI56)),Data!$G$119*Data!$I$119,0))
*IF(ISNUMBER(SEARCH("MVHR",'3 INPUT SAP DATA'!$R56)),Data!$I$121,IF(ISNUMBER(SEARCH("Positive",'3 INPUT SAP DATA'!$R56)),Data!$I$120)))</f>
        <v/>
      </c>
      <c r="BK53" s="24" t="str">
        <f>IF($B53="","",Occupancy!$G49*Data!$G$122*Data!$I$122)</f>
        <v/>
      </c>
      <c r="BL53" s="24" t="str">
        <f>IF($B53="","",Occupancy!$G49*Data!$G$122*Data!$I$122)</f>
        <v/>
      </c>
      <c r="BM53" s="24" t="str">
        <f>IF($B53="","",Occupancy!$G49*Data!$G$122*Data!$I$122)</f>
        <v/>
      </c>
      <c r="BN53" s="24" t="str">
        <f>IF($B53="","",Occupancy!$G49*Data!$G$122*Data!$I$122)</f>
        <v/>
      </c>
      <c r="BO53" s="24" t="str">
        <f>IF($B53="","",Occupancy!$G49*Data!$G$122*Data!$I$122)</f>
        <v/>
      </c>
      <c r="BP53" s="24" t="str">
        <f>IF($B53="","",Occupancy!$G49*Data!$G$122*Data!$I$122)</f>
        <v/>
      </c>
      <c r="BQ53" s="24" t="str">
        <f>IF($B53="","",Occupancy!$G49*Data!$G$122*Data!$I$122)</f>
        <v/>
      </c>
      <c r="BR53" s="24" t="str">
        <f>IF($B53="","",Occupancy!$G49*Data!$G$122*Data!$I$122)</f>
        <v/>
      </c>
      <c r="BS53" s="24" t="str">
        <f>IF($B53="","",Occupancy!$G49*Data!$G$122*Data!$I$122)</f>
        <v/>
      </c>
      <c r="BT53" s="24" t="str">
        <f>IF($B53="","",Occupancy!$G49*Data!$G$122*Data!$I$122)</f>
        <v/>
      </c>
      <c r="BU53" s="24" t="str">
        <f>IF($B53="","",Occupancy!$G49*Data!$G$122*Data!$I$122)</f>
        <v/>
      </c>
      <c r="BV53" s="24" t="str">
        <f>IF($B53="","",Occupancy!$G49*Data!$G$122*Data!$I$122)</f>
        <v/>
      </c>
      <c r="BW53" s="175" t="str">
        <f>IF($B53="","",1000*DHW!CV53/(Data!D$18*24))</f>
        <v/>
      </c>
      <c r="BX53" s="175" t="str">
        <f>IF($B53="","",1000*DHW!CW53/(Data!E$18*24))</f>
        <v/>
      </c>
      <c r="BY53" s="175" t="str">
        <f>IF($B53="","",1000*DHW!CX53/(Data!F$18*24))</f>
        <v/>
      </c>
      <c r="BZ53" s="175" t="str">
        <f>IF($B53="","",1000*DHW!CY53/(Data!G$18*24))</f>
        <v/>
      </c>
      <c r="CA53" s="175" t="str">
        <f>IF($B53="","",1000*DHW!CZ53/(Data!H$18*24))</f>
        <v/>
      </c>
      <c r="CB53" s="175" t="str">
        <f>IF($B53="","",1000*DHW!DA53/(Data!I$18*24))</f>
        <v/>
      </c>
      <c r="CC53" s="175" t="str">
        <f>IF($B53="","",1000*DHW!DB53/(Data!J$18*24))</f>
        <v/>
      </c>
      <c r="CD53" s="175" t="str">
        <f>IF($B53="","",1000*DHW!DC53/(Data!K$18*24))</f>
        <v/>
      </c>
      <c r="CE53" s="175" t="str">
        <f>IF($B53="","",1000*DHW!DD53/(Data!L$18*24))</f>
        <v/>
      </c>
      <c r="CF53" s="175" t="str">
        <f>IF($B53="","",1000*DHW!DE53/(Data!M$18*24))</f>
        <v/>
      </c>
      <c r="CG53" s="175" t="str">
        <f>IF($B53="","",1000*DHW!DF53/(Data!N$18*24))</f>
        <v/>
      </c>
      <c r="CH53" s="175" t="str">
        <f>IF($B53="","",1000*DHW!DG53/(Data!O$18*24))</f>
        <v/>
      </c>
      <c r="CI53" s="24" t="str">
        <f t="shared" si="12"/>
        <v/>
      </c>
      <c r="CJ53" s="24" t="str">
        <f t="shared" si="13"/>
        <v/>
      </c>
      <c r="CK53" s="24" t="str">
        <f t="shared" si="14"/>
        <v/>
      </c>
      <c r="CL53" s="24" t="str">
        <f t="shared" si="15"/>
        <v/>
      </c>
      <c r="CM53" s="24" t="str">
        <f t="shared" si="16"/>
        <v/>
      </c>
      <c r="CN53" s="24" t="str">
        <f t="shared" si="17"/>
        <v/>
      </c>
      <c r="CO53" s="24" t="str">
        <f t="shared" si="18"/>
        <v/>
      </c>
      <c r="CP53" s="24" t="str">
        <f t="shared" si="19"/>
        <v/>
      </c>
      <c r="CQ53" s="24" t="str">
        <f t="shared" si="20"/>
        <v/>
      </c>
      <c r="CR53" s="24" t="str">
        <f t="shared" si="21"/>
        <v/>
      </c>
      <c r="CS53" s="24" t="str">
        <f t="shared" si="22"/>
        <v/>
      </c>
      <c r="CT53" s="24" t="str">
        <f t="shared" si="23"/>
        <v/>
      </c>
    </row>
    <row r="54" spans="2:98" s="3" customFormat="1" ht="19.899999999999999" customHeight="1">
      <c r="B54" s="16" t="str">
        <f>IF('3 INPUT SAP DATA'!H57="","",'3 INPUT SAP DATA'!H57)</f>
        <v/>
      </c>
      <c r="C54" s="24" t="str">
        <f>IF($B54="","",Data!$G$115*Occupancy!$G50*Data!$I$115)</f>
        <v/>
      </c>
      <c r="D54" s="24" t="str">
        <f>IF($B54="","",Data!$G$115*Occupancy!$G50*Data!$I$115)</f>
        <v/>
      </c>
      <c r="E54" s="24" t="str">
        <f>IF($B54="","",Data!$G$115*Occupancy!$G50*Data!$I$115)</f>
        <v/>
      </c>
      <c r="F54" s="24" t="str">
        <f>IF($B54="","",Data!$G$115*Occupancy!$G50*Data!$I$115)</f>
        <v/>
      </c>
      <c r="G54" s="24" t="str">
        <f>IF($B54="","",Data!$G$115*Occupancy!$G50*Data!$I$115)</f>
        <v/>
      </c>
      <c r="H54" s="24" t="str">
        <f>IF($B54="","",Data!$G$115*Occupancy!$G50*Data!$I$115)</f>
        <v/>
      </c>
      <c r="I54" s="24" t="str">
        <f>IF($B54="","",Data!$G$115*Occupancy!$G50*Data!$I$115)</f>
        <v/>
      </c>
      <c r="J54" s="24" t="str">
        <f>IF($B54="","",Data!$G$115*Occupancy!$G50*Data!$I$115)</f>
        <v/>
      </c>
      <c r="K54" s="24" t="str">
        <f>IF($B54="","",Data!$G$115*Occupancy!$G50*Data!$I$115)</f>
        <v/>
      </c>
      <c r="L54" s="24" t="str">
        <f>IF($B54="","",Data!$G$115*Occupancy!$G50*Data!$I$115)</f>
        <v/>
      </c>
      <c r="M54" s="24" t="str">
        <f>IF($B54="","",Data!$G$115*Occupancy!$G50*Data!$I$115)</f>
        <v/>
      </c>
      <c r="N54" s="24" t="str">
        <f>IF($B54="","",Data!$G$115*Occupancy!$G50*Data!$I$115)</f>
        <v/>
      </c>
      <c r="O54" s="175" t="str">
        <f>IF($B54="","",Lighting!P53)</f>
        <v/>
      </c>
      <c r="P54" s="175" t="str">
        <f>IF($B54="","",Lighting!Q53)</f>
        <v/>
      </c>
      <c r="Q54" s="175" t="str">
        <f>IF($B54="","",Lighting!R53)</f>
        <v/>
      </c>
      <c r="R54" s="175" t="str">
        <f>IF($B54="","",Lighting!S53)</f>
        <v/>
      </c>
      <c r="S54" s="175" t="str">
        <f>IF($B54="","",Lighting!T53)</f>
        <v/>
      </c>
      <c r="T54" s="175" t="str">
        <f>IF($B54="","",Lighting!U53)</f>
        <v/>
      </c>
      <c r="U54" s="175" t="str">
        <f>IF($B54="","",Lighting!V53)</f>
        <v/>
      </c>
      <c r="V54" s="175" t="str">
        <f>IF($B54="","",Lighting!W53)</f>
        <v/>
      </c>
      <c r="W54" s="175" t="str">
        <f>IF($B54="","",Lighting!X53)</f>
        <v/>
      </c>
      <c r="X54" s="175" t="str">
        <f>IF($B54="","",Lighting!Y53)</f>
        <v/>
      </c>
      <c r="Y54" s="175" t="str">
        <f>IF($B54="","",Lighting!Z53)</f>
        <v/>
      </c>
      <c r="Z54" s="175" t="str">
        <f>IF($B54="","",Lighting!AA53)</f>
        <v/>
      </c>
      <c r="AA54" s="24" t="str">
        <f>IF($B54="","",Appliances!W53)</f>
        <v/>
      </c>
      <c r="AB54" s="24" t="str">
        <f>IF($B54="","",Appliances!X53)</f>
        <v/>
      </c>
      <c r="AC54" s="24" t="str">
        <f>IF($B54="","",Appliances!Y53)</f>
        <v/>
      </c>
      <c r="AD54" s="24" t="str">
        <f>IF($B54="","",Appliances!Z53)</f>
        <v/>
      </c>
      <c r="AE54" s="24" t="str">
        <f>IF($B54="","",Appliances!AA53)</f>
        <v/>
      </c>
      <c r="AF54" s="24" t="str">
        <f>IF($B54="","",Appliances!AB53)</f>
        <v/>
      </c>
      <c r="AG54" s="24" t="str">
        <f>IF($B54="","",Appliances!AC53)</f>
        <v/>
      </c>
      <c r="AH54" s="24" t="str">
        <f>IF($B54="","",Appliances!AD53)</f>
        <v/>
      </c>
      <c r="AI54" s="24" t="str">
        <f>IF($B54="","",Appliances!AE53)</f>
        <v/>
      </c>
      <c r="AJ54" s="24" t="str">
        <f>IF($B54="","",Appliances!AF53)</f>
        <v/>
      </c>
      <c r="AK54" s="24" t="str">
        <f>IF($B54="","",Appliances!AG53)</f>
        <v/>
      </c>
      <c r="AL54" s="24" t="str">
        <f>IF($B54="","",Appliances!AH53)</f>
        <v/>
      </c>
      <c r="AM54" s="24" t="str">
        <f>IF($B54="","",Cooking!P53)</f>
        <v/>
      </c>
      <c r="AN54" s="24" t="str">
        <f>IF($B54="","",Cooking!Q53)</f>
        <v/>
      </c>
      <c r="AO54" s="24" t="str">
        <f>IF($B54="","",Cooking!R53)</f>
        <v/>
      </c>
      <c r="AP54" s="24" t="str">
        <f>IF($B54="","",Cooking!S53)</f>
        <v/>
      </c>
      <c r="AQ54" s="24" t="str">
        <f>IF($B54="","",Cooking!T53)</f>
        <v/>
      </c>
      <c r="AR54" s="24" t="str">
        <f>IF($B54="","",Cooking!U53)</f>
        <v/>
      </c>
      <c r="AS54" s="24" t="str">
        <f>IF($B54="","",Cooking!V53)</f>
        <v/>
      </c>
      <c r="AT54" s="24" t="str">
        <f>IF($B54="","",Cooking!W53)</f>
        <v/>
      </c>
      <c r="AU54" s="24" t="str">
        <f>IF($B54="","",Cooking!X53)</f>
        <v/>
      </c>
      <c r="AV54" s="24" t="str">
        <f>IF($B54="","",Cooking!Y53)</f>
        <v/>
      </c>
      <c r="AW54" s="24" t="str">
        <f>IF($B54="","",Cooking!Z53)</f>
        <v/>
      </c>
      <c r="AX54" s="24" t="str">
        <f>IF($B54="","",Cooking!AA53)</f>
        <v/>
      </c>
      <c r="AY54" s="176" t="str">
        <f>IF($B54="","",IF(ISNUMBER(SEARCH("Gas",'3 INPUT SAP DATA'!$AI57)),Data!$G$119*Data!$I$119,0)
+(('3 INPUT SAP DATA'!$AQ57*1000/8760)-IF(ISNUMBER(SEARCH("Gas",'3 INPUT SAP DATA'!$AI57)),Data!$G$119*Data!$I$119,0))
*IF(ISNUMBER(SEARCH("MVHR",'3 INPUT SAP DATA'!$R57)),Data!$I$121,IF(ISNUMBER(SEARCH("Positive",'3 INPUT SAP DATA'!$R57)),Data!$I$120)))</f>
        <v/>
      </c>
      <c r="AZ54" s="176" t="str">
        <f>IF($B54="","",IF(ISNUMBER(SEARCH("Gas",'3 INPUT SAP DATA'!$AI57)),Data!$G$119*Data!$I$119,0)
+(('3 INPUT SAP DATA'!$AQ57*1000/8760)-IF(ISNUMBER(SEARCH("Gas",'3 INPUT SAP DATA'!$AI57)),Data!$G$119*Data!$I$119,0))
*IF(ISNUMBER(SEARCH("MVHR",'3 INPUT SAP DATA'!$R57)),Data!$I$121,IF(ISNUMBER(SEARCH("Positive",'3 INPUT SAP DATA'!$R57)),Data!$I$120)))</f>
        <v/>
      </c>
      <c r="BA54" s="176" t="str">
        <f>IF($B54="","",IF(ISNUMBER(SEARCH("Gas",'3 INPUT SAP DATA'!$AI57)),Data!$G$119*Data!$I$119,0)
+(('3 INPUT SAP DATA'!$AQ57*1000/8760)-IF(ISNUMBER(SEARCH("Gas",'3 INPUT SAP DATA'!$AI57)),Data!$G$119*Data!$I$119,0))
*IF(ISNUMBER(SEARCH("MVHR",'3 INPUT SAP DATA'!$R57)),Data!$I$121,IF(ISNUMBER(SEARCH("Positive",'3 INPUT SAP DATA'!$R57)),Data!$I$120)))</f>
        <v/>
      </c>
      <c r="BB54" s="176" t="str">
        <f>IF($B54="","",IF(ISNUMBER(SEARCH("Gas",'3 INPUT SAP DATA'!$AI57)),Data!$G$119*Data!$I$119,0)
+(('3 INPUT SAP DATA'!$AQ57*1000/8760)-IF(ISNUMBER(SEARCH("Gas",'3 INPUT SAP DATA'!$AI57)),Data!$G$119*Data!$I$119,0))
*IF(ISNUMBER(SEARCH("MVHR",'3 INPUT SAP DATA'!$R57)),Data!$I$121,IF(ISNUMBER(SEARCH("Positive",'3 INPUT SAP DATA'!$R57)),Data!$I$120)))</f>
        <v/>
      </c>
      <c r="BC54" s="176" t="str">
        <f>IF($B54="","",IF(ISNUMBER(SEARCH("Gas",'3 INPUT SAP DATA'!$AI57)),Data!$G$119*Data!$I$119,0)
+(('3 INPUT SAP DATA'!$AQ57*1000/8760)-IF(ISNUMBER(SEARCH("Gas",'3 INPUT SAP DATA'!$AI57)),Data!$G$119*Data!$I$119,0))
*IF(ISNUMBER(SEARCH("MVHR",'3 INPUT SAP DATA'!$R57)),Data!$I$121,IF(ISNUMBER(SEARCH("Positive",'3 INPUT SAP DATA'!$R57)),Data!$I$120)))</f>
        <v/>
      </c>
      <c r="BD54" s="176" t="str">
        <f>IF($B54="","",IF(ISNUMBER(SEARCH("Gas",'3 INPUT SAP DATA'!$AI57)),Data!$G$119*Data!$I$119,0)
+(('3 INPUT SAP DATA'!$AQ57*1000/8760)-IF(ISNUMBER(SEARCH("Gas",'3 INPUT SAP DATA'!$AI57)),Data!$G$119*Data!$I$119,0))
*IF(ISNUMBER(SEARCH("MVHR",'3 INPUT SAP DATA'!$R57)),Data!$I$121,IF(ISNUMBER(SEARCH("Positive",'3 INPUT SAP DATA'!$R57)),Data!$I$120)))</f>
        <v/>
      </c>
      <c r="BE54" s="176" t="str">
        <f>IF($B54="","",IF(ISNUMBER(SEARCH("Gas",'3 INPUT SAP DATA'!$AI57)),Data!$G$119*Data!$I$119,0)
+(('3 INPUT SAP DATA'!$AQ57*1000/8760)-IF(ISNUMBER(SEARCH("Gas",'3 INPUT SAP DATA'!$AI57)),Data!$G$119*Data!$I$119,0))
*IF(ISNUMBER(SEARCH("MVHR",'3 INPUT SAP DATA'!$R57)),Data!$I$121,IF(ISNUMBER(SEARCH("Positive",'3 INPUT SAP DATA'!$R57)),Data!$I$120)))</f>
        <v/>
      </c>
      <c r="BF54" s="176" t="str">
        <f>IF($B54="","",IF(ISNUMBER(SEARCH("Gas",'3 INPUT SAP DATA'!$AI57)),Data!$G$119*Data!$I$119,0)
+(('3 INPUT SAP DATA'!$AQ57*1000/8760)-IF(ISNUMBER(SEARCH("Gas",'3 INPUT SAP DATA'!$AI57)),Data!$G$119*Data!$I$119,0))
*IF(ISNUMBER(SEARCH("MVHR",'3 INPUT SAP DATA'!$R57)),Data!$I$121,IF(ISNUMBER(SEARCH("Positive",'3 INPUT SAP DATA'!$R57)),Data!$I$120)))</f>
        <v/>
      </c>
      <c r="BG54" s="176" t="str">
        <f>IF($B54="","",IF(ISNUMBER(SEARCH("Gas",'3 INPUT SAP DATA'!$AI57)),Data!$G$119*Data!$I$119,0)
+(('3 INPUT SAP DATA'!$AQ57*1000/8760)-IF(ISNUMBER(SEARCH("Gas",'3 INPUT SAP DATA'!$AI57)),Data!$G$119*Data!$I$119,0))
*IF(ISNUMBER(SEARCH("MVHR",'3 INPUT SAP DATA'!$R57)),Data!$I$121,IF(ISNUMBER(SEARCH("Positive",'3 INPUT SAP DATA'!$R57)),Data!$I$120)))</f>
        <v/>
      </c>
      <c r="BH54" s="176" t="str">
        <f>IF($B54="","",IF(ISNUMBER(SEARCH("Gas",'3 INPUT SAP DATA'!$AI57)),Data!$G$119*Data!$I$119,0)
+(('3 INPUT SAP DATA'!$AQ57*1000/8760)-IF(ISNUMBER(SEARCH("Gas",'3 INPUT SAP DATA'!$AI57)),Data!$G$119*Data!$I$119,0))
*IF(ISNUMBER(SEARCH("MVHR",'3 INPUT SAP DATA'!$R57)),Data!$I$121,IF(ISNUMBER(SEARCH("Positive",'3 INPUT SAP DATA'!$R57)),Data!$I$120)))</f>
        <v/>
      </c>
      <c r="BI54" s="176" t="str">
        <f>IF($B54="","",IF(ISNUMBER(SEARCH("Gas",'3 INPUT SAP DATA'!$AI57)),Data!$G$119*Data!$I$119,0)
+(('3 INPUT SAP DATA'!$AQ57*1000/8760)-IF(ISNUMBER(SEARCH("Gas",'3 INPUT SAP DATA'!$AI57)),Data!$G$119*Data!$I$119,0))
*IF(ISNUMBER(SEARCH("MVHR",'3 INPUT SAP DATA'!$R57)),Data!$I$121,IF(ISNUMBER(SEARCH("Positive",'3 INPUT SAP DATA'!$R57)),Data!$I$120)))</f>
        <v/>
      </c>
      <c r="BJ54" s="176" t="str">
        <f>IF($B54="","",IF(ISNUMBER(SEARCH("Gas",'3 INPUT SAP DATA'!$AI57)),Data!$G$119*Data!$I$119,0)
+(('3 INPUT SAP DATA'!$AQ57*1000/8760)-IF(ISNUMBER(SEARCH("Gas",'3 INPUT SAP DATA'!$AI57)),Data!$G$119*Data!$I$119,0))
*IF(ISNUMBER(SEARCH("MVHR",'3 INPUT SAP DATA'!$R57)),Data!$I$121,IF(ISNUMBER(SEARCH("Positive",'3 INPUT SAP DATA'!$R57)),Data!$I$120)))</f>
        <v/>
      </c>
      <c r="BK54" s="24" t="str">
        <f>IF($B54="","",Occupancy!$G50*Data!$G$122*Data!$I$122)</f>
        <v/>
      </c>
      <c r="BL54" s="24" t="str">
        <f>IF($B54="","",Occupancy!$G50*Data!$G$122*Data!$I$122)</f>
        <v/>
      </c>
      <c r="BM54" s="24" t="str">
        <f>IF($B54="","",Occupancy!$G50*Data!$G$122*Data!$I$122)</f>
        <v/>
      </c>
      <c r="BN54" s="24" t="str">
        <f>IF($B54="","",Occupancy!$G50*Data!$G$122*Data!$I$122)</f>
        <v/>
      </c>
      <c r="BO54" s="24" t="str">
        <f>IF($B54="","",Occupancy!$G50*Data!$G$122*Data!$I$122)</f>
        <v/>
      </c>
      <c r="BP54" s="24" t="str">
        <f>IF($B54="","",Occupancy!$G50*Data!$G$122*Data!$I$122)</f>
        <v/>
      </c>
      <c r="BQ54" s="24" t="str">
        <f>IF($B54="","",Occupancy!$G50*Data!$G$122*Data!$I$122)</f>
        <v/>
      </c>
      <c r="BR54" s="24" t="str">
        <f>IF($B54="","",Occupancy!$G50*Data!$G$122*Data!$I$122)</f>
        <v/>
      </c>
      <c r="BS54" s="24" t="str">
        <f>IF($B54="","",Occupancy!$G50*Data!$G$122*Data!$I$122)</f>
        <v/>
      </c>
      <c r="BT54" s="24" t="str">
        <f>IF($B54="","",Occupancy!$G50*Data!$G$122*Data!$I$122)</f>
        <v/>
      </c>
      <c r="BU54" s="24" t="str">
        <f>IF($B54="","",Occupancy!$G50*Data!$G$122*Data!$I$122)</f>
        <v/>
      </c>
      <c r="BV54" s="24" t="str">
        <f>IF($B54="","",Occupancy!$G50*Data!$G$122*Data!$I$122)</f>
        <v/>
      </c>
      <c r="BW54" s="175" t="str">
        <f>IF($B54="","",1000*DHW!CV54/(Data!D$18*24))</f>
        <v/>
      </c>
      <c r="BX54" s="175" t="str">
        <f>IF($B54="","",1000*DHW!CW54/(Data!E$18*24))</f>
        <v/>
      </c>
      <c r="BY54" s="175" t="str">
        <f>IF($B54="","",1000*DHW!CX54/(Data!F$18*24))</f>
        <v/>
      </c>
      <c r="BZ54" s="175" t="str">
        <f>IF($B54="","",1000*DHW!CY54/(Data!G$18*24))</f>
        <v/>
      </c>
      <c r="CA54" s="175" t="str">
        <f>IF($B54="","",1000*DHW!CZ54/(Data!H$18*24))</f>
        <v/>
      </c>
      <c r="CB54" s="175" t="str">
        <f>IF($B54="","",1000*DHW!DA54/(Data!I$18*24))</f>
        <v/>
      </c>
      <c r="CC54" s="175" t="str">
        <f>IF($B54="","",1000*DHW!DB54/(Data!J$18*24))</f>
        <v/>
      </c>
      <c r="CD54" s="175" t="str">
        <f>IF($B54="","",1000*DHW!DC54/(Data!K$18*24))</f>
        <v/>
      </c>
      <c r="CE54" s="175" t="str">
        <f>IF($B54="","",1000*DHW!DD54/(Data!L$18*24))</f>
        <v/>
      </c>
      <c r="CF54" s="175" t="str">
        <f>IF($B54="","",1000*DHW!DE54/(Data!M$18*24))</f>
        <v/>
      </c>
      <c r="CG54" s="175" t="str">
        <f>IF($B54="","",1000*DHW!DF54/(Data!N$18*24))</f>
        <v/>
      </c>
      <c r="CH54" s="175" t="str">
        <f>IF($B54="","",1000*DHW!DG54/(Data!O$18*24))</f>
        <v/>
      </c>
      <c r="CI54" s="24" t="str">
        <f t="shared" si="12"/>
        <v/>
      </c>
      <c r="CJ54" s="24" t="str">
        <f t="shared" si="13"/>
        <v/>
      </c>
      <c r="CK54" s="24" t="str">
        <f t="shared" si="14"/>
        <v/>
      </c>
      <c r="CL54" s="24" t="str">
        <f t="shared" si="15"/>
        <v/>
      </c>
      <c r="CM54" s="24" t="str">
        <f t="shared" si="16"/>
        <v/>
      </c>
      <c r="CN54" s="24" t="str">
        <f t="shared" si="17"/>
        <v/>
      </c>
      <c r="CO54" s="24" t="str">
        <f t="shared" si="18"/>
        <v/>
      </c>
      <c r="CP54" s="24" t="str">
        <f t="shared" si="19"/>
        <v/>
      </c>
      <c r="CQ54" s="24" t="str">
        <f t="shared" si="20"/>
        <v/>
      </c>
      <c r="CR54" s="24" t="str">
        <f t="shared" si="21"/>
        <v/>
      </c>
      <c r="CS54" s="24" t="str">
        <f t="shared" si="22"/>
        <v/>
      </c>
      <c r="CT54" s="24" t="str">
        <f t="shared" si="23"/>
        <v/>
      </c>
    </row>
    <row r="55" spans="2:98" s="3" customFormat="1" ht="19.899999999999999" customHeight="1">
      <c r="B55" s="16" t="str">
        <f>IF('3 INPUT SAP DATA'!H58="","",'3 INPUT SAP DATA'!H58)</f>
        <v/>
      </c>
      <c r="C55" s="24" t="str">
        <f>IF($B55="","",Data!$G$115*Occupancy!$G51*Data!$I$115)</f>
        <v/>
      </c>
      <c r="D55" s="24" t="str">
        <f>IF($B55="","",Data!$G$115*Occupancy!$G51*Data!$I$115)</f>
        <v/>
      </c>
      <c r="E55" s="24" t="str">
        <f>IF($B55="","",Data!$G$115*Occupancy!$G51*Data!$I$115)</f>
        <v/>
      </c>
      <c r="F55" s="24" t="str">
        <f>IF($B55="","",Data!$G$115*Occupancy!$G51*Data!$I$115)</f>
        <v/>
      </c>
      <c r="G55" s="24" t="str">
        <f>IF($B55="","",Data!$G$115*Occupancy!$G51*Data!$I$115)</f>
        <v/>
      </c>
      <c r="H55" s="24" t="str">
        <f>IF($B55="","",Data!$G$115*Occupancy!$G51*Data!$I$115)</f>
        <v/>
      </c>
      <c r="I55" s="24" t="str">
        <f>IF($B55="","",Data!$G$115*Occupancy!$G51*Data!$I$115)</f>
        <v/>
      </c>
      <c r="J55" s="24" t="str">
        <f>IF($B55="","",Data!$G$115*Occupancy!$G51*Data!$I$115)</f>
        <v/>
      </c>
      <c r="K55" s="24" t="str">
        <f>IF($B55="","",Data!$G$115*Occupancy!$G51*Data!$I$115)</f>
        <v/>
      </c>
      <c r="L55" s="24" t="str">
        <f>IF($B55="","",Data!$G$115*Occupancy!$G51*Data!$I$115)</f>
        <v/>
      </c>
      <c r="M55" s="24" t="str">
        <f>IF($B55="","",Data!$G$115*Occupancy!$G51*Data!$I$115)</f>
        <v/>
      </c>
      <c r="N55" s="24" t="str">
        <f>IF($B55="","",Data!$G$115*Occupancy!$G51*Data!$I$115)</f>
        <v/>
      </c>
      <c r="O55" s="175" t="str">
        <f>IF($B55="","",Lighting!P54)</f>
        <v/>
      </c>
      <c r="P55" s="175" t="str">
        <f>IF($B55="","",Lighting!Q54)</f>
        <v/>
      </c>
      <c r="Q55" s="175" t="str">
        <f>IF($B55="","",Lighting!R54)</f>
        <v/>
      </c>
      <c r="R55" s="175" t="str">
        <f>IF($B55="","",Lighting!S54)</f>
        <v/>
      </c>
      <c r="S55" s="175" t="str">
        <f>IF($B55="","",Lighting!T54)</f>
        <v/>
      </c>
      <c r="T55" s="175" t="str">
        <f>IF($B55="","",Lighting!U54)</f>
        <v/>
      </c>
      <c r="U55" s="175" t="str">
        <f>IF($B55="","",Lighting!V54)</f>
        <v/>
      </c>
      <c r="V55" s="175" t="str">
        <f>IF($B55="","",Lighting!W54)</f>
        <v/>
      </c>
      <c r="W55" s="175" t="str">
        <f>IF($B55="","",Lighting!X54)</f>
        <v/>
      </c>
      <c r="X55" s="175" t="str">
        <f>IF($B55="","",Lighting!Y54)</f>
        <v/>
      </c>
      <c r="Y55" s="175" t="str">
        <f>IF($B55="","",Lighting!Z54)</f>
        <v/>
      </c>
      <c r="Z55" s="175" t="str">
        <f>IF($B55="","",Lighting!AA54)</f>
        <v/>
      </c>
      <c r="AA55" s="24" t="str">
        <f>IF($B55="","",Appliances!W54)</f>
        <v/>
      </c>
      <c r="AB55" s="24" t="str">
        <f>IF($B55="","",Appliances!X54)</f>
        <v/>
      </c>
      <c r="AC55" s="24" t="str">
        <f>IF($B55="","",Appliances!Y54)</f>
        <v/>
      </c>
      <c r="AD55" s="24" t="str">
        <f>IF($B55="","",Appliances!Z54)</f>
        <v/>
      </c>
      <c r="AE55" s="24" t="str">
        <f>IF($B55="","",Appliances!AA54)</f>
        <v/>
      </c>
      <c r="AF55" s="24" t="str">
        <f>IF($B55="","",Appliances!AB54)</f>
        <v/>
      </c>
      <c r="AG55" s="24" t="str">
        <f>IF($B55="","",Appliances!AC54)</f>
        <v/>
      </c>
      <c r="AH55" s="24" t="str">
        <f>IF($B55="","",Appliances!AD54)</f>
        <v/>
      </c>
      <c r="AI55" s="24" t="str">
        <f>IF($B55="","",Appliances!AE54)</f>
        <v/>
      </c>
      <c r="AJ55" s="24" t="str">
        <f>IF($B55="","",Appliances!AF54)</f>
        <v/>
      </c>
      <c r="AK55" s="24" t="str">
        <f>IF($B55="","",Appliances!AG54)</f>
        <v/>
      </c>
      <c r="AL55" s="24" t="str">
        <f>IF($B55="","",Appliances!AH54)</f>
        <v/>
      </c>
      <c r="AM55" s="24" t="str">
        <f>IF($B55="","",Cooking!P54)</f>
        <v/>
      </c>
      <c r="AN55" s="24" t="str">
        <f>IF($B55="","",Cooking!Q54)</f>
        <v/>
      </c>
      <c r="AO55" s="24" t="str">
        <f>IF($B55="","",Cooking!R54)</f>
        <v/>
      </c>
      <c r="AP55" s="24" t="str">
        <f>IF($B55="","",Cooking!S54)</f>
        <v/>
      </c>
      <c r="AQ55" s="24" t="str">
        <f>IF($B55="","",Cooking!T54)</f>
        <v/>
      </c>
      <c r="AR55" s="24" t="str">
        <f>IF($B55="","",Cooking!U54)</f>
        <v/>
      </c>
      <c r="AS55" s="24" t="str">
        <f>IF($B55="","",Cooking!V54)</f>
        <v/>
      </c>
      <c r="AT55" s="24" t="str">
        <f>IF($B55="","",Cooking!W54)</f>
        <v/>
      </c>
      <c r="AU55" s="24" t="str">
        <f>IF($B55="","",Cooking!X54)</f>
        <v/>
      </c>
      <c r="AV55" s="24" t="str">
        <f>IF($B55="","",Cooking!Y54)</f>
        <v/>
      </c>
      <c r="AW55" s="24" t="str">
        <f>IF($B55="","",Cooking!Z54)</f>
        <v/>
      </c>
      <c r="AX55" s="24" t="str">
        <f>IF($B55="","",Cooking!AA54)</f>
        <v/>
      </c>
      <c r="AY55" s="176" t="str">
        <f>IF($B55="","",IF(ISNUMBER(SEARCH("Gas",'3 INPUT SAP DATA'!$AI58)),Data!$G$119*Data!$I$119,0)
+(('3 INPUT SAP DATA'!$AQ58*1000/8760)-IF(ISNUMBER(SEARCH("Gas",'3 INPUT SAP DATA'!$AI58)),Data!$G$119*Data!$I$119,0))
*IF(ISNUMBER(SEARCH("MVHR",'3 INPUT SAP DATA'!$R58)),Data!$I$121,IF(ISNUMBER(SEARCH("Positive",'3 INPUT SAP DATA'!$R58)),Data!$I$120)))</f>
        <v/>
      </c>
      <c r="AZ55" s="176" t="str">
        <f>IF($B55="","",IF(ISNUMBER(SEARCH("Gas",'3 INPUT SAP DATA'!$AI58)),Data!$G$119*Data!$I$119,0)
+(('3 INPUT SAP DATA'!$AQ58*1000/8760)-IF(ISNUMBER(SEARCH("Gas",'3 INPUT SAP DATA'!$AI58)),Data!$G$119*Data!$I$119,0))
*IF(ISNUMBER(SEARCH("MVHR",'3 INPUT SAP DATA'!$R58)),Data!$I$121,IF(ISNUMBER(SEARCH("Positive",'3 INPUT SAP DATA'!$R58)),Data!$I$120)))</f>
        <v/>
      </c>
      <c r="BA55" s="176" t="str">
        <f>IF($B55="","",IF(ISNUMBER(SEARCH("Gas",'3 INPUT SAP DATA'!$AI58)),Data!$G$119*Data!$I$119,0)
+(('3 INPUT SAP DATA'!$AQ58*1000/8760)-IF(ISNUMBER(SEARCH("Gas",'3 INPUT SAP DATA'!$AI58)),Data!$G$119*Data!$I$119,0))
*IF(ISNUMBER(SEARCH("MVHR",'3 INPUT SAP DATA'!$R58)),Data!$I$121,IF(ISNUMBER(SEARCH("Positive",'3 INPUT SAP DATA'!$R58)),Data!$I$120)))</f>
        <v/>
      </c>
      <c r="BB55" s="176" t="str">
        <f>IF($B55="","",IF(ISNUMBER(SEARCH("Gas",'3 INPUT SAP DATA'!$AI58)),Data!$G$119*Data!$I$119,0)
+(('3 INPUT SAP DATA'!$AQ58*1000/8760)-IF(ISNUMBER(SEARCH("Gas",'3 INPUT SAP DATA'!$AI58)),Data!$G$119*Data!$I$119,0))
*IF(ISNUMBER(SEARCH("MVHR",'3 INPUT SAP DATA'!$R58)),Data!$I$121,IF(ISNUMBER(SEARCH("Positive",'3 INPUT SAP DATA'!$R58)),Data!$I$120)))</f>
        <v/>
      </c>
      <c r="BC55" s="176" t="str">
        <f>IF($B55="","",IF(ISNUMBER(SEARCH("Gas",'3 INPUT SAP DATA'!$AI58)),Data!$G$119*Data!$I$119,0)
+(('3 INPUT SAP DATA'!$AQ58*1000/8760)-IF(ISNUMBER(SEARCH("Gas",'3 INPUT SAP DATA'!$AI58)),Data!$G$119*Data!$I$119,0))
*IF(ISNUMBER(SEARCH("MVHR",'3 INPUT SAP DATA'!$R58)),Data!$I$121,IF(ISNUMBER(SEARCH("Positive",'3 INPUT SAP DATA'!$R58)),Data!$I$120)))</f>
        <v/>
      </c>
      <c r="BD55" s="176" t="str">
        <f>IF($B55="","",IF(ISNUMBER(SEARCH("Gas",'3 INPUT SAP DATA'!$AI58)),Data!$G$119*Data!$I$119,0)
+(('3 INPUT SAP DATA'!$AQ58*1000/8760)-IF(ISNUMBER(SEARCH("Gas",'3 INPUT SAP DATA'!$AI58)),Data!$G$119*Data!$I$119,0))
*IF(ISNUMBER(SEARCH("MVHR",'3 INPUT SAP DATA'!$R58)),Data!$I$121,IF(ISNUMBER(SEARCH("Positive",'3 INPUT SAP DATA'!$R58)),Data!$I$120)))</f>
        <v/>
      </c>
      <c r="BE55" s="176" t="str">
        <f>IF($B55="","",IF(ISNUMBER(SEARCH("Gas",'3 INPUT SAP DATA'!$AI58)),Data!$G$119*Data!$I$119,0)
+(('3 INPUT SAP DATA'!$AQ58*1000/8760)-IF(ISNUMBER(SEARCH("Gas",'3 INPUT SAP DATA'!$AI58)),Data!$G$119*Data!$I$119,0))
*IF(ISNUMBER(SEARCH("MVHR",'3 INPUT SAP DATA'!$R58)),Data!$I$121,IF(ISNUMBER(SEARCH("Positive",'3 INPUT SAP DATA'!$R58)),Data!$I$120)))</f>
        <v/>
      </c>
      <c r="BF55" s="176" t="str">
        <f>IF($B55="","",IF(ISNUMBER(SEARCH("Gas",'3 INPUT SAP DATA'!$AI58)),Data!$G$119*Data!$I$119,0)
+(('3 INPUT SAP DATA'!$AQ58*1000/8760)-IF(ISNUMBER(SEARCH("Gas",'3 INPUT SAP DATA'!$AI58)),Data!$G$119*Data!$I$119,0))
*IF(ISNUMBER(SEARCH("MVHR",'3 INPUT SAP DATA'!$R58)),Data!$I$121,IF(ISNUMBER(SEARCH("Positive",'3 INPUT SAP DATA'!$R58)),Data!$I$120)))</f>
        <v/>
      </c>
      <c r="BG55" s="176" t="str">
        <f>IF($B55="","",IF(ISNUMBER(SEARCH("Gas",'3 INPUT SAP DATA'!$AI58)),Data!$G$119*Data!$I$119,0)
+(('3 INPUT SAP DATA'!$AQ58*1000/8760)-IF(ISNUMBER(SEARCH("Gas",'3 INPUT SAP DATA'!$AI58)),Data!$G$119*Data!$I$119,0))
*IF(ISNUMBER(SEARCH("MVHR",'3 INPUT SAP DATA'!$R58)),Data!$I$121,IF(ISNUMBER(SEARCH("Positive",'3 INPUT SAP DATA'!$R58)),Data!$I$120)))</f>
        <v/>
      </c>
      <c r="BH55" s="176" t="str">
        <f>IF($B55="","",IF(ISNUMBER(SEARCH("Gas",'3 INPUT SAP DATA'!$AI58)),Data!$G$119*Data!$I$119,0)
+(('3 INPUT SAP DATA'!$AQ58*1000/8760)-IF(ISNUMBER(SEARCH("Gas",'3 INPUT SAP DATA'!$AI58)),Data!$G$119*Data!$I$119,0))
*IF(ISNUMBER(SEARCH("MVHR",'3 INPUT SAP DATA'!$R58)),Data!$I$121,IF(ISNUMBER(SEARCH("Positive",'3 INPUT SAP DATA'!$R58)),Data!$I$120)))</f>
        <v/>
      </c>
      <c r="BI55" s="176" t="str">
        <f>IF($B55="","",IF(ISNUMBER(SEARCH("Gas",'3 INPUT SAP DATA'!$AI58)),Data!$G$119*Data!$I$119,0)
+(('3 INPUT SAP DATA'!$AQ58*1000/8760)-IF(ISNUMBER(SEARCH("Gas",'3 INPUT SAP DATA'!$AI58)),Data!$G$119*Data!$I$119,0))
*IF(ISNUMBER(SEARCH("MVHR",'3 INPUT SAP DATA'!$R58)),Data!$I$121,IF(ISNUMBER(SEARCH("Positive",'3 INPUT SAP DATA'!$R58)),Data!$I$120)))</f>
        <v/>
      </c>
      <c r="BJ55" s="176" t="str">
        <f>IF($B55="","",IF(ISNUMBER(SEARCH("Gas",'3 INPUT SAP DATA'!$AI58)),Data!$G$119*Data!$I$119,0)
+(('3 INPUT SAP DATA'!$AQ58*1000/8760)-IF(ISNUMBER(SEARCH("Gas",'3 INPUT SAP DATA'!$AI58)),Data!$G$119*Data!$I$119,0))
*IF(ISNUMBER(SEARCH("MVHR",'3 INPUT SAP DATA'!$R58)),Data!$I$121,IF(ISNUMBER(SEARCH("Positive",'3 INPUT SAP DATA'!$R58)),Data!$I$120)))</f>
        <v/>
      </c>
      <c r="BK55" s="24" t="str">
        <f>IF($B55="","",Occupancy!$G51*Data!$G$122*Data!$I$122)</f>
        <v/>
      </c>
      <c r="BL55" s="24" t="str">
        <f>IF($B55="","",Occupancy!$G51*Data!$G$122*Data!$I$122)</f>
        <v/>
      </c>
      <c r="BM55" s="24" t="str">
        <f>IF($B55="","",Occupancy!$G51*Data!$G$122*Data!$I$122)</f>
        <v/>
      </c>
      <c r="BN55" s="24" t="str">
        <f>IF($B55="","",Occupancy!$G51*Data!$G$122*Data!$I$122)</f>
        <v/>
      </c>
      <c r="BO55" s="24" t="str">
        <f>IF($B55="","",Occupancy!$G51*Data!$G$122*Data!$I$122)</f>
        <v/>
      </c>
      <c r="BP55" s="24" t="str">
        <f>IF($B55="","",Occupancy!$G51*Data!$G$122*Data!$I$122)</f>
        <v/>
      </c>
      <c r="BQ55" s="24" t="str">
        <f>IF($B55="","",Occupancy!$G51*Data!$G$122*Data!$I$122)</f>
        <v/>
      </c>
      <c r="BR55" s="24" t="str">
        <f>IF($B55="","",Occupancy!$G51*Data!$G$122*Data!$I$122)</f>
        <v/>
      </c>
      <c r="BS55" s="24" t="str">
        <f>IF($B55="","",Occupancy!$G51*Data!$G$122*Data!$I$122)</f>
        <v/>
      </c>
      <c r="BT55" s="24" t="str">
        <f>IF($B55="","",Occupancy!$G51*Data!$G$122*Data!$I$122)</f>
        <v/>
      </c>
      <c r="BU55" s="24" t="str">
        <f>IF($B55="","",Occupancy!$G51*Data!$G$122*Data!$I$122)</f>
        <v/>
      </c>
      <c r="BV55" s="24" t="str">
        <f>IF($B55="","",Occupancy!$G51*Data!$G$122*Data!$I$122)</f>
        <v/>
      </c>
      <c r="BW55" s="175" t="str">
        <f>IF($B55="","",1000*DHW!CV55/(Data!D$18*24))</f>
        <v/>
      </c>
      <c r="BX55" s="175" t="str">
        <f>IF($B55="","",1000*DHW!CW55/(Data!E$18*24))</f>
        <v/>
      </c>
      <c r="BY55" s="175" t="str">
        <f>IF($B55="","",1000*DHW!CX55/(Data!F$18*24))</f>
        <v/>
      </c>
      <c r="BZ55" s="175" t="str">
        <f>IF($B55="","",1000*DHW!CY55/(Data!G$18*24))</f>
        <v/>
      </c>
      <c r="CA55" s="175" t="str">
        <f>IF($B55="","",1000*DHW!CZ55/(Data!H$18*24))</f>
        <v/>
      </c>
      <c r="CB55" s="175" t="str">
        <f>IF($B55="","",1000*DHW!DA55/(Data!I$18*24))</f>
        <v/>
      </c>
      <c r="CC55" s="175" t="str">
        <f>IF($B55="","",1000*DHW!DB55/(Data!J$18*24))</f>
        <v/>
      </c>
      <c r="CD55" s="175" t="str">
        <f>IF($B55="","",1000*DHW!DC55/(Data!K$18*24))</f>
        <v/>
      </c>
      <c r="CE55" s="175" t="str">
        <f>IF($B55="","",1000*DHW!DD55/(Data!L$18*24))</f>
        <v/>
      </c>
      <c r="CF55" s="175" t="str">
        <f>IF($B55="","",1000*DHW!DE55/(Data!M$18*24))</f>
        <v/>
      </c>
      <c r="CG55" s="175" t="str">
        <f>IF($B55="","",1000*DHW!DF55/(Data!N$18*24))</f>
        <v/>
      </c>
      <c r="CH55" s="175" t="str">
        <f>IF($B55="","",1000*DHW!DG55/(Data!O$18*24))</f>
        <v/>
      </c>
      <c r="CI55" s="24" t="str">
        <f t="shared" si="12"/>
        <v/>
      </c>
      <c r="CJ55" s="24" t="str">
        <f t="shared" si="13"/>
        <v/>
      </c>
      <c r="CK55" s="24" t="str">
        <f t="shared" si="14"/>
        <v/>
      </c>
      <c r="CL55" s="24" t="str">
        <f t="shared" si="15"/>
        <v/>
      </c>
      <c r="CM55" s="24" t="str">
        <f t="shared" si="16"/>
        <v/>
      </c>
      <c r="CN55" s="24" t="str">
        <f t="shared" si="17"/>
        <v/>
      </c>
      <c r="CO55" s="24" t="str">
        <f t="shared" si="18"/>
        <v/>
      </c>
      <c r="CP55" s="24" t="str">
        <f t="shared" si="19"/>
        <v/>
      </c>
      <c r="CQ55" s="24" t="str">
        <f t="shared" si="20"/>
        <v/>
      </c>
      <c r="CR55" s="24" t="str">
        <f t="shared" si="21"/>
        <v/>
      </c>
      <c r="CS55" s="24" t="str">
        <f t="shared" si="22"/>
        <v/>
      </c>
      <c r="CT55" s="24" t="str">
        <f t="shared" si="23"/>
        <v/>
      </c>
    </row>
    <row r="56" spans="2:98" s="3" customFormat="1" ht="19.899999999999999" customHeight="1">
      <c r="B56" s="16" t="str">
        <f>IF('3 INPUT SAP DATA'!H59="","",'3 INPUT SAP DATA'!H59)</f>
        <v/>
      </c>
      <c r="C56" s="24" t="str">
        <f>IF($B56="","",Data!$G$115*Occupancy!$G52*Data!$I$115)</f>
        <v/>
      </c>
      <c r="D56" s="24" t="str">
        <f>IF($B56="","",Data!$G$115*Occupancy!$G52*Data!$I$115)</f>
        <v/>
      </c>
      <c r="E56" s="24" t="str">
        <f>IF($B56="","",Data!$G$115*Occupancy!$G52*Data!$I$115)</f>
        <v/>
      </c>
      <c r="F56" s="24" t="str">
        <f>IF($B56="","",Data!$G$115*Occupancy!$G52*Data!$I$115)</f>
        <v/>
      </c>
      <c r="G56" s="24" t="str">
        <f>IF($B56="","",Data!$G$115*Occupancy!$G52*Data!$I$115)</f>
        <v/>
      </c>
      <c r="H56" s="24" t="str">
        <f>IF($B56="","",Data!$G$115*Occupancy!$G52*Data!$I$115)</f>
        <v/>
      </c>
      <c r="I56" s="24" t="str">
        <f>IF($B56="","",Data!$G$115*Occupancy!$G52*Data!$I$115)</f>
        <v/>
      </c>
      <c r="J56" s="24" t="str">
        <f>IF($B56="","",Data!$G$115*Occupancy!$G52*Data!$I$115)</f>
        <v/>
      </c>
      <c r="K56" s="24" t="str">
        <f>IF($B56="","",Data!$G$115*Occupancy!$G52*Data!$I$115)</f>
        <v/>
      </c>
      <c r="L56" s="24" t="str">
        <f>IF($B56="","",Data!$G$115*Occupancy!$G52*Data!$I$115)</f>
        <v/>
      </c>
      <c r="M56" s="24" t="str">
        <f>IF($B56="","",Data!$G$115*Occupancy!$G52*Data!$I$115)</f>
        <v/>
      </c>
      <c r="N56" s="24" t="str">
        <f>IF($B56="","",Data!$G$115*Occupancy!$G52*Data!$I$115)</f>
        <v/>
      </c>
      <c r="O56" s="175" t="str">
        <f>IF($B56="","",Lighting!P55)</f>
        <v/>
      </c>
      <c r="P56" s="175" t="str">
        <f>IF($B56="","",Lighting!Q55)</f>
        <v/>
      </c>
      <c r="Q56" s="175" t="str">
        <f>IF($B56="","",Lighting!R55)</f>
        <v/>
      </c>
      <c r="R56" s="175" t="str">
        <f>IF($B56="","",Lighting!S55)</f>
        <v/>
      </c>
      <c r="S56" s="175" t="str">
        <f>IF($B56="","",Lighting!T55)</f>
        <v/>
      </c>
      <c r="T56" s="175" t="str">
        <f>IF($B56="","",Lighting!U55)</f>
        <v/>
      </c>
      <c r="U56" s="175" t="str">
        <f>IF($B56="","",Lighting!V55)</f>
        <v/>
      </c>
      <c r="V56" s="175" t="str">
        <f>IF($B56="","",Lighting!W55)</f>
        <v/>
      </c>
      <c r="W56" s="175" t="str">
        <f>IF($B56="","",Lighting!X55)</f>
        <v/>
      </c>
      <c r="X56" s="175" t="str">
        <f>IF($B56="","",Lighting!Y55)</f>
        <v/>
      </c>
      <c r="Y56" s="175" t="str">
        <f>IF($B56="","",Lighting!Z55)</f>
        <v/>
      </c>
      <c r="Z56" s="175" t="str">
        <f>IF($B56="","",Lighting!AA55)</f>
        <v/>
      </c>
      <c r="AA56" s="24" t="str">
        <f>IF($B56="","",Appliances!W55)</f>
        <v/>
      </c>
      <c r="AB56" s="24" t="str">
        <f>IF($B56="","",Appliances!X55)</f>
        <v/>
      </c>
      <c r="AC56" s="24" t="str">
        <f>IF($B56="","",Appliances!Y55)</f>
        <v/>
      </c>
      <c r="AD56" s="24" t="str">
        <f>IF($B56="","",Appliances!Z55)</f>
        <v/>
      </c>
      <c r="AE56" s="24" t="str">
        <f>IF($B56="","",Appliances!AA55)</f>
        <v/>
      </c>
      <c r="AF56" s="24" t="str">
        <f>IF($B56="","",Appliances!AB55)</f>
        <v/>
      </c>
      <c r="AG56" s="24" t="str">
        <f>IF($B56="","",Appliances!AC55)</f>
        <v/>
      </c>
      <c r="AH56" s="24" t="str">
        <f>IF($B56="","",Appliances!AD55)</f>
        <v/>
      </c>
      <c r="AI56" s="24" t="str">
        <f>IF($B56="","",Appliances!AE55)</f>
        <v/>
      </c>
      <c r="AJ56" s="24" t="str">
        <f>IF($B56="","",Appliances!AF55)</f>
        <v/>
      </c>
      <c r="AK56" s="24" t="str">
        <f>IF($B56="","",Appliances!AG55)</f>
        <v/>
      </c>
      <c r="AL56" s="24" t="str">
        <f>IF($B56="","",Appliances!AH55)</f>
        <v/>
      </c>
      <c r="AM56" s="24" t="str">
        <f>IF($B56="","",Cooking!P55)</f>
        <v/>
      </c>
      <c r="AN56" s="24" t="str">
        <f>IF($B56="","",Cooking!Q55)</f>
        <v/>
      </c>
      <c r="AO56" s="24" t="str">
        <f>IF($B56="","",Cooking!R55)</f>
        <v/>
      </c>
      <c r="AP56" s="24" t="str">
        <f>IF($B56="","",Cooking!S55)</f>
        <v/>
      </c>
      <c r="AQ56" s="24" t="str">
        <f>IF($B56="","",Cooking!T55)</f>
        <v/>
      </c>
      <c r="AR56" s="24" t="str">
        <f>IF($B56="","",Cooking!U55)</f>
        <v/>
      </c>
      <c r="AS56" s="24" t="str">
        <f>IF($B56="","",Cooking!V55)</f>
        <v/>
      </c>
      <c r="AT56" s="24" t="str">
        <f>IF($B56="","",Cooking!W55)</f>
        <v/>
      </c>
      <c r="AU56" s="24" t="str">
        <f>IF($B56="","",Cooking!X55)</f>
        <v/>
      </c>
      <c r="AV56" s="24" t="str">
        <f>IF($B56="","",Cooking!Y55)</f>
        <v/>
      </c>
      <c r="AW56" s="24" t="str">
        <f>IF($B56="","",Cooking!Z55)</f>
        <v/>
      </c>
      <c r="AX56" s="24" t="str">
        <f>IF($B56="","",Cooking!AA55)</f>
        <v/>
      </c>
      <c r="AY56" s="176" t="str">
        <f>IF($B56="","",IF(ISNUMBER(SEARCH("Gas",'3 INPUT SAP DATA'!$AI59)),Data!$G$119*Data!$I$119,0)
+(('3 INPUT SAP DATA'!$AQ59*1000/8760)-IF(ISNUMBER(SEARCH("Gas",'3 INPUT SAP DATA'!$AI59)),Data!$G$119*Data!$I$119,0))
*IF(ISNUMBER(SEARCH("MVHR",'3 INPUT SAP DATA'!$R59)),Data!$I$121,IF(ISNUMBER(SEARCH("Positive",'3 INPUT SAP DATA'!$R59)),Data!$I$120)))</f>
        <v/>
      </c>
      <c r="AZ56" s="176" t="str">
        <f>IF($B56="","",IF(ISNUMBER(SEARCH("Gas",'3 INPUT SAP DATA'!$AI59)),Data!$G$119*Data!$I$119,0)
+(('3 INPUT SAP DATA'!$AQ59*1000/8760)-IF(ISNUMBER(SEARCH("Gas",'3 INPUT SAP DATA'!$AI59)),Data!$G$119*Data!$I$119,0))
*IF(ISNUMBER(SEARCH("MVHR",'3 INPUT SAP DATA'!$R59)),Data!$I$121,IF(ISNUMBER(SEARCH("Positive",'3 INPUT SAP DATA'!$R59)),Data!$I$120)))</f>
        <v/>
      </c>
      <c r="BA56" s="176" t="str">
        <f>IF($B56="","",IF(ISNUMBER(SEARCH("Gas",'3 INPUT SAP DATA'!$AI59)),Data!$G$119*Data!$I$119,0)
+(('3 INPUT SAP DATA'!$AQ59*1000/8760)-IF(ISNUMBER(SEARCH("Gas",'3 INPUT SAP DATA'!$AI59)),Data!$G$119*Data!$I$119,0))
*IF(ISNUMBER(SEARCH("MVHR",'3 INPUT SAP DATA'!$R59)),Data!$I$121,IF(ISNUMBER(SEARCH("Positive",'3 INPUT SAP DATA'!$R59)),Data!$I$120)))</f>
        <v/>
      </c>
      <c r="BB56" s="176" t="str">
        <f>IF($B56="","",IF(ISNUMBER(SEARCH("Gas",'3 INPUT SAP DATA'!$AI59)),Data!$G$119*Data!$I$119,0)
+(('3 INPUT SAP DATA'!$AQ59*1000/8760)-IF(ISNUMBER(SEARCH("Gas",'3 INPUT SAP DATA'!$AI59)),Data!$G$119*Data!$I$119,0))
*IF(ISNUMBER(SEARCH("MVHR",'3 INPUT SAP DATA'!$R59)),Data!$I$121,IF(ISNUMBER(SEARCH("Positive",'3 INPUT SAP DATA'!$R59)),Data!$I$120)))</f>
        <v/>
      </c>
      <c r="BC56" s="176" t="str">
        <f>IF($B56="","",IF(ISNUMBER(SEARCH("Gas",'3 INPUT SAP DATA'!$AI59)),Data!$G$119*Data!$I$119,0)
+(('3 INPUT SAP DATA'!$AQ59*1000/8760)-IF(ISNUMBER(SEARCH("Gas",'3 INPUT SAP DATA'!$AI59)),Data!$G$119*Data!$I$119,0))
*IF(ISNUMBER(SEARCH("MVHR",'3 INPUT SAP DATA'!$R59)),Data!$I$121,IF(ISNUMBER(SEARCH("Positive",'3 INPUT SAP DATA'!$R59)),Data!$I$120)))</f>
        <v/>
      </c>
      <c r="BD56" s="176" t="str">
        <f>IF($B56="","",IF(ISNUMBER(SEARCH("Gas",'3 INPUT SAP DATA'!$AI59)),Data!$G$119*Data!$I$119,0)
+(('3 INPUT SAP DATA'!$AQ59*1000/8760)-IF(ISNUMBER(SEARCH("Gas",'3 INPUT SAP DATA'!$AI59)),Data!$G$119*Data!$I$119,0))
*IF(ISNUMBER(SEARCH("MVHR",'3 INPUT SAP DATA'!$R59)),Data!$I$121,IF(ISNUMBER(SEARCH("Positive",'3 INPUT SAP DATA'!$R59)),Data!$I$120)))</f>
        <v/>
      </c>
      <c r="BE56" s="176" t="str">
        <f>IF($B56="","",IF(ISNUMBER(SEARCH("Gas",'3 INPUT SAP DATA'!$AI59)),Data!$G$119*Data!$I$119,0)
+(('3 INPUT SAP DATA'!$AQ59*1000/8760)-IF(ISNUMBER(SEARCH("Gas",'3 INPUT SAP DATA'!$AI59)),Data!$G$119*Data!$I$119,0))
*IF(ISNUMBER(SEARCH("MVHR",'3 INPUT SAP DATA'!$R59)),Data!$I$121,IF(ISNUMBER(SEARCH("Positive",'3 INPUT SAP DATA'!$R59)),Data!$I$120)))</f>
        <v/>
      </c>
      <c r="BF56" s="176" t="str">
        <f>IF($B56="","",IF(ISNUMBER(SEARCH("Gas",'3 INPUT SAP DATA'!$AI59)),Data!$G$119*Data!$I$119,0)
+(('3 INPUT SAP DATA'!$AQ59*1000/8760)-IF(ISNUMBER(SEARCH("Gas",'3 INPUT SAP DATA'!$AI59)),Data!$G$119*Data!$I$119,0))
*IF(ISNUMBER(SEARCH("MVHR",'3 INPUT SAP DATA'!$R59)),Data!$I$121,IF(ISNUMBER(SEARCH("Positive",'3 INPUT SAP DATA'!$R59)),Data!$I$120)))</f>
        <v/>
      </c>
      <c r="BG56" s="176" t="str">
        <f>IF($B56="","",IF(ISNUMBER(SEARCH("Gas",'3 INPUT SAP DATA'!$AI59)),Data!$G$119*Data!$I$119,0)
+(('3 INPUT SAP DATA'!$AQ59*1000/8760)-IF(ISNUMBER(SEARCH("Gas",'3 INPUT SAP DATA'!$AI59)),Data!$G$119*Data!$I$119,0))
*IF(ISNUMBER(SEARCH("MVHR",'3 INPUT SAP DATA'!$R59)),Data!$I$121,IF(ISNUMBER(SEARCH("Positive",'3 INPUT SAP DATA'!$R59)),Data!$I$120)))</f>
        <v/>
      </c>
      <c r="BH56" s="176" t="str">
        <f>IF($B56="","",IF(ISNUMBER(SEARCH("Gas",'3 INPUT SAP DATA'!$AI59)),Data!$G$119*Data!$I$119,0)
+(('3 INPUT SAP DATA'!$AQ59*1000/8760)-IF(ISNUMBER(SEARCH("Gas",'3 INPUT SAP DATA'!$AI59)),Data!$G$119*Data!$I$119,0))
*IF(ISNUMBER(SEARCH("MVHR",'3 INPUT SAP DATA'!$R59)),Data!$I$121,IF(ISNUMBER(SEARCH("Positive",'3 INPUT SAP DATA'!$R59)),Data!$I$120)))</f>
        <v/>
      </c>
      <c r="BI56" s="176" t="str">
        <f>IF($B56="","",IF(ISNUMBER(SEARCH("Gas",'3 INPUT SAP DATA'!$AI59)),Data!$G$119*Data!$I$119,0)
+(('3 INPUT SAP DATA'!$AQ59*1000/8760)-IF(ISNUMBER(SEARCH("Gas",'3 INPUT SAP DATA'!$AI59)),Data!$G$119*Data!$I$119,0))
*IF(ISNUMBER(SEARCH("MVHR",'3 INPUT SAP DATA'!$R59)),Data!$I$121,IF(ISNUMBER(SEARCH("Positive",'3 INPUT SAP DATA'!$R59)),Data!$I$120)))</f>
        <v/>
      </c>
      <c r="BJ56" s="176" t="str">
        <f>IF($B56="","",IF(ISNUMBER(SEARCH("Gas",'3 INPUT SAP DATA'!$AI59)),Data!$G$119*Data!$I$119,0)
+(('3 INPUT SAP DATA'!$AQ59*1000/8760)-IF(ISNUMBER(SEARCH("Gas",'3 INPUT SAP DATA'!$AI59)),Data!$G$119*Data!$I$119,0))
*IF(ISNUMBER(SEARCH("MVHR",'3 INPUT SAP DATA'!$R59)),Data!$I$121,IF(ISNUMBER(SEARCH("Positive",'3 INPUT SAP DATA'!$R59)),Data!$I$120)))</f>
        <v/>
      </c>
      <c r="BK56" s="24" t="str">
        <f>IF($B56="","",Occupancy!$G52*Data!$G$122*Data!$I$122)</f>
        <v/>
      </c>
      <c r="BL56" s="24" t="str">
        <f>IF($B56="","",Occupancy!$G52*Data!$G$122*Data!$I$122)</f>
        <v/>
      </c>
      <c r="BM56" s="24" t="str">
        <f>IF($B56="","",Occupancy!$G52*Data!$G$122*Data!$I$122)</f>
        <v/>
      </c>
      <c r="BN56" s="24" t="str">
        <f>IF($B56="","",Occupancy!$G52*Data!$G$122*Data!$I$122)</f>
        <v/>
      </c>
      <c r="BO56" s="24" t="str">
        <f>IF($B56="","",Occupancy!$G52*Data!$G$122*Data!$I$122)</f>
        <v/>
      </c>
      <c r="BP56" s="24" t="str">
        <f>IF($B56="","",Occupancy!$G52*Data!$G$122*Data!$I$122)</f>
        <v/>
      </c>
      <c r="BQ56" s="24" t="str">
        <f>IF($B56="","",Occupancy!$G52*Data!$G$122*Data!$I$122)</f>
        <v/>
      </c>
      <c r="BR56" s="24" t="str">
        <f>IF($B56="","",Occupancy!$G52*Data!$G$122*Data!$I$122)</f>
        <v/>
      </c>
      <c r="BS56" s="24" t="str">
        <f>IF($B56="","",Occupancy!$G52*Data!$G$122*Data!$I$122)</f>
        <v/>
      </c>
      <c r="BT56" s="24" t="str">
        <f>IF($B56="","",Occupancy!$G52*Data!$G$122*Data!$I$122)</f>
        <v/>
      </c>
      <c r="BU56" s="24" t="str">
        <f>IF($B56="","",Occupancy!$G52*Data!$G$122*Data!$I$122)</f>
        <v/>
      </c>
      <c r="BV56" s="24" t="str">
        <f>IF($B56="","",Occupancy!$G52*Data!$G$122*Data!$I$122)</f>
        <v/>
      </c>
      <c r="BW56" s="175" t="str">
        <f>IF($B56="","",1000*DHW!CV56/(Data!D$18*24))</f>
        <v/>
      </c>
      <c r="BX56" s="175" t="str">
        <f>IF($B56="","",1000*DHW!CW56/(Data!E$18*24))</f>
        <v/>
      </c>
      <c r="BY56" s="175" t="str">
        <f>IF($B56="","",1000*DHW!CX56/(Data!F$18*24))</f>
        <v/>
      </c>
      <c r="BZ56" s="175" t="str">
        <f>IF($B56="","",1000*DHW!CY56/(Data!G$18*24))</f>
        <v/>
      </c>
      <c r="CA56" s="175" t="str">
        <f>IF($B56="","",1000*DHW!CZ56/(Data!H$18*24))</f>
        <v/>
      </c>
      <c r="CB56" s="175" t="str">
        <f>IF($B56="","",1000*DHW!DA56/(Data!I$18*24))</f>
        <v/>
      </c>
      <c r="CC56" s="175" t="str">
        <f>IF($B56="","",1000*DHW!DB56/(Data!J$18*24))</f>
        <v/>
      </c>
      <c r="CD56" s="175" t="str">
        <f>IF($B56="","",1000*DHW!DC56/(Data!K$18*24))</f>
        <v/>
      </c>
      <c r="CE56" s="175" t="str">
        <f>IF($B56="","",1000*DHW!DD56/(Data!L$18*24))</f>
        <v/>
      </c>
      <c r="CF56" s="175" t="str">
        <f>IF($B56="","",1000*DHW!DE56/(Data!M$18*24))</f>
        <v/>
      </c>
      <c r="CG56" s="175" t="str">
        <f>IF($B56="","",1000*DHW!DF56/(Data!N$18*24))</f>
        <v/>
      </c>
      <c r="CH56" s="175" t="str">
        <f>IF($B56="","",1000*DHW!DG56/(Data!O$18*24))</f>
        <v/>
      </c>
      <c r="CI56" s="24" t="str">
        <f t="shared" si="12"/>
        <v/>
      </c>
      <c r="CJ56" s="24" t="str">
        <f t="shared" si="13"/>
        <v/>
      </c>
      <c r="CK56" s="24" t="str">
        <f t="shared" si="14"/>
        <v/>
      </c>
      <c r="CL56" s="24" t="str">
        <f t="shared" si="15"/>
        <v/>
      </c>
      <c r="CM56" s="24" t="str">
        <f t="shared" si="16"/>
        <v/>
      </c>
      <c r="CN56" s="24" t="str">
        <f t="shared" si="17"/>
        <v/>
      </c>
      <c r="CO56" s="24" t="str">
        <f t="shared" si="18"/>
        <v/>
      </c>
      <c r="CP56" s="24" t="str">
        <f t="shared" si="19"/>
        <v/>
      </c>
      <c r="CQ56" s="24" t="str">
        <f t="shared" si="20"/>
        <v/>
      </c>
      <c r="CR56" s="24" t="str">
        <f t="shared" si="21"/>
        <v/>
      </c>
      <c r="CS56" s="24" t="str">
        <f t="shared" si="22"/>
        <v/>
      </c>
      <c r="CT56" s="24" t="str">
        <f t="shared" si="23"/>
        <v/>
      </c>
    </row>
    <row r="57" spans="2:98" s="3" customFormat="1" ht="19.899999999999999" customHeight="1">
      <c r="B57" s="16" t="str">
        <f>IF('3 INPUT SAP DATA'!H60="","",'3 INPUT SAP DATA'!H60)</f>
        <v/>
      </c>
      <c r="C57" s="24" t="str">
        <f>IF($B57="","",Data!$G$115*Occupancy!$G53*Data!$I$115)</f>
        <v/>
      </c>
      <c r="D57" s="24" t="str">
        <f>IF($B57="","",Data!$G$115*Occupancy!$G53*Data!$I$115)</f>
        <v/>
      </c>
      <c r="E57" s="24" t="str">
        <f>IF($B57="","",Data!$G$115*Occupancy!$G53*Data!$I$115)</f>
        <v/>
      </c>
      <c r="F57" s="24" t="str">
        <f>IF($B57="","",Data!$G$115*Occupancy!$G53*Data!$I$115)</f>
        <v/>
      </c>
      <c r="G57" s="24" t="str">
        <f>IF($B57="","",Data!$G$115*Occupancy!$G53*Data!$I$115)</f>
        <v/>
      </c>
      <c r="H57" s="24" t="str">
        <f>IF($B57="","",Data!$G$115*Occupancy!$G53*Data!$I$115)</f>
        <v/>
      </c>
      <c r="I57" s="24" t="str">
        <f>IF($B57="","",Data!$G$115*Occupancy!$G53*Data!$I$115)</f>
        <v/>
      </c>
      <c r="J57" s="24" t="str">
        <f>IF($B57="","",Data!$G$115*Occupancy!$G53*Data!$I$115)</f>
        <v/>
      </c>
      <c r="K57" s="24" t="str">
        <f>IF($B57="","",Data!$G$115*Occupancy!$G53*Data!$I$115)</f>
        <v/>
      </c>
      <c r="L57" s="24" t="str">
        <f>IF($B57="","",Data!$G$115*Occupancy!$G53*Data!$I$115)</f>
        <v/>
      </c>
      <c r="M57" s="24" t="str">
        <f>IF($B57="","",Data!$G$115*Occupancy!$G53*Data!$I$115)</f>
        <v/>
      </c>
      <c r="N57" s="24" t="str">
        <f>IF($B57="","",Data!$G$115*Occupancy!$G53*Data!$I$115)</f>
        <v/>
      </c>
      <c r="O57" s="175" t="str">
        <f>IF($B57="","",Lighting!P56)</f>
        <v/>
      </c>
      <c r="P57" s="175" t="str">
        <f>IF($B57="","",Lighting!Q56)</f>
        <v/>
      </c>
      <c r="Q57" s="175" t="str">
        <f>IF($B57="","",Lighting!R56)</f>
        <v/>
      </c>
      <c r="R57" s="175" t="str">
        <f>IF($B57="","",Lighting!S56)</f>
        <v/>
      </c>
      <c r="S57" s="175" t="str">
        <f>IF($B57="","",Lighting!T56)</f>
        <v/>
      </c>
      <c r="T57" s="175" t="str">
        <f>IF($B57="","",Lighting!U56)</f>
        <v/>
      </c>
      <c r="U57" s="175" t="str">
        <f>IF($B57="","",Lighting!V56)</f>
        <v/>
      </c>
      <c r="V57" s="175" t="str">
        <f>IF($B57="","",Lighting!W56)</f>
        <v/>
      </c>
      <c r="W57" s="175" t="str">
        <f>IF($B57="","",Lighting!X56)</f>
        <v/>
      </c>
      <c r="X57" s="175" t="str">
        <f>IF($B57="","",Lighting!Y56)</f>
        <v/>
      </c>
      <c r="Y57" s="175" t="str">
        <f>IF($B57="","",Lighting!Z56)</f>
        <v/>
      </c>
      <c r="Z57" s="175" t="str">
        <f>IF($B57="","",Lighting!AA56)</f>
        <v/>
      </c>
      <c r="AA57" s="24" t="str">
        <f>IF($B57="","",Appliances!W56)</f>
        <v/>
      </c>
      <c r="AB57" s="24" t="str">
        <f>IF($B57="","",Appliances!X56)</f>
        <v/>
      </c>
      <c r="AC57" s="24" t="str">
        <f>IF($B57="","",Appliances!Y56)</f>
        <v/>
      </c>
      <c r="AD57" s="24" t="str">
        <f>IF($B57="","",Appliances!Z56)</f>
        <v/>
      </c>
      <c r="AE57" s="24" t="str">
        <f>IF($B57="","",Appliances!AA56)</f>
        <v/>
      </c>
      <c r="AF57" s="24" t="str">
        <f>IF($B57="","",Appliances!AB56)</f>
        <v/>
      </c>
      <c r="AG57" s="24" t="str">
        <f>IF($B57="","",Appliances!AC56)</f>
        <v/>
      </c>
      <c r="AH57" s="24" t="str">
        <f>IF($B57="","",Appliances!AD56)</f>
        <v/>
      </c>
      <c r="AI57" s="24" t="str">
        <f>IF($B57="","",Appliances!AE56)</f>
        <v/>
      </c>
      <c r="AJ57" s="24" t="str">
        <f>IF($B57="","",Appliances!AF56)</f>
        <v/>
      </c>
      <c r="AK57" s="24" t="str">
        <f>IF($B57="","",Appliances!AG56)</f>
        <v/>
      </c>
      <c r="AL57" s="24" t="str">
        <f>IF($B57="","",Appliances!AH56)</f>
        <v/>
      </c>
      <c r="AM57" s="24" t="str">
        <f>IF($B57="","",Cooking!P56)</f>
        <v/>
      </c>
      <c r="AN57" s="24" t="str">
        <f>IF($B57="","",Cooking!Q56)</f>
        <v/>
      </c>
      <c r="AO57" s="24" t="str">
        <f>IF($B57="","",Cooking!R56)</f>
        <v/>
      </c>
      <c r="AP57" s="24" t="str">
        <f>IF($B57="","",Cooking!S56)</f>
        <v/>
      </c>
      <c r="AQ57" s="24" t="str">
        <f>IF($B57="","",Cooking!T56)</f>
        <v/>
      </c>
      <c r="AR57" s="24" t="str">
        <f>IF($B57="","",Cooking!U56)</f>
        <v/>
      </c>
      <c r="AS57" s="24" t="str">
        <f>IF($B57="","",Cooking!V56)</f>
        <v/>
      </c>
      <c r="AT57" s="24" t="str">
        <f>IF($B57="","",Cooking!W56)</f>
        <v/>
      </c>
      <c r="AU57" s="24" t="str">
        <f>IF($B57="","",Cooking!X56)</f>
        <v/>
      </c>
      <c r="AV57" s="24" t="str">
        <f>IF($B57="","",Cooking!Y56)</f>
        <v/>
      </c>
      <c r="AW57" s="24" t="str">
        <f>IF($B57="","",Cooking!Z56)</f>
        <v/>
      </c>
      <c r="AX57" s="24" t="str">
        <f>IF($B57="","",Cooking!AA56)</f>
        <v/>
      </c>
      <c r="AY57" s="176" t="str">
        <f>IF($B57="","",IF(ISNUMBER(SEARCH("Gas",'3 INPUT SAP DATA'!$AI60)),Data!$G$119*Data!$I$119,0)
+(('3 INPUT SAP DATA'!$AQ60*1000/8760)-IF(ISNUMBER(SEARCH("Gas",'3 INPUT SAP DATA'!$AI60)),Data!$G$119*Data!$I$119,0))
*IF(ISNUMBER(SEARCH("MVHR",'3 INPUT SAP DATA'!$R60)),Data!$I$121,IF(ISNUMBER(SEARCH("Positive",'3 INPUT SAP DATA'!$R60)),Data!$I$120)))</f>
        <v/>
      </c>
      <c r="AZ57" s="176" t="str">
        <f>IF($B57="","",IF(ISNUMBER(SEARCH("Gas",'3 INPUT SAP DATA'!$AI60)),Data!$G$119*Data!$I$119,0)
+(('3 INPUT SAP DATA'!$AQ60*1000/8760)-IF(ISNUMBER(SEARCH("Gas",'3 INPUT SAP DATA'!$AI60)),Data!$G$119*Data!$I$119,0))
*IF(ISNUMBER(SEARCH("MVHR",'3 INPUT SAP DATA'!$R60)),Data!$I$121,IF(ISNUMBER(SEARCH("Positive",'3 INPUT SAP DATA'!$R60)),Data!$I$120)))</f>
        <v/>
      </c>
      <c r="BA57" s="176" t="str">
        <f>IF($B57="","",IF(ISNUMBER(SEARCH("Gas",'3 INPUT SAP DATA'!$AI60)),Data!$G$119*Data!$I$119,0)
+(('3 INPUT SAP DATA'!$AQ60*1000/8760)-IF(ISNUMBER(SEARCH("Gas",'3 INPUT SAP DATA'!$AI60)),Data!$G$119*Data!$I$119,0))
*IF(ISNUMBER(SEARCH("MVHR",'3 INPUT SAP DATA'!$R60)),Data!$I$121,IF(ISNUMBER(SEARCH("Positive",'3 INPUT SAP DATA'!$R60)),Data!$I$120)))</f>
        <v/>
      </c>
      <c r="BB57" s="176" t="str">
        <f>IF($B57="","",IF(ISNUMBER(SEARCH("Gas",'3 INPUT SAP DATA'!$AI60)),Data!$G$119*Data!$I$119,0)
+(('3 INPUT SAP DATA'!$AQ60*1000/8760)-IF(ISNUMBER(SEARCH("Gas",'3 INPUT SAP DATA'!$AI60)),Data!$G$119*Data!$I$119,0))
*IF(ISNUMBER(SEARCH("MVHR",'3 INPUT SAP DATA'!$R60)),Data!$I$121,IF(ISNUMBER(SEARCH("Positive",'3 INPUT SAP DATA'!$R60)),Data!$I$120)))</f>
        <v/>
      </c>
      <c r="BC57" s="176" t="str">
        <f>IF($B57="","",IF(ISNUMBER(SEARCH("Gas",'3 INPUT SAP DATA'!$AI60)),Data!$G$119*Data!$I$119,0)
+(('3 INPUT SAP DATA'!$AQ60*1000/8760)-IF(ISNUMBER(SEARCH("Gas",'3 INPUT SAP DATA'!$AI60)),Data!$G$119*Data!$I$119,0))
*IF(ISNUMBER(SEARCH("MVHR",'3 INPUT SAP DATA'!$R60)),Data!$I$121,IF(ISNUMBER(SEARCH("Positive",'3 INPUT SAP DATA'!$R60)),Data!$I$120)))</f>
        <v/>
      </c>
      <c r="BD57" s="176" t="str">
        <f>IF($B57="","",IF(ISNUMBER(SEARCH("Gas",'3 INPUT SAP DATA'!$AI60)),Data!$G$119*Data!$I$119,0)
+(('3 INPUT SAP DATA'!$AQ60*1000/8760)-IF(ISNUMBER(SEARCH("Gas",'3 INPUT SAP DATA'!$AI60)),Data!$G$119*Data!$I$119,0))
*IF(ISNUMBER(SEARCH("MVHR",'3 INPUT SAP DATA'!$R60)),Data!$I$121,IF(ISNUMBER(SEARCH("Positive",'3 INPUT SAP DATA'!$R60)),Data!$I$120)))</f>
        <v/>
      </c>
      <c r="BE57" s="176" t="str">
        <f>IF($B57="","",IF(ISNUMBER(SEARCH("Gas",'3 INPUT SAP DATA'!$AI60)),Data!$G$119*Data!$I$119,0)
+(('3 INPUT SAP DATA'!$AQ60*1000/8760)-IF(ISNUMBER(SEARCH("Gas",'3 INPUT SAP DATA'!$AI60)),Data!$G$119*Data!$I$119,0))
*IF(ISNUMBER(SEARCH("MVHR",'3 INPUT SAP DATA'!$R60)),Data!$I$121,IF(ISNUMBER(SEARCH("Positive",'3 INPUT SAP DATA'!$R60)),Data!$I$120)))</f>
        <v/>
      </c>
      <c r="BF57" s="176" t="str">
        <f>IF($B57="","",IF(ISNUMBER(SEARCH("Gas",'3 INPUT SAP DATA'!$AI60)),Data!$G$119*Data!$I$119,0)
+(('3 INPUT SAP DATA'!$AQ60*1000/8760)-IF(ISNUMBER(SEARCH("Gas",'3 INPUT SAP DATA'!$AI60)),Data!$G$119*Data!$I$119,0))
*IF(ISNUMBER(SEARCH("MVHR",'3 INPUT SAP DATA'!$R60)),Data!$I$121,IF(ISNUMBER(SEARCH("Positive",'3 INPUT SAP DATA'!$R60)),Data!$I$120)))</f>
        <v/>
      </c>
      <c r="BG57" s="176" t="str">
        <f>IF($B57="","",IF(ISNUMBER(SEARCH("Gas",'3 INPUT SAP DATA'!$AI60)),Data!$G$119*Data!$I$119,0)
+(('3 INPUT SAP DATA'!$AQ60*1000/8760)-IF(ISNUMBER(SEARCH("Gas",'3 INPUT SAP DATA'!$AI60)),Data!$G$119*Data!$I$119,0))
*IF(ISNUMBER(SEARCH("MVHR",'3 INPUT SAP DATA'!$R60)),Data!$I$121,IF(ISNUMBER(SEARCH("Positive",'3 INPUT SAP DATA'!$R60)),Data!$I$120)))</f>
        <v/>
      </c>
      <c r="BH57" s="176" t="str">
        <f>IF($B57="","",IF(ISNUMBER(SEARCH("Gas",'3 INPUT SAP DATA'!$AI60)),Data!$G$119*Data!$I$119,0)
+(('3 INPUT SAP DATA'!$AQ60*1000/8760)-IF(ISNUMBER(SEARCH("Gas",'3 INPUT SAP DATA'!$AI60)),Data!$G$119*Data!$I$119,0))
*IF(ISNUMBER(SEARCH("MVHR",'3 INPUT SAP DATA'!$R60)),Data!$I$121,IF(ISNUMBER(SEARCH("Positive",'3 INPUT SAP DATA'!$R60)),Data!$I$120)))</f>
        <v/>
      </c>
      <c r="BI57" s="176" t="str">
        <f>IF($B57="","",IF(ISNUMBER(SEARCH("Gas",'3 INPUT SAP DATA'!$AI60)),Data!$G$119*Data!$I$119,0)
+(('3 INPUT SAP DATA'!$AQ60*1000/8760)-IF(ISNUMBER(SEARCH("Gas",'3 INPUT SAP DATA'!$AI60)),Data!$G$119*Data!$I$119,0))
*IF(ISNUMBER(SEARCH("MVHR",'3 INPUT SAP DATA'!$R60)),Data!$I$121,IF(ISNUMBER(SEARCH("Positive",'3 INPUT SAP DATA'!$R60)),Data!$I$120)))</f>
        <v/>
      </c>
      <c r="BJ57" s="176" t="str">
        <f>IF($B57="","",IF(ISNUMBER(SEARCH("Gas",'3 INPUT SAP DATA'!$AI60)),Data!$G$119*Data!$I$119,0)
+(('3 INPUT SAP DATA'!$AQ60*1000/8760)-IF(ISNUMBER(SEARCH("Gas",'3 INPUT SAP DATA'!$AI60)),Data!$G$119*Data!$I$119,0))
*IF(ISNUMBER(SEARCH("MVHR",'3 INPUT SAP DATA'!$R60)),Data!$I$121,IF(ISNUMBER(SEARCH("Positive",'3 INPUT SAP DATA'!$R60)),Data!$I$120)))</f>
        <v/>
      </c>
      <c r="BK57" s="24" t="str">
        <f>IF($B57="","",Occupancy!$G53*Data!$G$122*Data!$I$122)</f>
        <v/>
      </c>
      <c r="BL57" s="24" t="str">
        <f>IF($B57="","",Occupancy!$G53*Data!$G$122*Data!$I$122)</f>
        <v/>
      </c>
      <c r="BM57" s="24" t="str">
        <f>IF($B57="","",Occupancy!$G53*Data!$G$122*Data!$I$122)</f>
        <v/>
      </c>
      <c r="BN57" s="24" t="str">
        <f>IF($B57="","",Occupancy!$G53*Data!$G$122*Data!$I$122)</f>
        <v/>
      </c>
      <c r="BO57" s="24" t="str">
        <f>IF($B57="","",Occupancy!$G53*Data!$G$122*Data!$I$122)</f>
        <v/>
      </c>
      <c r="BP57" s="24" t="str">
        <f>IF($B57="","",Occupancy!$G53*Data!$G$122*Data!$I$122)</f>
        <v/>
      </c>
      <c r="BQ57" s="24" t="str">
        <f>IF($B57="","",Occupancy!$G53*Data!$G$122*Data!$I$122)</f>
        <v/>
      </c>
      <c r="BR57" s="24" t="str">
        <f>IF($B57="","",Occupancy!$G53*Data!$G$122*Data!$I$122)</f>
        <v/>
      </c>
      <c r="BS57" s="24" t="str">
        <f>IF($B57="","",Occupancy!$G53*Data!$G$122*Data!$I$122)</f>
        <v/>
      </c>
      <c r="BT57" s="24" t="str">
        <f>IF($B57="","",Occupancy!$G53*Data!$G$122*Data!$I$122)</f>
        <v/>
      </c>
      <c r="BU57" s="24" t="str">
        <f>IF($B57="","",Occupancy!$G53*Data!$G$122*Data!$I$122)</f>
        <v/>
      </c>
      <c r="BV57" s="24" t="str">
        <f>IF($B57="","",Occupancy!$G53*Data!$G$122*Data!$I$122)</f>
        <v/>
      </c>
      <c r="BW57" s="175" t="str">
        <f>IF($B57="","",1000*DHW!CV57/(Data!D$18*24))</f>
        <v/>
      </c>
      <c r="BX57" s="175" t="str">
        <f>IF($B57="","",1000*DHW!CW57/(Data!E$18*24))</f>
        <v/>
      </c>
      <c r="BY57" s="175" t="str">
        <f>IF($B57="","",1000*DHW!CX57/(Data!F$18*24))</f>
        <v/>
      </c>
      <c r="BZ57" s="175" t="str">
        <f>IF($B57="","",1000*DHW!CY57/(Data!G$18*24))</f>
        <v/>
      </c>
      <c r="CA57" s="175" t="str">
        <f>IF($B57="","",1000*DHW!CZ57/(Data!H$18*24))</f>
        <v/>
      </c>
      <c r="CB57" s="175" t="str">
        <f>IF($B57="","",1000*DHW!DA57/(Data!I$18*24))</f>
        <v/>
      </c>
      <c r="CC57" s="175" t="str">
        <f>IF($B57="","",1000*DHW!DB57/(Data!J$18*24))</f>
        <v/>
      </c>
      <c r="CD57" s="175" t="str">
        <f>IF($B57="","",1000*DHW!DC57/(Data!K$18*24))</f>
        <v/>
      </c>
      <c r="CE57" s="175" t="str">
        <f>IF($B57="","",1000*DHW!DD57/(Data!L$18*24))</f>
        <v/>
      </c>
      <c r="CF57" s="175" t="str">
        <f>IF($B57="","",1000*DHW!DE57/(Data!M$18*24))</f>
        <v/>
      </c>
      <c r="CG57" s="175" t="str">
        <f>IF($B57="","",1000*DHW!DF57/(Data!N$18*24))</f>
        <v/>
      </c>
      <c r="CH57" s="175" t="str">
        <f>IF($B57="","",1000*DHW!DG57/(Data!O$18*24))</f>
        <v/>
      </c>
      <c r="CI57" s="24" t="str">
        <f t="shared" si="12"/>
        <v/>
      </c>
      <c r="CJ57" s="24" t="str">
        <f t="shared" si="13"/>
        <v/>
      </c>
      <c r="CK57" s="24" t="str">
        <f t="shared" si="14"/>
        <v/>
      </c>
      <c r="CL57" s="24" t="str">
        <f t="shared" si="15"/>
        <v/>
      </c>
      <c r="CM57" s="24" t="str">
        <f t="shared" si="16"/>
        <v/>
      </c>
      <c r="CN57" s="24" t="str">
        <f t="shared" si="17"/>
        <v/>
      </c>
      <c r="CO57" s="24" t="str">
        <f t="shared" si="18"/>
        <v/>
      </c>
      <c r="CP57" s="24" t="str">
        <f t="shared" si="19"/>
        <v/>
      </c>
      <c r="CQ57" s="24" t="str">
        <f t="shared" si="20"/>
        <v/>
      </c>
      <c r="CR57" s="24" t="str">
        <f t="shared" si="21"/>
        <v/>
      </c>
      <c r="CS57" s="24" t="str">
        <f t="shared" si="22"/>
        <v/>
      </c>
      <c r="CT57" s="24" t="str">
        <f t="shared" si="23"/>
        <v/>
      </c>
    </row>
    <row r="58" spans="2:98" s="3" customFormat="1" ht="19.899999999999999" customHeight="1">
      <c r="B58" s="16" t="str">
        <f>IF('3 INPUT SAP DATA'!H61="","",'3 INPUT SAP DATA'!H61)</f>
        <v/>
      </c>
      <c r="C58" s="24" t="str">
        <f>IF($B58="","",Data!$G$115*Occupancy!$G54*Data!$I$115)</f>
        <v/>
      </c>
      <c r="D58" s="24" t="str">
        <f>IF($B58="","",Data!$G$115*Occupancy!$G54*Data!$I$115)</f>
        <v/>
      </c>
      <c r="E58" s="24" t="str">
        <f>IF($B58="","",Data!$G$115*Occupancy!$G54*Data!$I$115)</f>
        <v/>
      </c>
      <c r="F58" s="24" t="str">
        <f>IF($B58="","",Data!$G$115*Occupancy!$G54*Data!$I$115)</f>
        <v/>
      </c>
      <c r="G58" s="24" t="str">
        <f>IF($B58="","",Data!$G$115*Occupancy!$G54*Data!$I$115)</f>
        <v/>
      </c>
      <c r="H58" s="24" t="str">
        <f>IF($B58="","",Data!$G$115*Occupancy!$G54*Data!$I$115)</f>
        <v/>
      </c>
      <c r="I58" s="24" t="str">
        <f>IF($B58="","",Data!$G$115*Occupancy!$G54*Data!$I$115)</f>
        <v/>
      </c>
      <c r="J58" s="24" t="str">
        <f>IF($B58="","",Data!$G$115*Occupancy!$G54*Data!$I$115)</f>
        <v/>
      </c>
      <c r="K58" s="24" t="str">
        <f>IF($B58="","",Data!$G$115*Occupancy!$G54*Data!$I$115)</f>
        <v/>
      </c>
      <c r="L58" s="24" t="str">
        <f>IF($B58="","",Data!$G$115*Occupancy!$G54*Data!$I$115)</f>
        <v/>
      </c>
      <c r="M58" s="24" t="str">
        <f>IF($B58="","",Data!$G$115*Occupancy!$G54*Data!$I$115)</f>
        <v/>
      </c>
      <c r="N58" s="24" t="str">
        <f>IF($B58="","",Data!$G$115*Occupancy!$G54*Data!$I$115)</f>
        <v/>
      </c>
      <c r="O58" s="175" t="str">
        <f>IF($B58="","",Lighting!P57)</f>
        <v/>
      </c>
      <c r="P58" s="175" t="str">
        <f>IF($B58="","",Lighting!Q57)</f>
        <v/>
      </c>
      <c r="Q58" s="175" t="str">
        <f>IF($B58="","",Lighting!R57)</f>
        <v/>
      </c>
      <c r="R58" s="175" t="str">
        <f>IF($B58="","",Lighting!S57)</f>
        <v/>
      </c>
      <c r="S58" s="175" t="str">
        <f>IF($B58="","",Lighting!T57)</f>
        <v/>
      </c>
      <c r="T58" s="175" t="str">
        <f>IF($B58="","",Lighting!U57)</f>
        <v/>
      </c>
      <c r="U58" s="175" t="str">
        <f>IF($B58="","",Lighting!V57)</f>
        <v/>
      </c>
      <c r="V58" s="175" t="str">
        <f>IF($B58="","",Lighting!W57)</f>
        <v/>
      </c>
      <c r="W58" s="175" t="str">
        <f>IF($B58="","",Lighting!X57)</f>
        <v/>
      </c>
      <c r="X58" s="175" t="str">
        <f>IF($B58="","",Lighting!Y57)</f>
        <v/>
      </c>
      <c r="Y58" s="175" t="str">
        <f>IF($B58="","",Lighting!Z57)</f>
        <v/>
      </c>
      <c r="Z58" s="175" t="str">
        <f>IF($B58="","",Lighting!AA57)</f>
        <v/>
      </c>
      <c r="AA58" s="24" t="str">
        <f>IF($B58="","",Appliances!W57)</f>
        <v/>
      </c>
      <c r="AB58" s="24" t="str">
        <f>IF($B58="","",Appliances!X57)</f>
        <v/>
      </c>
      <c r="AC58" s="24" t="str">
        <f>IF($B58="","",Appliances!Y57)</f>
        <v/>
      </c>
      <c r="AD58" s="24" t="str">
        <f>IF($B58="","",Appliances!Z57)</f>
        <v/>
      </c>
      <c r="AE58" s="24" t="str">
        <f>IF($B58="","",Appliances!AA57)</f>
        <v/>
      </c>
      <c r="AF58" s="24" t="str">
        <f>IF($B58="","",Appliances!AB57)</f>
        <v/>
      </c>
      <c r="AG58" s="24" t="str">
        <f>IF($B58="","",Appliances!AC57)</f>
        <v/>
      </c>
      <c r="AH58" s="24" t="str">
        <f>IF($B58="","",Appliances!AD57)</f>
        <v/>
      </c>
      <c r="AI58" s="24" t="str">
        <f>IF($B58="","",Appliances!AE57)</f>
        <v/>
      </c>
      <c r="AJ58" s="24" t="str">
        <f>IF($B58="","",Appliances!AF57)</f>
        <v/>
      </c>
      <c r="AK58" s="24" t="str">
        <f>IF($B58="","",Appliances!AG57)</f>
        <v/>
      </c>
      <c r="AL58" s="24" t="str">
        <f>IF($B58="","",Appliances!AH57)</f>
        <v/>
      </c>
      <c r="AM58" s="24" t="str">
        <f>IF($B58="","",Cooking!P57)</f>
        <v/>
      </c>
      <c r="AN58" s="24" t="str">
        <f>IF($B58="","",Cooking!Q57)</f>
        <v/>
      </c>
      <c r="AO58" s="24" t="str">
        <f>IF($B58="","",Cooking!R57)</f>
        <v/>
      </c>
      <c r="AP58" s="24" t="str">
        <f>IF($B58="","",Cooking!S57)</f>
        <v/>
      </c>
      <c r="AQ58" s="24" t="str">
        <f>IF($B58="","",Cooking!T57)</f>
        <v/>
      </c>
      <c r="AR58" s="24" t="str">
        <f>IF($B58="","",Cooking!U57)</f>
        <v/>
      </c>
      <c r="AS58" s="24" t="str">
        <f>IF($B58="","",Cooking!V57)</f>
        <v/>
      </c>
      <c r="AT58" s="24" t="str">
        <f>IF($B58="","",Cooking!W57)</f>
        <v/>
      </c>
      <c r="AU58" s="24" t="str">
        <f>IF($B58="","",Cooking!X57)</f>
        <v/>
      </c>
      <c r="AV58" s="24" t="str">
        <f>IF($B58="","",Cooking!Y57)</f>
        <v/>
      </c>
      <c r="AW58" s="24" t="str">
        <f>IF($B58="","",Cooking!Z57)</f>
        <v/>
      </c>
      <c r="AX58" s="24" t="str">
        <f>IF($B58="","",Cooking!AA57)</f>
        <v/>
      </c>
      <c r="AY58" s="176" t="str">
        <f>IF($B58="","",IF(ISNUMBER(SEARCH("Gas",'3 INPUT SAP DATA'!$AI61)),Data!$G$119*Data!$I$119,0)
+(('3 INPUT SAP DATA'!$AQ61*1000/8760)-IF(ISNUMBER(SEARCH("Gas",'3 INPUT SAP DATA'!$AI61)),Data!$G$119*Data!$I$119,0))
*IF(ISNUMBER(SEARCH("MVHR",'3 INPUT SAP DATA'!$R61)),Data!$I$121,IF(ISNUMBER(SEARCH("Positive",'3 INPUT SAP DATA'!$R61)),Data!$I$120)))</f>
        <v/>
      </c>
      <c r="AZ58" s="176" t="str">
        <f>IF($B58="","",IF(ISNUMBER(SEARCH("Gas",'3 INPUT SAP DATA'!$AI61)),Data!$G$119*Data!$I$119,0)
+(('3 INPUT SAP DATA'!$AQ61*1000/8760)-IF(ISNUMBER(SEARCH("Gas",'3 INPUT SAP DATA'!$AI61)),Data!$G$119*Data!$I$119,0))
*IF(ISNUMBER(SEARCH("MVHR",'3 INPUT SAP DATA'!$R61)),Data!$I$121,IF(ISNUMBER(SEARCH("Positive",'3 INPUT SAP DATA'!$R61)),Data!$I$120)))</f>
        <v/>
      </c>
      <c r="BA58" s="176" t="str">
        <f>IF($B58="","",IF(ISNUMBER(SEARCH("Gas",'3 INPUT SAP DATA'!$AI61)),Data!$G$119*Data!$I$119,0)
+(('3 INPUT SAP DATA'!$AQ61*1000/8760)-IF(ISNUMBER(SEARCH("Gas",'3 INPUT SAP DATA'!$AI61)),Data!$G$119*Data!$I$119,0))
*IF(ISNUMBER(SEARCH("MVHR",'3 INPUT SAP DATA'!$R61)),Data!$I$121,IF(ISNUMBER(SEARCH("Positive",'3 INPUT SAP DATA'!$R61)),Data!$I$120)))</f>
        <v/>
      </c>
      <c r="BB58" s="176" t="str">
        <f>IF($B58="","",IF(ISNUMBER(SEARCH("Gas",'3 INPUT SAP DATA'!$AI61)),Data!$G$119*Data!$I$119,0)
+(('3 INPUT SAP DATA'!$AQ61*1000/8760)-IF(ISNUMBER(SEARCH("Gas",'3 INPUT SAP DATA'!$AI61)),Data!$G$119*Data!$I$119,0))
*IF(ISNUMBER(SEARCH("MVHR",'3 INPUT SAP DATA'!$R61)),Data!$I$121,IF(ISNUMBER(SEARCH("Positive",'3 INPUT SAP DATA'!$R61)),Data!$I$120)))</f>
        <v/>
      </c>
      <c r="BC58" s="176" t="str">
        <f>IF($B58="","",IF(ISNUMBER(SEARCH("Gas",'3 INPUT SAP DATA'!$AI61)),Data!$G$119*Data!$I$119,0)
+(('3 INPUT SAP DATA'!$AQ61*1000/8760)-IF(ISNUMBER(SEARCH("Gas",'3 INPUT SAP DATA'!$AI61)),Data!$G$119*Data!$I$119,0))
*IF(ISNUMBER(SEARCH("MVHR",'3 INPUT SAP DATA'!$R61)),Data!$I$121,IF(ISNUMBER(SEARCH("Positive",'3 INPUT SAP DATA'!$R61)),Data!$I$120)))</f>
        <v/>
      </c>
      <c r="BD58" s="176" t="str">
        <f>IF($B58="","",IF(ISNUMBER(SEARCH("Gas",'3 INPUT SAP DATA'!$AI61)),Data!$G$119*Data!$I$119,0)
+(('3 INPUT SAP DATA'!$AQ61*1000/8760)-IF(ISNUMBER(SEARCH("Gas",'3 INPUT SAP DATA'!$AI61)),Data!$G$119*Data!$I$119,0))
*IF(ISNUMBER(SEARCH("MVHR",'3 INPUT SAP DATA'!$R61)),Data!$I$121,IF(ISNUMBER(SEARCH("Positive",'3 INPUT SAP DATA'!$R61)),Data!$I$120)))</f>
        <v/>
      </c>
      <c r="BE58" s="176" t="str">
        <f>IF($B58="","",IF(ISNUMBER(SEARCH("Gas",'3 INPUT SAP DATA'!$AI61)),Data!$G$119*Data!$I$119,0)
+(('3 INPUT SAP DATA'!$AQ61*1000/8760)-IF(ISNUMBER(SEARCH("Gas",'3 INPUT SAP DATA'!$AI61)),Data!$G$119*Data!$I$119,0))
*IF(ISNUMBER(SEARCH("MVHR",'3 INPUT SAP DATA'!$R61)),Data!$I$121,IF(ISNUMBER(SEARCH("Positive",'3 INPUT SAP DATA'!$R61)),Data!$I$120)))</f>
        <v/>
      </c>
      <c r="BF58" s="176" t="str">
        <f>IF($B58="","",IF(ISNUMBER(SEARCH("Gas",'3 INPUT SAP DATA'!$AI61)),Data!$G$119*Data!$I$119,0)
+(('3 INPUT SAP DATA'!$AQ61*1000/8760)-IF(ISNUMBER(SEARCH("Gas",'3 INPUT SAP DATA'!$AI61)),Data!$G$119*Data!$I$119,0))
*IF(ISNUMBER(SEARCH("MVHR",'3 INPUT SAP DATA'!$R61)),Data!$I$121,IF(ISNUMBER(SEARCH("Positive",'3 INPUT SAP DATA'!$R61)),Data!$I$120)))</f>
        <v/>
      </c>
      <c r="BG58" s="176" t="str">
        <f>IF($B58="","",IF(ISNUMBER(SEARCH("Gas",'3 INPUT SAP DATA'!$AI61)),Data!$G$119*Data!$I$119,0)
+(('3 INPUT SAP DATA'!$AQ61*1000/8760)-IF(ISNUMBER(SEARCH("Gas",'3 INPUT SAP DATA'!$AI61)),Data!$G$119*Data!$I$119,0))
*IF(ISNUMBER(SEARCH("MVHR",'3 INPUT SAP DATA'!$R61)),Data!$I$121,IF(ISNUMBER(SEARCH("Positive",'3 INPUT SAP DATA'!$R61)),Data!$I$120)))</f>
        <v/>
      </c>
      <c r="BH58" s="176" t="str">
        <f>IF($B58="","",IF(ISNUMBER(SEARCH("Gas",'3 INPUT SAP DATA'!$AI61)),Data!$G$119*Data!$I$119,0)
+(('3 INPUT SAP DATA'!$AQ61*1000/8760)-IF(ISNUMBER(SEARCH("Gas",'3 INPUT SAP DATA'!$AI61)),Data!$G$119*Data!$I$119,0))
*IF(ISNUMBER(SEARCH("MVHR",'3 INPUT SAP DATA'!$R61)),Data!$I$121,IF(ISNUMBER(SEARCH("Positive",'3 INPUT SAP DATA'!$R61)),Data!$I$120)))</f>
        <v/>
      </c>
      <c r="BI58" s="176" t="str">
        <f>IF($B58="","",IF(ISNUMBER(SEARCH("Gas",'3 INPUT SAP DATA'!$AI61)),Data!$G$119*Data!$I$119,0)
+(('3 INPUT SAP DATA'!$AQ61*1000/8760)-IF(ISNUMBER(SEARCH("Gas",'3 INPUT SAP DATA'!$AI61)),Data!$G$119*Data!$I$119,0))
*IF(ISNUMBER(SEARCH("MVHR",'3 INPUT SAP DATA'!$R61)),Data!$I$121,IF(ISNUMBER(SEARCH("Positive",'3 INPUT SAP DATA'!$R61)),Data!$I$120)))</f>
        <v/>
      </c>
      <c r="BJ58" s="176" t="str">
        <f>IF($B58="","",IF(ISNUMBER(SEARCH("Gas",'3 INPUT SAP DATA'!$AI61)),Data!$G$119*Data!$I$119,0)
+(('3 INPUT SAP DATA'!$AQ61*1000/8760)-IF(ISNUMBER(SEARCH("Gas",'3 INPUT SAP DATA'!$AI61)),Data!$G$119*Data!$I$119,0))
*IF(ISNUMBER(SEARCH("MVHR",'3 INPUT SAP DATA'!$R61)),Data!$I$121,IF(ISNUMBER(SEARCH("Positive",'3 INPUT SAP DATA'!$R61)),Data!$I$120)))</f>
        <v/>
      </c>
      <c r="BK58" s="24" t="str">
        <f>IF($B58="","",Occupancy!$G54*Data!$G$122*Data!$I$122)</f>
        <v/>
      </c>
      <c r="BL58" s="24" t="str">
        <f>IF($B58="","",Occupancy!$G54*Data!$G$122*Data!$I$122)</f>
        <v/>
      </c>
      <c r="BM58" s="24" t="str">
        <f>IF($B58="","",Occupancy!$G54*Data!$G$122*Data!$I$122)</f>
        <v/>
      </c>
      <c r="BN58" s="24" t="str">
        <f>IF($B58="","",Occupancy!$G54*Data!$G$122*Data!$I$122)</f>
        <v/>
      </c>
      <c r="BO58" s="24" t="str">
        <f>IF($B58="","",Occupancy!$G54*Data!$G$122*Data!$I$122)</f>
        <v/>
      </c>
      <c r="BP58" s="24" t="str">
        <f>IF($B58="","",Occupancy!$G54*Data!$G$122*Data!$I$122)</f>
        <v/>
      </c>
      <c r="BQ58" s="24" t="str">
        <f>IF($B58="","",Occupancy!$G54*Data!$G$122*Data!$I$122)</f>
        <v/>
      </c>
      <c r="BR58" s="24" t="str">
        <f>IF($B58="","",Occupancy!$G54*Data!$G$122*Data!$I$122)</f>
        <v/>
      </c>
      <c r="BS58" s="24" t="str">
        <f>IF($B58="","",Occupancy!$G54*Data!$G$122*Data!$I$122)</f>
        <v/>
      </c>
      <c r="BT58" s="24" t="str">
        <f>IF($B58="","",Occupancy!$G54*Data!$G$122*Data!$I$122)</f>
        <v/>
      </c>
      <c r="BU58" s="24" t="str">
        <f>IF($B58="","",Occupancy!$G54*Data!$G$122*Data!$I$122)</f>
        <v/>
      </c>
      <c r="BV58" s="24" t="str">
        <f>IF($B58="","",Occupancy!$G54*Data!$G$122*Data!$I$122)</f>
        <v/>
      </c>
      <c r="BW58" s="175" t="str">
        <f>IF($B58="","",1000*DHW!CV58/(Data!D$18*24))</f>
        <v/>
      </c>
      <c r="BX58" s="175" t="str">
        <f>IF($B58="","",1000*DHW!CW58/(Data!E$18*24))</f>
        <v/>
      </c>
      <c r="BY58" s="175" t="str">
        <f>IF($B58="","",1000*DHW!CX58/(Data!F$18*24))</f>
        <v/>
      </c>
      <c r="BZ58" s="175" t="str">
        <f>IF($B58="","",1000*DHW!CY58/(Data!G$18*24))</f>
        <v/>
      </c>
      <c r="CA58" s="175" t="str">
        <f>IF($B58="","",1000*DHW!CZ58/(Data!H$18*24))</f>
        <v/>
      </c>
      <c r="CB58" s="175" t="str">
        <f>IF($B58="","",1000*DHW!DA58/(Data!I$18*24))</f>
        <v/>
      </c>
      <c r="CC58" s="175" t="str">
        <f>IF($B58="","",1000*DHW!DB58/(Data!J$18*24))</f>
        <v/>
      </c>
      <c r="CD58" s="175" t="str">
        <f>IF($B58="","",1000*DHW!DC58/(Data!K$18*24))</f>
        <v/>
      </c>
      <c r="CE58" s="175" t="str">
        <f>IF($B58="","",1000*DHW!DD58/(Data!L$18*24))</f>
        <v/>
      </c>
      <c r="CF58" s="175" t="str">
        <f>IF($B58="","",1000*DHW!DE58/(Data!M$18*24))</f>
        <v/>
      </c>
      <c r="CG58" s="175" t="str">
        <f>IF($B58="","",1000*DHW!DF58/(Data!N$18*24))</f>
        <v/>
      </c>
      <c r="CH58" s="175" t="str">
        <f>IF($B58="","",1000*DHW!DG58/(Data!O$18*24))</f>
        <v/>
      </c>
      <c r="CI58" s="24" t="str">
        <f t="shared" si="12"/>
        <v/>
      </c>
      <c r="CJ58" s="24" t="str">
        <f t="shared" si="13"/>
        <v/>
      </c>
      <c r="CK58" s="24" t="str">
        <f t="shared" si="14"/>
        <v/>
      </c>
      <c r="CL58" s="24" t="str">
        <f t="shared" si="15"/>
        <v/>
      </c>
      <c r="CM58" s="24" t="str">
        <f t="shared" si="16"/>
        <v/>
      </c>
      <c r="CN58" s="24" t="str">
        <f t="shared" si="17"/>
        <v/>
      </c>
      <c r="CO58" s="24" t="str">
        <f t="shared" si="18"/>
        <v/>
      </c>
      <c r="CP58" s="24" t="str">
        <f t="shared" si="19"/>
        <v/>
      </c>
      <c r="CQ58" s="24" t="str">
        <f t="shared" si="20"/>
        <v/>
      </c>
      <c r="CR58" s="24" t="str">
        <f t="shared" si="21"/>
        <v/>
      </c>
      <c r="CS58" s="24" t="str">
        <f t="shared" si="22"/>
        <v/>
      </c>
      <c r="CT58" s="24" t="str">
        <f t="shared" si="23"/>
        <v/>
      </c>
    </row>
    <row r="59" spans="2:98" s="3" customFormat="1" ht="19.899999999999999" customHeight="1">
      <c r="B59" s="16" t="str">
        <f>IF('3 INPUT SAP DATA'!H62="","",'3 INPUT SAP DATA'!H62)</f>
        <v/>
      </c>
      <c r="C59" s="24" t="str">
        <f>IF($B59="","",Data!$G$115*Occupancy!$G55*Data!$I$115)</f>
        <v/>
      </c>
      <c r="D59" s="24" t="str">
        <f>IF($B59="","",Data!$G$115*Occupancy!$G55*Data!$I$115)</f>
        <v/>
      </c>
      <c r="E59" s="24" t="str">
        <f>IF($B59="","",Data!$G$115*Occupancy!$G55*Data!$I$115)</f>
        <v/>
      </c>
      <c r="F59" s="24" t="str">
        <f>IF($B59="","",Data!$G$115*Occupancy!$G55*Data!$I$115)</f>
        <v/>
      </c>
      <c r="G59" s="24" t="str">
        <f>IF($B59="","",Data!$G$115*Occupancy!$G55*Data!$I$115)</f>
        <v/>
      </c>
      <c r="H59" s="24" t="str">
        <f>IF($B59="","",Data!$G$115*Occupancy!$G55*Data!$I$115)</f>
        <v/>
      </c>
      <c r="I59" s="24" t="str">
        <f>IF($B59="","",Data!$G$115*Occupancy!$G55*Data!$I$115)</f>
        <v/>
      </c>
      <c r="J59" s="24" t="str">
        <f>IF($B59="","",Data!$G$115*Occupancy!$G55*Data!$I$115)</f>
        <v/>
      </c>
      <c r="K59" s="24" t="str">
        <f>IF($B59="","",Data!$G$115*Occupancy!$G55*Data!$I$115)</f>
        <v/>
      </c>
      <c r="L59" s="24" t="str">
        <f>IF($B59="","",Data!$G$115*Occupancy!$G55*Data!$I$115)</f>
        <v/>
      </c>
      <c r="M59" s="24" t="str">
        <f>IF($B59="","",Data!$G$115*Occupancy!$G55*Data!$I$115)</f>
        <v/>
      </c>
      <c r="N59" s="24" t="str">
        <f>IF($B59="","",Data!$G$115*Occupancy!$G55*Data!$I$115)</f>
        <v/>
      </c>
      <c r="O59" s="175" t="str">
        <f>IF($B59="","",Lighting!P58)</f>
        <v/>
      </c>
      <c r="P59" s="175" t="str">
        <f>IF($B59="","",Lighting!Q58)</f>
        <v/>
      </c>
      <c r="Q59" s="175" t="str">
        <f>IF($B59="","",Lighting!R58)</f>
        <v/>
      </c>
      <c r="R59" s="175" t="str">
        <f>IF($B59="","",Lighting!S58)</f>
        <v/>
      </c>
      <c r="S59" s="175" t="str">
        <f>IF($B59="","",Lighting!T58)</f>
        <v/>
      </c>
      <c r="T59" s="175" t="str">
        <f>IF($B59="","",Lighting!U58)</f>
        <v/>
      </c>
      <c r="U59" s="175" t="str">
        <f>IF($B59="","",Lighting!V58)</f>
        <v/>
      </c>
      <c r="V59" s="175" t="str">
        <f>IF($B59="","",Lighting!W58)</f>
        <v/>
      </c>
      <c r="W59" s="175" t="str">
        <f>IF($B59="","",Lighting!X58)</f>
        <v/>
      </c>
      <c r="X59" s="175" t="str">
        <f>IF($B59="","",Lighting!Y58)</f>
        <v/>
      </c>
      <c r="Y59" s="175" t="str">
        <f>IF($B59="","",Lighting!Z58)</f>
        <v/>
      </c>
      <c r="Z59" s="175" t="str">
        <f>IF($B59="","",Lighting!AA58)</f>
        <v/>
      </c>
      <c r="AA59" s="24" t="str">
        <f>IF($B59="","",Appliances!W58)</f>
        <v/>
      </c>
      <c r="AB59" s="24" t="str">
        <f>IF($B59="","",Appliances!X58)</f>
        <v/>
      </c>
      <c r="AC59" s="24" t="str">
        <f>IF($B59="","",Appliances!Y58)</f>
        <v/>
      </c>
      <c r="AD59" s="24" t="str">
        <f>IF($B59="","",Appliances!Z58)</f>
        <v/>
      </c>
      <c r="AE59" s="24" t="str">
        <f>IF($B59="","",Appliances!AA58)</f>
        <v/>
      </c>
      <c r="AF59" s="24" t="str">
        <f>IF($B59="","",Appliances!AB58)</f>
        <v/>
      </c>
      <c r="AG59" s="24" t="str">
        <f>IF($B59="","",Appliances!AC58)</f>
        <v/>
      </c>
      <c r="AH59" s="24" t="str">
        <f>IF($B59="","",Appliances!AD58)</f>
        <v/>
      </c>
      <c r="AI59" s="24" t="str">
        <f>IF($B59="","",Appliances!AE58)</f>
        <v/>
      </c>
      <c r="AJ59" s="24" t="str">
        <f>IF($B59="","",Appliances!AF58)</f>
        <v/>
      </c>
      <c r="AK59" s="24" t="str">
        <f>IF($B59="","",Appliances!AG58)</f>
        <v/>
      </c>
      <c r="AL59" s="24" t="str">
        <f>IF($B59="","",Appliances!AH58)</f>
        <v/>
      </c>
      <c r="AM59" s="24" t="str">
        <f>IF($B59="","",Cooking!P58)</f>
        <v/>
      </c>
      <c r="AN59" s="24" t="str">
        <f>IF($B59="","",Cooking!Q58)</f>
        <v/>
      </c>
      <c r="AO59" s="24" t="str">
        <f>IF($B59="","",Cooking!R58)</f>
        <v/>
      </c>
      <c r="AP59" s="24" t="str">
        <f>IF($B59="","",Cooking!S58)</f>
        <v/>
      </c>
      <c r="AQ59" s="24" t="str">
        <f>IF($B59="","",Cooking!T58)</f>
        <v/>
      </c>
      <c r="AR59" s="24" t="str">
        <f>IF($B59="","",Cooking!U58)</f>
        <v/>
      </c>
      <c r="AS59" s="24" t="str">
        <f>IF($B59="","",Cooking!V58)</f>
        <v/>
      </c>
      <c r="AT59" s="24" t="str">
        <f>IF($B59="","",Cooking!W58)</f>
        <v/>
      </c>
      <c r="AU59" s="24" t="str">
        <f>IF($B59="","",Cooking!X58)</f>
        <v/>
      </c>
      <c r="AV59" s="24" t="str">
        <f>IF($B59="","",Cooking!Y58)</f>
        <v/>
      </c>
      <c r="AW59" s="24" t="str">
        <f>IF($B59="","",Cooking!Z58)</f>
        <v/>
      </c>
      <c r="AX59" s="24" t="str">
        <f>IF($B59="","",Cooking!AA58)</f>
        <v/>
      </c>
      <c r="AY59" s="176" t="str">
        <f>IF($B59="","",IF(ISNUMBER(SEARCH("Gas",'3 INPUT SAP DATA'!$AI62)),Data!$G$119*Data!$I$119,0)
+(('3 INPUT SAP DATA'!$AQ62*1000/8760)-IF(ISNUMBER(SEARCH("Gas",'3 INPUT SAP DATA'!$AI62)),Data!$G$119*Data!$I$119,0))
*IF(ISNUMBER(SEARCH("MVHR",'3 INPUT SAP DATA'!$R62)),Data!$I$121,IF(ISNUMBER(SEARCH("Positive",'3 INPUT SAP DATA'!$R62)),Data!$I$120)))</f>
        <v/>
      </c>
      <c r="AZ59" s="176" t="str">
        <f>IF($B59="","",IF(ISNUMBER(SEARCH("Gas",'3 INPUT SAP DATA'!$AI62)),Data!$G$119*Data!$I$119,0)
+(('3 INPUT SAP DATA'!$AQ62*1000/8760)-IF(ISNUMBER(SEARCH("Gas",'3 INPUT SAP DATA'!$AI62)),Data!$G$119*Data!$I$119,0))
*IF(ISNUMBER(SEARCH("MVHR",'3 INPUT SAP DATA'!$R62)),Data!$I$121,IF(ISNUMBER(SEARCH("Positive",'3 INPUT SAP DATA'!$R62)),Data!$I$120)))</f>
        <v/>
      </c>
      <c r="BA59" s="176" t="str">
        <f>IF($B59="","",IF(ISNUMBER(SEARCH("Gas",'3 INPUT SAP DATA'!$AI62)),Data!$G$119*Data!$I$119,0)
+(('3 INPUT SAP DATA'!$AQ62*1000/8760)-IF(ISNUMBER(SEARCH("Gas",'3 INPUT SAP DATA'!$AI62)),Data!$G$119*Data!$I$119,0))
*IF(ISNUMBER(SEARCH("MVHR",'3 INPUT SAP DATA'!$R62)),Data!$I$121,IF(ISNUMBER(SEARCH("Positive",'3 INPUT SAP DATA'!$R62)),Data!$I$120)))</f>
        <v/>
      </c>
      <c r="BB59" s="176" t="str">
        <f>IF($B59="","",IF(ISNUMBER(SEARCH("Gas",'3 INPUT SAP DATA'!$AI62)),Data!$G$119*Data!$I$119,0)
+(('3 INPUT SAP DATA'!$AQ62*1000/8760)-IF(ISNUMBER(SEARCH("Gas",'3 INPUT SAP DATA'!$AI62)),Data!$G$119*Data!$I$119,0))
*IF(ISNUMBER(SEARCH("MVHR",'3 INPUT SAP DATA'!$R62)),Data!$I$121,IF(ISNUMBER(SEARCH("Positive",'3 INPUT SAP DATA'!$R62)),Data!$I$120)))</f>
        <v/>
      </c>
      <c r="BC59" s="176" t="str">
        <f>IF($B59="","",IF(ISNUMBER(SEARCH("Gas",'3 INPUT SAP DATA'!$AI62)),Data!$G$119*Data!$I$119,0)
+(('3 INPUT SAP DATA'!$AQ62*1000/8760)-IF(ISNUMBER(SEARCH("Gas",'3 INPUT SAP DATA'!$AI62)),Data!$G$119*Data!$I$119,0))
*IF(ISNUMBER(SEARCH("MVHR",'3 INPUT SAP DATA'!$R62)),Data!$I$121,IF(ISNUMBER(SEARCH("Positive",'3 INPUT SAP DATA'!$R62)),Data!$I$120)))</f>
        <v/>
      </c>
      <c r="BD59" s="176" t="str">
        <f>IF($B59="","",IF(ISNUMBER(SEARCH("Gas",'3 INPUT SAP DATA'!$AI62)),Data!$G$119*Data!$I$119,0)
+(('3 INPUT SAP DATA'!$AQ62*1000/8760)-IF(ISNUMBER(SEARCH("Gas",'3 INPUT SAP DATA'!$AI62)),Data!$G$119*Data!$I$119,0))
*IF(ISNUMBER(SEARCH("MVHR",'3 INPUT SAP DATA'!$R62)),Data!$I$121,IF(ISNUMBER(SEARCH("Positive",'3 INPUT SAP DATA'!$R62)),Data!$I$120)))</f>
        <v/>
      </c>
      <c r="BE59" s="176" t="str">
        <f>IF($B59="","",IF(ISNUMBER(SEARCH("Gas",'3 INPUT SAP DATA'!$AI62)),Data!$G$119*Data!$I$119,0)
+(('3 INPUT SAP DATA'!$AQ62*1000/8760)-IF(ISNUMBER(SEARCH("Gas",'3 INPUT SAP DATA'!$AI62)),Data!$G$119*Data!$I$119,0))
*IF(ISNUMBER(SEARCH("MVHR",'3 INPUT SAP DATA'!$R62)),Data!$I$121,IF(ISNUMBER(SEARCH("Positive",'3 INPUT SAP DATA'!$R62)),Data!$I$120)))</f>
        <v/>
      </c>
      <c r="BF59" s="176" t="str">
        <f>IF($B59="","",IF(ISNUMBER(SEARCH("Gas",'3 INPUT SAP DATA'!$AI62)),Data!$G$119*Data!$I$119,0)
+(('3 INPUT SAP DATA'!$AQ62*1000/8760)-IF(ISNUMBER(SEARCH("Gas",'3 INPUT SAP DATA'!$AI62)),Data!$G$119*Data!$I$119,0))
*IF(ISNUMBER(SEARCH("MVHR",'3 INPUT SAP DATA'!$R62)),Data!$I$121,IF(ISNUMBER(SEARCH("Positive",'3 INPUT SAP DATA'!$R62)),Data!$I$120)))</f>
        <v/>
      </c>
      <c r="BG59" s="176" t="str">
        <f>IF($B59="","",IF(ISNUMBER(SEARCH("Gas",'3 INPUT SAP DATA'!$AI62)),Data!$G$119*Data!$I$119,0)
+(('3 INPUT SAP DATA'!$AQ62*1000/8760)-IF(ISNUMBER(SEARCH("Gas",'3 INPUT SAP DATA'!$AI62)),Data!$G$119*Data!$I$119,0))
*IF(ISNUMBER(SEARCH("MVHR",'3 INPUT SAP DATA'!$R62)),Data!$I$121,IF(ISNUMBER(SEARCH("Positive",'3 INPUT SAP DATA'!$R62)),Data!$I$120)))</f>
        <v/>
      </c>
      <c r="BH59" s="176" t="str">
        <f>IF($B59="","",IF(ISNUMBER(SEARCH("Gas",'3 INPUT SAP DATA'!$AI62)),Data!$G$119*Data!$I$119,0)
+(('3 INPUT SAP DATA'!$AQ62*1000/8760)-IF(ISNUMBER(SEARCH("Gas",'3 INPUT SAP DATA'!$AI62)),Data!$G$119*Data!$I$119,0))
*IF(ISNUMBER(SEARCH("MVHR",'3 INPUT SAP DATA'!$R62)),Data!$I$121,IF(ISNUMBER(SEARCH("Positive",'3 INPUT SAP DATA'!$R62)),Data!$I$120)))</f>
        <v/>
      </c>
      <c r="BI59" s="176" t="str">
        <f>IF($B59="","",IF(ISNUMBER(SEARCH("Gas",'3 INPUT SAP DATA'!$AI62)),Data!$G$119*Data!$I$119,0)
+(('3 INPUT SAP DATA'!$AQ62*1000/8760)-IF(ISNUMBER(SEARCH("Gas",'3 INPUT SAP DATA'!$AI62)),Data!$G$119*Data!$I$119,0))
*IF(ISNUMBER(SEARCH("MVHR",'3 INPUT SAP DATA'!$R62)),Data!$I$121,IF(ISNUMBER(SEARCH("Positive",'3 INPUT SAP DATA'!$R62)),Data!$I$120)))</f>
        <v/>
      </c>
      <c r="BJ59" s="176" t="str">
        <f>IF($B59="","",IF(ISNUMBER(SEARCH("Gas",'3 INPUT SAP DATA'!$AI62)),Data!$G$119*Data!$I$119,0)
+(('3 INPUT SAP DATA'!$AQ62*1000/8760)-IF(ISNUMBER(SEARCH("Gas",'3 INPUT SAP DATA'!$AI62)),Data!$G$119*Data!$I$119,0))
*IF(ISNUMBER(SEARCH("MVHR",'3 INPUT SAP DATA'!$R62)),Data!$I$121,IF(ISNUMBER(SEARCH("Positive",'3 INPUT SAP DATA'!$R62)),Data!$I$120)))</f>
        <v/>
      </c>
      <c r="BK59" s="24" t="str">
        <f>IF($B59="","",Occupancy!$G55*Data!$G$122*Data!$I$122)</f>
        <v/>
      </c>
      <c r="BL59" s="24" t="str">
        <f>IF($B59="","",Occupancy!$G55*Data!$G$122*Data!$I$122)</f>
        <v/>
      </c>
      <c r="BM59" s="24" t="str">
        <f>IF($B59="","",Occupancy!$G55*Data!$G$122*Data!$I$122)</f>
        <v/>
      </c>
      <c r="BN59" s="24" t="str">
        <f>IF($B59="","",Occupancy!$G55*Data!$G$122*Data!$I$122)</f>
        <v/>
      </c>
      <c r="BO59" s="24" t="str">
        <f>IF($B59="","",Occupancy!$G55*Data!$G$122*Data!$I$122)</f>
        <v/>
      </c>
      <c r="BP59" s="24" t="str">
        <f>IF($B59="","",Occupancy!$G55*Data!$G$122*Data!$I$122)</f>
        <v/>
      </c>
      <c r="BQ59" s="24" t="str">
        <f>IF($B59="","",Occupancy!$G55*Data!$G$122*Data!$I$122)</f>
        <v/>
      </c>
      <c r="BR59" s="24" t="str">
        <f>IF($B59="","",Occupancy!$G55*Data!$G$122*Data!$I$122)</f>
        <v/>
      </c>
      <c r="BS59" s="24" t="str">
        <f>IF($B59="","",Occupancy!$G55*Data!$G$122*Data!$I$122)</f>
        <v/>
      </c>
      <c r="BT59" s="24" t="str">
        <f>IF($B59="","",Occupancy!$G55*Data!$G$122*Data!$I$122)</f>
        <v/>
      </c>
      <c r="BU59" s="24" t="str">
        <f>IF($B59="","",Occupancy!$G55*Data!$G$122*Data!$I$122)</f>
        <v/>
      </c>
      <c r="BV59" s="24" t="str">
        <f>IF($B59="","",Occupancy!$G55*Data!$G$122*Data!$I$122)</f>
        <v/>
      </c>
      <c r="BW59" s="175" t="str">
        <f>IF($B59="","",1000*DHW!CV59/(Data!D$18*24))</f>
        <v/>
      </c>
      <c r="BX59" s="175" t="str">
        <f>IF($B59="","",1000*DHW!CW59/(Data!E$18*24))</f>
        <v/>
      </c>
      <c r="BY59" s="175" t="str">
        <f>IF($B59="","",1000*DHW!CX59/(Data!F$18*24))</f>
        <v/>
      </c>
      <c r="BZ59" s="175" t="str">
        <f>IF($B59="","",1000*DHW!CY59/(Data!G$18*24))</f>
        <v/>
      </c>
      <c r="CA59" s="175" t="str">
        <f>IF($B59="","",1000*DHW!CZ59/(Data!H$18*24))</f>
        <v/>
      </c>
      <c r="CB59" s="175" t="str">
        <f>IF($B59="","",1000*DHW!DA59/(Data!I$18*24))</f>
        <v/>
      </c>
      <c r="CC59" s="175" t="str">
        <f>IF($B59="","",1000*DHW!DB59/(Data!J$18*24))</f>
        <v/>
      </c>
      <c r="CD59" s="175" t="str">
        <f>IF($B59="","",1000*DHW!DC59/(Data!K$18*24))</f>
        <v/>
      </c>
      <c r="CE59" s="175" t="str">
        <f>IF($B59="","",1000*DHW!DD59/(Data!L$18*24))</f>
        <v/>
      </c>
      <c r="CF59" s="175" t="str">
        <f>IF($B59="","",1000*DHW!DE59/(Data!M$18*24))</f>
        <v/>
      </c>
      <c r="CG59" s="175" t="str">
        <f>IF($B59="","",1000*DHW!DF59/(Data!N$18*24))</f>
        <v/>
      </c>
      <c r="CH59" s="175" t="str">
        <f>IF($B59="","",1000*DHW!DG59/(Data!O$18*24))</f>
        <v/>
      </c>
      <c r="CI59" s="24" t="str">
        <f t="shared" si="12"/>
        <v/>
      </c>
      <c r="CJ59" s="24" t="str">
        <f t="shared" si="13"/>
        <v/>
      </c>
      <c r="CK59" s="24" t="str">
        <f t="shared" si="14"/>
        <v/>
      </c>
      <c r="CL59" s="24" t="str">
        <f t="shared" si="15"/>
        <v/>
      </c>
      <c r="CM59" s="24" t="str">
        <f t="shared" si="16"/>
        <v/>
      </c>
      <c r="CN59" s="24" t="str">
        <f t="shared" si="17"/>
        <v/>
      </c>
      <c r="CO59" s="24" t="str">
        <f t="shared" si="18"/>
        <v/>
      </c>
      <c r="CP59" s="24" t="str">
        <f t="shared" si="19"/>
        <v/>
      </c>
      <c r="CQ59" s="24" t="str">
        <f t="shared" si="20"/>
        <v/>
      </c>
      <c r="CR59" s="24" t="str">
        <f t="shared" si="21"/>
        <v/>
      </c>
      <c r="CS59" s="24" t="str">
        <f t="shared" si="22"/>
        <v/>
      </c>
      <c r="CT59" s="24" t="str">
        <f t="shared" si="23"/>
        <v/>
      </c>
    </row>
    <row r="60" spans="2:98" s="3" customFormat="1" ht="19.899999999999999" customHeight="1">
      <c r="B60" s="16" t="str">
        <f>IF('3 INPUT SAP DATA'!H63="","",'3 INPUT SAP DATA'!H63)</f>
        <v/>
      </c>
      <c r="C60" s="24" t="str">
        <f>IF($B60="","",Data!$G$115*Occupancy!$G56*Data!$I$115)</f>
        <v/>
      </c>
      <c r="D60" s="24" t="str">
        <f>IF($B60="","",Data!$G$115*Occupancy!$G56*Data!$I$115)</f>
        <v/>
      </c>
      <c r="E60" s="24" t="str">
        <f>IF($B60="","",Data!$G$115*Occupancy!$G56*Data!$I$115)</f>
        <v/>
      </c>
      <c r="F60" s="24" t="str">
        <f>IF($B60="","",Data!$G$115*Occupancy!$G56*Data!$I$115)</f>
        <v/>
      </c>
      <c r="G60" s="24" t="str">
        <f>IF($B60="","",Data!$G$115*Occupancy!$G56*Data!$I$115)</f>
        <v/>
      </c>
      <c r="H60" s="24" t="str">
        <f>IF($B60="","",Data!$G$115*Occupancy!$G56*Data!$I$115)</f>
        <v/>
      </c>
      <c r="I60" s="24" t="str">
        <f>IF($B60="","",Data!$G$115*Occupancy!$G56*Data!$I$115)</f>
        <v/>
      </c>
      <c r="J60" s="24" t="str">
        <f>IF($B60="","",Data!$G$115*Occupancy!$G56*Data!$I$115)</f>
        <v/>
      </c>
      <c r="K60" s="24" t="str">
        <f>IF($B60="","",Data!$G$115*Occupancy!$G56*Data!$I$115)</f>
        <v/>
      </c>
      <c r="L60" s="24" t="str">
        <f>IF($B60="","",Data!$G$115*Occupancy!$G56*Data!$I$115)</f>
        <v/>
      </c>
      <c r="M60" s="24" t="str">
        <f>IF($B60="","",Data!$G$115*Occupancy!$G56*Data!$I$115)</f>
        <v/>
      </c>
      <c r="N60" s="24" t="str">
        <f>IF($B60="","",Data!$G$115*Occupancy!$G56*Data!$I$115)</f>
        <v/>
      </c>
      <c r="O60" s="175" t="str">
        <f>IF($B60="","",Lighting!P59)</f>
        <v/>
      </c>
      <c r="P60" s="175" t="str">
        <f>IF($B60="","",Lighting!Q59)</f>
        <v/>
      </c>
      <c r="Q60" s="175" t="str">
        <f>IF($B60="","",Lighting!R59)</f>
        <v/>
      </c>
      <c r="R60" s="175" t="str">
        <f>IF($B60="","",Lighting!S59)</f>
        <v/>
      </c>
      <c r="S60" s="175" t="str">
        <f>IF($B60="","",Lighting!T59)</f>
        <v/>
      </c>
      <c r="T60" s="175" t="str">
        <f>IF($B60="","",Lighting!U59)</f>
        <v/>
      </c>
      <c r="U60" s="175" t="str">
        <f>IF($B60="","",Lighting!V59)</f>
        <v/>
      </c>
      <c r="V60" s="175" t="str">
        <f>IF($B60="","",Lighting!W59)</f>
        <v/>
      </c>
      <c r="W60" s="175" t="str">
        <f>IF($B60="","",Lighting!X59)</f>
        <v/>
      </c>
      <c r="X60" s="175" t="str">
        <f>IF($B60="","",Lighting!Y59)</f>
        <v/>
      </c>
      <c r="Y60" s="175" t="str">
        <f>IF($B60="","",Lighting!Z59)</f>
        <v/>
      </c>
      <c r="Z60" s="175" t="str">
        <f>IF($B60="","",Lighting!AA59)</f>
        <v/>
      </c>
      <c r="AA60" s="24" t="str">
        <f>IF($B60="","",Appliances!W59)</f>
        <v/>
      </c>
      <c r="AB60" s="24" t="str">
        <f>IF($B60="","",Appliances!X59)</f>
        <v/>
      </c>
      <c r="AC60" s="24" t="str">
        <f>IF($B60="","",Appliances!Y59)</f>
        <v/>
      </c>
      <c r="AD60" s="24" t="str">
        <f>IF($B60="","",Appliances!Z59)</f>
        <v/>
      </c>
      <c r="AE60" s="24" t="str">
        <f>IF($B60="","",Appliances!AA59)</f>
        <v/>
      </c>
      <c r="AF60" s="24" t="str">
        <f>IF($B60="","",Appliances!AB59)</f>
        <v/>
      </c>
      <c r="AG60" s="24" t="str">
        <f>IF($B60="","",Appliances!AC59)</f>
        <v/>
      </c>
      <c r="AH60" s="24" t="str">
        <f>IF($B60="","",Appliances!AD59)</f>
        <v/>
      </c>
      <c r="AI60" s="24" t="str">
        <f>IF($B60="","",Appliances!AE59)</f>
        <v/>
      </c>
      <c r="AJ60" s="24" t="str">
        <f>IF($B60="","",Appliances!AF59)</f>
        <v/>
      </c>
      <c r="AK60" s="24" t="str">
        <f>IF($B60="","",Appliances!AG59)</f>
        <v/>
      </c>
      <c r="AL60" s="24" t="str">
        <f>IF($B60="","",Appliances!AH59)</f>
        <v/>
      </c>
      <c r="AM60" s="24" t="str">
        <f>IF($B60="","",Cooking!P59)</f>
        <v/>
      </c>
      <c r="AN60" s="24" t="str">
        <f>IF($B60="","",Cooking!Q59)</f>
        <v/>
      </c>
      <c r="AO60" s="24" t="str">
        <f>IF($B60="","",Cooking!R59)</f>
        <v/>
      </c>
      <c r="AP60" s="24" t="str">
        <f>IF($B60="","",Cooking!S59)</f>
        <v/>
      </c>
      <c r="AQ60" s="24" t="str">
        <f>IF($B60="","",Cooking!T59)</f>
        <v/>
      </c>
      <c r="AR60" s="24" t="str">
        <f>IF($B60="","",Cooking!U59)</f>
        <v/>
      </c>
      <c r="AS60" s="24" t="str">
        <f>IF($B60="","",Cooking!V59)</f>
        <v/>
      </c>
      <c r="AT60" s="24" t="str">
        <f>IF($B60="","",Cooking!W59)</f>
        <v/>
      </c>
      <c r="AU60" s="24" t="str">
        <f>IF($B60="","",Cooking!X59)</f>
        <v/>
      </c>
      <c r="AV60" s="24" t="str">
        <f>IF($B60="","",Cooking!Y59)</f>
        <v/>
      </c>
      <c r="AW60" s="24" t="str">
        <f>IF($B60="","",Cooking!Z59)</f>
        <v/>
      </c>
      <c r="AX60" s="24" t="str">
        <f>IF($B60="","",Cooking!AA59)</f>
        <v/>
      </c>
      <c r="AY60" s="176" t="str">
        <f>IF($B60="","",IF(ISNUMBER(SEARCH("Gas",'3 INPUT SAP DATA'!$AI63)),Data!$G$119*Data!$I$119,0)
+(('3 INPUT SAP DATA'!$AQ63*1000/8760)-IF(ISNUMBER(SEARCH("Gas",'3 INPUT SAP DATA'!$AI63)),Data!$G$119*Data!$I$119,0))
*IF(ISNUMBER(SEARCH("MVHR",'3 INPUT SAP DATA'!$R63)),Data!$I$121,IF(ISNUMBER(SEARCH("Positive",'3 INPUT SAP DATA'!$R63)),Data!$I$120)))</f>
        <v/>
      </c>
      <c r="AZ60" s="176" t="str">
        <f>IF($B60="","",IF(ISNUMBER(SEARCH("Gas",'3 INPUT SAP DATA'!$AI63)),Data!$G$119*Data!$I$119,0)
+(('3 INPUT SAP DATA'!$AQ63*1000/8760)-IF(ISNUMBER(SEARCH("Gas",'3 INPUT SAP DATA'!$AI63)),Data!$G$119*Data!$I$119,0))
*IF(ISNUMBER(SEARCH("MVHR",'3 INPUT SAP DATA'!$R63)),Data!$I$121,IF(ISNUMBER(SEARCH("Positive",'3 INPUT SAP DATA'!$R63)),Data!$I$120)))</f>
        <v/>
      </c>
      <c r="BA60" s="176" t="str">
        <f>IF($B60="","",IF(ISNUMBER(SEARCH("Gas",'3 INPUT SAP DATA'!$AI63)),Data!$G$119*Data!$I$119,0)
+(('3 INPUT SAP DATA'!$AQ63*1000/8760)-IF(ISNUMBER(SEARCH("Gas",'3 INPUT SAP DATA'!$AI63)),Data!$G$119*Data!$I$119,0))
*IF(ISNUMBER(SEARCH("MVHR",'3 INPUT SAP DATA'!$R63)),Data!$I$121,IF(ISNUMBER(SEARCH("Positive",'3 INPUT SAP DATA'!$R63)),Data!$I$120)))</f>
        <v/>
      </c>
      <c r="BB60" s="176" t="str">
        <f>IF($B60="","",IF(ISNUMBER(SEARCH("Gas",'3 INPUT SAP DATA'!$AI63)),Data!$G$119*Data!$I$119,0)
+(('3 INPUT SAP DATA'!$AQ63*1000/8760)-IF(ISNUMBER(SEARCH("Gas",'3 INPUT SAP DATA'!$AI63)),Data!$G$119*Data!$I$119,0))
*IF(ISNUMBER(SEARCH("MVHR",'3 INPUT SAP DATA'!$R63)),Data!$I$121,IF(ISNUMBER(SEARCH("Positive",'3 INPUT SAP DATA'!$R63)),Data!$I$120)))</f>
        <v/>
      </c>
      <c r="BC60" s="176" t="str">
        <f>IF($B60="","",IF(ISNUMBER(SEARCH("Gas",'3 INPUT SAP DATA'!$AI63)),Data!$G$119*Data!$I$119,0)
+(('3 INPUT SAP DATA'!$AQ63*1000/8760)-IF(ISNUMBER(SEARCH("Gas",'3 INPUT SAP DATA'!$AI63)),Data!$G$119*Data!$I$119,0))
*IF(ISNUMBER(SEARCH("MVHR",'3 INPUT SAP DATA'!$R63)),Data!$I$121,IF(ISNUMBER(SEARCH("Positive",'3 INPUT SAP DATA'!$R63)),Data!$I$120)))</f>
        <v/>
      </c>
      <c r="BD60" s="176" t="str">
        <f>IF($B60="","",IF(ISNUMBER(SEARCH("Gas",'3 INPUT SAP DATA'!$AI63)),Data!$G$119*Data!$I$119,0)
+(('3 INPUT SAP DATA'!$AQ63*1000/8760)-IF(ISNUMBER(SEARCH("Gas",'3 INPUT SAP DATA'!$AI63)),Data!$G$119*Data!$I$119,0))
*IF(ISNUMBER(SEARCH("MVHR",'3 INPUT SAP DATA'!$R63)),Data!$I$121,IF(ISNUMBER(SEARCH("Positive",'3 INPUT SAP DATA'!$R63)),Data!$I$120)))</f>
        <v/>
      </c>
      <c r="BE60" s="176" t="str">
        <f>IF($B60="","",IF(ISNUMBER(SEARCH("Gas",'3 INPUT SAP DATA'!$AI63)),Data!$G$119*Data!$I$119,0)
+(('3 INPUT SAP DATA'!$AQ63*1000/8760)-IF(ISNUMBER(SEARCH("Gas",'3 INPUT SAP DATA'!$AI63)),Data!$G$119*Data!$I$119,0))
*IF(ISNUMBER(SEARCH("MVHR",'3 INPUT SAP DATA'!$R63)),Data!$I$121,IF(ISNUMBER(SEARCH("Positive",'3 INPUT SAP DATA'!$R63)),Data!$I$120)))</f>
        <v/>
      </c>
      <c r="BF60" s="176" t="str">
        <f>IF($B60="","",IF(ISNUMBER(SEARCH("Gas",'3 INPUT SAP DATA'!$AI63)),Data!$G$119*Data!$I$119,0)
+(('3 INPUT SAP DATA'!$AQ63*1000/8760)-IF(ISNUMBER(SEARCH("Gas",'3 INPUT SAP DATA'!$AI63)),Data!$G$119*Data!$I$119,0))
*IF(ISNUMBER(SEARCH("MVHR",'3 INPUT SAP DATA'!$R63)),Data!$I$121,IF(ISNUMBER(SEARCH("Positive",'3 INPUT SAP DATA'!$R63)),Data!$I$120)))</f>
        <v/>
      </c>
      <c r="BG60" s="176" t="str">
        <f>IF($B60="","",IF(ISNUMBER(SEARCH("Gas",'3 INPUT SAP DATA'!$AI63)),Data!$G$119*Data!$I$119,0)
+(('3 INPUT SAP DATA'!$AQ63*1000/8760)-IF(ISNUMBER(SEARCH("Gas",'3 INPUT SAP DATA'!$AI63)),Data!$G$119*Data!$I$119,0))
*IF(ISNUMBER(SEARCH("MVHR",'3 INPUT SAP DATA'!$R63)),Data!$I$121,IF(ISNUMBER(SEARCH("Positive",'3 INPUT SAP DATA'!$R63)),Data!$I$120)))</f>
        <v/>
      </c>
      <c r="BH60" s="176" t="str">
        <f>IF($B60="","",IF(ISNUMBER(SEARCH("Gas",'3 INPUT SAP DATA'!$AI63)),Data!$G$119*Data!$I$119,0)
+(('3 INPUT SAP DATA'!$AQ63*1000/8760)-IF(ISNUMBER(SEARCH("Gas",'3 INPUT SAP DATA'!$AI63)),Data!$G$119*Data!$I$119,0))
*IF(ISNUMBER(SEARCH("MVHR",'3 INPUT SAP DATA'!$R63)),Data!$I$121,IF(ISNUMBER(SEARCH("Positive",'3 INPUT SAP DATA'!$R63)),Data!$I$120)))</f>
        <v/>
      </c>
      <c r="BI60" s="176" t="str">
        <f>IF($B60="","",IF(ISNUMBER(SEARCH("Gas",'3 INPUT SAP DATA'!$AI63)),Data!$G$119*Data!$I$119,0)
+(('3 INPUT SAP DATA'!$AQ63*1000/8760)-IF(ISNUMBER(SEARCH("Gas",'3 INPUT SAP DATA'!$AI63)),Data!$G$119*Data!$I$119,0))
*IF(ISNUMBER(SEARCH("MVHR",'3 INPUT SAP DATA'!$R63)),Data!$I$121,IF(ISNUMBER(SEARCH("Positive",'3 INPUT SAP DATA'!$R63)),Data!$I$120)))</f>
        <v/>
      </c>
      <c r="BJ60" s="176" t="str">
        <f>IF($B60="","",IF(ISNUMBER(SEARCH("Gas",'3 INPUT SAP DATA'!$AI63)),Data!$G$119*Data!$I$119,0)
+(('3 INPUT SAP DATA'!$AQ63*1000/8760)-IF(ISNUMBER(SEARCH("Gas",'3 INPUT SAP DATA'!$AI63)),Data!$G$119*Data!$I$119,0))
*IF(ISNUMBER(SEARCH("MVHR",'3 INPUT SAP DATA'!$R63)),Data!$I$121,IF(ISNUMBER(SEARCH("Positive",'3 INPUT SAP DATA'!$R63)),Data!$I$120)))</f>
        <v/>
      </c>
      <c r="BK60" s="24" t="str">
        <f>IF($B60="","",Occupancy!$G56*Data!$G$122*Data!$I$122)</f>
        <v/>
      </c>
      <c r="BL60" s="24" t="str">
        <f>IF($B60="","",Occupancy!$G56*Data!$G$122*Data!$I$122)</f>
        <v/>
      </c>
      <c r="BM60" s="24" t="str">
        <f>IF($B60="","",Occupancy!$G56*Data!$G$122*Data!$I$122)</f>
        <v/>
      </c>
      <c r="BN60" s="24" t="str">
        <f>IF($B60="","",Occupancy!$G56*Data!$G$122*Data!$I$122)</f>
        <v/>
      </c>
      <c r="BO60" s="24" t="str">
        <f>IF($B60="","",Occupancy!$G56*Data!$G$122*Data!$I$122)</f>
        <v/>
      </c>
      <c r="BP60" s="24" t="str">
        <f>IF($B60="","",Occupancy!$G56*Data!$G$122*Data!$I$122)</f>
        <v/>
      </c>
      <c r="BQ60" s="24" t="str">
        <f>IF($B60="","",Occupancy!$G56*Data!$G$122*Data!$I$122)</f>
        <v/>
      </c>
      <c r="BR60" s="24" t="str">
        <f>IF($B60="","",Occupancy!$G56*Data!$G$122*Data!$I$122)</f>
        <v/>
      </c>
      <c r="BS60" s="24" t="str">
        <f>IF($B60="","",Occupancy!$G56*Data!$G$122*Data!$I$122)</f>
        <v/>
      </c>
      <c r="BT60" s="24" t="str">
        <f>IF($B60="","",Occupancy!$G56*Data!$G$122*Data!$I$122)</f>
        <v/>
      </c>
      <c r="BU60" s="24" t="str">
        <f>IF($B60="","",Occupancy!$G56*Data!$G$122*Data!$I$122)</f>
        <v/>
      </c>
      <c r="BV60" s="24" t="str">
        <f>IF($B60="","",Occupancy!$G56*Data!$G$122*Data!$I$122)</f>
        <v/>
      </c>
      <c r="BW60" s="175" t="str">
        <f>IF($B60="","",1000*DHW!CV60/(Data!D$18*24))</f>
        <v/>
      </c>
      <c r="BX60" s="175" t="str">
        <f>IF($B60="","",1000*DHW!CW60/(Data!E$18*24))</f>
        <v/>
      </c>
      <c r="BY60" s="175" t="str">
        <f>IF($B60="","",1000*DHW!CX60/(Data!F$18*24))</f>
        <v/>
      </c>
      <c r="BZ60" s="175" t="str">
        <f>IF($B60="","",1000*DHW!CY60/(Data!G$18*24))</f>
        <v/>
      </c>
      <c r="CA60" s="175" t="str">
        <f>IF($B60="","",1000*DHW!CZ60/(Data!H$18*24))</f>
        <v/>
      </c>
      <c r="CB60" s="175" t="str">
        <f>IF($B60="","",1000*DHW!DA60/(Data!I$18*24))</f>
        <v/>
      </c>
      <c r="CC60" s="175" t="str">
        <f>IF($B60="","",1000*DHW!DB60/(Data!J$18*24))</f>
        <v/>
      </c>
      <c r="CD60" s="175" t="str">
        <f>IF($B60="","",1000*DHW!DC60/(Data!K$18*24))</f>
        <v/>
      </c>
      <c r="CE60" s="175" t="str">
        <f>IF($B60="","",1000*DHW!DD60/(Data!L$18*24))</f>
        <v/>
      </c>
      <c r="CF60" s="175" t="str">
        <f>IF($B60="","",1000*DHW!DE60/(Data!M$18*24))</f>
        <v/>
      </c>
      <c r="CG60" s="175" t="str">
        <f>IF($B60="","",1000*DHW!DF60/(Data!N$18*24))</f>
        <v/>
      </c>
      <c r="CH60" s="175" t="str">
        <f>IF($B60="","",1000*DHW!DG60/(Data!O$18*24))</f>
        <v/>
      </c>
      <c r="CI60" s="24" t="str">
        <f t="shared" si="12"/>
        <v/>
      </c>
      <c r="CJ60" s="24" t="str">
        <f t="shared" si="13"/>
        <v/>
      </c>
      <c r="CK60" s="24" t="str">
        <f t="shared" si="14"/>
        <v/>
      </c>
      <c r="CL60" s="24" t="str">
        <f t="shared" si="15"/>
        <v/>
      </c>
      <c r="CM60" s="24" t="str">
        <f t="shared" si="16"/>
        <v/>
      </c>
      <c r="CN60" s="24" t="str">
        <f t="shared" si="17"/>
        <v/>
      </c>
      <c r="CO60" s="24" t="str">
        <f t="shared" si="18"/>
        <v/>
      </c>
      <c r="CP60" s="24" t="str">
        <f t="shared" si="19"/>
        <v/>
      </c>
      <c r="CQ60" s="24" t="str">
        <f t="shared" si="20"/>
        <v/>
      </c>
      <c r="CR60" s="24" t="str">
        <f t="shared" si="21"/>
        <v/>
      </c>
      <c r="CS60" s="24" t="str">
        <f t="shared" si="22"/>
        <v/>
      </c>
      <c r="CT60" s="24" t="str">
        <f t="shared" si="23"/>
        <v/>
      </c>
    </row>
    <row r="61" spans="2:98" s="3" customFormat="1" ht="19.899999999999999" customHeight="1">
      <c r="B61" s="16" t="str">
        <f>IF('3 INPUT SAP DATA'!H64="","",'3 INPUT SAP DATA'!H64)</f>
        <v/>
      </c>
      <c r="C61" s="24" t="str">
        <f>IF($B61="","",Data!$G$115*Occupancy!$G57*Data!$I$115)</f>
        <v/>
      </c>
      <c r="D61" s="24" t="str">
        <f>IF($B61="","",Data!$G$115*Occupancy!$G57*Data!$I$115)</f>
        <v/>
      </c>
      <c r="E61" s="24" t="str">
        <f>IF($B61="","",Data!$G$115*Occupancy!$G57*Data!$I$115)</f>
        <v/>
      </c>
      <c r="F61" s="24" t="str">
        <f>IF($B61="","",Data!$G$115*Occupancy!$G57*Data!$I$115)</f>
        <v/>
      </c>
      <c r="G61" s="24" t="str">
        <f>IF($B61="","",Data!$G$115*Occupancy!$G57*Data!$I$115)</f>
        <v/>
      </c>
      <c r="H61" s="24" t="str">
        <f>IF($B61="","",Data!$G$115*Occupancy!$G57*Data!$I$115)</f>
        <v/>
      </c>
      <c r="I61" s="24" t="str">
        <f>IF($B61="","",Data!$G$115*Occupancy!$G57*Data!$I$115)</f>
        <v/>
      </c>
      <c r="J61" s="24" t="str">
        <f>IF($B61="","",Data!$G$115*Occupancy!$G57*Data!$I$115)</f>
        <v/>
      </c>
      <c r="K61" s="24" t="str">
        <f>IF($B61="","",Data!$G$115*Occupancy!$G57*Data!$I$115)</f>
        <v/>
      </c>
      <c r="L61" s="24" t="str">
        <f>IF($B61="","",Data!$G$115*Occupancy!$G57*Data!$I$115)</f>
        <v/>
      </c>
      <c r="M61" s="24" t="str">
        <f>IF($B61="","",Data!$G$115*Occupancy!$G57*Data!$I$115)</f>
        <v/>
      </c>
      <c r="N61" s="24" t="str">
        <f>IF($B61="","",Data!$G$115*Occupancy!$G57*Data!$I$115)</f>
        <v/>
      </c>
      <c r="O61" s="175" t="str">
        <f>IF($B61="","",Lighting!P60)</f>
        <v/>
      </c>
      <c r="P61" s="175" t="str">
        <f>IF($B61="","",Lighting!Q60)</f>
        <v/>
      </c>
      <c r="Q61" s="175" t="str">
        <f>IF($B61="","",Lighting!R60)</f>
        <v/>
      </c>
      <c r="R61" s="175" t="str">
        <f>IF($B61="","",Lighting!S60)</f>
        <v/>
      </c>
      <c r="S61" s="175" t="str">
        <f>IF($B61="","",Lighting!T60)</f>
        <v/>
      </c>
      <c r="T61" s="175" t="str">
        <f>IF($B61="","",Lighting!U60)</f>
        <v/>
      </c>
      <c r="U61" s="175" t="str">
        <f>IF($B61="","",Lighting!V60)</f>
        <v/>
      </c>
      <c r="V61" s="175" t="str">
        <f>IF($B61="","",Lighting!W60)</f>
        <v/>
      </c>
      <c r="W61" s="175" t="str">
        <f>IF($B61="","",Lighting!X60)</f>
        <v/>
      </c>
      <c r="X61" s="175" t="str">
        <f>IF($B61="","",Lighting!Y60)</f>
        <v/>
      </c>
      <c r="Y61" s="175" t="str">
        <f>IF($B61="","",Lighting!Z60)</f>
        <v/>
      </c>
      <c r="Z61" s="175" t="str">
        <f>IF($B61="","",Lighting!AA60)</f>
        <v/>
      </c>
      <c r="AA61" s="24" t="str">
        <f>IF($B61="","",Appliances!W60)</f>
        <v/>
      </c>
      <c r="AB61" s="24" t="str">
        <f>IF($B61="","",Appliances!X60)</f>
        <v/>
      </c>
      <c r="AC61" s="24" t="str">
        <f>IF($B61="","",Appliances!Y60)</f>
        <v/>
      </c>
      <c r="AD61" s="24" t="str">
        <f>IF($B61="","",Appliances!Z60)</f>
        <v/>
      </c>
      <c r="AE61" s="24" t="str">
        <f>IF($B61="","",Appliances!AA60)</f>
        <v/>
      </c>
      <c r="AF61" s="24" t="str">
        <f>IF($B61="","",Appliances!AB60)</f>
        <v/>
      </c>
      <c r="AG61" s="24" t="str">
        <f>IF($B61="","",Appliances!AC60)</f>
        <v/>
      </c>
      <c r="AH61" s="24" t="str">
        <f>IF($B61="","",Appliances!AD60)</f>
        <v/>
      </c>
      <c r="AI61" s="24" t="str">
        <f>IF($B61="","",Appliances!AE60)</f>
        <v/>
      </c>
      <c r="AJ61" s="24" t="str">
        <f>IF($B61="","",Appliances!AF60)</f>
        <v/>
      </c>
      <c r="AK61" s="24" t="str">
        <f>IF($B61="","",Appliances!AG60)</f>
        <v/>
      </c>
      <c r="AL61" s="24" t="str">
        <f>IF($B61="","",Appliances!AH60)</f>
        <v/>
      </c>
      <c r="AM61" s="24" t="str">
        <f>IF($B61="","",Cooking!P60)</f>
        <v/>
      </c>
      <c r="AN61" s="24" t="str">
        <f>IF($B61="","",Cooking!Q60)</f>
        <v/>
      </c>
      <c r="AO61" s="24" t="str">
        <f>IF($B61="","",Cooking!R60)</f>
        <v/>
      </c>
      <c r="AP61" s="24" t="str">
        <f>IF($B61="","",Cooking!S60)</f>
        <v/>
      </c>
      <c r="AQ61" s="24" t="str">
        <f>IF($B61="","",Cooking!T60)</f>
        <v/>
      </c>
      <c r="AR61" s="24" t="str">
        <f>IF($B61="","",Cooking!U60)</f>
        <v/>
      </c>
      <c r="AS61" s="24" t="str">
        <f>IF($B61="","",Cooking!V60)</f>
        <v/>
      </c>
      <c r="AT61" s="24" t="str">
        <f>IF($B61="","",Cooking!W60)</f>
        <v/>
      </c>
      <c r="AU61" s="24" t="str">
        <f>IF($B61="","",Cooking!X60)</f>
        <v/>
      </c>
      <c r="AV61" s="24" t="str">
        <f>IF($B61="","",Cooking!Y60)</f>
        <v/>
      </c>
      <c r="AW61" s="24" t="str">
        <f>IF($B61="","",Cooking!Z60)</f>
        <v/>
      </c>
      <c r="AX61" s="24" t="str">
        <f>IF($B61="","",Cooking!AA60)</f>
        <v/>
      </c>
      <c r="AY61" s="176" t="str">
        <f>IF($B61="","",IF(ISNUMBER(SEARCH("Gas",'3 INPUT SAP DATA'!$AI64)),Data!$G$119*Data!$I$119,0)
+(('3 INPUT SAP DATA'!$AQ64*1000/8760)-IF(ISNUMBER(SEARCH("Gas",'3 INPUT SAP DATA'!$AI64)),Data!$G$119*Data!$I$119,0))
*IF(ISNUMBER(SEARCH("MVHR",'3 INPUT SAP DATA'!$R64)),Data!$I$121,IF(ISNUMBER(SEARCH("Positive",'3 INPUT SAP DATA'!$R64)),Data!$I$120)))</f>
        <v/>
      </c>
      <c r="AZ61" s="176" t="str">
        <f>IF($B61="","",IF(ISNUMBER(SEARCH("Gas",'3 INPUT SAP DATA'!$AI64)),Data!$G$119*Data!$I$119,0)
+(('3 INPUT SAP DATA'!$AQ64*1000/8760)-IF(ISNUMBER(SEARCH("Gas",'3 INPUT SAP DATA'!$AI64)),Data!$G$119*Data!$I$119,0))
*IF(ISNUMBER(SEARCH("MVHR",'3 INPUT SAP DATA'!$R64)),Data!$I$121,IF(ISNUMBER(SEARCH("Positive",'3 INPUT SAP DATA'!$R64)),Data!$I$120)))</f>
        <v/>
      </c>
      <c r="BA61" s="176" t="str">
        <f>IF($B61="","",IF(ISNUMBER(SEARCH("Gas",'3 INPUT SAP DATA'!$AI64)),Data!$G$119*Data!$I$119,0)
+(('3 INPUT SAP DATA'!$AQ64*1000/8760)-IF(ISNUMBER(SEARCH("Gas",'3 INPUT SAP DATA'!$AI64)),Data!$G$119*Data!$I$119,0))
*IF(ISNUMBER(SEARCH("MVHR",'3 INPUT SAP DATA'!$R64)),Data!$I$121,IF(ISNUMBER(SEARCH("Positive",'3 INPUT SAP DATA'!$R64)),Data!$I$120)))</f>
        <v/>
      </c>
      <c r="BB61" s="176" t="str">
        <f>IF($B61="","",IF(ISNUMBER(SEARCH("Gas",'3 INPUT SAP DATA'!$AI64)),Data!$G$119*Data!$I$119,0)
+(('3 INPUT SAP DATA'!$AQ64*1000/8760)-IF(ISNUMBER(SEARCH("Gas",'3 INPUT SAP DATA'!$AI64)),Data!$G$119*Data!$I$119,0))
*IF(ISNUMBER(SEARCH("MVHR",'3 INPUT SAP DATA'!$R64)),Data!$I$121,IF(ISNUMBER(SEARCH("Positive",'3 INPUT SAP DATA'!$R64)),Data!$I$120)))</f>
        <v/>
      </c>
      <c r="BC61" s="176" t="str">
        <f>IF($B61="","",IF(ISNUMBER(SEARCH("Gas",'3 INPUT SAP DATA'!$AI64)),Data!$G$119*Data!$I$119,0)
+(('3 INPUT SAP DATA'!$AQ64*1000/8760)-IF(ISNUMBER(SEARCH("Gas",'3 INPUT SAP DATA'!$AI64)),Data!$G$119*Data!$I$119,0))
*IF(ISNUMBER(SEARCH("MVHR",'3 INPUT SAP DATA'!$R64)),Data!$I$121,IF(ISNUMBER(SEARCH("Positive",'3 INPUT SAP DATA'!$R64)),Data!$I$120)))</f>
        <v/>
      </c>
      <c r="BD61" s="176" t="str">
        <f>IF($B61="","",IF(ISNUMBER(SEARCH("Gas",'3 INPUT SAP DATA'!$AI64)),Data!$G$119*Data!$I$119,0)
+(('3 INPUT SAP DATA'!$AQ64*1000/8760)-IF(ISNUMBER(SEARCH("Gas",'3 INPUT SAP DATA'!$AI64)),Data!$G$119*Data!$I$119,0))
*IF(ISNUMBER(SEARCH("MVHR",'3 INPUT SAP DATA'!$R64)),Data!$I$121,IF(ISNUMBER(SEARCH("Positive",'3 INPUT SAP DATA'!$R64)),Data!$I$120)))</f>
        <v/>
      </c>
      <c r="BE61" s="176" t="str">
        <f>IF($B61="","",IF(ISNUMBER(SEARCH("Gas",'3 INPUT SAP DATA'!$AI64)),Data!$G$119*Data!$I$119,0)
+(('3 INPUT SAP DATA'!$AQ64*1000/8760)-IF(ISNUMBER(SEARCH("Gas",'3 INPUT SAP DATA'!$AI64)),Data!$G$119*Data!$I$119,0))
*IF(ISNUMBER(SEARCH("MVHR",'3 INPUT SAP DATA'!$R64)),Data!$I$121,IF(ISNUMBER(SEARCH("Positive",'3 INPUT SAP DATA'!$R64)),Data!$I$120)))</f>
        <v/>
      </c>
      <c r="BF61" s="176" t="str">
        <f>IF($B61="","",IF(ISNUMBER(SEARCH("Gas",'3 INPUT SAP DATA'!$AI64)),Data!$G$119*Data!$I$119,0)
+(('3 INPUT SAP DATA'!$AQ64*1000/8760)-IF(ISNUMBER(SEARCH("Gas",'3 INPUT SAP DATA'!$AI64)),Data!$G$119*Data!$I$119,0))
*IF(ISNUMBER(SEARCH("MVHR",'3 INPUT SAP DATA'!$R64)),Data!$I$121,IF(ISNUMBER(SEARCH("Positive",'3 INPUT SAP DATA'!$R64)),Data!$I$120)))</f>
        <v/>
      </c>
      <c r="BG61" s="176" t="str">
        <f>IF($B61="","",IF(ISNUMBER(SEARCH("Gas",'3 INPUT SAP DATA'!$AI64)),Data!$G$119*Data!$I$119,0)
+(('3 INPUT SAP DATA'!$AQ64*1000/8760)-IF(ISNUMBER(SEARCH("Gas",'3 INPUT SAP DATA'!$AI64)),Data!$G$119*Data!$I$119,0))
*IF(ISNUMBER(SEARCH("MVHR",'3 INPUT SAP DATA'!$R64)),Data!$I$121,IF(ISNUMBER(SEARCH("Positive",'3 INPUT SAP DATA'!$R64)),Data!$I$120)))</f>
        <v/>
      </c>
      <c r="BH61" s="176" t="str">
        <f>IF($B61="","",IF(ISNUMBER(SEARCH("Gas",'3 INPUT SAP DATA'!$AI64)),Data!$G$119*Data!$I$119,0)
+(('3 INPUT SAP DATA'!$AQ64*1000/8760)-IF(ISNUMBER(SEARCH("Gas",'3 INPUT SAP DATA'!$AI64)),Data!$G$119*Data!$I$119,0))
*IF(ISNUMBER(SEARCH("MVHR",'3 INPUT SAP DATA'!$R64)),Data!$I$121,IF(ISNUMBER(SEARCH("Positive",'3 INPUT SAP DATA'!$R64)),Data!$I$120)))</f>
        <v/>
      </c>
      <c r="BI61" s="176" t="str">
        <f>IF($B61="","",IF(ISNUMBER(SEARCH("Gas",'3 INPUT SAP DATA'!$AI64)),Data!$G$119*Data!$I$119,0)
+(('3 INPUT SAP DATA'!$AQ64*1000/8760)-IF(ISNUMBER(SEARCH("Gas",'3 INPUT SAP DATA'!$AI64)),Data!$G$119*Data!$I$119,0))
*IF(ISNUMBER(SEARCH("MVHR",'3 INPUT SAP DATA'!$R64)),Data!$I$121,IF(ISNUMBER(SEARCH("Positive",'3 INPUT SAP DATA'!$R64)),Data!$I$120)))</f>
        <v/>
      </c>
      <c r="BJ61" s="176" t="str">
        <f>IF($B61="","",IF(ISNUMBER(SEARCH("Gas",'3 INPUT SAP DATA'!$AI64)),Data!$G$119*Data!$I$119,0)
+(('3 INPUT SAP DATA'!$AQ64*1000/8760)-IF(ISNUMBER(SEARCH("Gas",'3 INPUT SAP DATA'!$AI64)),Data!$G$119*Data!$I$119,0))
*IF(ISNUMBER(SEARCH("MVHR",'3 INPUT SAP DATA'!$R64)),Data!$I$121,IF(ISNUMBER(SEARCH("Positive",'3 INPUT SAP DATA'!$R64)),Data!$I$120)))</f>
        <v/>
      </c>
      <c r="BK61" s="24" t="str">
        <f>IF($B61="","",Occupancy!$G57*Data!$G$122*Data!$I$122)</f>
        <v/>
      </c>
      <c r="BL61" s="24" t="str">
        <f>IF($B61="","",Occupancy!$G57*Data!$G$122*Data!$I$122)</f>
        <v/>
      </c>
      <c r="BM61" s="24" t="str">
        <f>IF($B61="","",Occupancy!$G57*Data!$G$122*Data!$I$122)</f>
        <v/>
      </c>
      <c r="BN61" s="24" t="str">
        <f>IF($B61="","",Occupancy!$G57*Data!$G$122*Data!$I$122)</f>
        <v/>
      </c>
      <c r="BO61" s="24" t="str">
        <f>IF($B61="","",Occupancy!$G57*Data!$G$122*Data!$I$122)</f>
        <v/>
      </c>
      <c r="BP61" s="24" t="str">
        <f>IF($B61="","",Occupancy!$G57*Data!$G$122*Data!$I$122)</f>
        <v/>
      </c>
      <c r="BQ61" s="24" t="str">
        <f>IF($B61="","",Occupancy!$G57*Data!$G$122*Data!$I$122)</f>
        <v/>
      </c>
      <c r="BR61" s="24" t="str">
        <f>IF($B61="","",Occupancy!$G57*Data!$G$122*Data!$I$122)</f>
        <v/>
      </c>
      <c r="BS61" s="24" t="str">
        <f>IF($B61="","",Occupancy!$G57*Data!$G$122*Data!$I$122)</f>
        <v/>
      </c>
      <c r="BT61" s="24" t="str">
        <f>IF($B61="","",Occupancy!$G57*Data!$G$122*Data!$I$122)</f>
        <v/>
      </c>
      <c r="BU61" s="24" t="str">
        <f>IF($B61="","",Occupancy!$G57*Data!$G$122*Data!$I$122)</f>
        <v/>
      </c>
      <c r="BV61" s="24" t="str">
        <f>IF($B61="","",Occupancy!$G57*Data!$G$122*Data!$I$122)</f>
        <v/>
      </c>
      <c r="BW61" s="175" t="str">
        <f>IF($B61="","",1000*DHW!CV61/(Data!D$18*24))</f>
        <v/>
      </c>
      <c r="BX61" s="175" t="str">
        <f>IF($B61="","",1000*DHW!CW61/(Data!E$18*24))</f>
        <v/>
      </c>
      <c r="BY61" s="175" t="str">
        <f>IF($B61="","",1000*DHW!CX61/(Data!F$18*24))</f>
        <v/>
      </c>
      <c r="BZ61" s="175" t="str">
        <f>IF($B61="","",1000*DHW!CY61/(Data!G$18*24))</f>
        <v/>
      </c>
      <c r="CA61" s="175" t="str">
        <f>IF($B61="","",1000*DHW!CZ61/(Data!H$18*24))</f>
        <v/>
      </c>
      <c r="CB61" s="175" t="str">
        <f>IF($B61="","",1000*DHW!DA61/(Data!I$18*24))</f>
        <v/>
      </c>
      <c r="CC61" s="175" t="str">
        <f>IF($B61="","",1000*DHW!DB61/(Data!J$18*24))</f>
        <v/>
      </c>
      <c r="CD61" s="175" t="str">
        <f>IF($B61="","",1000*DHW!DC61/(Data!K$18*24))</f>
        <v/>
      </c>
      <c r="CE61" s="175" t="str">
        <f>IF($B61="","",1000*DHW!DD61/(Data!L$18*24))</f>
        <v/>
      </c>
      <c r="CF61" s="175" t="str">
        <f>IF($B61="","",1000*DHW!DE61/(Data!M$18*24))</f>
        <v/>
      </c>
      <c r="CG61" s="175" t="str">
        <f>IF($B61="","",1000*DHW!DF61/(Data!N$18*24))</f>
        <v/>
      </c>
      <c r="CH61" s="175" t="str">
        <f>IF($B61="","",1000*DHW!DG61/(Data!O$18*24))</f>
        <v/>
      </c>
      <c r="CI61" s="24" t="str">
        <f t="shared" si="12"/>
        <v/>
      </c>
      <c r="CJ61" s="24" t="str">
        <f t="shared" si="13"/>
        <v/>
      </c>
      <c r="CK61" s="24" t="str">
        <f t="shared" si="14"/>
        <v/>
      </c>
      <c r="CL61" s="24" t="str">
        <f t="shared" si="15"/>
        <v/>
      </c>
      <c r="CM61" s="24" t="str">
        <f t="shared" si="16"/>
        <v/>
      </c>
      <c r="CN61" s="24" t="str">
        <f t="shared" si="17"/>
        <v/>
      </c>
      <c r="CO61" s="24" t="str">
        <f t="shared" si="18"/>
        <v/>
      </c>
      <c r="CP61" s="24" t="str">
        <f t="shared" si="19"/>
        <v/>
      </c>
      <c r="CQ61" s="24" t="str">
        <f t="shared" si="20"/>
        <v/>
      </c>
      <c r="CR61" s="24" t="str">
        <f t="shared" si="21"/>
        <v/>
      </c>
      <c r="CS61" s="24" t="str">
        <f t="shared" si="22"/>
        <v/>
      </c>
      <c r="CT61" s="24" t="str">
        <f t="shared" si="23"/>
        <v/>
      </c>
    </row>
    <row r="62" spans="2:98" s="3" customFormat="1" ht="19.899999999999999" customHeight="1">
      <c r="B62" s="16" t="str">
        <f>IF('3 INPUT SAP DATA'!H65="","",'3 INPUT SAP DATA'!H65)</f>
        <v/>
      </c>
      <c r="C62" s="24" t="str">
        <f>IF($B62="","",Data!$G$115*Occupancy!$G58*Data!$I$115)</f>
        <v/>
      </c>
      <c r="D62" s="24" t="str">
        <f>IF($B62="","",Data!$G$115*Occupancy!$G58*Data!$I$115)</f>
        <v/>
      </c>
      <c r="E62" s="24" t="str">
        <f>IF($B62="","",Data!$G$115*Occupancy!$G58*Data!$I$115)</f>
        <v/>
      </c>
      <c r="F62" s="24" t="str">
        <f>IF($B62="","",Data!$G$115*Occupancy!$G58*Data!$I$115)</f>
        <v/>
      </c>
      <c r="G62" s="24" t="str">
        <f>IF($B62="","",Data!$G$115*Occupancy!$G58*Data!$I$115)</f>
        <v/>
      </c>
      <c r="H62" s="24" t="str">
        <f>IF($B62="","",Data!$G$115*Occupancy!$G58*Data!$I$115)</f>
        <v/>
      </c>
      <c r="I62" s="24" t="str">
        <f>IF($B62="","",Data!$G$115*Occupancy!$G58*Data!$I$115)</f>
        <v/>
      </c>
      <c r="J62" s="24" t="str">
        <f>IF($B62="","",Data!$G$115*Occupancy!$G58*Data!$I$115)</f>
        <v/>
      </c>
      <c r="K62" s="24" t="str">
        <f>IF($B62="","",Data!$G$115*Occupancy!$G58*Data!$I$115)</f>
        <v/>
      </c>
      <c r="L62" s="24" t="str">
        <f>IF($B62="","",Data!$G$115*Occupancy!$G58*Data!$I$115)</f>
        <v/>
      </c>
      <c r="M62" s="24" t="str">
        <f>IF($B62="","",Data!$G$115*Occupancy!$G58*Data!$I$115)</f>
        <v/>
      </c>
      <c r="N62" s="24" t="str">
        <f>IF($B62="","",Data!$G$115*Occupancy!$G58*Data!$I$115)</f>
        <v/>
      </c>
      <c r="O62" s="175" t="str">
        <f>IF($B62="","",Lighting!P61)</f>
        <v/>
      </c>
      <c r="P62" s="175" t="str">
        <f>IF($B62="","",Lighting!Q61)</f>
        <v/>
      </c>
      <c r="Q62" s="175" t="str">
        <f>IF($B62="","",Lighting!R61)</f>
        <v/>
      </c>
      <c r="R62" s="175" t="str">
        <f>IF($B62="","",Lighting!S61)</f>
        <v/>
      </c>
      <c r="S62" s="175" t="str">
        <f>IF($B62="","",Lighting!T61)</f>
        <v/>
      </c>
      <c r="T62" s="175" t="str">
        <f>IF($B62="","",Lighting!U61)</f>
        <v/>
      </c>
      <c r="U62" s="175" t="str">
        <f>IF($B62="","",Lighting!V61)</f>
        <v/>
      </c>
      <c r="V62" s="175" t="str">
        <f>IF($B62="","",Lighting!W61)</f>
        <v/>
      </c>
      <c r="W62" s="175" t="str">
        <f>IF($B62="","",Lighting!X61)</f>
        <v/>
      </c>
      <c r="X62" s="175" t="str">
        <f>IF($B62="","",Lighting!Y61)</f>
        <v/>
      </c>
      <c r="Y62" s="175" t="str">
        <f>IF($B62="","",Lighting!Z61)</f>
        <v/>
      </c>
      <c r="Z62" s="175" t="str">
        <f>IF($B62="","",Lighting!AA61)</f>
        <v/>
      </c>
      <c r="AA62" s="24" t="str">
        <f>IF($B62="","",Appliances!W61)</f>
        <v/>
      </c>
      <c r="AB62" s="24" t="str">
        <f>IF($B62="","",Appliances!X61)</f>
        <v/>
      </c>
      <c r="AC62" s="24" t="str">
        <f>IF($B62="","",Appliances!Y61)</f>
        <v/>
      </c>
      <c r="AD62" s="24" t="str">
        <f>IF($B62="","",Appliances!Z61)</f>
        <v/>
      </c>
      <c r="AE62" s="24" t="str">
        <f>IF($B62="","",Appliances!AA61)</f>
        <v/>
      </c>
      <c r="AF62" s="24" t="str">
        <f>IF($B62="","",Appliances!AB61)</f>
        <v/>
      </c>
      <c r="AG62" s="24" t="str">
        <f>IF($B62="","",Appliances!AC61)</f>
        <v/>
      </c>
      <c r="AH62" s="24" t="str">
        <f>IF($B62="","",Appliances!AD61)</f>
        <v/>
      </c>
      <c r="AI62" s="24" t="str">
        <f>IF($B62="","",Appliances!AE61)</f>
        <v/>
      </c>
      <c r="AJ62" s="24" t="str">
        <f>IF($B62="","",Appliances!AF61)</f>
        <v/>
      </c>
      <c r="AK62" s="24" t="str">
        <f>IF($B62="","",Appliances!AG61)</f>
        <v/>
      </c>
      <c r="AL62" s="24" t="str">
        <f>IF($B62="","",Appliances!AH61)</f>
        <v/>
      </c>
      <c r="AM62" s="24" t="str">
        <f>IF($B62="","",Cooking!P61)</f>
        <v/>
      </c>
      <c r="AN62" s="24" t="str">
        <f>IF($B62="","",Cooking!Q61)</f>
        <v/>
      </c>
      <c r="AO62" s="24" t="str">
        <f>IF($B62="","",Cooking!R61)</f>
        <v/>
      </c>
      <c r="AP62" s="24" t="str">
        <f>IF($B62="","",Cooking!S61)</f>
        <v/>
      </c>
      <c r="AQ62" s="24" t="str">
        <f>IF($B62="","",Cooking!T61)</f>
        <v/>
      </c>
      <c r="AR62" s="24" t="str">
        <f>IF($B62="","",Cooking!U61)</f>
        <v/>
      </c>
      <c r="AS62" s="24" t="str">
        <f>IF($B62="","",Cooking!V61)</f>
        <v/>
      </c>
      <c r="AT62" s="24" t="str">
        <f>IF($B62="","",Cooking!W61)</f>
        <v/>
      </c>
      <c r="AU62" s="24" t="str">
        <f>IF($B62="","",Cooking!X61)</f>
        <v/>
      </c>
      <c r="AV62" s="24" t="str">
        <f>IF($B62="","",Cooking!Y61)</f>
        <v/>
      </c>
      <c r="AW62" s="24" t="str">
        <f>IF($B62="","",Cooking!Z61)</f>
        <v/>
      </c>
      <c r="AX62" s="24" t="str">
        <f>IF($B62="","",Cooking!AA61)</f>
        <v/>
      </c>
      <c r="AY62" s="176" t="str">
        <f>IF($B62="","",IF(ISNUMBER(SEARCH("Gas",'3 INPUT SAP DATA'!$AI65)),Data!$G$119*Data!$I$119,0)
+(('3 INPUT SAP DATA'!$AQ65*1000/8760)-IF(ISNUMBER(SEARCH("Gas",'3 INPUT SAP DATA'!$AI65)),Data!$G$119*Data!$I$119,0))
*IF(ISNUMBER(SEARCH("MVHR",'3 INPUT SAP DATA'!$R65)),Data!$I$121,IF(ISNUMBER(SEARCH("Positive",'3 INPUT SAP DATA'!$R65)),Data!$I$120)))</f>
        <v/>
      </c>
      <c r="AZ62" s="176" t="str">
        <f>IF($B62="","",IF(ISNUMBER(SEARCH("Gas",'3 INPUT SAP DATA'!$AI65)),Data!$G$119*Data!$I$119,0)
+(('3 INPUT SAP DATA'!$AQ65*1000/8760)-IF(ISNUMBER(SEARCH("Gas",'3 INPUT SAP DATA'!$AI65)),Data!$G$119*Data!$I$119,0))
*IF(ISNUMBER(SEARCH("MVHR",'3 INPUT SAP DATA'!$R65)),Data!$I$121,IF(ISNUMBER(SEARCH("Positive",'3 INPUT SAP DATA'!$R65)),Data!$I$120)))</f>
        <v/>
      </c>
      <c r="BA62" s="176" t="str">
        <f>IF($B62="","",IF(ISNUMBER(SEARCH("Gas",'3 INPUT SAP DATA'!$AI65)),Data!$G$119*Data!$I$119,0)
+(('3 INPUT SAP DATA'!$AQ65*1000/8760)-IF(ISNUMBER(SEARCH("Gas",'3 INPUT SAP DATA'!$AI65)),Data!$G$119*Data!$I$119,0))
*IF(ISNUMBER(SEARCH("MVHR",'3 INPUT SAP DATA'!$R65)),Data!$I$121,IF(ISNUMBER(SEARCH("Positive",'3 INPUT SAP DATA'!$R65)),Data!$I$120)))</f>
        <v/>
      </c>
      <c r="BB62" s="176" t="str">
        <f>IF($B62="","",IF(ISNUMBER(SEARCH("Gas",'3 INPUT SAP DATA'!$AI65)),Data!$G$119*Data!$I$119,0)
+(('3 INPUT SAP DATA'!$AQ65*1000/8760)-IF(ISNUMBER(SEARCH("Gas",'3 INPUT SAP DATA'!$AI65)),Data!$G$119*Data!$I$119,0))
*IF(ISNUMBER(SEARCH("MVHR",'3 INPUT SAP DATA'!$R65)),Data!$I$121,IF(ISNUMBER(SEARCH("Positive",'3 INPUT SAP DATA'!$R65)),Data!$I$120)))</f>
        <v/>
      </c>
      <c r="BC62" s="176" t="str">
        <f>IF($B62="","",IF(ISNUMBER(SEARCH("Gas",'3 INPUT SAP DATA'!$AI65)),Data!$G$119*Data!$I$119,0)
+(('3 INPUT SAP DATA'!$AQ65*1000/8760)-IF(ISNUMBER(SEARCH("Gas",'3 INPUT SAP DATA'!$AI65)),Data!$G$119*Data!$I$119,0))
*IF(ISNUMBER(SEARCH("MVHR",'3 INPUT SAP DATA'!$R65)),Data!$I$121,IF(ISNUMBER(SEARCH("Positive",'3 INPUT SAP DATA'!$R65)),Data!$I$120)))</f>
        <v/>
      </c>
      <c r="BD62" s="176" t="str">
        <f>IF($B62="","",IF(ISNUMBER(SEARCH("Gas",'3 INPUT SAP DATA'!$AI65)),Data!$G$119*Data!$I$119,0)
+(('3 INPUT SAP DATA'!$AQ65*1000/8760)-IF(ISNUMBER(SEARCH("Gas",'3 INPUT SAP DATA'!$AI65)),Data!$G$119*Data!$I$119,0))
*IF(ISNUMBER(SEARCH("MVHR",'3 INPUT SAP DATA'!$R65)),Data!$I$121,IF(ISNUMBER(SEARCH("Positive",'3 INPUT SAP DATA'!$R65)),Data!$I$120)))</f>
        <v/>
      </c>
      <c r="BE62" s="176" t="str">
        <f>IF($B62="","",IF(ISNUMBER(SEARCH("Gas",'3 INPUT SAP DATA'!$AI65)),Data!$G$119*Data!$I$119,0)
+(('3 INPUT SAP DATA'!$AQ65*1000/8760)-IF(ISNUMBER(SEARCH("Gas",'3 INPUT SAP DATA'!$AI65)),Data!$G$119*Data!$I$119,0))
*IF(ISNUMBER(SEARCH("MVHR",'3 INPUT SAP DATA'!$R65)),Data!$I$121,IF(ISNUMBER(SEARCH("Positive",'3 INPUT SAP DATA'!$R65)),Data!$I$120)))</f>
        <v/>
      </c>
      <c r="BF62" s="176" t="str">
        <f>IF($B62="","",IF(ISNUMBER(SEARCH("Gas",'3 INPUT SAP DATA'!$AI65)),Data!$G$119*Data!$I$119,0)
+(('3 INPUT SAP DATA'!$AQ65*1000/8760)-IF(ISNUMBER(SEARCH("Gas",'3 INPUT SAP DATA'!$AI65)),Data!$G$119*Data!$I$119,0))
*IF(ISNUMBER(SEARCH("MVHR",'3 INPUT SAP DATA'!$R65)),Data!$I$121,IF(ISNUMBER(SEARCH("Positive",'3 INPUT SAP DATA'!$R65)),Data!$I$120)))</f>
        <v/>
      </c>
      <c r="BG62" s="176" t="str">
        <f>IF($B62="","",IF(ISNUMBER(SEARCH("Gas",'3 INPUT SAP DATA'!$AI65)),Data!$G$119*Data!$I$119,0)
+(('3 INPUT SAP DATA'!$AQ65*1000/8760)-IF(ISNUMBER(SEARCH("Gas",'3 INPUT SAP DATA'!$AI65)),Data!$G$119*Data!$I$119,0))
*IF(ISNUMBER(SEARCH("MVHR",'3 INPUT SAP DATA'!$R65)),Data!$I$121,IF(ISNUMBER(SEARCH("Positive",'3 INPUT SAP DATA'!$R65)),Data!$I$120)))</f>
        <v/>
      </c>
      <c r="BH62" s="176" t="str">
        <f>IF($B62="","",IF(ISNUMBER(SEARCH("Gas",'3 INPUT SAP DATA'!$AI65)),Data!$G$119*Data!$I$119,0)
+(('3 INPUT SAP DATA'!$AQ65*1000/8760)-IF(ISNUMBER(SEARCH("Gas",'3 INPUT SAP DATA'!$AI65)),Data!$G$119*Data!$I$119,0))
*IF(ISNUMBER(SEARCH("MVHR",'3 INPUT SAP DATA'!$R65)),Data!$I$121,IF(ISNUMBER(SEARCH("Positive",'3 INPUT SAP DATA'!$R65)),Data!$I$120)))</f>
        <v/>
      </c>
      <c r="BI62" s="176" t="str">
        <f>IF($B62="","",IF(ISNUMBER(SEARCH("Gas",'3 INPUT SAP DATA'!$AI65)),Data!$G$119*Data!$I$119,0)
+(('3 INPUT SAP DATA'!$AQ65*1000/8760)-IF(ISNUMBER(SEARCH("Gas",'3 INPUT SAP DATA'!$AI65)),Data!$G$119*Data!$I$119,0))
*IF(ISNUMBER(SEARCH("MVHR",'3 INPUT SAP DATA'!$R65)),Data!$I$121,IF(ISNUMBER(SEARCH("Positive",'3 INPUT SAP DATA'!$R65)),Data!$I$120)))</f>
        <v/>
      </c>
      <c r="BJ62" s="176" t="str">
        <f>IF($B62="","",IF(ISNUMBER(SEARCH("Gas",'3 INPUT SAP DATA'!$AI65)),Data!$G$119*Data!$I$119,0)
+(('3 INPUT SAP DATA'!$AQ65*1000/8760)-IF(ISNUMBER(SEARCH("Gas",'3 INPUT SAP DATA'!$AI65)),Data!$G$119*Data!$I$119,0))
*IF(ISNUMBER(SEARCH("MVHR",'3 INPUT SAP DATA'!$R65)),Data!$I$121,IF(ISNUMBER(SEARCH("Positive",'3 INPUT SAP DATA'!$R65)),Data!$I$120)))</f>
        <v/>
      </c>
      <c r="BK62" s="24" t="str">
        <f>IF($B62="","",Occupancy!$G58*Data!$G$122*Data!$I$122)</f>
        <v/>
      </c>
      <c r="BL62" s="24" t="str">
        <f>IF($B62="","",Occupancy!$G58*Data!$G$122*Data!$I$122)</f>
        <v/>
      </c>
      <c r="BM62" s="24" t="str">
        <f>IF($B62="","",Occupancy!$G58*Data!$G$122*Data!$I$122)</f>
        <v/>
      </c>
      <c r="BN62" s="24" t="str">
        <f>IF($B62="","",Occupancy!$G58*Data!$G$122*Data!$I$122)</f>
        <v/>
      </c>
      <c r="BO62" s="24" t="str">
        <f>IF($B62="","",Occupancy!$G58*Data!$G$122*Data!$I$122)</f>
        <v/>
      </c>
      <c r="BP62" s="24" t="str">
        <f>IF($B62="","",Occupancy!$G58*Data!$G$122*Data!$I$122)</f>
        <v/>
      </c>
      <c r="BQ62" s="24" t="str">
        <f>IF($B62="","",Occupancy!$G58*Data!$G$122*Data!$I$122)</f>
        <v/>
      </c>
      <c r="BR62" s="24" t="str">
        <f>IF($B62="","",Occupancy!$G58*Data!$G$122*Data!$I$122)</f>
        <v/>
      </c>
      <c r="BS62" s="24" t="str">
        <f>IF($B62="","",Occupancy!$G58*Data!$G$122*Data!$I$122)</f>
        <v/>
      </c>
      <c r="BT62" s="24" t="str">
        <f>IF($B62="","",Occupancy!$G58*Data!$G$122*Data!$I$122)</f>
        <v/>
      </c>
      <c r="BU62" s="24" t="str">
        <f>IF($B62="","",Occupancy!$G58*Data!$G$122*Data!$I$122)</f>
        <v/>
      </c>
      <c r="BV62" s="24" t="str">
        <f>IF($B62="","",Occupancy!$G58*Data!$G$122*Data!$I$122)</f>
        <v/>
      </c>
      <c r="BW62" s="175" t="str">
        <f>IF($B62="","",1000*DHW!CV62/(Data!D$18*24))</f>
        <v/>
      </c>
      <c r="BX62" s="175" t="str">
        <f>IF($B62="","",1000*DHW!CW62/(Data!E$18*24))</f>
        <v/>
      </c>
      <c r="BY62" s="175" t="str">
        <f>IF($B62="","",1000*DHW!CX62/(Data!F$18*24))</f>
        <v/>
      </c>
      <c r="BZ62" s="175" t="str">
        <f>IF($B62="","",1000*DHW!CY62/(Data!G$18*24))</f>
        <v/>
      </c>
      <c r="CA62" s="175" t="str">
        <f>IF($B62="","",1000*DHW!CZ62/(Data!H$18*24))</f>
        <v/>
      </c>
      <c r="CB62" s="175" t="str">
        <f>IF($B62="","",1000*DHW!DA62/(Data!I$18*24))</f>
        <v/>
      </c>
      <c r="CC62" s="175" t="str">
        <f>IF($B62="","",1000*DHW!DB62/(Data!J$18*24))</f>
        <v/>
      </c>
      <c r="CD62" s="175" t="str">
        <f>IF($B62="","",1000*DHW!DC62/(Data!K$18*24))</f>
        <v/>
      </c>
      <c r="CE62" s="175" t="str">
        <f>IF($B62="","",1000*DHW!DD62/(Data!L$18*24))</f>
        <v/>
      </c>
      <c r="CF62" s="175" t="str">
        <f>IF($B62="","",1000*DHW!DE62/(Data!M$18*24))</f>
        <v/>
      </c>
      <c r="CG62" s="175" t="str">
        <f>IF($B62="","",1000*DHW!DF62/(Data!N$18*24))</f>
        <v/>
      </c>
      <c r="CH62" s="175" t="str">
        <f>IF($B62="","",1000*DHW!DG62/(Data!O$18*24))</f>
        <v/>
      </c>
      <c r="CI62" s="24" t="str">
        <f t="shared" si="12"/>
        <v/>
      </c>
      <c r="CJ62" s="24" t="str">
        <f t="shared" si="13"/>
        <v/>
      </c>
      <c r="CK62" s="24" t="str">
        <f t="shared" si="14"/>
        <v/>
      </c>
      <c r="CL62" s="24" t="str">
        <f t="shared" si="15"/>
        <v/>
      </c>
      <c r="CM62" s="24" t="str">
        <f t="shared" si="16"/>
        <v/>
      </c>
      <c r="CN62" s="24" t="str">
        <f t="shared" si="17"/>
        <v/>
      </c>
      <c r="CO62" s="24" t="str">
        <f t="shared" si="18"/>
        <v/>
      </c>
      <c r="CP62" s="24" t="str">
        <f t="shared" si="19"/>
        <v/>
      </c>
      <c r="CQ62" s="24" t="str">
        <f t="shared" si="20"/>
        <v/>
      </c>
      <c r="CR62" s="24" t="str">
        <f t="shared" si="21"/>
        <v/>
      </c>
      <c r="CS62" s="24" t="str">
        <f t="shared" si="22"/>
        <v/>
      </c>
      <c r="CT62" s="24" t="str">
        <f t="shared" si="23"/>
        <v/>
      </c>
    </row>
    <row r="63" spans="2:98" s="3" customFormat="1" ht="19.899999999999999" customHeight="1">
      <c r="B63" s="16" t="str">
        <f>IF('3 INPUT SAP DATA'!H66="","",'3 INPUT SAP DATA'!H66)</f>
        <v/>
      </c>
      <c r="C63" s="24" t="str">
        <f>IF($B63="","",Data!$G$115*Occupancy!$G59*Data!$I$115)</f>
        <v/>
      </c>
      <c r="D63" s="24" t="str">
        <f>IF($B63="","",Data!$G$115*Occupancy!$G59*Data!$I$115)</f>
        <v/>
      </c>
      <c r="E63" s="24" t="str">
        <f>IF($B63="","",Data!$G$115*Occupancy!$G59*Data!$I$115)</f>
        <v/>
      </c>
      <c r="F63" s="24" t="str">
        <f>IF($B63="","",Data!$G$115*Occupancy!$G59*Data!$I$115)</f>
        <v/>
      </c>
      <c r="G63" s="24" t="str">
        <f>IF($B63="","",Data!$G$115*Occupancy!$G59*Data!$I$115)</f>
        <v/>
      </c>
      <c r="H63" s="24" t="str">
        <f>IF($B63="","",Data!$G$115*Occupancy!$G59*Data!$I$115)</f>
        <v/>
      </c>
      <c r="I63" s="24" t="str">
        <f>IF($B63="","",Data!$G$115*Occupancy!$G59*Data!$I$115)</f>
        <v/>
      </c>
      <c r="J63" s="24" t="str">
        <f>IF($B63="","",Data!$G$115*Occupancy!$G59*Data!$I$115)</f>
        <v/>
      </c>
      <c r="K63" s="24" t="str">
        <f>IF($B63="","",Data!$G$115*Occupancy!$G59*Data!$I$115)</f>
        <v/>
      </c>
      <c r="L63" s="24" t="str">
        <f>IF($B63="","",Data!$G$115*Occupancy!$G59*Data!$I$115)</f>
        <v/>
      </c>
      <c r="M63" s="24" t="str">
        <f>IF($B63="","",Data!$G$115*Occupancy!$G59*Data!$I$115)</f>
        <v/>
      </c>
      <c r="N63" s="24" t="str">
        <f>IF($B63="","",Data!$G$115*Occupancy!$G59*Data!$I$115)</f>
        <v/>
      </c>
      <c r="O63" s="175" t="str">
        <f>IF($B63="","",Lighting!P62)</f>
        <v/>
      </c>
      <c r="P63" s="175" t="str">
        <f>IF($B63="","",Lighting!Q62)</f>
        <v/>
      </c>
      <c r="Q63" s="175" t="str">
        <f>IF($B63="","",Lighting!R62)</f>
        <v/>
      </c>
      <c r="R63" s="175" t="str">
        <f>IF($B63="","",Lighting!S62)</f>
        <v/>
      </c>
      <c r="S63" s="175" t="str">
        <f>IF($B63="","",Lighting!T62)</f>
        <v/>
      </c>
      <c r="T63" s="175" t="str">
        <f>IF($B63="","",Lighting!U62)</f>
        <v/>
      </c>
      <c r="U63" s="175" t="str">
        <f>IF($B63="","",Lighting!V62)</f>
        <v/>
      </c>
      <c r="V63" s="175" t="str">
        <f>IF($B63="","",Lighting!W62)</f>
        <v/>
      </c>
      <c r="W63" s="175" t="str">
        <f>IF($B63="","",Lighting!X62)</f>
        <v/>
      </c>
      <c r="X63" s="175" t="str">
        <f>IF($B63="","",Lighting!Y62)</f>
        <v/>
      </c>
      <c r="Y63" s="175" t="str">
        <f>IF($B63="","",Lighting!Z62)</f>
        <v/>
      </c>
      <c r="Z63" s="175" t="str">
        <f>IF($B63="","",Lighting!AA62)</f>
        <v/>
      </c>
      <c r="AA63" s="24" t="str">
        <f>IF($B63="","",Appliances!W62)</f>
        <v/>
      </c>
      <c r="AB63" s="24" t="str">
        <f>IF($B63="","",Appliances!X62)</f>
        <v/>
      </c>
      <c r="AC63" s="24" t="str">
        <f>IF($B63="","",Appliances!Y62)</f>
        <v/>
      </c>
      <c r="AD63" s="24" t="str">
        <f>IF($B63="","",Appliances!Z62)</f>
        <v/>
      </c>
      <c r="AE63" s="24" t="str">
        <f>IF($B63="","",Appliances!AA62)</f>
        <v/>
      </c>
      <c r="AF63" s="24" t="str">
        <f>IF($B63="","",Appliances!AB62)</f>
        <v/>
      </c>
      <c r="AG63" s="24" t="str">
        <f>IF($B63="","",Appliances!AC62)</f>
        <v/>
      </c>
      <c r="AH63" s="24" t="str">
        <f>IF($B63="","",Appliances!AD62)</f>
        <v/>
      </c>
      <c r="AI63" s="24" t="str">
        <f>IF($B63="","",Appliances!AE62)</f>
        <v/>
      </c>
      <c r="AJ63" s="24" t="str">
        <f>IF($B63="","",Appliances!AF62)</f>
        <v/>
      </c>
      <c r="AK63" s="24" t="str">
        <f>IF($B63="","",Appliances!AG62)</f>
        <v/>
      </c>
      <c r="AL63" s="24" t="str">
        <f>IF($B63="","",Appliances!AH62)</f>
        <v/>
      </c>
      <c r="AM63" s="24" t="str">
        <f>IF($B63="","",Cooking!P62)</f>
        <v/>
      </c>
      <c r="AN63" s="24" t="str">
        <f>IF($B63="","",Cooking!Q62)</f>
        <v/>
      </c>
      <c r="AO63" s="24" t="str">
        <f>IF($B63="","",Cooking!R62)</f>
        <v/>
      </c>
      <c r="AP63" s="24" t="str">
        <f>IF($B63="","",Cooking!S62)</f>
        <v/>
      </c>
      <c r="AQ63" s="24" t="str">
        <f>IF($B63="","",Cooking!T62)</f>
        <v/>
      </c>
      <c r="AR63" s="24" t="str">
        <f>IF($B63="","",Cooking!U62)</f>
        <v/>
      </c>
      <c r="AS63" s="24" t="str">
        <f>IF($B63="","",Cooking!V62)</f>
        <v/>
      </c>
      <c r="AT63" s="24" t="str">
        <f>IF($B63="","",Cooking!W62)</f>
        <v/>
      </c>
      <c r="AU63" s="24" t="str">
        <f>IF($B63="","",Cooking!X62)</f>
        <v/>
      </c>
      <c r="AV63" s="24" t="str">
        <f>IF($B63="","",Cooking!Y62)</f>
        <v/>
      </c>
      <c r="AW63" s="24" t="str">
        <f>IF($B63="","",Cooking!Z62)</f>
        <v/>
      </c>
      <c r="AX63" s="24" t="str">
        <f>IF($B63="","",Cooking!AA62)</f>
        <v/>
      </c>
      <c r="AY63" s="176" t="str">
        <f>IF($B63="","",IF(ISNUMBER(SEARCH("Gas",'3 INPUT SAP DATA'!$AI66)),Data!$G$119*Data!$I$119,0)
+(('3 INPUT SAP DATA'!$AQ66*1000/8760)-IF(ISNUMBER(SEARCH("Gas",'3 INPUT SAP DATA'!$AI66)),Data!$G$119*Data!$I$119,0))
*IF(ISNUMBER(SEARCH("MVHR",'3 INPUT SAP DATA'!$R66)),Data!$I$121,IF(ISNUMBER(SEARCH("Positive",'3 INPUT SAP DATA'!$R66)),Data!$I$120)))</f>
        <v/>
      </c>
      <c r="AZ63" s="176" t="str">
        <f>IF($B63="","",IF(ISNUMBER(SEARCH("Gas",'3 INPUT SAP DATA'!$AI66)),Data!$G$119*Data!$I$119,0)
+(('3 INPUT SAP DATA'!$AQ66*1000/8760)-IF(ISNUMBER(SEARCH("Gas",'3 INPUT SAP DATA'!$AI66)),Data!$G$119*Data!$I$119,0))
*IF(ISNUMBER(SEARCH("MVHR",'3 INPUT SAP DATA'!$R66)),Data!$I$121,IF(ISNUMBER(SEARCH("Positive",'3 INPUT SAP DATA'!$R66)),Data!$I$120)))</f>
        <v/>
      </c>
      <c r="BA63" s="176" t="str">
        <f>IF($B63="","",IF(ISNUMBER(SEARCH("Gas",'3 INPUT SAP DATA'!$AI66)),Data!$G$119*Data!$I$119,0)
+(('3 INPUT SAP DATA'!$AQ66*1000/8760)-IF(ISNUMBER(SEARCH("Gas",'3 INPUT SAP DATA'!$AI66)),Data!$G$119*Data!$I$119,0))
*IF(ISNUMBER(SEARCH("MVHR",'3 INPUT SAP DATA'!$R66)),Data!$I$121,IF(ISNUMBER(SEARCH("Positive",'3 INPUT SAP DATA'!$R66)),Data!$I$120)))</f>
        <v/>
      </c>
      <c r="BB63" s="176" t="str">
        <f>IF($B63="","",IF(ISNUMBER(SEARCH("Gas",'3 INPUT SAP DATA'!$AI66)),Data!$G$119*Data!$I$119,0)
+(('3 INPUT SAP DATA'!$AQ66*1000/8760)-IF(ISNUMBER(SEARCH("Gas",'3 INPUT SAP DATA'!$AI66)),Data!$G$119*Data!$I$119,0))
*IF(ISNUMBER(SEARCH("MVHR",'3 INPUT SAP DATA'!$R66)),Data!$I$121,IF(ISNUMBER(SEARCH("Positive",'3 INPUT SAP DATA'!$R66)),Data!$I$120)))</f>
        <v/>
      </c>
      <c r="BC63" s="176" t="str">
        <f>IF($B63="","",IF(ISNUMBER(SEARCH("Gas",'3 INPUT SAP DATA'!$AI66)),Data!$G$119*Data!$I$119,0)
+(('3 INPUT SAP DATA'!$AQ66*1000/8760)-IF(ISNUMBER(SEARCH("Gas",'3 INPUT SAP DATA'!$AI66)),Data!$G$119*Data!$I$119,0))
*IF(ISNUMBER(SEARCH("MVHR",'3 INPUT SAP DATA'!$R66)),Data!$I$121,IF(ISNUMBER(SEARCH("Positive",'3 INPUT SAP DATA'!$R66)),Data!$I$120)))</f>
        <v/>
      </c>
      <c r="BD63" s="176" t="str">
        <f>IF($B63="","",IF(ISNUMBER(SEARCH("Gas",'3 INPUT SAP DATA'!$AI66)),Data!$G$119*Data!$I$119,0)
+(('3 INPUT SAP DATA'!$AQ66*1000/8760)-IF(ISNUMBER(SEARCH("Gas",'3 INPUT SAP DATA'!$AI66)),Data!$G$119*Data!$I$119,0))
*IF(ISNUMBER(SEARCH("MVHR",'3 INPUT SAP DATA'!$R66)),Data!$I$121,IF(ISNUMBER(SEARCH("Positive",'3 INPUT SAP DATA'!$R66)),Data!$I$120)))</f>
        <v/>
      </c>
      <c r="BE63" s="176" t="str">
        <f>IF($B63="","",IF(ISNUMBER(SEARCH("Gas",'3 INPUT SAP DATA'!$AI66)),Data!$G$119*Data!$I$119,0)
+(('3 INPUT SAP DATA'!$AQ66*1000/8760)-IF(ISNUMBER(SEARCH("Gas",'3 INPUT SAP DATA'!$AI66)),Data!$G$119*Data!$I$119,0))
*IF(ISNUMBER(SEARCH("MVHR",'3 INPUT SAP DATA'!$R66)),Data!$I$121,IF(ISNUMBER(SEARCH("Positive",'3 INPUT SAP DATA'!$R66)),Data!$I$120)))</f>
        <v/>
      </c>
      <c r="BF63" s="176" t="str">
        <f>IF($B63="","",IF(ISNUMBER(SEARCH("Gas",'3 INPUT SAP DATA'!$AI66)),Data!$G$119*Data!$I$119,0)
+(('3 INPUT SAP DATA'!$AQ66*1000/8760)-IF(ISNUMBER(SEARCH("Gas",'3 INPUT SAP DATA'!$AI66)),Data!$G$119*Data!$I$119,0))
*IF(ISNUMBER(SEARCH("MVHR",'3 INPUT SAP DATA'!$R66)),Data!$I$121,IF(ISNUMBER(SEARCH("Positive",'3 INPUT SAP DATA'!$R66)),Data!$I$120)))</f>
        <v/>
      </c>
      <c r="BG63" s="176" t="str">
        <f>IF($B63="","",IF(ISNUMBER(SEARCH("Gas",'3 INPUT SAP DATA'!$AI66)),Data!$G$119*Data!$I$119,0)
+(('3 INPUT SAP DATA'!$AQ66*1000/8760)-IF(ISNUMBER(SEARCH("Gas",'3 INPUT SAP DATA'!$AI66)),Data!$G$119*Data!$I$119,0))
*IF(ISNUMBER(SEARCH("MVHR",'3 INPUT SAP DATA'!$R66)),Data!$I$121,IF(ISNUMBER(SEARCH("Positive",'3 INPUT SAP DATA'!$R66)),Data!$I$120)))</f>
        <v/>
      </c>
      <c r="BH63" s="176" t="str">
        <f>IF($B63="","",IF(ISNUMBER(SEARCH("Gas",'3 INPUT SAP DATA'!$AI66)),Data!$G$119*Data!$I$119,0)
+(('3 INPUT SAP DATA'!$AQ66*1000/8760)-IF(ISNUMBER(SEARCH("Gas",'3 INPUT SAP DATA'!$AI66)),Data!$G$119*Data!$I$119,0))
*IF(ISNUMBER(SEARCH("MVHR",'3 INPUT SAP DATA'!$R66)),Data!$I$121,IF(ISNUMBER(SEARCH("Positive",'3 INPUT SAP DATA'!$R66)),Data!$I$120)))</f>
        <v/>
      </c>
      <c r="BI63" s="176" t="str">
        <f>IF($B63="","",IF(ISNUMBER(SEARCH("Gas",'3 INPUT SAP DATA'!$AI66)),Data!$G$119*Data!$I$119,0)
+(('3 INPUT SAP DATA'!$AQ66*1000/8760)-IF(ISNUMBER(SEARCH("Gas",'3 INPUT SAP DATA'!$AI66)),Data!$G$119*Data!$I$119,0))
*IF(ISNUMBER(SEARCH("MVHR",'3 INPUT SAP DATA'!$R66)),Data!$I$121,IF(ISNUMBER(SEARCH("Positive",'3 INPUT SAP DATA'!$R66)),Data!$I$120)))</f>
        <v/>
      </c>
      <c r="BJ63" s="176" t="str">
        <f>IF($B63="","",IF(ISNUMBER(SEARCH("Gas",'3 INPUT SAP DATA'!$AI66)),Data!$G$119*Data!$I$119,0)
+(('3 INPUT SAP DATA'!$AQ66*1000/8760)-IF(ISNUMBER(SEARCH("Gas",'3 INPUT SAP DATA'!$AI66)),Data!$G$119*Data!$I$119,0))
*IF(ISNUMBER(SEARCH("MVHR",'3 INPUT SAP DATA'!$R66)),Data!$I$121,IF(ISNUMBER(SEARCH("Positive",'3 INPUT SAP DATA'!$R66)),Data!$I$120)))</f>
        <v/>
      </c>
      <c r="BK63" s="24" t="str">
        <f>IF($B63="","",Occupancy!$G59*Data!$G$122*Data!$I$122)</f>
        <v/>
      </c>
      <c r="BL63" s="24" t="str">
        <f>IF($B63="","",Occupancy!$G59*Data!$G$122*Data!$I$122)</f>
        <v/>
      </c>
      <c r="BM63" s="24" t="str">
        <f>IF($B63="","",Occupancy!$G59*Data!$G$122*Data!$I$122)</f>
        <v/>
      </c>
      <c r="BN63" s="24" t="str">
        <f>IF($B63="","",Occupancy!$G59*Data!$G$122*Data!$I$122)</f>
        <v/>
      </c>
      <c r="BO63" s="24" t="str">
        <f>IF($B63="","",Occupancy!$G59*Data!$G$122*Data!$I$122)</f>
        <v/>
      </c>
      <c r="BP63" s="24" t="str">
        <f>IF($B63="","",Occupancy!$G59*Data!$G$122*Data!$I$122)</f>
        <v/>
      </c>
      <c r="BQ63" s="24" t="str">
        <f>IF($B63="","",Occupancy!$G59*Data!$G$122*Data!$I$122)</f>
        <v/>
      </c>
      <c r="BR63" s="24" t="str">
        <f>IF($B63="","",Occupancy!$G59*Data!$G$122*Data!$I$122)</f>
        <v/>
      </c>
      <c r="BS63" s="24" t="str">
        <f>IF($B63="","",Occupancy!$G59*Data!$G$122*Data!$I$122)</f>
        <v/>
      </c>
      <c r="BT63" s="24" t="str">
        <f>IF($B63="","",Occupancy!$G59*Data!$G$122*Data!$I$122)</f>
        <v/>
      </c>
      <c r="BU63" s="24" t="str">
        <f>IF($B63="","",Occupancy!$G59*Data!$G$122*Data!$I$122)</f>
        <v/>
      </c>
      <c r="BV63" s="24" t="str">
        <f>IF($B63="","",Occupancy!$G59*Data!$G$122*Data!$I$122)</f>
        <v/>
      </c>
      <c r="BW63" s="175" t="str">
        <f>IF($B63="","",1000*DHW!CV63/(Data!D$18*24))</f>
        <v/>
      </c>
      <c r="BX63" s="175" t="str">
        <f>IF($B63="","",1000*DHW!CW63/(Data!E$18*24))</f>
        <v/>
      </c>
      <c r="BY63" s="175" t="str">
        <f>IF($B63="","",1000*DHW!CX63/(Data!F$18*24))</f>
        <v/>
      </c>
      <c r="BZ63" s="175" t="str">
        <f>IF($B63="","",1000*DHW!CY63/(Data!G$18*24))</f>
        <v/>
      </c>
      <c r="CA63" s="175" t="str">
        <f>IF($B63="","",1000*DHW!CZ63/(Data!H$18*24))</f>
        <v/>
      </c>
      <c r="CB63" s="175" t="str">
        <f>IF($B63="","",1000*DHW!DA63/(Data!I$18*24))</f>
        <v/>
      </c>
      <c r="CC63" s="175" t="str">
        <f>IF($B63="","",1000*DHW!DB63/(Data!J$18*24))</f>
        <v/>
      </c>
      <c r="CD63" s="175" t="str">
        <f>IF($B63="","",1000*DHW!DC63/(Data!K$18*24))</f>
        <v/>
      </c>
      <c r="CE63" s="175" t="str">
        <f>IF($B63="","",1000*DHW!DD63/(Data!L$18*24))</f>
        <v/>
      </c>
      <c r="CF63" s="175" t="str">
        <f>IF($B63="","",1000*DHW!DE63/(Data!M$18*24))</f>
        <v/>
      </c>
      <c r="CG63" s="175" t="str">
        <f>IF($B63="","",1000*DHW!DF63/(Data!N$18*24))</f>
        <v/>
      </c>
      <c r="CH63" s="175" t="str">
        <f>IF($B63="","",1000*DHW!DG63/(Data!O$18*24))</f>
        <v/>
      </c>
      <c r="CI63" s="24" t="str">
        <f t="shared" si="12"/>
        <v/>
      </c>
      <c r="CJ63" s="24" t="str">
        <f t="shared" si="13"/>
        <v/>
      </c>
      <c r="CK63" s="24" t="str">
        <f t="shared" si="14"/>
        <v/>
      </c>
      <c r="CL63" s="24" t="str">
        <f t="shared" si="15"/>
        <v/>
      </c>
      <c r="CM63" s="24" t="str">
        <f t="shared" si="16"/>
        <v/>
      </c>
      <c r="CN63" s="24" t="str">
        <f t="shared" si="17"/>
        <v/>
      </c>
      <c r="CO63" s="24" t="str">
        <f t="shared" si="18"/>
        <v/>
      </c>
      <c r="CP63" s="24" t="str">
        <f t="shared" si="19"/>
        <v/>
      </c>
      <c r="CQ63" s="24" t="str">
        <f t="shared" si="20"/>
        <v/>
      </c>
      <c r="CR63" s="24" t="str">
        <f t="shared" si="21"/>
        <v/>
      </c>
      <c r="CS63" s="24" t="str">
        <f t="shared" si="22"/>
        <v/>
      </c>
      <c r="CT63" s="24" t="str">
        <f t="shared" si="23"/>
        <v/>
      </c>
    </row>
    <row r="64" spans="2:98" s="3" customFormat="1" ht="19.899999999999999" customHeight="1">
      <c r="B64" s="16" t="str">
        <f>IF('3 INPUT SAP DATA'!H67="","",'3 INPUT SAP DATA'!H67)</f>
        <v/>
      </c>
      <c r="C64" s="24" t="str">
        <f>IF($B64="","",Data!$G$115*Occupancy!$G60*Data!$I$115)</f>
        <v/>
      </c>
      <c r="D64" s="24" t="str">
        <f>IF($B64="","",Data!$G$115*Occupancy!$G60*Data!$I$115)</f>
        <v/>
      </c>
      <c r="E64" s="24" t="str">
        <f>IF($B64="","",Data!$G$115*Occupancy!$G60*Data!$I$115)</f>
        <v/>
      </c>
      <c r="F64" s="24" t="str">
        <f>IF($B64="","",Data!$G$115*Occupancy!$G60*Data!$I$115)</f>
        <v/>
      </c>
      <c r="G64" s="24" t="str">
        <f>IF($B64="","",Data!$G$115*Occupancy!$G60*Data!$I$115)</f>
        <v/>
      </c>
      <c r="H64" s="24" t="str">
        <f>IF($B64="","",Data!$G$115*Occupancy!$G60*Data!$I$115)</f>
        <v/>
      </c>
      <c r="I64" s="24" t="str">
        <f>IF($B64="","",Data!$G$115*Occupancy!$G60*Data!$I$115)</f>
        <v/>
      </c>
      <c r="J64" s="24" t="str">
        <f>IF($B64="","",Data!$G$115*Occupancy!$G60*Data!$I$115)</f>
        <v/>
      </c>
      <c r="K64" s="24" t="str">
        <f>IF($B64="","",Data!$G$115*Occupancy!$G60*Data!$I$115)</f>
        <v/>
      </c>
      <c r="L64" s="24" t="str">
        <f>IF($B64="","",Data!$G$115*Occupancy!$G60*Data!$I$115)</f>
        <v/>
      </c>
      <c r="M64" s="24" t="str">
        <f>IF($B64="","",Data!$G$115*Occupancy!$G60*Data!$I$115)</f>
        <v/>
      </c>
      <c r="N64" s="24" t="str">
        <f>IF($B64="","",Data!$G$115*Occupancy!$G60*Data!$I$115)</f>
        <v/>
      </c>
      <c r="O64" s="175" t="str">
        <f>IF($B64="","",Lighting!P63)</f>
        <v/>
      </c>
      <c r="P64" s="175" t="str">
        <f>IF($B64="","",Lighting!Q63)</f>
        <v/>
      </c>
      <c r="Q64" s="175" t="str">
        <f>IF($B64="","",Lighting!R63)</f>
        <v/>
      </c>
      <c r="R64" s="175" t="str">
        <f>IF($B64="","",Lighting!S63)</f>
        <v/>
      </c>
      <c r="S64" s="175" t="str">
        <f>IF($B64="","",Lighting!T63)</f>
        <v/>
      </c>
      <c r="T64" s="175" t="str">
        <f>IF($B64="","",Lighting!U63)</f>
        <v/>
      </c>
      <c r="U64" s="175" t="str">
        <f>IF($B64="","",Lighting!V63)</f>
        <v/>
      </c>
      <c r="V64" s="175" t="str">
        <f>IF($B64="","",Lighting!W63)</f>
        <v/>
      </c>
      <c r="W64" s="175" t="str">
        <f>IF($B64="","",Lighting!X63)</f>
        <v/>
      </c>
      <c r="X64" s="175" t="str">
        <f>IF($B64="","",Lighting!Y63)</f>
        <v/>
      </c>
      <c r="Y64" s="175" t="str">
        <f>IF($B64="","",Lighting!Z63)</f>
        <v/>
      </c>
      <c r="Z64" s="175" t="str">
        <f>IF($B64="","",Lighting!AA63)</f>
        <v/>
      </c>
      <c r="AA64" s="24" t="str">
        <f>IF($B64="","",Appliances!W63)</f>
        <v/>
      </c>
      <c r="AB64" s="24" t="str">
        <f>IF($B64="","",Appliances!X63)</f>
        <v/>
      </c>
      <c r="AC64" s="24" t="str">
        <f>IF($B64="","",Appliances!Y63)</f>
        <v/>
      </c>
      <c r="AD64" s="24" t="str">
        <f>IF($B64="","",Appliances!Z63)</f>
        <v/>
      </c>
      <c r="AE64" s="24" t="str">
        <f>IF($B64="","",Appliances!AA63)</f>
        <v/>
      </c>
      <c r="AF64" s="24" t="str">
        <f>IF($B64="","",Appliances!AB63)</f>
        <v/>
      </c>
      <c r="AG64" s="24" t="str">
        <f>IF($B64="","",Appliances!AC63)</f>
        <v/>
      </c>
      <c r="AH64" s="24" t="str">
        <f>IF($B64="","",Appliances!AD63)</f>
        <v/>
      </c>
      <c r="AI64" s="24" t="str">
        <f>IF($B64="","",Appliances!AE63)</f>
        <v/>
      </c>
      <c r="AJ64" s="24" t="str">
        <f>IF($B64="","",Appliances!AF63)</f>
        <v/>
      </c>
      <c r="AK64" s="24" t="str">
        <f>IF($B64="","",Appliances!AG63)</f>
        <v/>
      </c>
      <c r="AL64" s="24" t="str">
        <f>IF($B64="","",Appliances!AH63)</f>
        <v/>
      </c>
      <c r="AM64" s="24" t="str">
        <f>IF($B64="","",Cooking!P63)</f>
        <v/>
      </c>
      <c r="AN64" s="24" t="str">
        <f>IF($B64="","",Cooking!Q63)</f>
        <v/>
      </c>
      <c r="AO64" s="24" t="str">
        <f>IF($B64="","",Cooking!R63)</f>
        <v/>
      </c>
      <c r="AP64" s="24" t="str">
        <f>IF($B64="","",Cooking!S63)</f>
        <v/>
      </c>
      <c r="AQ64" s="24" t="str">
        <f>IF($B64="","",Cooking!T63)</f>
        <v/>
      </c>
      <c r="AR64" s="24" t="str">
        <f>IF($B64="","",Cooking!U63)</f>
        <v/>
      </c>
      <c r="AS64" s="24" t="str">
        <f>IF($B64="","",Cooking!V63)</f>
        <v/>
      </c>
      <c r="AT64" s="24" t="str">
        <f>IF($B64="","",Cooking!W63)</f>
        <v/>
      </c>
      <c r="AU64" s="24" t="str">
        <f>IF($B64="","",Cooking!X63)</f>
        <v/>
      </c>
      <c r="AV64" s="24" t="str">
        <f>IF($B64="","",Cooking!Y63)</f>
        <v/>
      </c>
      <c r="AW64" s="24" t="str">
        <f>IF($B64="","",Cooking!Z63)</f>
        <v/>
      </c>
      <c r="AX64" s="24" t="str">
        <f>IF($B64="","",Cooking!AA63)</f>
        <v/>
      </c>
      <c r="AY64" s="176" t="str">
        <f>IF($B64="","",IF(ISNUMBER(SEARCH("Gas",'3 INPUT SAP DATA'!$AI67)),Data!$G$119*Data!$I$119,0)
+(('3 INPUT SAP DATA'!$AQ67*1000/8760)-IF(ISNUMBER(SEARCH("Gas",'3 INPUT SAP DATA'!$AI67)),Data!$G$119*Data!$I$119,0))
*IF(ISNUMBER(SEARCH("MVHR",'3 INPUT SAP DATA'!$R67)),Data!$I$121,IF(ISNUMBER(SEARCH("Positive",'3 INPUT SAP DATA'!$R67)),Data!$I$120)))</f>
        <v/>
      </c>
      <c r="AZ64" s="176" t="str">
        <f>IF($B64="","",IF(ISNUMBER(SEARCH("Gas",'3 INPUT SAP DATA'!$AI67)),Data!$G$119*Data!$I$119,0)
+(('3 INPUT SAP DATA'!$AQ67*1000/8760)-IF(ISNUMBER(SEARCH("Gas",'3 INPUT SAP DATA'!$AI67)),Data!$G$119*Data!$I$119,0))
*IF(ISNUMBER(SEARCH("MVHR",'3 INPUT SAP DATA'!$R67)),Data!$I$121,IF(ISNUMBER(SEARCH("Positive",'3 INPUT SAP DATA'!$R67)),Data!$I$120)))</f>
        <v/>
      </c>
      <c r="BA64" s="176" t="str">
        <f>IF($B64="","",IF(ISNUMBER(SEARCH("Gas",'3 INPUT SAP DATA'!$AI67)),Data!$G$119*Data!$I$119,0)
+(('3 INPUT SAP DATA'!$AQ67*1000/8760)-IF(ISNUMBER(SEARCH("Gas",'3 INPUT SAP DATA'!$AI67)),Data!$G$119*Data!$I$119,0))
*IF(ISNUMBER(SEARCH("MVHR",'3 INPUT SAP DATA'!$R67)),Data!$I$121,IF(ISNUMBER(SEARCH("Positive",'3 INPUT SAP DATA'!$R67)),Data!$I$120)))</f>
        <v/>
      </c>
      <c r="BB64" s="176" t="str">
        <f>IF($B64="","",IF(ISNUMBER(SEARCH("Gas",'3 INPUT SAP DATA'!$AI67)),Data!$G$119*Data!$I$119,0)
+(('3 INPUT SAP DATA'!$AQ67*1000/8760)-IF(ISNUMBER(SEARCH("Gas",'3 INPUT SAP DATA'!$AI67)),Data!$G$119*Data!$I$119,0))
*IF(ISNUMBER(SEARCH("MVHR",'3 INPUT SAP DATA'!$R67)),Data!$I$121,IF(ISNUMBER(SEARCH("Positive",'3 INPUT SAP DATA'!$R67)),Data!$I$120)))</f>
        <v/>
      </c>
      <c r="BC64" s="176" t="str">
        <f>IF($B64="","",IF(ISNUMBER(SEARCH("Gas",'3 INPUT SAP DATA'!$AI67)),Data!$G$119*Data!$I$119,0)
+(('3 INPUT SAP DATA'!$AQ67*1000/8760)-IF(ISNUMBER(SEARCH("Gas",'3 INPUT SAP DATA'!$AI67)),Data!$G$119*Data!$I$119,0))
*IF(ISNUMBER(SEARCH("MVHR",'3 INPUT SAP DATA'!$R67)),Data!$I$121,IF(ISNUMBER(SEARCH("Positive",'3 INPUT SAP DATA'!$R67)),Data!$I$120)))</f>
        <v/>
      </c>
      <c r="BD64" s="176" t="str">
        <f>IF($B64="","",IF(ISNUMBER(SEARCH("Gas",'3 INPUT SAP DATA'!$AI67)),Data!$G$119*Data!$I$119,0)
+(('3 INPUT SAP DATA'!$AQ67*1000/8760)-IF(ISNUMBER(SEARCH("Gas",'3 INPUT SAP DATA'!$AI67)),Data!$G$119*Data!$I$119,0))
*IF(ISNUMBER(SEARCH("MVHR",'3 INPUT SAP DATA'!$R67)),Data!$I$121,IF(ISNUMBER(SEARCH("Positive",'3 INPUT SAP DATA'!$R67)),Data!$I$120)))</f>
        <v/>
      </c>
      <c r="BE64" s="176" t="str">
        <f>IF($B64="","",IF(ISNUMBER(SEARCH("Gas",'3 INPUT SAP DATA'!$AI67)),Data!$G$119*Data!$I$119,0)
+(('3 INPUT SAP DATA'!$AQ67*1000/8760)-IF(ISNUMBER(SEARCH("Gas",'3 INPUT SAP DATA'!$AI67)),Data!$G$119*Data!$I$119,0))
*IF(ISNUMBER(SEARCH("MVHR",'3 INPUT SAP DATA'!$R67)),Data!$I$121,IF(ISNUMBER(SEARCH("Positive",'3 INPUT SAP DATA'!$R67)),Data!$I$120)))</f>
        <v/>
      </c>
      <c r="BF64" s="176" t="str">
        <f>IF($B64="","",IF(ISNUMBER(SEARCH("Gas",'3 INPUT SAP DATA'!$AI67)),Data!$G$119*Data!$I$119,0)
+(('3 INPUT SAP DATA'!$AQ67*1000/8760)-IF(ISNUMBER(SEARCH("Gas",'3 INPUT SAP DATA'!$AI67)),Data!$G$119*Data!$I$119,0))
*IF(ISNUMBER(SEARCH("MVHR",'3 INPUT SAP DATA'!$R67)),Data!$I$121,IF(ISNUMBER(SEARCH("Positive",'3 INPUT SAP DATA'!$R67)),Data!$I$120)))</f>
        <v/>
      </c>
      <c r="BG64" s="176" t="str">
        <f>IF($B64="","",IF(ISNUMBER(SEARCH("Gas",'3 INPUT SAP DATA'!$AI67)),Data!$G$119*Data!$I$119,0)
+(('3 INPUT SAP DATA'!$AQ67*1000/8760)-IF(ISNUMBER(SEARCH("Gas",'3 INPUT SAP DATA'!$AI67)),Data!$G$119*Data!$I$119,0))
*IF(ISNUMBER(SEARCH("MVHR",'3 INPUT SAP DATA'!$R67)),Data!$I$121,IF(ISNUMBER(SEARCH("Positive",'3 INPUT SAP DATA'!$R67)),Data!$I$120)))</f>
        <v/>
      </c>
      <c r="BH64" s="176" t="str">
        <f>IF($B64="","",IF(ISNUMBER(SEARCH("Gas",'3 INPUT SAP DATA'!$AI67)),Data!$G$119*Data!$I$119,0)
+(('3 INPUT SAP DATA'!$AQ67*1000/8760)-IF(ISNUMBER(SEARCH("Gas",'3 INPUT SAP DATA'!$AI67)),Data!$G$119*Data!$I$119,0))
*IF(ISNUMBER(SEARCH("MVHR",'3 INPUT SAP DATA'!$R67)),Data!$I$121,IF(ISNUMBER(SEARCH("Positive",'3 INPUT SAP DATA'!$R67)),Data!$I$120)))</f>
        <v/>
      </c>
      <c r="BI64" s="176" t="str">
        <f>IF($B64="","",IF(ISNUMBER(SEARCH("Gas",'3 INPUT SAP DATA'!$AI67)),Data!$G$119*Data!$I$119,0)
+(('3 INPUT SAP DATA'!$AQ67*1000/8760)-IF(ISNUMBER(SEARCH("Gas",'3 INPUT SAP DATA'!$AI67)),Data!$G$119*Data!$I$119,0))
*IF(ISNUMBER(SEARCH("MVHR",'3 INPUT SAP DATA'!$R67)),Data!$I$121,IF(ISNUMBER(SEARCH("Positive",'3 INPUT SAP DATA'!$R67)),Data!$I$120)))</f>
        <v/>
      </c>
      <c r="BJ64" s="176" t="str">
        <f>IF($B64="","",IF(ISNUMBER(SEARCH("Gas",'3 INPUT SAP DATA'!$AI67)),Data!$G$119*Data!$I$119,0)
+(('3 INPUT SAP DATA'!$AQ67*1000/8760)-IF(ISNUMBER(SEARCH("Gas",'3 INPUT SAP DATA'!$AI67)),Data!$G$119*Data!$I$119,0))
*IF(ISNUMBER(SEARCH("MVHR",'3 INPUT SAP DATA'!$R67)),Data!$I$121,IF(ISNUMBER(SEARCH("Positive",'3 INPUT SAP DATA'!$R67)),Data!$I$120)))</f>
        <v/>
      </c>
      <c r="BK64" s="24" t="str">
        <f>IF($B64="","",Occupancy!$G60*Data!$G$122*Data!$I$122)</f>
        <v/>
      </c>
      <c r="BL64" s="24" t="str">
        <f>IF($B64="","",Occupancy!$G60*Data!$G$122*Data!$I$122)</f>
        <v/>
      </c>
      <c r="BM64" s="24" t="str">
        <f>IF($B64="","",Occupancy!$G60*Data!$G$122*Data!$I$122)</f>
        <v/>
      </c>
      <c r="BN64" s="24" t="str">
        <f>IF($B64="","",Occupancy!$G60*Data!$G$122*Data!$I$122)</f>
        <v/>
      </c>
      <c r="BO64" s="24" t="str">
        <f>IF($B64="","",Occupancy!$G60*Data!$G$122*Data!$I$122)</f>
        <v/>
      </c>
      <c r="BP64" s="24" t="str">
        <f>IF($B64="","",Occupancy!$G60*Data!$G$122*Data!$I$122)</f>
        <v/>
      </c>
      <c r="BQ64" s="24" t="str">
        <f>IF($B64="","",Occupancy!$G60*Data!$G$122*Data!$I$122)</f>
        <v/>
      </c>
      <c r="BR64" s="24" t="str">
        <f>IF($B64="","",Occupancy!$G60*Data!$G$122*Data!$I$122)</f>
        <v/>
      </c>
      <c r="BS64" s="24" t="str">
        <f>IF($B64="","",Occupancy!$G60*Data!$G$122*Data!$I$122)</f>
        <v/>
      </c>
      <c r="BT64" s="24" t="str">
        <f>IF($B64="","",Occupancy!$G60*Data!$G$122*Data!$I$122)</f>
        <v/>
      </c>
      <c r="BU64" s="24" t="str">
        <f>IF($B64="","",Occupancy!$G60*Data!$G$122*Data!$I$122)</f>
        <v/>
      </c>
      <c r="BV64" s="24" t="str">
        <f>IF($B64="","",Occupancy!$G60*Data!$G$122*Data!$I$122)</f>
        <v/>
      </c>
      <c r="BW64" s="175" t="str">
        <f>IF($B64="","",1000*DHW!CV64/(Data!D$18*24))</f>
        <v/>
      </c>
      <c r="BX64" s="175" t="str">
        <f>IF($B64="","",1000*DHW!CW64/(Data!E$18*24))</f>
        <v/>
      </c>
      <c r="BY64" s="175" t="str">
        <f>IF($B64="","",1000*DHW!CX64/(Data!F$18*24))</f>
        <v/>
      </c>
      <c r="BZ64" s="175" t="str">
        <f>IF($B64="","",1000*DHW!CY64/(Data!G$18*24))</f>
        <v/>
      </c>
      <c r="CA64" s="175" t="str">
        <f>IF($B64="","",1000*DHW!CZ64/(Data!H$18*24))</f>
        <v/>
      </c>
      <c r="CB64" s="175" t="str">
        <f>IF($B64="","",1000*DHW!DA64/(Data!I$18*24))</f>
        <v/>
      </c>
      <c r="CC64" s="175" t="str">
        <f>IF($B64="","",1000*DHW!DB64/(Data!J$18*24))</f>
        <v/>
      </c>
      <c r="CD64" s="175" t="str">
        <f>IF($B64="","",1000*DHW!DC64/(Data!K$18*24))</f>
        <v/>
      </c>
      <c r="CE64" s="175" t="str">
        <f>IF($B64="","",1000*DHW!DD64/(Data!L$18*24))</f>
        <v/>
      </c>
      <c r="CF64" s="175" t="str">
        <f>IF($B64="","",1000*DHW!DE64/(Data!M$18*24))</f>
        <v/>
      </c>
      <c r="CG64" s="175" t="str">
        <f>IF($B64="","",1000*DHW!DF64/(Data!N$18*24))</f>
        <v/>
      </c>
      <c r="CH64" s="175" t="str">
        <f>IF($B64="","",1000*DHW!DG64/(Data!O$18*24))</f>
        <v/>
      </c>
      <c r="CI64" s="24" t="str">
        <f t="shared" si="12"/>
        <v/>
      </c>
      <c r="CJ64" s="24" t="str">
        <f t="shared" si="13"/>
        <v/>
      </c>
      <c r="CK64" s="24" t="str">
        <f t="shared" si="14"/>
        <v/>
      </c>
      <c r="CL64" s="24" t="str">
        <f t="shared" si="15"/>
        <v/>
      </c>
      <c r="CM64" s="24" t="str">
        <f t="shared" si="16"/>
        <v/>
      </c>
      <c r="CN64" s="24" t="str">
        <f t="shared" si="17"/>
        <v/>
      </c>
      <c r="CO64" s="24" t="str">
        <f t="shared" si="18"/>
        <v/>
      </c>
      <c r="CP64" s="24" t="str">
        <f t="shared" si="19"/>
        <v/>
      </c>
      <c r="CQ64" s="24" t="str">
        <f t="shared" si="20"/>
        <v/>
      </c>
      <c r="CR64" s="24" t="str">
        <f t="shared" si="21"/>
        <v/>
      </c>
      <c r="CS64" s="24" t="str">
        <f t="shared" si="22"/>
        <v/>
      </c>
      <c r="CT64" s="24" t="str">
        <f t="shared" si="23"/>
        <v/>
      </c>
    </row>
    <row r="65" spans="2:98" s="3" customFormat="1" ht="19.899999999999999" customHeight="1">
      <c r="B65" s="16" t="str">
        <f>IF('3 INPUT SAP DATA'!H68="","",'3 INPUT SAP DATA'!H68)</f>
        <v/>
      </c>
      <c r="C65" s="24" t="str">
        <f>IF($B65="","",Data!$G$115*Occupancy!$G61*Data!$I$115)</f>
        <v/>
      </c>
      <c r="D65" s="24" t="str">
        <f>IF($B65="","",Data!$G$115*Occupancy!$G61*Data!$I$115)</f>
        <v/>
      </c>
      <c r="E65" s="24" t="str">
        <f>IF($B65="","",Data!$G$115*Occupancy!$G61*Data!$I$115)</f>
        <v/>
      </c>
      <c r="F65" s="24" t="str">
        <f>IF($B65="","",Data!$G$115*Occupancy!$G61*Data!$I$115)</f>
        <v/>
      </c>
      <c r="G65" s="24" t="str">
        <f>IF($B65="","",Data!$G$115*Occupancy!$G61*Data!$I$115)</f>
        <v/>
      </c>
      <c r="H65" s="24" t="str">
        <f>IF($B65="","",Data!$G$115*Occupancy!$G61*Data!$I$115)</f>
        <v/>
      </c>
      <c r="I65" s="24" t="str">
        <f>IF($B65="","",Data!$G$115*Occupancy!$G61*Data!$I$115)</f>
        <v/>
      </c>
      <c r="J65" s="24" t="str">
        <f>IF($B65="","",Data!$G$115*Occupancy!$G61*Data!$I$115)</f>
        <v/>
      </c>
      <c r="K65" s="24" t="str">
        <f>IF($B65="","",Data!$G$115*Occupancy!$G61*Data!$I$115)</f>
        <v/>
      </c>
      <c r="L65" s="24" t="str">
        <f>IF($B65="","",Data!$G$115*Occupancy!$G61*Data!$I$115)</f>
        <v/>
      </c>
      <c r="M65" s="24" t="str">
        <f>IF($B65="","",Data!$G$115*Occupancy!$G61*Data!$I$115)</f>
        <v/>
      </c>
      <c r="N65" s="24" t="str">
        <f>IF($B65="","",Data!$G$115*Occupancy!$G61*Data!$I$115)</f>
        <v/>
      </c>
      <c r="O65" s="175" t="str">
        <f>IF($B65="","",Lighting!P64)</f>
        <v/>
      </c>
      <c r="P65" s="175" t="str">
        <f>IF($B65="","",Lighting!Q64)</f>
        <v/>
      </c>
      <c r="Q65" s="175" t="str">
        <f>IF($B65="","",Lighting!R64)</f>
        <v/>
      </c>
      <c r="R65" s="175" t="str">
        <f>IF($B65="","",Lighting!S64)</f>
        <v/>
      </c>
      <c r="S65" s="175" t="str">
        <f>IF($B65="","",Lighting!T64)</f>
        <v/>
      </c>
      <c r="T65" s="175" t="str">
        <f>IF($B65="","",Lighting!U64)</f>
        <v/>
      </c>
      <c r="U65" s="175" t="str">
        <f>IF($B65="","",Lighting!V64)</f>
        <v/>
      </c>
      <c r="V65" s="175" t="str">
        <f>IF($B65="","",Lighting!W64)</f>
        <v/>
      </c>
      <c r="W65" s="175" t="str">
        <f>IF($B65="","",Lighting!X64)</f>
        <v/>
      </c>
      <c r="X65" s="175" t="str">
        <f>IF($B65="","",Lighting!Y64)</f>
        <v/>
      </c>
      <c r="Y65" s="175" t="str">
        <f>IF($B65="","",Lighting!Z64)</f>
        <v/>
      </c>
      <c r="Z65" s="175" t="str">
        <f>IF($B65="","",Lighting!AA64)</f>
        <v/>
      </c>
      <c r="AA65" s="24" t="str">
        <f>IF($B65="","",Appliances!W64)</f>
        <v/>
      </c>
      <c r="AB65" s="24" t="str">
        <f>IF($B65="","",Appliances!X64)</f>
        <v/>
      </c>
      <c r="AC65" s="24" t="str">
        <f>IF($B65="","",Appliances!Y64)</f>
        <v/>
      </c>
      <c r="AD65" s="24" t="str">
        <f>IF($B65="","",Appliances!Z64)</f>
        <v/>
      </c>
      <c r="AE65" s="24" t="str">
        <f>IF($B65="","",Appliances!AA64)</f>
        <v/>
      </c>
      <c r="AF65" s="24" t="str">
        <f>IF($B65="","",Appliances!AB64)</f>
        <v/>
      </c>
      <c r="AG65" s="24" t="str">
        <f>IF($B65="","",Appliances!AC64)</f>
        <v/>
      </c>
      <c r="AH65" s="24" t="str">
        <f>IF($B65="","",Appliances!AD64)</f>
        <v/>
      </c>
      <c r="AI65" s="24" t="str">
        <f>IF($B65="","",Appliances!AE64)</f>
        <v/>
      </c>
      <c r="AJ65" s="24" t="str">
        <f>IF($B65="","",Appliances!AF64)</f>
        <v/>
      </c>
      <c r="AK65" s="24" t="str">
        <f>IF($B65="","",Appliances!AG64)</f>
        <v/>
      </c>
      <c r="AL65" s="24" t="str">
        <f>IF($B65="","",Appliances!AH64)</f>
        <v/>
      </c>
      <c r="AM65" s="24" t="str">
        <f>IF($B65="","",Cooking!P64)</f>
        <v/>
      </c>
      <c r="AN65" s="24" t="str">
        <f>IF($B65="","",Cooking!Q64)</f>
        <v/>
      </c>
      <c r="AO65" s="24" t="str">
        <f>IF($B65="","",Cooking!R64)</f>
        <v/>
      </c>
      <c r="AP65" s="24" t="str">
        <f>IF($B65="","",Cooking!S64)</f>
        <v/>
      </c>
      <c r="AQ65" s="24" t="str">
        <f>IF($B65="","",Cooking!T64)</f>
        <v/>
      </c>
      <c r="AR65" s="24" t="str">
        <f>IF($B65="","",Cooking!U64)</f>
        <v/>
      </c>
      <c r="AS65" s="24" t="str">
        <f>IF($B65="","",Cooking!V64)</f>
        <v/>
      </c>
      <c r="AT65" s="24" t="str">
        <f>IF($B65="","",Cooking!W64)</f>
        <v/>
      </c>
      <c r="AU65" s="24" t="str">
        <f>IF($B65="","",Cooking!X64)</f>
        <v/>
      </c>
      <c r="AV65" s="24" t="str">
        <f>IF($B65="","",Cooking!Y64)</f>
        <v/>
      </c>
      <c r="AW65" s="24" t="str">
        <f>IF($B65="","",Cooking!Z64)</f>
        <v/>
      </c>
      <c r="AX65" s="24" t="str">
        <f>IF($B65="","",Cooking!AA64)</f>
        <v/>
      </c>
      <c r="AY65" s="176" t="str">
        <f>IF($B65="","",IF(ISNUMBER(SEARCH("Gas",'3 INPUT SAP DATA'!$AI68)),Data!$G$119*Data!$I$119,0)
+(('3 INPUT SAP DATA'!$AQ68*1000/8760)-IF(ISNUMBER(SEARCH("Gas",'3 INPUT SAP DATA'!$AI68)),Data!$G$119*Data!$I$119,0))
*IF(ISNUMBER(SEARCH("MVHR",'3 INPUT SAP DATA'!$R68)),Data!$I$121,IF(ISNUMBER(SEARCH("Positive",'3 INPUT SAP DATA'!$R68)),Data!$I$120)))</f>
        <v/>
      </c>
      <c r="AZ65" s="176" t="str">
        <f>IF($B65="","",IF(ISNUMBER(SEARCH("Gas",'3 INPUT SAP DATA'!$AI68)),Data!$G$119*Data!$I$119,0)
+(('3 INPUT SAP DATA'!$AQ68*1000/8760)-IF(ISNUMBER(SEARCH("Gas",'3 INPUT SAP DATA'!$AI68)),Data!$G$119*Data!$I$119,0))
*IF(ISNUMBER(SEARCH("MVHR",'3 INPUT SAP DATA'!$R68)),Data!$I$121,IF(ISNUMBER(SEARCH("Positive",'3 INPUT SAP DATA'!$R68)),Data!$I$120)))</f>
        <v/>
      </c>
      <c r="BA65" s="176" t="str">
        <f>IF($B65="","",IF(ISNUMBER(SEARCH("Gas",'3 INPUT SAP DATA'!$AI68)),Data!$G$119*Data!$I$119,0)
+(('3 INPUT SAP DATA'!$AQ68*1000/8760)-IF(ISNUMBER(SEARCH("Gas",'3 INPUT SAP DATA'!$AI68)),Data!$G$119*Data!$I$119,0))
*IF(ISNUMBER(SEARCH("MVHR",'3 INPUT SAP DATA'!$R68)),Data!$I$121,IF(ISNUMBER(SEARCH("Positive",'3 INPUT SAP DATA'!$R68)),Data!$I$120)))</f>
        <v/>
      </c>
      <c r="BB65" s="176" t="str">
        <f>IF($B65="","",IF(ISNUMBER(SEARCH("Gas",'3 INPUT SAP DATA'!$AI68)),Data!$G$119*Data!$I$119,0)
+(('3 INPUT SAP DATA'!$AQ68*1000/8760)-IF(ISNUMBER(SEARCH("Gas",'3 INPUT SAP DATA'!$AI68)),Data!$G$119*Data!$I$119,0))
*IF(ISNUMBER(SEARCH("MVHR",'3 INPUT SAP DATA'!$R68)),Data!$I$121,IF(ISNUMBER(SEARCH("Positive",'3 INPUT SAP DATA'!$R68)),Data!$I$120)))</f>
        <v/>
      </c>
      <c r="BC65" s="176" t="str">
        <f>IF($B65="","",IF(ISNUMBER(SEARCH("Gas",'3 INPUT SAP DATA'!$AI68)),Data!$G$119*Data!$I$119,0)
+(('3 INPUT SAP DATA'!$AQ68*1000/8760)-IF(ISNUMBER(SEARCH("Gas",'3 INPUT SAP DATA'!$AI68)),Data!$G$119*Data!$I$119,0))
*IF(ISNUMBER(SEARCH("MVHR",'3 INPUT SAP DATA'!$R68)),Data!$I$121,IF(ISNUMBER(SEARCH("Positive",'3 INPUT SAP DATA'!$R68)),Data!$I$120)))</f>
        <v/>
      </c>
      <c r="BD65" s="176" t="str">
        <f>IF($B65="","",IF(ISNUMBER(SEARCH("Gas",'3 INPUT SAP DATA'!$AI68)),Data!$G$119*Data!$I$119,0)
+(('3 INPUT SAP DATA'!$AQ68*1000/8760)-IF(ISNUMBER(SEARCH("Gas",'3 INPUT SAP DATA'!$AI68)),Data!$G$119*Data!$I$119,0))
*IF(ISNUMBER(SEARCH("MVHR",'3 INPUT SAP DATA'!$R68)),Data!$I$121,IF(ISNUMBER(SEARCH("Positive",'3 INPUT SAP DATA'!$R68)),Data!$I$120)))</f>
        <v/>
      </c>
      <c r="BE65" s="176" t="str">
        <f>IF($B65="","",IF(ISNUMBER(SEARCH("Gas",'3 INPUT SAP DATA'!$AI68)),Data!$G$119*Data!$I$119,0)
+(('3 INPUT SAP DATA'!$AQ68*1000/8760)-IF(ISNUMBER(SEARCH("Gas",'3 INPUT SAP DATA'!$AI68)),Data!$G$119*Data!$I$119,0))
*IF(ISNUMBER(SEARCH("MVHR",'3 INPUT SAP DATA'!$R68)),Data!$I$121,IF(ISNUMBER(SEARCH("Positive",'3 INPUT SAP DATA'!$R68)),Data!$I$120)))</f>
        <v/>
      </c>
      <c r="BF65" s="176" t="str">
        <f>IF($B65="","",IF(ISNUMBER(SEARCH("Gas",'3 INPUT SAP DATA'!$AI68)),Data!$G$119*Data!$I$119,0)
+(('3 INPUT SAP DATA'!$AQ68*1000/8760)-IF(ISNUMBER(SEARCH("Gas",'3 INPUT SAP DATA'!$AI68)),Data!$G$119*Data!$I$119,0))
*IF(ISNUMBER(SEARCH("MVHR",'3 INPUT SAP DATA'!$R68)),Data!$I$121,IF(ISNUMBER(SEARCH("Positive",'3 INPUT SAP DATA'!$R68)),Data!$I$120)))</f>
        <v/>
      </c>
      <c r="BG65" s="176" t="str">
        <f>IF($B65="","",IF(ISNUMBER(SEARCH("Gas",'3 INPUT SAP DATA'!$AI68)),Data!$G$119*Data!$I$119,0)
+(('3 INPUT SAP DATA'!$AQ68*1000/8760)-IF(ISNUMBER(SEARCH("Gas",'3 INPUT SAP DATA'!$AI68)),Data!$G$119*Data!$I$119,0))
*IF(ISNUMBER(SEARCH("MVHR",'3 INPUT SAP DATA'!$R68)),Data!$I$121,IF(ISNUMBER(SEARCH("Positive",'3 INPUT SAP DATA'!$R68)),Data!$I$120)))</f>
        <v/>
      </c>
      <c r="BH65" s="176" t="str">
        <f>IF($B65="","",IF(ISNUMBER(SEARCH("Gas",'3 INPUT SAP DATA'!$AI68)),Data!$G$119*Data!$I$119,0)
+(('3 INPUT SAP DATA'!$AQ68*1000/8760)-IF(ISNUMBER(SEARCH("Gas",'3 INPUT SAP DATA'!$AI68)),Data!$G$119*Data!$I$119,0))
*IF(ISNUMBER(SEARCH("MVHR",'3 INPUT SAP DATA'!$R68)),Data!$I$121,IF(ISNUMBER(SEARCH("Positive",'3 INPUT SAP DATA'!$R68)),Data!$I$120)))</f>
        <v/>
      </c>
      <c r="BI65" s="176" t="str">
        <f>IF($B65="","",IF(ISNUMBER(SEARCH("Gas",'3 INPUT SAP DATA'!$AI68)),Data!$G$119*Data!$I$119,0)
+(('3 INPUT SAP DATA'!$AQ68*1000/8760)-IF(ISNUMBER(SEARCH("Gas",'3 INPUT SAP DATA'!$AI68)),Data!$G$119*Data!$I$119,0))
*IF(ISNUMBER(SEARCH("MVHR",'3 INPUT SAP DATA'!$R68)),Data!$I$121,IF(ISNUMBER(SEARCH("Positive",'3 INPUT SAP DATA'!$R68)),Data!$I$120)))</f>
        <v/>
      </c>
      <c r="BJ65" s="176" t="str">
        <f>IF($B65="","",IF(ISNUMBER(SEARCH("Gas",'3 INPUT SAP DATA'!$AI68)),Data!$G$119*Data!$I$119,0)
+(('3 INPUT SAP DATA'!$AQ68*1000/8760)-IF(ISNUMBER(SEARCH("Gas",'3 INPUT SAP DATA'!$AI68)),Data!$G$119*Data!$I$119,0))
*IF(ISNUMBER(SEARCH("MVHR",'3 INPUT SAP DATA'!$R68)),Data!$I$121,IF(ISNUMBER(SEARCH("Positive",'3 INPUT SAP DATA'!$R68)),Data!$I$120)))</f>
        <v/>
      </c>
      <c r="BK65" s="24" t="str">
        <f>IF($B65="","",Occupancy!$G61*Data!$G$122*Data!$I$122)</f>
        <v/>
      </c>
      <c r="BL65" s="24" t="str">
        <f>IF($B65="","",Occupancy!$G61*Data!$G$122*Data!$I$122)</f>
        <v/>
      </c>
      <c r="BM65" s="24" t="str">
        <f>IF($B65="","",Occupancy!$G61*Data!$G$122*Data!$I$122)</f>
        <v/>
      </c>
      <c r="BN65" s="24" t="str">
        <f>IF($B65="","",Occupancy!$G61*Data!$G$122*Data!$I$122)</f>
        <v/>
      </c>
      <c r="BO65" s="24" t="str">
        <f>IF($B65="","",Occupancy!$G61*Data!$G$122*Data!$I$122)</f>
        <v/>
      </c>
      <c r="BP65" s="24" t="str">
        <f>IF($B65="","",Occupancy!$G61*Data!$G$122*Data!$I$122)</f>
        <v/>
      </c>
      <c r="BQ65" s="24" t="str">
        <f>IF($B65="","",Occupancy!$G61*Data!$G$122*Data!$I$122)</f>
        <v/>
      </c>
      <c r="BR65" s="24" t="str">
        <f>IF($B65="","",Occupancy!$G61*Data!$G$122*Data!$I$122)</f>
        <v/>
      </c>
      <c r="BS65" s="24" t="str">
        <f>IF($B65="","",Occupancy!$G61*Data!$G$122*Data!$I$122)</f>
        <v/>
      </c>
      <c r="BT65" s="24" t="str">
        <f>IF($B65="","",Occupancy!$G61*Data!$G$122*Data!$I$122)</f>
        <v/>
      </c>
      <c r="BU65" s="24" t="str">
        <f>IF($B65="","",Occupancy!$G61*Data!$G$122*Data!$I$122)</f>
        <v/>
      </c>
      <c r="BV65" s="24" t="str">
        <f>IF($B65="","",Occupancy!$G61*Data!$G$122*Data!$I$122)</f>
        <v/>
      </c>
      <c r="BW65" s="175" t="str">
        <f>IF($B65="","",1000*DHW!CV65/(Data!D$18*24))</f>
        <v/>
      </c>
      <c r="BX65" s="175" t="str">
        <f>IF($B65="","",1000*DHW!CW65/(Data!E$18*24))</f>
        <v/>
      </c>
      <c r="BY65" s="175" t="str">
        <f>IF($B65="","",1000*DHW!CX65/(Data!F$18*24))</f>
        <v/>
      </c>
      <c r="BZ65" s="175" t="str">
        <f>IF($B65="","",1000*DHW!CY65/(Data!G$18*24))</f>
        <v/>
      </c>
      <c r="CA65" s="175" t="str">
        <f>IF($B65="","",1000*DHW!CZ65/(Data!H$18*24))</f>
        <v/>
      </c>
      <c r="CB65" s="175" t="str">
        <f>IF($B65="","",1000*DHW!DA65/(Data!I$18*24))</f>
        <v/>
      </c>
      <c r="CC65" s="175" t="str">
        <f>IF($B65="","",1000*DHW!DB65/(Data!J$18*24))</f>
        <v/>
      </c>
      <c r="CD65" s="175" t="str">
        <f>IF($B65="","",1000*DHW!DC65/(Data!K$18*24))</f>
        <v/>
      </c>
      <c r="CE65" s="175" t="str">
        <f>IF($B65="","",1000*DHW!DD65/(Data!L$18*24))</f>
        <v/>
      </c>
      <c r="CF65" s="175" t="str">
        <f>IF($B65="","",1000*DHW!DE65/(Data!M$18*24))</f>
        <v/>
      </c>
      <c r="CG65" s="175" t="str">
        <f>IF($B65="","",1000*DHW!DF65/(Data!N$18*24))</f>
        <v/>
      </c>
      <c r="CH65" s="175" t="str">
        <f>IF($B65="","",1000*DHW!DG65/(Data!O$18*24))</f>
        <v/>
      </c>
      <c r="CI65" s="24" t="str">
        <f t="shared" si="12"/>
        <v/>
      </c>
      <c r="CJ65" s="24" t="str">
        <f t="shared" si="13"/>
        <v/>
      </c>
      <c r="CK65" s="24" t="str">
        <f t="shared" si="14"/>
        <v/>
      </c>
      <c r="CL65" s="24" t="str">
        <f t="shared" si="15"/>
        <v/>
      </c>
      <c r="CM65" s="24" t="str">
        <f t="shared" si="16"/>
        <v/>
      </c>
      <c r="CN65" s="24" t="str">
        <f t="shared" si="17"/>
        <v/>
      </c>
      <c r="CO65" s="24" t="str">
        <f t="shared" si="18"/>
        <v/>
      </c>
      <c r="CP65" s="24" t="str">
        <f t="shared" si="19"/>
        <v/>
      </c>
      <c r="CQ65" s="24" t="str">
        <f t="shared" si="20"/>
        <v/>
      </c>
      <c r="CR65" s="24" t="str">
        <f t="shared" si="21"/>
        <v/>
      </c>
      <c r="CS65" s="24" t="str">
        <f t="shared" si="22"/>
        <v/>
      </c>
      <c r="CT65" s="24" t="str">
        <f t="shared" si="23"/>
        <v/>
      </c>
    </row>
    <row r="66" spans="2:98" s="3" customFormat="1" ht="19.899999999999999" customHeight="1">
      <c r="B66" s="16" t="str">
        <f>IF('3 INPUT SAP DATA'!H69="","",'3 INPUT SAP DATA'!H69)</f>
        <v/>
      </c>
      <c r="C66" s="24" t="str">
        <f>IF($B66="","",Data!$G$115*Occupancy!$G62*Data!$I$115)</f>
        <v/>
      </c>
      <c r="D66" s="24" t="str">
        <f>IF($B66="","",Data!$G$115*Occupancy!$G62*Data!$I$115)</f>
        <v/>
      </c>
      <c r="E66" s="24" t="str">
        <f>IF($B66="","",Data!$G$115*Occupancy!$G62*Data!$I$115)</f>
        <v/>
      </c>
      <c r="F66" s="24" t="str">
        <f>IF($B66="","",Data!$G$115*Occupancy!$G62*Data!$I$115)</f>
        <v/>
      </c>
      <c r="G66" s="24" t="str">
        <f>IF($B66="","",Data!$G$115*Occupancy!$G62*Data!$I$115)</f>
        <v/>
      </c>
      <c r="H66" s="24" t="str">
        <f>IF($B66="","",Data!$G$115*Occupancy!$G62*Data!$I$115)</f>
        <v/>
      </c>
      <c r="I66" s="24" t="str">
        <f>IF($B66="","",Data!$G$115*Occupancy!$G62*Data!$I$115)</f>
        <v/>
      </c>
      <c r="J66" s="24" t="str">
        <f>IF($B66="","",Data!$G$115*Occupancy!$G62*Data!$I$115)</f>
        <v/>
      </c>
      <c r="K66" s="24" t="str">
        <f>IF($B66="","",Data!$G$115*Occupancy!$G62*Data!$I$115)</f>
        <v/>
      </c>
      <c r="L66" s="24" t="str">
        <f>IF($B66="","",Data!$G$115*Occupancy!$G62*Data!$I$115)</f>
        <v/>
      </c>
      <c r="M66" s="24" t="str">
        <f>IF($B66="","",Data!$G$115*Occupancy!$G62*Data!$I$115)</f>
        <v/>
      </c>
      <c r="N66" s="24" t="str">
        <f>IF($B66="","",Data!$G$115*Occupancy!$G62*Data!$I$115)</f>
        <v/>
      </c>
      <c r="O66" s="175" t="str">
        <f>IF($B66="","",Lighting!P65)</f>
        <v/>
      </c>
      <c r="P66" s="175" t="str">
        <f>IF($B66="","",Lighting!Q65)</f>
        <v/>
      </c>
      <c r="Q66" s="175" t="str">
        <f>IF($B66="","",Lighting!R65)</f>
        <v/>
      </c>
      <c r="R66" s="175" t="str">
        <f>IF($B66="","",Lighting!S65)</f>
        <v/>
      </c>
      <c r="S66" s="175" t="str">
        <f>IF($B66="","",Lighting!T65)</f>
        <v/>
      </c>
      <c r="T66" s="175" t="str">
        <f>IF($B66="","",Lighting!U65)</f>
        <v/>
      </c>
      <c r="U66" s="175" t="str">
        <f>IF($B66="","",Lighting!V65)</f>
        <v/>
      </c>
      <c r="V66" s="175" t="str">
        <f>IF($B66="","",Lighting!W65)</f>
        <v/>
      </c>
      <c r="W66" s="175" t="str">
        <f>IF($B66="","",Lighting!X65)</f>
        <v/>
      </c>
      <c r="X66" s="175" t="str">
        <f>IF($B66="","",Lighting!Y65)</f>
        <v/>
      </c>
      <c r="Y66" s="175" t="str">
        <f>IF($B66="","",Lighting!Z65)</f>
        <v/>
      </c>
      <c r="Z66" s="175" t="str">
        <f>IF($B66="","",Lighting!AA65)</f>
        <v/>
      </c>
      <c r="AA66" s="24" t="str">
        <f>IF($B66="","",Appliances!W65)</f>
        <v/>
      </c>
      <c r="AB66" s="24" t="str">
        <f>IF($B66="","",Appliances!X65)</f>
        <v/>
      </c>
      <c r="AC66" s="24" t="str">
        <f>IF($B66="","",Appliances!Y65)</f>
        <v/>
      </c>
      <c r="AD66" s="24" t="str">
        <f>IF($B66="","",Appliances!Z65)</f>
        <v/>
      </c>
      <c r="AE66" s="24" t="str">
        <f>IF($B66="","",Appliances!AA65)</f>
        <v/>
      </c>
      <c r="AF66" s="24" t="str">
        <f>IF($B66="","",Appliances!AB65)</f>
        <v/>
      </c>
      <c r="AG66" s="24" t="str">
        <f>IF($B66="","",Appliances!AC65)</f>
        <v/>
      </c>
      <c r="AH66" s="24" t="str">
        <f>IF($B66="","",Appliances!AD65)</f>
        <v/>
      </c>
      <c r="AI66" s="24" t="str">
        <f>IF($B66="","",Appliances!AE65)</f>
        <v/>
      </c>
      <c r="AJ66" s="24" t="str">
        <f>IF($B66="","",Appliances!AF65)</f>
        <v/>
      </c>
      <c r="AK66" s="24" t="str">
        <f>IF($B66="","",Appliances!AG65)</f>
        <v/>
      </c>
      <c r="AL66" s="24" t="str">
        <f>IF($B66="","",Appliances!AH65)</f>
        <v/>
      </c>
      <c r="AM66" s="24" t="str">
        <f>IF($B66="","",Cooking!P65)</f>
        <v/>
      </c>
      <c r="AN66" s="24" t="str">
        <f>IF($B66="","",Cooking!Q65)</f>
        <v/>
      </c>
      <c r="AO66" s="24" t="str">
        <f>IF($B66="","",Cooking!R65)</f>
        <v/>
      </c>
      <c r="AP66" s="24" t="str">
        <f>IF($B66="","",Cooking!S65)</f>
        <v/>
      </c>
      <c r="AQ66" s="24" t="str">
        <f>IF($B66="","",Cooking!T65)</f>
        <v/>
      </c>
      <c r="AR66" s="24" t="str">
        <f>IF($B66="","",Cooking!U65)</f>
        <v/>
      </c>
      <c r="AS66" s="24" t="str">
        <f>IF($B66="","",Cooking!V65)</f>
        <v/>
      </c>
      <c r="AT66" s="24" t="str">
        <f>IF($B66="","",Cooking!W65)</f>
        <v/>
      </c>
      <c r="AU66" s="24" t="str">
        <f>IF($B66="","",Cooking!X65)</f>
        <v/>
      </c>
      <c r="AV66" s="24" t="str">
        <f>IF($B66="","",Cooking!Y65)</f>
        <v/>
      </c>
      <c r="AW66" s="24" t="str">
        <f>IF($B66="","",Cooking!Z65)</f>
        <v/>
      </c>
      <c r="AX66" s="24" t="str">
        <f>IF($B66="","",Cooking!AA65)</f>
        <v/>
      </c>
      <c r="AY66" s="176" t="str">
        <f>IF($B66="","",IF(ISNUMBER(SEARCH("Gas",'3 INPUT SAP DATA'!$AI69)),Data!$G$119*Data!$I$119,0)
+(('3 INPUT SAP DATA'!$AQ69*1000/8760)-IF(ISNUMBER(SEARCH("Gas",'3 INPUT SAP DATA'!$AI69)),Data!$G$119*Data!$I$119,0))
*IF(ISNUMBER(SEARCH("MVHR",'3 INPUT SAP DATA'!$R69)),Data!$I$121,IF(ISNUMBER(SEARCH("Positive",'3 INPUT SAP DATA'!$R69)),Data!$I$120)))</f>
        <v/>
      </c>
      <c r="AZ66" s="176" t="str">
        <f>IF($B66="","",IF(ISNUMBER(SEARCH("Gas",'3 INPUT SAP DATA'!$AI69)),Data!$G$119*Data!$I$119,0)
+(('3 INPUT SAP DATA'!$AQ69*1000/8760)-IF(ISNUMBER(SEARCH("Gas",'3 INPUT SAP DATA'!$AI69)),Data!$G$119*Data!$I$119,0))
*IF(ISNUMBER(SEARCH("MVHR",'3 INPUT SAP DATA'!$R69)),Data!$I$121,IF(ISNUMBER(SEARCH("Positive",'3 INPUT SAP DATA'!$R69)),Data!$I$120)))</f>
        <v/>
      </c>
      <c r="BA66" s="176" t="str">
        <f>IF($B66="","",IF(ISNUMBER(SEARCH("Gas",'3 INPUT SAP DATA'!$AI69)),Data!$G$119*Data!$I$119,0)
+(('3 INPUT SAP DATA'!$AQ69*1000/8760)-IF(ISNUMBER(SEARCH("Gas",'3 INPUT SAP DATA'!$AI69)),Data!$G$119*Data!$I$119,0))
*IF(ISNUMBER(SEARCH("MVHR",'3 INPUT SAP DATA'!$R69)),Data!$I$121,IF(ISNUMBER(SEARCH("Positive",'3 INPUT SAP DATA'!$R69)),Data!$I$120)))</f>
        <v/>
      </c>
      <c r="BB66" s="176" t="str">
        <f>IF($B66="","",IF(ISNUMBER(SEARCH("Gas",'3 INPUT SAP DATA'!$AI69)),Data!$G$119*Data!$I$119,0)
+(('3 INPUT SAP DATA'!$AQ69*1000/8760)-IF(ISNUMBER(SEARCH("Gas",'3 INPUT SAP DATA'!$AI69)),Data!$G$119*Data!$I$119,0))
*IF(ISNUMBER(SEARCH("MVHR",'3 INPUT SAP DATA'!$R69)),Data!$I$121,IF(ISNUMBER(SEARCH("Positive",'3 INPUT SAP DATA'!$R69)),Data!$I$120)))</f>
        <v/>
      </c>
      <c r="BC66" s="176" t="str">
        <f>IF($B66="","",IF(ISNUMBER(SEARCH("Gas",'3 INPUT SAP DATA'!$AI69)),Data!$G$119*Data!$I$119,0)
+(('3 INPUT SAP DATA'!$AQ69*1000/8760)-IF(ISNUMBER(SEARCH("Gas",'3 INPUT SAP DATA'!$AI69)),Data!$G$119*Data!$I$119,0))
*IF(ISNUMBER(SEARCH("MVHR",'3 INPUT SAP DATA'!$R69)),Data!$I$121,IF(ISNUMBER(SEARCH("Positive",'3 INPUT SAP DATA'!$R69)),Data!$I$120)))</f>
        <v/>
      </c>
      <c r="BD66" s="176" t="str">
        <f>IF($B66="","",IF(ISNUMBER(SEARCH("Gas",'3 INPUT SAP DATA'!$AI69)),Data!$G$119*Data!$I$119,0)
+(('3 INPUT SAP DATA'!$AQ69*1000/8760)-IF(ISNUMBER(SEARCH("Gas",'3 INPUT SAP DATA'!$AI69)),Data!$G$119*Data!$I$119,0))
*IF(ISNUMBER(SEARCH("MVHR",'3 INPUT SAP DATA'!$R69)),Data!$I$121,IF(ISNUMBER(SEARCH("Positive",'3 INPUT SAP DATA'!$R69)),Data!$I$120)))</f>
        <v/>
      </c>
      <c r="BE66" s="176" t="str">
        <f>IF($B66="","",IF(ISNUMBER(SEARCH("Gas",'3 INPUT SAP DATA'!$AI69)),Data!$G$119*Data!$I$119,0)
+(('3 INPUT SAP DATA'!$AQ69*1000/8760)-IF(ISNUMBER(SEARCH("Gas",'3 INPUT SAP DATA'!$AI69)),Data!$G$119*Data!$I$119,0))
*IF(ISNUMBER(SEARCH("MVHR",'3 INPUT SAP DATA'!$R69)),Data!$I$121,IF(ISNUMBER(SEARCH("Positive",'3 INPUT SAP DATA'!$R69)),Data!$I$120)))</f>
        <v/>
      </c>
      <c r="BF66" s="176" t="str">
        <f>IF($B66="","",IF(ISNUMBER(SEARCH("Gas",'3 INPUT SAP DATA'!$AI69)),Data!$G$119*Data!$I$119,0)
+(('3 INPUT SAP DATA'!$AQ69*1000/8760)-IF(ISNUMBER(SEARCH("Gas",'3 INPUT SAP DATA'!$AI69)),Data!$G$119*Data!$I$119,0))
*IF(ISNUMBER(SEARCH("MVHR",'3 INPUT SAP DATA'!$R69)),Data!$I$121,IF(ISNUMBER(SEARCH("Positive",'3 INPUT SAP DATA'!$R69)),Data!$I$120)))</f>
        <v/>
      </c>
      <c r="BG66" s="176" t="str">
        <f>IF($B66="","",IF(ISNUMBER(SEARCH("Gas",'3 INPUT SAP DATA'!$AI69)),Data!$G$119*Data!$I$119,0)
+(('3 INPUT SAP DATA'!$AQ69*1000/8760)-IF(ISNUMBER(SEARCH("Gas",'3 INPUT SAP DATA'!$AI69)),Data!$G$119*Data!$I$119,0))
*IF(ISNUMBER(SEARCH("MVHR",'3 INPUT SAP DATA'!$R69)),Data!$I$121,IF(ISNUMBER(SEARCH("Positive",'3 INPUT SAP DATA'!$R69)),Data!$I$120)))</f>
        <v/>
      </c>
      <c r="BH66" s="176" t="str">
        <f>IF($B66="","",IF(ISNUMBER(SEARCH("Gas",'3 INPUT SAP DATA'!$AI69)),Data!$G$119*Data!$I$119,0)
+(('3 INPUT SAP DATA'!$AQ69*1000/8760)-IF(ISNUMBER(SEARCH("Gas",'3 INPUT SAP DATA'!$AI69)),Data!$G$119*Data!$I$119,0))
*IF(ISNUMBER(SEARCH("MVHR",'3 INPUT SAP DATA'!$R69)),Data!$I$121,IF(ISNUMBER(SEARCH("Positive",'3 INPUT SAP DATA'!$R69)),Data!$I$120)))</f>
        <v/>
      </c>
      <c r="BI66" s="176" t="str">
        <f>IF($B66="","",IF(ISNUMBER(SEARCH("Gas",'3 INPUT SAP DATA'!$AI69)),Data!$G$119*Data!$I$119,0)
+(('3 INPUT SAP DATA'!$AQ69*1000/8760)-IF(ISNUMBER(SEARCH("Gas",'3 INPUT SAP DATA'!$AI69)),Data!$G$119*Data!$I$119,0))
*IF(ISNUMBER(SEARCH("MVHR",'3 INPUT SAP DATA'!$R69)),Data!$I$121,IF(ISNUMBER(SEARCH("Positive",'3 INPUT SAP DATA'!$R69)),Data!$I$120)))</f>
        <v/>
      </c>
      <c r="BJ66" s="176" t="str">
        <f>IF($B66="","",IF(ISNUMBER(SEARCH("Gas",'3 INPUT SAP DATA'!$AI69)),Data!$G$119*Data!$I$119,0)
+(('3 INPUT SAP DATA'!$AQ69*1000/8760)-IF(ISNUMBER(SEARCH("Gas",'3 INPUT SAP DATA'!$AI69)),Data!$G$119*Data!$I$119,0))
*IF(ISNUMBER(SEARCH("MVHR",'3 INPUT SAP DATA'!$R69)),Data!$I$121,IF(ISNUMBER(SEARCH("Positive",'3 INPUT SAP DATA'!$R69)),Data!$I$120)))</f>
        <v/>
      </c>
      <c r="BK66" s="24" t="str">
        <f>IF($B66="","",Occupancy!$G62*Data!$G$122*Data!$I$122)</f>
        <v/>
      </c>
      <c r="BL66" s="24" t="str">
        <f>IF($B66="","",Occupancy!$G62*Data!$G$122*Data!$I$122)</f>
        <v/>
      </c>
      <c r="BM66" s="24" t="str">
        <f>IF($B66="","",Occupancy!$G62*Data!$G$122*Data!$I$122)</f>
        <v/>
      </c>
      <c r="BN66" s="24" t="str">
        <f>IF($B66="","",Occupancy!$G62*Data!$G$122*Data!$I$122)</f>
        <v/>
      </c>
      <c r="BO66" s="24" t="str">
        <f>IF($B66="","",Occupancy!$G62*Data!$G$122*Data!$I$122)</f>
        <v/>
      </c>
      <c r="BP66" s="24" t="str">
        <f>IF($B66="","",Occupancy!$G62*Data!$G$122*Data!$I$122)</f>
        <v/>
      </c>
      <c r="BQ66" s="24" t="str">
        <f>IF($B66="","",Occupancy!$G62*Data!$G$122*Data!$I$122)</f>
        <v/>
      </c>
      <c r="BR66" s="24" t="str">
        <f>IF($B66="","",Occupancy!$G62*Data!$G$122*Data!$I$122)</f>
        <v/>
      </c>
      <c r="BS66" s="24" t="str">
        <f>IF($B66="","",Occupancy!$G62*Data!$G$122*Data!$I$122)</f>
        <v/>
      </c>
      <c r="BT66" s="24" t="str">
        <f>IF($B66="","",Occupancy!$G62*Data!$G$122*Data!$I$122)</f>
        <v/>
      </c>
      <c r="BU66" s="24" t="str">
        <f>IF($B66="","",Occupancy!$G62*Data!$G$122*Data!$I$122)</f>
        <v/>
      </c>
      <c r="BV66" s="24" t="str">
        <f>IF($B66="","",Occupancy!$G62*Data!$G$122*Data!$I$122)</f>
        <v/>
      </c>
      <c r="BW66" s="175" t="str">
        <f>IF($B66="","",1000*DHW!CV66/(Data!D$18*24))</f>
        <v/>
      </c>
      <c r="BX66" s="175" t="str">
        <f>IF($B66="","",1000*DHW!CW66/(Data!E$18*24))</f>
        <v/>
      </c>
      <c r="BY66" s="175" t="str">
        <f>IF($B66="","",1000*DHW!CX66/(Data!F$18*24))</f>
        <v/>
      </c>
      <c r="BZ66" s="175" t="str">
        <f>IF($B66="","",1000*DHW!CY66/(Data!G$18*24))</f>
        <v/>
      </c>
      <c r="CA66" s="175" t="str">
        <f>IF($B66="","",1000*DHW!CZ66/(Data!H$18*24))</f>
        <v/>
      </c>
      <c r="CB66" s="175" t="str">
        <f>IF($B66="","",1000*DHW!DA66/(Data!I$18*24))</f>
        <v/>
      </c>
      <c r="CC66" s="175" t="str">
        <f>IF($B66="","",1000*DHW!DB66/(Data!J$18*24))</f>
        <v/>
      </c>
      <c r="CD66" s="175" t="str">
        <f>IF($B66="","",1000*DHW!DC66/(Data!K$18*24))</f>
        <v/>
      </c>
      <c r="CE66" s="175" t="str">
        <f>IF($B66="","",1000*DHW!DD66/(Data!L$18*24))</f>
        <v/>
      </c>
      <c r="CF66" s="175" t="str">
        <f>IF($B66="","",1000*DHW!DE66/(Data!M$18*24))</f>
        <v/>
      </c>
      <c r="CG66" s="175" t="str">
        <f>IF($B66="","",1000*DHW!DF66/(Data!N$18*24))</f>
        <v/>
      </c>
      <c r="CH66" s="175" t="str">
        <f>IF($B66="","",1000*DHW!DG66/(Data!O$18*24))</f>
        <v/>
      </c>
      <c r="CI66" s="24" t="str">
        <f t="shared" si="12"/>
        <v/>
      </c>
      <c r="CJ66" s="24" t="str">
        <f t="shared" si="13"/>
        <v/>
      </c>
      <c r="CK66" s="24" t="str">
        <f t="shared" si="14"/>
        <v/>
      </c>
      <c r="CL66" s="24" t="str">
        <f t="shared" si="15"/>
        <v/>
      </c>
      <c r="CM66" s="24" t="str">
        <f t="shared" si="16"/>
        <v/>
      </c>
      <c r="CN66" s="24" t="str">
        <f t="shared" si="17"/>
        <v/>
      </c>
      <c r="CO66" s="24" t="str">
        <f t="shared" si="18"/>
        <v/>
      </c>
      <c r="CP66" s="24" t="str">
        <f t="shared" si="19"/>
        <v/>
      </c>
      <c r="CQ66" s="24" t="str">
        <f t="shared" si="20"/>
        <v/>
      </c>
      <c r="CR66" s="24" t="str">
        <f t="shared" si="21"/>
        <v/>
      </c>
      <c r="CS66" s="24" t="str">
        <f t="shared" si="22"/>
        <v/>
      </c>
      <c r="CT66" s="24" t="str">
        <f t="shared" si="23"/>
        <v/>
      </c>
    </row>
    <row r="67" spans="2:98" s="3" customFormat="1" ht="19.899999999999999" customHeight="1">
      <c r="B67" s="16" t="str">
        <f>IF('3 INPUT SAP DATA'!H70="","",'3 INPUT SAP DATA'!H70)</f>
        <v/>
      </c>
      <c r="C67" s="24" t="str">
        <f>IF($B67="","",Data!$G$115*Occupancy!$G63*Data!$I$115)</f>
        <v/>
      </c>
      <c r="D67" s="24" t="str">
        <f>IF($B67="","",Data!$G$115*Occupancy!$G63*Data!$I$115)</f>
        <v/>
      </c>
      <c r="E67" s="24" t="str">
        <f>IF($B67="","",Data!$G$115*Occupancy!$G63*Data!$I$115)</f>
        <v/>
      </c>
      <c r="F67" s="24" t="str">
        <f>IF($B67="","",Data!$G$115*Occupancy!$G63*Data!$I$115)</f>
        <v/>
      </c>
      <c r="G67" s="24" t="str">
        <f>IF($B67="","",Data!$G$115*Occupancy!$G63*Data!$I$115)</f>
        <v/>
      </c>
      <c r="H67" s="24" t="str">
        <f>IF($B67="","",Data!$G$115*Occupancy!$G63*Data!$I$115)</f>
        <v/>
      </c>
      <c r="I67" s="24" t="str">
        <f>IF($B67="","",Data!$G$115*Occupancy!$G63*Data!$I$115)</f>
        <v/>
      </c>
      <c r="J67" s="24" t="str">
        <f>IF($B67="","",Data!$G$115*Occupancy!$G63*Data!$I$115)</f>
        <v/>
      </c>
      <c r="K67" s="24" t="str">
        <f>IF($B67="","",Data!$G$115*Occupancy!$G63*Data!$I$115)</f>
        <v/>
      </c>
      <c r="L67" s="24" t="str">
        <f>IF($B67="","",Data!$G$115*Occupancy!$G63*Data!$I$115)</f>
        <v/>
      </c>
      <c r="M67" s="24" t="str">
        <f>IF($B67="","",Data!$G$115*Occupancy!$G63*Data!$I$115)</f>
        <v/>
      </c>
      <c r="N67" s="24" t="str">
        <f>IF($B67="","",Data!$G$115*Occupancy!$G63*Data!$I$115)</f>
        <v/>
      </c>
      <c r="O67" s="175" t="str">
        <f>IF($B67="","",Lighting!P66)</f>
        <v/>
      </c>
      <c r="P67" s="175" t="str">
        <f>IF($B67="","",Lighting!Q66)</f>
        <v/>
      </c>
      <c r="Q67" s="175" t="str">
        <f>IF($B67="","",Lighting!R66)</f>
        <v/>
      </c>
      <c r="R67" s="175" t="str">
        <f>IF($B67="","",Lighting!S66)</f>
        <v/>
      </c>
      <c r="S67" s="175" t="str">
        <f>IF($B67="","",Lighting!T66)</f>
        <v/>
      </c>
      <c r="T67" s="175" t="str">
        <f>IF($B67="","",Lighting!U66)</f>
        <v/>
      </c>
      <c r="U67" s="175" t="str">
        <f>IF($B67="","",Lighting!V66)</f>
        <v/>
      </c>
      <c r="V67" s="175" t="str">
        <f>IF($B67="","",Lighting!W66)</f>
        <v/>
      </c>
      <c r="W67" s="175" t="str">
        <f>IF($B67="","",Lighting!X66)</f>
        <v/>
      </c>
      <c r="X67" s="175" t="str">
        <f>IF($B67="","",Lighting!Y66)</f>
        <v/>
      </c>
      <c r="Y67" s="175" t="str">
        <f>IF($B67="","",Lighting!Z66)</f>
        <v/>
      </c>
      <c r="Z67" s="175" t="str">
        <f>IF($B67="","",Lighting!AA66)</f>
        <v/>
      </c>
      <c r="AA67" s="24" t="str">
        <f>IF($B67="","",Appliances!W66)</f>
        <v/>
      </c>
      <c r="AB67" s="24" t="str">
        <f>IF($B67="","",Appliances!X66)</f>
        <v/>
      </c>
      <c r="AC67" s="24" t="str">
        <f>IF($B67="","",Appliances!Y66)</f>
        <v/>
      </c>
      <c r="AD67" s="24" t="str">
        <f>IF($B67="","",Appliances!Z66)</f>
        <v/>
      </c>
      <c r="AE67" s="24" t="str">
        <f>IF($B67="","",Appliances!AA66)</f>
        <v/>
      </c>
      <c r="AF67" s="24" t="str">
        <f>IF($B67="","",Appliances!AB66)</f>
        <v/>
      </c>
      <c r="AG67" s="24" t="str">
        <f>IF($B67="","",Appliances!AC66)</f>
        <v/>
      </c>
      <c r="AH67" s="24" t="str">
        <f>IF($B67="","",Appliances!AD66)</f>
        <v/>
      </c>
      <c r="AI67" s="24" t="str">
        <f>IF($B67="","",Appliances!AE66)</f>
        <v/>
      </c>
      <c r="AJ67" s="24" t="str">
        <f>IF($B67="","",Appliances!AF66)</f>
        <v/>
      </c>
      <c r="AK67" s="24" t="str">
        <f>IF($B67="","",Appliances!AG66)</f>
        <v/>
      </c>
      <c r="AL67" s="24" t="str">
        <f>IF($B67="","",Appliances!AH66)</f>
        <v/>
      </c>
      <c r="AM67" s="24" t="str">
        <f>IF($B67="","",Cooking!P66)</f>
        <v/>
      </c>
      <c r="AN67" s="24" t="str">
        <f>IF($B67="","",Cooking!Q66)</f>
        <v/>
      </c>
      <c r="AO67" s="24" t="str">
        <f>IF($B67="","",Cooking!R66)</f>
        <v/>
      </c>
      <c r="AP67" s="24" t="str">
        <f>IF($B67="","",Cooking!S66)</f>
        <v/>
      </c>
      <c r="AQ67" s="24" t="str">
        <f>IF($B67="","",Cooking!T66)</f>
        <v/>
      </c>
      <c r="AR67" s="24" t="str">
        <f>IF($B67="","",Cooking!U66)</f>
        <v/>
      </c>
      <c r="AS67" s="24" t="str">
        <f>IF($B67="","",Cooking!V66)</f>
        <v/>
      </c>
      <c r="AT67" s="24" t="str">
        <f>IF($B67="","",Cooking!W66)</f>
        <v/>
      </c>
      <c r="AU67" s="24" t="str">
        <f>IF($B67="","",Cooking!X66)</f>
        <v/>
      </c>
      <c r="AV67" s="24" t="str">
        <f>IF($B67="","",Cooking!Y66)</f>
        <v/>
      </c>
      <c r="AW67" s="24" t="str">
        <f>IF($B67="","",Cooking!Z66)</f>
        <v/>
      </c>
      <c r="AX67" s="24" t="str">
        <f>IF($B67="","",Cooking!AA66)</f>
        <v/>
      </c>
      <c r="AY67" s="176" t="str">
        <f>IF($B67="","",IF(ISNUMBER(SEARCH("Gas",'3 INPUT SAP DATA'!$AI70)),Data!$G$119*Data!$I$119,0)
+(('3 INPUT SAP DATA'!$AQ70*1000/8760)-IF(ISNUMBER(SEARCH("Gas",'3 INPUT SAP DATA'!$AI70)),Data!$G$119*Data!$I$119,0))
*IF(ISNUMBER(SEARCH("MVHR",'3 INPUT SAP DATA'!$R70)),Data!$I$121,IF(ISNUMBER(SEARCH("Positive",'3 INPUT SAP DATA'!$R70)),Data!$I$120)))</f>
        <v/>
      </c>
      <c r="AZ67" s="176" t="str">
        <f>IF($B67="","",IF(ISNUMBER(SEARCH("Gas",'3 INPUT SAP DATA'!$AI70)),Data!$G$119*Data!$I$119,0)
+(('3 INPUT SAP DATA'!$AQ70*1000/8760)-IF(ISNUMBER(SEARCH("Gas",'3 INPUT SAP DATA'!$AI70)),Data!$G$119*Data!$I$119,0))
*IF(ISNUMBER(SEARCH("MVHR",'3 INPUT SAP DATA'!$R70)),Data!$I$121,IF(ISNUMBER(SEARCH("Positive",'3 INPUT SAP DATA'!$R70)),Data!$I$120)))</f>
        <v/>
      </c>
      <c r="BA67" s="176" t="str">
        <f>IF($B67="","",IF(ISNUMBER(SEARCH("Gas",'3 INPUT SAP DATA'!$AI70)),Data!$G$119*Data!$I$119,0)
+(('3 INPUT SAP DATA'!$AQ70*1000/8760)-IF(ISNUMBER(SEARCH("Gas",'3 INPUT SAP DATA'!$AI70)),Data!$G$119*Data!$I$119,0))
*IF(ISNUMBER(SEARCH("MVHR",'3 INPUT SAP DATA'!$R70)),Data!$I$121,IF(ISNUMBER(SEARCH("Positive",'3 INPUT SAP DATA'!$R70)),Data!$I$120)))</f>
        <v/>
      </c>
      <c r="BB67" s="176" t="str">
        <f>IF($B67="","",IF(ISNUMBER(SEARCH("Gas",'3 INPUT SAP DATA'!$AI70)),Data!$G$119*Data!$I$119,0)
+(('3 INPUT SAP DATA'!$AQ70*1000/8760)-IF(ISNUMBER(SEARCH("Gas",'3 INPUT SAP DATA'!$AI70)),Data!$G$119*Data!$I$119,0))
*IF(ISNUMBER(SEARCH("MVHR",'3 INPUT SAP DATA'!$R70)),Data!$I$121,IF(ISNUMBER(SEARCH("Positive",'3 INPUT SAP DATA'!$R70)),Data!$I$120)))</f>
        <v/>
      </c>
      <c r="BC67" s="176" t="str">
        <f>IF($B67="","",IF(ISNUMBER(SEARCH("Gas",'3 INPUT SAP DATA'!$AI70)),Data!$G$119*Data!$I$119,0)
+(('3 INPUT SAP DATA'!$AQ70*1000/8760)-IF(ISNUMBER(SEARCH("Gas",'3 INPUT SAP DATA'!$AI70)),Data!$G$119*Data!$I$119,0))
*IF(ISNUMBER(SEARCH("MVHR",'3 INPUT SAP DATA'!$R70)),Data!$I$121,IF(ISNUMBER(SEARCH("Positive",'3 INPUT SAP DATA'!$R70)),Data!$I$120)))</f>
        <v/>
      </c>
      <c r="BD67" s="176" t="str">
        <f>IF($B67="","",IF(ISNUMBER(SEARCH("Gas",'3 INPUT SAP DATA'!$AI70)),Data!$G$119*Data!$I$119,0)
+(('3 INPUT SAP DATA'!$AQ70*1000/8760)-IF(ISNUMBER(SEARCH("Gas",'3 INPUT SAP DATA'!$AI70)),Data!$G$119*Data!$I$119,0))
*IF(ISNUMBER(SEARCH("MVHR",'3 INPUT SAP DATA'!$R70)),Data!$I$121,IF(ISNUMBER(SEARCH("Positive",'3 INPUT SAP DATA'!$R70)),Data!$I$120)))</f>
        <v/>
      </c>
      <c r="BE67" s="176" t="str">
        <f>IF($B67="","",IF(ISNUMBER(SEARCH("Gas",'3 INPUT SAP DATA'!$AI70)),Data!$G$119*Data!$I$119,0)
+(('3 INPUT SAP DATA'!$AQ70*1000/8760)-IF(ISNUMBER(SEARCH("Gas",'3 INPUT SAP DATA'!$AI70)),Data!$G$119*Data!$I$119,0))
*IF(ISNUMBER(SEARCH("MVHR",'3 INPUT SAP DATA'!$R70)),Data!$I$121,IF(ISNUMBER(SEARCH("Positive",'3 INPUT SAP DATA'!$R70)),Data!$I$120)))</f>
        <v/>
      </c>
      <c r="BF67" s="176" t="str">
        <f>IF($B67="","",IF(ISNUMBER(SEARCH("Gas",'3 INPUT SAP DATA'!$AI70)),Data!$G$119*Data!$I$119,0)
+(('3 INPUT SAP DATA'!$AQ70*1000/8760)-IF(ISNUMBER(SEARCH("Gas",'3 INPUT SAP DATA'!$AI70)),Data!$G$119*Data!$I$119,0))
*IF(ISNUMBER(SEARCH("MVHR",'3 INPUT SAP DATA'!$R70)),Data!$I$121,IF(ISNUMBER(SEARCH("Positive",'3 INPUT SAP DATA'!$R70)),Data!$I$120)))</f>
        <v/>
      </c>
      <c r="BG67" s="176" t="str">
        <f>IF($B67="","",IF(ISNUMBER(SEARCH("Gas",'3 INPUT SAP DATA'!$AI70)),Data!$G$119*Data!$I$119,0)
+(('3 INPUT SAP DATA'!$AQ70*1000/8760)-IF(ISNUMBER(SEARCH("Gas",'3 INPUT SAP DATA'!$AI70)),Data!$G$119*Data!$I$119,0))
*IF(ISNUMBER(SEARCH("MVHR",'3 INPUT SAP DATA'!$R70)),Data!$I$121,IF(ISNUMBER(SEARCH("Positive",'3 INPUT SAP DATA'!$R70)),Data!$I$120)))</f>
        <v/>
      </c>
      <c r="BH67" s="176" t="str">
        <f>IF($B67="","",IF(ISNUMBER(SEARCH("Gas",'3 INPUT SAP DATA'!$AI70)),Data!$G$119*Data!$I$119,0)
+(('3 INPUT SAP DATA'!$AQ70*1000/8760)-IF(ISNUMBER(SEARCH("Gas",'3 INPUT SAP DATA'!$AI70)),Data!$G$119*Data!$I$119,0))
*IF(ISNUMBER(SEARCH("MVHR",'3 INPUT SAP DATA'!$R70)),Data!$I$121,IF(ISNUMBER(SEARCH("Positive",'3 INPUT SAP DATA'!$R70)),Data!$I$120)))</f>
        <v/>
      </c>
      <c r="BI67" s="176" t="str">
        <f>IF($B67="","",IF(ISNUMBER(SEARCH("Gas",'3 INPUT SAP DATA'!$AI70)),Data!$G$119*Data!$I$119,0)
+(('3 INPUT SAP DATA'!$AQ70*1000/8760)-IF(ISNUMBER(SEARCH("Gas",'3 INPUT SAP DATA'!$AI70)),Data!$G$119*Data!$I$119,0))
*IF(ISNUMBER(SEARCH("MVHR",'3 INPUT SAP DATA'!$R70)),Data!$I$121,IF(ISNUMBER(SEARCH("Positive",'3 INPUT SAP DATA'!$R70)),Data!$I$120)))</f>
        <v/>
      </c>
      <c r="BJ67" s="176" t="str">
        <f>IF($B67="","",IF(ISNUMBER(SEARCH("Gas",'3 INPUT SAP DATA'!$AI70)),Data!$G$119*Data!$I$119,0)
+(('3 INPUT SAP DATA'!$AQ70*1000/8760)-IF(ISNUMBER(SEARCH("Gas",'3 INPUT SAP DATA'!$AI70)),Data!$G$119*Data!$I$119,0))
*IF(ISNUMBER(SEARCH("MVHR",'3 INPUT SAP DATA'!$R70)),Data!$I$121,IF(ISNUMBER(SEARCH("Positive",'3 INPUT SAP DATA'!$R70)),Data!$I$120)))</f>
        <v/>
      </c>
      <c r="BK67" s="24" t="str">
        <f>IF($B67="","",Occupancy!$G63*Data!$G$122*Data!$I$122)</f>
        <v/>
      </c>
      <c r="BL67" s="24" t="str">
        <f>IF($B67="","",Occupancy!$G63*Data!$G$122*Data!$I$122)</f>
        <v/>
      </c>
      <c r="BM67" s="24" t="str">
        <f>IF($B67="","",Occupancy!$G63*Data!$G$122*Data!$I$122)</f>
        <v/>
      </c>
      <c r="BN67" s="24" t="str">
        <f>IF($B67="","",Occupancy!$G63*Data!$G$122*Data!$I$122)</f>
        <v/>
      </c>
      <c r="BO67" s="24" t="str">
        <f>IF($B67="","",Occupancy!$G63*Data!$G$122*Data!$I$122)</f>
        <v/>
      </c>
      <c r="BP67" s="24" t="str">
        <f>IF($B67="","",Occupancy!$G63*Data!$G$122*Data!$I$122)</f>
        <v/>
      </c>
      <c r="BQ67" s="24" t="str">
        <f>IF($B67="","",Occupancy!$G63*Data!$G$122*Data!$I$122)</f>
        <v/>
      </c>
      <c r="BR67" s="24" t="str">
        <f>IF($B67="","",Occupancy!$G63*Data!$G$122*Data!$I$122)</f>
        <v/>
      </c>
      <c r="BS67" s="24" t="str">
        <f>IF($B67="","",Occupancy!$G63*Data!$G$122*Data!$I$122)</f>
        <v/>
      </c>
      <c r="BT67" s="24" t="str">
        <f>IF($B67="","",Occupancy!$G63*Data!$G$122*Data!$I$122)</f>
        <v/>
      </c>
      <c r="BU67" s="24" t="str">
        <f>IF($B67="","",Occupancy!$G63*Data!$G$122*Data!$I$122)</f>
        <v/>
      </c>
      <c r="BV67" s="24" t="str">
        <f>IF($B67="","",Occupancy!$G63*Data!$G$122*Data!$I$122)</f>
        <v/>
      </c>
      <c r="BW67" s="175" t="str">
        <f>IF($B67="","",1000*DHW!CV67/(Data!D$18*24))</f>
        <v/>
      </c>
      <c r="BX67" s="175" t="str">
        <f>IF($B67="","",1000*DHW!CW67/(Data!E$18*24))</f>
        <v/>
      </c>
      <c r="BY67" s="175" t="str">
        <f>IF($B67="","",1000*DHW!CX67/(Data!F$18*24))</f>
        <v/>
      </c>
      <c r="BZ67" s="175" t="str">
        <f>IF($B67="","",1000*DHW!CY67/(Data!G$18*24))</f>
        <v/>
      </c>
      <c r="CA67" s="175" t="str">
        <f>IF($B67="","",1000*DHW!CZ67/(Data!H$18*24))</f>
        <v/>
      </c>
      <c r="CB67" s="175" t="str">
        <f>IF($B67="","",1000*DHW!DA67/(Data!I$18*24))</f>
        <v/>
      </c>
      <c r="CC67" s="175" t="str">
        <f>IF($B67="","",1000*DHW!DB67/(Data!J$18*24))</f>
        <v/>
      </c>
      <c r="CD67" s="175" t="str">
        <f>IF($B67="","",1000*DHW!DC67/(Data!K$18*24))</f>
        <v/>
      </c>
      <c r="CE67" s="175" t="str">
        <f>IF($B67="","",1000*DHW!DD67/(Data!L$18*24))</f>
        <v/>
      </c>
      <c r="CF67" s="175" t="str">
        <f>IF($B67="","",1000*DHW!DE67/(Data!M$18*24))</f>
        <v/>
      </c>
      <c r="CG67" s="175" t="str">
        <f>IF($B67="","",1000*DHW!DF67/(Data!N$18*24))</f>
        <v/>
      </c>
      <c r="CH67" s="175" t="str">
        <f>IF($B67="","",1000*DHW!DG67/(Data!O$18*24))</f>
        <v/>
      </c>
      <c r="CI67" s="24" t="str">
        <f t="shared" si="12"/>
        <v/>
      </c>
      <c r="CJ67" s="24" t="str">
        <f t="shared" si="13"/>
        <v/>
      </c>
      <c r="CK67" s="24" t="str">
        <f t="shared" si="14"/>
        <v/>
      </c>
      <c r="CL67" s="24" t="str">
        <f t="shared" si="15"/>
        <v/>
      </c>
      <c r="CM67" s="24" t="str">
        <f t="shared" si="16"/>
        <v/>
      </c>
      <c r="CN67" s="24" t="str">
        <f t="shared" si="17"/>
        <v/>
      </c>
      <c r="CO67" s="24" t="str">
        <f t="shared" si="18"/>
        <v/>
      </c>
      <c r="CP67" s="24" t="str">
        <f t="shared" si="19"/>
        <v/>
      </c>
      <c r="CQ67" s="24" t="str">
        <f t="shared" si="20"/>
        <v/>
      </c>
      <c r="CR67" s="24" t="str">
        <f t="shared" si="21"/>
        <v/>
      </c>
      <c r="CS67" s="24" t="str">
        <f t="shared" si="22"/>
        <v/>
      </c>
      <c r="CT67" s="24" t="str">
        <f t="shared" si="23"/>
        <v/>
      </c>
    </row>
    <row r="68" spans="2:98" s="3" customFormat="1" ht="19.899999999999999" customHeight="1">
      <c r="B68" s="16" t="str">
        <f>IF('3 INPUT SAP DATA'!H71="","",'3 INPUT SAP DATA'!H71)</f>
        <v/>
      </c>
      <c r="C68" s="24" t="str">
        <f>IF($B68="","",Data!$G$115*Occupancy!$G64*Data!$I$115)</f>
        <v/>
      </c>
      <c r="D68" s="24" t="str">
        <f>IF($B68="","",Data!$G$115*Occupancy!$G64*Data!$I$115)</f>
        <v/>
      </c>
      <c r="E68" s="24" t="str">
        <f>IF($B68="","",Data!$G$115*Occupancy!$G64*Data!$I$115)</f>
        <v/>
      </c>
      <c r="F68" s="24" t="str">
        <f>IF($B68="","",Data!$G$115*Occupancy!$G64*Data!$I$115)</f>
        <v/>
      </c>
      <c r="G68" s="24" t="str">
        <f>IF($B68="","",Data!$G$115*Occupancy!$G64*Data!$I$115)</f>
        <v/>
      </c>
      <c r="H68" s="24" t="str">
        <f>IF($B68="","",Data!$G$115*Occupancy!$G64*Data!$I$115)</f>
        <v/>
      </c>
      <c r="I68" s="24" t="str">
        <f>IF($B68="","",Data!$G$115*Occupancy!$G64*Data!$I$115)</f>
        <v/>
      </c>
      <c r="J68" s="24" t="str">
        <f>IF($B68="","",Data!$G$115*Occupancy!$G64*Data!$I$115)</f>
        <v/>
      </c>
      <c r="K68" s="24" t="str">
        <f>IF($B68="","",Data!$G$115*Occupancy!$G64*Data!$I$115)</f>
        <v/>
      </c>
      <c r="L68" s="24" t="str">
        <f>IF($B68="","",Data!$G$115*Occupancy!$G64*Data!$I$115)</f>
        <v/>
      </c>
      <c r="M68" s="24" t="str">
        <f>IF($B68="","",Data!$G$115*Occupancy!$G64*Data!$I$115)</f>
        <v/>
      </c>
      <c r="N68" s="24" t="str">
        <f>IF($B68="","",Data!$G$115*Occupancy!$G64*Data!$I$115)</f>
        <v/>
      </c>
      <c r="O68" s="175" t="str">
        <f>IF($B68="","",Lighting!P67)</f>
        <v/>
      </c>
      <c r="P68" s="175" t="str">
        <f>IF($B68="","",Lighting!Q67)</f>
        <v/>
      </c>
      <c r="Q68" s="175" t="str">
        <f>IF($B68="","",Lighting!R67)</f>
        <v/>
      </c>
      <c r="R68" s="175" t="str">
        <f>IF($B68="","",Lighting!S67)</f>
        <v/>
      </c>
      <c r="S68" s="175" t="str">
        <f>IF($B68="","",Lighting!T67)</f>
        <v/>
      </c>
      <c r="T68" s="175" t="str">
        <f>IF($B68="","",Lighting!U67)</f>
        <v/>
      </c>
      <c r="U68" s="175" t="str">
        <f>IF($B68="","",Lighting!V67)</f>
        <v/>
      </c>
      <c r="V68" s="175" t="str">
        <f>IF($B68="","",Lighting!W67)</f>
        <v/>
      </c>
      <c r="W68" s="175" t="str">
        <f>IF($B68="","",Lighting!X67)</f>
        <v/>
      </c>
      <c r="X68" s="175" t="str">
        <f>IF($B68="","",Lighting!Y67)</f>
        <v/>
      </c>
      <c r="Y68" s="175" t="str">
        <f>IF($B68="","",Lighting!Z67)</f>
        <v/>
      </c>
      <c r="Z68" s="175" t="str">
        <f>IF($B68="","",Lighting!AA67)</f>
        <v/>
      </c>
      <c r="AA68" s="24" t="str">
        <f>IF($B68="","",Appliances!W67)</f>
        <v/>
      </c>
      <c r="AB68" s="24" t="str">
        <f>IF($B68="","",Appliances!X67)</f>
        <v/>
      </c>
      <c r="AC68" s="24" t="str">
        <f>IF($B68="","",Appliances!Y67)</f>
        <v/>
      </c>
      <c r="AD68" s="24" t="str">
        <f>IF($B68="","",Appliances!Z67)</f>
        <v/>
      </c>
      <c r="AE68" s="24" t="str">
        <f>IF($B68="","",Appliances!AA67)</f>
        <v/>
      </c>
      <c r="AF68" s="24" t="str">
        <f>IF($B68="","",Appliances!AB67)</f>
        <v/>
      </c>
      <c r="AG68" s="24" t="str">
        <f>IF($B68="","",Appliances!AC67)</f>
        <v/>
      </c>
      <c r="AH68" s="24" t="str">
        <f>IF($B68="","",Appliances!AD67)</f>
        <v/>
      </c>
      <c r="AI68" s="24" t="str">
        <f>IF($B68="","",Appliances!AE67)</f>
        <v/>
      </c>
      <c r="AJ68" s="24" t="str">
        <f>IF($B68="","",Appliances!AF67)</f>
        <v/>
      </c>
      <c r="AK68" s="24" t="str">
        <f>IF($B68="","",Appliances!AG67)</f>
        <v/>
      </c>
      <c r="AL68" s="24" t="str">
        <f>IF($B68="","",Appliances!AH67)</f>
        <v/>
      </c>
      <c r="AM68" s="24" t="str">
        <f>IF($B68="","",Cooking!P67)</f>
        <v/>
      </c>
      <c r="AN68" s="24" t="str">
        <f>IF($B68="","",Cooking!Q67)</f>
        <v/>
      </c>
      <c r="AO68" s="24" t="str">
        <f>IF($B68="","",Cooking!R67)</f>
        <v/>
      </c>
      <c r="AP68" s="24" t="str">
        <f>IF($B68="","",Cooking!S67)</f>
        <v/>
      </c>
      <c r="AQ68" s="24" t="str">
        <f>IF($B68="","",Cooking!T67)</f>
        <v/>
      </c>
      <c r="AR68" s="24" t="str">
        <f>IF($B68="","",Cooking!U67)</f>
        <v/>
      </c>
      <c r="AS68" s="24" t="str">
        <f>IF($B68="","",Cooking!V67)</f>
        <v/>
      </c>
      <c r="AT68" s="24" t="str">
        <f>IF($B68="","",Cooking!W67)</f>
        <v/>
      </c>
      <c r="AU68" s="24" t="str">
        <f>IF($B68="","",Cooking!X67)</f>
        <v/>
      </c>
      <c r="AV68" s="24" t="str">
        <f>IF($B68="","",Cooking!Y67)</f>
        <v/>
      </c>
      <c r="AW68" s="24" t="str">
        <f>IF($B68="","",Cooking!Z67)</f>
        <v/>
      </c>
      <c r="AX68" s="24" t="str">
        <f>IF($B68="","",Cooking!AA67)</f>
        <v/>
      </c>
      <c r="AY68" s="176" t="str">
        <f>IF($B68="","",IF(ISNUMBER(SEARCH("Gas",'3 INPUT SAP DATA'!$AI71)),Data!$G$119*Data!$I$119,0)
+(('3 INPUT SAP DATA'!$AQ71*1000/8760)-IF(ISNUMBER(SEARCH("Gas",'3 INPUT SAP DATA'!$AI71)),Data!$G$119*Data!$I$119,0))
*IF(ISNUMBER(SEARCH("MVHR",'3 INPUT SAP DATA'!$R71)),Data!$I$121,IF(ISNUMBER(SEARCH("Positive",'3 INPUT SAP DATA'!$R71)),Data!$I$120)))</f>
        <v/>
      </c>
      <c r="AZ68" s="176" t="str">
        <f>IF($B68="","",IF(ISNUMBER(SEARCH("Gas",'3 INPUT SAP DATA'!$AI71)),Data!$G$119*Data!$I$119,0)
+(('3 INPUT SAP DATA'!$AQ71*1000/8760)-IF(ISNUMBER(SEARCH("Gas",'3 INPUT SAP DATA'!$AI71)),Data!$G$119*Data!$I$119,0))
*IF(ISNUMBER(SEARCH("MVHR",'3 INPUT SAP DATA'!$R71)),Data!$I$121,IF(ISNUMBER(SEARCH("Positive",'3 INPUT SAP DATA'!$R71)),Data!$I$120)))</f>
        <v/>
      </c>
      <c r="BA68" s="176" t="str">
        <f>IF($B68="","",IF(ISNUMBER(SEARCH("Gas",'3 INPUT SAP DATA'!$AI71)),Data!$G$119*Data!$I$119,0)
+(('3 INPUT SAP DATA'!$AQ71*1000/8760)-IF(ISNUMBER(SEARCH("Gas",'3 INPUT SAP DATA'!$AI71)),Data!$G$119*Data!$I$119,0))
*IF(ISNUMBER(SEARCH("MVHR",'3 INPUT SAP DATA'!$R71)),Data!$I$121,IF(ISNUMBER(SEARCH("Positive",'3 INPUT SAP DATA'!$R71)),Data!$I$120)))</f>
        <v/>
      </c>
      <c r="BB68" s="176" t="str">
        <f>IF($B68="","",IF(ISNUMBER(SEARCH("Gas",'3 INPUT SAP DATA'!$AI71)),Data!$G$119*Data!$I$119,0)
+(('3 INPUT SAP DATA'!$AQ71*1000/8760)-IF(ISNUMBER(SEARCH("Gas",'3 INPUT SAP DATA'!$AI71)),Data!$G$119*Data!$I$119,0))
*IF(ISNUMBER(SEARCH("MVHR",'3 INPUT SAP DATA'!$R71)),Data!$I$121,IF(ISNUMBER(SEARCH("Positive",'3 INPUT SAP DATA'!$R71)),Data!$I$120)))</f>
        <v/>
      </c>
      <c r="BC68" s="176" t="str">
        <f>IF($B68="","",IF(ISNUMBER(SEARCH("Gas",'3 INPUT SAP DATA'!$AI71)),Data!$G$119*Data!$I$119,0)
+(('3 INPUT SAP DATA'!$AQ71*1000/8760)-IF(ISNUMBER(SEARCH("Gas",'3 INPUT SAP DATA'!$AI71)),Data!$G$119*Data!$I$119,0))
*IF(ISNUMBER(SEARCH("MVHR",'3 INPUT SAP DATA'!$R71)),Data!$I$121,IF(ISNUMBER(SEARCH("Positive",'3 INPUT SAP DATA'!$R71)),Data!$I$120)))</f>
        <v/>
      </c>
      <c r="BD68" s="176" t="str">
        <f>IF($B68="","",IF(ISNUMBER(SEARCH("Gas",'3 INPUT SAP DATA'!$AI71)),Data!$G$119*Data!$I$119,0)
+(('3 INPUT SAP DATA'!$AQ71*1000/8760)-IF(ISNUMBER(SEARCH("Gas",'3 INPUT SAP DATA'!$AI71)),Data!$G$119*Data!$I$119,0))
*IF(ISNUMBER(SEARCH("MVHR",'3 INPUT SAP DATA'!$R71)),Data!$I$121,IF(ISNUMBER(SEARCH("Positive",'3 INPUT SAP DATA'!$R71)),Data!$I$120)))</f>
        <v/>
      </c>
      <c r="BE68" s="176" t="str">
        <f>IF($B68="","",IF(ISNUMBER(SEARCH("Gas",'3 INPUT SAP DATA'!$AI71)),Data!$G$119*Data!$I$119,0)
+(('3 INPUT SAP DATA'!$AQ71*1000/8760)-IF(ISNUMBER(SEARCH("Gas",'3 INPUT SAP DATA'!$AI71)),Data!$G$119*Data!$I$119,0))
*IF(ISNUMBER(SEARCH("MVHR",'3 INPUT SAP DATA'!$R71)),Data!$I$121,IF(ISNUMBER(SEARCH("Positive",'3 INPUT SAP DATA'!$R71)),Data!$I$120)))</f>
        <v/>
      </c>
      <c r="BF68" s="176" t="str">
        <f>IF($B68="","",IF(ISNUMBER(SEARCH("Gas",'3 INPUT SAP DATA'!$AI71)),Data!$G$119*Data!$I$119,0)
+(('3 INPUT SAP DATA'!$AQ71*1000/8760)-IF(ISNUMBER(SEARCH("Gas",'3 INPUT SAP DATA'!$AI71)),Data!$G$119*Data!$I$119,0))
*IF(ISNUMBER(SEARCH("MVHR",'3 INPUT SAP DATA'!$R71)),Data!$I$121,IF(ISNUMBER(SEARCH("Positive",'3 INPUT SAP DATA'!$R71)),Data!$I$120)))</f>
        <v/>
      </c>
      <c r="BG68" s="176" t="str">
        <f>IF($B68="","",IF(ISNUMBER(SEARCH("Gas",'3 INPUT SAP DATA'!$AI71)),Data!$G$119*Data!$I$119,0)
+(('3 INPUT SAP DATA'!$AQ71*1000/8760)-IF(ISNUMBER(SEARCH("Gas",'3 INPUT SAP DATA'!$AI71)),Data!$G$119*Data!$I$119,0))
*IF(ISNUMBER(SEARCH("MVHR",'3 INPUT SAP DATA'!$R71)),Data!$I$121,IF(ISNUMBER(SEARCH("Positive",'3 INPUT SAP DATA'!$R71)),Data!$I$120)))</f>
        <v/>
      </c>
      <c r="BH68" s="176" t="str">
        <f>IF($B68="","",IF(ISNUMBER(SEARCH("Gas",'3 INPUT SAP DATA'!$AI71)),Data!$G$119*Data!$I$119,0)
+(('3 INPUT SAP DATA'!$AQ71*1000/8760)-IF(ISNUMBER(SEARCH("Gas",'3 INPUT SAP DATA'!$AI71)),Data!$G$119*Data!$I$119,0))
*IF(ISNUMBER(SEARCH("MVHR",'3 INPUT SAP DATA'!$R71)),Data!$I$121,IF(ISNUMBER(SEARCH("Positive",'3 INPUT SAP DATA'!$R71)),Data!$I$120)))</f>
        <v/>
      </c>
      <c r="BI68" s="176" t="str">
        <f>IF($B68="","",IF(ISNUMBER(SEARCH("Gas",'3 INPUT SAP DATA'!$AI71)),Data!$G$119*Data!$I$119,0)
+(('3 INPUT SAP DATA'!$AQ71*1000/8760)-IF(ISNUMBER(SEARCH("Gas",'3 INPUT SAP DATA'!$AI71)),Data!$G$119*Data!$I$119,0))
*IF(ISNUMBER(SEARCH("MVHR",'3 INPUT SAP DATA'!$R71)),Data!$I$121,IF(ISNUMBER(SEARCH("Positive",'3 INPUT SAP DATA'!$R71)),Data!$I$120)))</f>
        <v/>
      </c>
      <c r="BJ68" s="176" t="str">
        <f>IF($B68="","",IF(ISNUMBER(SEARCH("Gas",'3 INPUT SAP DATA'!$AI71)),Data!$G$119*Data!$I$119,0)
+(('3 INPUT SAP DATA'!$AQ71*1000/8760)-IF(ISNUMBER(SEARCH("Gas",'3 INPUT SAP DATA'!$AI71)),Data!$G$119*Data!$I$119,0))
*IF(ISNUMBER(SEARCH("MVHR",'3 INPUT SAP DATA'!$R71)),Data!$I$121,IF(ISNUMBER(SEARCH("Positive",'3 INPUT SAP DATA'!$R71)),Data!$I$120)))</f>
        <v/>
      </c>
      <c r="BK68" s="24" t="str">
        <f>IF($B68="","",Occupancy!$G64*Data!$G$122*Data!$I$122)</f>
        <v/>
      </c>
      <c r="BL68" s="24" t="str">
        <f>IF($B68="","",Occupancy!$G64*Data!$G$122*Data!$I$122)</f>
        <v/>
      </c>
      <c r="BM68" s="24" t="str">
        <f>IF($B68="","",Occupancy!$G64*Data!$G$122*Data!$I$122)</f>
        <v/>
      </c>
      <c r="BN68" s="24" t="str">
        <f>IF($B68="","",Occupancy!$G64*Data!$G$122*Data!$I$122)</f>
        <v/>
      </c>
      <c r="BO68" s="24" t="str">
        <f>IF($B68="","",Occupancy!$G64*Data!$G$122*Data!$I$122)</f>
        <v/>
      </c>
      <c r="BP68" s="24" t="str">
        <f>IF($B68="","",Occupancy!$G64*Data!$G$122*Data!$I$122)</f>
        <v/>
      </c>
      <c r="BQ68" s="24" t="str">
        <f>IF($B68="","",Occupancy!$G64*Data!$G$122*Data!$I$122)</f>
        <v/>
      </c>
      <c r="BR68" s="24" t="str">
        <f>IF($B68="","",Occupancy!$G64*Data!$G$122*Data!$I$122)</f>
        <v/>
      </c>
      <c r="BS68" s="24" t="str">
        <f>IF($B68="","",Occupancy!$G64*Data!$G$122*Data!$I$122)</f>
        <v/>
      </c>
      <c r="BT68" s="24" t="str">
        <f>IF($B68="","",Occupancy!$G64*Data!$G$122*Data!$I$122)</f>
        <v/>
      </c>
      <c r="BU68" s="24" t="str">
        <f>IF($B68="","",Occupancy!$G64*Data!$G$122*Data!$I$122)</f>
        <v/>
      </c>
      <c r="BV68" s="24" t="str">
        <f>IF($B68="","",Occupancy!$G64*Data!$G$122*Data!$I$122)</f>
        <v/>
      </c>
      <c r="BW68" s="175" t="str">
        <f>IF($B68="","",1000*DHW!CV68/(Data!D$18*24))</f>
        <v/>
      </c>
      <c r="BX68" s="175" t="str">
        <f>IF($B68="","",1000*DHW!CW68/(Data!E$18*24))</f>
        <v/>
      </c>
      <c r="BY68" s="175" t="str">
        <f>IF($B68="","",1000*DHW!CX68/(Data!F$18*24))</f>
        <v/>
      </c>
      <c r="BZ68" s="175" t="str">
        <f>IF($B68="","",1000*DHW!CY68/(Data!G$18*24))</f>
        <v/>
      </c>
      <c r="CA68" s="175" t="str">
        <f>IF($B68="","",1000*DHW!CZ68/(Data!H$18*24))</f>
        <v/>
      </c>
      <c r="CB68" s="175" t="str">
        <f>IF($B68="","",1000*DHW!DA68/(Data!I$18*24))</f>
        <v/>
      </c>
      <c r="CC68" s="175" t="str">
        <f>IF($B68="","",1000*DHW!DB68/(Data!J$18*24))</f>
        <v/>
      </c>
      <c r="CD68" s="175" t="str">
        <f>IF($B68="","",1000*DHW!DC68/(Data!K$18*24))</f>
        <v/>
      </c>
      <c r="CE68" s="175" t="str">
        <f>IF($B68="","",1000*DHW!DD68/(Data!L$18*24))</f>
        <v/>
      </c>
      <c r="CF68" s="175" t="str">
        <f>IF($B68="","",1000*DHW!DE68/(Data!M$18*24))</f>
        <v/>
      </c>
      <c r="CG68" s="175" t="str">
        <f>IF($B68="","",1000*DHW!DF68/(Data!N$18*24))</f>
        <v/>
      </c>
      <c r="CH68" s="175" t="str">
        <f>IF($B68="","",1000*DHW!DG68/(Data!O$18*24))</f>
        <v/>
      </c>
      <c r="CI68" s="24" t="str">
        <f t="shared" si="12"/>
        <v/>
      </c>
      <c r="CJ68" s="24" t="str">
        <f t="shared" si="13"/>
        <v/>
      </c>
      <c r="CK68" s="24" t="str">
        <f t="shared" si="14"/>
        <v/>
      </c>
      <c r="CL68" s="24" t="str">
        <f t="shared" si="15"/>
        <v/>
      </c>
      <c r="CM68" s="24" t="str">
        <f t="shared" si="16"/>
        <v/>
      </c>
      <c r="CN68" s="24" t="str">
        <f t="shared" si="17"/>
        <v/>
      </c>
      <c r="CO68" s="24" t="str">
        <f t="shared" si="18"/>
        <v/>
      </c>
      <c r="CP68" s="24" t="str">
        <f t="shared" si="19"/>
        <v/>
      </c>
      <c r="CQ68" s="24" t="str">
        <f t="shared" si="20"/>
        <v/>
      </c>
      <c r="CR68" s="24" t="str">
        <f t="shared" si="21"/>
        <v/>
      </c>
      <c r="CS68" s="24" t="str">
        <f t="shared" si="22"/>
        <v/>
      </c>
      <c r="CT68" s="24" t="str">
        <f t="shared" si="23"/>
        <v/>
      </c>
    </row>
    <row r="69" spans="2:98" s="3" customFormat="1" ht="19.899999999999999" customHeight="1">
      <c r="B69" s="16" t="str">
        <f>IF('3 INPUT SAP DATA'!H72="","",'3 INPUT SAP DATA'!H72)</f>
        <v/>
      </c>
      <c r="C69" s="24" t="str">
        <f>IF($B69="","",Data!$G$115*Occupancy!$G65*Data!$I$115)</f>
        <v/>
      </c>
      <c r="D69" s="24" t="str">
        <f>IF($B69="","",Data!$G$115*Occupancy!$G65*Data!$I$115)</f>
        <v/>
      </c>
      <c r="E69" s="24" t="str">
        <f>IF($B69="","",Data!$G$115*Occupancy!$G65*Data!$I$115)</f>
        <v/>
      </c>
      <c r="F69" s="24" t="str">
        <f>IF($B69="","",Data!$G$115*Occupancy!$G65*Data!$I$115)</f>
        <v/>
      </c>
      <c r="G69" s="24" t="str">
        <f>IF($B69="","",Data!$G$115*Occupancy!$G65*Data!$I$115)</f>
        <v/>
      </c>
      <c r="H69" s="24" t="str">
        <f>IF($B69="","",Data!$G$115*Occupancy!$G65*Data!$I$115)</f>
        <v/>
      </c>
      <c r="I69" s="24" t="str">
        <f>IF($B69="","",Data!$G$115*Occupancy!$G65*Data!$I$115)</f>
        <v/>
      </c>
      <c r="J69" s="24" t="str">
        <f>IF($B69="","",Data!$G$115*Occupancy!$G65*Data!$I$115)</f>
        <v/>
      </c>
      <c r="K69" s="24" t="str">
        <f>IF($B69="","",Data!$G$115*Occupancy!$G65*Data!$I$115)</f>
        <v/>
      </c>
      <c r="L69" s="24" t="str">
        <f>IF($B69="","",Data!$G$115*Occupancy!$G65*Data!$I$115)</f>
        <v/>
      </c>
      <c r="M69" s="24" t="str">
        <f>IF($B69="","",Data!$G$115*Occupancy!$G65*Data!$I$115)</f>
        <v/>
      </c>
      <c r="N69" s="24" t="str">
        <f>IF($B69="","",Data!$G$115*Occupancy!$G65*Data!$I$115)</f>
        <v/>
      </c>
      <c r="O69" s="175" t="str">
        <f>IF($B69="","",Lighting!P68)</f>
        <v/>
      </c>
      <c r="P69" s="175" t="str">
        <f>IF($B69="","",Lighting!Q68)</f>
        <v/>
      </c>
      <c r="Q69" s="175" t="str">
        <f>IF($B69="","",Lighting!R68)</f>
        <v/>
      </c>
      <c r="R69" s="175" t="str">
        <f>IF($B69="","",Lighting!S68)</f>
        <v/>
      </c>
      <c r="S69" s="175" t="str">
        <f>IF($B69="","",Lighting!T68)</f>
        <v/>
      </c>
      <c r="T69" s="175" t="str">
        <f>IF($B69="","",Lighting!U68)</f>
        <v/>
      </c>
      <c r="U69" s="175" t="str">
        <f>IF($B69="","",Lighting!V68)</f>
        <v/>
      </c>
      <c r="V69" s="175" t="str">
        <f>IF($B69="","",Lighting!W68)</f>
        <v/>
      </c>
      <c r="W69" s="175" t="str">
        <f>IF($B69="","",Lighting!X68)</f>
        <v/>
      </c>
      <c r="X69" s="175" t="str">
        <f>IF($B69="","",Lighting!Y68)</f>
        <v/>
      </c>
      <c r="Y69" s="175" t="str">
        <f>IF($B69="","",Lighting!Z68)</f>
        <v/>
      </c>
      <c r="Z69" s="175" t="str">
        <f>IF($B69="","",Lighting!AA68)</f>
        <v/>
      </c>
      <c r="AA69" s="24" t="str">
        <f>IF($B69="","",Appliances!W68)</f>
        <v/>
      </c>
      <c r="AB69" s="24" t="str">
        <f>IF($B69="","",Appliances!X68)</f>
        <v/>
      </c>
      <c r="AC69" s="24" t="str">
        <f>IF($B69="","",Appliances!Y68)</f>
        <v/>
      </c>
      <c r="AD69" s="24" t="str">
        <f>IF($B69="","",Appliances!Z68)</f>
        <v/>
      </c>
      <c r="AE69" s="24" t="str">
        <f>IF($B69="","",Appliances!AA68)</f>
        <v/>
      </c>
      <c r="AF69" s="24" t="str">
        <f>IF($B69="","",Appliances!AB68)</f>
        <v/>
      </c>
      <c r="AG69" s="24" t="str">
        <f>IF($B69="","",Appliances!AC68)</f>
        <v/>
      </c>
      <c r="AH69" s="24" t="str">
        <f>IF($B69="","",Appliances!AD68)</f>
        <v/>
      </c>
      <c r="AI69" s="24" t="str">
        <f>IF($B69="","",Appliances!AE68)</f>
        <v/>
      </c>
      <c r="AJ69" s="24" t="str">
        <f>IF($B69="","",Appliances!AF68)</f>
        <v/>
      </c>
      <c r="AK69" s="24" t="str">
        <f>IF($B69="","",Appliances!AG68)</f>
        <v/>
      </c>
      <c r="AL69" s="24" t="str">
        <f>IF($B69="","",Appliances!AH68)</f>
        <v/>
      </c>
      <c r="AM69" s="24" t="str">
        <f>IF($B69="","",Cooking!P68)</f>
        <v/>
      </c>
      <c r="AN69" s="24" t="str">
        <f>IF($B69="","",Cooking!Q68)</f>
        <v/>
      </c>
      <c r="AO69" s="24" t="str">
        <f>IF($B69="","",Cooking!R68)</f>
        <v/>
      </c>
      <c r="AP69" s="24" t="str">
        <f>IF($B69="","",Cooking!S68)</f>
        <v/>
      </c>
      <c r="AQ69" s="24" t="str">
        <f>IF($B69="","",Cooking!T68)</f>
        <v/>
      </c>
      <c r="AR69" s="24" t="str">
        <f>IF($B69="","",Cooking!U68)</f>
        <v/>
      </c>
      <c r="AS69" s="24" t="str">
        <f>IF($B69="","",Cooking!V68)</f>
        <v/>
      </c>
      <c r="AT69" s="24" t="str">
        <f>IF($B69="","",Cooking!W68)</f>
        <v/>
      </c>
      <c r="AU69" s="24" t="str">
        <f>IF($B69="","",Cooking!X68)</f>
        <v/>
      </c>
      <c r="AV69" s="24" t="str">
        <f>IF($B69="","",Cooking!Y68)</f>
        <v/>
      </c>
      <c r="AW69" s="24" t="str">
        <f>IF($B69="","",Cooking!Z68)</f>
        <v/>
      </c>
      <c r="AX69" s="24" t="str">
        <f>IF($B69="","",Cooking!AA68)</f>
        <v/>
      </c>
      <c r="AY69" s="176" t="str">
        <f>IF($B69="","",IF(ISNUMBER(SEARCH("Gas",'3 INPUT SAP DATA'!$AI72)),Data!$G$119*Data!$I$119,0)
+(('3 INPUT SAP DATA'!$AQ72*1000/8760)-IF(ISNUMBER(SEARCH("Gas",'3 INPUT SAP DATA'!$AI72)),Data!$G$119*Data!$I$119,0))
*IF(ISNUMBER(SEARCH("MVHR",'3 INPUT SAP DATA'!$R72)),Data!$I$121,IF(ISNUMBER(SEARCH("Positive",'3 INPUT SAP DATA'!$R72)),Data!$I$120)))</f>
        <v/>
      </c>
      <c r="AZ69" s="176" t="str">
        <f>IF($B69="","",IF(ISNUMBER(SEARCH("Gas",'3 INPUT SAP DATA'!$AI72)),Data!$G$119*Data!$I$119,0)
+(('3 INPUT SAP DATA'!$AQ72*1000/8760)-IF(ISNUMBER(SEARCH("Gas",'3 INPUT SAP DATA'!$AI72)),Data!$G$119*Data!$I$119,0))
*IF(ISNUMBER(SEARCH("MVHR",'3 INPUT SAP DATA'!$R72)),Data!$I$121,IF(ISNUMBER(SEARCH("Positive",'3 INPUT SAP DATA'!$R72)),Data!$I$120)))</f>
        <v/>
      </c>
      <c r="BA69" s="176" t="str">
        <f>IF($B69="","",IF(ISNUMBER(SEARCH("Gas",'3 INPUT SAP DATA'!$AI72)),Data!$G$119*Data!$I$119,0)
+(('3 INPUT SAP DATA'!$AQ72*1000/8760)-IF(ISNUMBER(SEARCH("Gas",'3 INPUT SAP DATA'!$AI72)),Data!$G$119*Data!$I$119,0))
*IF(ISNUMBER(SEARCH("MVHR",'3 INPUT SAP DATA'!$R72)),Data!$I$121,IF(ISNUMBER(SEARCH("Positive",'3 INPUT SAP DATA'!$R72)),Data!$I$120)))</f>
        <v/>
      </c>
      <c r="BB69" s="176" t="str">
        <f>IF($B69="","",IF(ISNUMBER(SEARCH("Gas",'3 INPUT SAP DATA'!$AI72)),Data!$G$119*Data!$I$119,0)
+(('3 INPUT SAP DATA'!$AQ72*1000/8760)-IF(ISNUMBER(SEARCH("Gas",'3 INPUT SAP DATA'!$AI72)),Data!$G$119*Data!$I$119,0))
*IF(ISNUMBER(SEARCH("MVHR",'3 INPUT SAP DATA'!$R72)),Data!$I$121,IF(ISNUMBER(SEARCH("Positive",'3 INPUT SAP DATA'!$R72)),Data!$I$120)))</f>
        <v/>
      </c>
      <c r="BC69" s="176" t="str">
        <f>IF($B69="","",IF(ISNUMBER(SEARCH("Gas",'3 INPUT SAP DATA'!$AI72)),Data!$G$119*Data!$I$119,0)
+(('3 INPUT SAP DATA'!$AQ72*1000/8760)-IF(ISNUMBER(SEARCH("Gas",'3 INPUT SAP DATA'!$AI72)),Data!$G$119*Data!$I$119,0))
*IF(ISNUMBER(SEARCH("MVHR",'3 INPUT SAP DATA'!$R72)),Data!$I$121,IF(ISNUMBER(SEARCH("Positive",'3 INPUT SAP DATA'!$R72)),Data!$I$120)))</f>
        <v/>
      </c>
      <c r="BD69" s="176" t="str">
        <f>IF($B69="","",IF(ISNUMBER(SEARCH("Gas",'3 INPUT SAP DATA'!$AI72)),Data!$G$119*Data!$I$119,0)
+(('3 INPUT SAP DATA'!$AQ72*1000/8760)-IF(ISNUMBER(SEARCH("Gas",'3 INPUT SAP DATA'!$AI72)),Data!$G$119*Data!$I$119,0))
*IF(ISNUMBER(SEARCH("MVHR",'3 INPUT SAP DATA'!$R72)),Data!$I$121,IF(ISNUMBER(SEARCH("Positive",'3 INPUT SAP DATA'!$R72)),Data!$I$120)))</f>
        <v/>
      </c>
      <c r="BE69" s="176" t="str">
        <f>IF($B69="","",IF(ISNUMBER(SEARCH("Gas",'3 INPUT SAP DATA'!$AI72)),Data!$G$119*Data!$I$119,0)
+(('3 INPUT SAP DATA'!$AQ72*1000/8760)-IF(ISNUMBER(SEARCH("Gas",'3 INPUT SAP DATA'!$AI72)),Data!$G$119*Data!$I$119,0))
*IF(ISNUMBER(SEARCH("MVHR",'3 INPUT SAP DATA'!$R72)),Data!$I$121,IF(ISNUMBER(SEARCH("Positive",'3 INPUT SAP DATA'!$R72)),Data!$I$120)))</f>
        <v/>
      </c>
      <c r="BF69" s="176" t="str">
        <f>IF($B69="","",IF(ISNUMBER(SEARCH("Gas",'3 INPUT SAP DATA'!$AI72)),Data!$G$119*Data!$I$119,0)
+(('3 INPUT SAP DATA'!$AQ72*1000/8760)-IF(ISNUMBER(SEARCH("Gas",'3 INPUT SAP DATA'!$AI72)),Data!$G$119*Data!$I$119,0))
*IF(ISNUMBER(SEARCH("MVHR",'3 INPUT SAP DATA'!$R72)),Data!$I$121,IF(ISNUMBER(SEARCH("Positive",'3 INPUT SAP DATA'!$R72)),Data!$I$120)))</f>
        <v/>
      </c>
      <c r="BG69" s="176" t="str">
        <f>IF($B69="","",IF(ISNUMBER(SEARCH("Gas",'3 INPUT SAP DATA'!$AI72)),Data!$G$119*Data!$I$119,0)
+(('3 INPUT SAP DATA'!$AQ72*1000/8760)-IF(ISNUMBER(SEARCH("Gas",'3 INPUT SAP DATA'!$AI72)),Data!$G$119*Data!$I$119,0))
*IF(ISNUMBER(SEARCH("MVHR",'3 INPUT SAP DATA'!$R72)),Data!$I$121,IF(ISNUMBER(SEARCH("Positive",'3 INPUT SAP DATA'!$R72)),Data!$I$120)))</f>
        <v/>
      </c>
      <c r="BH69" s="176" t="str">
        <f>IF($B69="","",IF(ISNUMBER(SEARCH("Gas",'3 INPUT SAP DATA'!$AI72)),Data!$G$119*Data!$I$119,0)
+(('3 INPUT SAP DATA'!$AQ72*1000/8760)-IF(ISNUMBER(SEARCH("Gas",'3 INPUT SAP DATA'!$AI72)),Data!$G$119*Data!$I$119,0))
*IF(ISNUMBER(SEARCH("MVHR",'3 INPUT SAP DATA'!$R72)),Data!$I$121,IF(ISNUMBER(SEARCH("Positive",'3 INPUT SAP DATA'!$R72)),Data!$I$120)))</f>
        <v/>
      </c>
      <c r="BI69" s="176" t="str">
        <f>IF($B69="","",IF(ISNUMBER(SEARCH("Gas",'3 INPUT SAP DATA'!$AI72)),Data!$G$119*Data!$I$119,0)
+(('3 INPUT SAP DATA'!$AQ72*1000/8760)-IF(ISNUMBER(SEARCH("Gas",'3 INPUT SAP DATA'!$AI72)),Data!$G$119*Data!$I$119,0))
*IF(ISNUMBER(SEARCH("MVHR",'3 INPUT SAP DATA'!$R72)),Data!$I$121,IF(ISNUMBER(SEARCH("Positive",'3 INPUT SAP DATA'!$R72)),Data!$I$120)))</f>
        <v/>
      </c>
      <c r="BJ69" s="176" t="str">
        <f>IF($B69="","",IF(ISNUMBER(SEARCH("Gas",'3 INPUT SAP DATA'!$AI72)),Data!$G$119*Data!$I$119,0)
+(('3 INPUT SAP DATA'!$AQ72*1000/8760)-IF(ISNUMBER(SEARCH("Gas",'3 INPUT SAP DATA'!$AI72)),Data!$G$119*Data!$I$119,0))
*IF(ISNUMBER(SEARCH("MVHR",'3 INPUT SAP DATA'!$R72)),Data!$I$121,IF(ISNUMBER(SEARCH("Positive",'3 INPUT SAP DATA'!$R72)),Data!$I$120)))</f>
        <v/>
      </c>
      <c r="BK69" s="24" t="str">
        <f>IF($B69="","",Occupancy!$G65*Data!$G$122*Data!$I$122)</f>
        <v/>
      </c>
      <c r="BL69" s="24" t="str">
        <f>IF($B69="","",Occupancy!$G65*Data!$G$122*Data!$I$122)</f>
        <v/>
      </c>
      <c r="BM69" s="24" t="str">
        <f>IF($B69="","",Occupancy!$G65*Data!$G$122*Data!$I$122)</f>
        <v/>
      </c>
      <c r="BN69" s="24" t="str">
        <f>IF($B69="","",Occupancy!$G65*Data!$G$122*Data!$I$122)</f>
        <v/>
      </c>
      <c r="BO69" s="24" t="str">
        <f>IF($B69="","",Occupancy!$G65*Data!$G$122*Data!$I$122)</f>
        <v/>
      </c>
      <c r="BP69" s="24" t="str">
        <f>IF($B69="","",Occupancy!$G65*Data!$G$122*Data!$I$122)</f>
        <v/>
      </c>
      <c r="BQ69" s="24" t="str">
        <f>IF($B69="","",Occupancy!$G65*Data!$G$122*Data!$I$122)</f>
        <v/>
      </c>
      <c r="BR69" s="24" t="str">
        <f>IF($B69="","",Occupancy!$G65*Data!$G$122*Data!$I$122)</f>
        <v/>
      </c>
      <c r="BS69" s="24" t="str">
        <f>IF($B69="","",Occupancy!$G65*Data!$G$122*Data!$I$122)</f>
        <v/>
      </c>
      <c r="BT69" s="24" t="str">
        <f>IF($B69="","",Occupancy!$G65*Data!$G$122*Data!$I$122)</f>
        <v/>
      </c>
      <c r="BU69" s="24" t="str">
        <f>IF($B69="","",Occupancy!$G65*Data!$G$122*Data!$I$122)</f>
        <v/>
      </c>
      <c r="BV69" s="24" t="str">
        <f>IF($B69="","",Occupancy!$G65*Data!$G$122*Data!$I$122)</f>
        <v/>
      </c>
      <c r="BW69" s="175" t="str">
        <f>IF($B69="","",1000*DHW!CV69/(Data!D$18*24))</f>
        <v/>
      </c>
      <c r="BX69" s="175" t="str">
        <f>IF($B69="","",1000*DHW!CW69/(Data!E$18*24))</f>
        <v/>
      </c>
      <c r="BY69" s="175" t="str">
        <f>IF($B69="","",1000*DHW!CX69/(Data!F$18*24))</f>
        <v/>
      </c>
      <c r="BZ69" s="175" t="str">
        <f>IF($B69="","",1000*DHW!CY69/(Data!G$18*24))</f>
        <v/>
      </c>
      <c r="CA69" s="175" t="str">
        <f>IF($B69="","",1000*DHW!CZ69/(Data!H$18*24))</f>
        <v/>
      </c>
      <c r="CB69" s="175" t="str">
        <f>IF($B69="","",1000*DHW!DA69/(Data!I$18*24))</f>
        <v/>
      </c>
      <c r="CC69" s="175" t="str">
        <f>IF($B69="","",1000*DHW!DB69/(Data!J$18*24))</f>
        <v/>
      </c>
      <c r="CD69" s="175" t="str">
        <f>IF($B69="","",1000*DHW!DC69/(Data!K$18*24))</f>
        <v/>
      </c>
      <c r="CE69" s="175" t="str">
        <f>IF($B69="","",1000*DHW!DD69/(Data!L$18*24))</f>
        <v/>
      </c>
      <c r="CF69" s="175" t="str">
        <f>IF($B69="","",1000*DHW!DE69/(Data!M$18*24))</f>
        <v/>
      </c>
      <c r="CG69" s="175" t="str">
        <f>IF($B69="","",1000*DHW!DF69/(Data!N$18*24))</f>
        <v/>
      </c>
      <c r="CH69" s="175" t="str">
        <f>IF($B69="","",1000*DHW!DG69/(Data!O$18*24))</f>
        <v/>
      </c>
      <c r="CI69" s="24" t="str">
        <f t="shared" si="12"/>
        <v/>
      </c>
      <c r="CJ69" s="24" t="str">
        <f t="shared" si="13"/>
        <v/>
      </c>
      <c r="CK69" s="24" t="str">
        <f t="shared" si="14"/>
        <v/>
      </c>
      <c r="CL69" s="24" t="str">
        <f t="shared" si="15"/>
        <v/>
      </c>
      <c r="CM69" s="24" t="str">
        <f t="shared" si="16"/>
        <v/>
      </c>
      <c r="CN69" s="24" t="str">
        <f t="shared" si="17"/>
        <v/>
      </c>
      <c r="CO69" s="24" t="str">
        <f t="shared" si="18"/>
        <v/>
      </c>
      <c r="CP69" s="24" t="str">
        <f t="shared" si="19"/>
        <v/>
      </c>
      <c r="CQ69" s="24" t="str">
        <f t="shared" si="20"/>
        <v/>
      </c>
      <c r="CR69" s="24" t="str">
        <f t="shared" si="21"/>
        <v/>
      </c>
      <c r="CS69" s="24" t="str">
        <f t="shared" si="22"/>
        <v/>
      </c>
      <c r="CT69" s="24" t="str">
        <f t="shared" si="23"/>
        <v/>
      </c>
    </row>
    <row r="70" spans="2:98" s="3" customFormat="1" ht="19.899999999999999" customHeight="1">
      <c r="B70" s="16" t="str">
        <f>IF('3 INPUT SAP DATA'!H73="","",'3 INPUT SAP DATA'!H73)</f>
        <v/>
      </c>
      <c r="C70" s="24" t="str">
        <f>IF($B70="","",Data!$G$115*Occupancy!$G66*Data!$I$115)</f>
        <v/>
      </c>
      <c r="D70" s="24" t="str">
        <f>IF($B70="","",Data!$G$115*Occupancy!$G66*Data!$I$115)</f>
        <v/>
      </c>
      <c r="E70" s="24" t="str">
        <f>IF($B70="","",Data!$G$115*Occupancy!$G66*Data!$I$115)</f>
        <v/>
      </c>
      <c r="F70" s="24" t="str">
        <f>IF($B70="","",Data!$G$115*Occupancy!$G66*Data!$I$115)</f>
        <v/>
      </c>
      <c r="G70" s="24" t="str">
        <f>IF($B70="","",Data!$G$115*Occupancy!$G66*Data!$I$115)</f>
        <v/>
      </c>
      <c r="H70" s="24" t="str">
        <f>IF($B70="","",Data!$G$115*Occupancy!$G66*Data!$I$115)</f>
        <v/>
      </c>
      <c r="I70" s="24" t="str">
        <f>IF($B70="","",Data!$G$115*Occupancy!$G66*Data!$I$115)</f>
        <v/>
      </c>
      <c r="J70" s="24" t="str">
        <f>IF($B70="","",Data!$G$115*Occupancy!$G66*Data!$I$115)</f>
        <v/>
      </c>
      <c r="K70" s="24" t="str">
        <f>IF($B70="","",Data!$G$115*Occupancy!$G66*Data!$I$115)</f>
        <v/>
      </c>
      <c r="L70" s="24" t="str">
        <f>IF($B70="","",Data!$G$115*Occupancy!$G66*Data!$I$115)</f>
        <v/>
      </c>
      <c r="M70" s="24" t="str">
        <f>IF($B70="","",Data!$G$115*Occupancy!$G66*Data!$I$115)</f>
        <v/>
      </c>
      <c r="N70" s="24" t="str">
        <f>IF($B70="","",Data!$G$115*Occupancy!$G66*Data!$I$115)</f>
        <v/>
      </c>
      <c r="O70" s="175" t="str">
        <f>IF($B70="","",Lighting!P69)</f>
        <v/>
      </c>
      <c r="P70" s="175" t="str">
        <f>IF($B70="","",Lighting!Q69)</f>
        <v/>
      </c>
      <c r="Q70" s="175" t="str">
        <f>IF($B70="","",Lighting!R69)</f>
        <v/>
      </c>
      <c r="R70" s="175" t="str">
        <f>IF($B70="","",Lighting!S69)</f>
        <v/>
      </c>
      <c r="S70" s="175" t="str">
        <f>IF($B70="","",Lighting!T69)</f>
        <v/>
      </c>
      <c r="T70" s="175" t="str">
        <f>IF($B70="","",Lighting!U69)</f>
        <v/>
      </c>
      <c r="U70" s="175" t="str">
        <f>IF($B70="","",Lighting!V69)</f>
        <v/>
      </c>
      <c r="V70" s="175" t="str">
        <f>IF($B70="","",Lighting!W69)</f>
        <v/>
      </c>
      <c r="W70" s="175" t="str">
        <f>IF($B70="","",Lighting!X69)</f>
        <v/>
      </c>
      <c r="X70" s="175" t="str">
        <f>IF($B70="","",Lighting!Y69)</f>
        <v/>
      </c>
      <c r="Y70" s="175" t="str">
        <f>IF($B70="","",Lighting!Z69)</f>
        <v/>
      </c>
      <c r="Z70" s="175" t="str">
        <f>IF($B70="","",Lighting!AA69)</f>
        <v/>
      </c>
      <c r="AA70" s="24" t="str">
        <f>IF($B70="","",Appliances!W69)</f>
        <v/>
      </c>
      <c r="AB70" s="24" t="str">
        <f>IF($B70="","",Appliances!X69)</f>
        <v/>
      </c>
      <c r="AC70" s="24" t="str">
        <f>IF($B70="","",Appliances!Y69)</f>
        <v/>
      </c>
      <c r="AD70" s="24" t="str">
        <f>IF($B70="","",Appliances!Z69)</f>
        <v/>
      </c>
      <c r="AE70" s="24" t="str">
        <f>IF($B70="","",Appliances!AA69)</f>
        <v/>
      </c>
      <c r="AF70" s="24" t="str">
        <f>IF($B70="","",Appliances!AB69)</f>
        <v/>
      </c>
      <c r="AG70" s="24" t="str">
        <f>IF($B70="","",Appliances!AC69)</f>
        <v/>
      </c>
      <c r="AH70" s="24" t="str">
        <f>IF($B70="","",Appliances!AD69)</f>
        <v/>
      </c>
      <c r="AI70" s="24" t="str">
        <f>IF($B70="","",Appliances!AE69)</f>
        <v/>
      </c>
      <c r="AJ70" s="24" t="str">
        <f>IF($B70="","",Appliances!AF69)</f>
        <v/>
      </c>
      <c r="AK70" s="24" t="str">
        <f>IF($B70="","",Appliances!AG69)</f>
        <v/>
      </c>
      <c r="AL70" s="24" t="str">
        <f>IF($B70="","",Appliances!AH69)</f>
        <v/>
      </c>
      <c r="AM70" s="24" t="str">
        <f>IF($B70="","",Cooking!P69)</f>
        <v/>
      </c>
      <c r="AN70" s="24" t="str">
        <f>IF($B70="","",Cooking!Q69)</f>
        <v/>
      </c>
      <c r="AO70" s="24" t="str">
        <f>IF($B70="","",Cooking!R69)</f>
        <v/>
      </c>
      <c r="AP70" s="24" t="str">
        <f>IF($B70="","",Cooking!S69)</f>
        <v/>
      </c>
      <c r="AQ70" s="24" t="str">
        <f>IF($B70="","",Cooking!T69)</f>
        <v/>
      </c>
      <c r="AR70" s="24" t="str">
        <f>IF($B70="","",Cooking!U69)</f>
        <v/>
      </c>
      <c r="AS70" s="24" t="str">
        <f>IF($B70="","",Cooking!V69)</f>
        <v/>
      </c>
      <c r="AT70" s="24" t="str">
        <f>IF($B70="","",Cooking!W69)</f>
        <v/>
      </c>
      <c r="AU70" s="24" t="str">
        <f>IF($B70="","",Cooking!X69)</f>
        <v/>
      </c>
      <c r="AV70" s="24" t="str">
        <f>IF($B70="","",Cooking!Y69)</f>
        <v/>
      </c>
      <c r="AW70" s="24" t="str">
        <f>IF($B70="","",Cooking!Z69)</f>
        <v/>
      </c>
      <c r="AX70" s="24" t="str">
        <f>IF($B70="","",Cooking!AA69)</f>
        <v/>
      </c>
      <c r="AY70" s="176" t="str">
        <f>IF($B70="","",IF(ISNUMBER(SEARCH("Gas",'3 INPUT SAP DATA'!$AI73)),Data!$G$119*Data!$I$119,0)
+(('3 INPUT SAP DATA'!$AQ73*1000/8760)-IF(ISNUMBER(SEARCH("Gas",'3 INPUT SAP DATA'!$AI73)),Data!$G$119*Data!$I$119,0))
*IF(ISNUMBER(SEARCH("MVHR",'3 INPUT SAP DATA'!$R73)),Data!$I$121,IF(ISNUMBER(SEARCH("Positive",'3 INPUT SAP DATA'!$R73)),Data!$I$120)))</f>
        <v/>
      </c>
      <c r="AZ70" s="176" t="str">
        <f>IF($B70="","",IF(ISNUMBER(SEARCH("Gas",'3 INPUT SAP DATA'!$AI73)),Data!$G$119*Data!$I$119,0)
+(('3 INPUT SAP DATA'!$AQ73*1000/8760)-IF(ISNUMBER(SEARCH("Gas",'3 INPUT SAP DATA'!$AI73)),Data!$G$119*Data!$I$119,0))
*IF(ISNUMBER(SEARCH("MVHR",'3 INPUT SAP DATA'!$R73)),Data!$I$121,IF(ISNUMBER(SEARCH("Positive",'3 INPUT SAP DATA'!$R73)),Data!$I$120)))</f>
        <v/>
      </c>
      <c r="BA70" s="176" t="str">
        <f>IF($B70="","",IF(ISNUMBER(SEARCH("Gas",'3 INPUT SAP DATA'!$AI73)),Data!$G$119*Data!$I$119,0)
+(('3 INPUT SAP DATA'!$AQ73*1000/8760)-IF(ISNUMBER(SEARCH("Gas",'3 INPUT SAP DATA'!$AI73)),Data!$G$119*Data!$I$119,0))
*IF(ISNUMBER(SEARCH("MVHR",'3 INPUT SAP DATA'!$R73)),Data!$I$121,IF(ISNUMBER(SEARCH("Positive",'3 INPUT SAP DATA'!$R73)),Data!$I$120)))</f>
        <v/>
      </c>
      <c r="BB70" s="176" t="str">
        <f>IF($B70="","",IF(ISNUMBER(SEARCH("Gas",'3 INPUT SAP DATA'!$AI73)),Data!$G$119*Data!$I$119,0)
+(('3 INPUT SAP DATA'!$AQ73*1000/8760)-IF(ISNUMBER(SEARCH("Gas",'3 INPUT SAP DATA'!$AI73)),Data!$G$119*Data!$I$119,0))
*IF(ISNUMBER(SEARCH("MVHR",'3 INPUT SAP DATA'!$R73)),Data!$I$121,IF(ISNUMBER(SEARCH("Positive",'3 INPUT SAP DATA'!$R73)),Data!$I$120)))</f>
        <v/>
      </c>
      <c r="BC70" s="176" t="str">
        <f>IF($B70="","",IF(ISNUMBER(SEARCH("Gas",'3 INPUT SAP DATA'!$AI73)),Data!$G$119*Data!$I$119,0)
+(('3 INPUT SAP DATA'!$AQ73*1000/8760)-IF(ISNUMBER(SEARCH("Gas",'3 INPUT SAP DATA'!$AI73)),Data!$G$119*Data!$I$119,0))
*IF(ISNUMBER(SEARCH("MVHR",'3 INPUT SAP DATA'!$R73)),Data!$I$121,IF(ISNUMBER(SEARCH("Positive",'3 INPUT SAP DATA'!$R73)),Data!$I$120)))</f>
        <v/>
      </c>
      <c r="BD70" s="176" t="str">
        <f>IF($B70="","",IF(ISNUMBER(SEARCH("Gas",'3 INPUT SAP DATA'!$AI73)),Data!$G$119*Data!$I$119,0)
+(('3 INPUT SAP DATA'!$AQ73*1000/8760)-IF(ISNUMBER(SEARCH("Gas",'3 INPUT SAP DATA'!$AI73)),Data!$G$119*Data!$I$119,0))
*IF(ISNUMBER(SEARCH("MVHR",'3 INPUT SAP DATA'!$R73)),Data!$I$121,IF(ISNUMBER(SEARCH("Positive",'3 INPUT SAP DATA'!$R73)),Data!$I$120)))</f>
        <v/>
      </c>
      <c r="BE70" s="176" t="str">
        <f>IF($B70="","",IF(ISNUMBER(SEARCH("Gas",'3 INPUT SAP DATA'!$AI73)),Data!$G$119*Data!$I$119,0)
+(('3 INPUT SAP DATA'!$AQ73*1000/8760)-IF(ISNUMBER(SEARCH("Gas",'3 INPUT SAP DATA'!$AI73)),Data!$G$119*Data!$I$119,0))
*IF(ISNUMBER(SEARCH("MVHR",'3 INPUT SAP DATA'!$R73)),Data!$I$121,IF(ISNUMBER(SEARCH("Positive",'3 INPUT SAP DATA'!$R73)),Data!$I$120)))</f>
        <v/>
      </c>
      <c r="BF70" s="176" t="str">
        <f>IF($B70="","",IF(ISNUMBER(SEARCH("Gas",'3 INPUT SAP DATA'!$AI73)),Data!$G$119*Data!$I$119,0)
+(('3 INPUT SAP DATA'!$AQ73*1000/8760)-IF(ISNUMBER(SEARCH("Gas",'3 INPUT SAP DATA'!$AI73)),Data!$G$119*Data!$I$119,0))
*IF(ISNUMBER(SEARCH("MVHR",'3 INPUT SAP DATA'!$R73)),Data!$I$121,IF(ISNUMBER(SEARCH("Positive",'3 INPUT SAP DATA'!$R73)),Data!$I$120)))</f>
        <v/>
      </c>
      <c r="BG70" s="176" t="str">
        <f>IF($B70="","",IF(ISNUMBER(SEARCH("Gas",'3 INPUT SAP DATA'!$AI73)),Data!$G$119*Data!$I$119,0)
+(('3 INPUT SAP DATA'!$AQ73*1000/8760)-IF(ISNUMBER(SEARCH("Gas",'3 INPUT SAP DATA'!$AI73)),Data!$G$119*Data!$I$119,0))
*IF(ISNUMBER(SEARCH("MVHR",'3 INPUT SAP DATA'!$R73)),Data!$I$121,IF(ISNUMBER(SEARCH("Positive",'3 INPUT SAP DATA'!$R73)),Data!$I$120)))</f>
        <v/>
      </c>
      <c r="BH70" s="176" t="str">
        <f>IF($B70="","",IF(ISNUMBER(SEARCH("Gas",'3 INPUT SAP DATA'!$AI73)),Data!$G$119*Data!$I$119,0)
+(('3 INPUT SAP DATA'!$AQ73*1000/8760)-IF(ISNUMBER(SEARCH("Gas",'3 INPUT SAP DATA'!$AI73)),Data!$G$119*Data!$I$119,0))
*IF(ISNUMBER(SEARCH("MVHR",'3 INPUT SAP DATA'!$R73)),Data!$I$121,IF(ISNUMBER(SEARCH("Positive",'3 INPUT SAP DATA'!$R73)),Data!$I$120)))</f>
        <v/>
      </c>
      <c r="BI70" s="176" t="str">
        <f>IF($B70="","",IF(ISNUMBER(SEARCH("Gas",'3 INPUT SAP DATA'!$AI73)),Data!$G$119*Data!$I$119,0)
+(('3 INPUT SAP DATA'!$AQ73*1000/8760)-IF(ISNUMBER(SEARCH("Gas",'3 INPUT SAP DATA'!$AI73)),Data!$G$119*Data!$I$119,0))
*IF(ISNUMBER(SEARCH("MVHR",'3 INPUT SAP DATA'!$R73)),Data!$I$121,IF(ISNUMBER(SEARCH("Positive",'3 INPUT SAP DATA'!$R73)),Data!$I$120)))</f>
        <v/>
      </c>
      <c r="BJ70" s="176" t="str">
        <f>IF($B70="","",IF(ISNUMBER(SEARCH("Gas",'3 INPUT SAP DATA'!$AI73)),Data!$G$119*Data!$I$119,0)
+(('3 INPUT SAP DATA'!$AQ73*1000/8760)-IF(ISNUMBER(SEARCH("Gas",'3 INPUT SAP DATA'!$AI73)),Data!$G$119*Data!$I$119,0))
*IF(ISNUMBER(SEARCH("MVHR",'3 INPUT SAP DATA'!$R73)),Data!$I$121,IF(ISNUMBER(SEARCH("Positive",'3 INPUT SAP DATA'!$R73)),Data!$I$120)))</f>
        <v/>
      </c>
      <c r="BK70" s="24" t="str">
        <f>IF($B70="","",Occupancy!$G66*Data!$G$122*Data!$I$122)</f>
        <v/>
      </c>
      <c r="BL70" s="24" t="str">
        <f>IF($B70="","",Occupancy!$G66*Data!$G$122*Data!$I$122)</f>
        <v/>
      </c>
      <c r="BM70" s="24" t="str">
        <f>IF($B70="","",Occupancy!$G66*Data!$G$122*Data!$I$122)</f>
        <v/>
      </c>
      <c r="BN70" s="24" t="str">
        <f>IF($B70="","",Occupancy!$G66*Data!$G$122*Data!$I$122)</f>
        <v/>
      </c>
      <c r="BO70" s="24" t="str">
        <f>IF($B70="","",Occupancy!$G66*Data!$G$122*Data!$I$122)</f>
        <v/>
      </c>
      <c r="BP70" s="24" t="str">
        <f>IF($B70="","",Occupancy!$G66*Data!$G$122*Data!$I$122)</f>
        <v/>
      </c>
      <c r="BQ70" s="24" t="str">
        <f>IF($B70="","",Occupancy!$G66*Data!$G$122*Data!$I$122)</f>
        <v/>
      </c>
      <c r="BR70" s="24" t="str">
        <f>IF($B70="","",Occupancy!$G66*Data!$G$122*Data!$I$122)</f>
        <v/>
      </c>
      <c r="BS70" s="24" t="str">
        <f>IF($B70="","",Occupancy!$G66*Data!$G$122*Data!$I$122)</f>
        <v/>
      </c>
      <c r="BT70" s="24" t="str">
        <f>IF($B70="","",Occupancy!$G66*Data!$G$122*Data!$I$122)</f>
        <v/>
      </c>
      <c r="BU70" s="24" t="str">
        <f>IF($B70="","",Occupancy!$G66*Data!$G$122*Data!$I$122)</f>
        <v/>
      </c>
      <c r="BV70" s="24" t="str">
        <f>IF($B70="","",Occupancy!$G66*Data!$G$122*Data!$I$122)</f>
        <v/>
      </c>
      <c r="BW70" s="175" t="str">
        <f>IF($B70="","",1000*DHW!CV70/(Data!D$18*24))</f>
        <v/>
      </c>
      <c r="BX70" s="175" t="str">
        <f>IF($B70="","",1000*DHW!CW70/(Data!E$18*24))</f>
        <v/>
      </c>
      <c r="BY70" s="175" t="str">
        <f>IF($B70="","",1000*DHW!CX70/(Data!F$18*24))</f>
        <v/>
      </c>
      <c r="BZ70" s="175" t="str">
        <f>IF($B70="","",1000*DHW!CY70/(Data!G$18*24))</f>
        <v/>
      </c>
      <c r="CA70" s="175" t="str">
        <f>IF($B70="","",1000*DHW!CZ70/(Data!H$18*24))</f>
        <v/>
      </c>
      <c r="CB70" s="175" t="str">
        <f>IF($B70="","",1000*DHW!DA70/(Data!I$18*24))</f>
        <v/>
      </c>
      <c r="CC70" s="175" t="str">
        <f>IF($B70="","",1000*DHW!DB70/(Data!J$18*24))</f>
        <v/>
      </c>
      <c r="CD70" s="175" t="str">
        <f>IF($B70="","",1000*DHW!DC70/(Data!K$18*24))</f>
        <v/>
      </c>
      <c r="CE70" s="175" t="str">
        <f>IF($B70="","",1000*DHW!DD70/(Data!L$18*24))</f>
        <v/>
      </c>
      <c r="CF70" s="175" t="str">
        <f>IF($B70="","",1000*DHW!DE70/(Data!M$18*24))</f>
        <v/>
      </c>
      <c r="CG70" s="175" t="str">
        <f>IF($B70="","",1000*DHW!DF70/(Data!N$18*24))</f>
        <v/>
      </c>
      <c r="CH70" s="175" t="str">
        <f>IF($B70="","",1000*DHW!DG70/(Data!O$18*24))</f>
        <v/>
      </c>
      <c r="CI70" s="24" t="str">
        <f t="shared" si="12"/>
        <v/>
      </c>
      <c r="CJ70" s="24" t="str">
        <f t="shared" si="13"/>
        <v/>
      </c>
      <c r="CK70" s="24" t="str">
        <f t="shared" si="14"/>
        <v/>
      </c>
      <c r="CL70" s="24" t="str">
        <f t="shared" si="15"/>
        <v/>
      </c>
      <c r="CM70" s="24" t="str">
        <f t="shared" si="16"/>
        <v/>
      </c>
      <c r="CN70" s="24" t="str">
        <f t="shared" si="17"/>
        <v/>
      </c>
      <c r="CO70" s="24" t="str">
        <f t="shared" si="18"/>
        <v/>
      </c>
      <c r="CP70" s="24" t="str">
        <f t="shared" si="19"/>
        <v/>
      </c>
      <c r="CQ70" s="24" t="str">
        <f t="shared" si="20"/>
        <v/>
      </c>
      <c r="CR70" s="24" t="str">
        <f t="shared" si="21"/>
        <v/>
      </c>
      <c r="CS70" s="24" t="str">
        <f t="shared" si="22"/>
        <v/>
      </c>
      <c r="CT70" s="24" t="str">
        <f t="shared" si="23"/>
        <v/>
      </c>
    </row>
    <row r="71" spans="2:98" s="3" customFormat="1" ht="19.899999999999999" customHeight="1">
      <c r="B71" s="16" t="str">
        <f>IF('3 INPUT SAP DATA'!H74="","",'3 INPUT SAP DATA'!H74)</f>
        <v/>
      </c>
      <c r="C71" s="24" t="str">
        <f>IF($B71="","",Data!$G$115*Occupancy!$G67*Data!$I$115)</f>
        <v/>
      </c>
      <c r="D71" s="24" t="str">
        <f>IF($B71="","",Data!$G$115*Occupancy!$G67*Data!$I$115)</f>
        <v/>
      </c>
      <c r="E71" s="24" t="str">
        <f>IF($B71="","",Data!$G$115*Occupancy!$G67*Data!$I$115)</f>
        <v/>
      </c>
      <c r="F71" s="24" t="str">
        <f>IF($B71="","",Data!$G$115*Occupancy!$G67*Data!$I$115)</f>
        <v/>
      </c>
      <c r="G71" s="24" t="str">
        <f>IF($B71="","",Data!$G$115*Occupancy!$G67*Data!$I$115)</f>
        <v/>
      </c>
      <c r="H71" s="24" t="str">
        <f>IF($B71="","",Data!$G$115*Occupancy!$G67*Data!$I$115)</f>
        <v/>
      </c>
      <c r="I71" s="24" t="str">
        <f>IF($B71="","",Data!$G$115*Occupancy!$G67*Data!$I$115)</f>
        <v/>
      </c>
      <c r="J71" s="24" t="str">
        <f>IF($B71="","",Data!$G$115*Occupancy!$G67*Data!$I$115)</f>
        <v/>
      </c>
      <c r="K71" s="24" t="str">
        <f>IF($B71="","",Data!$G$115*Occupancy!$G67*Data!$I$115)</f>
        <v/>
      </c>
      <c r="L71" s="24" t="str">
        <f>IF($B71="","",Data!$G$115*Occupancy!$G67*Data!$I$115)</f>
        <v/>
      </c>
      <c r="M71" s="24" t="str">
        <f>IF($B71="","",Data!$G$115*Occupancy!$G67*Data!$I$115)</f>
        <v/>
      </c>
      <c r="N71" s="24" t="str">
        <f>IF($B71="","",Data!$G$115*Occupancy!$G67*Data!$I$115)</f>
        <v/>
      </c>
      <c r="O71" s="175" t="str">
        <f>IF($B71="","",Lighting!P70)</f>
        <v/>
      </c>
      <c r="P71" s="175" t="str">
        <f>IF($B71="","",Lighting!Q70)</f>
        <v/>
      </c>
      <c r="Q71" s="175" t="str">
        <f>IF($B71="","",Lighting!R70)</f>
        <v/>
      </c>
      <c r="R71" s="175" t="str">
        <f>IF($B71="","",Lighting!S70)</f>
        <v/>
      </c>
      <c r="S71" s="175" t="str">
        <f>IF($B71="","",Lighting!T70)</f>
        <v/>
      </c>
      <c r="T71" s="175" t="str">
        <f>IF($B71="","",Lighting!U70)</f>
        <v/>
      </c>
      <c r="U71" s="175" t="str">
        <f>IF($B71="","",Lighting!V70)</f>
        <v/>
      </c>
      <c r="V71" s="175" t="str">
        <f>IF($B71="","",Lighting!W70)</f>
        <v/>
      </c>
      <c r="W71" s="175" t="str">
        <f>IF($B71="","",Lighting!X70)</f>
        <v/>
      </c>
      <c r="X71" s="175" t="str">
        <f>IF($B71="","",Lighting!Y70)</f>
        <v/>
      </c>
      <c r="Y71" s="175" t="str">
        <f>IF($B71="","",Lighting!Z70)</f>
        <v/>
      </c>
      <c r="Z71" s="175" t="str">
        <f>IF($B71="","",Lighting!AA70)</f>
        <v/>
      </c>
      <c r="AA71" s="24" t="str">
        <f>IF($B71="","",Appliances!W70)</f>
        <v/>
      </c>
      <c r="AB71" s="24" t="str">
        <f>IF($B71="","",Appliances!X70)</f>
        <v/>
      </c>
      <c r="AC71" s="24" t="str">
        <f>IF($B71="","",Appliances!Y70)</f>
        <v/>
      </c>
      <c r="AD71" s="24" t="str">
        <f>IF($B71="","",Appliances!Z70)</f>
        <v/>
      </c>
      <c r="AE71" s="24" t="str">
        <f>IF($B71="","",Appliances!AA70)</f>
        <v/>
      </c>
      <c r="AF71" s="24" t="str">
        <f>IF($B71="","",Appliances!AB70)</f>
        <v/>
      </c>
      <c r="AG71" s="24" t="str">
        <f>IF($B71="","",Appliances!AC70)</f>
        <v/>
      </c>
      <c r="AH71" s="24" t="str">
        <f>IF($B71="","",Appliances!AD70)</f>
        <v/>
      </c>
      <c r="AI71" s="24" t="str">
        <f>IF($B71="","",Appliances!AE70)</f>
        <v/>
      </c>
      <c r="AJ71" s="24" t="str">
        <f>IF($B71="","",Appliances!AF70)</f>
        <v/>
      </c>
      <c r="AK71" s="24" t="str">
        <f>IF($B71="","",Appliances!AG70)</f>
        <v/>
      </c>
      <c r="AL71" s="24" t="str">
        <f>IF($B71="","",Appliances!AH70)</f>
        <v/>
      </c>
      <c r="AM71" s="24" t="str">
        <f>IF($B71="","",Cooking!P70)</f>
        <v/>
      </c>
      <c r="AN71" s="24" t="str">
        <f>IF($B71="","",Cooking!Q70)</f>
        <v/>
      </c>
      <c r="AO71" s="24" t="str">
        <f>IF($B71="","",Cooking!R70)</f>
        <v/>
      </c>
      <c r="AP71" s="24" t="str">
        <f>IF($B71="","",Cooking!S70)</f>
        <v/>
      </c>
      <c r="AQ71" s="24" t="str">
        <f>IF($B71="","",Cooking!T70)</f>
        <v/>
      </c>
      <c r="AR71" s="24" t="str">
        <f>IF($B71="","",Cooking!U70)</f>
        <v/>
      </c>
      <c r="AS71" s="24" t="str">
        <f>IF($B71="","",Cooking!V70)</f>
        <v/>
      </c>
      <c r="AT71" s="24" t="str">
        <f>IF($B71="","",Cooking!W70)</f>
        <v/>
      </c>
      <c r="AU71" s="24" t="str">
        <f>IF($B71="","",Cooking!X70)</f>
        <v/>
      </c>
      <c r="AV71" s="24" t="str">
        <f>IF($B71="","",Cooking!Y70)</f>
        <v/>
      </c>
      <c r="AW71" s="24" t="str">
        <f>IF($B71="","",Cooking!Z70)</f>
        <v/>
      </c>
      <c r="AX71" s="24" t="str">
        <f>IF($B71="","",Cooking!AA70)</f>
        <v/>
      </c>
      <c r="AY71" s="176" t="str">
        <f>IF($B71="","",IF(ISNUMBER(SEARCH("Gas",'3 INPUT SAP DATA'!$AI74)),Data!$G$119*Data!$I$119,0)
+(('3 INPUT SAP DATA'!$AQ74*1000/8760)-IF(ISNUMBER(SEARCH("Gas",'3 INPUT SAP DATA'!$AI74)),Data!$G$119*Data!$I$119,0))
*IF(ISNUMBER(SEARCH("MVHR",'3 INPUT SAP DATA'!$R74)),Data!$I$121,IF(ISNUMBER(SEARCH("Positive",'3 INPUT SAP DATA'!$R74)),Data!$I$120)))</f>
        <v/>
      </c>
      <c r="AZ71" s="176" t="str">
        <f>IF($B71="","",IF(ISNUMBER(SEARCH("Gas",'3 INPUT SAP DATA'!$AI74)),Data!$G$119*Data!$I$119,0)
+(('3 INPUT SAP DATA'!$AQ74*1000/8760)-IF(ISNUMBER(SEARCH("Gas",'3 INPUT SAP DATA'!$AI74)),Data!$G$119*Data!$I$119,0))
*IF(ISNUMBER(SEARCH("MVHR",'3 INPUT SAP DATA'!$R74)),Data!$I$121,IF(ISNUMBER(SEARCH("Positive",'3 INPUT SAP DATA'!$R74)),Data!$I$120)))</f>
        <v/>
      </c>
      <c r="BA71" s="176" t="str">
        <f>IF($B71="","",IF(ISNUMBER(SEARCH("Gas",'3 INPUT SAP DATA'!$AI74)),Data!$G$119*Data!$I$119,0)
+(('3 INPUT SAP DATA'!$AQ74*1000/8760)-IF(ISNUMBER(SEARCH("Gas",'3 INPUT SAP DATA'!$AI74)),Data!$G$119*Data!$I$119,0))
*IF(ISNUMBER(SEARCH("MVHR",'3 INPUT SAP DATA'!$R74)),Data!$I$121,IF(ISNUMBER(SEARCH("Positive",'3 INPUT SAP DATA'!$R74)),Data!$I$120)))</f>
        <v/>
      </c>
      <c r="BB71" s="176" t="str">
        <f>IF($B71="","",IF(ISNUMBER(SEARCH("Gas",'3 INPUT SAP DATA'!$AI74)),Data!$G$119*Data!$I$119,0)
+(('3 INPUT SAP DATA'!$AQ74*1000/8760)-IF(ISNUMBER(SEARCH("Gas",'3 INPUT SAP DATA'!$AI74)),Data!$G$119*Data!$I$119,0))
*IF(ISNUMBER(SEARCH("MVHR",'3 INPUT SAP DATA'!$R74)),Data!$I$121,IF(ISNUMBER(SEARCH("Positive",'3 INPUT SAP DATA'!$R74)),Data!$I$120)))</f>
        <v/>
      </c>
      <c r="BC71" s="176" t="str">
        <f>IF($B71="","",IF(ISNUMBER(SEARCH("Gas",'3 INPUT SAP DATA'!$AI74)),Data!$G$119*Data!$I$119,0)
+(('3 INPUT SAP DATA'!$AQ74*1000/8760)-IF(ISNUMBER(SEARCH("Gas",'3 INPUT SAP DATA'!$AI74)),Data!$G$119*Data!$I$119,0))
*IF(ISNUMBER(SEARCH("MVHR",'3 INPUT SAP DATA'!$R74)),Data!$I$121,IF(ISNUMBER(SEARCH("Positive",'3 INPUT SAP DATA'!$R74)),Data!$I$120)))</f>
        <v/>
      </c>
      <c r="BD71" s="176" t="str">
        <f>IF($B71="","",IF(ISNUMBER(SEARCH("Gas",'3 INPUT SAP DATA'!$AI74)),Data!$G$119*Data!$I$119,0)
+(('3 INPUT SAP DATA'!$AQ74*1000/8760)-IF(ISNUMBER(SEARCH("Gas",'3 INPUT SAP DATA'!$AI74)),Data!$G$119*Data!$I$119,0))
*IF(ISNUMBER(SEARCH("MVHR",'3 INPUT SAP DATA'!$R74)),Data!$I$121,IF(ISNUMBER(SEARCH("Positive",'3 INPUT SAP DATA'!$R74)),Data!$I$120)))</f>
        <v/>
      </c>
      <c r="BE71" s="176" t="str">
        <f>IF($B71="","",IF(ISNUMBER(SEARCH("Gas",'3 INPUT SAP DATA'!$AI74)),Data!$G$119*Data!$I$119,0)
+(('3 INPUT SAP DATA'!$AQ74*1000/8760)-IF(ISNUMBER(SEARCH("Gas",'3 INPUT SAP DATA'!$AI74)),Data!$G$119*Data!$I$119,0))
*IF(ISNUMBER(SEARCH("MVHR",'3 INPUT SAP DATA'!$R74)),Data!$I$121,IF(ISNUMBER(SEARCH("Positive",'3 INPUT SAP DATA'!$R74)),Data!$I$120)))</f>
        <v/>
      </c>
      <c r="BF71" s="176" t="str">
        <f>IF($B71="","",IF(ISNUMBER(SEARCH("Gas",'3 INPUT SAP DATA'!$AI74)),Data!$G$119*Data!$I$119,0)
+(('3 INPUT SAP DATA'!$AQ74*1000/8760)-IF(ISNUMBER(SEARCH("Gas",'3 INPUT SAP DATA'!$AI74)),Data!$G$119*Data!$I$119,0))
*IF(ISNUMBER(SEARCH("MVHR",'3 INPUT SAP DATA'!$R74)),Data!$I$121,IF(ISNUMBER(SEARCH("Positive",'3 INPUT SAP DATA'!$R74)),Data!$I$120)))</f>
        <v/>
      </c>
      <c r="BG71" s="176" t="str">
        <f>IF($B71="","",IF(ISNUMBER(SEARCH("Gas",'3 INPUT SAP DATA'!$AI74)),Data!$G$119*Data!$I$119,0)
+(('3 INPUT SAP DATA'!$AQ74*1000/8760)-IF(ISNUMBER(SEARCH("Gas",'3 INPUT SAP DATA'!$AI74)),Data!$G$119*Data!$I$119,0))
*IF(ISNUMBER(SEARCH("MVHR",'3 INPUT SAP DATA'!$R74)),Data!$I$121,IF(ISNUMBER(SEARCH("Positive",'3 INPUT SAP DATA'!$R74)),Data!$I$120)))</f>
        <v/>
      </c>
      <c r="BH71" s="176" t="str">
        <f>IF($B71="","",IF(ISNUMBER(SEARCH("Gas",'3 INPUT SAP DATA'!$AI74)),Data!$G$119*Data!$I$119,0)
+(('3 INPUT SAP DATA'!$AQ74*1000/8760)-IF(ISNUMBER(SEARCH("Gas",'3 INPUT SAP DATA'!$AI74)),Data!$G$119*Data!$I$119,0))
*IF(ISNUMBER(SEARCH("MVHR",'3 INPUT SAP DATA'!$R74)),Data!$I$121,IF(ISNUMBER(SEARCH("Positive",'3 INPUT SAP DATA'!$R74)),Data!$I$120)))</f>
        <v/>
      </c>
      <c r="BI71" s="176" t="str">
        <f>IF($B71="","",IF(ISNUMBER(SEARCH("Gas",'3 INPUT SAP DATA'!$AI74)),Data!$G$119*Data!$I$119,0)
+(('3 INPUT SAP DATA'!$AQ74*1000/8760)-IF(ISNUMBER(SEARCH("Gas",'3 INPUT SAP DATA'!$AI74)),Data!$G$119*Data!$I$119,0))
*IF(ISNUMBER(SEARCH("MVHR",'3 INPUT SAP DATA'!$R74)),Data!$I$121,IF(ISNUMBER(SEARCH("Positive",'3 INPUT SAP DATA'!$R74)),Data!$I$120)))</f>
        <v/>
      </c>
      <c r="BJ71" s="176" t="str">
        <f>IF($B71="","",IF(ISNUMBER(SEARCH("Gas",'3 INPUT SAP DATA'!$AI74)),Data!$G$119*Data!$I$119,0)
+(('3 INPUT SAP DATA'!$AQ74*1000/8760)-IF(ISNUMBER(SEARCH("Gas",'3 INPUT SAP DATA'!$AI74)),Data!$G$119*Data!$I$119,0))
*IF(ISNUMBER(SEARCH("MVHR",'3 INPUT SAP DATA'!$R74)),Data!$I$121,IF(ISNUMBER(SEARCH("Positive",'3 INPUT SAP DATA'!$R74)),Data!$I$120)))</f>
        <v/>
      </c>
      <c r="BK71" s="24" t="str">
        <f>IF($B71="","",Occupancy!$G67*Data!$G$122*Data!$I$122)</f>
        <v/>
      </c>
      <c r="BL71" s="24" t="str">
        <f>IF($B71="","",Occupancy!$G67*Data!$G$122*Data!$I$122)</f>
        <v/>
      </c>
      <c r="BM71" s="24" t="str">
        <f>IF($B71="","",Occupancy!$G67*Data!$G$122*Data!$I$122)</f>
        <v/>
      </c>
      <c r="BN71" s="24" t="str">
        <f>IF($B71="","",Occupancy!$G67*Data!$G$122*Data!$I$122)</f>
        <v/>
      </c>
      <c r="BO71" s="24" t="str">
        <f>IF($B71="","",Occupancy!$G67*Data!$G$122*Data!$I$122)</f>
        <v/>
      </c>
      <c r="BP71" s="24" t="str">
        <f>IF($B71="","",Occupancy!$G67*Data!$G$122*Data!$I$122)</f>
        <v/>
      </c>
      <c r="BQ71" s="24" t="str">
        <f>IF($B71="","",Occupancy!$G67*Data!$G$122*Data!$I$122)</f>
        <v/>
      </c>
      <c r="BR71" s="24" t="str">
        <f>IF($B71="","",Occupancy!$G67*Data!$G$122*Data!$I$122)</f>
        <v/>
      </c>
      <c r="BS71" s="24" t="str">
        <f>IF($B71="","",Occupancy!$G67*Data!$G$122*Data!$I$122)</f>
        <v/>
      </c>
      <c r="BT71" s="24" t="str">
        <f>IF($B71="","",Occupancy!$G67*Data!$G$122*Data!$I$122)</f>
        <v/>
      </c>
      <c r="BU71" s="24" t="str">
        <f>IF($B71="","",Occupancy!$G67*Data!$G$122*Data!$I$122)</f>
        <v/>
      </c>
      <c r="BV71" s="24" t="str">
        <f>IF($B71="","",Occupancy!$G67*Data!$G$122*Data!$I$122)</f>
        <v/>
      </c>
      <c r="BW71" s="175" t="str">
        <f>IF($B71="","",1000*DHW!CV71/(Data!D$18*24))</f>
        <v/>
      </c>
      <c r="BX71" s="175" t="str">
        <f>IF($B71="","",1000*DHW!CW71/(Data!E$18*24))</f>
        <v/>
      </c>
      <c r="BY71" s="175" t="str">
        <f>IF($B71="","",1000*DHW!CX71/(Data!F$18*24))</f>
        <v/>
      </c>
      <c r="BZ71" s="175" t="str">
        <f>IF($B71="","",1000*DHW!CY71/(Data!G$18*24))</f>
        <v/>
      </c>
      <c r="CA71" s="175" t="str">
        <f>IF($B71="","",1000*DHW!CZ71/(Data!H$18*24))</f>
        <v/>
      </c>
      <c r="CB71" s="175" t="str">
        <f>IF($B71="","",1000*DHW!DA71/(Data!I$18*24))</f>
        <v/>
      </c>
      <c r="CC71" s="175" t="str">
        <f>IF($B71="","",1000*DHW!DB71/(Data!J$18*24))</f>
        <v/>
      </c>
      <c r="CD71" s="175" t="str">
        <f>IF($B71="","",1000*DHW!DC71/(Data!K$18*24))</f>
        <v/>
      </c>
      <c r="CE71" s="175" t="str">
        <f>IF($B71="","",1000*DHW!DD71/(Data!L$18*24))</f>
        <v/>
      </c>
      <c r="CF71" s="175" t="str">
        <f>IF($B71="","",1000*DHW!DE71/(Data!M$18*24))</f>
        <v/>
      </c>
      <c r="CG71" s="175" t="str">
        <f>IF($B71="","",1000*DHW!DF71/(Data!N$18*24))</f>
        <v/>
      </c>
      <c r="CH71" s="175" t="str">
        <f>IF($B71="","",1000*DHW!DG71/(Data!O$18*24))</f>
        <v/>
      </c>
      <c r="CI71" s="24" t="str">
        <f t="shared" si="12"/>
        <v/>
      </c>
      <c r="CJ71" s="24" t="str">
        <f t="shared" si="13"/>
        <v/>
      </c>
      <c r="CK71" s="24" t="str">
        <f t="shared" si="14"/>
        <v/>
      </c>
      <c r="CL71" s="24" t="str">
        <f t="shared" si="15"/>
        <v/>
      </c>
      <c r="CM71" s="24" t="str">
        <f t="shared" si="16"/>
        <v/>
      </c>
      <c r="CN71" s="24" t="str">
        <f t="shared" si="17"/>
        <v/>
      </c>
      <c r="CO71" s="24" t="str">
        <f t="shared" si="18"/>
        <v/>
      </c>
      <c r="CP71" s="24" t="str">
        <f t="shared" si="19"/>
        <v/>
      </c>
      <c r="CQ71" s="24" t="str">
        <f t="shared" si="20"/>
        <v/>
      </c>
      <c r="CR71" s="24" t="str">
        <f t="shared" si="21"/>
        <v/>
      </c>
      <c r="CS71" s="24" t="str">
        <f t="shared" si="22"/>
        <v/>
      </c>
      <c r="CT71" s="24" t="str">
        <f t="shared" si="23"/>
        <v/>
      </c>
    </row>
    <row r="72" spans="2:98" s="3" customFormat="1" ht="19.899999999999999" customHeight="1">
      <c r="B72" s="16" t="str">
        <f>IF('3 INPUT SAP DATA'!H75="","",'3 INPUT SAP DATA'!H75)</f>
        <v/>
      </c>
      <c r="C72" s="24" t="str">
        <f>IF($B72="","",Data!$G$115*Occupancy!$G68*Data!$I$115)</f>
        <v/>
      </c>
      <c r="D72" s="24" t="str">
        <f>IF($B72="","",Data!$G$115*Occupancy!$G68*Data!$I$115)</f>
        <v/>
      </c>
      <c r="E72" s="24" t="str">
        <f>IF($B72="","",Data!$G$115*Occupancy!$G68*Data!$I$115)</f>
        <v/>
      </c>
      <c r="F72" s="24" t="str">
        <f>IF($B72="","",Data!$G$115*Occupancy!$G68*Data!$I$115)</f>
        <v/>
      </c>
      <c r="G72" s="24" t="str">
        <f>IF($B72="","",Data!$G$115*Occupancy!$G68*Data!$I$115)</f>
        <v/>
      </c>
      <c r="H72" s="24" t="str">
        <f>IF($B72="","",Data!$G$115*Occupancy!$G68*Data!$I$115)</f>
        <v/>
      </c>
      <c r="I72" s="24" t="str">
        <f>IF($B72="","",Data!$G$115*Occupancy!$G68*Data!$I$115)</f>
        <v/>
      </c>
      <c r="J72" s="24" t="str">
        <f>IF($B72="","",Data!$G$115*Occupancy!$G68*Data!$I$115)</f>
        <v/>
      </c>
      <c r="K72" s="24" t="str">
        <f>IF($B72="","",Data!$G$115*Occupancy!$G68*Data!$I$115)</f>
        <v/>
      </c>
      <c r="L72" s="24" t="str">
        <f>IF($B72="","",Data!$G$115*Occupancy!$G68*Data!$I$115)</f>
        <v/>
      </c>
      <c r="M72" s="24" t="str">
        <f>IF($B72="","",Data!$G$115*Occupancy!$G68*Data!$I$115)</f>
        <v/>
      </c>
      <c r="N72" s="24" t="str">
        <f>IF($B72="","",Data!$G$115*Occupancy!$G68*Data!$I$115)</f>
        <v/>
      </c>
      <c r="O72" s="175" t="str">
        <f>IF($B72="","",Lighting!P71)</f>
        <v/>
      </c>
      <c r="P72" s="175" t="str">
        <f>IF($B72="","",Lighting!Q71)</f>
        <v/>
      </c>
      <c r="Q72" s="175" t="str">
        <f>IF($B72="","",Lighting!R71)</f>
        <v/>
      </c>
      <c r="R72" s="175" t="str">
        <f>IF($B72="","",Lighting!S71)</f>
        <v/>
      </c>
      <c r="S72" s="175" t="str">
        <f>IF($B72="","",Lighting!T71)</f>
        <v/>
      </c>
      <c r="T72" s="175" t="str">
        <f>IF($B72="","",Lighting!U71)</f>
        <v/>
      </c>
      <c r="U72" s="175" t="str">
        <f>IF($B72="","",Lighting!V71)</f>
        <v/>
      </c>
      <c r="V72" s="175" t="str">
        <f>IF($B72="","",Lighting!W71)</f>
        <v/>
      </c>
      <c r="W72" s="175" t="str">
        <f>IF($B72="","",Lighting!X71)</f>
        <v/>
      </c>
      <c r="X72" s="175" t="str">
        <f>IF($B72="","",Lighting!Y71)</f>
        <v/>
      </c>
      <c r="Y72" s="175" t="str">
        <f>IF($B72="","",Lighting!Z71)</f>
        <v/>
      </c>
      <c r="Z72" s="175" t="str">
        <f>IF($B72="","",Lighting!AA71)</f>
        <v/>
      </c>
      <c r="AA72" s="24" t="str">
        <f>IF($B72="","",Appliances!W71)</f>
        <v/>
      </c>
      <c r="AB72" s="24" t="str">
        <f>IF($B72="","",Appliances!X71)</f>
        <v/>
      </c>
      <c r="AC72" s="24" t="str">
        <f>IF($B72="","",Appliances!Y71)</f>
        <v/>
      </c>
      <c r="AD72" s="24" t="str">
        <f>IF($B72="","",Appliances!Z71)</f>
        <v/>
      </c>
      <c r="AE72" s="24" t="str">
        <f>IF($B72="","",Appliances!AA71)</f>
        <v/>
      </c>
      <c r="AF72" s="24" t="str">
        <f>IF($B72="","",Appliances!AB71)</f>
        <v/>
      </c>
      <c r="AG72" s="24" t="str">
        <f>IF($B72="","",Appliances!AC71)</f>
        <v/>
      </c>
      <c r="AH72" s="24" t="str">
        <f>IF($B72="","",Appliances!AD71)</f>
        <v/>
      </c>
      <c r="AI72" s="24" t="str">
        <f>IF($B72="","",Appliances!AE71)</f>
        <v/>
      </c>
      <c r="AJ72" s="24" t="str">
        <f>IF($B72="","",Appliances!AF71)</f>
        <v/>
      </c>
      <c r="AK72" s="24" t="str">
        <f>IF($B72="","",Appliances!AG71)</f>
        <v/>
      </c>
      <c r="AL72" s="24" t="str">
        <f>IF($B72="","",Appliances!AH71)</f>
        <v/>
      </c>
      <c r="AM72" s="24" t="str">
        <f>IF($B72="","",Cooking!P71)</f>
        <v/>
      </c>
      <c r="AN72" s="24" t="str">
        <f>IF($B72="","",Cooking!Q71)</f>
        <v/>
      </c>
      <c r="AO72" s="24" t="str">
        <f>IF($B72="","",Cooking!R71)</f>
        <v/>
      </c>
      <c r="AP72" s="24" t="str">
        <f>IF($B72="","",Cooking!S71)</f>
        <v/>
      </c>
      <c r="AQ72" s="24" t="str">
        <f>IF($B72="","",Cooking!T71)</f>
        <v/>
      </c>
      <c r="AR72" s="24" t="str">
        <f>IF($B72="","",Cooking!U71)</f>
        <v/>
      </c>
      <c r="AS72" s="24" t="str">
        <f>IF($B72="","",Cooking!V71)</f>
        <v/>
      </c>
      <c r="AT72" s="24" t="str">
        <f>IF($B72="","",Cooking!W71)</f>
        <v/>
      </c>
      <c r="AU72" s="24" t="str">
        <f>IF($B72="","",Cooking!X71)</f>
        <v/>
      </c>
      <c r="AV72" s="24" t="str">
        <f>IF($B72="","",Cooking!Y71)</f>
        <v/>
      </c>
      <c r="AW72" s="24" t="str">
        <f>IF($B72="","",Cooking!Z71)</f>
        <v/>
      </c>
      <c r="AX72" s="24" t="str">
        <f>IF($B72="","",Cooking!AA71)</f>
        <v/>
      </c>
      <c r="AY72" s="176" t="str">
        <f>IF($B72="","",IF(ISNUMBER(SEARCH("Gas",'3 INPUT SAP DATA'!$AI75)),Data!$G$119*Data!$I$119,0)
+(('3 INPUT SAP DATA'!$AQ75*1000/8760)-IF(ISNUMBER(SEARCH("Gas",'3 INPUT SAP DATA'!$AI75)),Data!$G$119*Data!$I$119,0))
*IF(ISNUMBER(SEARCH("MVHR",'3 INPUT SAP DATA'!$R75)),Data!$I$121,IF(ISNUMBER(SEARCH("Positive",'3 INPUT SAP DATA'!$R75)),Data!$I$120)))</f>
        <v/>
      </c>
      <c r="AZ72" s="176" t="str">
        <f>IF($B72="","",IF(ISNUMBER(SEARCH("Gas",'3 INPUT SAP DATA'!$AI75)),Data!$G$119*Data!$I$119,0)
+(('3 INPUT SAP DATA'!$AQ75*1000/8760)-IF(ISNUMBER(SEARCH("Gas",'3 INPUT SAP DATA'!$AI75)),Data!$G$119*Data!$I$119,0))
*IF(ISNUMBER(SEARCH("MVHR",'3 INPUT SAP DATA'!$R75)),Data!$I$121,IF(ISNUMBER(SEARCH("Positive",'3 INPUT SAP DATA'!$R75)),Data!$I$120)))</f>
        <v/>
      </c>
      <c r="BA72" s="176" t="str">
        <f>IF($B72="","",IF(ISNUMBER(SEARCH("Gas",'3 INPUT SAP DATA'!$AI75)),Data!$G$119*Data!$I$119,0)
+(('3 INPUT SAP DATA'!$AQ75*1000/8760)-IF(ISNUMBER(SEARCH("Gas",'3 INPUT SAP DATA'!$AI75)),Data!$G$119*Data!$I$119,0))
*IF(ISNUMBER(SEARCH("MVHR",'3 INPUT SAP DATA'!$R75)),Data!$I$121,IF(ISNUMBER(SEARCH("Positive",'3 INPUT SAP DATA'!$R75)),Data!$I$120)))</f>
        <v/>
      </c>
      <c r="BB72" s="176" t="str">
        <f>IF($B72="","",IF(ISNUMBER(SEARCH("Gas",'3 INPUT SAP DATA'!$AI75)),Data!$G$119*Data!$I$119,0)
+(('3 INPUT SAP DATA'!$AQ75*1000/8760)-IF(ISNUMBER(SEARCH("Gas",'3 INPUT SAP DATA'!$AI75)),Data!$G$119*Data!$I$119,0))
*IF(ISNUMBER(SEARCH("MVHR",'3 INPUT SAP DATA'!$R75)),Data!$I$121,IF(ISNUMBER(SEARCH("Positive",'3 INPUT SAP DATA'!$R75)),Data!$I$120)))</f>
        <v/>
      </c>
      <c r="BC72" s="176" t="str">
        <f>IF($B72="","",IF(ISNUMBER(SEARCH("Gas",'3 INPUT SAP DATA'!$AI75)),Data!$G$119*Data!$I$119,0)
+(('3 INPUT SAP DATA'!$AQ75*1000/8760)-IF(ISNUMBER(SEARCH("Gas",'3 INPUT SAP DATA'!$AI75)),Data!$G$119*Data!$I$119,0))
*IF(ISNUMBER(SEARCH("MVHR",'3 INPUT SAP DATA'!$R75)),Data!$I$121,IF(ISNUMBER(SEARCH("Positive",'3 INPUT SAP DATA'!$R75)),Data!$I$120)))</f>
        <v/>
      </c>
      <c r="BD72" s="176" t="str">
        <f>IF($B72="","",IF(ISNUMBER(SEARCH("Gas",'3 INPUT SAP DATA'!$AI75)),Data!$G$119*Data!$I$119,0)
+(('3 INPUT SAP DATA'!$AQ75*1000/8760)-IF(ISNUMBER(SEARCH("Gas",'3 INPUT SAP DATA'!$AI75)),Data!$G$119*Data!$I$119,0))
*IF(ISNUMBER(SEARCH("MVHR",'3 INPUT SAP DATA'!$R75)),Data!$I$121,IF(ISNUMBER(SEARCH("Positive",'3 INPUT SAP DATA'!$R75)),Data!$I$120)))</f>
        <v/>
      </c>
      <c r="BE72" s="176" t="str">
        <f>IF($B72="","",IF(ISNUMBER(SEARCH("Gas",'3 INPUT SAP DATA'!$AI75)),Data!$G$119*Data!$I$119,0)
+(('3 INPUT SAP DATA'!$AQ75*1000/8760)-IF(ISNUMBER(SEARCH("Gas",'3 INPUT SAP DATA'!$AI75)),Data!$G$119*Data!$I$119,0))
*IF(ISNUMBER(SEARCH("MVHR",'3 INPUT SAP DATA'!$R75)),Data!$I$121,IF(ISNUMBER(SEARCH("Positive",'3 INPUT SAP DATA'!$R75)),Data!$I$120)))</f>
        <v/>
      </c>
      <c r="BF72" s="176" t="str">
        <f>IF($B72="","",IF(ISNUMBER(SEARCH("Gas",'3 INPUT SAP DATA'!$AI75)),Data!$G$119*Data!$I$119,0)
+(('3 INPUT SAP DATA'!$AQ75*1000/8760)-IF(ISNUMBER(SEARCH("Gas",'3 INPUT SAP DATA'!$AI75)),Data!$G$119*Data!$I$119,0))
*IF(ISNUMBER(SEARCH("MVHR",'3 INPUT SAP DATA'!$R75)),Data!$I$121,IF(ISNUMBER(SEARCH("Positive",'3 INPUT SAP DATA'!$R75)),Data!$I$120)))</f>
        <v/>
      </c>
      <c r="BG72" s="176" t="str">
        <f>IF($B72="","",IF(ISNUMBER(SEARCH("Gas",'3 INPUT SAP DATA'!$AI75)),Data!$G$119*Data!$I$119,0)
+(('3 INPUT SAP DATA'!$AQ75*1000/8760)-IF(ISNUMBER(SEARCH("Gas",'3 INPUT SAP DATA'!$AI75)),Data!$G$119*Data!$I$119,0))
*IF(ISNUMBER(SEARCH("MVHR",'3 INPUT SAP DATA'!$R75)),Data!$I$121,IF(ISNUMBER(SEARCH("Positive",'3 INPUT SAP DATA'!$R75)),Data!$I$120)))</f>
        <v/>
      </c>
      <c r="BH72" s="176" t="str">
        <f>IF($B72="","",IF(ISNUMBER(SEARCH("Gas",'3 INPUT SAP DATA'!$AI75)),Data!$G$119*Data!$I$119,0)
+(('3 INPUT SAP DATA'!$AQ75*1000/8760)-IF(ISNUMBER(SEARCH("Gas",'3 INPUT SAP DATA'!$AI75)),Data!$G$119*Data!$I$119,0))
*IF(ISNUMBER(SEARCH("MVHR",'3 INPUT SAP DATA'!$R75)),Data!$I$121,IF(ISNUMBER(SEARCH("Positive",'3 INPUT SAP DATA'!$R75)),Data!$I$120)))</f>
        <v/>
      </c>
      <c r="BI72" s="176" t="str">
        <f>IF($B72="","",IF(ISNUMBER(SEARCH("Gas",'3 INPUT SAP DATA'!$AI75)),Data!$G$119*Data!$I$119,0)
+(('3 INPUT SAP DATA'!$AQ75*1000/8760)-IF(ISNUMBER(SEARCH("Gas",'3 INPUT SAP DATA'!$AI75)),Data!$G$119*Data!$I$119,0))
*IF(ISNUMBER(SEARCH("MVHR",'3 INPUT SAP DATA'!$R75)),Data!$I$121,IF(ISNUMBER(SEARCH("Positive",'3 INPUT SAP DATA'!$R75)),Data!$I$120)))</f>
        <v/>
      </c>
      <c r="BJ72" s="176" t="str">
        <f>IF($B72="","",IF(ISNUMBER(SEARCH("Gas",'3 INPUT SAP DATA'!$AI75)),Data!$G$119*Data!$I$119,0)
+(('3 INPUT SAP DATA'!$AQ75*1000/8760)-IF(ISNUMBER(SEARCH("Gas",'3 INPUT SAP DATA'!$AI75)),Data!$G$119*Data!$I$119,0))
*IF(ISNUMBER(SEARCH("MVHR",'3 INPUT SAP DATA'!$R75)),Data!$I$121,IF(ISNUMBER(SEARCH("Positive",'3 INPUT SAP DATA'!$R75)),Data!$I$120)))</f>
        <v/>
      </c>
      <c r="BK72" s="24" t="str">
        <f>IF($B72="","",Occupancy!$G68*Data!$G$122*Data!$I$122)</f>
        <v/>
      </c>
      <c r="BL72" s="24" t="str">
        <f>IF($B72="","",Occupancy!$G68*Data!$G$122*Data!$I$122)</f>
        <v/>
      </c>
      <c r="BM72" s="24" t="str">
        <f>IF($B72="","",Occupancy!$G68*Data!$G$122*Data!$I$122)</f>
        <v/>
      </c>
      <c r="BN72" s="24" t="str">
        <f>IF($B72="","",Occupancy!$G68*Data!$G$122*Data!$I$122)</f>
        <v/>
      </c>
      <c r="BO72" s="24" t="str">
        <f>IF($B72="","",Occupancy!$G68*Data!$G$122*Data!$I$122)</f>
        <v/>
      </c>
      <c r="BP72" s="24" t="str">
        <f>IF($B72="","",Occupancy!$G68*Data!$G$122*Data!$I$122)</f>
        <v/>
      </c>
      <c r="BQ72" s="24" t="str">
        <f>IF($B72="","",Occupancy!$G68*Data!$G$122*Data!$I$122)</f>
        <v/>
      </c>
      <c r="BR72" s="24" t="str">
        <f>IF($B72="","",Occupancy!$G68*Data!$G$122*Data!$I$122)</f>
        <v/>
      </c>
      <c r="BS72" s="24" t="str">
        <f>IF($B72="","",Occupancy!$G68*Data!$G$122*Data!$I$122)</f>
        <v/>
      </c>
      <c r="BT72" s="24" t="str">
        <f>IF($B72="","",Occupancy!$G68*Data!$G$122*Data!$I$122)</f>
        <v/>
      </c>
      <c r="BU72" s="24" t="str">
        <f>IF($B72="","",Occupancy!$G68*Data!$G$122*Data!$I$122)</f>
        <v/>
      </c>
      <c r="BV72" s="24" t="str">
        <f>IF($B72="","",Occupancy!$G68*Data!$G$122*Data!$I$122)</f>
        <v/>
      </c>
      <c r="BW72" s="175" t="str">
        <f>IF($B72="","",1000*DHW!CV72/(Data!D$18*24))</f>
        <v/>
      </c>
      <c r="BX72" s="175" t="str">
        <f>IF($B72="","",1000*DHW!CW72/(Data!E$18*24))</f>
        <v/>
      </c>
      <c r="BY72" s="175" t="str">
        <f>IF($B72="","",1000*DHW!CX72/(Data!F$18*24))</f>
        <v/>
      </c>
      <c r="BZ72" s="175" t="str">
        <f>IF($B72="","",1000*DHW!CY72/(Data!G$18*24))</f>
        <v/>
      </c>
      <c r="CA72" s="175" t="str">
        <f>IF($B72="","",1000*DHW!CZ72/(Data!H$18*24))</f>
        <v/>
      </c>
      <c r="CB72" s="175" t="str">
        <f>IF($B72="","",1000*DHW!DA72/(Data!I$18*24))</f>
        <v/>
      </c>
      <c r="CC72" s="175" t="str">
        <f>IF($B72="","",1000*DHW!DB72/(Data!J$18*24))</f>
        <v/>
      </c>
      <c r="CD72" s="175" t="str">
        <f>IF($B72="","",1000*DHW!DC72/(Data!K$18*24))</f>
        <v/>
      </c>
      <c r="CE72" s="175" t="str">
        <f>IF($B72="","",1000*DHW!DD72/(Data!L$18*24))</f>
        <v/>
      </c>
      <c r="CF72" s="175" t="str">
        <f>IF($B72="","",1000*DHW!DE72/(Data!M$18*24))</f>
        <v/>
      </c>
      <c r="CG72" s="175" t="str">
        <f>IF($B72="","",1000*DHW!DF72/(Data!N$18*24))</f>
        <v/>
      </c>
      <c r="CH72" s="175" t="str">
        <f>IF($B72="","",1000*DHW!DG72/(Data!O$18*24))</f>
        <v/>
      </c>
      <c r="CI72" s="24" t="str">
        <f t="shared" si="12"/>
        <v/>
      </c>
      <c r="CJ72" s="24" t="str">
        <f t="shared" si="13"/>
        <v/>
      </c>
      <c r="CK72" s="24" t="str">
        <f t="shared" si="14"/>
        <v/>
      </c>
      <c r="CL72" s="24" t="str">
        <f t="shared" si="15"/>
        <v/>
      </c>
      <c r="CM72" s="24" t="str">
        <f t="shared" si="16"/>
        <v/>
      </c>
      <c r="CN72" s="24" t="str">
        <f t="shared" si="17"/>
        <v/>
      </c>
      <c r="CO72" s="24" t="str">
        <f t="shared" si="18"/>
        <v/>
      </c>
      <c r="CP72" s="24" t="str">
        <f t="shared" si="19"/>
        <v/>
      </c>
      <c r="CQ72" s="24" t="str">
        <f t="shared" si="20"/>
        <v/>
      </c>
      <c r="CR72" s="24" t="str">
        <f t="shared" si="21"/>
        <v/>
      </c>
      <c r="CS72" s="24" t="str">
        <f t="shared" si="22"/>
        <v/>
      </c>
      <c r="CT72" s="24" t="str">
        <f t="shared" si="23"/>
        <v/>
      </c>
    </row>
    <row r="73" spans="2:98" s="3" customFormat="1" ht="19.899999999999999" customHeight="1">
      <c r="B73" s="16" t="str">
        <f>IF('3 INPUT SAP DATA'!H76="","",'3 INPUT SAP DATA'!H76)</f>
        <v/>
      </c>
      <c r="C73" s="24" t="str">
        <f>IF($B73="","",Data!$G$115*Occupancy!$G69*Data!$I$115)</f>
        <v/>
      </c>
      <c r="D73" s="24" t="str">
        <f>IF($B73="","",Data!$G$115*Occupancy!$G69*Data!$I$115)</f>
        <v/>
      </c>
      <c r="E73" s="24" t="str">
        <f>IF($B73="","",Data!$G$115*Occupancy!$G69*Data!$I$115)</f>
        <v/>
      </c>
      <c r="F73" s="24" t="str">
        <f>IF($B73="","",Data!$G$115*Occupancy!$G69*Data!$I$115)</f>
        <v/>
      </c>
      <c r="G73" s="24" t="str">
        <f>IF($B73="","",Data!$G$115*Occupancy!$G69*Data!$I$115)</f>
        <v/>
      </c>
      <c r="H73" s="24" t="str">
        <f>IF($B73="","",Data!$G$115*Occupancy!$G69*Data!$I$115)</f>
        <v/>
      </c>
      <c r="I73" s="24" t="str">
        <f>IF($B73="","",Data!$G$115*Occupancy!$G69*Data!$I$115)</f>
        <v/>
      </c>
      <c r="J73" s="24" t="str">
        <f>IF($B73="","",Data!$G$115*Occupancy!$G69*Data!$I$115)</f>
        <v/>
      </c>
      <c r="K73" s="24" t="str">
        <f>IF($B73="","",Data!$G$115*Occupancy!$G69*Data!$I$115)</f>
        <v/>
      </c>
      <c r="L73" s="24" t="str">
        <f>IF($B73="","",Data!$G$115*Occupancy!$G69*Data!$I$115)</f>
        <v/>
      </c>
      <c r="M73" s="24" t="str">
        <f>IF($B73="","",Data!$G$115*Occupancy!$G69*Data!$I$115)</f>
        <v/>
      </c>
      <c r="N73" s="24" t="str">
        <f>IF($B73="","",Data!$G$115*Occupancy!$G69*Data!$I$115)</f>
        <v/>
      </c>
      <c r="O73" s="175" t="str">
        <f>IF($B73="","",Lighting!P72)</f>
        <v/>
      </c>
      <c r="P73" s="175" t="str">
        <f>IF($B73="","",Lighting!Q72)</f>
        <v/>
      </c>
      <c r="Q73" s="175" t="str">
        <f>IF($B73="","",Lighting!R72)</f>
        <v/>
      </c>
      <c r="R73" s="175" t="str">
        <f>IF($B73="","",Lighting!S72)</f>
        <v/>
      </c>
      <c r="S73" s="175" t="str">
        <f>IF($B73="","",Lighting!T72)</f>
        <v/>
      </c>
      <c r="T73" s="175" t="str">
        <f>IF($B73="","",Lighting!U72)</f>
        <v/>
      </c>
      <c r="U73" s="175" t="str">
        <f>IF($B73="","",Lighting!V72)</f>
        <v/>
      </c>
      <c r="V73" s="175" t="str">
        <f>IF($B73="","",Lighting!W72)</f>
        <v/>
      </c>
      <c r="W73" s="175" t="str">
        <f>IF($B73="","",Lighting!X72)</f>
        <v/>
      </c>
      <c r="X73" s="175" t="str">
        <f>IF($B73="","",Lighting!Y72)</f>
        <v/>
      </c>
      <c r="Y73" s="175" t="str">
        <f>IF($B73="","",Lighting!Z72)</f>
        <v/>
      </c>
      <c r="Z73" s="175" t="str">
        <f>IF($B73="","",Lighting!AA72)</f>
        <v/>
      </c>
      <c r="AA73" s="24" t="str">
        <f>IF($B73="","",Appliances!W72)</f>
        <v/>
      </c>
      <c r="AB73" s="24" t="str">
        <f>IF($B73="","",Appliances!X72)</f>
        <v/>
      </c>
      <c r="AC73" s="24" t="str">
        <f>IF($B73="","",Appliances!Y72)</f>
        <v/>
      </c>
      <c r="AD73" s="24" t="str">
        <f>IF($B73="","",Appliances!Z72)</f>
        <v/>
      </c>
      <c r="AE73" s="24" t="str">
        <f>IF($B73="","",Appliances!AA72)</f>
        <v/>
      </c>
      <c r="AF73" s="24" t="str">
        <f>IF($B73="","",Appliances!AB72)</f>
        <v/>
      </c>
      <c r="AG73" s="24" t="str">
        <f>IF($B73="","",Appliances!AC72)</f>
        <v/>
      </c>
      <c r="AH73" s="24" t="str">
        <f>IF($B73="","",Appliances!AD72)</f>
        <v/>
      </c>
      <c r="AI73" s="24" t="str">
        <f>IF($B73="","",Appliances!AE72)</f>
        <v/>
      </c>
      <c r="AJ73" s="24" t="str">
        <f>IF($B73="","",Appliances!AF72)</f>
        <v/>
      </c>
      <c r="AK73" s="24" t="str">
        <f>IF($B73="","",Appliances!AG72)</f>
        <v/>
      </c>
      <c r="AL73" s="24" t="str">
        <f>IF($B73="","",Appliances!AH72)</f>
        <v/>
      </c>
      <c r="AM73" s="24" t="str">
        <f>IF($B73="","",Cooking!P72)</f>
        <v/>
      </c>
      <c r="AN73" s="24" t="str">
        <f>IF($B73="","",Cooking!Q72)</f>
        <v/>
      </c>
      <c r="AO73" s="24" t="str">
        <f>IF($B73="","",Cooking!R72)</f>
        <v/>
      </c>
      <c r="AP73" s="24" t="str">
        <f>IF($B73="","",Cooking!S72)</f>
        <v/>
      </c>
      <c r="AQ73" s="24" t="str">
        <f>IF($B73="","",Cooking!T72)</f>
        <v/>
      </c>
      <c r="AR73" s="24" t="str">
        <f>IF($B73="","",Cooking!U72)</f>
        <v/>
      </c>
      <c r="AS73" s="24" t="str">
        <f>IF($B73="","",Cooking!V72)</f>
        <v/>
      </c>
      <c r="AT73" s="24" t="str">
        <f>IF($B73="","",Cooking!W72)</f>
        <v/>
      </c>
      <c r="AU73" s="24" t="str">
        <f>IF($B73="","",Cooking!X72)</f>
        <v/>
      </c>
      <c r="AV73" s="24" t="str">
        <f>IF($B73="","",Cooking!Y72)</f>
        <v/>
      </c>
      <c r="AW73" s="24" t="str">
        <f>IF($B73="","",Cooking!Z72)</f>
        <v/>
      </c>
      <c r="AX73" s="24" t="str">
        <f>IF($B73="","",Cooking!AA72)</f>
        <v/>
      </c>
      <c r="AY73" s="176" t="str">
        <f>IF($B73="","",IF(ISNUMBER(SEARCH("Gas",'3 INPUT SAP DATA'!$AI76)),Data!$G$119*Data!$I$119,0)
+(('3 INPUT SAP DATA'!$AQ76*1000/8760)-IF(ISNUMBER(SEARCH("Gas",'3 INPUT SAP DATA'!$AI76)),Data!$G$119*Data!$I$119,0))
*IF(ISNUMBER(SEARCH("MVHR",'3 INPUT SAP DATA'!$R76)),Data!$I$121,IF(ISNUMBER(SEARCH("Positive",'3 INPUT SAP DATA'!$R76)),Data!$I$120)))</f>
        <v/>
      </c>
      <c r="AZ73" s="176" t="str">
        <f>IF($B73="","",IF(ISNUMBER(SEARCH("Gas",'3 INPUT SAP DATA'!$AI76)),Data!$G$119*Data!$I$119,0)
+(('3 INPUT SAP DATA'!$AQ76*1000/8760)-IF(ISNUMBER(SEARCH("Gas",'3 INPUT SAP DATA'!$AI76)),Data!$G$119*Data!$I$119,0))
*IF(ISNUMBER(SEARCH("MVHR",'3 INPUT SAP DATA'!$R76)),Data!$I$121,IF(ISNUMBER(SEARCH("Positive",'3 INPUT SAP DATA'!$R76)),Data!$I$120)))</f>
        <v/>
      </c>
      <c r="BA73" s="176" t="str">
        <f>IF($B73="","",IF(ISNUMBER(SEARCH("Gas",'3 INPUT SAP DATA'!$AI76)),Data!$G$119*Data!$I$119,0)
+(('3 INPUT SAP DATA'!$AQ76*1000/8760)-IF(ISNUMBER(SEARCH("Gas",'3 INPUT SAP DATA'!$AI76)),Data!$G$119*Data!$I$119,0))
*IF(ISNUMBER(SEARCH("MVHR",'3 INPUT SAP DATA'!$R76)),Data!$I$121,IF(ISNUMBER(SEARCH("Positive",'3 INPUT SAP DATA'!$R76)),Data!$I$120)))</f>
        <v/>
      </c>
      <c r="BB73" s="176" t="str">
        <f>IF($B73="","",IF(ISNUMBER(SEARCH("Gas",'3 INPUT SAP DATA'!$AI76)),Data!$G$119*Data!$I$119,0)
+(('3 INPUT SAP DATA'!$AQ76*1000/8760)-IF(ISNUMBER(SEARCH("Gas",'3 INPUT SAP DATA'!$AI76)),Data!$G$119*Data!$I$119,0))
*IF(ISNUMBER(SEARCH("MVHR",'3 INPUT SAP DATA'!$R76)),Data!$I$121,IF(ISNUMBER(SEARCH("Positive",'3 INPUT SAP DATA'!$R76)),Data!$I$120)))</f>
        <v/>
      </c>
      <c r="BC73" s="176" t="str">
        <f>IF($B73="","",IF(ISNUMBER(SEARCH("Gas",'3 INPUT SAP DATA'!$AI76)),Data!$G$119*Data!$I$119,0)
+(('3 INPUT SAP DATA'!$AQ76*1000/8760)-IF(ISNUMBER(SEARCH("Gas",'3 INPUT SAP DATA'!$AI76)),Data!$G$119*Data!$I$119,0))
*IF(ISNUMBER(SEARCH("MVHR",'3 INPUT SAP DATA'!$R76)),Data!$I$121,IF(ISNUMBER(SEARCH("Positive",'3 INPUT SAP DATA'!$R76)),Data!$I$120)))</f>
        <v/>
      </c>
      <c r="BD73" s="176" t="str">
        <f>IF($B73="","",IF(ISNUMBER(SEARCH("Gas",'3 INPUT SAP DATA'!$AI76)),Data!$G$119*Data!$I$119,0)
+(('3 INPUT SAP DATA'!$AQ76*1000/8760)-IF(ISNUMBER(SEARCH("Gas",'3 INPUT SAP DATA'!$AI76)),Data!$G$119*Data!$I$119,0))
*IF(ISNUMBER(SEARCH("MVHR",'3 INPUT SAP DATA'!$R76)),Data!$I$121,IF(ISNUMBER(SEARCH("Positive",'3 INPUT SAP DATA'!$R76)),Data!$I$120)))</f>
        <v/>
      </c>
      <c r="BE73" s="176" t="str">
        <f>IF($B73="","",IF(ISNUMBER(SEARCH("Gas",'3 INPUT SAP DATA'!$AI76)),Data!$G$119*Data!$I$119,0)
+(('3 INPUT SAP DATA'!$AQ76*1000/8760)-IF(ISNUMBER(SEARCH("Gas",'3 INPUT SAP DATA'!$AI76)),Data!$G$119*Data!$I$119,0))
*IF(ISNUMBER(SEARCH("MVHR",'3 INPUT SAP DATA'!$R76)),Data!$I$121,IF(ISNUMBER(SEARCH("Positive",'3 INPUT SAP DATA'!$R76)),Data!$I$120)))</f>
        <v/>
      </c>
      <c r="BF73" s="176" t="str">
        <f>IF($B73="","",IF(ISNUMBER(SEARCH("Gas",'3 INPUT SAP DATA'!$AI76)),Data!$G$119*Data!$I$119,0)
+(('3 INPUT SAP DATA'!$AQ76*1000/8760)-IF(ISNUMBER(SEARCH("Gas",'3 INPUT SAP DATA'!$AI76)),Data!$G$119*Data!$I$119,0))
*IF(ISNUMBER(SEARCH("MVHR",'3 INPUT SAP DATA'!$R76)),Data!$I$121,IF(ISNUMBER(SEARCH("Positive",'3 INPUT SAP DATA'!$R76)),Data!$I$120)))</f>
        <v/>
      </c>
      <c r="BG73" s="176" t="str">
        <f>IF($B73="","",IF(ISNUMBER(SEARCH("Gas",'3 INPUT SAP DATA'!$AI76)),Data!$G$119*Data!$I$119,0)
+(('3 INPUT SAP DATA'!$AQ76*1000/8760)-IF(ISNUMBER(SEARCH("Gas",'3 INPUT SAP DATA'!$AI76)),Data!$G$119*Data!$I$119,0))
*IF(ISNUMBER(SEARCH("MVHR",'3 INPUT SAP DATA'!$R76)),Data!$I$121,IF(ISNUMBER(SEARCH("Positive",'3 INPUT SAP DATA'!$R76)),Data!$I$120)))</f>
        <v/>
      </c>
      <c r="BH73" s="176" t="str">
        <f>IF($B73="","",IF(ISNUMBER(SEARCH("Gas",'3 INPUT SAP DATA'!$AI76)),Data!$G$119*Data!$I$119,0)
+(('3 INPUT SAP DATA'!$AQ76*1000/8760)-IF(ISNUMBER(SEARCH("Gas",'3 INPUT SAP DATA'!$AI76)),Data!$G$119*Data!$I$119,0))
*IF(ISNUMBER(SEARCH("MVHR",'3 INPUT SAP DATA'!$R76)),Data!$I$121,IF(ISNUMBER(SEARCH("Positive",'3 INPUT SAP DATA'!$R76)),Data!$I$120)))</f>
        <v/>
      </c>
      <c r="BI73" s="176" t="str">
        <f>IF($B73="","",IF(ISNUMBER(SEARCH("Gas",'3 INPUT SAP DATA'!$AI76)),Data!$G$119*Data!$I$119,0)
+(('3 INPUT SAP DATA'!$AQ76*1000/8760)-IF(ISNUMBER(SEARCH("Gas",'3 INPUT SAP DATA'!$AI76)),Data!$G$119*Data!$I$119,0))
*IF(ISNUMBER(SEARCH("MVHR",'3 INPUT SAP DATA'!$R76)),Data!$I$121,IF(ISNUMBER(SEARCH("Positive",'3 INPUT SAP DATA'!$R76)),Data!$I$120)))</f>
        <v/>
      </c>
      <c r="BJ73" s="176" t="str">
        <f>IF($B73="","",IF(ISNUMBER(SEARCH("Gas",'3 INPUT SAP DATA'!$AI76)),Data!$G$119*Data!$I$119,0)
+(('3 INPUT SAP DATA'!$AQ76*1000/8760)-IF(ISNUMBER(SEARCH("Gas",'3 INPUT SAP DATA'!$AI76)),Data!$G$119*Data!$I$119,0))
*IF(ISNUMBER(SEARCH("MVHR",'3 INPUT SAP DATA'!$R76)),Data!$I$121,IF(ISNUMBER(SEARCH("Positive",'3 INPUT SAP DATA'!$R76)),Data!$I$120)))</f>
        <v/>
      </c>
      <c r="BK73" s="24" t="str">
        <f>IF($B73="","",Occupancy!$G69*Data!$G$122*Data!$I$122)</f>
        <v/>
      </c>
      <c r="BL73" s="24" t="str">
        <f>IF($B73="","",Occupancy!$G69*Data!$G$122*Data!$I$122)</f>
        <v/>
      </c>
      <c r="BM73" s="24" t="str">
        <f>IF($B73="","",Occupancy!$G69*Data!$G$122*Data!$I$122)</f>
        <v/>
      </c>
      <c r="BN73" s="24" t="str">
        <f>IF($B73="","",Occupancy!$G69*Data!$G$122*Data!$I$122)</f>
        <v/>
      </c>
      <c r="BO73" s="24" t="str">
        <f>IF($B73="","",Occupancy!$G69*Data!$G$122*Data!$I$122)</f>
        <v/>
      </c>
      <c r="BP73" s="24" t="str">
        <f>IF($B73="","",Occupancy!$G69*Data!$G$122*Data!$I$122)</f>
        <v/>
      </c>
      <c r="BQ73" s="24" t="str">
        <f>IF($B73="","",Occupancy!$G69*Data!$G$122*Data!$I$122)</f>
        <v/>
      </c>
      <c r="BR73" s="24" t="str">
        <f>IF($B73="","",Occupancy!$G69*Data!$G$122*Data!$I$122)</f>
        <v/>
      </c>
      <c r="BS73" s="24" t="str">
        <f>IF($B73="","",Occupancy!$G69*Data!$G$122*Data!$I$122)</f>
        <v/>
      </c>
      <c r="BT73" s="24" t="str">
        <f>IF($B73="","",Occupancy!$G69*Data!$G$122*Data!$I$122)</f>
        <v/>
      </c>
      <c r="BU73" s="24" t="str">
        <f>IF($B73="","",Occupancy!$G69*Data!$G$122*Data!$I$122)</f>
        <v/>
      </c>
      <c r="BV73" s="24" t="str">
        <f>IF($B73="","",Occupancy!$G69*Data!$G$122*Data!$I$122)</f>
        <v/>
      </c>
      <c r="BW73" s="175" t="str">
        <f>IF($B73="","",1000*DHW!CV73/(Data!D$18*24))</f>
        <v/>
      </c>
      <c r="BX73" s="175" t="str">
        <f>IF($B73="","",1000*DHW!CW73/(Data!E$18*24))</f>
        <v/>
      </c>
      <c r="BY73" s="175" t="str">
        <f>IF($B73="","",1000*DHW!CX73/(Data!F$18*24))</f>
        <v/>
      </c>
      <c r="BZ73" s="175" t="str">
        <f>IF($B73="","",1000*DHW!CY73/(Data!G$18*24))</f>
        <v/>
      </c>
      <c r="CA73" s="175" t="str">
        <f>IF($B73="","",1000*DHW!CZ73/(Data!H$18*24))</f>
        <v/>
      </c>
      <c r="CB73" s="175" t="str">
        <f>IF($B73="","",1000*DHW!DA73/(Data!I$18*24))</f>
        <v/>
      </c>
      <c r="CC73" s="175" t="str">
        <f>IF($B73="","",1000*DHW!DB73/(Data!J$18*24))</f>
        <v/>
      </c>
      <c r="CD73" s="175" t="str">
        <f>IF($B73="","",1000*DHW!DC73/(Data!K$18*24))</f>
        <v/>
      </c>
      <c r="CE73" s="175" t="str">
        <f>IF($B73="","",1000*DHW!DD73/(Data!L$18*24))</f>
        <v/>
      </c>
      <c r="CF73" s="175" t="str">
        <f>IF($B73="","",1000*DHW!DE73/(Data!M$18*24))</f>
        <v/>
      </c>
      <c r="CG73" s="175" t="str">
        <f>IF($B73="","",1000*DHW!DF73/(Data!N$18*24))</f>
        <v/>
      </c>
      <c r="CH73" s="175" t="str">
        <f>IF($B73="","",1000*DHW!DG73/(Data!O$18*24))</f>
        <v/>
      </c>
      <c r="CI73" s="24" t="str">
        <f t="shared" si="12"/>
        <v/>
      </c>
      <c r="CJ73" s="24" t="str">
        <f t="shared" si="13"/>
        <v/>
      </c>
      <c r="CK73" s="24" t="str">
        <f t="shared" si="14"/>
        <v/>
      </c>
      <c r="CL73" s="24" t="str">
        <f t="shared" si="15"/>
        <v/>
      </c>
      <c r="CM73" s="24" t="str">
        <f t="shared" si="16"/>
        <v/>
      </c>
      <c r="CN73" s="24" t="str">
        <f t="shared" si="17"/>
        <v/>
      </c>
      <c r="CO73" s="24" t="str">
        <f t="shared" si="18"/>
        <v/>
      </c>
      <c r="CP73" s="24" t="str">
        <f t="shared" si="19"/>
        <v/>
      </c>
      <c r="CQ73" s="24" t="str">
        <f t="shared" si="20"/>
        <v/>
      </c>
      <c r="CR73" s="24" t="str">
        <f t="shared" si="21"/>
        <v/>
      </c>
      <c r="CS73" s="24" t="str">
        <f t="shared" si="22"/>
        <v/>
      </c>
      <c r="CT73" s="24" t="str">
        <f t="shared" si="23"/>
        <v/>
      </c>
    </row>
    <row r="74" spans="2:98" s="3" customFormat="1" ht="19.899999999999999" customHeight="1">
      <c r="B74" s="16" t="str">
        <f>IF('3 INPUT SAP DATA'!H77="","",'3 INPUT SAP DATA'!H77)</f>
        <v/>
      </c>
      <c r="C74" s="24" t="str">
        <f>IF($B74="","",Data!$G$115*Occupancy!$G70*Data!$I$115)</f>
        <v/>
      </c>
      <c r="D74" s="24" t="str">
        <f>IF($B74="","",Data!$G$115*Occupancy!$G70*Data!$I$115)</f>
        <v/>
      </c>
      <c r="E74" s="24" t="str">
        <f>IF($B74="","",Data!$G$115*Occupancy!$G70*Data!$I$115)</f>
        <v/>
      </c>
      <c r="F74" s="24" t="str">
        <f>IF($B74="","",Data!$G$115*Occupancy!$G70*Data!$I$115)</f>
        <v/>
      </c>
      <c r="G74" s="24" t="str">
        <f>IF($B74="","",Data!$G$115*Occupancy!$G70*Data!$I$115)</f>
        <v/>
      </c>
      <c r="H74" s="24" t="str">
        <f>IF($B74="","",Data!$G$115*Occupancy!$G70*Data!$I$115)</f>
        <v/>
      </c>
      <c r="I74" s="24" t="str">
        <f>IF($B74="","",Data!$G$115*Occupancy!$G70*Data!$I$115)</f>
        <v/>
      </c>
      <c r="J74" s="24" t="str">
        <f>IF($B74="","",Data!$G$115*Occupancy!$G70*Data!$I$115)</f>
        <v/>
      </c>
      <c r="K74" s="24" t="str">
        <f>IF($B74="","",Data!$G$115*Occupancy!$G70*Data!$I$115)</f>
        <v/>
      </c>
      <c r="L74" s="24" t="str">
        <f>IF($B74="","",Data!$G$115*Occupancy!$G70*Data!$I$115)</f>
        <v/>
      </c>
      <c r="M74" s="24" t="str">
        <f>IF($B74="","",Data!$G$115*Occupancy!$G70*Data!$I$115)</f>
        <v/>
      </c>
      <c r="N74" s="24" t="str">
        <f>IF($B74="","",Data!$G$115*Occupancy!$G70*Data!$I$115)</f>
        <v/>
      </c>
      <c r="O74" s="175" t="str">
        <f>IF($B74="","",Lighting!P73)</f>
        <v/>
      </c>
      <c r="P74" s="175" t="str">
        <f>IF($B74="","",Lighting!Q73)</f>
        <v/>
      </c>
      <c r="Q74" s="175" t="str">
        <f>IF($B74="","",Lighting!R73)</f>
        <v/>
      </c>
      <c r="R74" s="175" t="str">
        <f>IF($B74="","",Lighting!S73)</f>
        <v/>
      </c>
      <c r="S74" s="175" t="str">
        <f>IF($B74="","",Lighting!T73)</f>
        <v/>
      </c>
      <c r="T74" s="175" t="str">
        <f>IF($B74="","",Lighting!U73)</f>
        <v/>
      </c>
      <c r="U74" s="175" t="str">
        <f>IF($B74="","",Lighting!V73)</f>
        <v/>
      </c>
      <c r="V74" s="175" t="str">
        <f>IF($B74="","",Lighting!W73)</f>
        <v/>
      </c>
      <c r="W74" s="175" t="str">
        <f>IF($B74="","",Lighting!X73)</f>
        <v/>
      </c>
      <c r="X74" s="175" t="str">
        <f>IF($B74="","",Lighting!Y73)</f>
        <v/>
      </c>
      <c r="Y74" s="175" t="str">
        <f>IF($B74="","",Lighting!Z73)</f>
        <v/>
      </c>
      <c r="Z74" s="175" t="str">
        <f>IF($B74="","",Lighting!AA73)</f>
        <v/>
      </c>
      <c r="AA74" s="24" t="str">
        <f>IF($B74="","",Appliances!W73)</f>
        <v/>
      </c>
      <c r="AB74" s="24" t="str">
        <f>IF($B74="","",Appliances!X73)</f>
        <v/>
      </c>
      <c r="AC74" s="24" t="str">
        <f>IF($B74="","",Appliances!Y73)</f>
        <v/>
      </c>
      <c r="AD74" s="24" t="str">
        <f>IF($B74="","",Appliances!Z73)</f>
        <v/>
      </c>
      <c r="AE74" s="24" t="str">
        <f>IF($B74="","",Appliances!AA73)</f>
        <v/>
      </c>
      <c r="AF74" s="24" t="str">
        <f>IF($B74="","",Appliances!AB73)</f>
        <v/>
      </c>
      <c r="AG74" s="24" t="str">
        <f>IF($B74="","",Appliances!AC73)</f>
        <v/>
      </c>
      <c r="AH74" s="24" t="str">
        <f>IF($B74="","",Appliances!AD73)</f>
        <v/>
      </c>
      <c r="AI74" s="24" t="str">
        <f>IF($B74="","",Appliances!AE73)</f>
        <v/>
      </c>
      <c r="AJ74" s="24" t="str">
        <f>IF($B74="","",Appliances!AF73)</f>
        <v/>
      </c>
      <c r="AK74" s="24" t="str">
        <f>IF($B74="","",Appliances!AG73)</f>
        <v/>
      </c>
      <c r="AL74" s="24" t="str">
        <f>IF($B74="","",Appliances!AH73)</f>
        <v/>
      </c>
      <c r="AM74" s="24" t="str">
        <f>IF($B74="","",Cooking!P73)</f>
        <v/>
      </c>
      <c r="AN74" s="24" t="str">
        <f>IF($B74="","",Cooking!Q73)</f>
        <v/>
      </c>
      <c r="AO74" s="24" t="str">
        <f>IF($B74="","",Cooking!R73)</f>
        <v/>
      </c>
      <c r="AP74" s="24" t="str">
        <f>IF($B74="","",Cooking!S73)</f>
        <v/>
      </c>
      <c r="AQ74" s="24" t="str">
        <f>IF($B74="","",Cooking!T73)</f>
        <v/>
      </c>
      <c r="AR74" s="24" t="str">
        <f>IF($B74="","",Cooking!U73)</f>
        <v/>
      </c>
      <c r="AS74" s="24" t="str">
        <f>IF($B74="","",Cooking!V73)</f>
        <v/>
      </c>
      <c r="AT74" s="24" t="str">
        <f>IF($B74="","",Cooking!W73)</f>
        <v/>
      </c>
      <c r="AU74" s="24" t="str">
        <f>IF($B74="","",Cooking!X73)</f>
        <v/>
      </c>
      <c r="AV74" s="24" t="str">
        <f>IF($B74="","",Cooking!Y73)</f>
        <v/>
      </c>
      <c r="AW74" s="24" t="str">
        <f>IF($B74="","",Cooking!Z73)</f>
        <v/>
      </c>
      <c r="AX74" s="24" t="str">
        <f>IF($B74="","",Cooking!AA73)</f>
        <v/>
      </c>
      <c r="AY74" s="176" t="str">
        <f>IF($B74="","",IF(ISNUMBER(SEARCH("Gas",'3 INPUT SAP DATA'!$AI77)),Data!$G$119*Data!$I$119,0)
+(('3 INPUT SAP DATA'!$AQ77*1000/8760)-IF(ISNUMBER(SEARCH("Gas",'3 INPUT SAP DATA'!$AI77)),Data!$G$119*Data!$I$119,0))
*IF(ISNUMBER(SEARCH("MVHR",'3 INPUT SAP DATA'!$R77)),Data!$I$121,IF(ISNUMBER(SEARCH("Positive",'3 INPUT SAP DATA'!$R77)),Data!$I$120)))</f>
        <v/>
      </c>
      <c r="AZ74" s="176" t="str">
        <f>IF($B74="","",IF(ISNUMBER(SEARCH("Gas",'3 INPUT SAP DATA'!$AI77)),Data!$G$119*Data!$I$119,0)
+(('3 INPUT SAP DATA'!$AQ77*1000/8760)-IF(ISNUMBER(SEARCH("Gas",'3 INPUT SAP DATA'!$AI77)),Data!$G$119*Data!$I$119,0))
*IF(ISNUMBER(SEARCH("MVHR",'3 INPUT SAP DATA'!$R77)),Data!$I$121,IF(ISNUMBER(SEARCH("Positive",'3 INPUT SAP DATA'!$R77)),Data!$I$120)))</f>
        <v/>
      </c>
      <c r="BA74" s="176" t="str">
        <f>IF($B74="","",IF(ISNUMBER(SEARCH("Gas",'3 INPUT SAP DATA'!$AI77)),Data!$G$119*Data!$I$119,0)
+(('3 INPUT SAP DATA'!$AQ77*1000/8760)-IF(ISNUMBER(SEARCH("Gas",'3 INPUT SAP DATA'!$AI77)),Data!$G$119*Data!$I$119,0))
*IF(ISNUMBER(SEARCH("MVHR",'3 INPUT SAP DATA'!$R77)),Data!$I$121,IF(ISNUMBER(SEARCH("Positive",'3 INPUT SAP DATA'!$R77)),Data!$I$120)))</f>
        <v/>
      </c>
      <c r="BB74" s="176" t="str">
        <f>IF($B74="","",IF(ISNUMBER(SEARCH("Gas",'3 INPUT SAP DATA'!$AI77)),Data!$G$119*Data!$I$119,0)
+(('3 INPUT SAP DATA'!$AQ77*1000/8760)-IF(ISNUMBER(SEARCH("Gas",'3 INPUT SAP DATA'!$AI77)),Data!$G$119*Data!$I$119,0))
*IF(ISNUMBER(SEARCH("MVHR",'3 INPUT SAP DATA'!$R77)),Data!$I$121,IF(ISNUMBER(SEARCH("Positive",'3 INPUT SAP DATA'!$R77)),Data!$I$120)))</f>
        <v/>
      </c>
      <c r="BC74" s="176" t="str">
        <f>IF($B74="","",IF(ISNUMBER(SEARCH("Gas",'3 INPUT SAP DATA'!$AI77)),Data!$G$119*Data!$I$119,0)
+(('3 INPUT SAP DATA'!$AQ77*1000/8760)-IF(ISNUMBER(SEARCH("Gas",'3 INPUT SAP DATA'!$AI77)),Data!$G$119*Data!$I$119,0))
*IF(ISNUMBER(SEARCH("MVHR",'3 INPUT SAP DATA'!$R77)),Data!$I$121,IF(ISNUMBER(SEARCH("Positive",'3 INPUT SAP DATA'!$R77)),Data!$I$120)))</f>
        <v/>
      </c>
      <c r="BD74" s="176" t="str">
        <f>IF($B74="","",IF(ISNUMBER(SEARCH("Gas",'3 INPUT SAP DATA'!$AI77)),Data!$G$119*Data!$I$119,0)
+(('3 INPUT SAP DATA'!$AQ77*1000/8760)-IF(ISNUMBER(SEARCH("Gas",'3 INPUT SAP DATA'!$AI77)),Data!$G$119*Data!$I$119,0))
*IF(ISNUMBER(SEARCH("MVHR",'3 INPUT SAP DATA'!$R77)),Data!$I$121,IF(ISNUMBER(SEARCH("Positive",'3 INPUT SAP DATA'!$R77)),Data!$I$120)))</f>
        <v/>
      </c>
      <c r="BE74" s="176" t="str">
        <f>IF($B74="","",IF(ISNUMBER(SEARCH("Gas",'3 INPUT SAP DATA'!$AI77)),Data!$G$119*Data!$I$119,0)
+(('3 INPUT SAP DATA'!$AQ77*1000/8760)-IF(ISNUMBER(SEARCH("Gas",'3 INPUT SAP DATA'!$AI77)),Data!$G$119*Data!$I$119,0))
*IF(ISNUMBER(SEARCH("MVHR",'3 INPUT SAP DATA'!$R77)),Data!$I$121,IF(ISNUMBER(SEARCH("Positive",'3 INPUT SAP DATA'!$R77)),Data!$I$120)))</f>
        <v/>
      </c>
      <c r="BF74" s="176" t="str">
        <f>IF($B74="","",IF(ISNUMBER(SEARCH("Gas",'3 INPUT SAP DATA'!$AI77)),Data!$G$119*Data!$I$119,0)
+(('3 INPUT SAP DATA'!$AQ77*1000/8760)-IF(ISNUMBER(SEARCH("Gas",'3 INPUT SAP DATA'!$AI77)),Data!$G$119*Data!$I$119,0))
*IF(ISNUMBER(SEARCH("MVHR",'3 INPUT SAP DATA'!$R77)),Data!$I$121,IF(ISNUMBER(SEARCH("Positive",'3 INPUT SAP DATA'!$R77)),Data!$I$120)))</f>
        <v/>
      </c>
      <c r="BG74" s="176" t="str">
        <f>IF($B74="","",IF(ISNUMBER(SEARCH("Gas",'3 INPUT SAP DATA'!$AI77)),Data!$G$119*Data!$I$119,0)
+(('3 INPUT SAP DATA'!$AQ77*1000/8760)-IF(ISNUMBER(SEARCH("Gas",'3 INPUT SAP DATA'!$AI77)),Data!$G$119*Data!$I$119,0))
*IF(ISNUMBER(SEARCH("MVHR",'3 INPUT SAP DATA'!$R77)),Data!$I$121,IF(ISNUMBER(SEARCH("Positive",'3 INPUT SAP DATA'!$R77)),Data!$I$120)))</f>
        <v/>
      </c>
      <c r="BH74" s="176" t="str">
        <f>IF($B74="","",IF(ISNUMBER(SEARCH("Gas",'3 INPUT SAP DATA'!$AI77)),Data!$G$119*Data!$I$119,0)
+(('3 INPUT SAP DATA'!$AQ77*1000/8760)-IF(ISNUMBER(SEARCH("Gas",'3 INPUT SAP DATA'!$AI77)),Data!$G$119*Data!$I$119,0))
*IF(ISNUMBER(SEARCH("MVHR",'3 INPUT SAP DATA'!$R77)),Data!$I$121,IF(ISNUMBER(SEARCH("Positive",'3 INPUT SAP DATA'!$R77)),Data!$I$120)))</f>
        <v/>
      </c>
      <c r="BI74" s="176" t="str">
        <f>IF($B74="","",IF(ISNUMBER(SEARCH("Gas",'3 INPUT SAP DATA'!$AI77)),Data!$G$119*Data!$I$119,0)
+(('3 INPUT SAP DATA'!$AQ77*1000/8760)-IF(ISNUMBER(SEARCH("Gas",'3 INPUT SAP DATA'!$AI77)),Data!$G$119*Data!$I$119,0))
*IF(ISNUMBER(SEARCH("MVHR",'3 INPUT SAP DATA'!$R77)),Data!$I$121,IF(ISNUMBER(SEARCH("Positive",'3 INPUT SAP DATA'!$R77)),Data!$I$120)))</f>
        <v/>
      </c>
      <c r="BJ74" s="176" t="str">
        <f>IF($B74="","",IF(ISNUMBER(SEARCH("Gas",'3 INPUT SAP DATA'!$AI77)),Data!$G$119*Data!$I$119,0)
+(('3 INPUT SAP DATA'!$AQ77*1000/8760)-IF(ISNUMBER(SEARCH("Gas",'3 INPUT SAP DATA'!$AI77)),Data!$G$119*Data!$I$119,0))
*IF(ISNUMBER(SEARCH("MVHR",'3 INPUT SAP DATA'!$R77)),Data!$I$121,IF(ISNUMBER(SEARCH("Positive",'3 INPUT SAP DATA'!$R77)),Data!$I$120)))</f>
        <v/>
      </c>
      <c r="BK74" s="24" t="str">
        <f>IF($B74="","",Occupancy!$G70*Data!$G$122*Data!$I$122)</f>
        <v/>
      </c>
      <c r="BL74" s="24" t="str">
        <f>IF($B74="","",Occupancy!$G70*Data!$G$122*Data!$I$122)</f>
        <v/>
      </c>
      <c r="BM74" s="24" t="str">
        <f>IF($B74="","",Occupancy!$G70*Data!$G$122*Data!$I$122)</f>
        <v/>
      </c>
      <c r="BN74" s="24" t="str">
        <f>IF($B74="","",Occupancy!$G70*Data!$G$122*Data!$I$122)</f>
        <v/>
      </c>
      <c r="BO74" s="24" t="str">
        <f>IF($B74="","",Occupancy!$G70*Data!$G$122*Data!$I$122)</f>
        <v/>
      </c>
      <c r="BP74" s="24" t="str">
        <f>IF($B74="","",Occupancy!$G70*Data!$G$122*Data!$I$122)</f>
        <v/>
      </c>
      <c r="BQ74" s="24" t="str">
        <f>IF($B74="","",Occupancy!$G70*Data!$G$122*Data!$I$122)</f>
        <v/>
      </c>
      <c r="BR74" s="24" t="str">
        <f>IF($B74="","",Occupancy!$G70*Data!$G$122*Data!$I$122)</f>
        <v/>
      </c>
      <c r="BS74" s="24" t="str">
        <f>IF($B74="","",Occupancy!$G70*Data!$G$122*Data!$I$122)</f>
        <v/>
      </c>
      <c r="BT74" s="24" t="str">
        <f>IF($B74="","",Occupancy!$G70*Data!$G$122*Data!$I$122)</f>
        <v/>
      </c>
      <c r="BU74" s="24" t="str">
        <f>IF($B74="","",Occupancy!$G70*Data!$G$122*Data!$I$122)</f>
        <v/>
      </c>
      <c r="BV74" s="24" t="str">
        <f>IF($B74="","",Occupancy!$G70*Data!$G$122*Data!$I$122)</f>
        <v/>
      </c>
      <c r="BW74" s="175" t="str">
        <f>IF($B74="","",1000*DHW!CV74/(Data!D$18*24))</f>
        <v/>
      </c>
      <c r="BX74" s="175" t="str">
        <f>IF($B74="","",1000*DHW!CW74/(Data!E$18*24))</f>
        <v/>
      </c>
      <c r="BY74" s="175" t="str">
        <f>IF($B74="","",1000*DHW!CX74/(Data!F$18*24))</f>
        <v/>
      </c>
      <c r="BZ74" s="175" t="str">
        <f>IF($B74="","",1000*DHW!CY74/(Data!G$18*24))</f>
        <v/>
      </c>
      <c r="CA74" s="175" t="str">
        <f>IF($B74="","",1000*DHW!CZ74/(Data!H$18*24))</f>
        <v/>
      </c>
      <c r="CB74" s="175" t="str">
        <f>IF($B74="","",1000*DHW!DA74/(Data!I$18*24))</f>
        <v/>
      </c>
      <c r="CC74" s="175" t="str">
        <f>IF($B74="","",1000*DHW!DB74/(Data!J$18*24))</f>
        <v/>
      </c>
      <c r="CD74" s="175" t="str">
        <f>IF($B74="","",1000*DHW!DC74/(Data!K$18*24))</f>
        <v/>
      </c>
      <c r="CE74" s="175" t="str">
        <f>IF($B74="","",1000*DHW!DD74/(Data!L$18*24))</f>
        <v/>
      </c>
      <c r="CF74" s="175" t="str">
        <f>IF($B74="","",1000*DHW!DE74/(Data!M$18*24))</f>
        <v/>
      </c>
      <c r="CG74" s="175" t="str">
        <f>IF($B74="","",1000*DHW!DF74/(Data!N$18*24))</f>
        <v/>
      </c>
      <c r="CH74" s="175" t="str">
        <f>IF($B74="","",1000*DHW!DG74/(Data!O$18*24))</f>
        <v/>
      </c>
      <c r="CI74" s="24" t="str">
        <f t="shared" ref="CI74:CI109" si="24">IF($B74="","",C74+AA74+AM74+BK74+AY74+BW74+O74)</f>
        <v/>
      </c>
      <c r="CJ74" s="24" t="str">
        <f t="shared" ref="CJ74:CJ109" si="25">IF($B74="","",D74+AB74+AN74+BL74+AZ74+BX74+P74)</f>
        <v/>
      </c>
      <c r="CK74" s="24" t="str">
        <f t="shared" ref="CK74:CK109" si="26">IF($B74="","",E74+AC74+AO74+BM74+BA74+BY74+Q74)</f>
        <v/>
      </c>
      <c r="CL74" s="24" t="str">
        <f t="shared" ref="CL74:CL109" si="27">IF($B74="","",F74+AD74+AP74+BN74+BB74+BZ74+R74)</f>
        <v/>
      </c>
      <c r="CM74" s="24" t="str">
        <f t="shared" ref="CM74:CM109" si="28">IF($B74="","",G74+AE74+AQ74+BO74+BC74+CA74+S74)</f>
        <v/>
      </c>
      <c r="CN74" s="24" t="str">
        <f t="shared" ref="CN74:CN109" si="29">IF($B74="","",H74+AF74+AR74+BP74+BD74+CB74+T74)</f>
        <v/>
      </c>
      <c r="CO74" s="24" t="str">
        <f t="shared" ref="CO74:CO109" si="30">IF($B74="","",I74+AG74+AS74+BQ74+BE74+CC74+U74)</f>
        <v/>
      </c>
      <c r="CP74" s="24" t="str">
        <f t="shared" ref="CP74:CP109" si="31">IF($B74="","",J74+AH74+AT74+BR74+BF74+CD74+V74)</f>
        <v/>
      </c>
      <c r="CQ74" s="24" t="str">
        <f t="shared" ref="CQ74:CQ109" si="32">IF($B74="","",K74+AI74+AU74+BS74+BG74+CE74+W74)</f>
        <v/>
      </c>
      <c r="CR74" s="24" t="str">
        <f t="shared" ref="CR74:CR109" si="33">IF($B74="","",L74+AJ74+AV74+BT74+BH74+CF74+X74)</f>
        <v/>
      </c>
      <c r="CS74" s="24" t="str">
        <f t="shared" ref="CS74:CS109" si="34">IF($B74="","",M74+AK74+AW74+BU74+BI74+CG74+Y74)</f>
        <v/>
      </c>
      <c r="CT74" s="24" t="str">
        <f t="shared" ref="CT74:CT109" si="35">IF($B74="","",N74+AL74+AX74+BV74+BJ74+CH74+Z74)</f>
        <v/>
      </c>
    </row>
    <row r="75" spans="2:98" s="3" customFormat="1" ht="19.899999999999999" customHeight="1">
      <c r="B75" s="16" t="str">
        <f>IF('3 INPUT SAP DATA'!H78="","",'3 INPUT SAP DATA'!H78)</f>
        <v/>
      </c>
      <c r="C75" s="24" t="str">
        <f>IF($B75="","",Data!$G$115*Occupancy!$G71*Data!$I$115)</f>
        <v/>
      </c>
      <c r="D75" s="24" t="str">
        <f>IF($B75="","",Data!$G$115*Occupancy!$G71*Data!$I$115)</f>
        <v/>
      </c>
      <c r="E75" s="24" t="str">
        <f>IF($B75="","",Data!$G$115*Occupancy!$G71*Data!$I$115)</f>
        <v/>
      </c>
      <c r="F75" s="24" t="str">
        <f>IF($B75="","",Data!$G$115*Occupancy!$G71*Data!$I$115)</f>
        <v/>
      </c>
      <c r="G75" s="24" t="str">
        <f>IF($B75="","",Data!$G$115*Occupancy!$G71*Data!$I$115)</f>
        <v/>
      </c>
      <c r="H75" s="24" t="str">
        <f>IF($B75="","",Data!$G$115*Occupancy!$G71*Data!$I$115)</f>
        <v/>
      </c>
      <c r="I75" s="24" t="str">
        <f>IF($B75="","",Data!$G$115*Occupancy!$G71*Data!$I$115)</f>
        <v/>
      </c>
      <c r="J75" s="24" t="str">
        <f>IF($B75="","",Data!$G$115*Occupancy!$G71*Data!$I$115)</f>
        <v/>
      </c>
      <c r="K75" s="24" t="str">
        <f>IF($B75="","",Data!$G$115*Occupancy!$G71*Data!$I$115)</f>
        <v/>
      </c>
      <c r="L75" s="24" t="str">
        <f>IF($B75="","",Data!$G$115*Occupancy!$G71*Data!$I$115)</f>
        <v/>
      </c>
      <c r="M75" s="24" t="str">
        <f>IF($B75="","",Data!$G$115*Occupancy!$G71*Data!$I$115)</f>
        <v/>
      </c>
      <c r="N75" s="24" t="str">
        <f>IF($B75="","",Data!$G$115*Occupancy!$G71*Data!$I$115)</f>
        <v/>
      </c>
      <c r="O75" s="175" t="str">
        <f>IF($B75="","",Lighting!P74)</f>
        <v/>
      </c>
      <c r="P75" s="175" t="str">
        <f>IF($B75="","",Lighting!Q74)</f>
        <v/>
      </c>
      <c r="Q75" s="175" t="str">
        <f>IF($B75="","",Lighting!R74)</f>
        <v/>
      </c>
      <c r="R75" s="175" t="str">
        <f>IF($B75="","",Lighting!S74)</f>
        <v/>
      </c>
      <c r="S75" s="175" t="str">
        <f>IF($B75="","",Lighting!T74)</f>
        <v/>
      </c>
      <c r="T75" s="175" t="str">
        <f>IF($B75="","",Lighting!U74)</f>
        <v/>
      </c>
      <c r="U75" s="175" t="str">
        <f>IF($B75="","",Lighting!V74)</f>
        <v/>
      </c>
      <c r="V75" s="175" t="str">
        <f>IF($B75="","",Lighting!W74)</f>
        <v/>
      </c>
      <c r="W75" s="175" t="str">
        <f>IF($B75="","",Lighting!X74)</f>
        <v/>
      </c>
      <c r="X75" s="175" t="str">
        <f>IF($B75="","",Lighting!Y74)</f>
        <v/>
      </c>
      <c r="Y75" s="175" t="str">
        <f>IF($B75="","",Lighting!Z74)</f>
        <v/>
      </c>
      <c r="Z75" s="175" t="str">
        <f>IF($B75="","",Lighting!AA74)</f>
        <v/>
      </c>
      <c r="AA75" s="24" t="str">
        <f>IF($B75="","",Appliances!W74)</f>
        <v/>
      </c>
      <c r="AB75" s="24" t="str">
        <f>IF($B75="","",Appliances!X74)</f>
        <v/>
      </c>
      <c r="AC75" s="24" t="str">
        <f>IF($B75="","",Appliances!Y74)</f>
        <v/>
      </c>
      <c r="AD75" s="24" t="str">
        <f>IF($B75="","",Appliances!Z74)</f>
        <v/>
      </c>
      <c r="AE75" s="24" t="str">
        <f>IF($B75="","",Appliances!AA74)</f>
        <v/>
      </c>
      <c r="AF75" s="24" t="str">
        <f>IF($B75="","",Appliances!AB74)</f>
        <v/>
      </c>
      <c r="AG75" s="24" t="str">
        <f>IF($B75="","",Appliances!AC74)</f>
        <v/>
      </c>
      <c r="AH75" s="24" t="str">
        <f>IF($B75="","",Appliances!AD74)</f>
        <v/>
      </c>
      <c r="AI75" s="24" t="str">
        <f>IF($B75="","",Appliances!AE74)</f>
        <v/>
      </c>
      <c r="AJ75" s="24" t="str">
        <f>IF($B75="","",Appliances!AF74)</f>
        <v/>
      </c>
      <c r="AK75" s="24" t="str">
        <f>IF($B75="","",Appliances!AG74)</f>
        <v/>
      </c>
      <c r="AL75" s="24" t="str">
        <f>IF($B75="","",Appliances!AH74)</f>
        <v/>
      </c>
      <c r="AM75" s="24" t="str">
        <f>IF($B75="","",Cooking!P74)</f>
        <v/>
      </c>
      <c r="AN75" s="24" t="str">
        <f>IF($B75="","",Cooking!Q74)</f>
        <v/>
      </c>
      <c r="AO75" s="24" t="str">
        <f>IF($B75="","",Cooking!R74)</f>
        <v/>
      </c>
      <c r="AP75" s="24" t="str">
        <f>IF($B75="","",Cooking!S74)</f>
        <v/>
      </c>
      <c r="AQ75" s="24" t="str">
        <f>IF($B75="","",Cooking!T74)</f>
        <v/>
      </c>
      <c r="AR75" s="24" t="str">
        <f>IF($B75="","",Cooking!U74)</f>
        <v/>
      </c>
      <c r="AS75" s="24" t="str">
        <f>IF($B75="","",Cooking!V74)</f>
        <v/>
      </c>
      <c r="AT75" s="24" t="str">
        <f>IF($B75="","",Cooking!W74)</f>
        <v/>
      </c>
      <c r="AU75" s="24" t="str">
        <f>IF($B75="","",Cooking!X74)</f>
        <v/>
      </c>
      <c r="AV75" s="24" t="str">
        <f>IF($B75="","",Cooking!Y74)</f>
        <v/>
      </c>
      <c r="AW75" s="24" t="str">
        <f>IF($B75="","",Cooking!Z74)</f>
        <v/>
      </c>
      <c r="AX75" s="24" t="str">
        <f>IF($B75="","",Cooking!AA74)</f>
        <v/>
      </c>
      <c r="AY75" s="176" t="str">
        <f>IF($B75="","",IF(ISNUMBER(SEARCH("Gas",'3 INPUT SAP DATA'!$AI78)),Data!$G$119*Data!$I$119,0)
+(('3 INPUT SAP DATA'!$AQ78*1000/8760)-IF(ISNUMBER(SEARCH("Gas",'3 INPUT SAP DATA'!$AI78)),Data!$G$119*Data!$I$119,0))
*IF(ISNUMBER(SEARCH("MVHR",'3 INPUT SAP DATA'!$R78)),Data!$I$121,IF(ISNUMBER(SEARCH("Positive",'3 INPUT SAP DATA'!$R78)),Data!$I$120)))</f>
        <v/>
      </c>
      <c r="AZ75" s="176" t="str">
        <f>IF($B75="","",IF(ISNUMBER(SEARCH("Gas",'3 INPUT SAP DATA'!$AI78)),Data!$G$119*Data!$I$119,0)
+(('3 INPUT SAP DATA'!$AQ78*1000/8760)-IF(ISNUMBER(SEARCH("Gas",'3 INPUT SAP DATA'!$AI78)),Data!$G$119*Data!$I$119,0))
*IF(ISNUMBER(SEARCH("MVHR",'3 INPUT SAP DATA'!$R78)),Data!$I$121,IF(ISNUMBER(SEARCH("Positive",'3 INPUT SAP DATA'!$R78)),Data!$I$120)))</f>
        <v/>
      </c>
      <c r="BA75" s="176" t="str">
        <f>IF($B75="","",IF(ISNUMBER(SEARCH("Gas",'3 INPUT SAP DATA'!$AI78)),Data!$G$119*Data!$I$119,0)
+(('3 INPUT SAP DATA'!$AQ78*1000/8760)-IF(ISNUMBER(SEARCH("Gas",'3 INPUT SAP DATA'!$AI78)),Data!$G$119*Data!$I$119,0))
*IF(ISNUMBER(SEARCH("MVHR",'3 INPUT SAP DATA'!$R78)),Data!$I$121,IF(ISNUMBER(SEARCH("Positive",'3 INPUT SAP DATA'!$R78)),Data!$I$120)))</f>
        <v/>
      </c>
      <c r="BB75" s="176" t="str">
        <f>IF($B75="","",IF(ISNUMBER(SEARCH("Gas",'3 INPUT SAP DATA'!$AI78)),Data!$G$119*Data!$I$119,0)
+(('3 INPUT SAP DATA'!$AQ78*1000/8760)-IF(ISNUMBER(SEARCH("Gas",'3 INPUT SAP DATA'!$AI78)),Data!$G$119*Data!$I$119,0))
*IF(ISNUMBER(SEARCH("MVHR",'3 INPUT SAP DATA'!$R78)),Data!$I$121,IF(ISNUMBER(SEARCH("Positive",'3 INPUT SAP DATA'!$R78)),Data!$I$120)))</f>
        <v/>
      </c>
      <c r="BC75" s="176" t="str">
        <f>IF($B75="","",IF(ISNUMBER(SEARCH("Gas",'3 INPUT SAP DATA'!$AI78)),Data!$G$119*Data!$I$119,0)
+(('3 INPUT SAP DATA'!$AQ78*1000/8760)-IF(ISNUMBER(SEARCH("Gas",'3 INPUT SAP DATA'!$AI78)),Data!$G$119*Data!$I$119,0))
*IF(ISNUMBER(SEARCH("MVHR",'3 INPUT SAP DATA'!$R78)),Data!$I$121,IF(ISNUMBER(SEARCH("Positive",'3 INPUT SAP DATA'!$R78)),Data!$I$120)))</f>
        <v/>
      </c>
      <c r="BD75" s="176" t="str">
        <f>IF($B75="","",IF(ISNUMBER(SEARCH("Gas",'3 INPUT SAP DATA'!$AI78)),Data!$G$119*Data!$I$119,0)
+(('3 INPUT SAP DATA'!$AQ78*1000/8760)-IF(ISNUMBER(SEARCH("Gas",'3 INPUT SAP DATA'!$AI78)),Data!$G$119*Data!$I$119,0))
*IF(ISNUMBER(SEARCH("MVHR",'3 INPUT SAP DATA'!$R78)),Data!$I$121,IF(ISNUMBER(SEARCH("Positive",'3 INPUT SAP DATA'!$R78)),Data!$I$120)))</f>
        <v/>
      </c>
      <c r="BE75" s="176" t="str">
        <f>IF($B75="","",IF(ISNUMBER(SEARCH("Gas",'3 INPUT SAP DATA'!$AI78)),Data!$G$119*Data!$I$119,0)
+(('3 INPUT SAP DATA'!$AQ78*1000/8760)-IF(ISNUMBER(SEARCH("Gas",'3 INPUT SAP DATA'!$AI78)),Data!$G$119*Data!$I$119,0))
*IF(ISNUMBER(SEARCH("MVHR",'3 INPUT SAP DATA'!$R78)),Data!$I$121,IF(ISNUMBER(SEARCH("Positive",'3 INPUT SAP DATA'!$R78)),Data!$I$120)))</f>
        <v/>
      </c>
      <c r="BF75" s="176" t="str">
        <f>IF($B75="","",IF(ISNUMBER(SEARCH("Gas",'3 INPUT SAP DATA'!$AI78)),Data!$G$119*Data!$I$119,0)
+(('3 INPUT SAP DATA'!$AQ78*1000/8760)-IF(ISNUMBER(SEARCH("Gas",'3 INPUT SAP DATA'!$AI78)),Data!$G$119*Data!$I$119,0))
*IF(ISNUMBER(SEARCH("MVHR",'3 INPUT SAP DATA'!$R78)),Data!$I$121,IF(ISNUMBER(SEARCH("Positive",'3 INPUT SAP DATA'!$R78)),Data!$I$120)))</f>
        <v/>
      </c>
      <c r="BG75" s="176" t="str">
        <f>IF($B75="","",IF(ISNUMBER(SEARCH("Gas",'3 INPUT SAP DATA'!$AI78)),Data!$G$119*Data!$I$119,0)
+(('3 INPUT SAP DATA'!$AQ78*1000/8760)-IF(ISNUMBER(SEARCH("Gas",'3 INPUT SAP DATA'!$AI78)),Data!$G$119*Data!$I$119,0))
*IF(ISNUMBER(SEARCH("MVHR",'3 INPUT SAP DATA'!$R78)),Data!$I$121,IF(ISNUMBER(SEARCH("Positive",'3 INPUT SAP DATA'!$R78)),Data!$I$120)))</f>
        <v/>
      </c>
      <c r="BH75" s="176" t="str">
        <f>IF($B75="","",IF(ISNUMBER(SEARCH("Gas",'3 INPUT SAP DATA'!$AI78)),Data!$G$119*Data!$I$119,0)
+(('3 INPUT SAP DATA'!$AQ78*1000/8760)-IF(ISNUMBER(SEARCH("Gas",'3 INPUT SAP DATA'!$AI78)),Data!$G$119*Data!$I$119,0))
*IF(ISNUMBER(SEARCH("MVHR",'3 INPUT SAP DATA'!$R78)),Data!$I$121,IF(ISNUMBER(SEARCH("Positive",'3 INPUT SAP DATA'!$R78)),Data!$I$120)))</f>
        <v/>
      </c>
      <c r="BI75" s="176" t="str">
        <f>IF($B75="","",IF(ISNUMBER(SEARCH("Gas",'3 INPUT SAP DATA'!$AI78)),Data!$G$119*Data!$I$119,0)
+(('3 INPUT SAP DATA'!$AQ78*1000/8760)-IF(ISNUMBER(SEARCH("Gas",'3 INPUT SAP DATA'!$AI78)),Data!$G$119*Data!$I$119,0))
*IF(ISNUMBER(SEARCH("MVHR",'3 INPUT SAP DATA'!$R78)),Data!$I$121,IF(ISNUMBER(SEARCH("Positive",'3 INPUT SAP DATA'!$R78)),Data!$I$120)))</f>
        <v/>
      </c>
      <c r="BJ75" s="176" t="str">
        <f>IF($B75="","",IF(ISNUMBER(SEARCH("Gas",'3 INPUT SAP DATA'!$AI78)),Data!$G$119*Data!$I$119,0)
+(('3 INPUT SAP DATA'!$AQ78*1000/8760)-IF(ISNUMBER(SEARCH("Gas",'3 INPUT SAP DATA'!$AI78)),Data!$G$119*Data!$I$119,0))
*IF(ISNUMBER(SEARCH("MVHR",'3 INPUT SAP DATA'!$R78)),Data!$I$121,IF(ISNUMBER(SEARCH("Positive",'3 INPUT SAP DATA'!$R78)),Data!$I$120)))</f>
        <v/>
      </c>
      <c r="BK75" s="24" t="str">
        <f>IF($B75="","",Occupancy!$G71*Data!$G$122*Data!$I$122)</f>
        <v/>
      </c>
      <c r="BL75" s="24" t="str">
        <f>IF($B75="","",Occupancy!$G71*Data!$G$122*Data!$I$122)</f>
        <v/>
      </c>
      <c r="BM75" s="24" t="str">
        <f>IF($B75="","",Occupancy!$G71*Data!$G$122*Data!$I$122)</f>
        <v/>
      </c>
      <c r="BN75" s="24" t="str">
        <f>IF($B75="","",Occupancy!$G71*Data!$G$122*Data!$I$122)</f>
        <v/>
      </c>
      <c r="BO75" s="24" t="str">
        <f>IF($B75="","",Occupancy!$G71*Data!$G$122*Data!$I$122)</f>
        <v/>
      </c>
      <c r="BP75" s="24" t="str">
        <f>IF($B75="","",Occupancy!$G71*Data!$G$122*Data!$I$122)</f>
        <v/>
      </c>
      <c r="BQ75" s="24" t="str">
        <f>IF($B75="","",Occupancy!$G71*Data!$G$122*Data!$I$122)</f>
        <v/>
      </c>
      <c r="BR75" s="24" t="str">
        <f>IF($B75="","",Occupancy!$G71*Data!$G$122*Data!$I$122)</f>
        <v/>
      </c>
      <c r="BS75" s="24" t="str">
        <f>IF($B75="","",Occupancy!$G71*Data!$G$122*Data!$I$122)</f>
        <v/>
      </c>
      <c r="BT75" s="24" t="str">
        <f>IF($B75="","",Occupancy!$G71*Data!$G$122*Data!$I$122)</f>
        <v/>
      </c>
      <c r="BU75" s="24" t="str">
        <f>IF($B75="","",Occupancy!$G71*Data!$G$122*Data!$I$122)</f>
        <v/>
      </c>
      <c r="BV75" s="24" t="str">
        <f>IF($B75="","",Occupancy!$G71*Data!$G$122*Data!$I$122)</f>
        <v/>
      </c>
      <c r="BW75" s="175" t="str">
        <f>IF($B75="","",1000*DHW!CV75/(Data!D$18*24))</f>
        <v/>
      </c>
      <c r="BX75" s="175" t="str">
        <f>IF($B75="","",1000*DHW!CW75/(Data!E$18*24))</f>
        <v/>
      </c>
      <c r="BY75" s="175" t="str">
        <f>IF($B75="","",1000*DHW!CX75/(Data!F$18*24))</f>
        <v/>
      </c>
      <c r="BZ75" s="175" t="str">
        <f>IF($B75="","",1000*DHW!CY75/(Data!G$18*24))</f>
        <v/>
      </c>
      <c r="CA75" s="175" t="str">
        <f>IF($B75="","",1000*DHW!CZ75/(Data!H$18*24))</f>
        <v/>
      </c>
      <c r="CB75" s="175" t="str">
        <f>IF($B75="","",1000*DHW!DA75/(Data!I$18*24))</f>
        <v/>
      </c>
      <c r="CC75" s="175" t="str">
        <f>IF($B75="","",1000*DHW!DB75/(Data!J$18*24))</f>
        <v/>
      </c>
      <c r="CD75" s="175" t="str">
        <f>IF($B75="","",1000*DHW!DC75/(Data!K$18*24))</f>
        <v/>
      </c>
      <c r="CE75" s="175" t="str">
        <f>IF($B75="","",1000*DHW!DD75/(Data!L$18*24))</f>
        <v/>
      </c>
      <c r="CF75" s="175" t="str">
        <f>IF($B75="","",1000*DHW!DE75/(Data!M$18*24))</f>
        <v/>
      </c>
      <c r="CG75" s="175" t="str">
        <f>IF($B75="","",1000*DHW!DF75/(Data!N$18*24))</f>
        <v/>
      </c>
      <c r="CH75" s="175" t="str">
        <f>IF($B75="","",1000*DHW!DG75/(Data!O$18*24))</f>
        <v/>
      </c>
      <c r="CI75" s="24" t="str">
        <f t="shared" si="24"/>
        <v/>
      </c>
      <c r="CJ75" s="24" t="str">
        <f t="shared" si="25"/>
        <v/>
      </c>
      <c r="CK75" s="24" t="str">
        <f t="shared" si="26"/>
        <v/>
      </c>
      <c r="CL75" s="24" t="str">
        <f t="shared" si="27"/>
        <v/>
      </c>
      <c r="CM75" s="24" t="str">
        <f t="shared" si="28"/>
        <v/>
      </c>
      <c r="CN75" s="24" t="str">
        <f t="shared" si="29"/>
        <v/>
      </c>
      <c r="CO75" s="24" t="str">
        <f t="shared" si="30"/>
        <v/>
      </c>
      <c r="CP75" s="24" t="str">
        <f t="shared" si="31"/>
        <v/>
      </c>
      <c r="CQ75" s="24" t="str">
        <f t="shared" si="32"/>
        <v/>
      </c>
      <c r="CR75" s="24" t="str">
        <f t="shared" si="33"/>
        <v/>
      </c>
      <c r="CS75" s="24" t="str">
        <f t="shared" si="34"/>
        <v/>
      </c>
      <c r="CT75" s="24" t="str">
        <f t="shared" si="35"/>
        <v/>
      </c>
    </row>
    <row r="76" spans="2:98" s="3" customFormat="1" ht="19.899999999999999" customHeight="1">
      <c r="B76" s="16" t="str">
        <f>IF('3 INPUT SAP DATA'!H79="","",'3 INPUT SAP DATA'!H79)</f>
        <v/>
      </c>
      <c r="C76" s="24" t="str">
        <f>IF($B76="","",Data!$G$115*Occupancy!$G72*Data!$I$115)</f>
        <v/>
      </c>
      <c r="D76" s="24" t="str">
        <f>IF($B76="","",Data!$G$115*Occupancy!$G72*Data!$I$115)</f>
        <v/>
      </c>
      <c r="E76" s="24" t="str">
        <f>IF($B76="","",Data!$G$115*Occupancy!$G72*Data!$I$115)</f>
        <v/>
      </c>
      <c r="F76" s="24" t="str">
        <f>IF($B76="","",Data!$G$115*Occupancy!$G72*Data!$I$115)</f>
        <v/>
      </c>
      <c r="G76" s="24" t="str">
        <f>IF($B76="","",Data!$G$115*Occupancy!$G72*Data!$I$115)</f>
        <v/>
      </c>
      <c r="H76" s="24" t="str">
        <f>IF($B76="","",Data!$G$115*Occupancy!$G72*Data!$I$115)</f>
        <v/>
      </c>
      <c r="I76" s="24" t="str">
        <f>IF($B76="","",Data!$G$115*Occupancy!$G72*Data!$I$115)</f>
        <v/>
      </c>
      <c r="J76" s="24" t="str">
        <f>IF($B76="","",Data!$G$115*Occupancy!$G72*Data!$I$115)</f>
        <v/>
      </c>
      <c r="K76" s="24" t="str">
        <f>IF($B76="","",Data!$G$115*Occupancy!$G72*Data!$I$115)</f>
        <v/>
      </c>
      <c r="L76" s="24" t="str">
        <f>IF($B76="","",Data!$G$115*Occupancy!$G72*Data!$I$115)</f>
        <v/>
      </c>
      <c r="M76" s="24" t="str">
        <f>IF($B76="","",Data!$G$115*Occupancy!$G72*Data!$I$115)</f>
        <v/>
      </c>
      <c r="N76" s="24" t="str">
        <f>IF($B76="","",Data!$G$115*Occupancy!$G72*Data!$I$115)</f>
        <v/>
      </c>
      <c r="O76" s="175" t="str">
        <f>IF($B76="","",Lighting!P75)</f>
        <v/>
      </c>
      <c r="P76" s="175" t="str">
        <f>IF($B76="","",Lighting!Q75)</f>
        <v/>
      </c>
      <c r="Q76" s="175" t="str">
        <f>IF($B76="","",Lighting!R75)</f>
        <v/>
      </c>
      <c r="R76" s="175" t="str">
        <f>IF($B76="","",Lighting!S75)</f>
        <v/>
      </c>
      <c r="S76" s="175" t="str">
        <f>IF($B76="","",Lighting!T75)</f>
        <v/>
      </c>
      <c r="T76" s="175" t="str">
        <f>IF($B76="","",Lighting!U75)</f>
        <v/>
      </c>
      <c r="U76" s="175" t="str">
        <f>IF($B76="","",Lighting!V75)</f>
        <v/>
      </c>
      <c r="V76" s="175" t="str">
        <f>IF($B76="","",Lighting!W75)</f>
        <v/>
      </c>
      <c r="W76" s="175" t="str">
        <f>IF($B76="","",Lighting!X75)</f>
        <v/>
      </c>
      <c r="X76" s="175" t="str">
        <f>IF($B76="","",Lighting!Y75)</f>
        <v/>
      </c>
      <c r="Y76" s="175" t="str">
        <f>IF($B76="","",Lighting!Z75)</f>
        <v/>
      </c>
      <c r="Z76" s="175" t="str">
        <f>IF($B76="","",Lighting!AA75)</f>
        <v/>
      </c>
      <c r="AA76" s="24" t="str">
        <f>IF($B76="","",Appliances!W75)</f>
        <v/>
      </c>
      <c r="AB76" s="24" t="str">
        <f>IF($B76="","",Appliances!X75)</f>
        <v/>
      </c>
      <c r="AC76" s="24" t="str">
        <f>IF($B76="","",Appliances!Y75)</f>
        <v/>
      </c>
      <c r="AD76" s="24" t="str">
        <f>IF($B76="","",Appliances!Z75)</f>
        <v/>
      </c>
      <c r="AE76" s="24" t="str">
        <f>IF($B76="","",Appliances!AA75)</f>
        <v/>
      </c>
      <c r="AF76" s="24" t="str">
        <f>IF($B76="","",Appliances!AB75)</f>
        <v/>
      </c>
      <c r="AG76" s="24" t="str">
        <f>IF($B76="","",Appliances!AC75)</f>
        <v/>
      </c>
      <c r="AH76" s="24" t="str">
        <f>IF($B76="","",Appliances!AD75)</f>
        <v/>
      </c>
      <c r="AI76" s="24" t="str">
        <f>IF($B76="","",Appliances!AE75)</f>
        <v/>
      </c>
      <c r="AJ76" s="24" t="str">
        <f>IF($B76="","",Appliances!AF75)</f>
        <v/>
      </c>
      <c r="AK76" s="24" t="str">
        <f>IF($B76="","",Appliances!AG75)</f>
        <v/>
      </c>
      <c r="AL76" s="24" t="str">
        <f>IF($B76="","",Appliances!AH75)</f>
        <v/>
      </c>
      <c r="AM76" s="24" t="str">
        <f>IF($B76="","",Cooking!P75)</f>
        <v/>
      </c>
      <c r="AN76" s="24" t="str">
        <f>IF($B76="","",Cooking!Q75)</f>
        <v/>
      </c>
      <c r="AO76" s="24" t="str">
        <f>IF($B76="","",Cooking!R75)</f>
        <v/>
      </c>
      <c r="AP76" s="24" t="str">
        <f>IF($B76="","",Cooking!S75)</f>
        <v/>
      </c>
      <c r="AQ76" s="24" t="str">
        <f>IF($B76="","",Cooking!T75)</f>
        <v/>
      </c>
      <c r="AR76" s="24" t="str">
        <f>IF($B76="","",Cooking!U75)</f>
        <v/>
      </c>
      <c r="AS76" s="24" t="str">
        <f>IF($B76="","",Cooking!V75)</f>
        <v/>
      </c>
      <c r="AT76" s="24" t="str">
        <f>IF($B76="","",Cooking!W75)</f>
        <v/>
      </c>
      <c r="AU76" s="24" t="str">
        <f>IF($B76="","",Cooking!X75)</f>
        <v/>
      </c>
      <c r="AV76" s="24" t="str">
        <f>IF($B76="","",Cooking!Y75)</f>
        <v/>
      </c>
      <c r="AW76" s="24" t="str">
        <f>IF($B76="","",Cooking!Z75)</f>
        <v/>
      </c>
      <c r="AX76" s="24" t="str">
        <f>IF($B76="","",Cooking!AA75)</f>
        <v/>
      </c>
      <c r="AY76" s="176" t="str">
        <f>IF($B76="","",IF(ISNUMBER(SEARCH("Gas",'3 INPUT SAP DATA'!$AI79)),Data!$G$119*Data!$I$119,0)
+(('3 INPUT SAP DATA'!$AQ79*1000/8760)-IF(ISNUMBER(SEARCH("Gas",'3 INPUT SAP DATA'!$AI79)),Data!$G$119*Data!$I$119,0))
*IF(ISNUMBER(SEARCH("MVHR",'3 INPUT SAP DATA'!$R79)),Data!$I$121,IF(ISNUMBER(SEARCH("Positive",'3 INPUT SAP DATA'!$R79)),Data!$I$120)))</f>
        <v/>
      </c>
      <c r="AZ76" s="176" t="str">
        <f>IF($B76="","",IF(ISNUMBER(SEARCH("Gas",'3 INPUT SAP DATA'!$AI79)),Data!$G$119*Data!$I$119,0)
+(('3 INPUT SAP DATA'!$AQ79*1000/8760)-IF(ISNUMBER(SEARCH("Gas",'3 INPUT SAP DATA'!$AI79)),Data!$G$119*Data!$I$119,0))
*IF(ISNUMBER(SEARCH("MVHR",'3 INPUT SAP DATA'!$R79)),Data!$I$121,IF(ISNUMBER(SEARCH("Positive",'3 INPUT SAP DATA'!$R79)),Data!$I$120)))</f>
        <v/>
      </c>
      <c r="BA76" s="176" t="str">
        <f>IF($B76="","",IF(ISNUMBER(SEARCH("Gas",'3 INPUT SAP DATA'!$AI79)),Data!$G$119*Data!$I$119,0)
+(('3 INPUT SAP DATA'!$AQ79*1000/8760)-IF(ISNUMBER(SEARCH("Gas",'3 INPUT SAP DATA'!$AI79)),Data!$G$119*Data!$I$119,0))
*IF(ISNUMBER(SEARCH("MVHR",'3 INPUT SAP DATA'!$R79)),Data!$I$121,IF(ISNUMBER(SEARCH("Positive",'3 INPUT SAP DATA'!$R79)),Data!$I$120)))</f>
        <v/>
      </c>
      <c r="BB76" s="176" t="str">
        <f>IF($B76="","",IF(ISNUMBER(SEARCH("Gas",'3 INPUT SAP DATA'!$AI79)),Data!$G$119*Data!$I$119,0)
+(('3 INPUT SAP DATA'!$AQ79*1000/8760)-IF(ISNUMBER(SEARCH("Gas",'3 INPUT SAP DATA'!$AI79)),Data!$G$119*Data!$I$119,0))
*IF(ISNUMBER(SEARCH("MVHR",'3 INPUT SAP DATA'!$R79)),Data!$I$121,IF(ISNUMBER(SEARCH("Positive",'3 INPUT SAP DATA'!$R79)),Data!$I$120)))</f>
        <v/>
      </c>
      <c r="BC76" s="176" t="str">
        <f>IF($B76="","",IF(ISNUMBER(SEARCH("Gas",'3 INPUT SAP DATA'!$AI79)),Data!$G$119*Data!$I$119,0)
+(('3 INPUT SAP DATA'!$AQ79*1000/8760)-IF(ISNUMBER(SEARCH("Gas",'3 INPUT SAP DATA'!$AI79)),Data!$G$119*Data!$I$119,0))
*IF(ISNUMBER(SEARCH("MVHR",'3 INPUT SAP DATA'!$R79)),Data!$I$121,IF(ISNUMBER(SEARCH("Positive",'3 INPUT SAP DATA'!$R79)),Data!$I$120)))</f>
        <v/>
      </c>
      <c r="BD76" s="176" t="str">
        <f>IF($B76="","",IF(ISNUMBER(SEARCH("Gas",'3 INPUT SAP DATA'!$AI79)),Data!$G$119*Data!$I$119,0)
+(('3 INPUT SAP DATA'!$AQ79*1000/8760)-IF(ISNUMBER(SEARCH("Gas",'3 INPUT SAP DATA'!$AI79)),Data!$G$119*Data!$I$119,0))
*IF(ISNUMBER(SEARCH("MVHR",'3 INPUT SAP DATA'!$R79)),Data!$I$121,IF(ISNUMBER(SEARCH("Positive",'3 INPUT SAP DATA'!$R79)),Data!$I$120)))</f>
        <v/>
      </c>
      <c r="BE76" s="176" t="str">
        <f>IF($B76="","",IF(ISNUMBER(SEARCH("Gas",'3 INPUT SAP DATA'!$AI79)),Data!$G$119*Data!$I$119,0)
+(('3 INPUT SAP DATA'!$AQ79*1000/8760)-IF(ISNUMBER(SEARCH("Gas",'3 INPUT SAP DATA'!$AI79)),Data!$G$119*Data!$I$119,0))
*IF(ISNUMBER(SEARCH("MVHR",'3 INPUT SAP DATA'!$R79)),Data!$I$121,IF(ISNUMBER(SEARCH("Positive",'3 INPUT SAP DATA'!$R79)),Data!$I$120)))</f>
        <v/>
      </c>
      <c r="BF76" s="176" t="str">
        <f>IF($B76="","",IF(ISNUMBER(SEARCH("Gas",'3 INPUT SAP DATA'!$AI79)),Data!$G$119*Data!$I$119,0)
+(('3 INPUT SAP DATA'!$AQ79*1000/8760)-IF(ISNUMBER(SEARCH("Gas",'3 INPUT SAP DATA'!$AI79)),Data!$G$119*Data!$I$119,0))
*IF(ISNUMBER(SEARCH("MVHR",'3 INPUT SAP DATA'!$R79)),Data!$I$121,IF(ISNUMBER(SEARCH("Positive",'3 INPUT SAP DATA'!$R79)),Data!$I$120)))</f>
        <v/>
      </c>
      <c r="BG76" s="176" t="str">
        <f>IF($B76="","",IF(ISNUMBER(SEARCH("Gas",'3 INPUT SAP DATA'!$AI79)),Data!$G$119*Data!$I$119,0)
+(('3 INPUT SAP DATA'!$AQ79*1000/8760)-IF(ISNUMBER(SEARCH("Gas",'3 INPUT SAP DATA'!$AI79)),Data!$G$119*Data!$I$119,0))
*IF(ISNUMBER(SEARCH("MVHR",'3 INPUT SAP DATA'!$R79)),Data!$I$121,IF(ISNUMBER(SEARCH("Positive",'3 INPUT SAP DATA'!$R79)),Data!$I$120)))</f>
        <v/>
      </c>
      <c r="BH76" s="176" t="str">
        <f>IF($B76="","",IF(ISNUMBER(SEARCH("Gas",'3 INPUT SAP DATA'!$AI79)),Data!$G$119*Data!$I$119,0)
+(('3 INPUT SAP DATA'!$AQ79*1000/8760)-IF(ISNUMBER(SEARCH("Gas",'3 INPUT SAP DATA'!$AI79)),Data!$G$119*Data!$I$119,0))
*IF(ISNUMBER(SEARCH("MVHR",'3 INPUT SAP DATA'!$R79)),Data!$I$121,IF(ISNUMBER(SEARCH("Positive",'3 INPUT SAP DATA'!$R79)),Data!$I$120)))</f>
        <v/>
      </c>
      <c r="BI76" s="176" t="str">
        <f>IF($B76="","",IF(ISNUMBER(SEARCH("Gas",'3 INPUT SAP DATA'!$AI79)),Data!$G$119*Data!$I$119,0)
+(('3 INPUT SAP DATA'!$AQ79*1000/8760)-IF(ISNUMBER(SEARCH("Gas",'3 INPUT SAP DATA'!$AI79)),Data!$G$119*Data!$I$119,0))
*IF(ISNUMBER(SEARCH("MVHR",'3 INPUT SAP DATA'!$R79)),Data!$I$121,IF(ISNUMBER(SEARCH("Positive",'3 INPUT SAP DATA'!$R79)),Data!$I$120)))</f>
        <v/>
      </c>
      <c r="BJ76" s="176" t="str">
        <f>IF($B76="","",IF(ISNUMBER(SEARCH("Gas",'3 INPUT SAP DATA'!$AI79)),Data!$G$119*Data!$I$119,0)
+(('3 INPUT SAP DATA'!$AQ79*1000/8760)-IF(ISNUMBER(SEARCH("Gas",'3 INPUT SAP DATA'!$AI79)),Data!$G$119*Data!$I$119,0))
*IF(ISNUMBER(SEARCH("MVHR",'3 INPUT SAP DATA'!$R79)),Data!$I$121,IF(ISNUMBER(SEARCH("Positive",'3 INPUT SAP DATA'!$R79)),Data!$I$120)))</f>
        <v/>
      </c>
      <c r="BK76" s="24" t="str">
        <f>IF($B76="","",Occupancy!$G72*Data!$G$122*Data!$I$122)</f>
        <v/>
      </c>
      <c r="BL76" s="24" t="str">
        <f>IF($B76="","",Occupancy!$G72*Data!$G$122*Data!$I$122)</f>
        <v/>
      </c>
      <c r="BM76" s="24" t="str">
        <f>IF($B76="","",Occupancy!$G72*Data!$G$122*Data!$I$122)</f>
        <v/>
      </c>
      <c r="BN76" s="24" t="str">
        <f>IF($B76="","",Occupancy!$G72*Data!$G$122*Data!$I$122)</f>
        <v/>
      </c>
      <c r="BO76" s="24" t="str">
        <f>IF($B76="","",Occupancy!$G72*Data!$G$122*Data!$I$122)</f>
        <v/>
      </c>
      <c r="BP76" s="24" t="str">
        <f>IF($B76="","",Occupancy!$G72*Data!$G$122*Data!$I$122)</f>
        <v/>
      </c>
      <c r="BQ76" s="24" t="str">
        <f>IF($B76="","",Occupancy!$G72*Data!$G$122*Data!$I$122)</f>
        <v/>
      </c>
      <c r="BR76" s="24" t="str">
        <f>IF($B76="","",Occupancy!$G72*Data!$G$122*Data!$I$122)</f>
        <v/>
      </c>
      <c r="BS76" s="24" t="str">
        <f>IF($B76="","",Occupancy!$G72*Data!$G$122*Data!$I$122)</f>
        <v/>
      </c>
      <c r="BT76" s="24" t="str">
        <f>IF($B76="","",Occupancy!$G72*Data!$G$122*Data!$I$122)</f>
        <v/>
      </c>
      <c r="BU76" s="24" t="str">
        <f>IF($B76="","",Occupancy!$G72*Data!$G$122*Data!$I$122)</f>
        <v/>
      </c>
      <c r="BV76" s="24" t="str">
        <f>IF($B76="","",Occupancy!$G72*Data!$G$122*Data!$I$122)</f>
        <v/>
      </c>
      <c r="BW76" s="175" t="str">
        <f>IF($B76="","",1000*DHW!CV76/(Data!D$18*24))</f>
        <v/>
      </c>
      <c r="BX76" s="175" t="str">
        <f>IF($B76="","",1000*DHW!CW76/(Data!E$18*24))</f>
        <v/>
      </c>
      <c r="BY76" s="175" t="str">
        <f>IF($B76="","",1000*DHW!CX76/(Data!F$18*24))</f>
        <v/>
      </c>
      <c r="BZ76" s="175" t="str">
        <f>IF($B76="","",1000*DHW!CY76/(Data!G$18*24))</f>
        <v/>
      </c>
      <c r="CA76" s="175" t="str">
        <f>IF($B76="","",1000*DHW!CZ76/(Data!H$18*24))</f>
        <v/>
      </c>
      <c r="CB76" s="175" t="str">
        <f>IF($B76="","",1000*DHW!DA76/(Data!I$18*24))</f>
        <v/>
      </c>
      <c r="CC76" s="175" t="str">
        <f>IF($B76="","",1000*DHW!DB76/(Data!J$18*24))</f>
        <v/>
      </c>
      <c r="CD76" s="175" t="str">
        <f>IF($B76="","",1000*DHW!DC76/(Data!K$18*24))</f>
        <v/>
      </c>
      <c r="CE76" s="175" t="str">
        <f>IF($B76="","",1000*DHW!DD76/(Data!L$18*24))</f>
        <v/>
      </c>
      <c r="CF76" s="175" t="str">
        <f>IF($B76="","",1000*DHW!DE76/(Data!M$18*24))</f>
        <v/>
      </c>
      <c r="CG76" s="175" t="str">
        <f>IF($B76="","",1000*DHW!DF76/(Data!N$18*24))</f>
        <v/>
      </c>
      <c r="CH76" s="175" t="str">
        <f>IF($B76="","",1000*DHW!DG76/(Data!O$18*24))</f>
        <v/>
      </c>
      <c r="CI76" s="24" t="str">
        <f t="shared" si="24"/>
        <v/>
      </c>
      <c r="CJ76" s="24" t="str">
        <f t="shared" si="25"/>
        <v/>
      </c>
      <c r="CK76" s="24" t="str">
        <f t="shared" si="26"/>
        <v/>
      </c>
      <c r="CL76" s="24" t="str">
        <f t="shared" si="27"/>
        <v/>
      </c>
      <c r="CM76" s="24" t="str">
        <f t="shared" si="28"/>
        <v/>
      </c>
      <c r="CN76" s="24" t="str">
        <f t="shared" si="29"/>
        <v/>
      </c>
      <c r="CO76" s="24" t="str">
        <f t="shared" si="30"/>
        <v/>
      </c>
      <c r="CP76" s="24" t="str">
        <f t="shared" si="31"/>
        <v/>
      </c>
      <c r="CQ76" s="24" t="str">
        <f t="shared" si="32"/>
        <v/>
      </c>
      <c r="CR76" s="24" t="str">
        <f t="shared" si="33"/>
        <v/>
      </c>
      <c r="CS76" s="24" t="str">
        <f t="shared" si="34"/>
        <v/>
      </c>
      <c r="CT76" s="24" t="str">
        <f t="shared" si="35"/>
        <v/>
      </c>
    </row>
    <row r="77" spans="2:98" s="3" customFormat="1" ht="19.899999999999999" customHeight="1">
      <c r="B77" s="16" t="str">
        <f>IF('3 INPUT SAP DATA'!H80="","",'3 INPUT SAP DATA'!H80)</f>
        <v/>
      </c>
      <c r="C77" s="24" t="str">
        <f>IF($B77="","",Data!$G$115*Occupancy!$G73*Data!$I$115)</f>
        <v/>
      </c>
      <c r="D77" s="24" t="str">
        <f>IF($B77="","",Data!$G$115*Occupancy!$G73*Data!$I$115)</f>
        <v/>
      </c>
      <c r="E77" s="24" t="str">
        <f>IF($B77="","",Data!$G$115*Occupancy!$G73*Data!$I$115)</f>
        <v/>
      </c>
      <c r="F77" s="24" t="str">
        <f>IF($B77="","",Data!$G$115*Occupancy!$G73*Data!$I$115)</f>
        <v/>
      </c>
      <c r="G77" s="24" t="str">
        <f>IF($B77="","",Data!$G$115*Occupancy!$G73*Data!$I$115)</f>
        <v/>
      </c>
      <c r="H77" s="24" t="str">
        <f>IF($B77="","",Data!$G$115*Occupancy!$G73*Data!$I$115)</f>
        <v/>
      </c>
      <c r="I77" s="24" t="str">
        <f>IF($B77="","",Data!$G$115*Occupancy!$G73*Data!$I$115)</f>
        <v/>
      </c>
      <c r="J77" s="24" t="str">
        <f>IF($B77="","",Data!$G$115*Occupancy!$G73*Data!$I$115)</f>
        <v/>
      </c>
      <c r="K77" s="24" t="str">
        <f>IF($B77="","",Data!$G$115*Occupancy!$G73*Data!$I$115)</f>
        <v/>
      </c>
      <c r="L77" s="24" t="str">
        <f>IF($B77="","",Data!$G$115*Occupancy!$G73*Data!$I$115)</f>
        <v/>
      </c>
      <c r="M77" s="24" t="str">
        <f>IF($B77="","",Data!$G$115*Occupancy!$G73*Data!$I$115)</f>
        <v/>
      </c>
      <c r="N77" s="24" t="str">
        <f>IF($B77="","",Data!$G$115*Occupancy!$G73*Data!$I$115)</f>
        <v/>
      </c>
      <c r="O77" s="175" t="str">
        <f>IF($B77="","",Lighting!P76)</f>
        <v/>
      </c>
      <c r="P77" s="175" t="str">
        <f>IF($B77="","",Lighting!Q76)</f>
        <v/>
      </c>
      <c r="Q77" s="175" t="str">
        <f>IF($B77="","",Lighting!R76)</f>
        <v/>
      </c>
      <c r="R77" s="175" t="str">
        <f>IF($B77="","",Lighting!S76)</f>
        <v/>
      </c>
      <c r="S77" s="175" t="str">
        <f>IF($B77="","",Lighting!T76)</f>
        <v/>
      </c>
      <c r="T77" s="175" t="str">
        <f>IF($B77="","",Lighting!U76)</f>
        <v/>
      </c>
      <c r="U77" s="175" t="str">
        <f>IF($B77="","",Lighting!V76)</f>
        <v/>
      </c>
      <c r="V77" s="175" t="str">
        <f>IF($B77="","",Lighting!W76)</f>
        <v/>
      </c>
      <c r="W77" s="175" t="str">
        <f>IF($B77="","",Lighting!X76)</f>
        <v/>
      </c>
      <c r="X77" s="175" t="str">
        <f>IF($B77="","",Lighting!Y76)</f>
        <v/>
      </c>
      <c r="Y77" s="175" t="str">
        <f>IF($B77="","",Lighting!Z76)</f>
        <v/>
      </c>
      <c r="Z77" s="175" t="str">
        <f>IF($B77="","",Lighting!AA76)</f>
        <v/>
      </c>
      <c r="AA77" s="24" t="str">
        <f>IF($B77="","",Appliances!W76)</f>
        <v/>
      </c>
      <c r="AB77" s="24" t="str">
        <f>IF($B77="","",Appliances!X76)</f>
        <v/>
      </c>
      <c r="AC77" s="24" t="str">
        <f>IF($B77="","",Appliances!Y76)</f>
        <v/>
      </c>
      <c r="AD77" s="24" t="str">
        <f>IF($B77="","",Appliances!Z76)</f>
        <v/>
      </c>
      <c r="AE77" s="24" t="str">
        <f>IF($B77="","",Appliances!AA76)</f>
        <v/>
      </c>
      <c r="AF77" s="24" t="str">
        <f>IF($B77="","",Appliances!AB76)</f>
        <v/>
      </c>
      <c r="AG77" s="24" t="str">
        <f>IF($B77="","",Appliances!AC76)</f>
        <v/>
      </c>
      <c r="AH77" s="24" t="str">
        <f>IF($B77="","",Appliances!AD76)</f>
        <v/>
      </c>
      <c r="AI77" s="24" t="str">
        <f>IF($B77="","",Appliances!AE76)</f>
        <v/>
      </c>
      <c r="AJ77" s="24" t="str">
        <f>IF($B77="","",Appliances!AF76)</f>
        <v/>
      </c>
      <c r="AK77" s="24" t="str">
        <f>IF($B77="","",Appliances!AG76)</f>
        <v/>
      </c>
      <c r="AL77" s="24" t="str">
        <f>IF($B77="","",Appliances!AH76)</f>
        <v/>
      </c>
      <c r="AM77" s="24" t="str">
        <f>IF($B77="","",Cooking!P76)</f>
        <v/>
      </c>
      <c r="AN77" s="24" t="str">
        <f>IF($B77="","",Cooking!Q76)</f>
        <v/>
      </c>
      <c r="AO77" s="24" t="str">
        <f>IF($B77="","",Cooking!R76)</f>
        <v/>
      </c>
      <c r="AP77" s="24" t="str">
        <f>IF($B77="","",Cooking!S76)</f>
        <v/>
      </c>
      <c r="AQ77" s="24" t="str">
        <f>IF($B77="","",Cooking!T76)</f>
        <v/>
      </c>
      <c r="AR77" s="24" t="str">
        <f>IF($B77="","",Cooking!U76)</f>
        <v/>
      </c>
      <c r="AS77" s="24" t="str">
        <f>IF($B77="","",Cooking!V76)</f>
        <v/>
      </c>
      <c r="AT77" s="24" t="str">
        <f>IF($B77="","",Cooking!W76)</f>
        <v/>
      </c>
      <c r="AU77" s="24" t="str">
        <f>IF($B77="","",Cooking!X76)</f>
        <v/>
      </c>
      <c r="AV77" s="24" t="str">
        <f>IF($B77="","",Cooking!Y76)</f>
        <v/>
      </c>
      <c r="AW77" s="24" t="str">
        <f>IF($B77="","",Cooking!Z76)</f>
        <v/>
      </c>
      <c r="AX77" s="24" t="str">
        <f>IF($B77="","",Cooking!AA76)</f>
        <v/>
      </c>
      <c r="AY77" s="176" t="str">
        <f>IF($B77="","",IF(ISNUMBER(SEARCH("Gas",'3 INPUT SAP DATA'!$AI80)),Data!$G$119*Data!$I$119,0)
+(('3 INPUT SAP DATA'!$AQ80*1000/8760)-IF(ISNUMBER(SEARCH("Gas",'3 INPUT SAP DATA'!$AI80)),Data!$G$119*Data!$I$119,0))
*IF(ISNUMBER(SEARCH("MVHR",'3 INPUT SAP DATA'!$R80)),Data!$I$121,IF(ISNUMBER(SEARCH("Positive",'3 INPUT SAP DATA'!$R80)),Data!$I$120)))</f>
        <v/>
      </c>
      <c r="AZ77" s="176" t="str">
        <f>IF($B77="","",IF(ISNUMBER(SEARCH("Gas",'3 INPUT SAP DATA'!$AI80)),Data!$G$119*Data!$I$119,0)
+(('3 INPUT SAP DATA'!$AQ80*1000/8760)-IF(ISNUMBER(SEARCH("Gas",'3 INPUT SAP DATA'!$AI80)),Data!$G$119*Data!$I$119,0))
*IF(ISNUMBER(SEARCH("MVHR",'3 INPUT SAP DATA'!$R80)),Data!$I$121,IF(ISNUMBER(SEARCH("Positive",'3 INPUT SAP DATA'!$R80)),Data!$I$120)))</f>
        <v/>
      </c>
      <c r="BA77" s="176" t="str">
        <f>IF($B77="","",IF(ISNUMBER(SEARCH("Gas",'3 INPUT SAP DATA'!$AI80)),Data!$G$119*Data!$I$119,0)
+(('3 INPUT SAP DATA'!$AQ80*1000/8760)-IF(ISNUMBER(SEARCH("Gas",'3 INPUT SAP DATA'!$AI80)),Data!$G$119*Data!$I$119,0))
*IF(ISNUMBER(SEARCH("MVHR",'3 INPUT SAP DATA'!$R80)),Data!$I$121,IF(ISNUMBER(SEARCH("Positive",'3 INPUT SAP DATA'!$R80)),Data!$I$120)))</f>
        <v/>
      </c>
      <c r="BB77" s="176" t="str">
        <f>IF($B77="","",IF(ISNUMBER(SEARCH("Gas",'3 INPUT SAP DATA'!$AI80)),Data!$G$119*Data!$I$119,0)
+(('3 INPUT SAP DATA'!$AQ80*1000/8760)-IF(ISNUMBER(SEARCH("Gas",'3 INPUT SAP DATA'!$AI80)),Data!$G$119*Data!$I$119,0))
*IF(ISNUMBER(SEARCH("MVHR",'3 INPUT SAP DATA'!$R80)),Data!$I$121,IF(ISNUMBER(SEARCH("Positive",'3 INPUT SAP DATA'!$R80)),Data!$I$120)))</f>
        <v/>
      </c>
      <c r="BC77" s="176" t="str">
        <f>IF($B77="","",IF(ISNUMBER(SEARCH("Gas",'3 INPUT SAP DATA'!$AI80)),Data!$G$119*Data!$I$119,0)
+(('3 INPUT SAP DATA'!$AQ80*1000/8760)-IF(ISNUMBER(SEARCH("Gas",'3 INPUT SAP DATA'!$AI80)),Data!$G$119*Data!$I$119,0))
*IF(ISNUMBER(SEARCH("MVHR",'3 INPUT SAP DATA'!$R80)),Data!$I$121,IF(ISNUMBER(SEARCH("Positive",'3 INPUT SAP DATA'!$R80)),Data!$I$120)))</f>
        <v/>
      </c>
      <c r="BD77" s="176" t="str">
        <f>IF($B77="","",IF(ISNUMBER(SEARCH("Gas",'3 INPUT SAP DATA'!$AI80)),Data!$G$119*Data!$I$119,0)
+(('3 INPUT SAP DATA'!$AQ80*1000/8760)-IF(ISNUMBER(SEARCH("Gas",'3 INPUT SAP DATA'!$AI80)),Data!$G$119*Data!$I$119,0))
*IF(ISNUMBER(SEARCH("MVHR",'3 INPUT SAP DATA'!$R80)),Data!$I$121,IF(ISNUMBER(SEARCH("Positive",'3 INPUT SAP DATA'!$R80)),Data!$I$120)))</f>
        <v/>
      </c>
      <c r="BE77" s="176" t="str">
        <f>IF($B77="","",IF(ISNUMBER(SEARCH("Gas",'3 INPUT SAP DATA'!$AI80)),Data!$G$119*Data!$I$119,0)
+(('3 INPUT SAP DATA'!$AQ80*1000/8760)-IF(ISNUMBER(SEARCH("Gas",'3 INPUT SAP DATA'!$AI80)),Data!$G$119*Data!$I$119,0))
*IF(ISNUMBER(SEARCH("MVHR",'3 INPUT SAP DATA'!$R80)),Data!$I$121,IF(ISNUMBER(SEARCH("Positive",'3 INPUT SAP DATA'!$R80)),Data!$I$120)))</f>
        <v/>
      </c>
      <c r="BF77" s="176" t="str">
        <f>IF($B77="","",IF(ISNUMBER(SEARCH("Gas",'3 INPUT SAP DATA'!$AI80)),Data!$G$119*Data!$I$119,0)
+(('3 INPUT SAP DATA'!$AQ80*1000/8760)-IF(ISNUMBER(SEARCH("Gas",'3 INPUT SAP DATA'!$AI80)),Data!$G$119*Data!$I$119,0))
*IF(ISNUMBER(SEARCH("MVHR",'3 INPUT SAP DATA'!$R80)),Data!$I$121,IF(ISNUMBER(SEARCH("Positive",'3 INPUT SAP DATA'!$R80)),Data!$I$120)))</f>
        <v/>
      </c>
      <c r="BG77" s="176" t="str">
        <f>IF($B77="","",IF(ISNUMBER(SEARCH("Gas",'3 INPUT SAP DATA'!$AI80)),Data!$G$119*Data!$I$119,0)
+(('3 INPUT SAP DATA'!$AQ80*1000/8760)-IF(ISNUMBER(SEARCH("Gas",'3 INPUT SAP DATA'!$AI80)),Data!$G$119*Data!$I$119,0))
*IF(ISNUMBER(SEARCH("MVHR",'3 INPUT SAP DATA'!$R80)),Data!$I$121,IF(ISNUMBER(SEARCH("Positive",'3 INPUT SAP DATA'!$R80)),Data!$I$120)))</f>
        <v/>
      </c>
      <c r="BH77" s="176" t="str">
        <f>IF($B77="","",IF(ISNUMBER(SEARCH("Gas",'3 INPUT SAP DATA'!$AI80)),Data!$G$119*Data!$I$119,0)
+(('3 INPUT SAP DATA'!$AQ80*1000/8760)-IF(ISNUMBER(SEARCH("Gas",'3 INPUT SAP DATA'!$AI80)),Data!$G$119*Data!$I$119,0))
*IF(ISNUMBER(SEARCH("MVHR",'3 INPUT SAP DATA'!$R80)),Data!$I$121,IF(ISNUMBER(SEARCH("Positive",'3 INPUT SAP DATA'!$R80)),Data!$I$120)))</f>
        <v/>
      </c>
      <c r="BI77" s="176" t="str">
        <f>IF($B77="","",IF(ISNUMBER(SEARCH("Gas",'3 INPUT SAP DATA'!$AI80)),Data!$G$119*Data!$I$119,0)
+(('3 INPUT SAP DATA'!$AQ80*1000/8760)-IF(ISNUMBER(SEARCH("Gas",'3 INPUT SAP DATA'!$AI80)),Data!$G$119*Data!$I$119,0))
*IF(ISNUMBER(SEARCH("MVHR",'3 INPUT SAP DATA'!$R80)),Data!$I$121,IF(ISNUMBER(SEARCH("Positive",'3 INPUT SAP DATA'!$R80)),Data!$I$120)))</f>
        <v/>
      </c>
      <c r="BJ77" s="176" t="str">
        <f>IF($B77="","",IF(ISNUMBER(SEARCH("Gas",'3 INPUT SAP DATA'!$AI80)),Data!$G$119*Data!$I$119,0)
+(('3 INPUT SAP DATA'!$AQ80*1000/8760)-IF(ISNUMBER(SEARCH("Gas",'3 INPUT SAP DATA'!$AI80)),Data!$G$119*Data!$I$119,0))
*IF(ISNUMBER(SEARCH("MVHR",'3 INPUT SAP DATA'!$R80)),Data!$I$121,IF(ISNUMBER(SEARCH("Positive",'3 INPUT SAP DATA'!$R80)),Data!$I$120)))</f>
        <v/>
      </c>
      <c r="BK77" s="24" t="str">
        <f>IF($B77="","",Occupancy!$G73*Data!$G$122*Data!$I$122)</f>
        <v/>
      </c>
      <c r="BL77" s="24" t="str">
        <f>IF($B77="","",Occupancy!$G73*Data!$G$122*Data!$I$122)</f>
        <v/>
      </c>
      <c r="BM77" s="24" t="str">
        <f>IF($B77="","",Occupancy!$G73*Data!$G$122*Data!$I$122)</f>
        <v/>
      </c>
      <c r="BN77" s="24" t="str">
        <f>IF($B77="","",Occupancy!$G73*Data!$G$122*Data!$I$122)</f>
        <v/>
      </c>
      <c r="BO77" s="24" t="str">
        <f>IF($B77="","",Occupancy!$G73*Data!$G$122*Data!$I$122)</f>
        <v/>
      </c>
      <c r="BP77" s="24" t="str">
        <f>IF($B77="","",Occupancy!$G73*Data!$G$122*Data!$I$122)</f>
        <v/>
      </c>
      <c r="BQ77" s="24" t="str">
        <f>IF($B77="","",Occupancy!$G73*Data!$G$122*Data!$I$122)</f>
        <v/>
      </c>
      <c r="BR77" s="24" t="str">
        <f>IF($B77="","",Occupancy!$G73*Data!$G$122*Data!$I$122)</f>
        <v/>
      </c>
      <c r="BS77" s="24" t="str">
        <f>IF($B77="","",Occupancy!$G73*Data!$G$122*Data!$I$122)</f>
        <v/>
      </c>
      <c r="BT77" s="24" t="str">
        <f>IF($B77="","",Occupancy!$G73*Data!$G$122*Data!$I$122)</f>
        <v/>
      </c>
      <c r="BU77" s="24" t="str">
        <f>IF($B77="","",Occupancy!$G73*Data!$G$122*Data!$I$122)</f>
        <v/>
      </c>
      <c r="BV77" s="24" t="str">
        <f>IF($B77="","",Occupancy!$G73*Data!$G$122*Data!$I$122)</f>
        <v/>
      </c>
      <c r="BW77" s="175" t="str">
        <f>IF($B77="","",1000*DHW!CV77/(Data!D$18*24))</f>
        <v/>
      </c>
      <c r="BX77" s="175" t="str">
        <f>IF($B77="","",1000*DHW!CW77/(Data!E$18*24))</f>
        <v/>
      </c>
      <c r="BY77" s="175" t="str">
        <f>IF($B77="","",1000*DHW!CX77/(Data!F$18*24))</f>
        <v/>
      </c>
      <c r="BZ77" s="175" t="str">
        <f>IF($B77="","",1000*DHW!CY77/(Data!G$18*24))</f>
        <v/>
      </c>
      <c r="CA77" s="175" t="str">
        <f>IF($B77="","",1000*DHW!CZ77/(Data!H$18*24))</f>
        <v/>
      </c>
      <c r="CB77" s="175" t="str">
        <f>IF($B77="","",1000*DHW!DA77/(Data!I$18*24))</f>
        <v/>
      </c>
      <c r="CC77" s="175" t="str">
        <f>IF($B77="","",1000*DHW!DB77/(Data!J$18*24))</f>
        <v/>
      </c>
      <c r="CD77" s="175" t="str">
        <f>IF($B77="","",1000*DHW!DC77/(Data!K$18*24))</f>
        <v/>
      </c>
      <c r="CE77" s="175" t="str">
        <f>IF($B77="","",1000*DHW!DD77/(Data!L$18*24))</f>
        <v/>
      </c>
      <c r="CF77" s="175" t="str">
        <f>IF($B77="","",1000*DHW!DE77/(Data!M$18*24))</f>
        <v/>
      </c>
      <c r="CG77" s="175" t="str">
        <f>IF($B77="","",1000*DHW!DF77/(Data!N$18*24))</f>
        <v/>
      </c>
      <c r="CH77" s="175" t="str">
        <f>IF($B77="","",1000*DHW!DG77/(Data!O$18*24))</f>
        <v/>
      </c>
      <c r="CI77" s="24" t="str">
        <f t="shared" si="24"/>
        <v/>
      </c>
      <c r="CJ77" s="24" t="str">
        <f t="shared" si="25"/>
        <v/>
      </c>
      <c r="CK77" s="24" t="str">
        <f t="shared" si="26"/>
        <v/>
      </c>
      <c r="CL77" s="24" t="str">
        <f t="shared" si="27"/>
        <v/>
      </c>
      <c r="CM77" s="24" t="str">
        <f t="shared" si="28"/>
        <v/>
      </c>
      <c r="CN77" s="24" t="str">
        <f t="shared" si="29"/>
        <v/>
      </c>
      <c r="CO77" s="24" t="str">
        <f t="shared" si="30"/>
        <v/>
      </c>
      <c r="CP77" s="24" t="str">
        <f t="shared" si="31"/>
        <v/>
      </c>
      <c r="CQ77" s="24" t="str">
        <f t="shared" si="32"/>
        <v/>
      </c>
      <c r="CR77" s="24" t="str">
        <f t="shared" si="33"/>
        <v/>
      </c>
      <c r="CS77" s="24" t="str">
        <f t="shared" si="34"/>
        <v/>
      </c>
      <c r="CT77" s="24" t="str">
        <f t="shared" si="35"/>
        <v/>
      </c>
    </row>
    <row r="78" spans="2:98" s="3" customFormat="1" ht="19.899999999999999" customHeight="1">
      <c r="B78" s="16" t="str">
        <f>IF('3 INPUT SAP DATA'!H81="","",'3 INPUT SAP DATA'!H81)</f>
        <v/>
      </c>
      <c r="C78" s="24" t="str">
        <f>IF($B78="","",Data!$G$115*Occupancy!$G74*Data!$I$115)</f>
        <v/>
      </c>
      <c r="D78" s="24" t="str">
        <f>IF($B78="","",Data!$G$115*Occupancy!$G74*Data!$I$115)</f>
        <v/>
      </c>
      <c r="E78" s="24" t="str">
        <f>IF($B78="","",Data!$G$115*Occupancy!$G74*Data!$I$115)</f>
        <v/>
      </c>
      <c r="F78" s="24" t="str">
        <f>IF($B78="","",Data!$G$115*Occupancy!$G74*Data!$I$115)</f>
        <v/>
      </c>
      <c r="G78" s="24" t="str">
        <f>IF($B78="","",Data!$G$115*Occupancy!$G74*Data!$I$115)</f>
        <v/>
      </c>
      <c r="H78" s="24" t="str">
        <f>IF($B78="","",Data!$G$115*Occupancy!$G74*Data!$I$115)</f>
        <v/>
      </c>
      <c r="I78" s="24" t="str">
        <f>IF($B78="","",Data!$G$115*Occupancy!$G74*Data!$I$115)</f>
        <v/>
      </c>
      <c r="J78" s="24" t="str">
        <f>IF($B78="","",Data!$G$115*Occupancy!$G74*Data!$I$115)</f>
        <v/>
      </c>
      <c r="K78" s="24" t="str">
        <f>IF($B78="","",Data!$G$115*Occupancy!$G74*Data!$I$115)</f>
        <v/>
      </c>
      <c r="L78" s="24" t="str">
        <f>IF($B78="","",Data!$G$115*Occupancy!$G74*Data!$I$115)</f>
        <v/>
      </c>
      <c r="M78" s="24" t="str">
        <f>IF($B78="","",Data!$G$115*Occupancy!$G74*Data!$I$115)</f>
        <v/>
      </c>
      <c r="N78" s="24" t="str">
        <f>IF($B78="","",Data!$G$115*Occupancy!$G74*Data!$I$115)</f>
        <v/>
      </c>
      <c r="O78" s="175" t="str">
        <f>IF($B78="","",Lighting!P77)</f>
        <v/>
      </c>
      <c r="P78" s="175" t="str">
        <f>IF($B78="","",Lighting!Q77)</f>
        <v/>
      </c>
      <c r="Q78" s="175" t="str">
        <f>IF($B78="","",Lighting!R77)</f>
        <v/>
      </c>
      <c r="R78" s="175" t="str">
        <f>IF($B78="","",Lighting!S77)</f>
        <v/>
      </c>
      <c r="S78" s="175" t="str">
        <f>IF($B78="","",Lighting!T77)</f>
        <v/>
      </c>
      <c r="T78" s="175" t="str">
        <f>IF($B78="","",Lighting!U77)</f>
        <v/>
      </c>
      <c r="U78" s="175" t="str">
        <f>IF($B78="","",Lighting!V77)</f>
        <v/>
      </c>
      <c r="V78" s="175" t="str">
        <f>IF($B78="","",Lighting!W77)</f>
        <v/>
      </c>
      <c r="W78" s="175" t="str">
        <f>IF($B78="","",Lighting!X77)</f>
        <v/>
      </c>
      <c r="X78" s="175" t="str">
        <f>IF($B78="","",Lighting!Y77)</f>
        <v/>
      </c>
      <c r="Y78" s="175" t="str">
        <f>IF($B78="","",Lighting!Z77)</f>
        <v/>
      </c>
      <c r="Z78" s="175" t="str">
        <f>IF($B78="","",Lighting!AA77)</f>
        <v/>
      </c>
      <c r="AA78" s="24" t="str">
        <f>IF($B78="","",Appliances!W77)</f>
        <v/>
      </c>
      <c r="AB78" s="24" t="str">
        <f>IF($B78="","",Appliances!X77)</f>
        <v/>
      </c>
      <c r="AC78" s="24" t="str">
        <f>IF($B78="","",Appliances!Y77)</f>
        <v/>
      </c>
      <c r="AD78" s="24" t="str">
        <f>IF($B78="","",Appliances!Z77)</f>
        <v/>
      </c>
      <c r="AE78" s="24" t="str">
        <f>IF($B78="","",Appliances!AA77)</f>
        <v/>
      </c>
      <c r="AF78" s="24" t="str">
        <f>IF($B78="","",Appliances!AB77)</f>
        <v/>
      </c>
      <c r="AG78" s="24" t="str">
        <f>IF($B78="","",Appliances!AC77)</f>
        <v/>
      </c>
      <c r="AH78" s="24" t="str">
        <f>IF($B78="","",Appliances!AD77)</f>
        <v/>
      </c>
      <c r="AI78" s="24" t="str">
        <f>IF($B78="","",Appliances!AE77)</f>
        <v/>
      </c>
      <c r="AJ78" s="24" t="str">
        <f>IF($B78="","",Appliances!AF77)</f>
        <v/>
      </c>
      <c r="AK78" s="24" t="str">
        <f>IF($B78="","",Appliances!AG77)</f>
        <v/>
      </c>
      <c r="AL78" s="24" t="str">
        <f>IF($B78="","",Appliances!AH77)</f>
        <v/>
      </c>
      <c r="AM78" s="24" t="str">
        <f>IF($B78="","",Cooking!P77)</f>
        <v/>
      </c>
      <c r="AN78" s="24" t="str">
        <f>IF($B78="","",Cooking!Q77)</f>
        <v/>
      </c>
      <c r="AO78" s="24" t="str">
        <f>IF($B78="","",Cooking!R77)</f>
        <v/>
      </c>
      <c r="AP78" s="24" t="str">
        <f>IF($B78="","",Cooking!S77)</f>
        <v/>
      </c>
      <c r="AQ78" s="24" t="str">
        <f>IF($B78="","",Cooking!T77)</f>
        <v/>
      </c>
      <c r="AR78" s="24" t="str">
        <f>IF($B78="","",Cooking!U77)</f>
        <v/>
      </c>
      <c r="AS78" s="24" t="str">
        <f>IF($B78="","",Cooking!V77)</f>
        <v/>
      </c>
      <c r="AT78" s="24" t="str">
        <f>IF($B78="","",Cooking!W77)</f>
        <v/>
      </c>
      <c r="AU78" s="24" t="str">
        <f>IF($B78="","",Cooking!X77)</f>
        <v/>
      </c>
      <c r="AV78" s="24" t="str">
        <f>IF($B78="","",Cooking!Y77)</f>
        <v/>
      </c>
      <c r="AW78" s="24" t="str">
        <f>IF($B78="","",Cooking!Z77)</f>
        <v/>
      </c>
      <c r="AX78" s="24" t="str">
        <f>IF($B78="","",Cooking!AA77)</f>
        <v/>
      </c>
      <c r="AY78" s="176" t="str">
        <f>IF($B78="","",IF(ISNUMBER(SEARCH("Gas",'3 INPUT SAP DATA'!$AI81)),Data!$G$119*Data!$I$119,0)
+(('3 INPUT SAP DATA'!$AQ81*1000/8760)-IF(ISNUMBER(SEARCH("Gas",'3 INPUT SAP DATA'!$AI81)),Data!$G$119*Data!$I$119,0))
*IF(ISNUMBER(SEARCH("MVHR",'3 INPUT SAP DATA'!$R81)),Data!$I$121,IF(ISNUMBER(SEARCH("Positive",'3 INPUT SAP DATA'!$R81)),Data!$I$120)))</f>
        <v/>
      </c>
      <c r="AZ78" s="176" t="str">
        <f>IF($B78="","",IF(ISNUMBER(SEARCH("Gas",'3 INPUT SAP DATA'!$AI81)),Data!$G$119*Data!$I$119,0)
+(('3 INPUT SAP DATA'!$AQ81*1000/8760)-IF(ISNUMBER(SEARCH("Gas",'3 INPUT SAP DATA'!$AI81)),Data!$G$119*Data!$I$119,0))
*IF(ISNUMBER(SEARCH("MVHR",'3 INPUT SAP DATA'!$R81)),Data!$I$121,IF(ISNUMBER(SEARCH("Positive",'3 INPUT SAP DATA'!$R81)),Data!$I$120)))</f>
        <v/>
      </c>
      <c r="BA78" s="176" t="str">
        <f>IF($B78="","",IF(ISNUMBER(SEARCH("Gas",'3 INPUT SAP DATA'!$AI81)),Data!$G$119*Data!$I$119,0)
+(('3 INPUT SAP DATA'!$AQ81*1000/8760)-IF(ISNUMBER(SEARCH("Gas",'3 INPUT SAP DATA'!$AI81)),Data!$G$119*Data!$I$119,0))
*IF(ISNUMBER(SEARCH("MVHR",'3 INPUT SAP DATA'!$R81)),Data!$I$121,IF(ISNUMBER(SEARCH("Positive",'3 INPUT SAP DATA'!$R81)),Data!$I$120)))</f>
        <v/>
      </c>
      <c r="BB78" s="176" t="str">
        <f>IF($B78="","",IF(ISNUMBER(SEARCH("Gas",'3 INPUT SAP DATA'!$AI81)),Data!$G$119*Data!$I$119,0)
+(('3 INPUT SAP DATA'!$AQ81*1000/8760)-IF(ISNUMBER(SEARCH("Gas",'3 INPUT SAP DATA'!$AI81)),Data!$G$119*Data!$I$119,0))
*IF(ISNUMBER(SEARCH("MVHR",'3 INPUT SAP DATA'!$R81)),Data!$I$121,IF(ISNUMBER(SEARCH("Positive",'3 INPUT SAP DATA'!$R81)),Data!$I$120)))</f>
        <v/>
      </c>
      <c r="BC78" s="176" t="str">
        <f>IF($B78="","",IF(ISNUMBER(SEARCH("Gas",'3 INPUT SAP DATA'!$AI81)),Data!$G$119*Data!$I$119,0)
+(('3 INPUT SAP DATA'!$AQ81*1000/8760)-IF(ISNUMBER(SEARCH("Gas",'3 INPUT SAP DATA'!$AI81)),Data!$G$119*Data!$I$119,0))
*IF(ISNUMBER(SEARCH("MVHR",'3 INPUT SAP DATA'!$R81)),Data!$I$121,IF(ISNUMBER(SEARCH("Positive",'3 INPUT SAP DATA'!$R81)),Data!$I$120)))</f>
        <v/>
      </c>
      <c r="BD78" s="176" t="str">
        <f>IF($B78="","",IF(ISNUMBER(SEARCH("Gas",'3 INPUT SAP DATA'!$AI81)),Data!$G$119*Data!$I$119,0)
+(('3 INPUT SAP DATA'!$AQ81*1000/8760)-IF(ISNUMBER(SEARCH("Gas",'3 INPUT SAP DATA'!$AI81)),Data!$G$119*Data!$I$119,0))
*IF(ISNUMBER(SEARCH("MVHR",'3 INPUT SAP DATA'!$R81)),Data!$I$121,IF(ISNUMBER(SEARCH("Positive",'3 INPUT SAP DATA'!$R81)),Data!$I$120)))</f>
        <v/>
      </c>
      <c r="BE78" s="176" t="str">
        <f>IF($B78="","",IF(ISNUMBER(SEARCH("Gas",'3 INPUT SAP DATA'!$AI81)),Data!$G$119*Data!$I$119,0)
+(('3 INPUT SAP DATA'!$AQ81*1000/8760)-IF(ISNUMBER(SEARCH("Gas",'3 INPUT SAP DATA'!$AI81)),Data!$G$119*Data!$I$119,0))
*IF(ISNUMBER(SEARCH("MVHR",'3 INPUT SAP DATA'!$R81)),Data!$I$121,IF(ISNUMBER(SEARCH("Positive",'3 INPUT SAP DATA'!$R81)),Data!$I$120)))</f>
        <v/>
      </c>
      <c r="BF78" s="176" t="str">
        <f>IF($B78="","",IF(ISNUMBER(SEARCH("Gas",'3 INPUT SAP DATA'!$AI81)),Data!$G$119*Data!$I$119,0)
+(('3 INPUT SAP DATA'!$AQ81*1000/8760)-IF(ISNUMBER(SEARCH("Gas",'3 INPUT SAP DATA'!$AI81)),Data!$G$119*Data!$I$119,0))
*IF(ISNUMBER(SEARCH("MVHR",'3 INPUT SAP DATA'!$R81)),Data!$I$121,IF(ISNUMBER(SEARCH("Positive",'3 INPUT SAP DATA'!$R81)),Data!$I$120)))</f>
        <v/>
      </c>
      <c r="BG78" s="176" t="str">
        <f>IF($B78="","",IF(ISNUMBER(SEARCH("Gas",'3 INPUT SAP DATA'!$AI81)),Data!$G$119*Data!$I$119,0)
+(('3 INPUT SAP DATA'!$AQ81*1000/8760)-IF(ISNUMBER(SEARCH("Gas",'3 INPUT SAP DATA'!$AI81)),Data!$G$119*Data!$I$119,0))
*IF(ISNUMBER(SEARCH("MVHR",'3 INPUT SAP DATA'!$R81)),Data!$I$121,IF(ISNUMBER(SEARCH("Positive",'3 INPUT SAP DATA'!$R81)),Data!$I$120)))</f>
        <v/>
      </c>
      <c r="BH78" s="176" t="str">
        <f>IF($B78="","",IF(ISNUMBER(SEARCH("Gas",'3 INPUT SAP DATA'!$AI81)),Data!$G$119*Data!$I$119,0)
+(('3 INPUT SAP DATA'!$AQ81*1000/8760)-IF(ISNUMBER(SEARCH("Gas",'3 INPUT SAP DATA'!$AI81)),Data!$G$119*Data!$I$119,0))
*IF(ISNUMBER(SEARCH("MVHR",'3 INPUT SAP DATA'!$R81)),Data!$I$121,IF(ISNUMBER(SEARCH("Positive",'3 INPUT SAP DATA'!$R81)),Data!$I$120)))</f>
        <v/>
      </c>
      <c r="BI78" s="176" t="str">
        <f>IF($B78="","",IF(ISNUMBER(SEARCH("Gas",'3 INPUT SAP DATA'!$AI81)),Data!$G$119*Data!$I$119,0)
+(('3 INPUT SAP DATA'!$AQ81*1000/8760)-IF(ISNUMBER(SEARCH("Gas",'3 INPUT SAP DATA'!$AI81)),Data!$G$119*Data!$I$119,0))
*IF(ISNUMBER(SEARCH("MVHR",'3 INPUT SAP DATA'!$R81)),Data!$I$121,IF(ISNUMBER(SEARCH("Positive",'3 INPUT SAP DATA'!$R81)),Data!$I$120)))</f>
        <v/>
      </c>
      <c r="BJ78" s="176" t="str">
        <f>IF($B78="","",IF(ISNUMBER(SEARCH("Gas",'3 INPUT SAP DATA'!$AI81)),Data!$G$119*Data!$I$119,0)
+(('3 INPUT SAP DATA'!$AQ81*1000/8760)-IF(ISNUMBER(SEARCH("Gas",'3 INPUT SAP DATA'!$AI81)),Data!$G$119*Data!$I$119,0))
*IF(ISNUMBER(SEARCH("MVHR",'3 INPUT SAP DATA'!$R81)),Data!$I$121,IF(ISNUMBER(SEARCH("Positive",'3 INPUT SAP DATA'!$R81)),Data!$I$120)))</f>
        <v/>
      </c>
      <c r="BK78" s="24" t="str">
        <f>IF($B78="","",Occupancy!$G74*Data!$G$122*Data!$I$122)</f>
        <v/>
      </c>
      <c r="BL78" s="24" t="str">
        <f>IF($B78="","",Occupancy!$G74*Data!$G$122*Data!$I$122)</f>
        <v/>
      </c>
      <c r="BM78" s="24" t="str">
        <f>IF($B78="","",Occupancy!$G74*Data!$G$122*Data!$I$122)</f>
        <v/>
      </c>
      <c r="BN78" s="24" t="str">
        <f>IF($B78="","",Occupancy!$G74*Data!$G$122*Data!$I$122)</f>
        <v/>
      </c>
      <c r="BO78" s="24" t="str">
        <f>IF($B78="","",Occupancy!$G74*Data!$G$122*Data!$I$122)</f>
        <v/>
      </c>
      <c r="BP78" s="24" t="str">
        <f>IF($B78="","",Occupancy!$G74*Data!$G$122*Data!$I$122)</f>
        <v/>
      </c>
      <c r="BQ78" s="24" t="str">
        <f>IF($B78="","",Occupancy!$G74*Data!$G$122*Data!$I$122)</f>
        <v/>
      </c>
      <c r="BR78" s="24" t="str">
        <f>IF($B78="","",Occupancy!$G74*Data!$G$122*Data!$I$122)</f>
        <v/>
      </c>
      <c r="BS78" s="24" t="str">
        <f>IF($B78="","",Occupancy!$G74*Data!$G$122*Data!$I$122)</f>
        <v/>
      </c>
      <c r="BT78" s="24" t="str">
        <f>IF($B78="","",Occupancy!$G74*Data!$G$122*Data!$I$122)</f>
        <v/>
      </c>
      <c r="BU78" s="24" t="str">
        <f>IF($B78="","",Occupancy!$G74*Data!$G$122*Data!$I$122)</f>
        <v/>
      </c>
      <c r="BV78" s="24" t="str">
        <f>IF($B78="","",Occupancy!$G74*Data!$G$122*Data!$I$122)</f>
        <v/>
      </c>
      <c r="BW78" s="175" t="str">
        <f>IF($B78="","",1000*DHW!CV78/(Data!D$18*24))</f>
        <v/>
      </c>
      <c r="BX78" s="175" t="str">
        <f>IF($B78="","",1000*DHW!CW78/(Data!E$18*24))</f>
        <v/>
      </c>
      <c r="BY78" s="175" t="str">
        <f>IF($B78="","",1000*DHW!CX78/(Data!F$18*24))</f>
        <v/>
      </c>
      <c r="BZ78" s="175" t="str">
        <f>IF($B78="","",1000*DHW!CY78/(Data!G$18*24))</f>
        <v/>
      </c>
      <c r="CA78" s="175" t="str">
        <f>IF($B78="","",1000*DHW!CZ78/(Data!H$18*24))</f>
        <v/>
      </c>
      <c r="CB78" s="175" t="str">
        <f>IF($B78="","",1000*DHW!DA78/(Data!I$18*24))</f>
        <v/>
      </c>
      <c r="CC78" s="175" t="str">
        <f>IF($B78="","",1000*DHW!DB78/(Data!J$18*24))</f>
        <v/>
      </c>
      <c r="CD78" s="175" t="str">
        <f>IF($B78="","",1000*DHW!DC78/(Data!K$18*24))</f>
        <v/>
      </c>
      <c r="CE78" s="175" t="str">
        <f>IF($B78="","",1000*DHW!DD78/(Data!L$18*24))</f>
        <v/>
      </c>
      <c r="CF78" s="175" t="str">
        <f>IF($B78="","",1000*DHW!DE78/(Data!M$18*24))</f>
        <v/>
      </c>
      <c r="CG78" s="175" t="str">
        <f>IF($B78="","",1000*DHW!DF78/(Data!N$18*24))</f>
        <v/>
      </c>
      <c r="CH78" s="175" t="str">
        <f>IF($B78="","",1000*DHW!DG78/(Data!O$18*24))</f>
        <v/>
      </c>
      <c r="CI78" s="24" t="str">
        <f t="shared" si="24"/>
        <v/>
      </c>
      <c r="CJ78" s="24" t="str">
        <f t="shared" si="25"/>
        <v/>
      </c>
      <c r="CK78" s="24" t="str">
        <f t="shared" si="26"/>
        <v/>
      </c>
      <c r="CL78" s="24" t="str">
        <f t="shared" si="27"/>
        <v/>
      </c>
      <c r="CM78" s="24" t="str">
        <f t="shared" si="28"/>
        <v/>
      </c>
      <c r="CN78" s="24" t="str">
        <f t="shared" si="29"/>
        <v/>
      </c>
      <c r="CO78" s="24" t="str">
        <f t="shared" si="30"/>
        <v/>
      </c>
      <c r="CP78" s="24" t="str">
        <f t="shared" si="31"/>
        <v/>
      </c>
      <c r="CQ78" s="24" t="str">
        <f t="shared" si="32"/>
        <v/>
      </c>
      <c r="CR78" s="24" t="str">
        <f t="shared" si="33"/>
        <v/>
      </c>
      <c r="CS78" s="24" t="str">
        <f t="shared" si="34"/>
        <v/>
      </c>
      <c r="CT78" s="24" t="str">
        <f t="shared" si="35"/>
        <v/>
      </c>
    </row>
    <row r="79" spans="2:98" s="3" customFormat="1" ht="19.899999999999999" customHeight="1">
      <c r="B79" s="16" t="str">
        <f>IF('3 INPUT SAP DATA'!H82="","",'3 INPUT SAP DATA'!H82)</f>
        <v/>
      </c>
      <c r="C79" s="24" t="str">
        <f>IF($B79="","",Data!$G$115*Occupancy!$G75*Data!$I$115)</f>
        <v/>
      </c>
      <c r="D79" s="24" t="str">
        <f>IF($B79="","",Data!$G$115*Occupancy!$G75*Data!$I$115)</f>
        <v/>
      </c>
      <c r="E79" s="24" t="str">
        <f>IF($B79="","",Data!$G$115*Occupancy!$G75*Data!$I$115)</f>
        <v/>
      </c>
      <c r="F79" s="24" t="str">
        <f>IF($B79="","",Data!$G$115*Occupancy!$G75*Data!$I$115)</f>
        <v/>
      </c>
      <c r="G79" s="24" t="str">
        <f>IF($B79="","",Data!$G$115*Occupancy!$G75*Data!$I$115)</f>
        <v/>
      </c>
      <c r="H79" s="24" t="str">
        <f>IF($B79="","",Data!$G$115*Occupancy!$G75*Data!$I$115)</f>
        <v/>
      </c>
      <c r="I79" s="24" t="str">
        <f>IF($B79="","",Data!$G$115*Occupancy!$G75*Data!$I$115)</f>
        <v/>
      </c>
      <c r="J79" s="24" t="str">
        <f>IF($B79="","",Data!$G$115*Occupancy!$G75*Data!$I$115)</f>
        <v/>
      </c>
      <c r="K79" s="24" t="str">
        <f>IF($B79="","",Data!$G$115*Occupancy!$G75*Data!$I$115)</f>
        <v/>
      </c>
      <c r="L79" s="24" t="str">
        <f>IF($B79="","",Data!$G$115*Occupancy!$G75*Data!$I$115)</f>
        <v/>
      </c>
      <c r="M79" s="24" t="str">
        <f>IF($B79="","",Data!$G$115*Occupancy!$G75*Data!$I$115)</f>
        <v/>
      </c>
      <c r="N79" s="24" t="str">
        <f>IF($B79="","",Data!$G$115*Occupancy!$G75*Data!$I$115)</f>
        <v/>
      </c>
      <c r="O79" s="175" t="str">
        <f>IF($B79="","",Lighting!P78)</f>
        <v/>
      </c>
      <c r="P79" s="175" t="str">
        <f>IF($B79="","",Lighting!Q78)</f>
        <v/>
      </c>
      <c r="Q79" s="175" t="str">
        <f>IF($B79="","",Lighting!R78)</f>
        <v/>
      </c>
      <c r="R79" s="175" t="str">
        <f>IF($B79="","",Lighting!S78)</f>
        <v/>
      </c>
      <c r="S79" s="175" t="str">
        <f>IF($B79="","",Lighting!T78)</f>
        <v/>
      </c>
      <c r="T79" s="175" t="str">
        <f>IF($B79="","",Lighting!U78)</f>
        <v/>
      </c>
      <c r="U79" s="175" t="str">
        <f>IF($B79="","",Lighting!V78)</f>
        <v/>
      </c>
      <c r="V79" s="175" t="str">
        <f>IF($B79="","",Lighting!W78)</f>
        <v/>
      </c>
      <c r="W79" s="175" t="str">
        <f>IF($B79="","",Lighting!X78)</f>
        <v/>
      </c>
      <c r="X79" s="175" t="str">
        <f>IF($B79="","",Lighting!Y78)</f>
        <v/>
      </c>
      <c r="Y79" s="175" t="str">
        <f>IF($B79="","",Lighting!Z78)</f>
        <v/>
      </c>
      <c r="Z79" s="175" t="str">
        <f>IF($B79="","",Lighting!AA78)</f>
        <v/>
      </c>
      <c r="AA79" s="24" t="str">
        <f>IF($B79="","",Appliances!W78)</f>
        <v/>
      </c>
      <c r="AB79" s="24" t="str">
        <f>IF($B79="","",Appliances!X78)</f>
        <v/>
      </c>
      <c r="AC79" s="24" t="str">
        <f>IF($B79="","",Appliances!Y78)</f>
        <v/>
      </c>
      <c r="AD79" s="24" t="str">
        <f>IF($B79="","",Appliances!Z78)</f>
        <v/>
      </c>
      <c r="AE79" s="24" t="str">
        <f>IF($B79="","",Appliances!AA78)</f>
        <v/>
      </c>
      <c r="AF79" s="24" t="str">
        <f>IF($B79="","",Appliances!AB78)</f>
        <v/>
      </c>
      <c r="AG79" s="24" t="str">
        <f>IF($B79="","",Appliances!AC78)</f>
        <v/>
      </c>
      <c r="AH79" s="24" t="str">
        <f>IF($B79="","",Appliances!AD78)</f>
        <v/>
      </c>
      <c r="AI79" s="24" t="str">
        <f>IF($B79="","",Appliances!AE78)</f>
        <v/>
      </c>
      <c r="AJ79" s="24" t="str">
        <f>IF($B79="","",Appliances!AF78)</f>
        <v/>
      </c>
      <c r="AK79" s="24" t="str">
        <f>IF($B79="","",Appliances!AG78)</f>
        <v/>
      </c>
      <c r="AL79" s="24" t="str">
        <f>IF($B79="","",Appliances!AH78)</f>
        <v/>
      </c>
      <c r="AM79" s="24" t="str">
        <f>IF($B79="","",Cooking!P78)</f>
        <v/>
      </c>
      <c r="AN79" s="24" t="str">
        <f>IF($B79="","",Cooking!Q78)</f>
        <v/>
      </c>
      <c r="AO79" s="24" t="str">
        <f>IF($B79="","",Cooking!R78)</f>
        <v/>
      </c>
      <c r="AP79" s="24" t="str">
        <f>IF($B79="","",Cooking!S78)</f>
        <v/>
      </c>
      <c r="AQ79" s="24" t="str">
        <f>IF($B79="","",Cooking!T78)</f>
        <v/>
      </c>
      <c r="AR79" s="24" t="str">
        <f>IF($B79="","",Cooking!U78)</f>
        <v/>
      </c>
      <c r="AS79" s="24" t="str">
        <f>IF($B79="","",Cooking!V78)</f>
        <v/>
      </c>
      <c r="AT79" s="24" t="str">
        <f>IF($B79="","",Cooking!W78)</f>
        <v/>
      </c>
      <c r="AU79" s="24" t="str">
        <f>IF($B79="","",Cooking!X78)</f>
        <v/>
      </c>
      <c r="AV79" s="24" t="str">
        <f>IF($B79="","",Cooking!Y78)</f>
        <v/>
      </c>
      <c r="AW79" s="24" t="str">
        <f>IF($B79="","",Cooking!Z78)</f>
        <v/>
      </c>
      <c r="AX79" s="24" t="str">
        <f>IF($B79="","",Cooking!AA78)</f>
        <v/>
      </c>
      <c r="AY79" s="176" t="str">
        <f>IF($B79="","",IF(ISNUMBER(SEARCH("Gas",'3 INPUT SAP DATA'!$AI82)),Data!$G$119*Data!$I$119,0)
+(('3 INPUT SAP DATA'!$AQ82*1000/8760)-IF(ISNUMBER(SEARCH("Gas",'3 INPUT SAP DATA'!$AI82)),Data!$G$119*Data!$I$119,0))
*IF(ISNUMBER(SEARCH("MVHR",'3 INPUT SAP DATA'!$R82)),Data!$I$121,IF(ISNUMBER(SEARCH("Positive",'3 INPUT SAP DATA'!$R82)),Data!$I$120)))</f>
        <v/>
      </c>
      <c r="AZ79" s="176" t="str">
        <f>IF($B79="","",IF(ISNUMBER(SEARCH("Gas",'3 INPUT SAP DATA'!$AI82)),Data!$G$119*Data!$I$119,0)
+(('3 INPUT SAP DATA'!$AQ82*1000/8760)-IF(ISNUMBER(SEARCH("Gas",'3 INPUT SAP DATA'!$AI82)),Data!$G$119*Data!$I$119,0))
*IF(ISNUMBER(SEARCH("MVHR",'3 INPUT SAP DATA'!$R82)),Data!$I$121,IF(ISNUMBER(SEARCH("Positive",'3 INPUT SAP DATA'!$R82)),Data!$I$120)))</f>
        <v/>
      </c>
      <c r="BA79" s="176" t="str">
        <f>IF($B79="","",IF(ISNUMBER(SEARCH("Gas",'3 INPUT SAP DATA'!$AI82)),Data!$G$119*Data!$I$119,0)
+(('3 INPUT SAP DATA'!$AQ82*1000/8760)-IF(ISNUMBER(SEARCH("Gas",'3 INPUT SAP DATA'!$AI82)),Data!$G$119*Data!$I$119,0))
*IF(ISNUMBER(SEARCH("MVHR",'3 INPUT SAP DATA'!$R82)),Data!$I$121,IF(ISNUMBER(SEARCH("Positive",'3 INPUT SAP DATA'!$R82)),Data!$I$120)))</f>
        <v/>
      </c>
      <c r="BB79" s="176" t="str">
        <f>IF($B79="","",IF(ISNUMBER(SEARCH("Gas",'3 INPUT SAP DATA'!$AI82)),Data!$G$119*Data!$I$119,0)
+(('3 INPUT SAP DATA'!$AQ82*1000/8760)-IF(ISNUMBER(SEARCH("Gas",'3 INPUT SAP DATA'!$AI82)),Data!$G$119*Data!$I$119,0))
*IF(ISNUMBER(SEARCH("MVHR",'3 INPUT SAP DATA'!$R82)),Data!$I$121,IF(ISNUMBER(SEARCH("Positive",'3 INPUT SAP DATA'!$R82)),Data!$I$120)))</f>
        <v/>
      </c>
      <c r="BC79" s="176" t="str">
        <f>IF($B79="","",IF(ISNUMBER(SEARCH("Gas",'3 INPUT SAP DATA'!$AI82)),Data!$G$119*Data!$I$119,0)
+(('3 INPUT SAP DATA'!$AQ82*1000/8760)-IF(ISNUMBER(SEARCH("Gas",'3 INPUT SAP DATA'!$AI82)),Data!$G$119*Data!$I$119,0))
*IF(ISNUMBER(SEARCH("MVHR",'3 INPUT SAP DATA'!$R82)),Data!$I$121,IF(ISNUMBER(SEARCH("Positive",'3 INPUT SAP DATA'!$R82)),Data!$I$120)))</f>
        <v/>
      </c>
      <c r="BD79" s="176" t="str">
        <f>IF($B79="","",IF(ISNUMBER(SEARCH("Gas",'3 INPUT SAP DATA'!$AI82)),Data!$G$119*Data!$I$119,0)
+(('3 INPUT SAP DATA'!$AQ82*1000/8760)-IF(ISNUMBER(SEARCH("Gas",'3 INPUT SAP DATA'!$AI82)),Data!$G$119*Data!$I$119,0))
*IF(ISNUMBER(SEARCH("MVHR",'3 INPUT SAP DATA'!$R82)),Data!$I$121,IF(ISNUMBER(SEARCH("Positive",'3 INPUT SAP DATA'!$R82)),Data!$I$120)))</f>
        <v/>
      </c>
      <c r="BE79" s="176" t="str">
        <f>IF($B79="","",IF(ISNUMBER(SEARCH("Gas",'3 INPUT SAP DATA'!$AI82)),Data!$G$119*Data!$I$119,0)
+(('3 INPUT SAP DATA'!$AQ82*1000/8760)-IF(ISNUMBER(SEARCH("Gas",'3 INPUT SAP DATA'!$AI82)),Data!$G$119*Data!$I$119,0))
*IF(ISNUMBER(SEARCH("MVHR",'3 INPUT SAP DATA'!$R82)),Data!$I$121,IF(ISNUMBER(SEARCH("Positive",'3 INPUT SAP DATA'!$R82)),Data!$I$120)))</f>
        <v/>
      </c>
      <c r="BF79" s="176" t="str">
        <f>IF($B79="","",IF(ISNUMBER(SEARCH("Gas",'3 INPUT SAP DATA'!$AI82)),Data!$G$119*Data!$I$119,0)
+(('3 INPUT SAP DATA'!$AQ82*1000/8760)-IF(ISNUMBER(SEARCH("Gas",'3 INPUT SAP DATA'!$AI82)),Data!$G$119*Data!$I$119,0))
*IF(ISNUMBER(SEARCH("MVHR",'3 INPUT SAP DATA'!$R82)),Data!$I$121,IF(ISNUMBER(SEARCH("Positive",'3 INPUT SAP DATA'!$R82)),Data!$I$120)))</f>
        <v/>
      </c>
      <c r="BG79" s="176" t="str">
        <f>IF($B79="","",IF(ISNUMBER(SEARCH("Gas",'3 INPUT SAP DATA'!$AI82)),Data!$G$119*Data!$I$119,0)
+(('3 INPUT SAP DATA'!$AQ82*1000/8760)-IF(ISNUMBER(SEARCH("Gas",'3 INPUT SAP DATA'!$AI82)),Data!$G$119*Data!$I$119,0))
*IF(ISNUMBER(SEARCH("MVHR",'3 INPUT SAP DATA'!$R82)),Data!$I$121,IF(ISNUMBER(SEARCH("Positive",'3 INPUT SAP DATA'!$R82)),Data!$I$120)))</f>
        <v/>
      </c>
      <c r="BH79" s="176" t="str">
        <f>IF($B79="","",IF(ISNUMBER(SEARCH("Gas",'3 INPUT SAP DATA'!$AI82)),Data!$G$119*Data!$I$119,0)
+(('3 INPUT SAP DATA'!$AQ82*1000/8760)-IF(ISNUMBER(SEARCH("Gas",'3 INPUT SAP DATA'!$AI82)),Data!$G$119*Data!$I$119,0))
*IF(ISNUMBER(SEARCH("MVHR",'3 INPUT SAP DATA'!$R82)),Data!$I$121,IF(ISNUMBER(SEARCH("Positive",'3 INPUT SAP DATA'!$R82)),Data!$I$120)))</f>
        <v/>
      </c>
      <c r="BI79" s="176" t="str">
        <f>IF($B79="","",IF(ISNUMBER(SEARCH("Gas",'3 INPUT SAP DATA'!$AI82)),Data!$G$119*Data!$I$119,0)
+(('3 INPUT SAP DATA'!$AQ82*1000/8760)-IF(ISNUMBER(SEARCH("Gas",'3 INPUT SAP DATA'!$AI82)),Data!$G$119*Data!$I$119,0))
*IF(ISNUMBER(SEARCH("MVHR",'3 INPUT SAP DATA'!$R82)),Data!$I$121,IF(ISNUMBER(SEARCH("Positive",'3 INPUT SAP DATA'!$R82)),Data!$I$120)))</f>
        <v/>
      </c>
      <c r="BJ79" s="176" t="str">
        <f>IF($B79="","",IF(ISNUMBER(SEARCH("Gas",'3 INPUT SAP DATA'!$AI82)),Data!$G$119*Data!$I$119,0)
+(('3 INPUT SAP DATA'!$AQ82*1000/8760)-IF(ISNUMBER(SEARCH("Gas",'3 INPUT SAP DATA'!$AI82)),Data!$G$119*Data!$I$119,0))
*IF(ISNUMBER(SEARCH("MVHR",'3 INPUT SAP DATA'!$R82)),Data!$I$121,IF(ISNUMBER(SEARCH("Positive",'3 INPUT SAP DATA'!$R82)),Data!$I$120)))</f>
        <v/>
      </c>
      <c r="BK79" s="24" t="str">
        <f>IF($B79="","",Occupancy!$G75*Data!$G$122*Data!$I$122)</f>
        <v/>
      </c>
      <c r="BL79" s="24" t="str">
        <f>IF($B79="","",Occupancy!$G75*Data!$G$122*Data!$I$122)</f>
        <v/>
      </c>
      <c r="BM79" s="24" t="str">
        <f>IF($B79="","",Occupancy!$G75*Data!$G$122*Data!$I$122)</f>
        <v/>
      </c>
      <c r="BN79" s="24" t="str">
        <f>IF($B79="","",Occupancy!$G75*Data!$G$122*Data!$I$122)</f>
        <v/>
      </c>
      <c r="BO79" s="24" t="str">
        <f>IF($B79="","",Occupancy!$G75*Data!$G$122*Data!$I$122)</f>
        <v/>
      </c>
      <c r="BP79" s="24" t="str">
        <f>IF($B79="","",Occupancy!$G75*Data!$G$122*Data!$I$122)</f>
        <v/>
      </c>
      <c r="BQ79" s="24" t="str">
        <f>IF($B79="","",Occupancy!$G75*Data!$G$122*Data!$I$122)</f>
        <v/>
      </c>
      <c r="BR79" s="24" t="str">
        <f>IF($B79="","",Occupancy!$G75*Data!$G$122*Data!$I$122)</f>
        <v/>
      </c>
      <c r="BS79" s="24" t="str">
        <f>IF($B79="","",Occupancy!$G75*Data!$G$122*Data!$I$122)</f>
        <v/>
      </c>
      <c r="BT79" s="24" t="str">
        <f>IF($B79="","",Occupancy!$G75*Data!$G$122*Data!$I$122)</f>
        <v/>
      </c>
      <c r="BU79" s="24" t="str">
        <f>IF($B79="","",Occupancy!$G75*Data!$G$122*Data!$I$122)</f>
        <v/>
      </c>
      <c r="BV79" s="24" t="str">
        <f>IF($B79="","",Occupancy!$G75*Data!$G$122*Data!$I$122)</f>
        <v/>
      </c>
      <c r="BW79" s="175" t="str">
        <f>IF($B79="","",1000*DHW!CV79/(Data!D$18*24))</f>
        <v/>
      </c>
      <c r="BX79" s="175" t="str">
        <f>IF($B79="","",1000*DHW!CW79/(Data!E$18*24))</f>
        <v/>
      </c>
      <c r="BY79" s="175" t="str">
        <f>IF($B79="","",1000*DHW!CX79/(Data!F$18*24))</f>
        <v/>
      </c>
      <c r="BZ79" s="175" t="str">
        <f>IF($B79="","",1000*DHW!CY79/(Data!G$18*24))</f>
        <v/>
      </c>
      <c r="CA79" s="175" t="str">
        <f>IF($B79="","",1000*DHW!CZ79/(Data!H$18*24))</f>
        <v/>
      </c>
      <c r="CB79" s="175" t="str">
        <f>IF($B79="","",1000*DHW!DA79/(Data!I$18*24))</f>
        <v/>
      </c>
      <c r="CC79" s="175" t="str">
        <f>IF($B79="","",1000*DHW!DB79/(Data!J$18*24))</f>
        <v/>
      </c>
      <c r="CD79" s="175" t="str">
        <f>IF($B79="","",1000*DHW!DC79/(Data!K$18*24))</f>
        <v/>
      </c>
      <c r="CE79" s="175" t="str">
        <f>IF($B79="","",1000*DHW!DD79/(Data!L$18*24))</f>
        <v/>
      </c>
      <c r="CF79" s="175" t="str">
        <f>IF($B79="","",1000*DHW!DE79/(Data!M$18*24))</f>
        <v/>
      </c>
      <c r="CG79" s="175" t="str">
        <f>IF($B79="","",1000*DHW!DF79/(Data!N$18*24))</f>
        <v/>
      </c>
      <c r="CH79" s="175" t="str">
        <f>IF($B79="","",1000*DHW!DG79/(Data!O$18*24))</f>
        <v/>
      </c>
      <c r="CI79" s="24" t="str">
        <f t="shared" si="24"/>
        <v/>
      </c>
      <c r="CJ79" s="24" t="str">
        <f t="shared" si="25"/>
        <v/>
      </c>
      <c r="CK79" s="24" t="str">
        <f t="shared" si="26"/>
        <v/>
      </c>
      <c r="CL79" s="24" t="str">
        <f t="shared" si="27"/>
        <v/>
      </c>
      <c r="CM79" s="24" t="str">
        <f t="shared" si="28"/>
        <v/>
      </c>
      <c r="CN79" s="24" t="str">
        <f t="shared" si="29"/>
        <v/>
      </c>
      <c r="CO79" s="24" t="str">
        <f t="shared" si="30"/>
        <v/>
      </c>
      <c r="CP79" s="24" t="str">
        <f t="shared" si="31"/>
        <v/>
      </c>
      <c r="CQ79" s="24" t="str">
        <f t="shared" si="32"/>
        <v/>
      </c>
      <c r="CR79" s="24" t="str">
        <f t="shared" si="33"/>
        <v/>
      </c>
      <c r="CS79" s="24" t="str">
        <f t="shared" si="34"/>
        <v/>
      </c>
      <c r="CT79" s="24" t="str">
        <f t="shared" si="35"/>
        <v/>
      </c>
    </row>
    <row r="80" spans="2:98" s="3" customFormat="1" ht="19.899999999999999" customHeight="1">
      <c r="B80" s="16" t="str">
        <f>IF('3 INPUT SAP DATA'!H83="","",'3 INPUT SAP DATA'!H83)</f>
        <v/>
      </c>
      <c r="C80" s="24" t="str">
        <f>IF($B80="","",Data!$G$115*Occupancy!$G76*Data!$I$115)</f>
        <v/>
      </c>
      <c r="D80" s="24" t="str">
        <f>IF($B80="","",Data!$G$115*Occupancy!$G76*Data!$I$115)</f>
        <v/>
      </c>
      <c r="E80" s="24" t="str">
        <f>IF($B80="","",Data!$G$115*Occupancy!$G76*Data!$I$115)</f>
        <v/>
      </c>
      <c r="F80" s="24" t="str">
        <f>IF($B80="","",Data!$G$115*Occupancy!$G76*Data!$I$115)</f>
        <v/>
      </c>
      <c r="G80" s="24" t="str">
        <f>IF($B80="","",Data!$G$115*Occupancy!$G76*Data!$I$115)</f>
        <v/>
      </c>
      <c r="H80" s="24" t="str">
        <f>IF($B80="","",Data!$G$115*Occupancy!$G76*Data!$I$115)</f>
        <v/>
      </c>
      <c r="I80" s="24" t="str">
        <f>IF($B80="","",Data!$G$115*Occupancy!$G76*Data!$I$115)</f>
        <v/>
      </c>
      <c r="J80" s="24" t="str">
        <f>IF($B80="","",Data!$G$115*Occupancy!$G76*Data!$I$115)</f>
        <v/>
      </c>
      <c r="K80" s="24" t="str">
        <f>IF($B80="","",Data!$G$115*Occupancy!$G76*Data!$I$115)</f>
        <v/>
      </c>
      <c r="L80" s="24" t="str">
        <f>IF($B80="","",Data!$G$115*Occupancy!$G76*Data!$I$115)</f>
        <v/>
      </c>
      <c r="M80" s="24" t="str">
        <f>IF($B80="","",Data!$G$115*Occupancy!$G76*Data!$I$115)</f>
        <v/>
      </c>
      <c r="N80" s="24" t="str">
        <f>IF($B80="","",Data!$G$115*Occupancy!$G76*Data!$I$115)</f>
        <v/>
      </c>
      <c r="O80" s="175" t="str">
        <f>IF($B80="","",Lighting!P79)</f>
        <v/>
      </c>
      <c r="P80" s="175" t="str">
        <f>IF($B80="","",Lighting!Q79)</f>
        <v/>
      </c>
      <c r="Q80" s="175" t="str">
        <f>IF($B80="","",Lighting!R79)</f>
        <v/>
      </c>
      <c r="R80" s="175" t="str">
        <f>IF($B80="","",Lighting!S79)</f>
        <v/>
      </c>
      <c r="S80" s="175" t="str">
        <f>IF($B80="","",Lighting!T79)</f>
        <v/>
      </c>
      <c r="T80" s="175" t="str">
        <f>IF($B80="","",Lighting!U79)</f>
        <v/>
      </c>
      <c r="U80" s="175" t="str">
        <f>IF($B80="","",Lighting!V79)</f>
        <v/>
      </c>
      <c r="V80" s="175" t="str">
        <f>IF($B80="","",Lighting!W79)</f>
        <v/>
      </c>
      <c r="W80" s="175" t="str">
        <f>IF($B80="","",Lighting!X79)</f>
        <v/>
      </c>
      <c r="X80" s="175" t="str">
        <f>IF($B80="","",Lighting!Y79)</f>
        <v/>
      </c>
      <c r="Y80" s="175" t="str">
        <f>IF($B80="","",Lighting!Z79)</f>
        <v/>
      </c>
      <c r="Z80" s="175" t="str">
        <f>IF($B80="","",Lighting!AA79)</f>
        <v/>
      </c>
      <c r="AA80" s="24" t="str">
        <f>IF($B80="","",Appliances!W79)</f>
        <v/>
      </c>
      <c r="AB80" s="24" t="str">
        <f>IF($B80="","",Appliances!X79)</f>
        <v/>
      </c>
      <c r="AC80" s="24" t="str">
        <f>IF($B80="","",Appliances!Y79)</f>
        <v/>
      </c>
      <c r="AD80" s="24" t="str">
        <f>IF($B80="","",Appliances!Z79)</f>
        <v/>
      </c>
      <c r="AE80" s="24" t="str">
        <f>IF($B80="","",Appliances!AA79)</f>
        <v/>
      </c>
      <c r="AF80" s="24" t="str">
        <f>IF($B80="","",Appliances!AB79)</f>
        <v/>
      </c>
      <c r="AG80" s="24" t="str">
        <f>IF($B80="","",Appliances!AC79)</f>
        <v/>
      </c>
      <c r="AH80" s="24" t="str">
        <f>IF($B80="","",Appliances!AD79)</f>
        <v/>
      </c>
      <c r="AI80" s="24" t="str">
        <f>IF($B80="","",Appliances!AE79)</f>
        <v/>
      </c>
      <c r="AJ80" s="24" t="str">
        <f>IF($B80="","",Appliances!AF79)</f>
        <v/>
      </c>
      <c r="AK80" s="24" t="str">
        <f>IF($B80="","",Appliances!AG79)</f>
        <v/>
      </c>
      <c r="AL80" s="24" t="str">
        <f>IF($B80="","",Appliances!AH79)</f>
        <v/>
      </c>
      <c r="AM80" s="24" t="str">
        <f>IF($B80="","",Cooking!P79)</f>
        <v/>
      </c>
      <c r="AN80" s="24" t="str">
        <f>IF($B80="","",Cooking!Q79)</f>
        <v/>
      </c>
      <c r="AO80" s="24" t="str">
        <f>IF($B80="","",Cooking!R79)</f>
        <v/>
      </c>
      <c r="AP80" s="24" t="str">
        <f>IF($B80="","",Cooking!S79)</f>
        <v/>
      </c>
      <c r="AQ80" s="24" t="str">
        <f>IF($B80="","",Cooking!T79)</f>
        <v/>
      </c>
      <c r="AR80" s="24" t="str">
        <f>IF($B80="","",Cooking!U79)</f>
        <v/>
      </c>
      <c r="AS80" s="24" t="str">
        <f>IF($B80="","",Cooking!V79)</f>
        <v/>
      </c>
      <c r="AT80" s="24" t="str">
        <f>IF($B80="","",Cooking!W79)</f>
        <v/>
      </c>
      <c r="AU80" s="24" t="str">
        <f>IF($B80="","",Cooking!X79)</f>
        <v/>
      </c>
      <c r="AV80" s="24" t="str">
        <f>IF($B80="","",Cooking!Y79)</f>
        <v/>
      </c>
      <c r="AW80" s="24" t="str">
        <f>IF($B80="","",Cooking!Z79)</f>
        <v/>
      </c>
      <c r="AX80" s="24" t="str">
        <f>IF($B80="","",Cooking!AA79)</f>
        <v/>
      </c>
      <c r="AY80" s="176" t="str">
        <f>IF($B80="","",IF(ISNUMBER(SEARCH("Gas",'3 INPUT SAP DATA'!$AI83)),Data!$G$119*Data!$I$119,0)
+(('3 INPUT SAP DATA'!$AQ83*1000/8760)-IF(ISNUMBER(SEARCH("Gas",'3 INPUT SAP DATA'!$AI83)),Data!$G$119*Data!$I$119,0))
*IF(ISNUMBER(SEARCH("MVHR",'3 INPUT SAP DATA'!$R83)),Data!$I$121,IF(ISNUMBER(SEARCH("Positive",'3 INPUT SAP DATA'!$R83)),Data!$I$120)))</f>
        <v/>
      </c>
      <c r="AZ80" s="176" t="str">
        <f>IF($B80="","",IF(ISNUMBER(SEARCH("Gas",'3 INPUT SAP DATA'!$AI83)),Data!$G$119*Data!$I$119,0)
+(('3 INPUT SAP DATA'!$AQ83*1000/8760)-IF(ISNUMBER(SEARCH("Gas",'3 INPUT SAP DATA'!$AI83)),Data!$G$119*Data!$I$119,0))
*IF(ISNUMBER(SEARCH("MVHR",'3 INPUT SAP DATA'!$R83)),Data!$I$121,IF(ISNUMBER(SEARCH("Positive",'3 INPUT SAP DATA'!$R83)),Data!$I$120)))</f>
        <v/>
      </c>
      <c r="BA80" s="176" t="str">
        <f>IF($B80="","",IF(ISNUMBER(SEARCH("Gas",'3 INPUT SAP DATA'!$AI83)),Data!$G$119*Data!$I$119,0)
+(('3 INPUT SAP DATA'!$AQ83*1000/8760)-IF(ISNUMBER(SEARCH("Gas",'3 INPUT SAP DATA'!$AI83)),Data!$G$119*Data!$I$119,0))
*IF(ISNUMBER(SEARCH("MVHR",'3 INPUT SAP DATA'!$R83)),Data!$I$121,IF(ISNUMBER(SEARCH("Positive",'3 INPUT SAP DATA'!$R83)),Data!$I$120)))</f>
        <v/>
      </c>
      <c r="BB80" s="176" t="str">
        <f>IF($B80="","",IF(ISNUMBER(SEARCH("Gas",'3 INPUT SAP DATA'!$AI83)),Data!$G$119*Data!$I$119,0)
+(('3 INPUT SAP DATA'!$AQ83*1000/8760)-IF(ISNUMBER(SEARCH("Gas",'3 INPUT SAP DATA'!$AI83)),Data!$G$119*Data!$I$119,0))
*IF(ISNUMBER(SEARCH("MVHR",'3 INPUT SAP DATA'!$R83)),Data!$I$121,IF(ISNUMBER(SEARCH("Positive",'3 INPUT SAP DATA'!$R83)),Data!$I$120)))</f>
        <v/>
      </c>
      <c r="BC80" s="176" t="str">
        <f>IF($B80="","",IF(ISNUMBER(SEARCH("Gas",'3 INPUT SAP DATA'!$AI83)),Data!$G$119*Data!$I$119,0)
+(('3 INPUT SAP DATA'!$AQ83*1000/8760)-IF(ISNUMBER(SEARCH("Gas",'3 INPUT SAP DATA'!$AI83)),Data!$G$119*Data!$I$119,0))
*IF(ISNUMBER(SEARCH("MVHR",'3 INPUT SAP DATA'!$R83)),Data!$I$121,IF(ISNUMBER(SEARCH("Positive",'3 INPUT SAP DATA'!$R83)),Data!$I$120)))</f>
        <v/>
      </c>
      <c r="BD80" s="176" t="str">
        <f>IF($B80="","",IF(ISNUMBER(SEARCH("Gas",'3 INPUT SAP DATA'!$AI83)),Data!$G$119*Data!$I$119,0)
+(('3 INPUT SAP DATA'!$AQ83*1000/8760)-IF(ISNUMBER(SEARCH("Gas",'3 INPUT SAP DATA'!$AI83)),Data!$G$119*Data!$I$119,0))
*IF(ISNUMBER(SEARCH("MVHR",'3 INPUT SAP DATA'!$R83)),Data!$I$121,IF(ISNUMBER(SEARCH("Positive",'3 INPUT SAP DATA'!$R83)),Data!$I$120)))</f>
        <v/>
      </c>
      <c r="BE80" s="176" t="str">
        <f>IF($B80="","",IF(ISNUMBER(SEARCH("Gas",'3 INPUT SAP DATA'!$AI83)),Data!$G$119*Data!$I$119,0)
+(('3 INPUT SAP DATA'!$AQ83*1000/8760)-IF(ISNUMBER(SEARCH("Gas",'3 INPUT SAP DATA'!$AI83)),Data!$G$119*Data!$I$119,0))
*IF(ISNUMBER(SEARCH("MVHR",'3 INPUT SAP DATA'!$R83)),Data!$I$121,IF(ISNUMBER(SEARCH("Positive",'3 INPUT SAP DATA'!$R83)),Data!$I$120)))</f>
        <v/>
      </c>
      <c r="BF80" s="176" t="str">
        <f>IF($B80="","",IF(ISNUMBER(SEARCH("Gas",'3 INPUT SAP DATA'!$AI83)),Data!$G$119*Data!$I$119,0)
+(('3 INPUT SAP DATA'!$AQ83*1000/8760)-IF(ISNUMBER(SEARCH("Gas",'3 INPUT SAP DATA'!$AI83)),Data!$G$119*Data!$I$119,0))
*IF(ISNUMBER(SEARCH("MVHR",'3 INPUT SAP DATA'!$R83)),Data!$I$121,IF(ISNUMBER(SEARCH("Positive",'3 INPUT SAP DATA'!$R83)),Data!$I$120)))</f>
        <v/>
      </c>
      <c r="BG80" s="176" t="str">
        <f>IF($B80="","",IF(ISNUMBER(SEARCH("Gas",'3 INPUT SAP DATA'!$AI83)),Data!$G$119*Data!$I$119,0)
+(('3 INPUT SAP DATA'!$AQ83*1000/8760)-IF(ISNUMBER(SEARCH("Gas",'3 INPUT SAP DATA'!$AI83)),Data!$G$119*Data!$I$119,0))
*IF(ISNUMBER(SEARCH("MVHR",'3 INPUT SAP DATA'!$R83)),Data!$I$121,IF(ISNUMBER(SEARCH("Positive",'3 INPUT SAP DATA'!$R83)),Data!$I$120)))</f>
        <v/>
      </c>
      <c r="BH80" s="176" t="str">
        <f>IF($B80="","",IF(ISNUMBER(SEARCH("Gas",'3 INPUT SAP DATA'!$AI83)),Data!$G$119*Data!$I$119,0)
+(('3 INPUT SAP DATA'!$AQ83*1000/8760)-IF(ISNUMBER(SEARCH("Gas",'3 INPUT SAP DATA'!$AI83)),Data!$G$119*Data!$I$119,0))
*IF(ISNUMBER(SEARCH("MVHR",'3 INPUT SAP DATA'!$R83)),Data!$I$121,IF(ISNUMBER(SEARCH("Positive",'3 INPUT SAP DATA'!$R83)),Data!$I$120)))</f>
        <v/>
      </c>
      <c r="BI80" s="176" t="str">
        <f>IF($B80="","",IF(ISNUMBER(SEARCH("Gas",'3 INPUT SAP DATA'!$AI83)),Data!$G$119*Data!$I$119,0)
+(('3 INPUT SAP DATA'!$AQ83*1000/8760)-IF(ISNUMBER(SEARCH("Gas",'3 INPUT SAP DATA'!$AI83)),Data!$G$119*Data!$I$119,0))
*IF(ISNUMBER(SEARCH("MVHR",'3 INPUT SAP DATA'!$R83)),Data!$I$121,IF(ISNUMBER(SEARCH("Positive",'3 INPUT SAP DATA'!$R83)),Data!$I$120)))</f>
        <v/>
      </c>
      <c r="BJ80" s="176" t="str">
        <f>IF($B80="","",IF(ISNUMBER(SEARCH("Gas",'3 INPUT SAP DATA'!$AI83)),Data!$G$119*Data!$I$119,0)
+(('3 INPUT SAP DATA'!$AQ83*1000/8760)-IF(ISNUMBER(SEARCH("Gas",'3 INPUT SAP DATA'!$AI83)),Data!$G$119*Data!$I$119,0))
*IF(ISNUMBER(SEARCH("MVHR",'3 INPUT SAP DATA'!$R83)),Data!$I$121,IF(ISNUMBER(SEARCH("Positive",'3 INPUT SAP DATA'!$R83)),Data!$I$120)))</f>
        <v/>
      </c>
      <c r="BK80" s="24" t="str">
        <f>IF($B80="","",Occupancy!$G76*Data!$G$122*Data!$I$122)</f>
        <v/>
      </c>
      <c r="BL80" s="24" t="str">
        <f>IF($B80="","",Occupancy!$G76*Data!$G$122*Data!$I$122)</f>
        <v/>
      </c>
      <c r="BM80" s="24" t="str">
        <f>IF($B80="","",Occupancy!$G76*Data!$G$122*Data!$I$122)</f>
        <v/>
      </c>
      <c r="BN80" s="24" t="str">
        <f>IF($B80="","",Occupancy!$G76*Data!$G$122*Data!$I$122)</f>
        <v/>
      </c>
      <c r="BO80" s="24" t="str">
        <f>IF($B80="","",Occupancy!$G76*Data!$G$122*Data!$I$122)</f>
        <v/>
      </c>
      <c r="BP80" s="24" t="str">
        <f>IF($B80="","",Occupancy!$G76*Data!$G$122*Data!$I$122)</f>
        <v/>
      </c>
      <c r="BQ80" s="24" t="str">
        <f>IF($B80="","",Occupancy!$G76*Data!$G$122*Data!$I$122)</f>
        <v/>
      </c>
      <c r="BR80" s="24" t="str">
        <f>IF($B80="","",Occupancy!$G76*Data!$G$122*Data!$I$122)</f>
        <v/>
      </c>
      <c r="BS80" s="24" t="str">
        <f>IF($B80="","",Occupancy!$G76*Data!$G$122*Data!$I$122)</f>
        <v/>
      </c>
      <c r="BT80" s="24" t="str">
        <f>IF($B80="","",Occupancy!$G76*Data!$G$122*Data!$I$122)</f>
        <v/>
      </c>
      <c r="BU80" s="24" t="str">
        <f>IF($B80="","",Occupancy!$G76*Data!$G$122*Data!$I$122)</f>
        <v/>
      </c>
      <c r="BV80" s="24" t="str">
        <f>IF($B80="","",Occupancy!$G76*Data!$G$122*Data!$I$122)</f>
        <v/>
      </c>
      <c r="BW80" s="175" t="str">
        <f>IF($B80="","",1000*DHW!CV80/(Data!D$18*24))</f>
        <v/>
      </c>
      <c r="BX80" s="175" t="str">
        <f>IF($B80="","",1000*DHW!CW80/(Data!E$18*24))</f>
        <v/>
      </c>
      <c r="BY80" s="175" t="str">
        <f>IF($B80="","",1000*DHW!CX80/(Data!F$18*24))</f>
        <v/>
      </c>
      <c r="BZ80" s="175" t="str">
        <f>IF($B80="","",1000*DHW!CY80/(Data!G$18*24))</f>
        <v/>
      </c>
      <c r="CA80" s="175" t="str">
        <f>IF($B80="","",1000*DHW!CZ80/(Data!H$18*24))</f>
        <v/>
      </c>
      <c r="CB80" s="175" t="str">
        <f>IF($B80="","",1000*DHW!DA80/(Data!I$18*24))</f>
        <v/>
      </c>
      <c r="CC80" s="175" t="str">
        <f>IF($B80="","",1000*DHW!DB80/(Data!J$18*24))</f>
        <v/>
      </c>
      <c r="CD80" s="175" t="str">
        <f>IF($B80="","",1000*DHW!DC80/(Data!K$18*24))</f>
        <v/>
      </c>
      <c r="CE80" s="175" t="str">
        <f>IF($B80="","",1000*DHW!DD80/(Data!L$18*24))</f>
        <v/>
      </c>
      <c r="CF80" s="175" t="str">
        <f>IF($B80="","",1000*DHW!DE80/(Data!M$18*24))</f>
        <v/>
      </c>
      <c r="CG80" s="175" t="str">
        <f>IF($B80="","",1000*DHW!DF80/(Data!N$18*24))</f>
        <v/>
      </c>
      <c r="CH80" s="175" t="str">
        <f>IF($B80="","",1000*DHW!DG80/(Data!O$18*24))</f>
        <v/>
      </c>
      <c r="CI80" s="24" t="str">
        <f t="shared" si="24"/>
        <v/>
      </c>
      <c r="CJ80" s="24" t="str">
        <f t="shared" si="25"/>
        <v/>
      </c>
      <c r="CK80" s="24" t="str">
        <f t="shared" si="26"/>
        <v/>
      </c>
      <c r="CL80" s="24" t="str">
        <f t="shared" si="27"/>
        <v/>
      </c>
      <c r="CM80" s="24" t="str">
        <f t="shared" si="28"/>
        <v/>
      </c>
      <c r="CN80" s="24" t="str">
        <f t="shared" si="29"/>
        <v/>
      </c>
      <c r="CO80" s="24" t="str">
        <f t="shared" si="30"/>
        <v/>
      </c>
      <c r="CP80" s="24" t="str">
        <f t="shared" si="31"/>
        <v/>
      </c>
      <c r="CQ80" s="24" t="str">
        <f t="shared" si="32"/>
        <v/>
      </c>
      <c r="CR80" s="24" t="str">
        <f t="shared" si="33"/>
        <v/>
      </c>
      <c r="CS80" s="24" t="str">
        <f t="shared" si="34"/>
        <v/>
      </c>
      <c r="CT80" s="24" t="str">
        <f t="shared" si="35"/>
        <v/>
      </c>
    </row>
    <row r="81" spans="2:98" s="3" customFormat="1" ht="19.899999999999999" customHeight="1">
      <c r="B81" s="16" t="str">
        <f>IF('3 INPUT SAP DATA'!H84="","",'3 INPUT SAP DATA'!H84)</f>
        <v/>
      </c>
      <c r="C81" s="24" t="str">
        <f>IF($B81="","",Data!$G$115*Occupancy!$G77*Data!$I$115)</f>
        <v/>
      </c>
      <c r="D81" s="24" t="str">
        <f>IF($B81="","",Data!$G$115*Occupancy!$G77*Data!$I$115)</f>
        <v/>
      </c>
      <c r="E81" s="24" t="str">
        <f>IF($B81="","",Data!$G$115*Occupancy!$G77*Data!$I$115)</f>
        <v/>
      </c>
      <c r="F81" s="24" t="str">
        <f>IF($B81="","",Data!$G$115*Occupancy!$G77*Data!$I$115)</f>
        <v/>
      </c>
      <c r="G81" s="24" t="str">
        <f>IF($B81="","",Data!$G$115*Occupancy!$G77*Data!$I$115)</f>
        <v/>
      </c>
      <c r="H81" s="24" t="str">
        <f>IF($B81="","",Data!$G$115*Occupancy!$G77*Data!$I$115)</f>
        <v/>
      </c>
      <c r="I81" s="24" t="str">
        <f>IF($B81="","",Data!$G$115*Occupancy!$G77*Data!$I$115)</f>
        <v/>
      </c>
      <c r="J81" s="24" t="str">
        <f>IF($B81="","",Data!$G$115*Occupancy!$G77*Data!$I$115)</f>
        <v/>
      </c>
      <c r="K81" s="24" t="str">
        <f>IF($B81="","",Data!$G$115*Occupancy!$G77*Data!$I$115)</f>
        <v/>
      </c>
      <c r="L81" s="24" t="str">
        <f>IF($B81="","",Data!$G$115*Occupancy!$G77*Data!$I$115)</f>
        <v/>
      </c>
      <c r="M81" s="24" t="str">
        <f>IF($B81="","",Data!$G$115*Occupancy!$G77*Data!$I$115)</f>
        <v/>
      </c>
      <c r="N81" s="24" t="str">
        <f>IF($B81="","",Data!$G$115*Occupancy!$G77*Data!$I$115)</f>
        <v/>
      </c>
      <c r="O81" s="175" t="str">
        <f>IF($B81="","",Lighting!P80)</f>
        <v/>
      </c>
      <c r="P81" s="175" t="str">
        <f>IF($B81="","",Lighting!Q80)</f>
        <v/>
      </c>
      <c r="Q81" s="175" t="str">
        <f>IF($B81="","",Lighting!R80)</f>
        <v/>
      </c>
      <c r="R81" s="175" t="str">
        <f>IF($B81="","",Lighting!S80)</f>
        <v/>
      </c>
      <c r="S81" s="175" t="str">
        <f>IF($B81="","",Lighting!T80)</f>
        <v/>
      </c>
      <c r="T81" s="175" t="str">
        <f>IF($B81="","",Lighting!U80)</f>
        <v/>
      </c>
      <c r="U81" s="175" t="str">
        <f>IF($B81="","",Lighting!V80)</f>
        <v/>
      </c>
      <c r="V81" s="175" t="str">
        <f>IF($B81="","",Lighting!W80)</f>
        <v/>
      </c>
      <c r="W81" s="175" t="str">
        <f>IF($B81="","",Lighting!X80)</f>
        <v/>
      </c>
      <c r="X81" s="175" t="str">
        <f>IF($B81="","",Lighting!Y80)</f>
        <v/>
      </c>
      <c r="Y81" s="175" t="str">
        <f>IF($B81="","",Lighting!Z80)</f>
        <v/>
      </c>
      <c r="Z81" s="175" t="str">
        <f>IF($B81="","",Lighting!AA80)</f>
        <v/>
      </c>
      <c r="AA81" s="24" t="str">
        <f>IF($B81="","",Appliances!W80)</f>
        <v/>
      </c>
      <c r="AB81" s="24" t="str">
        <f>IF($B81="","",Appliances!X80)</f>
        <v/>
      </c>
      <c r="AC81" s="24" t="str">
        <f>IF($B81="","",Appliances!Y80)</f>
        <v/>
      </c>
      <c r="AD81" s="24" t="str">
        <f>IF($B81="","",Appliances!Z80)</f>
        <v/>
      </c>
      <c r="AE81" s="24" t="str">
        <f>IF($B81="","",Appliances!AA80)</f>
        <v/>
      </c>
      <c r="AF81" s="24" t="str">
        <f>IF($B81="","",Appliances!AB80)</f>
        <v/>
      </c>
      <c r="AG81" s="24" t="str">
        <f>IF($B81="","",Appliances!AC80)</f>
        <v/>
      </c>
      <c r="AH81" s="24" t="str">
        <f>IF($B81="","",Appliances!AD80)</f>
        <v/>
      </c>
      <c r="AI81" s="24" t="str">
        <f>IF($B81="","",Appliances!AE80)</f>
        <v/>
      </c>
      <c r="AJ81" s="24" t="str">
        <f>IF($B81="","",Appliances!AF80)</f>
        <v/>
      </c>
      <c r="AK81" s="24" t="str">
        <f>IF($B81="","",Appliances!AG80)</f>
        <v/>
      </c>
      <c r="AL81" s="24" t="str">
        <f>IF($B81="","",Appliances!AH80)</f>
        <v/>
      </c>
      <c r="AM81" s="24" t="str">
        <f>IF($B81="","",Cooking!P80)</f>
        <v/>
      </c>
      <c r="AN81" s="24" t="str">
        <f>IF($B81="","",Cooking!Q80)</f>
        <v/>
      </c>
      <c r="AO81" s="24" t="str">
        <f>IF($B81="","",Cooking!R80)</f>
        <v/>
      </c>
      <c r="AP81" s="24" t="str">
        <f>IF($B81="","",Cooking!S80)</f>
        <v/>
      </c>
      <c r="AQ81" s="24" t="str">
        <f>IF($B81="","",Cooking!T80)</f>
        <v/>
      </c>
      <c r="AR81" s="24" t="str">
        <f>IF($B81="","",Cooking!U80)</f>
        <v/>
      </c>
      <c r="AS81" s="24" t="str">
        <f>IF($B81="","",Cooking!V80)</f>
        <v/>
      </c>
      <c r="AT81" s="24" t="str">
        <f>IF($B81="","",Cooking!W80)</f>
        <v/>
      </c>
      <c r="AU81" s="24" t="str">
        <f>IF($B81="","",Cooking!X80)</f>
        <v/>
      </c>
      <c r="AV81" s="24" t="str">
        <f>IF($B81="","",Cooking!Y80)</f>
        <v/>
      </c>
      <c r="AW81" s="24" t="str">
        <f>IF($B81="","",Cooking!Z80)</f>
        <v/>
      </c>
      <c r="AX81" s="24" t="str">
        <f>IF($B81="","",Cooking!AA80)</f>
        <v/>
      </c>
      <c r="AY81" s="176" t="str">
        <f>IF($B81="","",IF(ISNUMBER(SEARCH("Gas",'3 INPUT SAP DATA'!$AI84)),Data!$G$119*Data!$I$119,0)
+(('3 INPUT SAP DATA'!$AQ84*1000/8760)-IF(ISNUMBER(SEARCH("Gas",'3 INPUT SAP DATA'!$AI84)),Data!$G$119*Data!$I$119,0))
*IF(ISNUMBER(SEARCH("MVHR",'3 INPUT SAP DATA'!$R84)),Data!$I$121,IF(ISNUMBER(SEARCH("Positive",'3 INPUT SAP DATA'!$R84)),Data!$I$120)))</f>
        <v/>
      </c>
      <c r="AZ81" s="176" t="str">
        <f>IF($B81="","",IF(ISNUMBER(SEARCH("Gas",'3 INPUT SAP DATA'!$AI84)),Data!$G$119*Data!$I$119,0)
+(('3 INPUT SAP DATA'!$AQ84*1000/8760)-IF(ISNUMBER(SEARCH("Gas",'3 INPUT SAP DATA'!$AI84)),Data!$G$119*Data!$I$119,0))
*IF(ISNUMBER(SEARCH("MVHR",'3 INPUT SAP DATA'!$R84)),Data!$I$121,IF(ISNUMBER(SEARCH("Positive",'3 INPUT SAP DATA'!$R84)),Data!$I$120)))</f>
        <v/>
      </c>
      <c r="BA81" s="176" t="str">
        <f>IF($B81="","",IF(ISNUMBER(SEARCH("Gas",'3 INPUT SAP DATA'!$AI84)),Data!$G$119*Data!$I$119,0)
+(('3 INPUT SAP DATA'!$AQ84*1000/8760)-IF(ISNUMBER(SEARCH("Gas",'3 INPUT SAP DATA'!$AI84)),Data!$G$119*Data!$I$119,0))
*IF(ISNUMBER(SEARCH("MVHR",'3 INPUT SAP DATA'!$R84)),Data!$I$121,IF(ISNUMBER(SEARCH("Positive",'3 INPUT SAP DATA'!$R84)),Data!$I$120)))</f>
        <v/>
      </c>
      <c r="BB81" s="176" t="str">
        <f>IF($B81="","",IF(ISNUMBER(SEARCH("Gas",'3 INPUT SAP DATA'!$AI84)),Data!$G$119*Data!$I$119,0)
+(('3 INPUT SAP DATA'!$AQ84*1000/8760)-IF(ISNUMBER(SEARCH("Gas",'3 INPUT SAP DATA'!$AI84)),Data!$G$119*Data!$I$119,0))
*IF(ISNUMBER(SEARCH("MVHR",'3 INPUT SAP DATA'!$R84)),Data!$I$121,IF(ISNUMBER(SEARCH("Positive",'3 INPUT SAP DATA'!$R84)),Data!$I$120)))</f>
        <v/>
      </c>
      <c r="BC81" s="176" t="str">
        <f>IF($B81="","",IF(ISNUMBER(SEARCH("Gas",'3 INPUT SAP DATA'!$AI84)),Data!$G$119*Data!$I$119,0)
+(('3 INPUT SAP DATA'!$AQ84*1000/8760)-IF(ISNUMBER(SEARCH("Gas",'3 INPUT SAP DATA'!$AI84)),Data!$G$119*Data!$I$119,0))
*IF(ISNUMBER(SEARCH("MVHR",'3 INPUT SAP DATA'!$R84)),Data!$I$121,IF(ISNUMBER(SEARCH("Positive",'3 INPUT SAP DATA'!$R84)),Data!$I$120)))</f>
        <v/>
      </c>
      <c r="BD81" s="176" t="str">
        <f>IF($B81="","",IF(ISNUMBER(SEARCH("Gas",'3 INPUT SAP DATA'!$AI84)),Data!$G$119*Data!$I$119,0)
+(('3 INPUT SAP DATA'!$AQ84*1000/8760)-IF(ISNUMBER(SEARCH("Gas",'3 INPUT SAP DATA'!$AI84)),Data!$G$119*Data!$I$119,0))
*IF(ISNUMBER(SEARCH("MVHR",'3 INPUT SAP DATA'!$R84)),Data!$I$121,IF(ISNUMBER(SEARCH("Positive",'3 INPUT SAP DATA'!$R84)),Data!$I$120)))</f>
        <v/>
      </c>
      <c r="BE81" s="176" t="str">
        <f>IF($B81="","",IF(ISNUMBER(SEARCH("Gas",'3 INPUT SAP DATA'!$AI84)),Data!$G$119*Data!$I$119,0)
+(('3 INPUT SAP DATA'!$AQ84*1000/8760)-IF(ISNUMBER(SEARCH("Gas",'3 INPUT SAP DATA'!$AI84)),Data!$G$119*Data!$I$119,0))
*IF(ISNUMBER(SEARCH("MVHR",'3 INPUT SAP DATA'!$R84)),Data!$I$121,IF(ISNUMBER(SEARCH("Positive",'3 INPUT SAP DATA'!$R84)),Data!$I$120)))</f>
        <v/>
      </c>
      <c r="BF81" s="176" t="str">
        <f>IF($B81="","",IF(ISNUMBER(SEARCH("Gas",'3 INPUT SAP DATA'!$AI84)),Data!$G$119*Data!$I$119,0)
+(('3 INPUT SAP DATA'!$AQ84*1000/8760)-IF(ISNUMBER(SEARCH("Gas",'3 INPUT SAP DATA'!$AI84)),Data!$G$119*Data!$I$119,0))
*IF(ISNUMBER(SEARCH("MVHR",'3 INPUT SAP DATA'!$R84)),Data!$I$121,IF(ISNUMBER(SEARCH("Positive",'3 INPUT SAP DATA'!$R84)),Data!$I$120)))</f>
        <v/>
      </c>
      <c r="BG81" s="176" t="str">
        <f>IF($B81="","",IF(ISNUMBER(SEARCH("Gas",'3 INPUT SAP DATA'!$AI84)),Data!$G$119*Data!$I$119,0)
+(('3 INPUT SAP DATA'!$AQ84*1000/8760)-IF(ISNUMBER(SEARCH("Gas",'3 INPUT SAP DATA'!$AI84)),Data!$G$119*Data!$I$119,0))
*IF(ISNUMBER(SEARCH("MVHR",'3 INPUT SAP DATA'!$R84)),Data!$I$121,IF(ISNUMBER(SEARCH("Positive",'3 INPUT SAP DATA'!$R84)),Data!$I$120)))</f>
        <v/>
      </c>
      <c r="BH81" s="176" t="str">
        <f>IF($B81="","",IF(ISNUMBER(SEARCH("Gas",'3 INPUT SAP DATA'!$AI84)),Data!$G$119*Data!$I$119,0)
+(('3 INPUT SAP DATA'!$AQ84*1000/8760)-IF(ISNUMBER(SEARCH("Gas",'3 INPUT SAP DATA'!$AI84)),Data!$G$119*Data!$I$119,0))
*IF(ISNUMBER(SEARCH("MVHR",'3 INPUT SAP DATA'!$R84)),Data!$I$121,IF(ISNUMBER(SEARCH("Positive",'3 INPUT SAP DATA'!$R84)),Data!$I$120)))</f>
        <v/>
      </c>
      <c r="BI81" s="176" t="str">
        <f>IF($B81="","",IF(ISNUMBER(SEARCH("Gas",'3 INPUT SAP DATA'!$AI84)),Data!$G$119*Data!$I$119,0)
+(('3 INPUT SAP DATA'!$AQ84*1000/8760)-IF(ISNUMBER(SEARCH("Gas",'3 INPUT SAP DATA'!$AI84)),Data!$G$119*Data!$I$119,0))
*IF(ISNUMBER(SEARCH("MVHR",'3 INPUT SAP DATA'!$R84)),Data!$I$121,IF(ISNUMBER(SEARCH("Positive",'3 INPUT SAP DATA'!$R84)),Data!$I$120)))</f>
        <v/>
      </c>
      <c r="BJ81" s="176" t="str">
        <f>IF($B81="","",IF(ISNUMBER(SEARCH("Gas",'3 INPUT SAP DATA'!$AI84)),Data!$G$119*Data!$I$119,0)
+(('3 INPUT SAP DATA'!$AQ84*1000/8760)-IF(ISNUMBER(SEARCH("Gas",'3 INPUT SAP DATA'!$AI84)),Data!$G$119*Data!$I$119,0))
*IF(ISNUMBER(SEARCH("MVHR",'3 INPUT SAP DATA'!$R84)),Data!$I$121,IF(ISNUMBER(SEARCH("Positive",'3 INPUT SAP DATA'!$R84)),Data!$I$120)))</f>
        <v/>
      </c>
      <c r="BK81" s="24" t="str">
        <f>IF($B81="","",Occupancy!$G77*Data!$G$122*Data!$I$122)</f>
        <v/>
      </c>
      <c r="BL81" s="24" t="str">
        <f>IF($B81="","",Occupancy!$G77*Data!$G$122*Data!$I$122)</f>
        <v/>
      </c>
      <c r="BM81" s="24" t="str">
        <f>IF($B81="","",Occupancy!$G77*Data!$G$122*Data!$I$122)</f>
        <v/>
      </c>
      <c r="BN81" s="24" t="str">
        <f>IF($B81="","",Occupancy!$G77*Data!$G$122*Data!$I$122)</f>
        <v/>
      </c>
      <c r="BO81" s="24" t="str">
        <f>IF($B81="","",Occupancy!$G77*Data!$G$122*Data!$I$122)</f>
        <v/>
      </c>
      <c r="BP81" s="24" t="str">
        <f>IF($B81="","",Occupancy!$G77*Data!$G$122*Data!$I$122)</f>
        <v/>
      </c>
      <c r="BQ81" s="24" t="str">
        <f>IF($B81="","",Occupancy!$G77*Data!$G$122*Data!$I$122)</f>
        <v/>
      </c>
      <c r="BR81" s="24" t="str">
        <f>IF($B81="","",Occupancy!$G77*Data!$G$122*Data!$I$122)</f>
        <v/>
      </c>
      <c r="BS81" s="24" t="str">
        <f>IF($B81="","",Occupancy!$G77*Data!$G$122*Data!$I$122)</f>
        <v/>
      </c>
      <c r="BT81" s="24" t="str">
        <f>IF($B81="","",Occupancy!$G77*Data!$G$122*Data!$I$122)</f>
        <v/>
      </c>
      <c r="BU81" s="24" t="str">
        <f>IF($B81="","",Occupancy!$G77*Data!$G$122*Data!$I$122)</f>
        <v/>
      </c>
      <c r="BV81" s="24" t="str">
        <f>IF($B81="","",Occupancy!$G77*Data!$G$122*Data!$I$122)</f>
        <v/>
      </c>
      <c r="BW81" s="175" t="str">
        <f>IF($B81="","",1000*DHW!CV81/(Data!D$18*24))</f>
        <v/>
      </c>
      <c r="BX81" s="175" t="str">
        <f>IF($B81="","",1000*DHW!CW81/(Data!E$18*24))</f>
        <v/>
      </c>
      <c r="BY81" s="175" t="str">
        <f>IF($B81="","",1000*DHW!CX81/(Data!F$18*24))</f>
        <v/>
      </c>
      <c r="BZ81" s="175" t="str">
        <f>IF($B81="","",1000*DHW!CY81/(Data!G$18*24))</f>
        <v/>
      </c>
      <c r="CA81" s="175" t="str">
        <f>IF($B81="","",1000*DHW!CZ81/(Data!H$18*24))</f>
        <v/>
      </c>
      <c r="CB81" s="175" t="str">
        <f>IF($B81="","",1000*DHW!DA81/(Data!I$18*24))</f>
        <v/>
      </c>
      <c r="CC81" s="175" t="str">
        <f>IF($B81="","",1000*DHW!DB81/(Data!J$18*24))</f>
        <v/>
      </c>
      <c r="CD81" s="175" t="str">
        <f>IF($B81="","",1000*DHW!DC81/(Data!K$18*24))</f>
        <v/>
      </c>
      <c r="CE81" s="175" t="str">
        <f>IF($B81="","",1000*DHW!DD81/(Data!L$18*24))</f>
        <v/>
      </c>
      <c r="CF81" s="175" t="str">
        <f>IF($B81="","",1000*DHW!DE81/(Data!M$18*24))</f>
        <v/>
      </c>
      <c r="CG81" s="175" t="str">
        <f>IF($B81="","",1000*DHW!DF81/(Data!N$18*24))</f>
        <v/>
      </c>
      <c r="CH81" s="175" t="str">
        <f>IF($B81="","",1000*DHW!DG81/(Data!O$18*24))</f>
        <v/>
      </c>
      <c r="CI81" s="24" t="str">
        <f t="shared" si="24"/>
        <v/>
      </c>
      <c r="CJ81" s="24" t="str">
        <f t="shared" si="25"/>
        <v/>
      </c>
      <c r="CK81" s="24" t="str">
        <f t="shared" si="26"/>
        <v/>
      </c>
      <c r="CL81" s="24" t="str">
        <f t="shared" si="27"/>
        <v/>
      </c>
      <c r="CM81" s="24" t="str">
        <f t="shared" si="28"/>
        <v/>
      </c>
      <c r="CN81" s="24" t="str">
        <f t="shared" si="29"/>
        <v/>
      </c>
      <c r="CO81" s="24" t="str">
        <f t="shared" si="30"/>
        <v/>
      </c>
      <c r="CP81" s="24" t="str">
        <f t="shared" si="31"/>
        <v/>
      </c>
      <c r="CQ81" s="24" t="str">
        <f t="shared" si="32"/>
        <v/>
      </c>
      <c r="CR81" s="24" t="str">
        <f t="shared" si="33"/>
        <v/>
      </c>
      <c r="CS81" s="24" t="str">
        <f t="shared" si="34"/>
        <v/>
      </c>
      <c r="CT81" s="24" t="str">
        <f t="shared" si="35"/>
        <v/>
      </c>
    </row>
    <row r="82" spans="2:98" s="3" customFormat="1" ht="19.899999999999999" customHeight="1">
      <c r="B82" s="16" t="str">
        <f>IF('3 INPUT SAP DATA'!H85="","",'3 INPUT SAP DATA'!H85)</f>
        <v/>
      </c>
      <c r="C82" s="24" t="str">
        <f>IF($B82="","",Data!$G$115*Occupancy!$G78*Data!$I$115)</f>
        <v/>
      </c>
      <c r="D82" s="24" t="str">
        <f>IF($B82="","",Data!$G$115*Occupancy!$G78*Data!$I$115)</f>
        <v/>
      </c>
      <c r="E82" s="24" t="str">
        <f>IF($B82="","",Data!$G$115*Occupancy!$G78*Data!$I$115)</f>
        <v/>
      </c>
      <c r="F82" s="24" t="str">
        <f>IF($B82="","",Data!$G$115*Occupancy!$G78*Data!$I$115)</f>
        <v/>
      </c>
      <c r="G82" s="24" t="str">
        <f>IF($B82="","",Data!$G$115*Occupancy!$G78*Data!$I$115)</f>
        <v/>
      </c>
      <c r="H82" s="24" t="str">
        <f>IF($B82="","",Data!$G$115*Occupancy!$G78*Data!$I$115)</f>
        <v/>
      </c>
      <c r="I82" s="24" t="str">
        <f>IF($B82="","",Data!$G$115*Occupancy!$G78*Data!$I$115)</f>
        <v/>
      </c>
      <c r="J82" s="24" t="str">
        <f>IF($B82="","",Data!$G$115*Occupancy!$G78*Data!$I$115)</f>
        <v/>
      </c>
      <c r="K82" s="24" t="str">
        <f>IF($B82="","",Data!$G$115*Occupancy!$G78*Data!$I$115)</f>
        <v/>
      </c>
      <c r="L82" s="24" t="str">
        <f>IF($B82="","",Data!$G$115*Occupancy!$G78*Data!$I$115)</f>
        <v/>
      </c>
      <c r="M82" s="24" t="str">
        <f>IF($B82="","",Data!$G$115*Occupancy!$G78*Data!$I$115)</f>
        <v/>
      </c>
      <c r="N82" s="24" t="str">
        <f>IF($B82="","",Data!$G$115*Occupancy!$G78*Data!$I$115)</f>
        <v/>
      </c>
      <c r="O82" s="175" t="str">
        <f>IF($B82="","",Lighting!P81)</f>
        <v/>
      </c>
      <c r="P82" s="175" t="str">
        <f>IF($B82="","",Lighting!Q81)</f>
        <v/>
      </c>
      <c r="Q82" s="175" t="str">
        <f>IF($B82="","",Lighting!R81)</f>
        <v/>
      </c>
      <c r="R82" s="175" t="str">
        <f>IF($B82="","",Lighting!S81)</f>
        <v/>
      </c>
      <c r="S82" s="175" t="str">
        <f>IF($B82="","",Lighting!T81)</f>
        <v/>
      </c>
      <c r="T82" s="175" t="str">
        <f>IF($B82="","",Lighting!U81)</f>
        <v/>
      </c>
      <c r="U82" s="175" t="str">
        <f>IF($B82="","",Lighting!V81)</f>
        <v/>
      </c>
      <c r="V82" s="175" t="str">
        <f>IF($B82="","",Lighting!W81)</f>
        <v/>
      </c>
      <c r="W82" s="175" t="str">
        <f>IF($B82="","",Lighting!X81)</f>
        <v/>
      </c>
      <c r="X82" s="175" t="str">
        <f>IF($B82="","",Lighting!Y81)</f>
        <v/>
      </c>
      <c r="Y82" s="175" t="str">
        <f>IF($B82="","",Lighting!Z81)</f>
        <v/>
      </c>
      <c r="Z82" s="175" t="str">
        <f>IF($B82="","",Lighting!AA81)</f>
        <v/>
      </c>
      <c r="AA82" s="24" t="str">
        <f>IF($B82="","",Appliances!W81)</f>
        <v/>
      </c>
      <c r="AB82" s="24" t="str">
        <f>IF($B82="","",Appliances!X81)</f>
        <v/>
      </c>
      <c r="AC82" s="24" t="str">
        <f>IF($B82="","",Appliances!Y81)</f>
        <v/>
      </c>
      <c r="AD82" s="24" t="str">
        <f>IF($B82="","",Appliances!Z81)</f>
        <v/>
      </c>
      <c r="AE82" s="24" t="str">
        <f>IF($B82="","",Appliances!AA81)</f>
        <v/>
      </c>
      <c r="AF82" s="24" t="str">
        <f>IF($B82="","",Appliances!AB81)</f>
        <v/>
      </c>
      <c r="AG82" s="24" t="str">
        <f>IF($B82="","",Appliances!AC81)</f>
        <v/>
      </c>
      <c r="AH82" s="24" t="str">
        <f>IF($B82="","",Appliances!AD81)</f>
        <v/>
      </c>
      <c r="AI82" s="24" t="str">
        <f>IF($B82="","",Appliances!AE81)</f>
        <v/>
      </c>
      <c r="AJ82" s="24" t="str">
        <f>IF($B82="","",Appliances!AF81)</f>
        <v/>
      </c>
      <c r="AK82" s="24" t="str">
        <f>IF($B82="","",Appliances!AG81)</f>
        <v/>
      </c>
      <c r="AL82" s="24" t="str">
        <f>IF($B82="","",Appliances!AH81)</f>
        <v/>
      </c>
      <c r="AM82" s="24" t="str">
        <f>IF($B82="","",Cooking!P81)</f>
        <v/>
      </c>
      <c r="AN82" s="24" t="str">
        <f>IF($B82="","",Cooking!Q81)</f>
        <v/>
      </c>
      <c r="AO82" s="24" t="str">
        <f>IF($B82="","",Cooking!R81)</f>
        <v/>
      </c>
      <c r="AP82" s="24" t="str">
        <f>IF($B82="","",Cooking!S81)</f>
        <v/>
      </c>
      <c r="AQ82" s="24" t="str">
        <f>IF($B82="","",Cooking!T81)</f>
        <v/>
      </c>
      <c r="AR82" s="24" t="str">
        <f>IF($B82="","",Cooking!U81)</f>
        <v/>
      </c>
      <c r="AS82" s="24" t="str">
        <f>IF($B82="","",Cooking!V81)</f>
        <v/>
      </c>
      <c r="AT82" s="24" t="str">
        <f>IF($B82="","",Cooking!W81)</f>
        <v/>
      </c>
      <c r="AU82" s="24" t="str">
        <f>IF($B82="","",Cooking!X81)</f>
        <v/>
      </c>
      <c r="AV82" s="24" t="str">
        <f>IF($B82="","",Cooking!Y81)</f>
        <v/>
      </c>
      <c r="AW82" s="24" t="str">
        <f>IF($B82="","",Cooking!Z81)</f>
        <v/>
      </c>
      <c r="AX82" s="24" t="str">
        <f>IF($B82="","",Cooking!AA81)</f>
        <v/>
      </c>
      <c r="AY82" s="176" t="str">
        <f>IF($B82="","",IF(ISNUMBER(SEARCH("Gas",'3 INPUT SAP DATA'!$AI85)),Data!$G$119*Data!$I$119,0)
+(('3 INPUT SAP DATA'!$AQ85*1000/8760)-IF(ISNUMBER(SEARCH("Gas",'3 INPUT SAP DATA'!$AI85)),Data!$G$119*Data!$I$119,0))
*IF(ISNUMBER(SEARCH("MVHR",'3 INPUT SAP DATA'!$R85)),Data!$I$121,IF(ISNUMBER(SEARCH("Positive",'3 INPUT SAP DATA'!$R85)),Data!$I$120)))</f>
        <v/>
      </c>
      <c r="AZ82" s="176" t="str">
        <f>IF($B82="","",IF(ISNUMBER(SEARCH("Gas",'3 INPUT SAP DATA'!$AI85)),Data!$G$119*Data!$I$119,0)
+(('3 INPUT SAP DATA'!$AQ85*1000/8760)-IF(ISNUMBER(SEARCH("Gas",'3 INPUT SAP DATA'!$AI85)),Data!$G$119*Data!$I$119,0))
*IF(ISNUMBER(SEARCH("MVHR",'3 INPUT SAP DATA'!$R85)),Data!$I$121,IF(ISNUMBER(SEARCH("Positive",'3 INPUT SAP DATA'!$R85)),Data!$I$120)))</f>
        <v/>
      </c>
      <c r="BA82" s="176" t="str">
        <f>IF($B82="","",IF(ISNUMBER(SEARCH("Gas",'3 INPUT SAP DATA'!$AI85)),Data!$G$119*Data!$I$119,0)
+(('3 INPUT SAP DATA'!$AQ85*1000/8760)-IF(ISNUMBER(SEARCH("Gas",'3 INPUT SAP DATA'!$AI85)),Data!$G$119*Data!$I$119,0))
*IF(ISNUMBER(SEARCH("MVHR",'3 INPUT SAP DATA'!$R85)),Data!$I$121,IF(ISNUMBER(SEARCH("Positive",'3 INPUT SAP DATA'!$R85)),Data!$I$120)))</f>
        <v/>
      </c>
      <c r="BB82" s="176" t="str">
        <f>IF($B82="","",IF(ISNUMBER(SEARCH("Gas",'3 INPUT SAP DATA'!$AI85)),Data!$G$119*Data!$I$119,0)
+(('3 INPUT SAP DATA'!$AQ85*1000/8760)-IF(ISNUMBER(SEARCH("Gas",'3 INPUT SAP DATA'!$AI85)),Data!$G$119*Data!$I$119,0))
*IF(ISNUMBER(SEARCH("MVHR",'3 INPUT SAP DATA'!$R85)),Data!$I$121,IF(ISNUMBER(SEARCH("Positive",'3 INPUT SAP DATA'!$R85)),Data!$I$120)))</f>
        <v/>
      </c>
      <c r="BC82" s="176" t="str">
        <f>IF($B82="","",IF(ISNUMBER(SEARCH("Gas",'3 INPUT SAP DATA'!$AI85)),Data!$G$119*Data!$I$119,0)
+(('3 INPUT SAP DATA'!$AQ85*1000/8760)-IF(ISNUMBER(SEARCH("Gas",'3 INPUT SAP DATA'!$AI85)),Data!$G$119*Data!$I$119,0))
*IF(ISNUMBER(SEARCH("MVHR",'3 INPUT SAP DATA'!$R85)),Data!$I$121,IF(ISNUMBER(SEARCH("Positive",'3 INPUT SAP DATA'!$R85)),Data!$I$120)))</f>
        <v/>
      </c>
      <c r="BD82" s="176" t="str">
        <f>IF($B82="","",IF(ISNUMBER(SEARCH("Gas",'3 INPUT SAP DATA'!$AI85)),Data!$G$119*Data!$I$119,0)
+(('3 INPUT SAP DATA'!$AQ85*1000/8760)-IF(ISNUMBER(SEARCH("Gas",'3 INPUT SAP DATA'!$AI85)),Data!$G$119*Data!$I$119,0))
*IF(ISNUMBER(SEARCH("MVHR",'3 INPUT SAP DATA'!$R85)),Data!$I$121,IF(ISNUMBER(SEARCH("Positive",'3 INPUT SAP DATA'!$R85)),Data!$I$120)))</f>
        <v/>
      </c>
      <c r="BE82" s="176" t="str">
        <f>IF($B82="","",IF(ISNUMBER(SEARCH("Gas",'3 INPUT SAP DATA'!$AI85)),Data!$G$119*Data!$I$119,0)
+(('3 INPUT SAP DATA'!$AQ85*1000/8760)-IF(ISNUMBER(SEARCH("Gas",'3 INPUT SAP DATA'!$AI85)),Data!$G$119*Data!$I$119,0))
*IF(ISNUMBER(SEARCH("MVHR",'3 INPUT SAP DATA'!$R85)),Data!$I$121,IF(ISNUMBER(SEARCH("Positive",'3 INPUT SAP DATA'!$R85)),Data!$I$120)))</f>
        <v/>
      </c>
      <c r="BF82" s="176" t="str">
        <f>IF($B82="","",IF(ISNUMBER(SEARCH("Gas",'3 INPUT SAP DATA'!$AI85)),Data!$G$119*Data!$I$119,0)
+(('3 INPUT SAP DATA'!$AQ85*1000/8760)-IF(ISNUMBER(SEARCH("Gas",'3 INPUT SAP DATA'!$AI85)),Data!$G$119*Data!$I$119,0))
*IF(ISNUMBER(SEARCH("MVHR",'3 INPUT SAP DATA'!$R85)),Data!$I$121,IF(ISNUMBER(SEARCH("Positive",'3 INPUT SAP DATA'!$R85)),Data!$I$120)))</f>
        <v/>
      </c>
      <c r="BG82" s="176" t="str">
        <f>IF($B82="","",IF(ISNUMBER(SEARCH("Gas",'3 INPUT SAP DATA'!$AI85)),Data!$G$119*Data!$I$119,0)
+(('3 INPUT SAP DATA'!$AQ85*1000/8760)-IF(ISNUMBER(SEARCH("Gas",'3 INPUT SAP DATA'!$AI85)),Data!$G$119*Data!$I$119,0))
*IF(ISNUMBER(SEARCH("MVHR",'3 INPUT SAP DATA'!$R85)),Data!$I$121,IF(ISNUMBER(SEARCH("Positive",'3 INPUT SAP DATA'!$R85)),Data!$I$120)))</f>
        <v/>
      </c>
      <c r="BH82" s="176" t="str">
        <f>IF($B82="","",IF(ISNUMBER(SEARCH("Gas",'3 INPUT SAP DATA'!$AI85)),Data!$G$119*Data!$I$119,0)
+(('3 INPUT SAP DATA'!$AQ85*1000/8760)-IF(ISNUMBER(SEARCH("Gas",'3 INPUT SAP DATA'!$AI85)),Data!$G$119*Data!$I$119,0))
*IF(ISNUMBER(SEARCH("MVHR",'3 INPUT SAP DATA'!$R85)),Data!$I$121,IF(ISNUMBER(SEARCH("Positive",'3 INPUT SAP DATA'!$R85)),Data!$I$120)))</f>
        <v/>
      </c>
      <c r="BI82" s="176" t="str">
        <f>IF($B82="","",IF(ISNUMBER(SEARCH("Gas",'3 INPUT SAP DATA'!$AI85)),Data!$G$119*Data!$I$119,0)
+(('3 INPUT SAP DATA'!$AQ85*1000/8760)-IF(ISNUMBER(SEARCH("Gas",'3 INPUT SAP DATA'!$AI85)),Data!$G$119*Data!$I$119,0))
*IF(ISNUMBER(SEARCH("MVHR",'3 INPUT SAP DATA'!$R85)),Data!$I$121,IF(ISNUMBER(SEARCH("Positive",'3 INPUT SAP DATA'!$R85)),Data!$I$120)))</f>
        <v/>
      </c>
      <c r="BJ82" s="176" t="str">
        <f>IF($B82="","",IF(ISNUMBER(SEARCH("Gas",'3 INPUT SAP DATA'!$AI85)),Data!$G$119*Data!$I$119,0)
+(('3 INPUT SAP DATA'!$AQ85*1000/8760)-IF(ISNUMBER(SEARCH("Gas",'3 INPUT SAP DATA'!$AI85)),Data!$G$119*Data!$I$119,0))
*IF(ISNUMBER(SEARCH("MVHR",'3 INPUT SAP DATA'!$R85)),Data!$I$121,IF(ISNUMBER(SEARCH("Positive",'3 INPUT SAP DATA'!$R85)),Data!$I$120)))</f>
        <v/>
      </c>
      <c r="BK82" s="24" t="str">
        <f>IF($B82="","",Occupancy!$G78*Data!$G$122*Data!$I$122)</f>
        <v/>
      </c>
      <c r="BL82" s="24" t="str">
        <f>IF($B82="","",Occupancy!$G78*Data!$G$122*Data!$I$122)</f>
        <v/>
      </c>
      <c r="BM82" s="24" t="str">
        <f>IF($B82="","",Occupancy!$G78*Data!$G$122*Data!$I$122)</f>
        <v/>
      </c>
      <c r="BN82" s="24" t="str">
        <f>IF($B82="","",Occupancy!$G78*Data!$G$122*Data!$I$122)</f>
        <v/>
      </c>
      <c r="BO82" s="24" t="str">
        <f>IF($B82="","",Occupancy!$G78*Data!$G$122*Data!$I$122)</f>
        <v/>
      </c>
      <c r="BP82" s="24" t="str">
        <f>IF($B82="","",Occupancy!$G78*Data!$G$122*Data!$I$122)</f>
        <v/>
      </c>
      <c r="BQ82" s="24" t="str">
        <f>IF($B82="","",Occupancy!$G78*Data!$G$122*Data!$I$122)</f>
        <v/>
      </c>
      <c r="BR82" s="24" t="str">
        <f>IF($B82="","",Occupancy!$G78*Data!$G$122*Data!$I$122)</f>
        <v/>
      </c>
      <c r="BS82" s="24" t="str">
        <f>IF($B82="","",Occupancy!$G78*Data!$G$122*Data!$I$122)</f>
        <v/>
      </c>
      <c r="BT82" s="24" t="str">
        <f>IF($B82="","",Occupancy!$G78*Data!$G$122*Data!$I$122)</f>
        <v/>
      </c>
      <c r="BU82" s="24" t="str">
        <f>IF($B82="","",Occupancy!$G78*Data!$G$122*Data!$I$122)</f>
        <v/>
      </c>
      <c r="BV82" s="24" t="str">
        <f>IF($B82="","",Occupancy!$G78*Data!$G$122*Data!$I$122)</f>
        <v/>
      </c>
      <c r="BW82" s="175" t="str">
        <f>IF($B82="","",1000*DHW!CV82/(Data!D$18*24))</f>
        <v/>
      </c>
      <c r="BX82" s="175" t="str">
        <f>IF($B82="","",1000*DHW!CW82/(Data!E$18*24))</f>
        <v/>
      </c>
      <c r="BY82" s="175" t="str">
        <f>IF($B82="","",1000*DHW!CX82/(Data!F$18*24))</f>
        <v/>
      </c>
      <c r="BZ82" s="175" t="str">
        <f>IF($B82="","",1000*DHW!CY82/(Data!G$18*24))</f>
        <v/>
      </c>
      <c r="CA82" s="175" t="str">
        <f>IF($B82="","",1000*DHW!CZ82/(Data!H$18*24))</f>
        <v/>
      </c>
      <c r="CB82" s="175" t="str">
        <f>IF($B82="","",1000*DHW!DA82/(Data!I$18*24))</f>
        <v/>
      </c>
      <c r="CC82" s="175" t="str">
        <f>IF($B82="","",1000*DHW!DB82/(Data!J$18*24))</f>
        <v/>
      </c>
      <c r="CD82" s="175" t="str">
        <f>IF($B82="","",1000*DHW!DC82/(Data!K$18*24))</f>
        <v/>
      </c>
      <c r="CE82" s="175" t="str">
        <f>IF($B82="","",1000*DHW!DD82/(Data!L$18*24))</f>
        <v/>
      </c>
      <c r="CF82" s="175" t="str">
        <f>IF($B82="","",1000*DHW!DE82/(Data!M$18*24))</f>
        <v/>
      </c>
      <c r="CG82" s="175" t="str">
        <f>IF($B82="","",1000*DHW!DF82/(Data!N$18*24))</f>
        <v/>
      </c>
      <c r="CH82" s="175" t="str">
        <f>IF($B82="","",1000*DHW!DG82/(Data!O$18*24))</f>
        <v/>
      </c>
      <c r="CI82" s="24" t="str">
        <f t="shared" si="24"/>
        <v/>
      </c>
      <c r="CJ82" s="24" t="str">
        <f t="shared" si="25"/>
        <v/>
      </c>
      <c r="CK82" s="24" t="str">
        <f t="shared" si="26"/>
        <v/>
      </c>
      <c r="CL82" s="24" t="str">
        <f t="shared" si="27"/>
        <v/>
      </c>
      <c r="CM82" s="24" t="str">
        <f t="shared" si="28"/>
        <v/>
      </c>
      <c r="CN82" s="24" t="str">
        <f t="shared" si="29"/>
        <v/>
      </c>
      <c r="CO82" s="24" t="str">
        <f t="shared" si="30"/>
        <v/>
      </c>
      <c r="CP82" s="24" t="str">
        <f t="shared" si="31"/>
        <v/>
      </c>
      <c r="CQ82" s="24" t="str">
        <f t="shared" si="32"/>
        <v/>
      </c>
      <c r="CR82" s="24" t="str">
        <f t="shared" si="33"/>
        <v/>
      </c>
      <c r="CS82" s="24" t="str">
        <f t="shared" si="34"/>
        <v/>
      </c>
      <c r="CT82" s="24" t="str">
        <f t="shared" si="35"/>
        <v/>
      </c>
    </row>
    <row r="83" spans="2:98" s="3" customFormat="1" ht="19.899999999999999" customHeight="1">
      <c r="B83" s="16" t="str">
        <f>IF('3 INPUT SAP DATA'!H86="","",'3 INPUT SAP DATA'!H86)</f>
        <v/>
      </c>
      <c r="C83" s="24" t="str">
        <f>IF($B83="","",Data!$G$115*Occupancy!$G79*Data!$I$115)</f>
        <v/>
      </c>
      <c r="D83" s="24" t="str">
        <f>IF($B83="","",Data!$G$115*Occupancy!$G79*Data!$I$115)</f>
        <v/>
      </c>
      <c r="E83" s="24" t="str">
        <f>IF($B83="","",Data!$G$115*Occupancy!$G79*Data!$I$115)</f>
        <v/>
      </c>
      <c r="F83" s="24" t="str">
        <f>IF($B83="","",Data!$G$115*Occupancy!$G79*Data!$I$115)</f>
        <v/>
      </c>
      <c r="G83" s="24" t="str">
        <f>IF($B83="","",Data!$G$115*Occupancy!$G79*Data!$I$115)</f>
        <v/>
      </c>
      <c r="H83" s="24" t="str">
        <f>IF($B83="","",Data!$G$115*Occupancy!$G79*Data!$I$115)</f>
        <v/>
      </c>
      <c r="I83" s="24" t="str">
        <f>IF($B83="","",Data!$G$115*Occupancy!$G79*Data!$I$115)</f>
        <v/>
      </c>
      <c r="J83" s="24" t="str">
        <f>IF($B83="","",Data!$G$115*Occupancy!$G79*Data!$I$115)</f>
        <v/>
      </c>
      <c r="K83" s="24" t="str">
        <f>IF($B83="","",Data!$G$115*Occupancy!$G79*Data!$I$115)</f>
        <v/>
      </c>
      <c r="L83" s="24" t="str">
        <f>IF($B83="","",Data!$G$115*Occupancy!$G79*Data!$I$115)</f>
        <v/>
      </c>
      <c r="M83" s="24" t="str">
        <f>IF($B83="","",Data!$G$115*Occupancy!$G79*Data!$I$115)</f>
        <v/>
      </c>
      <c r="N83" s="24" t="str">
        <f>IF($B83="","",Data!$G$115*Occupancy!$G79*Data!$I$115)</f>
        <v/>
      </c>
      <c r="O83" s="175" t="str">
        <f>IF($B83="","",Lighting!P82)</f>
        <v/>
      </c>
      <c r="P83" s="175" t="str">
        <f>IF($B83="","",Lighting!Q82)</f>
        <v/>
      </c>
      <c r="Q83" s="175" t="str">
        <f>IF($B83="","",Lighting!R82)</f>
        <v/>
      </c>
      <c r="R83" s="175" t="str">
        <f>IF($B83="","",Lighting!S82)</f>
        <v/>
      </c>
      <c r="S83" s="175" t="str">
        <f>IF($B83="","",Lighting!T82)</f>
        <v/>
      </c>
      <c r="T83" s="175" t="str">
        <f>IF($B83="","",Lighting!U82)</f>
        <v/>
      </c>
      <c r="U83" s="175" t="str">
        <f>IF($B83="","",Lighting!V82)</f>
        <v/>
      </c>
      <c r="V83" s="175" t="str">
        <f>IF($B83="","",Lighting!W82)</f>
        <v/>
      </c>
      <c r="W83" s="175" t="str">
        <f>IF($B83="","",Lighting!X82)</f>
        <v/>
      </c>
      <c r="X83" s="175" t="str">
        <f>IF($B83="","",Lighting!Y82)</f>
        <v/>
      </c>
      <c r="Y83" s="175" t="str">
        <f>IF($B83="","",Lighting!Z82)</f>
        <v/>
      </c>
      <c r="Z83" s="175" t="str">
        <f>IF($B83="","",Lighting!AA82)</f>
        <v/>
      </c>
      <c r="AA83" s="24" t="str">
        <f>IF($B83="","",Appliances!W82)</f>
        <v/>
      </c>
      <c r="AB83" s="24" t="str">
        <f>IF($B83="","",Appliances!X82)</f>
        <v/>
      </c>
      <c r="AC83" s="24" t="str">
        <f>IF($B83="","",Appliances!Y82)</f>
        <v/>
      </c>
      <c r="AD83" s="24" t="str">
        <f>IF($B83="","",Appliances!Z82)</f>
        <v/>
      </c>
      <c r="AE83" s="24" t="str">
        <f>IF($B83="","",Appliances!AA82)</f>
        <v/>
      </c>
      <c r="AF83" s="24" t="str">
        <f>IF($B83="","",Appliances!AB82)</f>
        <v/>
      </c>
      <c r="AG83" s="24" t="str">
        <f>IF($B83="","",Appliances!AC82)</f>
        <v/>
      </c>
      <c r="AH83" s="24" t="str">
        <f>IF($B83="","",Appliances!AD82)</f>
        <v/>
      </c>
      <c r="AI83" s="24" t="str">
        <f>IF($B83="","",Appliances!AE82)</f>
        <v/>
      </c>
      <c r="AJ83" s="24" t="str">
        <f>IF($B83="","",Appliances!AF82)</f>
        <v/>
      </c>
      <c r="AK83" s="24" t="str">
        <f>IF($B83="","",Appliances!AG82)</f>
        <v/>
      </c>
      <c r="AL83" s="24" t="str">
        <f>IF($B83="","",Appliances!AH82)</f>
        <v/>
      </c>
      <c r="AM83" s="24" t="str">
        <f>IF($B83="","",Cooking!P82)</f>
        <v/>
      </c>
      <c r="AN83" s="24" t="str">
        <f>IF($B83="","",Cooking!Q82)</f>
        <v/>
      </c>
      <c r="AO83" s="24" t="str">
        <f>IF($B83="","",Cooking!R82)</f>
        <v/>
      </c>
      <c r="AP83" s="24" t="str">
        <f>IF($B83="","",Cooking!S82)</f>
        <v/>
      </c>
      <c r="AQ83" s="24" t="str">
        <f>IF($B83="","",Cooking!T82)</f>
        <v/>
      </c>
      <c r="AR83" s="24" t="str">
        <f>IF($B83="","",Cooking!U82)</f>
        <v/>
      </c>
      <c r="AS83" s="24" t="str">
        <f>IF($B83="","",Cooking!V82)</f>
        <v/>
      </c>
      <c r="AT83" s="24" t="str">
        <f>IF($B83="","",Cooking!W82)</f>
        <v/>
      </c>
      <c r="AU83" s="24" t="str">
        <f>IF($B83="","",Cooking!X82)</f>
        <v/>
      </c>
      <c r="AV83" s="24" t="str">
        <f>IF($B83="","",Cooking!Y82)</f>
        <v/>
      </c>
      <c r="AW83" s="24" t="str">
        <f>IF($B83="","",Cooking!Z82)</f>
        <v/>
      </c>
      <c r="AX83" s="24" t="str">
        <f>IF($B83="","",Cooking!AA82)</f>
        <v/>
      </c>
      <c r="AY83" s="176" t="str">
        <f>IF($B83="","",IF(ISNUMBER(SEARCH("Gas",'3 INPUT SAP DATA'!$AI86)),Data!$G$119*Data!$I$119,0)
+(('3 INPUT SAP DATA'!$AQ86*1000/8760)-IF(ISNUMBER(SEARCH("Gas",'3 INPUT SAP DATA'!$AI86)),Data!$G$119*Data!$I$119,0))
*IF(ISNUMBER(SEARCH("MVHR",'3 INPUT SAP DATA'!$R86)),Data!$I$121,IF(ISNUMBER(SEARCH("Positive",'3 INPUT SAP DATA'!$R86)),Data!$I$120)))</f>
        <v/>
      </c>
      <c r="AZ83" s="176" t="str">
        <f>IF($B83="","",IF(ISNUMBER(SEARCH("Gas",'3 INPUT SAP DATA'!$AI86)),Data!$G$119*Data!$I$119,0)
+(('3 INPUT SAP DATA'!$AQ86*1000/8760)-IF(ISNUMBER(SEARCH("Gas",'3 INPUT SAP DATA'!$AI86)),Data!$G$119*Data!$I$119,0))
*IF(ISNUMBER(SEARCH("MVHR",'3 INPUT SAP DATA'!$R86)),Data!$I$121,IF(ISNUMBER(SEARCH("Positive",'3 INPUT SAP DATA'!$R86)),Data!$I$120)))</f>
        <v/>
      </c>
      <c r="BA83" s="176" t="str">
        <f>IF($B83="","",IF(ISNUMBER(SEARCH("Gas",'3 INPUT SAP DATA'!$AI86)),Data!$G$119*Data!$I$119,0)
+(('3 INPUT SAP DATA'!$AQ86*1000/8760)-IF(ISNUMBER(SEARCH("Gas",'3 INPUT SAP DATA'!$AI86)),Data!$G$119*Data!$I$119,0))
*IF(ISNUMBER(SEARCH("MVHR",'3 INPUT SAP DATA'!$R86)),Data!$I$121,IF(ISNUMBER(SEARCH("Positive",'3 INPUT SAP DATA'!$R86)),Data!$I$120)))</f>
        <v/>
      </c>
      <c r="BB83" s="176" t="str">
        <f>IF($B83="","",IF(ISNUMBER(SEARCH("Gas",'3 INPUT SAP DATA'!$AI86)),Data!$G$119*Data!$I$119,0)
+(('3 INPUT SAP DATA'!$AQ86*1000/8760)-IF(ISNUMBER(SEARCH("Gas",'3 INPUT SAP DATA'!$AI86)),Data!$G$119*Data!$I$119,0))
*IF(ISNUMBER(SEARCH("MVHR",'3 INPUT SAP DATA'!$R86)),Data!$I$121,IF(ISNUMBER(SEARCH("Positive",'3 INPUT SAP DATA'!$R86)),Data!$I$120)))</f>
        <v/>
      </c>
      <c r="BC83" s="176" t="str">
        <f>IF($B83="","",IF(ISNUMBER(SEARCH("Gas",'3 INPUT SAP DATA'!$AI86)),Data!$G$119*Data!$I$119,0)
+(('3 INPUT SAP DATA'!$AQ86*1000/8760)-IF(ISNUMBER(SEARCH("Gas",'3 INPUT SAP DATA'!$AI86)),Data!$G$119*Data!$I$119,0))
*IF(ISNUMBER(SEARCH("MVHR",'3 INPUT SAP DATA'!$R86)),Data!$I$121,IF(ISNUMBER(SEARCH("Positive",'3 INPUT SAP DATA'!$R86)),Data!$I$120)))</f>
        <v/>
      </c>
      <c r="BD83" s="176" t="str">
        <f>IF($B83="","",IF(ISNUMBER(SEARCH("Gas",'3 INPUT SAP DATA'!$AI86)),Data!$G$119*Data!$I$119,0)
+(('3 INPUT SAP DATA'!$AQ86*1000/8760)-IF(ISNUMBER(SEARCH("Gas",'3 INPUT SAP DATA'!$AI86)),Data!$G$119*Data!$I$119,0))
*IF(ISNUMBER(SEARCH("MVHR",'3 INPUT SAP DATA'!$R86)),Data!$I$121,IF(ISNUMBER(SEARCH("Positive",'3 INPUT SAP DATA'!$R86)),Data!$I$120)))</f>
        <v/>
      </c>
      <c r="BE83" s="176" t="str">
        <f>IF($B83="","",IF(ISNUMBER(SEARCH("Gas",'3 INPUT SAP DATA'!$AI86)),Data!$G$119*Data!$I$119,0)
+(('3 INPUT SAP DATA'!$AQ86*1000/8760)-IF(ISNUMBER(SEARCH("Gas",'3 INPUT SAP DATA'!$AI86)),Data!$G$119*Data!$I$119,0))
*IF(ISNUMBER(SEARCH("MVHR",'3 INPUT SAP DATA'!$R86)),Data!$I$121,IF(ISNUMBER(SEARCH("Positive",'3 INPUT SAP DATA'!$R86)),Data!$I$120)))</f>
        <v/>
      </c>
      <c r="BF83" s="176" t="str">
        <f>IF($B83="","",IF(ISNUMBER(SEARCH("Gas",'3 INPUT SAP DATA'!$AI86)),Data!$G$119*Data!$I$119,0)
+(('3 INPUT SAP DATA'!$AQ86*1000/8760)-IF(ISNUMBER(SEARCH("Gas",'3 INPUT SAP DATA'!$AI86)),Data!$G$119*Data!$I$119,0))
*IF(ISNUMBER(SEARCH("MVHR",'3 INPUT SAP DATA'!$R86)),Data!$I$121,IF(ISNUMBER(SEARCH("Positive",'3 INPUT SAP DATA'!$R86)),Data!$I$120)))</f>
        <v/>
      </c>
      <c r="BG83" s="176" t="str">
        <f>IF($B83="","",IF(ISNUMBER(SEARCH("Gas",'3 INPUT SAP DATA'!$AI86)),Data!$G$119*Data!$I$119,0)
+(('3 INPUT SAP DATA'!$AQ86*1000/8760)-IF(ISNUMBER(SEARCH("Gas",'3 INPUT SAP DATA'!$AI86)),Data!$G$119*Data!$I$119,0))
*IF(ISNUMBER(SEARCH("MVHR",'3 INPUT SAP DATA'!$R86)),Data!$I$121,IF(ISNUMBER(SEARCH("Positive",'3 INPUT SAP DATA'!$R86)),Data!$I$120)))</f>
        <v/>
      </c>
      <c r="BH83" s="176" t="str">
        <f>IF($B83="","",IF(ISNUMBER(SEARCH("Gas",'3 INPUT SAP DATA'!$AI86)),Data!$G$119*Data!$I$119,0)
+(('3 INPUT SAP DATA'!$AQ86*1000/8760)-IF(ISNUMBER(SEARCH("Gas",'3 INPUT SAP DATA'!$AI86)),Data!$G$119*Data!$I$119,0))
*IF(ISNUMBER(SEARCH("MVHR",'3 INPUT SAP DATA'!$R86)),Data!$I$121,IF(ISNUMBER(SEARCH("Positive",'3 INPUT SAP DATA'!$R86)),Data!$I$120)))</f>
        <v/>
      </c>
      <c r="BI83" s="176" t="str">
        <f>IF($B83="","",IF(ISNUMBER(SEARCH("Gas",'3 INPUT SAP DATA'!$AI86)),Data!$G$119*Data!$I$119,0)
+(('3 INPUT SAP DATA'!$AQ86*1000/8760)-IF(ISNUMBER(SEARCH("Gas",'3 INPUT SAP DATA'!$AI86)),Data!$G$119*Data!$I$119,0))
*IF(ISNUMBER(SEARCH("MVHR",'3 INPUT SAP DATA'!$R86)),Data!$I$121,IF(ISNUMBER(SEARCH("Positive",'3 INPUT SAP DATA'!$R86)),Data!$I$120)))</f>
        <v/>
      </c>
      <c r="BJ83" s="176" t="str">
        <f>IF($B83="","",IF(ISNUMBER(SEARCH("Gas",'3 INPUT SAP DATA'!$AI86)),Data!$G$119*Data!$I$119,0)
+(('3 INPUT SAP DATA'!$AQ86*1000/8760)-IF(ISNUMBER(SEARCH("Gas",'3 INPUT SAP DATA'!$AI86)),Data!$G$119*Data!$I$119,0))
*IF(ISNUMBER(SEARCH("MVHR",'3 INPUT SAP DATA'!$R86)),Data!$I$121,IF(ISNUMBER(SEARCH("Positive",'3 INPUT SAP DATA'!$R86)),Data!$I$120)))</f>
        <v/>
      </c>
      <c r="BK83" s="24" t="str">
        <f>IF($B83="","",Occupancy!$G79*Data!$G$122*Data!$I$122)</f>
        <v/>
      </c>
      <c r="BL83" s="24" t="str">
        <f>IF($B83="","",Occupancy!$G79*Data!$G$122*Data!$I$122)</f>
        <v/>
      </c>
      <c r="BM83" s="24" t="str">
        <f>IF($B83="","",Occupancy!$G79*Data!$G$122*Data!$I$122)</f>
        <v/>
      </c>
      <c r="BN83" s="24" t="str">
        <f>IF($B83="","",Occupancy!$G79*Data!$G$122*Data!$I$122)</f>
        <v/>
      </c>
      <c r="BO83" s="24" t="str">
        <f>IF($B83="","",Occupancy!$G79*Data!$G$122*Data!$I$122)</f>
        <v/>
      </c>
      <c r="BP83" s="24" t="str">
        <f>IF($B83="","",Occupancy!$G79*Data!$G$122*Data!$I$122)</f>
        <v/>
      </c>
      <c r="BQ83" s="24" t="str">
        <f>IF($B83="","",Occupancy!$G79*Data!$G$122*Data!$I$122)</f>
        <v/>
      </c>
      <c r="BR83" s="24" t="str">
        <f>IF($B83="","",Occupancy!$G79*Data!$G$122*Data!$I$122)</f>
        <v/>
      </c>
      <c r="BS83" s="24" t="str">
        <f>IF($B83="","",Occupancy!$G79*Data!$G$122*Data!$I$122)</f>
        <v/>
      </c>
      <c r="BT83" s="24" t="str">
        <f>IF($B83="","",Occupancy!$G79*Data!$G$122*Data!$I$122)</f>
        <v/>
      </c>
      <c r="BU83" s="24" t="str">
        <f>IF($B83="","",Occupancy!$G79*Data!$G$122*Data!$I$122)</f>
        <v/>
      </c>
      <c r="BV83" s="24" t="str">
        <f>IF($B83="","",Occupancy!$G79*Data!$G$122*Data!$I$122)</f>
        <v/>
      </c>
      <c r="BW83" s="175" t="str">
        <f>IF($B83="","",1000*DHW!CV83/(Data!D$18*24))</f>
        <v/>
      </c>
      <c r="BX83" s="175" t="str">
        <f>IF($B83="","",1000*DHW!CW83/(Data!E$18*24))</f>
        <v/>
      </c>
      <c r="BY83" s="175" t="str">
        <f>IF($B83="","",1000*DHW!CX83/(Data!F$18*24))</f>
        <v/>
      </c>
      <c r="BZ83" s="175" t="str">
        <f>IF($B83="","",1000*DHW!CY83/(Data!G$18*24))</f>
        <v/>
      </c>
      <c r="CA83" s="175" t="str">
        <f>IF($B83="","",1000*DHW!CZ83/(Data!H$18*24))</f>
        <v/>
      </c>
      <c r="CB83" s="175" t="str">
        <f>IF($B83="","",1000*DHW!DA83/(Data!I$18*24))</f>
        <v/>
      </c>
      <c r="CC83" s="175" t="str">
        <f>IF($B83="","",1000*DHW!DB83/(Data!J$18*24))</f>
        <v/>
      </c>
      <c r="CD83" s="175" t="str">
        <f>IF($B83="","",1000*DHW!DC83/(Data!K$18*24))</f>
        <v/>
      </c>
      <c r="CE83" s="175" t="str">
        <f>IF($B83="","",1000*DHW!DD83/(Data!L$18*24))</f>
        <v/>
      </c>
      <c r="CF83" s="175" t="str">
        <f>IF($B83="","",1000*DHW!DE83/(Data!M$18*24))</f>
        <v/>
      </c>
      <c r="CG83" s="175" t="str">
        <f>IF($B83="","",1000*DHW!DF83/(Data!N$18*24))</f>
        <v/>
      </c>
      <c r="CH83" s="175" t="str">
        <f>IF($B83="","",1000*DHW!DG83/(Data!O$18*24))</f>
        <v/>
      </c>
      <c r="CI83" s="24" t="str">
        <f t="shared" si="24"/>
        <v/>
      </c>
      <c r="CJ83" s="24" t="str">
        <f t="shared" si="25"/>
        <v/>
      </c>
      <c r="CK83" s="24" t="str">
        <f t="shared" si="26"/>
        <v/>
      </c>
      <c r="CL83" s="24" t="str">
        <f t="shared" si="27"/>
        <v/>
      </c>
      <c r="CM83" s="24" t="str">
        <f t="shared" si="28"/>
        <v/>
      </c>
      <c r="CN83" s="24" t="str">
        <f t="shared" si="29"/>
        <v/>
      </c>
      <c r="CO83" s="24" t="str">
        <f t="shared" si="30"/>
        <v/>
      </c>
      <c r="CP83" s="24" t="str">
        <f t="shared" si="31"/>
        <v/>
      </c>
      <c r="CQ83" s="24" t="str">
        <f t="shared" si="32"/>
        <v/>
      </c>
      <c r="CR83" s="24" t="str">
        <f t="shared" si="33"/>
        <v/>
      </c>
      <c r="CS83" s="24" t="str">
        <f t="shared" si="34"/>
        <v/>
      </c>
      <c r="CT83" s="24" t="str">
        <f t="shared" si="35"/>
        <v/>
      </c>
    </row>
    <row r="84" spans="2:98" s="3" customFormat="1" ht="19.899999999999999" customHeight="1">
      <c r="B84" s="16" t="str">
        <f>IF('3 INPUT SAP DATA'!H87="","",'3 INPUT SAP DATA'!H87)</f>
        <v/>
      </c>
      <c r="C84" s="24" t="str">
        <f>IF($B84="","",Data!$G$115*Occupancy!$G80*Data!$I$115)</f>
        <v/>
      </c>
      <c r="D84" s="24" t="str">
        <f>IF($B84="","",Data!$G$115*Occupancy!$G80*Data!$I$115)</f>
        <v/>
      </c>
      <c r="E84" s="24" t="str">
        <f>IF($B84="","",Data!$G$115*Occupancy!$G80*Data!$I$115)</f>
        <v/>
      </c>
      <c r="F84" s="24" t="str">
        <f>IF($B84="","",Data!$G$115*Occupancy!$G80*Data!$I$115)</f>
        <v/>
      </c>
      <c r="G84" s="24" t="str">
        <f>IF($B84="","",Data!$G$115*Occupancy!$G80*Data!$I$115)</f>
        <v/>
      </c>
      <c r="H84" s="24" t="str">
        <f>IF($B84="","",Data!$G$115*Occupancy!$G80*Data!$I$115)</f>
        <v/>
      </c>
      <c r="I84" s="24" t="str">
        <f>IF($B84="","",Data!$G$115*Occupancy!$G80*Data!$I$115)</f>
        <v/>
      </c>
      <c r="J84" s="24" t="str">
        <f>IF($B84="","",Data!$G$115*Occupancy!$G80*Data!$I$115)</f>
        <v/>
      </c>
      <c r="K84" s="24" t="str">
        <f>IF($B84="","",Data!$G$115*Occupancy!$G80*Data!$I$115)</f>
        <v/>
      </c>
      <c r="L84" s="24" t="str">
        <f>IF($B84="","",Data!$G$115*Occupancy!$G80*Data!$I$115)</f>
        <v/>
      </c>
      <c r="M84" s="24" t="str">
        <f>IF($B84="","",Data!$G$115*Occupancy!$G80*Data!$I$115)</f>
        <v/>
      </c>
      <c r="N84" s="24" t="str">
        <f>IF($B84="","",Data!$G$115*Occupancy!$G80*Data!$I$115)</f>
        <v/>
      </c>
      <c r="O84" s="175" t="str">
        <f>IF($B84="","",Lighting!P83)</f>
        <v/>
      </c>
      <c r="P84" s="175" t="str">
        <f>IF($B84="","",Lighting!Q83)</f>
        <v/>
      </c>
      <c r="Q84" s="175" t="str">
        <f>IF($B84="","",Lighting!R83)</f>
        <v/>
      </c>
      <c r="R84" s="175" t="str">
        <f>IF($B84="","",Lighting!S83)</f>
        <v/>
      </c>
      <c r="S84" s="175" t="str">
        <f>IF($B84="","",Lighting!T83)</f>
        <v/>
      </c>
      <c r="T84" s="175" t="str">
        <f>IF($B84="","",Lighting!U83)</f>
        <v/>
      </c>
      <c r="U84" s="175" t="str">
        <f>IF($B84="","",Lighting!V83)</f>
        <v/>
      </c>
      <c r="V84" s="175" t="str">
        <f>IF($B84="","",Lighting!W83)</f>
        <v/>
      </c>
      <c r="W84" s="175" t="str">
        <f>IF($B84="","",Lighting!X83)</f>
        <v/>
      </c>
      <c r="X84" s="175" t="str">
        <f>IF($B84="","",Lighting!Y83)</f>
        <v/>
      </c>
      <c r="Y84" s="175" t="str">
        <f>IF($B84="","",Lighting!Z83)</f>
        <v/>
      </c>
      <c r="Z84" s="175" t="str">
        <f>IF($B84="","",Lighting!AA83)</f>
        <v/>
      </c>
      <c r="AA84" s="24" t="str">
        <f>IF($B84="","",Appliances!W83)</f>
        <v/>
      </c>
      <c r="AB84" s="24" t="str">
        <f>IF($B84="","",Appliances!X83)</f>
        <v/>
      </c>
      <c r="AC84" s="24" t="str">
        <f>IF($B84="","",Appliances!Y83)</f>
        <v/>
      </c>
      <c r="AD84" s="24" t="str">
        <f>IF($B84="","",Appliances!Z83)</f>
        <v/>
      </c>
      <c r="AE84" s="24" t="str">
        <f>IF($B84="","",Appliances!AA83)</f>
        <v/>
      </c>
      <c r="AF84" s="24" t="str">
        <f>IF($B84="","",Appliances!AB83)</f>
        <v/>
      </c>
      <c r="AG84" s="24" t="str">
        <f>IF($B84="","",Appliances!AC83)</f>
        <v/>
      </c>
      <c r="AH84" s="24" t="str">
        <f>IF($B84="","",Appliances!AD83)</f>
        <v/>
      </c>
      <c r="AI84" s="24" t="str">
        <f>IF($B84="","",Appliances!AE83)</f>
        <v/>
      </c>
      <c r="AJ84" s="24" t="str">
        <f>IF($B84="","",Appliances!AF83)</f>
        <v/>
      </c>
      <c r="AK84" s="24" t="str">
        <f>IF($B84="","",Appliances!AG83)</f>
        <v/>
      </c>
      <c r="AL84" s="24" t="str">
        <f>IF($B84="","",Appliances!AH83)</f>
        <v/>
      </c>
      <c r="AM84" s="24" t="str">
        <f>IF($B84="","",Cooking!P83)</f>
        <v/>
      </c>
      <c r="AN84" s="24" t="str">
        <f>IF($B84="","",Cooking!Q83)</f>
        <v/>
      </c>
      <c r="AO84" s="24" t="str">
        <f>IF($B84="","",Cooking!R83)</f>
        <v/>
      </c>
      <c r="AP84" s="24" t="str">
        <f>IF($B84="","",Cooking!S83)</f>
        <v/>
      </c>
      <c r="AQ84" s="24" t="str">
        <f>IF($B84="","",Cooking!T83)</f>
        <v/>
      </c>
      <c r="AR84" s="24" t="str">
        <f>IF($B84="","",Cooking!U83)</f>
        <v/>
      </c>
      <c r="AS84" s="24" t="str">
        <f>IF($B84="","",Cooking!V83)</f>
        <v/>
      </c>
      <c r="AT84" s="24" t="str">
        <f>IF($B84="","",Cooking!W83)</f>
        <v/>
      </c>
      <c r="AU84" s="24" t="str">
        <f>IF($B84="","",Cooking!X83)</f>
        <v/>
      </c>
      <c r="AV84" s="24" t="str">
        <f>IF($B84="","",Cooking!Y83)</f>
        <v/>
      </c>
      <c r="AW84" s="24" t="str">
        <f>IF($B84="","",Cooking!Z83)</f>
        <v/>
      </c>
      <c r="AX84" s="24" t="str">
        <f>IF($B84="","",Cooking!AA83)</f>
        <v/>
      </c>
      <c r="AY84" s="176" t="str">
        <f>IF($B84="","",IF(ISNUMBER(SEARCH("Gas",'3 INPUT SAP DATA'!$AI87)),Data!$G$119*Data!$I$119,0)
+(('3 INPUT SAP DATA'!$AQ87*1000/8760)-IF(ISNUMBER(SEARCH("Gas",'3 INPUT SAP DATA'!$AI87)),Data!$G$119*Data!$I$119,0))
*IF(ISNUMBER(SEARCH("MVHR",'3 INPUT SAP DATA'!$R87)),Data!$I$121,IF(ISNUMBER(SEARCH("Positive",'3 INPUT SAP DATA'!$R87)),Data!$I$120)))</f>
        <v/>
      </c>
      <c r="AZ84" s="176" t="str">
        <f>IF($B84="","",IF(ISNUMBER(SEARCH("Gas",'3 INPUT SAP DATA'!$AI87)),Data!$G$119*Data!$I$119,0)
+(('3 INPUT SAP DATA'!$AQ87*1000/8760)-IF(ISNUMBER(SEARCH("Gas",'3 INPUT SAP DATA'!$AI87)),Data!$G$119*Data!$I$119,0))
*IF(ISNUMBER(SEARCH("MVHR",'3 INPUT SAP DATA'!$R87)),Data!$I$121,IF(ISNUMBER(SEARCH("Positive",'3 INPUT SAP DATA'!$R87)),Data!$I$120)))</f>
        <v/>
      </c>
      <c r="BA84" s="176" t="str">
        <f>IF($B84="","",IF(ISNUMBER(SEARCH("Gas",'3 INPUT SAP DATA'!$AI87)),Data!$G$119*Data!$I$119,0)
+(('3 INPUT SAP DATA'!$AQ87*1000/8760)-IF(ISNUMBER(SEARCH("Gas",'3 INPUT SAP DATA'!$AI87)),Data!$G$119*Data!$I$119,0))
*IF(ISNUMBER(SEARCH("MVHR",'3 INPUT SAP DATA'!$R87)),Data!$I$121,IF(ISNUMBER(SEARCH("Positive",'3 INPUT SAP DATA'!$R87)),Data!$I$120)))</f>
        <v/>
      </c>
      <c r="BB84" s="176" t="str">
        <f>IF($B84="","",IF(ISNUMBER(SEARCH("Gas",'3 INPUT SAP DATA'!$AI87)),Data!$G$119*Data!$I$119,0)
+(('3 INPUT SAP DATA'!$AQ87*1000/8760)-IF(ISNUMBER(SEARCH("Gas",'3 INPUT SAP DATA'!$AI87)),Data!$G$119*Data!$I$119,0))
*IF(ISNUMBER(SEARCH("MVHR",'3 INPUT SAP DATA'!$R87)),Data!$I$121,IF(ISNUMBER(SEARCH("Positive",'3 INPUT SAP DATA'!$R87)),Data!$I$120)))</f>
        <v/>
      </c>
      <c r="BC84" s="176" t="str">
        <f>IF($B84="","",IF(ISNUMBER(SEARCH("Gas",'3 INPUT SAP DATA'!$AI87)),Data!$G$119*Data!$I$119,0)
+(('3 INPUT SAP DATA'!$AQ87*1000/8760)-IF(ISNUMBER(SEARCH("Gas",'3 INPUT SAP DATA'!$AI87)),Data!$G$119*Data!$I$119,0))
*IF(ISNUMBER(SEARCH("MVHR",'3 INPUT SAP DATA'!$R87)),Data!$I$121,IF(ISNUMBER(SEARCH("Positive",'3 INPUT SAP DATA'!$R87)),Data!$I$120)))</f>
        <v/>
      </c>
      <c r="BD84" s="176" t="str">
        <f>IF($B84="","",IF(ISNUMBER(SEARCH("Gas",'3 INPUT SAP DATA'!$AI87)),Data!$G$119*Data!$I$119,0)
+(('3 INPUT SAP DATA'!$AQ87*1000/8760)-IF(ISNUMBER(SEARCH("Gas",'3 INPUT SAP DATA'!$AI87)),Data!$G$119*Data!$I$119,0))
*IF(ISNUMBER(SEARCH("MVHR",'3 INPUT SAP DATA'!$R87)),Data!$I$121,IF(ISNUMBER(SEARCH("Positive",'3 INPUT SAP DATA'!$R87)),Data!$I$120)))</f>
        <v/>
      </c>
      <c r="BE84" s="176" t="str">
        <f>IF($B84="","",IF(ISNUMBER(SEARCH("Gas",'3 INPUT SAP DATA'!$AI87)),Data!$G$119*Data!$I$119,0)
+(('3 INPUT SAP DATA'!$AQ87*1000/8760)-IF(ISNUMBER(SEARCH("Gas",'3 INPUT SAP DATA'!$AI87)),Data!$G$119*Data!$I$119,0))
*IF(ISNUMBER(SEARCH("MVHR",'3 INPUT SAP DATA'!$R87)),Data!$I$121,IF(ISNUMBER(SEARCH("Positive",'3 INPUT SAP DATA'!$R87)),Data!$I$120)))</f>
        <v/>
      </c>
      <c r="BF84" s="176" t="str">
        <f>IF($B84="","",IF(ISNUMBER(SEARCH("Gas",'3 INPUT SAP DATA'!$AI87)),Data!$G$119*Data!$I$119,0)
+(('3 INPUT SAP DATA'!$AQ87*1000/8760)-IF(ISNUMBER(SEARCH("Gas",'3 INPUT SAP DATA'!$AI87)),Data!$G$119*Data!$I$119,0))
*IF(ISNUMBER(SEARCH("MVHR",'3 INPUT SAP DATA'!$R87)),Data!$I$121,IF(ISNUMBER(SEARCH("Positive",'3 INPUT SAP DATA'!$R87)),Data!$I$120)))</f>
        <v/>
      </c>
      <c r="BG84" s="176" t="str">
        <f>IF($B84="","",IF(ISNUMBER(SEARCH("Gas",'3 INPUT SAP DATA'!$AI87)),Data!$G$119*Data!$I$119,0)
+(('3 INPUT SAP DATA'!$AQ87*1000/8760)-IF(ISNUMBER(SEARCH("Gas",'3 INPUT SAP DATA'!$AI87)),Data!$G$119*Data!$I$119,0))
*IF(ISNUMBER(SEARCH("MVHR",'3 INPUT SAP DATA'!$R87)),Data!$I$121,IF(ISNUMBER(SEARCH("Positive",'3 INPUT SAP DATA'!$R87)),Data!$I$120)))</f>
        <v/>
      </c>
      <c r="BH84" s="176" t="str">
        <f>IF($B84="","",IF(ISNUMBER(SEARCH("Gas",'3 INPUT SAP DATA'!$AI87)),Data!$G$119*Data!$I$119,0)
+(('3 INPUT SAP DATA'!$AQ87*1000/8760)-IF(ISNUMBER(SEARCH("Gas",'3 INPUT SAP DATA'!$AI87)),Data!$G$119*Data!$I$119,0))
*IF(ISNUMBER(SEARCH("MVHR",'3 INPUT SAP DATA'!$R87)),Data!$I$121,IF(ISNUMBER(SEARCH("Positive",'3 INPUT SAP DATA'!$R87)),Data!$I$120)))</f>
        <v/>
      </c>
      <c r="BI84" s="176" t="str">
        <f>IF($B84="","",IF(ISNUMBER(SEARCH("Gas",'3 INPUT SAP DATA'!$AI87)),Data!$G$119*Data!$I$119,0)
+(('3 INPUT SAP DATA'!$AQ87*1000/8760)-IF(ISNUMBER(SEARCH("Gas",'3 INPUT SAP DATA'!$AI87)),Data!$G$119*Data!$I$119,0))
*IF(ISNUMBER(SEARCH("MVHR",'3 INPUT SAP DATA'!$R87)),Data!$I$121,IF(ISNUMBER(SEARCH("Positive",'3 INPUT SAP DATA'!$R87)),Data!$I$120)))</f>
        <v/>
      </c>
      <c r="BJ84" s="176" t="str">
        <f>IF($B84="","",IF(ISNUMBER(SEARCH("Gas",'3 INPUT SAP DATA'!$AI87)),Data!$G$119*Data!$I$119,0)
+(('3 INPUT SAP DATA'!$AQ87*1000/8760)-IF(ISNUMBER(SEARCH("Gas",'3 INPUT SAP DATA'!$AI87)),Data!$G$119*Data!$I$119,0))
*IF(ISNUMBER(SEARCH("MVHR",'3 INPUT SAP DATA'!$R87)),Data!$I$121,IF(ISNUMBER(SEARCH("Positive",'3 INPUT SAP DATA'!$R87)),Data!$I$120)))</f>
        <v/>
      </c>
      <c r="BK84" s="24" t="str">
        <f>IF($B84="","",Occupancy!$G80*Data!$G$122*Data!$I$122)</f>
        <v/>
      </c>
      <c r="BL84" s="24" t="str">
        <f>IF($B84="","",Occupancy!$G80*Data!$G$122*Data!$I$122)</f>
        <v/>
      </c>
      <c r="BM84" s="24" t="str">
        <f>IF($B84="","",Occupancy!$G80*Data!$G$122*Data!$I$122)</f>
        <v/>
      </c>
      <c r="BN84" s="24" t="str">
        <f>IF($B84="","",Occupancy!$G80*Data!$G$122*Data!$I$122)</f>
        <v/>
      </c>
      <c r="BO84" s="24" t="str">
        <f>IF($B84="","",Occupancy!$G80*Data!$G$122*Data!$I$122)</f>
        <v/>
      </c>
      <c r="BP84" s="24" t="str">
        <f>IF($B84="","",Occupancy!$G80*Data!$G$122*Data!$I$122)</f>
        <v/>
      </c>
      <c r="BQ84" s="24" t="str">
        <f>IF($B84="","",Occupancy!$G80*Data!$G$122*Data!$I$122)</f>
        <v/>
      </c>
      <c r="BR84" s="24" t="str">
        <f>IF($B84="","",Occupancy!$G80*Data!$G$122*Data!$I$122)</f>
        <v/>
      </c>
      <c r="BS84" s="24" t="str">
        <f>IF($B84="","",Occupancy!$G80*Data!$G$122*Data!$I$122)</f>
        <v/>
      </c>
      <c r="BT84" s="24" t="str">
        <f>IF($B84="","",Occupancy!$G80*Data!$G$122*Data!$I$122)</f>
        <v/>
      </c>
      <c r="BU84" s="24" t="str">
        <f>IF($B84="","",Occupancy!$G80*Data!$G$122*Data!$I$122)</f>
        <v/>
      </c>
      <c r="BV84" s="24" t="str">
        <f>IF($B84="","",Occupancy!$G80*Data!$G$122*Data!$I$122)</f>
        <v/>
      </c>
      <c r="BW84" s="175" t="str">
        <f>IF($B84="","",1000*DHW!CV84/(Data!D$18*24))</f>
        <v/>
      </c>
      <c r="BX84" s="175" t="str">
        <f>IF($B84="","",1000*DHW!CW84/(Data!E$18*24))</f>
        <v/>
      </c>
      <c r="BY84" s="175" t="str">
        <f>IF($B84="","",1000*DHW!CX84/(Data!F$18*24))</f>
        <v/>
      </c>
      <c r="BZ84" s="175" t="str">
        <f>IF($B84="","",1000*DHW!CY84/(Data!G$18*24))</f>
        <v/>
      </c>
      <c r="CA84" s="175" t="str">
        <f>IF($B84="","",1000*DHW!CZ84/(Data!H$18*24))</f>
        <v/>
      </c>
      <c r="CB84" s="175" t="str">
        <f>IF($B84="","",1000*DHW!DA84/(Data!I$18*24))</f>
        <v/>
      </c>
      <c r="CC84" s="175" t="str">
        <f>IF($B84="","",1000*DHW!DB84/(Data!J$18*24))</f>
        <v/>
      </c>
      <c r="CD84" s="175" t="str">
        <f>IF($B84="","",1000*DHW!DC84/(Data!K$18*24))</f>
        <v/>
      </c>
      <c r="CE84" s="175" t="str">
        <f>IF($B84="","",1000*DHW!DD84/(Data!L$18*24))</f>
        <v/>
      </c>
      <c r="CF84" s="175" t="str">
        <f>IF($B84="","",1000*DHW!DE84/(Data!M$18*24))</f>
        <v/>
      </c>
      <c r="CG84" s="175" t="str">
        <f>IF($B84="","",1000*DHW!DF84/(Data!N$18*24))</f>
        <v/>
      </c>
      <c r="CH84" s="175" t="str">
        <f>IF($B84="","",1000*DHW!DG84/(Data!O$18*24))</f>
        <v/>
      </c>
      <c r="CI84" s="24" t="str">
        <f t="shared" si="24"/>
        <v/>
      </c>
      <c r="CJ84" s="24" t="str">
        <f t="shared" si="25"/>
        <v/>
      </c>
      <c r="CK84" s="24" t="str">
        <f t="shared" si="26"/>
        <v/>
      </c>
      <c r="CL84" s="24" t="str">
        <f t="shared" si="27"/>
        <v/>
      </c>
      <c r="CM84" s="24" t="str">
        <f t="shared" si="28"/>
        <v/>
      </c>
      <c r="CN84" s="24" t="str">
        <f t="shared" si="29"/>
        <v/>
      </c>
      <c r="CO84" s="24" t="str">
        <f t="shared" si="30"/>
        <v/>
      </c>
      <c r="CP84" s="24" t="str">
        <f t="shared" si="31"/>
        <v/>
      </c>
      <c r="CQ84" s="24" t="str">
        <f t="shared" si="32"/>
        <v/>
      </c>
      <c r="CR84" s="24" t="str">
        <f t="shared" si="33"/>
        <v/>
      </c>
      <c r="CS84" s="24" t="str">
        <f t="shared" si="34"/>
        <v/>
      </c>
      <c r="CT84" s="24" t="str">
        <f t="shared" si="35"/>
        <v/>
      </c>
    </row>
    <row r="85" spans="2:98" s="3" customFormat="1" ht="19.899999999999999" customHeight="1">
      <c r="B85" s="16" t="str">
        <f>IF('3 INPUT SAP DATA'!H88="","",'3 INPUT SAP DATA'!H88)</f>
        <v/>
      </c>
      <c r="C85" s="24" t="str">
        <f>IF($B85="","",Data!$G$115*Occupancy!$G81*Data!$I$115)</f>
        <v/>
      </c>
      <c r="D85" s="24" t="str">
        <f>IF($B85="","",Data!$G$115*Occupancy!$G81*Data!$I$115)</f>
        <v/>
      </c>
      <c r="E85" s="24" t="str">
        <f>IF($B85="","",Data!$G$115*Occupancy!$G81*Data!$I$115)</f>
        <v/>
      </c>
      <c r="F85" s="24" t="str">
        <f>IF($B85="","",Data!$G$115*Occupancy!$G81*Data!$I$115)</f>
        <v/>
      </c>
      <c r="G85" s="24" t="str">
        <f>IF($B85="","",Data!$G$115*Occupancy!$G81*Data!$I$115)</f>
        <v/>
      </c>
      <c r="H85" s="24" t="str">
        <f>IF($B85="","",Data!$G$115*Occupancy!$G81*Data!$I$115)</f>
        <v/>
      </c>
      <c r="I85" s="24" t="str">
        <f>IF($B85="","",Data!$G$115*Occupancy!$G81*Data!$I$115)</f>
        <v/>
      </c>
      <c r="J85" s="24" t="str">
        <f>IF($B85="","",Data!$G$115*Occupancy!$G81*Data!$I$115)</f>
        <v/>
      </c>
      <c r="K85" s="24" t="str">
        <f>IF($B85="","",Data!$G$115*Occupancy!$G81*Data!$I$115)</f>
        <v/>
      </c>
      <c r="L85" s="24" t="str">
        <f>IF($B85="","",Data!$G$115*Occupancy!$G81*Data!$I$115)</f>
        <v/>
      </c>
      <c r="M85" s="24" t="str">
        <f>IF($B85="","",Data!$G$115*Occupancy!$G81*Data!$I$115)</f>
        <v/>
      </c>
      <c r="N85" s="24" t="str">
        <f>IF($B85="","",Data!$G$115*Occupancy!$G81*Data!$I$115)</f>
        <v/>
      </c>
      <c r="O85" s="175" t="str">
        <f>IF($B85="","",Lighting!P84)</f>
        <v/>
      </c>
      <c r="P85" s="175" t="str">
        <f>IF($B85="","",Lighting!Q84)</f>
        <v/>
      </c>
      <c r="Q85" s="175" t="str">
        <f>IF($B85="","",Lighting!R84)</f>
        <v/>
      </c>
      <c r="R85" s="175" t="str">
        <f>IF($B85="","",Lighting!S84)</f>
        <v/>
      </c>
      <c r="S85" s="175" t="str">
        <f>IF($B85="","",Lighting!T84)</f>
        <v/>
      </c>
      <c r="T85" s="175" t="str">
        <f>IF($B85="","",Lighting!U84)</f>
        <v/>
      </c>
      <c r="U85" s="175" t="str">
        <f>IF($B85="","",Lighting!V84)</f>
        <v/>
      </c>
      <c r="V85" s="175" t="str">
        <f>IF($B85="","",Lighting!W84)</f>
        <v/>
      </c>
      <c r="W85" s="175" t="str">
        <f>IF($B85="","",Lighting!X84)</f>
        <v/>
      </c>
      <c r="X85" s="175" t="str">
        <f>IF($B85="","",Lighting!Y84)</f>
        <v/>
      </c>
      <c r="Y85" s="175" t="str">
        <f>IF($B85="","",Lighting!Z84)</f>
        <v/>
      </c>
      <c r="Z85" s="175" t="str">
        <f>IF($B85="","",Lighting!AA84)</f>
        <v/>
      </c>
      <c r="AA85" s="24" t="str">
        <f>IF($B85="","",Appliances!W84)</f>
        <v/>
      </c>
      <c r="AB85" s="24" t="str">
        <f>IF($B85="","",Appliances!X84)</f>
        <v/>
      </c>
      <c r="AC85" s="24" t="str">
        <f>IF($B85="","",Appliances!Y84)</f>
        <v/>
      </c>
      <c r="AD85" s="24" t="str">
        <f>IF($B85="","",Appliances!Z84)</f>
        <v/>
      </c>
      <c r="AE85" s="24" t="str">
        <f>IF($B85="","",Appliances!AA84)</f>
        <v/>
      </c>
      <c r="AF85" s="24" t="str">
        <f>IF($B85="","",Appliances!AB84)</f>
        <v/>
      </c>
      <c r="AG85" s="24" t="str">
        <f>IF($B85="","",Appliances!AC84)</f>
        <v/>
      </c>
      <c r="AH85" s="24" t="str">
        <f>IF($B85="","",Appliances!AD84)</f>
        <v/>
      </c>
      <c r="AI85" s="24" t="str">
        <f>IF($B85="","",Appliances!AE84)</f>
        <v/>
      </c>
      <c r="AJ85" s="24" t="str">
        <f>IF($B85="","",Appliances!AF84)</f>
        <v/>
      </c>
      <c r="AK85" s="24" t="str">
        <f>IF($B85="","",Appliances!AG84)</f>
        <v/>
      </c>
      <c r="AL85" s="24" t="str">
        <f>IF($B85="","",Appliances!AH84)</f>
        <v/>
      </c>
      <c r="AM85" s="24" t="str">
        <f>IF($B85="","",Cooking!P84)</f>
        <v/>
      </c>
      <c r="AN85" s="24" t="str">
        <f>IF($B85="","",Cooking!Q84)</f>
        <v/>
      </c>
      <c r="AO85" s="24" t="str">
        <f>IF($B85="","",Cooking!R84)</f>
        <v/>
      </c>
      <c r="AP85" s="24" t="str">
        <f>IF($B85="","",Cooking!S84)</f>
        <v/>
      </c>
      <c r="AQ85" s="24" t="str">
        <f>IF($B85="","",Cooking!T84)</f>
        <v/>
      </c>
      <c r="AR85" s="24" t="str">
        <f>IF($B85="","",Cooking!U84)</f>
        <v/>
      </c>
      <c r="AS85" s="24" t="str">
        <f>IF($B85="","",Cooking!V84)</f>
        <v/>
      </c>
      <c r="AT85" s="24" t="str">
        <f>IF($B85="","",Cooking!W84)</f>
        <v/>
      </c>
      <c r="AU85" s="24" t="str">
        <f>IF($B85="","",Cooking!X84)</f>
        <v/>
      </c>
      <c r="AV85" s="24" t="str">
        <f>IF($B85="","",Cooking!Y84)</f>
        <v/>
      </c>
      <c r="AW85" s="24" t="str">
        <f>IF($B85="","",Cooking!Z84)</f>
        <v/>
      </c>
      <c r="AX85" s="24" t="str">
        <f>IF($B85="","",Cooking!AA84)</f>
        <v/>
      </c>
      <c r="AY85" s="176" t="str">
        <f>IF($B85="","",IF(ISNUMBER(SEARCH("Gas",'3 INPUT SAP DATA'!$AI88)),Data!$G$119*Data!$I$119,0)
+(('3 INPUT SAP DATA'!$AQ88*1000/8760)-IF(ISNUMBER(SEARCH("Gas",'3 INPUT SAP DATA'!$AI88)),Data!$G$119*Data!$I$119,0))
*IF(ISNUMBER(SEARCH("MVHR",'3 INPUT SAP DATA'!$R88)),Data!$I$121,IF(ISNUMBER(SEARCH("Positive",'3 INPUT SAP DATA'!$R88)),Data!$I$120)))</f>
        <v/>
      </c>
      <c r="AZ85" s="176" t="str">
        <f>IF($B85="","",IF(ISNUMBER(SEARCH("Gas",'3 INPUT SAP DATA'!$AI88)),Data!$G$119*Data!$I$119,0)
+(('3 INPUT SAP DATA'!$AQ88*1000/8760)-IF(ISNUMBER(SEARCH("Gas",'3 INPUT SAP DATA'!$AI88)),Data!$G$119*Data!$I$119,0))
*IF(ISNUMBER(SEARCH("MVHR",'3 INPUT SAP DATA'!$R88)),Data!$I$121,IF(ISNUMBER(SEARCH("Positive",'3 INPUT SAP DATA'!$R88)),Data!$I$120)))</f>
        <v/>
      </c>
      <c r="BA85" s="176" t="str">
        <f>IF($B85="","",IF(ISNUMBER(SEARCH("Gas",'3 INPUT SAP DATA'!$AI88)),Data!$G$119*Data!$I$119,0)
+(('3 INPUT SAP DATA'!$AQ88*1000/8760)-IF(ISNUMBER(SEARCH("Gas",'3 INPUT SAP DATA'!$AI88)),Data!$G$119*Data!$I$119,0))
*IF(ISNUMBER(SEARCH("MVHR",'3 INPUT SAP DATA'!$R88)),Data!$I$121,IF(ISNUMBER(SEARCH("Positive",'3 INPUT SAP DATA'!$R88)),Data!$I$120)))</f>
        <v/>
      </c>
      <c r="BB85" s="176" t="str">
        <f>IF($B85="","",IF(ISNUMBER(SEARCH("Gas",'3 INPUT SAP DATA'!$AI88)),Data!$G$119*Data!$I$119,0)
+(('3 INPUT SAP DATA'!$AQ88*1000/8760)-IF(ISNUMBER(SEARCH("Gas",'3 INPUT SAP DATA'!$AI88)),Data!$G$119*Data!$I$119,0))
*IF(ISNUMBER(SEARCH("MVHR",'3 INPUT SAP DATA'!$R88)),Data!$I$121,IF(ISNUMBER(SEARCH("Positive",'3 INPUT SAP DATA'!$R88)),Data!$I$120)))</f>
        <v/>
      </c>
      <c r="BC85" s="176" t="str">
        <f>IF($B85="","",IF(ISNUMBER(SEARCH("Gas",'3 INPUT SAP DATA'!$AI88)),Data!$G$119*Data!$I$119,0)
+(('3 INPUT SAP DATA'!$AQ88*1000/8760)-IF(ISNUMBER(SEARCH("Gas",'3 INPUT SAP DATA'!$AI88)),Data!$G$119*Data!$I$119,0))
*IF(ISNUMBER(SEARCH("MVHR",'3 INPUT SAP DATA'!$R88)),Data!$I$121,IF(ISNUMBER(SEARCH("Positive",'3 INPUT SAP DATA'!$R88)),Data!$I$120)))</f>
        <v/>
      </c>
      <c r="BD85" s="176" t="str">
        <f>IF($B85="","",IF(ISNUMBER(SEARCH("Gas",'3 INPUT SAP DATA'!$AI88)),Data!$G$119*Data!$I$119,0)
+(('3 INPUT SAP DATA'!$AQ88*1000/8760)-IF(ISNUMBER(SEARCH("Gas",'3 INPUT SAP DATA'!$AI88)),Data!$G$119*Data!$I$119,0))
*IF(ISNUMBER(SEARCH("MVHR",'3 INPUT SAP DATA'!$R88)),Data!$I$121,IF(ISNUMBER(SEARCH("Positive",'3 INPUT SAP DATA'!$R88)),Data!$I$120)))</f>
        <v/>
      </c>
      <c r="BE85" s="176" t="str">
        <f>IF($B85="","",IF(ISNUMBER(SEARCH("Gas",'3 INPUT SAP DATA'!$AI88)),Data!$G$119*Data!$I$119,0)
+(('3 INPUT SAP DATA'!$AQ88*1000/8760)-IF(ISNUMBER(SEARCH("Gas",'3 INPUT SAP DATA'!$AI88)),Data!$G$119*Data!$I$119,0))
*IF(ISNUMBER(SEARCH("MVHR",'3 INPUT SAP DATA'!$R88)),Data!$I$121,IF(ISNUMBER(SEARCH("Positive",'3 INPUT SAP DATA'!$R88)),Data!$I$120)))</f>
        <v/>
      </c>
      <c r="BF85" s="176" t="str">
        <f>IF($B85="","",IF(ISNUMBER(SEARCH("Gas",'3 INPUT SAP DATA'!$AI88)),Data!$G$119*Data!$I$119,0)
+(('3 INPUT SAP DATA'!$AQ88*1000/8760)-IF(ISNUMBER(SEARCH("Gas",'3 INPUT SAP DATA'!$AI88)),Data!$G$119*Data!$I$119,0))
*IF(ISNUMBER(SEARCH("MVHR",'3 INPUT SAP DATA'!$R88)),Data!$I$121,IF(ISNUMBER(SEARCH("Positive",'3 INPUT SAP DATA'!$R88)),Data!$I$120)))</f>
        <v/>
      </c>
      <c r="BG85" s="176" t="str">
        <f>IF($B85="","",IF(ISNUMBER(SEARCH("Gas",'3 INPUT SAP DATA'!$AI88)),Data!$G$119*Data!$I$119,0)
+(('3 INPUT SAP DATA'!$AQ88*1000/8760)-IF(ISNUMBER(SEARCH("Gas",'3 INPUT SAP DATA'!$AI88)),Data!$G$119*Data!$I$119,0))
*IF(ISNUMBER(SEARCH("MVHR",'3 INPUT SAP DATA'!$R88)),Data!$I$121,IF(ISNUMBER(SEARCH("Positive",'3 INPUT SAP DATA'!$R88)),Data!$I$120)))</f>
        <v/>
      </c>
      <c r="BH85" s="176" t="str">
        <f>IF($B85="","",IF(ISNUMBER(SEARCH("Gas",'3 INPUT SAP DATA'!$AI88)),Data!$G$119*Data!$I$119,0)
+(('3 INPUT SAP DATA'!$AQ88*1000/8760)-IF(ISNUMBER(SEARCH("Gas",'3 INPUT SAP DATA'!$AI88)),Data!$G$119*Data!$I$119,0))
*IF(ISNUMBER(SEARCH("MVHR",'3 INPUT SAP DATA'!$R88)),Data!$I$121,IF(ISNUMBER(SEARCH("Positive",'3 INPUT SAP DATA'!$R88)),Data!$I$120)))</f>
        <v/>
      </c>
      <c r="BI85" s="176" t="str">
        <f>IF($B85="","",IF(ISNUMBER(SEARCH("Gas",'3 INPUT SAP DATA'!$AI88)),Data!$G$119*Data!$I$119,0)
+(('3 INPUT SAP DATA'!$AQ88*1000/8760)-IF(ISNUMBER(SEARCH("Gas",'3 INPUT SAP DATA'!$AI88)),Data!$G$119*Data!$I$119,0))
*IF(ISNUMBER(SEARCH("MVHR",'3 INPUT SAP DATA'!$R88)),Data!$I$121,IF(ISNUMBER(SEARCH("Positive",'3 INPUT SAP DATA'!$R88)),Data!$I$120)))</f>
        <v/>
      </c>
      <c r="BJ85" s="176" t="str">
        <f>IF($B85="","",IF(ISNUMBER(SEARCH("Gas",'3 INPUT SAP DATA'!$AI88)),Data!$G$119*Data!$I$119,0)
+(('3 INPUT SAP DATA'!$AQ88*1000/8760)-IF(ISNUMBER(SEARCH("Gas",'3 INPUT SAP DATA'!$AI88)),Data!$G$119*Data!$I$119,0))
*IF(ISNUMBER(SEARCH("MVHR",'3 INPUT SAP DATA'!$R88)),Data!$I$121,IF(ISNUMBER(SEARCH("Positive",'3 INPUT SAP DATA'!$R88)),Data!$I$120)))</f>
        <v/>
      </c>
      <c r="BK85" s="24" t="str">
        <f>IF($B85="","",Occupancy!$G81*Data!$G$122*Data!$I$122)</f>
        <v/>
      </c>
      <c r="BL85" s="24" t="str">
        <f>IF($B85="","",Occupancy!$G81*Data!$G$122*Data!$I$122)</f>
        <v/>
      </c>
      <c r="BM85" s="24" t="str">
        <f>IF($B85="","",Occupancy!$G81*Data!$G$122*Data!$I$122)</f>
        <v/>
      </c>
      <c r="BN85" s="24" t="str">
        <f>IF($B85="","",Occupancy!$G81*Data!$G$122*Data!$I$122)</f>
        <v/>
      </c>
      <c r="BO85" s="24" t="str">
        <f>IF($B85="","",Occupancy!$G81*Data!$G$122*Data!$I$122)</f>
        <v/>
      </c>
      <c r="BP85" s="24" t="str">
        <f>IF($B85="","",Occupancy!$G81*Data!$G$122*Data!$I$122)</f>
        <v/>
      </c>
      <c r="BQ85" s="24" t="str">
        <f>IF($B85="","",Occupancy!$G81*Data!$G$122*Data!$I$122)</f>
        <v/>
      </c>
      <c r="BR85" s="24" t="str">
        <f>IF($B85="","",Occupancy!$G81*Data!$G$122*Data!$I$122)</f>
        <v/>
      </c>
      <c r="BS85" s="24" t="str">
        <f>IF($B85="","",Occupancy!$G81*Data!$G$122*Data!$I$122)</f>
        <v/>
      </c>
      <c r="BT85" s="24" t="str">
        <f>IF($B85="","",Occupancy!$G81*Data!$G$122*Data!$I$122)</f>
        <v/>
      </c>
      <c r="BU85" s="24" t="str">
        <f>IF($B85="","",Occupancy!$G81*Data!$G$122*Data!$I$122)</f>
        <v/>
      </c>
      <c r="BV85" s="24" t="str">
        <f>IF($B85="","",Occupancy!$G81*Data!$G$122*Data!$I$122)</f>
        <v/>
      </c>
      <c r="BW85" s="175" t="str">
        <f>IF($B85="","",1000*DHW!CV85/(Data!D$18*24))</f>
        <v/>
      </c>
      <c r="BX85" s="175" t="str">
        <f>IF($B85="","",1000*DHW!CW85/(Data!E$18*24))</f>
        <v/>
      </c>
      <c r="BY85" s="175" t="str">
        <f>IF($B85="","",1000*DHW!CX85/(Data!F$18*24))</f>
        <v/>
      </c>
      <c r="BZ85" s="175" t="str">
        <f>IF($B85="","",1000*DHW!CY85/(Data!G$18*24))</f>
        <v/>
      </c>
      <c r="CA85" s="175" t="str">
        <f>IF($B85="","",1000*DHW!CZ85/(Data!H$18*24))</f>
        <v/>
      </c>
      <c r="CB85" s="175" t="str">
        <f>IF($B85="","",1000*DHW!DA85/(Data!I$18*24))</f>
        <v/>
      </c>
      <c r="CC85" s="175" t="str">
        <f>IF($B85="","",1000*DHW!DB85/(Data!J$18*24))</f>
        <v/>
      </c>
      <c r="CD85" s="175" t="str">
        <f>IF($B85="","",1000*DHW!DC85/(Data!K$18*24))</f>
        <v/>
      </c>
      <c r="CE85" s="175" t="str">
        <f>IF($B85="","",1000*DHW!DD85/(Data!L$18*24))</f>
        <v/>
      </c>
      <c r="CF85" s="175" t="str">
        <f>IF($B85="","",1000*DHW!DE85/(Data!M$18*24))</f>
        <v/>
      </c>
      <c r="CG85" s="175" t="str">
        <f>IF($B85="","",1000*DHW!DF85/(Data!N$18*24))</f>
        <v/>
      </c>
      <c r="CH85" s="175" t="str">
        <f>IF($B85="","",1000*DHW!DG85/(Data!O$18*24))</f>
        <v/>
      </c>
      <c r="CI85" s="24" t="str">
        <f t="shared" si="24"/>
        <v/>
      </c>
      <c r="CJ85" s="24" t="str">
        <f t="shared" si="25"/>
        <v/>
      </c>
      <c r="CK85" s="24" t="str">
        <f t="shared" si="26"/>
        <v/>
      </c>
      <c r="CL85" s="24" t="str">
        <f t="shared" si="27"/>
        <v/>
      </c>
      <c r="CM85" s="24" t="str">
        <f t="shared" si="28"/>
        <v/>
      </c>
      <c r="CN85" s="24" t="str">
        <f t="shared" si="29"/>
        <v/>
      </c>
      <c r="CO85" s="24" t="str">
        <f t="shared" si="30"/>
        <v/>
      </c>
      <c r="CP85" s="24" t="str">
        <f t="shared" si="31"/>
        <v/>
      </c>
      <c r="CQ85" s="24" t="str">
        <f t="shared" si="32"/>
        <v/>
      </c>
      <c r="CR85" s="24" t="str">
        <f t="shared" si="33"/>
        <v/>
      </c>
      <c r="CS85" s="24" t="str">
        <f t="shared" si="34"/>
        <v/>
      </c>
      <c r="CT85" s="24" t="str">
        <f t="shared" si="35"/>
        <v/>
      </c>
    </row>
    <row r="86" spans="2:98" s="3" customFormat="1" ht="19.899999999999999" customHeight="1">
      <c r="B86" s="16" t="str">
        <f>IF('3 INPUT SAP DATA'!H89="","",'3 INPUT SAP DATA'!H89)</f>
        <v/>
      </c>
      <c r="C86" s="24" t="str">
        <f>IF($B86="","",Data!$G$115*Occupancy!$G82*Data!$I$115)</f>
        <v/>
      </c>
      <c r="D86" s="24" t="str">
        <f>IF($B86="","",Data!$G$115*Occupancy!$G82*Data!$I$115)</f>
        <v/>
      </c>
      <c r="E86" s="24" t="str">
        <f>IF($B86="","",Data!$G$115*Occupancy!$G82*Data!$I$115)</f>
        <v/>
      </c>
      <c r="F86" s="24" t="str">
        <f>IF($B86="","",Data!$G$115*Occupancy!$G82*Data!$I$115)</f>
        <v/>
      </c>
      <c r="G86" s="24" t="str">
        <f>IF($B86="","",Data!$G$115*Occupancy!$G82*Data!$I$115)</f>
        <v/>
      </c>
      <c r="H86" s="24" t="str">
        <f>IF($B86="","",Data!$G$115*Occupancy!$G82*Data!$I$115)</f>
        <v/>
      </c>
      <c r="I86" s="24" t="str">
        <f>IF($B86="","",Data!$G$115*Occupancy!$G82*Data!$I$115)</f>
        <v/>
      </c>
      <c r="J86" s="24" t="str">
        <f>IF($B86="","",Data!$G$115*Occupancy!$G82*Data!$I$115)</f>
        <v/>
      </c>
      <c r="K86" s="24" t="str">
        <f>IF($B86="","",Data!$G$115*Occupancy!$G82*Data!$I$115)</f>
        <v/>
      </c>
      <c r="L86" s="24" t="str">
        <f>IF($B86="","",Data!$G$115*Occupancy!$G82*Data!$I$115)</f>
        <v/>
      </c>
      <c r="M86" s="24" t="str">
        <f>IF($B86="","",Data!$G$115*Occupancy!$G82*Data!$I$115)</f>
        <v/>
      </c>
      <c r="N86" s="24" t="str">
        <f>IF($B86="","",Data!$G$115*Occupancy!$G82*Data!$I$115)</f>
        <v/>
      </c>
      <c r="O86" s="175" t="str">
        <f>IF($B86="","",Lighting!P85)</f>
        <v/>
      </c>
      <c r="P86" s="175" t="str">
        <f>IF($B86="","",Lighting!Q85)</f>
        <v/>
      </c>
      <c r="Q86" s="175" t="str">
        <f>IF($B86="","",Lighting!R85)</f>
        <v/>
      </c>
      <c r="R86" s="175" t="str">
        <f>IF($B86="","",Lighting!S85)</f>
        <v/>
      </c>
      <c r="S86" s="175" t="str">
        <f>IF($B86="","",Lighting!T85)</f>
        <v/>
      </c>
      <c r="T86" s="175" t="str">
        <f>IF($B86="","",Lighting!U85)</f>
        <v/>
      </c>
      <c r="U86" s="175" t="str">
        <f>IF($B86="","",Lighting!V85)</f>
        <v/>
      </c>
      <c r="V86" s="175" t="str">
        <f>IF($B86="","",Lighting!W85)</f>
        <v/>
      </c>
      <c r="W86" s="175" t="str">
        <f>IF($B86="","",Lighting!X85)</f>
        <v/>
      </c>
      <c r="X86" s="175" t="str">
        <f>IF($B86="","",Lighting!Y85)</f>
        <v/>
      </c>
      <c r="Y86" s="175" t="str">
        <f>IF($B86="","",Lighting!Z85)</f>
        <v/>
      </c>
      <c r="Z86" s="175" t="str">
        <f>IF($B86="","",Lighting!AA85)</f>
        <v/>
      </c>
      <c r="AA86" s="24" t="str">
        <f>IF($B86="","",Appliances!W85)</f>
        <v/>
      </c>
      <c r="AB86" s="24" t="str">
        <f>IF($B86="","",Appliances!X85)</f>
        <v/>
      </c>
      <c r="AC86" s="24" t="str">
        <f>IF($B86="","",Appliances!Y85)</f>
        <v/>
      </c>
      <c r="AD86" s="24" t="str">
        <f>IF($B86="","",Appliances!Z85)</f>
        <v/>
      </c>
      <c r="AE86" s="24" t="str">
        <f>IF($B86="","",Appliances!AA85)</f>
        <v/>
      </c>
      <c r="AF86" s="24" t="str">
        <f>IF($B86="","",Appliances!AB85)</f>
        <v/>
      </c>
      <c r="AG86" s="24" t="str">
        <f>IF($B86="","",Appliances!AC85)</f>
        <v/>
      </c>
      <c r="AH86" s="24" t="str">
        <f>IF($B86="","",Appliances!AD85)</f>
        <v/>
      </c>
      <c r="AI86" s="24" t="str">
        <f>IF($B86="","",Appliances!AE85)</f>
        <v/>
      </c>
      <c r="AJ86" s="24" t="str">
        <f>IF($B86="","",Appliances!AF85)</f>
        <v/>
      </c>
      <c r="AK86" s="24" t="str">
        <f>IF($B86="","",Appliances!AG85)</f>
        <v/>
      </c>
      <c r="AL86" s="24" t="str">
        <f>IF($B86="","",Appliances!AH85)</f>
        <v/>
      </c>
      <c r="AM86" s="24" t="str">
        <f>IF($B86="","",Cooking!P85)</f>
        <v/>
      </c>
      <c r="AN86" s="24" t="str">
        <f>IF($B86="","",Cooking!Q85)</f>
        <v/>
      </c>
      <c r="AO86" s="24" t="str">
        <f>IF($B86="","",Cooking!R85)</f>
        <v/>
      </c>
      <c r="AP86" s="24" t="str">
        <f>IF($B86="","",Cooking!S85)</f>
        <v/>
      </c>
      <c r="AQ86" s="24" t="str">
        <f>IF($B86="","",Cooking!T85)</f>
        <v/>
      </c>
      <c r="AR86" s="24" t="str">
        <f>IF($B86="","",Cooking!U85)</f>
        <v/>
      </c>
      <c r="AS86" s="24" t="str">
        <f>IF($B86="","",Cooking!V85)</f>
        <v/>
      </c>
      <c r="AT86" s="24" t="str">
        <f>IF($B86="","",Cooking!W85)</f>
        <v/>
      </c>
      <c r="AU86" s="24" t="str">
        <f>IF($B86="","",Cooking!X85)</f>
        <v/>
      </c>
      <c r="AV86" s="24" t="str">
        <f>IF($B86="","",Cooking!Y85)</f>
        <v/>
      </c>
      <c r="AW86" s="24" t="str">
        <f>IF($B86="","",Cooking!Z85)</f>
        <v/>
      </c>
      <c r="AX86" s="24" t="str">
        <f>IF($B86="","",Cooking!AA85)</f>
        <v/>
      </c>
      <c r="AY86" s="176" t="str">
        <f>IF($B86="","",IF(ISNUMBER(SEARCH("Gas",'3 INPUT SAP DATA'!$AI89)),Data!$G$119*Data!$I$119,0)
+(('3 INPUT SAP DATA'!$AQ89*1000/8760)-IF(ISNUMBER(SEARCH("Gas",'3 INPUT SAP DATA'!$AI89)),Data!$G$119*Data!$I$119,0))
*IF(ISNUMBER(SEARCH("MVHR",'3 INPUT SAP DATA'!$R89)),Data!$I$121,IF(ISNUMBER(SEARCH("Positive",'3 INPUT SAP DATA'!$R89)),Data!$I$120)))</f>
        <v/>
      </c>
      <c r="AZ86" s="176" t="str">
        <f>IF($B86="","",IF(ISNUMBER(SEARCH("Gas",'3 INPUT SAP DATA'!$AI89)),Data!$G$119*Data!$I$119,0)
+(('3 INPUT SAP DATA'!$AQ89*1000/8760)-IF(ISNUMBER(SEARCH("Gas",'3 INPUT SAP DATA'!$AI89)),Data!$G$119*Data!$I$119,0))
*IF(ISNUMBER(SEARCH("MVHR",'3 INPUT SAP DATA'!$R89)),Data!$I$121,IF(ISNUMBER(SEARCH("Positive",'3 INPUT SAP DATA'!$R89)),Data!$I$120)))</f>
        <v/>
      </c>
      <c r="BA86" s="176" t="str">
        <f>IF($B86="","",IF(ISNUMBER(SEARCH("Gas",'3 INPUT SAP DATA'!$AI89)),Data!$G$119*Data!$I$119,0)
+(('3 INPUT SAP DATA'!$AQ89*1000/8760)-IF(ISNUMBER(SEARCH("Gas",'3 INPUT SAP DATA'!$AI89)),Data!$G$119*Data!$I$119,0))
*IF(ISNUMBER(SEARCH("MVHR",'3 INPUT SAP DATA'!$R89)),Data!$I$121,IF(ISNUMBER(SEARCH("Positive",'3 INPUT SAP DATA'!$R89)),Data!$I$120)))</f>
        <v/>
      </c>
      <c r="BB86" s="176" t="str">
        <f>IF($B86="","",IF(ISNUMBER(SEARCH("Gas",'3 INPUT SAP DATA'!$AI89)),Data!$G$119*Data!$I$119,0)
+(('3 INPUT SAP DATA'!$AQ89*1000/8760)-IF(ISNUMBER(SEARCH("Gas",'3 INPUT SAP DATA'!$AI89)),Data!$G$119*Data!$I$119,0))
*IF(ISNUMBER(SEARCH("MVHR",'3 INPUT SAP DATA'!$R89)),Data!$I$121,IF(ISNUMBER(SEARCH("Positive",'3 INPUT SAP DATA'!$R89)),Data!$I$120)))</f>
        <v/>
      </c>
      <c r="BC86" s="176" t="str">
        <f>IF($B86="","",IF(ISNUMBER(SEARCH("Gas",'3 INPUT SAP DATA'!$AI89)),Data!$G$119*Data!$I$119,0)
+(('3 INPUT SAP DATA'!$AQ89*1000/8760)-IF(ISNUMBER(SEARCH("Gas",'3 INPUT SAP DATA'!$AI89)),Data!$G$119*Data!$I$119,0))
*IF(ISNUMBER(SEARCH("MVHR",'3 INPUT SAP DATA'!$R89)),Data!$I$121,IF(ISNUMBER(SEARCH("Positive",'3 INPUT SAP DATA'!$R89)),Data!$I$120)))</f>
        <v/>
      </c>
      <c r="BD86" s="176" t="str">
        <f>IF($B86="","",IF(ISNUMBER(SEARCH("Gas",'3 INPUT SAP DATA'!$AI89)),Data!$G$119*Data!$I$119,0)
+(('3 INPUT SAP DATA'!$AQ89*1000/8760)-IF(ISNUMBER(SEARCH("Gas",'3 INPUT SAP DATA'!$AI89)),Data!$G$119*Data!$I$119,0))
*IF(ISNUMBER(SEARCH("MVHR",'3 INPUT SAP DATA'!$R89)),Data!$I$121,IF(ISNUMBER(SEARCH("Positive",'3 INPUT SAP DATA'!$R89)),Data!$I$120)))</f>
        <v/>
      </c>
      <c r="BE86" s="176" t="str">
        <f>IF($B86="","",IF(ISNUMBER(SEARCH("Gas",'3 INPUT SAP DATA'!$AI89)),Data!$G$119*Data!$I$119,0)
+(('3 INPUT SAP DATA'!$AQ89*1000/8760)-IF(ISNUMBER(SEARCH("Gas",'3 INPUT SAP DATA'!$AI89)),Data!$G$119*Data!$I$119,0))
*IF(ISNUMBER(SEARCH("MVHR",'3 INPUT SAP DATA'!$R89)),Data!$I$121,IF(ISNUMBER(SEARCH("Positive",'3 INPUT SAP DATA'!$R89)),Data!$I$120)))</f>
        <v/>
      </c>
      <c r="BF86" s="176" t="str">
        <f>IF($B86="","",IF(ISNUMBER(SEARCH("Gas",'3 INPUT SAP DATA'!$AI89)),Data!$G$119*Data!$I$119,0)
+(('3 INPUT SAP DATA'!$AQ89*1000/8760)-IF(ISNUMBER(SEARCH("Gas",'3 INPUT SAP DATA'!$AI89)),Data!$G$119*Data!$I$119,0))
*IF(ISNUMBER(SEARCH("MVHR",'3 INPUT SAP DATA'!$R89)),Data!$I$121,IF(ISNUMBER(SEARCH("Positive",'3 INPUT SAP DATA'!$R89)),Data!$I$120)))</f>
        <v/>
      </c>
      <c r="BG86" s="176" t="str">
        <f>IF($B86="","",IF(ISNUMBER(SEARCH("Gas",'3 INPUT SAP DATA'!$AI89)),Data!$G$119*Data!$I$119,0)
+(('3 INPUT SAP DATA'!$AQ89*1000/8760)-IF(ISNUMBER(SEARCH("Gas",'3 INPUT SAP DATA'!$AI89)),Data!$G$119*Data!$I$119,0))
*IF(ISNUMBER(SEARCH("MVHR",'3 INPUT SAP DATA'!$R89)),Data!$I$121,IF(ISNUMBER(SEARCH("Positive",'3 INPUT SAP DATA'!$R89)),Data!$I$120)))</f>
        <v/>
      </c>
      <c r="BH86" s="176" t="str">
        <f>IF($B86="","",IF(ISNUMBER(SEARCH("Gas",'3 INPUT SAP DATA'!$AI89)),Data!$G$119*Data!$I$119,0)
+(('3 INPUT SAP DATA'!$AQ89*1000/8760)-IF(ISNUMBER(SEARCH("Gas",'3 INPUT SAP DATA'!$AI89)),Data!$G$119*Data!$I$119,0))
*IF(ISNUMBER(SEARCH("MVHR",'3 INPUT SAP DATA'!$R89)),Data!$I$121,IF(ISNUMBER(SEARCH("Positive",'3 INPUT SAP DATA'!$R89)),Data!$I$120)))</f>
        <v/>
      </c>
      <c r="BI86" s="176" t="str">
        <f>IF($B86="","",IF(ISNUMBER(SEARCH("Gas",'3 INPUT SAP DATA'!$AI89)),Data!$G$119*Data!$I$119,0)
+(('3 INPUT SAP DATA'!$AQ89*1000/8760)-IF(ISNUMBER(SEARCH("Gas",'3 INPUT SAP DATA'!$AI89)),Data!$G$119*Data!$I$119,0))
*IF(ISNUMBER(SEARCH("MVHR",'3 INPUT SAP DATA'!$R89)),Data!$I$121,IF(ISNUMBER(SEARCH("Positive",'3 INPUT SAP DATA'!$R89)),Data!$I$120)))</f>
        <v/>
      </c>
      <c r="BJ86" s="176" t="str">
        <f>IF($B86="","",IF(ISNUMBER(SEARCH("Gas",'3 INPUT SAP DATA'!$AI89)),Data!$G$119*Data!$I$119,0)
+(('3 INPUT SAP DATA'!$AQ89*1000/8760)-IF(ISNUMBER(SEARCH("Gas",'3 INPUT SAP DATA'!$AI89)),Data!$G$119*Data!$I$119,0))
*IF(ISNUMBER(SEARCH("MVHR",'3 INPUT SAP DATA'!$R89)),Data!$I$121,IF(ISNUMBER(SEARCH("Positive",'3 INPUT SAP DATA'!$R89)),Data!$I$120)))</f>
        <v/>
      </c>
      <c r="BK86" s="24" t="str">
        <f>IF($B86="","",Occupancy!$G82*Data!$G$122*Data!$I$122)</f>
        <v/>
      </c>
      <c r="BL86" s="24" t="str">
        <f>IF($B86="","",Occupancy!$G82*Data!$G$122*Data!$I$122)</f>
        <v/>
      </c>
      <c r="BM86" s="24" t="str">
        <f>IF($B86="","",Occupancy!$G82*Data!$G$122*Data!$I$122)</f>
        <v/>
      </c>
      <c r="BN86" s="24" t="str">
        <f>IF($B86="","",Occupancy!$G82*Data!$G$122*Data!$I$122)</f>
        <v/>
      </c>
      <c r="BO86" s="24" t="str">
        <f>IF($B86="","",Occupancy!$G82*Data!$G$122*Data!$I$122)</f>
        <v/>
      </c>
      <c r="BP86" s="24" t="str">
        <f>IF($B86="","",Occupancy!$G82*Data!$G$122*Data!$I$122)</f>
        <v/>
      </c>
      <c r="BQ86" s="24" t="str">
        <f>IF($B86="","",Occupancy!$G82*Data!$G$122*Data!$I$122)</f>
        <v/>
      </c>
      <c r="BR86" s="24" t="str">
        <f>IF($B86="","",Occupancy!$G82*Data!$G$122*Data!$I$122)</f>
        <v/>
      </c>
      <c r="BS86" s="24" t="str">
        <f>IF($B86="","",Occupancy!$G82*Data!$G$122*Data!$I$122)</f>
        <v/>
      </c>
      <c r="BT86" s="24" t="str">
        <f>IF($B86="","",Occupancy!$G82*Data!$G$122*Data!$I$122)</f>
        <v/>
      </c>
      <c r="BU86" s="24" t="str">
        <f>IF($B86="","",Occupancy!$G82*Data!$G$122*Data!$I$122)</f>
        <v/>
      </c>
      <c r="BV86" s="24" t="str">
        <f>IF($B86="","",Occupancy!$G82*Data!$G$122*Data!$I$122)</f>
        <v/>
      </c>
      <c r="BW86" s="175" t="str">
        <f>IF($B86="","",1000*DHW!CV86/(Data!D$18*24))</f>
        <v/>
      </c>
      <c r="BX86" s="175" t="str">
        <f>IF($B86="","",1000*DHW!CW86/(Data!E$18*24))</f>
        <v/>
      </c>
      <c r="BY86" s="175" t="str">
        <f>IF($B86="","",1000*DHW!CX86/(Data!F$18*24))</f>
        <v/>
      </c>
      <c r="BZ86" s="175" t="str">
        <f>IF($B86="","",1000*DHW!CY86/(Data!G$18*24))</f>
        <v/>
      </c>
      <c r="CA86" s="175" t="str">
        <f>IF($B86="","",1000*DHW!CZ86/(Data!H$18*24))</f>
        <v/>
      </c>
      <c r="CB86" s="175" t="str">
        <f>IF($B86="","",1000*DHW!DA86/(Data!I$18*24))</f>
        <v/>
      </c>
      <c r="CC86" s="175" t="str">
        <f>IF($B86="","",1000*DHW!DB86/(Data!J$18*24))</f>
        <v/>
      </c>
      <c r="CD86" s="175" t="str">
        <f>IF($B86="","",1000*DHW!DC86/(Data!K$18*24))</f>
        <v/>
      </c>
      <c r="CE86" s="175" t="str">
        <f>IF($B86="","",1000*DHW!DD86/(Data!L$18*24))</f>
        <v/>
      </c>
      <c r="CF86" s="175" t="str">
        <f>IF($B86="","",1000*DHW!DE86/(Data!M$18*24))</f>
        <v/>
      </c>
      <c r="CG86" s="175" t="str">
        <f>IF($B86="","",1000*DHW!DF86/(Data!N$18*24))</f>
        <v/>
      </c>
      <c r="CH86" s="175" t="str">
        <f>IF($B86="","",1000*DHW!DG86/(Data!O$18*24))</f>
        <v/>
      </c>
      <c r="CI86" s="24" t="str">
        <f t="shared" si="24"/>
        <v/>
      </c>
      <c r="CJ86" s="24" t="str">
        <f t="shared" si="25"/>
        <v/>
      </c>
      <c r="CK86" s="24" t="str">
        <f t="shared" si="26"/>
        <v/>
      </c>
      <c r="CL86" s="24" t="str">
        <f t="shared" si="27"/>
        <v/>
      </c>
      <c r="CM86" s="24" t="str">
        <f t="shared" si="28"/>
        <v/>
      </c>
      <c r="CN86" s="24" t="str">
        <f t="shared" si="29"/>
        <v/>
      </c>
      <c r="CO86" s="24" t="str">
        <f t="shared" si="30"/>
        <v/>
      </c>
      <c r="CP86" s="24" t="str">
        <f t="shared" si="31"/>
        <v/>
      </c>
      <c r="CQ86" s="24" t="str">
        <f t="shared" si="32"/>
        <v/>
      </c>
      <c r="CR86" s="24" t="str">
        <f t="shared" si="33"/>
        <v/>
      </c>
      <c r="CS86" s="24" t="str">
        <f t="shared" si="34"/>
        <v/>
      </c>
      <c r="CT86" s="24" t="str">
        <f t="shared" si="35"/>
        <v/>
      </c>
    </row>
    <row r="87" spans="2:98" s="3" customFormat="1" ht="19.899999999999999" customHeight="1">
      <c r="B87" s="16" t="str">
        <f>IF('3 INPUT SAP DATA'!H90="","",'3 INPUT SAP DATA'!H90)</f>
        <v/>
      </c>
      <c r="C87" s="24" t="str">
        <f>IF($B87="","",Data!$G$115*Occupancy!$G83*Data!$I$115)</f>
        <v/>
      </c>
      <c r="D87" s="24" t="str">
        <f>IF($B87="","",Data!$G$115*Occupancy!$G83*Data!$I$115)</f>
        <v/>
      </c>
      <c r="E87" s="24" t="str">
        <f>IF($B87="","",Data!$G$115*Occupancy!$G83*Data!$I$115)</f>
        <v/>
      </c>
      <c r="F87" s="24" t="str">
        <f>IF($B87="","",Data!$G$115*Occupancy!$G83*Data!$I$115)</f>
        <v/>
      </c>
      <c r="G87" s="24" t="str">
        <f>IF($B87="","",Data!$G$115*Occupancy!$G83*Data!$I$115)</f>
        <v/>
      </c>
      <c r="H87" s="24" t="str">
        <f>IF($B87="","",Data!$G$115*Occupancy!$G83*Data!$I$115)</f>
        <v/>
      </c>
      <c r="I87" s="24" t="str">
        <f>IF($B87="","",Data!$G$115*Occupancy!$G83*Data!$I$115)</f>
        <v/>
      </c>
      <c r="J87" s="24" t="str">
        <f>IF($B87="","",Data!$G$115*Occupancy!$G83*Data!$I$115)</f>
        <v/>
      </c>
      <c r="K87" s="24" t="str">
        <f>IF($B87="","",Data!$G$115*Occupancy!$G83*Data!$I$115)</f>
        <v/>
      </c>
      <c r="L87" s="24" t="str">
        <f>IF($B87="","",Data!$G$115*Occupancy!$G83*Data!$I$115)</f>
        <v/>
      </c>
      <c r="M87" s="24" t="str">
        <f>IF($B87="","",Data!$G$115*Occupancy!$G83*Data!$I$115)</f>
        <v/>
      </c>
      <c r="N87" s="24" t="str">
        <f>IF($B87="","",Data!$G$115*Occupancy!$G83*Data!$I$115)</f>
        <v/>
      </c>
      <c r="O87" s="175" t="str">
        <f>IF($B87="","",Lighting!P86)</f>
        <v/>
      </c>
      <c r="P87" s="175" t="str">
        <f>IF($B87="","",Lighting!Q86)</f>
        <v/>
      </c>
      <c r="Q87" s="175" t="str">
        <f>IF($B87="","",Lighting!R86)</f>
        <v/>
      </c>
      <c r="R87" s="175" t="str">
        <f>IF($B87="","",Lighting!S86)</f>
        <v/>
      </c>
      <c r="S87" s="175" t="str">
        <f>IF($B87="","",Lighting!T86)</f>
        <v/>
      </c>
      <c r="T87" s="175" t="str">
        <f>IF($B87="","",Lighting!U86)</f>
        <v/>
      </c>
      <c r="U87" s="175" t="str">
        <f>IF($B87="","",Lighting!V86)</f>
        <v/>
      </c>
      <c r="V87" s="175" t="str">
        <f>IF($B87="","",Lighting!W86)</f>
        <v/>
      </c>
      <c r="W87" s="175" t="str">
        <f>IF($B87="","",Lighting!X86)</f>
        <v/>
      </c>
      <c r="X87" s="175" t="str">
        <f>IF($B87="","",Lighting!Y86)</f>
        <v/>
      </c>
      <c r="Y87" s="175" t="str">
        <f>IF($B87="","",Lighting!Z86)</f>
        <v/>
      </c>
      <c r="Z87" s="175" t="str">
        <f>IF($B87="","",Lighting!AA86)</f>
        <v/>
      </c>
      <c r="AA87" s="24" t="str">
        <f>IF($B87="","",Appliances!W86)</f>
        <v/>
      </c>
      <c r="AB87" s="24" t="str">
        <f>IF($B87="","",Appliances!X86)</f>
        <v/>
      </c>
      <c r="AC87" s="24" t="str">
        <f>IF($B87="","",Appliances!Y86)</f>
        <v/>
      </c>
      <c r="AD87" s="24" t="str">
        <f>IF($B87="","",Appliances!Z86)</f>
        <v/>
      </c>
      <c r="AE87" s="24" t="str">
        <f>IF($B87="","",Appliances!AA86)</f>
        <v/>
      </c>
      <c r="AF87" s="24" t="str">
        <f>IF($B87="","",Appliances!AB86)</f>
        <v/>
      </c>
      <c r="AG87" s="24" t="str">
        <f>IF($B87="","",Appliances!AC86)</f>
        <v/>
      </c>
      <c r="AH87" s="24" t="str">
        <f>IF($B87="","",Appliances!AD86)</f>
        <v/>
      </c>
      <c r="AI87" s="24" t="str">
        <f>IF($B87="","",Appliances!AE86)</f>
        <v/>
      </c>
      <c r="AJ87" s="24" t="str">
        <f>IF($B87="","",Appliances!AF86)</f>
        <v/>
      </c>
      <c r="AK87" s="24" t="str">
        <f>IF($B87="","",Appliances!AG86)</f>
        <v/>
      </c>
      <c r="AL87" s="24" t="str">
        <f>IF($B87="","",Appliances!AH86)</f>
        <v/>
      </c>
      <c r="AM87" s="24" t="str">
        <f>IF($B87="","",Cooking!P86)</f>
        <v/>
      </c>
      <c r="AN87" s="24" t="str">
        <f>IF($B87="","",Cooking!Q86)</f>
        <v/>
      </c>
      <c r="AO87" s="24" t="str">
        <f>IF($B87="","",Cooking!R86)</f>
        <v/>
      </c>
      <c r="AP87" s="24" t="str">
        <f>IF($B87="","",Cooking!S86)</f>
        <v/>
      </c>
      <c r="AQ87" s="24" t="str">
        <f>IF($B87="","",Cooking!T86)</f>
        <v/>
      </c>
      <c r="AR87" s="24" t="str">
        <f>IF($B87="","",Cooking!U86)</f>
        <v/>
      </c>
      <c r="AS87" s="24" t="str">
        <f>IF($B87="","",Cooking!V86)</f>
        <v/>
      </c>
      <c r="AT87" s="24" t="str">
        <f>IF($B87="","",Cooking!W86)</f>
        <v/>
      </c>
      <c r="AU87" s="24" t="str">
        <f>IF($B87="","",Cooking!X86)</f>
        <v/>
      </c>
      <c r="AV87" s="24" t="str">
        <f>IF($B87="","",Cooking!Y86)</f>
        <v/>
      </c>
      <c r="AW87" s="24" t="str">
        <f>IF($B87="","",Cooking!Z86)</f>
        <v/>
      </c>
      <c r="AX87" s="24" t="str">
        <f>IF($B87="","",Cooking!AA86)</f>
        <v/>
      </c>
      <c r="AY87" s="176" t="str">
        <f>IF($B87="","",IF(ISNUMBER(SEARCH("Gas",'3 INPUT SAP DATA'!$AI90)),Data!$G$119*Data!$I$119,0)
+(('3 INPUT SAP DATA'!$AQ90*1000/8760)-IF(ISNUMBER(SEARCH("Gas",'3 INPUT SAP DATA'!$AI90)),Data!$G$119*Data!$I$119,0))
*IF(ISNUMBER(SEARCH("MVHR",'3 INPUT SAP DATA'!$R90)),Data!$I$121,IF(ISNUMBER(SEARCH("Positive",'3 INPUT SAP DATA'!$R90)),Data!$I$120)))</f>
        <v/>
      </c>
      <c r="AZ87" s="176" t="str">
        <f>IF($B87="","",IF(ISNUMBER(SEARCH("Gas",'3 INPUT SAP DATA'!$AI90)),Data!$G$119*Data!$I$119,0)
+(('3 INPUT SAP DATA'!$AQ90*1000/8760)-IF(ISNUMBER(SEARCH("Gas",'3 INPUT SAP DATA'!$AI90)),Data!$G$119*Data!$I$119,0))
*IF(ISNUMBER(SEARCH("MVHR",'3 INPUT SAP DATA'!$R90)),Data!$I$121,IF(ISNUMBER(SEARCH("Positive",'3 INPUT SAP DATA'!$R90)),Data!$I$120)))</f>
        <v/>
      </c>
      <c r="BA87" s="176" t="str">
        <f>IF($B87="","",IF(ISNUMBER(SEARCH("Gas",'3 INPUT SAP DATA'!$AI90)),Data!$G$119*Data!$I$119,0)
+(('3 INPUT SAP DATA'!$AQ90*1000/8760)-IF(ISNUMBER(SEARCH("Gas",'3 INPUT SAP DATA'!$AI90)),Data!$G$119*Data!$I$119,0))
*IF(ISNUMBER(SEARCH("MVHR",'3 INPUT SAP DATA'!$R90)),Data!$I$121,IF(ISNUMBER(SEARCH("Positive",'3 INPUT SAP DATA'!$R90)),Data!$I$120)))</f>
        <v/>
      </c>
      <c r="BB87" s="176" t="str">
        <f>IF($B87="","",IF(ISNUMBER(SEARCH("Gas",'3 INPUT SAP DATA'!$AI90)),Data!$G$119*Data!$I$119,0)
+(('3 INPUT SAP DATA'!$AQ90*1000/8760)-IF(ISNUMBER(SEARCH("Gas",'3 INPUT SAP DATA'!$AI90)),Data!$G$119*Data!$I$119,0))
*IF(ISNUMBER(SEARCH("MVHR",'3 INPUT SAP DATA'!$R90)),Data!$I$121,IF(ISNUMBER(SEARCH("Positive",'3 INPUT SAP DATA'!$R90)),Data!$I$120)))</f>
        <v/>
      </c>
      <c r="BC87" s="176" t="str">
        <f>IF($B87="","",IF(ISNUMBER(SEARCH("Gas",'3 INPUT SAP DATA'!$AI90)),Data!$G$119*Data!$I$119,0)
+(('3 INPUT SAP DATA'!$AQ90*1000/8760)-IF(ISNUMBER(SEARCH("Gas",'3 INPUT SAP DATA'!$AI90)),Data!$G$119*Data!$I$119,0))
*IF(ISNUMBER(SEARCH("MVHR",'3 INPUT SAP DATA'!$R90)),Data!$I$121,IF(ISNUMBER(SEARCH("Positive",'3 INPUT SAP DATA'!$R90)),Data!$I$120)))</f>
        <v/>
      </c>
      <c r="BD87" s="176" t="str">
        <f>IF($B87="","",IF(ISNUMBER(SEARCH("Gas",'3 INPUT SAP DATA'!$AI90)),Data!$G$119*Data!$I$119,0)
+(('3 INPUT SAP DATA'!$AQ90*1000/8760)-IF(ISNUMBER(SEARCH("Gas",'3 INPUT SAP DATA'!$AI90)),Data!$G$119*Data!$I$119,0))
*IF(ISNUMBER(SEARCH("MVHR",'3 INPUT SAP DATA'!$R90)),Data!$I$121,IF(ISNUMBER(SEARCH("Positive",'3 INPUT SAP DATA'!$R90)),Data!$I$120)))</f>
        <v/>
      </c>
      <c r="BE87" s="176" t="str">
        <f>IF($B87="","",IF(ISNUMBER(SEARCH("Gas",'3 INPUT SAP DATA'!$AI90)),Data!$G$119*Data!$I$119,0)
+(('3 INPUT SAP DATA'!$AQ90*1000/8760)-IF(ISNUMBER(SEARCH("Gas",'3 INPUT SAP DATA'!$AI90)),Data!$G$119*Data!$I$119,0))
*IF(ISNUMBER(SEARCH("MVHR",'3 INPUT SAP DATA'!$R90)),Data!$I$121,IF(ISNUMBER(SEARCH("Positive",'3 INPUT SAP DATA'!$R90)),Data!$I$120)))</f>
        <v/>
      </c>
      <c r="BF87" s="176" t="str">
        <f>IF($B87="","",IF(ISNUMBER(SEARCH("Gas",'3 INPUT SAP DATA'!$AI90)),Data!$G$119*Data!$I$119,0)
+(('3 INPUT SAP DATA'!$AQ90*1000/8760)-IF(ISNUMBER(SEARCH("Gas",'3 INPUT SAP DATA'!$AI90)),Data!$G$119*Data!$I$119,0))
*IF(ISNUMBER(SEARCH("MVHR",'3 INPUT SAP DATA'!$R90)),Data!$I$121,IF(ISNUMBER(SEARCH("Positive",'3 INPUT SAP DATA'!$R90)),Data!$I$120)))</f>
        <v/>
      </c>
      <c r="BG87" s="176" t="str">
        <f>IF($B87="","",IF(ISNUMBER(SEARCH("Gas",'3 INPUT SAP DATA'!$AI90)),Data!$G$119*Data!$I$119,0)
+(('3 INPUT SAP DATA'!$AQ90*1000/8760)-IF(ISNUMBER(SEARCH("Gas",'3 INPUT SAP DATA'!$AI90)),Data!$G$119*Data!$I$119,0))
*IF(ISNUMBER(SEARCH("MVHR",'3 INPUT SAP DATA'!$R90)),Data!$I$121,IF(ISNUMBER(SEARCH("Positive",'3 INPUT SAP DATA'!$R90)),Data!$I$120)))</f>
        <v/>
      </c>
      <c r="BH87" s="176" t="str">
        <f>IF($B87="","",IF(ISNUMBER(SEARCH("Gas",'3 INPUT SAP DATA'!$AI90)),Data!$G$119*Data!$I$119,0)
+(('3 INPUT SAP DATA'!$AQ90*1000/8760)-IF(ISNUMBER(SEARCH("Gas",'3 INPUT SAP DATA'!$AI90)),Data!$G$119*Data!$I$119,0))
*IF(ISNUMBER(SEARCH("MVHR",'3 INPUT SAP DATA'!$R90)),Data!$I$121,IF(ISNUMBER(SEARCH("Positive",'3 INPUT SAP DATA'!$R90)),Data!$I$120)))</f>
        <v/>
      </c>
      <c r="BI87" s="176" t="str">
        <f>IF($B87="","",IF(ISNUMBER(SEARCH("Gas",'3 INPUT SAP DATA'!$AI90)),Data!$G$119*Data!$I$119,0)
+(('3 INPUT SAP DATA'!$AQ90*1000/8760)-IF(ISNUMBER(SEARCH("Gas",'3 INPUT SAP DATA'!$AI90)),Data!$G$119*Data!$I$119,0))
*IF(ISNUMBER(SEARCH("MVHR",'3 INPUT SAP DATA'!$R90)),Data!$I$121,IF(ISNUMBER(SEARCH("Positive",'3 INPUT SAP DATA'!$R90)),Data!$I$120)))</f>
        <v/>
      </c>
      <c r="BJ87" s="176" t="str">
        <f>IF($B87="","",IF(ISNUMBER(SEARCH("Gas",'3 INPUT SAP DATA'!$AI90)),Data!$G$119*Data!$I$119,0)
+(('3 INPUT SAP DATA'!$AQ90*1000/8760)-IF(ISNUMBER(SEARCH("Gas",'3 INPUT SAP DATA'!$AI90)),Data!$G$119*Data!$I$119,0))
*IF(ISNUMBER(SEARCH("MVHR",'3 INPUT SAP DATA'!$R90)),Data!$I$121,IF(ISNUMBER(SEARCH("Positive",'3 INPUT SAP DATA'!$R90)),Data!$I$120)))</f>
        <v/>
      </c>
      <c r="BK87" s="24" t="str">
        <f>IF($B87="","",Occupancy!$G83*Data!$G$122*Data!$I$122)</f>
        <v/>
      </c>
      <c r="BL87" s="24" t="str">
        <f>IF($B87="","",Occupancy!$G83*Data!$G$122*Data!$I$122)</f>
        <v/>
      </c>
      <c r="BM87" s="24" t="str">
        <f>IF($B87="","",Occupancy!$G83*Data!$G$122*Data!$I$122)</f>
        <v/>
      </c>
      <c r="BN87" s="24" t="str">
        <f>IF($B87="","",Occupancy!$G83*Data!$G$122*Data!$I$122)</f>
        <v/>
      </c>
      <c r="BO87" s="24" t="str">
        <f>IF($B87="","",Occupancy!$G83*Data!$G$122*Data!$I$122)</f>
        <v/>
      </c>
      <c r="BP87" s="24" t="str">
        <f>IF($B87="","",Occupancy!$G83*Data!$G$122*Data!$I$122)</f>
        <v/>
      </c>
      <c r="BQ87" s="24" t="str">
        <f>IF($B87="","",Occupancy!$G83*Data!$G$122*Data!$I$122)</f>
        <v/>
      </c>
      <c r="BR87" s="24" t="str">
        <f>IF($B87="","",Occupancy!$G83*Data!$G$122*Data!$I$122)</f>
        <v/>
      </c>
      <c r="BS87" s="24" t="str">
        <f>IF($B87="","",Occupancy!$G83*Data!$G$122*Data!$I$122)</f>
        <v/>
      </c>
      <c r="BT87" s="24" t="str">
        <f>IF($B87="","",Occupancy!$G83*Data!$G$122*Data!$I$122)</f>
        <v/>
      </c>
      <c r="BU87" s="24" t="str">
        <f>IF($B87="","",Occupancy!$G83*Data!$G$122*Data!$I$122)</f>
        <v/>
      </c>
      <c r="BV87" s="24" t="str">
        <f>IF($B87="","",Occupancy!$G83*Data!$G$122*Data!$I$122)</f>
        <v/>
      </c>
      <c r="BW87" s="175" t="str">
        <f>IF($B87="","",1000*DHW!CV87/(Data!D$18*24))</f>
        <v/>
      </c>
      <c r="BX87" s="175" t="str">
        <f>IF($B87="","",1000*DHW!CW87/(Data!E$18*24))</f>
        <v/>
      </c>
      <c r="BY87" s="175" t="str">
        <f>IF($B87="","",1000*DHW!CX87/(Data!F$18*24))</f>
        <v/>
      </c>
      <c r="BZ87" s="175" t="str">
        <f>IF($B87="","",1000*DHW!CY87/(Data!G$18*24))</f>
        <v/>
      </c>
      <c r="CA87" s="175" t="str">
        <f>IF($B87="","",1000*DHW!CZ87/(Data!H$18*24))</f>
        <v/>
      </c>
      <c r="CB87" s="175" t="str">
        <f>IF($B87="","",1000*DHW!DA87/(Data!I$18*24))</f>
        <v/>
      </c>
      <c r="CC87" s="175" t="str">
        <f>IF($B87="","",1000*DHW!DB87/(Data!J$18*24))</f>
        <v/>
      </c>
      <c r="CD87" s="175" t="str">
        <f>IF($B87="","",1000*DHW!DC87/(Data!K$18*24))</f>
        <v/>
      </c>
      <c r="CE87" s="175" t="str">
        <f>IF($B87="","",1000*DHW!DD87/(Data!L$18*24))</f>
        <v/>
      </c>
      <c r="CF87" s="175" t="str">
        <f>IF($B87="","",1000*DHW!DE87/(Data!M$18*24))</f>
        <v/>
      </c>
      <c r="CG87" s="175" t="str">
        <f>IF($B87="","",1000*DHW!DF87/(Data!N$18*24))</f>
        <v/>
      </c>
      <c r="CH87" s="175" t="str">
        <f>IF($B87="","",1000*DHW!DG87/(Data!O$18*24))</f>
        <v/>
      </c>
      <c r="CI87" s="24" t="str">
        <f t="shared" si="24"/>
        <v/>
      </c>
      <c r="CJ87" s="24" t="str">
        <f t="shared" si="25"/>
        <v/>
      </c>
      <c r="CK87" s="24" t="str">
        <f t="shared" si="26"/>
        <v/>
      </c>
      <c r="CL87" s="24" t="str">
        <f t="shared" si="27"/>
        <v/>
      </c>
      <c r="CM87" s="24" t="str">
        <f t="shared" si="28"/>
        <v/>
      </c>
      <c r="CN87" s="24" t="str">
        <f t="shared" si="29"/>
        <v/>
      </c>
      <c r="CO87" s="24" t="str">
        <f t="shared" si="30"/>
        <v/>
      </c>
      <c r="CP87" s="24" t="str">
        <f t="shared" si="31"/>
        <v/>
      </c>
      <c r="CQ87" s="24" t="str">
        <f t="shared" si="32"/>
        <v/>
      </c>
      <c r="CR87" s="24" t="str">
        <f t="shared" si="33"/>
        <v/>
      </c>
      <c r="CS87" s="24" t="str">
        <f t="shared" si="34"/>
        <v/>
      </c>
      <c r="CT87" s="24" t="str">
        <f t="shared" si="35"/>
        <v/>
      </c>
    </row>
    <row r="88" spans="2:98" s="3" customFormat="1" ht="19.899999999999999" customHeight="1">
      <c r="B88" s="16" t="str">
        <f>IF('3 INPUT SAP DATA'!H91="","",'3 INPUT SAP DATA'!H91)</f>
        <v/>
      </c>
      <c r="C88" s="24" t="str">
        <f>IF($B88="","",Data!$G$115*Occupancy!$G84*Data!$I$115)</f>
        <v/>
      </c>
      <c r="D88" s="24" t="str">
        <f>IF($B88="","",Data!$G$115*Occupancy!$G84*Data!$I$115)</f>
        <v/>
      </c>
      <c r="E88" s="24" t="str">
        <f>IF($B88="","",Data!$G$115*Occupancy!$G84*Data!$I$115)</f>
        <v/>
      </c>
      <c r="F88" s="24" t="str">
        <f>IF($B88="","",Data!$G$115*Occupancy!$G84*Data!$I$115)</f>
        <v/>
      </c>
      <c r="G88" s="24" t="str">
        <f>IF($B88="","",Data!$G$115*Occupancy!$G84*Data!$I$115)</f>
        <v/>
      </c>
      <c r="H88" s="24" t="str">
        <f>IF($B88="","",Data!$G$115*Occupancy!$G84*Data!$I$115)</f>
        <v/>
      </c>
      <c r="I88" s="24" t="str">
        <f>IF($B88="","",Data!$G$115*Occupancy!$G84*Data!$I$115)</f>
        <v/>
      </c>
      <c r="J88" s="24" t="str">
        <f>IF($B88="","",Data!$G$115*Occupancy!$G84*Data!$I$115)</f>
        <v/>
      </c>
      <c r="K88" s="24" t="str">
        <f>IF($B88="","",Data!$G$115*Occupancy!$G84*Data!$I$115)</f>
        <v/>
      </c>
      <c r="L88" s="24" t="str">
        <f>IF($B88="","",Data!$G$115*Occupancy!$G84*Data!$I$115)</f>
        <v/>
      </c>
      <c r="M88" s="24" t="str">
        <f>IF($B88="","",Data!$G$115*Occupancy!$G84*Data!$I$115)</f>
        <v/>
      </c>
      <c r="N88" s="24" t="str">
        <f>IF($B88="","",Data!$G$115*Occupancy!$G84*Data!$I$115)</f>
        <v/>
      </c>
      <c r="O88" s="175" t="str">
        <f>IF($B88="","",Lighting!P87)</f>
        <v/>
      </c>
      <c r="P88" s="175" t="str">
        <f>IF($B88="","",Lighting!Q87)</f>
        <v/>
      </c>
      <c r="Q88" s="175" t="str">
        <f>IF($B88="","",Lighting!R87)</f>
        <v/>
      </c>
      <c r="R88" s="175" t="str">
        <f>IF($B88="","",Lighting!S87)</f>
        <v/>
      </c>
      <c r="S88" s="175" t="str">
        <f>IF($B88="","",Lighting!T87)</f>
        <v/>
      </c>
      <c r="T88" s="175" t="str">
        <f>IF($B88="","",Lighting!U87)</f>
        <v/>
      </c>
      <c r="U88" s="175" t="str">
        <f>IF($B88="","",Lighting!V87)</f>
        <v/>
      </c>
      <c r="V88" s="175" t="str">
        <f>IF($B88="","",Lighting!W87)</f>
        <v/>
      </c>
      <c r="W88" s="175" t="str">
        <f>IF($B88="","",Lighting!X87)</f>
        <v/>
      </c>
      <c r="X88" s="175" t="str">
        <f>IF($B88="","",Lighting!Y87)</f>
        <v/>
      </c>
      <c r="Y88" s="175" t="str">
        <f>IF($B88="","",Lighting!Z87)</f>
        <v/>
      </c>
      <c r="Z88" s="175" t="str">
        <f>IF($B88="","",Lighting!AA87)</f>
        <v/>
      </c>
      <c r="AA88" s="24" t="str">
        <f>IF($B88="","",Appliances!W87)</f>
        <v/>
      </c>
      <c r="AB88" s="24" t="str">
        <f>IF($B88="","",Appliances!X87)</f>
        <v/>
      </c>
      <c r="AC88" s="24" t="str">
        <f>IF($B88="","",Appliances!Y87)</f>
        <v/>
      </c>
      <c r="AD88" s="24" t="str">
        <f>IF($B88="","",Appliances!Z87)</f>
        <v/>
      </c>
      <c r="AE88" s="24" t="str">
        <f>IF($B88="","",Appliances!AA87)</f>
        <v/>
      </c>
      <c r="AF88" s="24" t="str">
        <f>IF($B88="","",Appliances!AB87)</f>
        <v/>
      </c>
      <c r="AG88" s="24" t="str">
        <f>IF($B88="","",Appliances!AC87)</f>
        <v/>
      </c>
      <c r="AH88" s="24" t="str">
        <f>IF($B88="","",Appliances!AD87)</f>
        <v/>
      </c>
      <c r="AI88" s="24" t="str">
        <f>IF($B88="","",Appliances!AE87)</f>
        <v/>
      </c>
      <c r="AJ88" s="24" t="str">
        <f>IF($B88="","",Appliances!AF87)</f>
        <v/>
      </c>
      <c r="AK88" s="24" t="str">
        <f>IF($B88="","",Appliances!AG87)</f>
        <v/>
      </c>
      <c r="AL88" s="24" t="str">
        <f>IF($B88="","",Appliances!AH87)</f>
        <v/>
      </c>
      <c r="AM88" s="24" t="str">
        <f>IF($B88="","",Cooking!P87)</f>
        <v/>
      </c>
      <c r="AN88" s="24" t="str">
        <f>IF($B88="","",Cooking!Q87)</f>
        <v/>
      </c>
      <c r="AO88" s="24" t="str">
        <f>IF($B88="","",Cooking!R87)</f>
        <v/>
      </c>
      <c r="AP88" s="24" t="str">
        <f>IF($B88="","",Cooking!S87)</f>
        <v/>
      </c>
      <c r="AQ88" s="24" t="str">
        <f>IF($B88="","",Cooking!T87)</f>
        <v/>
      </c>
      <c r="AR88" s="24" t="str">
        <f>IF($B88="","",Cooking!U87)</f>
        <v/>
      </c>
      <c r="AS88" s="24" t="str">
        <f>IF($B88="","",Cooking!V87)</f>
        <v/>
      </c>
      <c r="AT88" s="24" t="str">
        <f>IF($B88="","",Cooking!W87)</f>
        <v/>
      </c>
      <c r="AU88" s="24" t="str">
        <f>IF($B88="","",Cooking!X87)</f>
        <v/>
      </c>
      <c r="AV88" s="24" t="str">
        <f>IF($B88="","",Cooking!Y87)</f>
        <v/>
      </c>
      <c r="AW88" s="24" t="str">
        <f>IF($B88="","",Cooking!Z87)</f>
        <v/>
      </c>
      <c r="AX88" s="24" t="str">
        <f>IF($B88="","",Cooking!AA87)</f>
        <v/>
      </c>
      <c r="AY88" s="176" t="str">
        <f>IF($B88="","",IF(ISNUMBER(SEARCH("Gas",'3 INPUT SAP DATA'!$AI91)),Data!$G$119*Data!$I$119,0)
+(('3 INPUT SAP DATA'!$AQ91*1000/8760)-IF(ISNUMBER(SEARCH("Gas",'3 INPUT SAP DATA'!$AI91)),Data!$G$119*Data!$I$119,0))
*IF(ISNUMBER(SEARCH("MVHR",'3 INPUT SAP DATA'!$R91)),Data!$I$121,IF(ISNUMBER(SEARCH("Positive",'3 INPUT SAP DATA'!$R91)),Data!$I$120)))</f>
        <v/>
      </c>
      <c r="AZ88" s="176" t="str">
        <f>IF($B88="","",IF(ISNUMBER(SEARCH("Gas",'3 INPUT SAP DATA'!$AI91)),Data!$G$119*Data!$I$119,0)
+(('3 INPUT SAP DATA'!$AQ91*1000/8760)-IF(ISNUMBER(SEARCH("Gas",'3 INPUT SAP DATA'!$AI91)),Data!$G$119*Data!$I$119,0))
*IF(ISNUMBER(SEARCH("MVHR",'3 INPUT SAP DATA'!$R91)),Data!$I$121,IF(ISNUMBER(SEARCH("Positive",'3 INPUT SAP DATA'!$R91)),Data!$I$120)))</f>
        <v/>
      </c>
      <c r="BA88" s="176" t="str">
        <f>IF($B88="","",IF(ISNUMBER(SEARCH("Gas",'3 INPUT SAP DATA'!$AI91)),Data!$G$119*Data!$I$119,0)
+(('3 INPUT SAP DATA'!$AQ91*1000/8760)-IF(ISNUMBER(SEARCH("Gas",'3 INPUT SAP DATA'!$AI91)),Data!$G$119*Data!$I$119,0))
*IF(ISNUMBER(SEARCH("MVHR",'3 INPUT SAP DATA'!$R91)),Data!$I$121,IF(ISNUMBER(SEARCH("Positive",'3 INPUT SAP DATA'!$R91)),Data!$I$120)))</f>
        <v/>
      </c>
      <c r="BB88" s="176" t="str">
        <f>IF($B88="","",IF(ISNUMBER(SEARCH("Gas",'3 INPUT SAP DATA'!$AI91)),Data!$G$119*Data!$I$119,0)
+(('3 INPUT SAP DATA'!$AQ91*1000/8760)-IF(ISNUMBER(SEARCH("Gas",'3 INPUT SAP DATA'!$AI91)),Data!$G$119*Data!$I$119,0))
*IF(ISNUMBER(SEARCH("MVHR",'3 INPUT SAP DATA'!$R91)),Data!$I$121,IF(ISNUMBER(SEARCH("Positive",'3 INPUT SAP DATA'!$R91)),Data!$I$120)))</f>
        <v/>
      </c>
      <c r="BC88" s="176" t="str">
        <f>IF($B88="","",IF(ISNUMBER(SEARCH("Gas",'3 INPUT SAP DATA'!$AI91)),Data!$G$119*Data!$I$119,0)
+(('3 INPUT SAP DATA'!$AQ91*1000/8760)-IF(ISNUMBER(SEARCH("Gas",'3 INPUT SAP DATA'!$AI91)),Data!$G$119*Data!$I$119,0))
*IF(ISNUMBER(SEARCH("MVHR",'3 INPUT SAP DATA'!$R91)),Data!$I$121,IF(ISNUMBER(SEARCH("Positive",'3 INPUT SAP DATA'!$R91)),Data!$I$120)))</f>
        <v/>
      </c>
      <c r="BD88" s="176" t="str">
        <f>IF($B88="","",IF(ISNUMBER(SEARCH("Gas",'3 INPUT SAP DATA'!$AI91)),Data!$G$119*Data!$I$119,0)
+(('3 INPUT SAP DATA'!$AQ91*1000/8760)-IF(ISNUMBER(SEARCH("Gas",'3 INPUT SAP DATA'!$AI91)),Data!$G$119*Data!$I$119,0))
*IF(ISNUMBER(SEARCH("MVHR",'3 INPUT SAP DATA'!$R91)),Data!$I$121,IF(ISNUMBER(SEARCH("Positive",'3 INPUT SAP DATA'!$R91)),Data!$I$120)))</f>
        <v/>
      </c>
      <c r="BE88" s="176" t="str">
        <f>IF($B88="","",IF(ISNUMBER(SEARCH("Gas",'3 INPUT SAP DATA'!$AI91)),Data!$G$119*Data!$I$119,0)
+(('3 INPUT SAP DATA'!$AQ91*1000/8760)-IF(ISNUMBER(SEARCH("Gas",'3 INPUT SAP DATA'!$AI91)),Data!$G$119*Data!$I$119,0))
*IF(ISNUMBER(SEARCH("MVHR",'3 INPUT SAP DATA'!$R91)),Data!$I$121,IF(ISNUMBER(SEARCH("Positive",'3 INPUT SAP DATA'!$R91)),Data!$I$120)))</f>
        <v/>
      </c>
      <c r="BF88" s="176" t="str">
        <f>IF($B88="","",IF(ISNUMBER(SEARCH("Gas",'3 INPUT SAP DATA'!$AI91)),Data!$G$119*Data!$I$119,0)
+(('3 INPUT SAP DATA'!$AQ91*1000/8760)-IF(ISNUMBER(SEARCH("Gas",'3 INPUT SAP DATA'!$AI91)),Data!$G$119*Data!$I$119,0))
*IF(ISNUMBER(SEARCH("MVHR",'3 INPUT SAP DATA'!$R91)),Data!$I$121,IF(ISNUMBER(SEARCH("Positive",'3 INPUT SAP DATA'!$R91)),Data!$I$120)))</f>
        <v/>
      </c>
      <c r="BG88" s="176" t="str">
        <f>IF($B88="","",IF(ISNUMBER(SEARCH("Gas",'3 INPUT SAP DATA'!$AI91)),Data!$G$119*Data!$I$119,0)
+(('3 INPUT SAP DATA'!$AQ91*1000/8760)-IF(ISNUMBER(SEARCH("Gas",'3 INPUT SAP DATA'!$AI91)),Data!$G$119*Data!$I$119,0))
*IF(ISNUMBER(SEARCH("MVHR",'3 INPUT SAP DATA'!$R91)),Data!$I$121,IF(ISNUMBER(SEARCH("Positive",'3 INPUT SAP DATA'!$R91)),Data!$I$120)))</f>
        <v/>
      </c>
      <c r="BH88" s="176" t="str">
        <f>IF($B88="","",IF(ISNUMBER(SEARCH("Gas",'3 INPUT SAP DATA'!$AI91)),Data!$G$119*Data!$I$119,0)
+(('3 INPUT SAP DATA'!$AQ91*1000/8760)-IF(ISNUMBER(SEARCH("Gas",'3 INPUT SAP DATA'!$AI91)),Data!$G$119*Data!$I$119,0))
*IF(ISNUMBER(SEARCH("MVHR",'3 INPUT SAP DATA'!$R91)),Data!$I$121,IF(ISNUMBER(SEARCH("Positive",'3 INPUT SAP DATA'!$R91)),Data!$I$120)))</f>
        <v/>
      </c>
      <c r="BI88" s="176" t="str">
        <f>IF($B88="","",IF(ISNUMBER(SEARCH("Gas",'3 INPUT SAP DATA'!$AI91)),Data!$G$119*Data!$I$119,0)
+(('3 INPUT SAP DATA'!$AQ91*1000/8760)-IF(ISNUMBER(SEARCH("Gas",'3 INPUT SAP DATA'!$AI91)),Data!$G$119*Data!$I$119,0))
*IF(ISNUMBER(SEARCH("MVHR",'3 INPUT SAP DATA'!$R91)),Data!$I$121,IF(ISNUMBER(SEARCH("Positive",'3 INPUT SAP DATA'!$R91)),Data!$I$120)))</f>
        <v/>
      </c>
      <c r="BJ88" s="176" t="str">
        <f>IF($B88="","",IF(ISNUMBER(SEARCH("Gas",'3 INPUT SAP DATA'!$AI91)),Data!$G$119*Data!$I$119,0)
+(('3 INPUT SAP DATA'!$AQ91*1000/8760)-IF(ISNUMBER(SEARCH("Gas",'3 INPUT SAP DATA'!$AI91)),Data!$G$119*Data!$I$119,0))
*IF(ISNUMBER(SEARCH("MVHR",'3 INPUT SAP DATA'!$R91)),Data!$I$121,IF(ISNUMBER(SEARCH("Positive",'3 INPUT SAP DATA'!$R91)),Data!$I$120)))</f>
        <v/>
      </c>
      <c r="BK88" s="24" t="str">
        <f>IF($B88="","",Occupancy!$G84*Data!$G$122*Data!$I$122)</f>
        <v/>
      </c>
      <c r="BL88" s="24" t="str">
        <f>IF($B88="","",Occupancy!$G84*Data!$G$122*Data!$I$122)</f>
        <v/>
      </c>
      <c r="BM88" s="24" t="str">
        <f>IF($B88="","",Occupancy!$G84*Data!$G$122*Data!$I$122)</f>
        <v/>
      </c>
      <c r="BN88" s="24" t="str">
        <f>IF($B88="","",Occupancy!$G84*Data!$G$122*Data!$I$122)</f>
        <v/>
      </c>
      <c r="BO88" s="24" t="str">
        <f>IF($B88="","",Occupancy!$G84*Data!$G$122*Data!$I$122)</f>
        <v/>
      </c>
      <c r="BP88" s="24" t="str">
        <f>IF($B88="","",Occupancy!$G84*Data!$G$122*Data!$I$122)</f>
        <v/>
      </c>
      <c r="BQ88" s="24" t="str">
        <f>IF($B88="","",Occupancy!$G84*Data!$G$122*Data!$I$122)</f>
        <v/>
      </c>
      <c r="BR88" s="24" t="str">
        <f>IF($B88="","",Occupancy!$G84*Data!$G$122*Data!$I$122)</f>
        <v/>
      </c>
      <c r="BS88" s="24" t="str">
        <f>IF($B88="","",Occupancy!$G84*Data!$G$122*Data!$I$122)</f>
        <v/>
      </c>
      <c r="BT88" s="24" t="str">
        <f>IF($B88="","",Occupancy!$G84*Data!$G$122*Data!$I$122)</f>
        <v/>
      </c>
      <c r="BU88" s="24" t="str">
        <f>IF($B88="","",Occupancy!$G84*Data!$G$122*Data!$I$122)</f>
        <v/>
      </c>
      <c r="BV88" s="24" t="str">
        <f>IF($B88="","",Occupancy!$G84*Data!$G$122*Data!$I$122)</f>
        <v/>
      </c>
      <c r="BW88" s="175" t="str">
        <f>IF($B88="","",1000*DHW!CV88/(Data!D$18*24))</f>
        <v/>
      </c>
      <c r="BX88" s="175" t="str">
        <f>IF($B88="","",1000*DHW!CW88/(Data!E$18*24))</f>
        <v/>
      </c>
      <c r="BY88" s="175" t="str">
        <f>IF($B88="","",1000*DHW!CX88/(Data!F$18*24))</f>
        <v/>
      </c>
      <c r="BZ88" s="175" t="str">
        <f>IF($B88="","",1000*DHW!CY88/(Data!G$18*24))</f>
        <v/>
      </c>
      <c r="CA88" s="175" t="str">
        <f>IF($B88="","",1000*DHW!CZ88/(Data!H$18*24))</f>
        <v/>
      </c>
      <c r="CB88" s="175" t="str">
        <f>IF($B88="","",1000*DHW!DA88/(Data!I$18*24))</f>
        <v/>
      </c>
      <c r="CC88" s="175" t="str">
        <f>IF($B88="","",1000*DHW!DB88/(Data!J$18*24))</f>
        <v/>
      </c>
      <c r="CD88" s="175" t="str">
        <f>IF($B88="","",1000*DHW!DC88/(Data!K$18*24))</f>
        <v/>
      </c>
      <c r="CE88" s="175" t="str">
        <f>IF($B88="","",1000*DHW!DD88/(Data!L$18*24))</f>
        <v/>
      </c>
      <c r="CF88" s="175" t="str">
        <f>IF($B88="","",1000*DHW!DE88/(Data!M$18*24))</f>
        <v/>
      </c>
      <c r="CG88" s="175" t="str">
        <f>IF($B88="","",1000*DHW!DF88/(Data!N$18*24))</f>
        <v/>
      </c>
      <c r="CH88" s="175" t="str">
        <f>IF($B88="","",1000*DHW!DG88/(Data!O$18*24))</f>
        <v/>
      </c>
      <c r="CI88" s="24" t="str">
        <f t="shared" si="24"/>
        <v/>
      </c>
      <c r="CJ88" s="24" t="str">
        <f t="shared" si="25"/>
        <v/>
      </c>
      <c r="CK88" s="24" t="str">
        <f t="shared" si="26"/>
        <v/>
      </c>
      <c r="CL88" s="24" t="str">
        <f t="shared" si="27"/>
        <v/>
      </c>
      <c r="CM88" s="24" t="str">
        <f t="shared" si="28"/>
        <v/>
      </c>
      <c r="CN88" s="24" t="str">
        <f t="shared" si="29"/>
        <v/>
      </c>
      <c r="CO88" s="24" t="str">
        <f t="shared" si="30"/>
        <v/>
      </c>
      <c r="CP88" s="24" t="str">
        <f t="shared" si="31"/>
        <v/>
      </c>
      <c r="CQ88" s="24" t="str">
        <f t="shared" si="32"/>
        <v/>
      </c>
      <c r="CR88" s="24" t="str">
        <f t="shared" si="33"/>
        <v/>
      </c>
      <c r="CS88" s="24" t="str">
        <f t="shared" si="34"/>
        <v/>
      </c>
      <c r="CT88" s="24" t="str">
        <f t="shared" si="35"/>
        <v/>
      </c>
    </row>
    <row r="89" spans="2:98" s="3" customFormat="1" ht="19.899999999999999" customHeight="1">
      <c r="B89" s="16" t="str">
        <f>IF('3 INPUT SAP DATA'!H92="","",'3 INPUT SAP DATA'!H92)</f>
        <v/>
      </c>
      <c r="C89" s="24" t="str">
        <f>IF($B89="","",Data!$G$115*Occupancy!$G85*Data!$I$115)</f>
        <v/>
      </c>
      <c r="D89" s="24" t="str">
        <f>IF($B89="","",Data!$G$115*Occupancy!$G85*Data!$I$115)</f>
        <v/>
      </c>
      <c r="E89" s="24" t="str">
        <f>IF($B89="","",Data!$G$115*Occupancy!$G85*Data!$I$115)</f>
        <v/>
      </c>
      <c r="F89" s="24" t="str">
        <f>IF($B89="","",Data!$G$115*Occupancy!$G85*Data!$I$115)</f>
        <v/>
      </c>
      <c r="G89" s="24" t="str">
        <f>IF($B89="","",Data!$G$115*Occupancy!$G85*Data!$I$115)</f>
        <v/>
      </c>
      <c r="H89" s="24" t="str">
        <f>IF($B89="","",Data!$G$115*Occupancy!$G85*Data!$I$115)</f>
        <v/>
      </c>
      <c r="I89" s="24" t="str">
        <f>IF($B89="","",Data!$G$115*Occupancy!$G85*Data!$I$115)</f>
        <v/>
      </c>
      <c r="J89" s="24" t="str">
        <f>IF($B89="","",Data!$G$115*Occupancy!$G85*Data!$I$115)</f>
        <v/>
      </c>
      <c r="K89" s="24" t="str">
        <f>IF($B89="","",Data!$G$115*Occupancy!$G85*Data!$I$115)</f>
        <v/>
      </c>
      <c r="L89" s="24" t="str">
        <f>IF($B89="","",Data!$G$115*Occupancy!$G85*Data!$I$115)</f>
        <v/>
      </c>
      <c r="M89" s="24" t="str">
        <f>IF($B89="","",Data!$G$115*Occupancy!$G85*Data!$I$115)</f>
        <v/>
      </c>
      <c r="N89" s="24" t="str">
        <f>IF($B89="","",Data!$G$115*Occupancy!$G85*Data!$I$115)</f>
        <v/>
      </c>
      <c r="O89" s="175" t="str">
        <f>IF($B89="","",Lighting!P88)</f>
        <v/>
      </c>
      <c r="P89" s="175" t="str">
        <f>IF($B89="","",Lighting!Q88)</f>
        <v/>
      </c>
      <c r="Q89" s="175" t="str">
        <f>IF($B89="","",Lighting!R88)</f>
        <v/>
      </c>
      <c r="R89" s="175" t="str">
        <f>IF($B89="","",Lighting!S88)</f>
        <v/>
      </c>
      <c r="S89" s="175" t="str">
        <f>IF($B89="","",Lighting!T88)</f>
        <v/>
      </c>
      <c r="T89" s="175" t="str">
        <f>IF($B89="","",Lighting!U88)</f>
        <v/>
      </c>
      <c r="U89" s="175" t="str">
        <f>IF($B89="","",Lighting!V88)</f>
        <v/>
      </c>
      <c r="V89" s="175" t="str">
        <f>IF($B89="","",Lighting!W88)</f>
        <v/>
      </c>
      <c r="W89" s="175" t="str">
        <f>IF($B89="","",Lighting!X88)</f>
        <v/>
      </c>
      <c r="X89" s="175" t="str">
        <f>IF($B89="","",Lighting!Y88)</f>
        <v/>
      </c>
      <c r="Y89" s="175" t="str">
        <f>IF($B89="","",Lighting!Z88)</f>
        <v/>
      </c>
      <c r="Z89" s="175" t="str">
        <f>IF($B89="","",Lighting!AA88)</f>
        <v/>
      </c>
      <c r="AA89" s="24" t="str">
        <f>IF($B89="","",Appliances!W88)</f>
        <v/>
      </c>
      <c r="AB89" s="24" t="str">
        <f>IF($B89="","",Appliances!X88)</f>
        <v/>
      </c>
      <c r="AC89" s="24" t="str">
        <f>IF($B89="","",Appliances!Y88)</f>
        <v/>
      </c>
      <c r="AD89" s="24" t="str">
        <f>IF($B89="","",Appliances!Z88)</f>
        <v/>
      </c>
      <c r="AE89" s="24" t="str">
        <f>IF($B89="","",Appliances!AA88)</f>
        <v/>
      </c>
      <c r="AF89" s="24" t="str">
        <f>IF($B89="","",Appliances!AB88)</f>
        <v/>
      </c>
      <c r="AG89" s="24" t="str">
        <f>IF($B89="","",Appliances!AC88)</f>
        <v/>
      </c>
      <c r="AH89" s="24" t="str">
        <f>IF($B89="","",Appliances!AD88)</f>
        <v/>
      </c>
      <c r="AI89" s="24" t="str">
        <f>IF($B89="","",Appliances!AE88)</f>
        <v/>
      </c>
      <c r="AJ89" s="24" t="str">
        <f>IF($B89="","",Appliances!AF88)</f>
        <v/>
      </c>
      <c r="AK89" s="24" t="str">
        <f>IF($B89="","",Appliances!AG88)</f>
        <v/>
      </c>
      <c r="AL89" s="24" t="str">
        <f>IF($B89="","",Appliances!AH88)</f>
        <v/>
      </c>
      <c r="AM89" s="24" t="str">
        <f>IF($B89="","",Cooking!P88)</f>
        <v/>
      </c>
      <c r="AN89" s="24" t="str">
        <f>IF($B89="","",Cooking!Q88)</f>
        <v/>
      </c>
      <c r="AO89" s="24" t="str">
        <f>IF($B89="","",Cooking!R88)</f>
        <v/>
      </c>
      <c r="AP89" s="24" t="str">
        <f>IF($B89="","",Cooking!S88)</f>
        <v/>
      </c>
      <c r="AQ89" s="24" t="str">
        <f>IF($B89="","",Cooking!T88)</f>
        <v/>
      </c>
      <c r="AR89" s="24" t="str">
        <f>IF($B89="","",Cooking!U88)</f>
        <v/>
      </c>
      <c r="AS89" s="24" t="str">
        <f>IF($B89="","",Cooking!V88)</f>
        <v/>
      </c>
      <c r="AT89" s="24" t="str">
        <f>IF($B89="","",Cooking!W88)</f>
        <v/>
      </c>
      <c r="AU89" s="24" t="str">
        <f>IF($B89="","",Cooking!X88)</f>
        <v/>
      </c>
      <c r="AV89" s="24" t="str">
        <f>IF($B89="","",Cooking!Y88)</f>
        <v/>
      </c>
      <c r="AW89" s="24" t="str">
        <f>IF($B89="","",Cooking!Z88)</f>
        <v/>
      </c>
      <c r="AX89" s="24" t="str">
        <f>IF($B89="","",Cooking!AA88)</f>
        <v/>
      </c>
      <c r="AY89" s="176" t="str">
        <f>IF($B89="","",IF(ISNUMBER(SEARCH("Gas",'3 INPUT SAP DATA'!$AI92)),Data!$G$119*Data!$I$119,0)
+(('3 INPUT SAP DATA'!$AQ92*1000/8760)-IF(ISNUMBER(SEARCH("Gas",'3 INPUT SAP DATA'!$AI92)),Data!$G$119*Data!$I$119,0))
*IF(ISNUMBER(SEARCH("MVHR",'3 INPUT SAP DATA'!$R92)),Data!$I$121,IF(ISNUMBER(SEARCH("Positive",'3 INPUT SAP DATA'!$R92)),Data!$I$120)))</f>
        <v/>
      </c>
      <c r="AZ89" s="176" t="str">
        <f>IF($B89="","",IF(ISNUMBER(SEARCH("Gas",'3 INPUT SAP DATA'!$AI92)),Data!$G$119*Data!$I$119,0)
+(('3 INPUT SAP DATA'!$AQ92*1000/8760)-IF(ISNUMBER(SEARCH("Gas",'3 INPUT SAP DATA'!$AI92)),Data!$G$119*Data!$I$119,0))
*IF(ISNUMBER(SEARCH("MVHR",'3 INPUT SAP DATA'!$R92)),Data!$I$121,IF(ISNUMBER(SEARCH("Positive",'3 INPUT SAP DATA'!$R92)),Data!$I$120)))</f>
        <v/>
      </c>
      <c r="BA89" s="176" t="str">
        <f>IF($B89="","",IF(ISNUMBER(SEARCH("Gas",'3 INPUT SAP DATA'!$AI92)),Data!$G$119*Data!$I$119,0)
+(('3 INPUT SAP DATA'!$AQ92*1000/8760)-IF(ISNUMBER(SEARCH("Gas",'3 INPUT SAP DATA'!$AI92)),Data!$G$119*Data!$I$119,0))
*IF(ISNUMBER(SEARCH("MVHR",'3 INPUT SAP DATA'!$R92)),Data!$I$121,IF(ISNUMBER(SEARCH("Positive",'3 INPUT SAP DATA'!$R92)),Data!$I$120)))</f>
        <v/>
      </c>
      <c r="BB89" s="176" t="str">
        <f>IF($B89="","",IF(ISNUMBER(SEARCH("Gas",'3 INPUT SAP DATA'!$AI92)),Data!$G$119*Data!$I$119,0)
+(('3 INPUT SAP DATA'!$AQ92*1000/8760)-IF(ISNUMBER(SEARCH("Gas",'3 INPUT SAP DATA'!$AI92)),Data!$G$119*Data!$I$119,0))
*IF(ISNUMBER(SEARCH("MVHR",'3 INPUT SAP DATA'!$R92)),Data!$I$121,IF(ISNUMBER(SEARCH("Positive",'3 INPUT SAP DATA'!$R92)),Data!$I$120)))</f>
        <v/>
      </c>
      <c r="BC89" s="176" t="str">
        <f>IF($B89="","",IF(ISNUMBER(SEARCH("Gas",'3 INPUT SAP DATA'!$AI92)),Data!$G$119*Data!$I$119,0)
+(('3 INPUT SAP DATA'!$AQ92*1000/8760)-IF(ISNUMBER(SEARCH("Gas",'3 INPUT SAP DATA'!$AI92)),Data!$G$119*Data!$I$119,0))
*IF(ISNUMBER(SEARCH("MVHR",'3 INPUT SAP DATA'!$R92)),Data!$I$121,IF(ISNUMBER(SEARCH("Positive",'3 INPUT SAP DATA'!$R92)),Data!$I$120)))</f>
        <v/>
      </c>
      <c r="BD89" s="176" t="str">
        <f>IF($B89="","",IF(ISNUMBER(SEARCH("Gas",'3 INPUT SAP DATA'!$AI92)),Data!$G$119*Data!$I$119,0)
+(('3 INPUT SAP DATA'!$AQ92*1000/8760)-IF(ISNUMBER(SEARCH("Gas",'3 INPUT SAP DATA'!$AI92)),Data!$G$119*Data!$I$119,0))
*IF(ISNUMBER(SEARCH("MVHR",'3 INPUT SAP DATA'!$R92)),Data!$I$121,IF(ISNUMBER(SEARCH("Positive",'3 INPUT SAP DATA'!$R92)),Data!$I$120)))</f>
        <v/>
      </c>
      <c r="BE89" s="176" t="str">
        <f>IF($B89="","",IF(ISNUMBER(SEARCH("Gas",'3 INPUT SAP DATA'!$AI92)),Data!$G$119*Data!$I$119,0)
+(('3 INPUT SAP DATA'!$AQ92*1000/8760)-IF(ISNUMBER(SEARCH("Gas",'3 INPUT SAP DATA'!$AI92)),Data!$G$119*Data!$I$119,0))
*IF(ISNUMBER(SEARCH("MVHR",'3 INPUT SAP DATA'!$R92)),Data!$I$121,IF(ISNUMBER(SEARCH("Positive",'3 INPUT SAP DATA'!$R92)),Data!$I$120)))</f>
        <v/>
      </c>
      <c r="BF89" s="176" t="str">
        <f>IF($B89="","",IF(ISNUMBER(SEARCH("Gas",'3 INPUT SAP DATA'!$AI92)),Data!$G$119*Data!$I$119,0)
+(('3 INPUT SAP DATA'!$AQ92*1000/8760)-IF(ISNUMBER(SEARCH("Gas",'3 INPUT SAP DATA'!$AI92)),Data!$G$119*Data!$I$119,0))
*IF(ISNUMBER(SEARCH("MVHR",'3 INPUT SAP DATA'!$R92)),Data!$I$121,IF(ISNUMBER(SEARCH("Positive",'3 INPUT SAP DATA'!$R92)),Data!$I$120)))</f>
        <v/>
      </c>
      <c r="BG89" s="176" t="str">
        <f>IF($B89="","",IF(ISNUMBER(SEARCH("Gas",'3 INPUT SAP DATA'!$AI92)),Data!$G$119*Data!$I$119,0)
+(('3 INPUT SAP DATA'!$AQ92*1000/8760)-IF(ISNUMBER(SEARCH("Gas",'3 INPUT SAP DATA'!$AI92)),Data!$G$119*Data!$I$119,0))
*IF(ISNUMBER(SEARCH("MVHR",'3 INPUT SAP DATA'!$R92)),Data!$I$121,IF(ISNUMBER(SEARCH("Positive",'3 INPUT SAP DATA'!$R92)),Data!$I$120)))</f>
        <v/>
      </c>
      <c r="BH89" s="176" t="str">
        <f>IF($B89="","",IF(ISNUMBER(SEARCH("Gas",'3 INPUT SAP DATA'!$AI92)),Data!$G$119*Data!$I$119,0)
+(('3 INPUT SAP DATA'!$AQ92*1000/8760)-IF(ISNUMBER(SEARCH("Gas",'3 INPUT SAP DATA'!$AI92)),Data!$G$119*Data!$I$119,0))
*IF(ISNUMBER(SEARCH("MVHR",'3 INPUT SAP DATA'!$R92)),Data!$I$121,IF(ISNUMBER(SEARCH("Positive",'3 INPUT SAP DATA'!$R92)),Data!$I$120)))</f>
        <v/>
      </c>
      <c r="BI89" s="176" t="str">
        <f>IF($B89="","",IF(ISNUMBER(SEARCH("Gas",'3 INPUT SAP DATA'!$AI92)),Data!$G$119*Data!$I$119,0)
+(('3 INPUT SAP DATA'!$AQ92*1000/8760)-IF(ISNUMBER(SEARCH("Gas",'3 INPUT SAP DATA'!$AI92)),Data!$G$119*Data!$I$119,0))
*IF(ISNUMBER(SEARCH("MVHR",'3 INPUT SAP DATA'!$R92)),Data!$I$121,IF(ISNUMBER(SEARCH("Positive",'3 INPUT SAP DATA'!$R92)),Data!$I$120)))</f>
        <v/>
      </c>
      <c r="BJ89" s="176" t="str">
        <f>IF($B89="","",IF(ISNUMBER(SEARCH("Gas",'3 INPUT SAP DATA'!$AI92)),Data!$G$119*Data!$I$119,0)
+(('3 INPUT SAP DATA'!$AQ92*1000/8760)-IF(ISNUMBER(SEARCH("Gas",'3 INPUT SAP DATA'!$AI92)),Data!$G$119*Data!$I$119,0))
*IF(ISNUMBER(SEARCH("MVHR",'3 INPUT SAP DATA'!$R92)),Data!$I$121,IF(ISNUMBER(SEARCH("Positive",'3 INPUT SAP DATA'!$R92)),Data!$I$120)))</f>
        <v/>
      </c>
      <c r="BK89" s="24" t="str">
        <f>IF($B89="","",Occupancy!$G85*Data!$G$122*Data!$I$122)</f>
        <v/>
      </c>
      <c r="BL89" s="24" t="str">
        <f>IF($B89="","",Occupancy!$G85*Data!$G$122*Data!$I$122)</f>
        <v/>
      </c>
      <c r="BM89" s="24" t="str">
        <f>IF($B89="","",Occupancy!$G85*Data!$G$122*Data!$I$122)</f>
        <v/>
      </c>
      <c r="BN89" s="24" t="str">
        <f>IF($B89="","",Occupancy!$G85*Data!$G$122*Data!$I$122)</f>
        <v/>
      </c>
      <c r="BO89" s="24" t="str">
        <f>IF($B89="","",Occupancy!$G85*Data!$G$122*Data!$I$122)</f>
        <v/>
      </c>
      <c r="BP89" s="24" t="str">
        <f>IF($B89="","",Occupancy!$G85*Data!$G$122*Data!$I$122)</f>
        <v/>
      </c>
      <c r="BQ89" s="24" t="str">
        <f>IF($B89="","",Occupancy!$G85*Data!$G$122*Data!$I$122)</f>
        <v/>
      </c>
      <c r="BR89" s="24" t="str">
        <f>IF($B89="","",Occupancy!$G85*Data!$G$122*Data!$I$122)</f>
        <v/>
      </c>
      <c r="BS89" s="24" t="str">
        <f>IF($B89="","",Occupancy!$G85*Data!$G$122*Data!$I$122)</f>
        <v/>
      </c>
      <c r="BT89" s="24" t="str">
        <f>IF($B89="","",Occupancy!$G85*Data!$G$122*Data!$I$122)</f>
        <v/>
      </c>
      <c r="BU89" s="24" t="str">
        <f>IF($B89="","",Occupancy!$G85*Data!$G$122*Data!$I$122)</f>
        <v/>
      </c>
      <c r="BV89" s="24" t="str">
        <f>IF($B89="","",Occupancy!$G85*Data!$G$122*Data!$I$122)</f>
        <v/>
      </c>
      <c r="BW89" s="175" t="str">
        <f>IF($B89="","",1000*DHW!CV89/(Data!D$18*24))</f>
        <v/>
      </c>
      <c r="BX89" s="175" t="str">
        <f>IF($B89="","",1000*DHW!CW89/(Data!E$18*24))</f>
        <v/>
      </c>
      <c r="BY89" s="175" t="str">
        <f>IF($B89="","",1000*DHW!CX89/(Data!F$18*24))</f>
        <v/>
      </c>
      <c r="BZ89" s="175" t="str">
        <f>IF($B89="","",1000*DHW!CY89/(Data!G$18*24))</f>
        <v/>
      </c>
      <c r="CA89" s="175" t="str">
        <f>IF($B89="","",1000*DHW!CZ89/(Data!H$18*24))</f>
        <v/>
      </c>
      <c r="CB89" s="175" t="str">
        <f>IF($B89="","",1000*DHW!DA89/(Data!I$18*24))</f>
        <v/>
      </c>
      <c r="CC89" s="175" t="str">
        <f>IF($B89="","",1000*DHW!DB89/(Data!J$18*24))</f>
        <v/>
      </c>
      <c r="CD89" s="175" t="str">
        <f>IF($B89="","",1000*DHW!DC89/(Data!K$18*24))</f>
        <v/>
      </c>
      <c r="CE89" s="175" t="str">
        <f>IF($B89="","",1000*DHW!DD89/(Data!L$18*24))</f>
        <v/>
      </c>
      <c r="CF89" s="175" t="str">
        <f>IF($B89="","",1000*DHW!DE89/(Data!M$18*24))</f>
        <v/>
      </c>
      <c r="CG89" s="175" t="str">
        <f>IF($B89="","",1000*DHW!DF89/(Data!N$18*24))</f>
        <v/>
      </c>
      <c r="CH89" s="175" t="str">
        <f>IF($B89="","",1000*DHW!DG89/(Data!O$18*24))</f>
        <v/>
      </c>
      <c r="CI89" s="24" t="str">
        <f t="shared" si="24"/>
        <v/>
      </c>
      <c r="CJ89" s="24" t="str">
        <f t="shared" si="25"/>
        <v/>
      </c>
      <c r="CK89" s="24" t="str">
        <f t="shared" si="26"/>
        <v/>
      </c>
      <c r="CL89" s="24" t="str">
        <f t="shared" si="27"/>
        <v/>
      </c>
      <c r="CM89" s="24" t="str">
        <f t="shared" si="28"/>
        <v/>
      </c>
      <c r="CN89" s="24" t="str">
        <f t="shared" si="29"/>
        <v/>
      </c>
      <c r="CO89" s="24" t="str">
        <f t="shared" si="30"/>
        <v/>
      </c>
      <c r="CP89" s="24" t="str">
        <f t="shared" si="31"/>
        <v/>
      </c>
      <c r="CQ89" s="24" t="str">
        <f t="shared" si="32"/>
        <v/>
      </c>
      <c r="CR89" s="24" t="str">
        <f t="shared" si="33"/>
        <v/>
      </c>
      <c r="CS89" s="24" t="str">
        <f t="shared" si="34"/>
        <v/>
      </c>
      <c r="CT89" s="24" t="str">
        <f t="shared" si="35"/>
        <v/>
      </c>
    </row>
    <row r="90" spans="2:98" s="3" customFormat="1" ht="19.899999999999999" customHeight="1">
      <c r="B90" s="16" t="str">
        <f>IF('3 INPUT SAP DATA'!H93="","",'3 INPUT SAP DATA'!H93)</f>
        <v/>
      </c>
      <c r="C90" s="24" t="str">
        <f>IF($B90="","",Data!$G$115*Occupancy!$G86*Data!$I$115)</f>
        <v/>
      </c>
      <c r="D90" s="24" t="str">
        <f>IF($B90="","",Data!$G$115*Occupancy!$G86*Data!$I$115)</f>
        <v/>
      </c>
      <c r="E90" s="24" t="str">
        <f>IF($B90="","",Data!$G$115*Occupancy!$G86*Data!$I$115)</f>
        <v/>
      </c>
      <c r="F90" s="24" t="str">
        <f>IF($B90="","",Data!$G$115*Occupancy!$G86*Data!$I$115)</f>
        <v/>
      </c>
      <c r="G90" s="24" t="str">
        <f>IF($B90="","",Data!$G$115*Occupancy!$G86*Data!$I$115)</f>
        <v/>
      </c>
      <c r="H90" s="24" t="str">
        <f>IF($B90="","",Data!$G$115*Occupancy!$G86*Data!$I$115)</f>
        <v/>
      </c>
      <c r="I90" s="24" t="str">
        <f>IF($B90="","",Data!$G$115*Occupancy!$G86*Data!$I$115)</f>
        <v/>
      </c>
      <c r="J90" s="24" t="str">
        <f>IF($B90="","",Data!$G$115*Occupancy!$G86*Data!$I$115)</f>
        <v/>
      </c>
      <c r="K90" s="24" t="str">
        <f>IF($B90="","",Data!$G$115*Occupancy!$G86*Data!$I$115)</f>
        <v/>
      </c>
      <c r="L90" s="24" t="str">
        <f>IF($B90="","",Data!$G$115*Occupancy!$G86*Data!$I$115)</f>
        <v/>
      </c>
      <c r="M90" s="24" t="str">
        <f>IF($B90="","",Data!$G$115*Occupancy!$G86*Data!$I$115)</f>
        <v/>
      </c>
      <c r="N90" s="24" t="str">
        <f>IF($B90="","",Data!$G$115*Occupancy!$G86*Data!$I$115)</f>
        <v/>
      </c>
      <c r="O90" s="175" t="str">
        <f>IF($B90="","",Lighting!P89)</f>
        <v/>
      </c>
      <c r="P90" s="175" t="str">
        <f>IF($B90="","",Lighting!Q89)</f>
        <v/>
      </c>
      <c r="Q90" s="175" t="str">
        <f>IF($B90="","",Lighting!R89)</f>
        <v/>
      </c>
      <c r="R90" s="175" t="str">
        <f>IF($B90="","",Lighting!S89)</f>
        <v/>
      </c>
      <c r="S90" s="175" t="str">
        <f>IF($B90="","",Lighting!T89)</f>
        <v/>
      </c>
      <c r="T90" s="175" t="str">
        <f>IF($B90="","",Lighting!U89)</f>
        <v/>
      </c>
      <c r="U90" s="175" t="str">
        <f>IF($B90="","",Lighting!V89)</f>
        <v/>
      </c>
      <c r="V90" s="175" t="str">
        <f>IF($B90="","",Lighting!W89)</f>
        <v/>
      </c>
      <c r="W90" s="175" t="str">
        <f>IF($B90="","",Lighting!X89)</f>
        <v/>
      </c>
      <c r="X90" s="175" t="str">
        <f>IF($B90="","",Lighting!Y89)</f>
        <v/>
      </c>
      <c r="Y90" s="175" t="str">
        <f>IF($B90="","",Lighting!Z89)</f>
        <v/>
      </c>
      <c r="Z90" s="175" t="str">
        <f>IF($B90="","",Lighting!AA89)</f>
        <v/>
      </c>
      <c r="AA90" s="24" t="str">
        <f>IF($B90="","",Appliances!W89)</f>
        <v/>
      </c>
      <c r="AB90" s="24" t="str">
        <f>IF($B90="","",Appliances!X89)</f>
        <v/>
      </c>
      <c r="AC90" s="24" t="str">
        <f>IF($B90="","",Appliances!Y89)</f>
        <v/>
      </c>
      <c r="AD90" s="24" t="str">
        <f>IF($B90="","",Appliances!Z89)</f>
        <v/>
      </c>
      <c r="AE90" s="24" t="str">
        <f>IF($B90="","",Appliances!AA89)</f>
        <v/>
      </c>
      <c r="AF90" s="24" t="str">
        <f>IF($B90="","",Appliances!AB89)</f>
        <v/>
      </c>
      <c r="AG90" s="24" t="str">
        <f>IF($B90="","",Appliances!AC89)</f>
        <v/>
      </c>
      <c r="AH90" s="24" t="str">
        <f>IF($B90="","",Appliances!AD89)</f>
        <v/>
      </c>
      <c r="AI90" s="24" t="str">
        <f>IF($B90="","",Appliances!AE89)</f>
        <v/>
      </c>
      <c r="AJ90" s="24" t="str">
        <f>IF($B90="","",Appliances!AF89)</f>
        <v/>
      </c>
      <c r="AK90" s="24" t="str">
        <f>IF($B90="","",Appliances!AG89)</f>
        <v/>
      </c>
      <c r="AL90" s="24" t="str">
        <f>IF($B90="","",Appliances!AH89)</f>
        <v/>
      </c>
      <c r="AM90" s="24" t="str">
        <f>IF($B90="","",Cooking!P89)</f>
        <v/>
      </c>
      <c r="AN90" s="24" t="str">
        <f>IF($B90="","",Cooking!Q89)</f>
        <v/>
      </c>
      <c r="AO90" s="24" t="str">
        <f>IF($B90="","",Cooking!R89)</f>
        <v/>
      </c>
      <c r="AP90" s="24" t="str">
        <f>IF($B90="","",Cooking!S89)</f>
        <v/>
      </c>
      <c r="AQ90" s="24" t="str">
        <f>IF($B90="","",Cooking!T89)</f>
        <v/>
      </c>
      <c r="AR90" s="24" t="str">
        <f>IF($B90="","",Cooking!U89)</f>
        <v/>
      </c>
      <c r="AS90" s="24" t="str">
        <f>IF($B90="","",Cooking!V89)</f>
        <v/>
      </c>
      <c r="AT90" s="24" t="str">
        <f>IF($B90="","",Cooking!W89)</f>
        <v/>
      </c>
      <c r="AU90" s="24" t="str">
        <f>IF($B90="","",Cooking!X89)</f>
        <v/>
      </c>
      <c r="AV90" s="24" t="str">
        <f>IF($B90="","",Cooking!Y89)</f>
        <v/>
      </c>
      <c r="AW90" s="24" t="str">
        <f>IF($B90="","",Cooking!Z89)</f>
        <v/>
      </c>
      <c r="AX90" s="24" t="str">
        <f>IF($B90="","",Cooking!AA89)</f>
        <v/>
      </c>
      <c r="AY90" s="176" t="str">
        <f>IF($B90="","",IF(ISNUMBER(SEARCH("Gas",'3 INPUT SAP DATA'!$AI93)),Data!$G$119*Data!$I$119,0)
+(('3 INPUT SAP DATA'!$AQ93*1000/8760)-IF(ISNUMBER(SEARCH("Gas",'3 INPUT SAP DATA'!$AI93)),Data!$G$119*Data!$I$119,0))
*IF(ISNUMBER(SEARCH("MVHR",'3 INPUT SAP DATA'!$R93)),Data!$I$121,IF(ISNUMBER(SEARCH("Positive",'3 INPUT SAP DATA'!$R93)),Data!$I$120)))</f>
        <v/>
      </c>
      <c r="AZ90" s="176" t="str">
        <f>IF($B90="","",IF(ISNUMBER(SEARCH("Gas",'3 INPUT SAP DATA'!$AI93)),Data!$G$119*Data!$I$119,0)
+(('3 INPUT SAP DATA'!$AQ93*1000/8760)-IF(ISNUMBER(SEARCH("Gas",'3 INPUT SAP DATA'!$AI93)),Data!$G$119*Data!$I$119,0))
*IF(ISNUMBER(SEARCH("MVHR",'3 INPUT SAP DATA'!$R93)),Data!$I$121,IF(ISNUMBER(SEARCH("Positive",'3 INPUT SAP DATA'!$R93)),Data!$I$120)))</f>
        <v/>
      </c>
      <c r="BA90" s="176" t="str">
        <f>IF($B90="","",IF(ISNUMBER(SEARCH("Gas",'3 INPUT SAP DATA'!$AI93)),Data!$G$119*Data!$I$119,0)
+(('3 INPUT SAP DATA'!$AQ93*1000/8760)-IF(ISNUMBER(SEARCH("Gas",'3 INPUT SAP DATA'!$AI93)),Data!$G$119*Data!$I$119,0))
*IF(ISNUMBER(SEARCH("MVHR",'3 INPUT SAP DATA'!$R93)),Data!$I$121,IF(ISNUMBER(SEARCH("Positive",'3 INPUT SAP DATA'!$R93)),Data!$I$120)))</f>
        <v/>
      </c>
      <c r="BB90" s="176" t="str">
        <f>IF($B90="","",IF(ISNUMBER(SEARCH("Gas",'3 INPUT SAP DATA'!$AI93)),Data!$G$119*Data!$I$119,0)
+(('3 INPUT SAP DATA'!$AQ93*1000/8760)-IF(ISNUMBER(SEARCH("Gas",'3 INPUT SAP DATA'!$AI93)),Data!$G$119*Data!$I$119,0))
*IF(ISNUMBER(SEARCH("MVHR",'3 INPUT SAP DATA'!$R93)),Data!$I$121,IF(ISNUMBER(SEARCH("Positive",'3 INPUT SAP DATA'!$R93)),Data!$I$120)))</f>
        <v/>
      </c>
      <c r="BC90" s="176" t="str">
        <f>IF($B90="","",IF(ISNUMBER(SEARCH("Gas",'3 INPUT SAP DATA'!$AI93)),Data!$G$119*Data!$I$119,0)
+(('3 INPUT SAP DATA'!$AQ93*1000/8760)-IF(ISNUMBER(SEARCH("Gas",'3 INPUT SAP DATA'!$AI93)),Data!$G$119*Data!$I$119,0))
*IF(ISNUMBER(SEARCH("MVHR",'3 INPUT SAP DATA'!$R93)),Data!$I$121,IF(ISNUMBER(SEARCH("Positive",'3 INPUT SAP DATA'!$R93)),Data!$I$120)))</f>
        <v/>
      </c>
      <c r="BD90" s="176" t="str">
        <f>IF($B90="","",IF(ISNUMBER(SEARCH("Gas",'3 INPUT SAP DATA'!$AI93)),Data!$G$119*Data!$I$119,0)
+(('3 INPUT SAP DATA'!$AQ93*1000/8760)-IF(ISNUMBER(SEARCH("Gas",'3 INPUT SAP DATA'!$AI93)),Data!$G$119*Data!$I$119,0))
*IF(ISNUMBER(SEARCH("MVHR",'3 INPUT SAP DATA'!$R93)),Data!$I$121,IF(ISNUMBER(SEARCH("Positive",'3 INPUT SAP DATA'!$R93)),Data!$I$120)))</f>
        <v/>
      </c>
      <c r="BE90" s="176" t="str">
        <f>IF($B90="","",IF(ISNUMBER(SEARCH("Gas",'3 INPUT SAP DATA'!$AI93)),Data!$G$119*Data!$I$119,0)
+(('3 INPUT SAP DATA'!$AQ93*1000/8760)-IF(ISNUMBER(SEARCH("Gas",'3 INPUT SAP DATA'!$AI93)),Data!$G$119*Data!$I$119,0))
*IF(ISNUMBER(SEARCH("MVHR",'3 INPUT SAP DATA'!$R93)),Data!$I$121,IF(ISNUMBER(SEARCH("Positive",'3 INPUT SAP DATA'!$R93)),Data!$I$120)))</f>
        <v/>
      </c>
      <c r="BF90" s="176" t="str">
        <f>IF($B90="","",IF(ISNUMBER(SEARCH("Gas",'3 INPUT SAP DATA'!$AI93)),Data!$G$119*Data!$I$119,0)
+(('3 INPUT SAP DATA'!$AQ93*1000/8760)-IF(ISNUMBER(SEARCH("Gas",'3 INPUT SAP DATA'!$AI93)),Data!$G$119*Data!$I$119,0))
*IF(ISNUMBER(SEARCH("MVHR",'3 INPUT SAP DATA'!$R93)),Data!$I$121,IF(ISNUMBER(SEARCH("Positive",'3 INPUT SAP DATA'!$R93)),Data!$I$120)))</f>
        <v/>
      </c>
      <c r="BG90" s="176" t="str">
        <f>IF($B90="","",IF(ISNUMBER(SEARCH("Gas",'3 INPUT SAP DATA'!$AI93)),Data!$G$119*Data!$I$119,0)
+(('3 INPUT SAP DATA'!$AQ93*1000/8760)-IF(ISNUMBER(SEARCH("Gas",'3 INPUT SAP DATA'!$AI93)),Data!$G$119*Data!$I$119,0))
*IF(ISNUMBER(SEARCH("MVHR",'3 INPUT SAP DATA'!$R93)),Data!$I$121,IF(ISNUMBER(SEARCH("Positive",'3 INPUT SAP DATA'!$R93)),Data!$I$120)))</f>
        <v/>
      </c>
      <c r="BH90" s="176" t="str">
        <f>IF($B90="","",IF(ISNUMBER(SEARCH("Gas",'3 INPUT SAP DATA'!$AI93)),Data!$G$119*Data!$I$119,0)
+(('3 INPUT SAP DATA'!$AQ93*1000/8760)-IF(ISNUMBER(SEARCH("Gas",'3 INPUT SAP DATA'!$AI93)),Data!$G$119*Data!$I$119,0))
*IF(ISNUMBER(SEARCH("MVHR",'3 INPUT SAP DATA'!$R93)),Data!$I$121,IF(ISNUMBER(SEARCH("Positive",'3 INPUT SAP DATA'!$R93)),Data!$I$120)))</f>
        <v/>
      </c>
      <c r="BI90" s="176" t="str">
        <f>IF($B90="","",IF(ISNUMBER(SEARCH("Gas",'3 INPUT SAP DATA'!$AI93)),Data!$G$119*Data!$I$119,0)
+(('3 INPUT SAP DATA'!$AQ93*1000/8760)-IF(ISNUMBER(SEARCH("Gas",'3 INPUT SAP DATA'!$AI93)),Data!$G$119*Data!$I$119,0))
*IF(ISNUMBER(SEARCH("MVHR",'3 INPUT SAP DATA'!$R93)),Data!$I$121,IF(ISNUMBER(SEARCH("Positive",'3 INPUT SAP DATA'!$R93)),Data!$I$120)))</f>
        <v/>
      </c>
      <c r="BJ90" s="176" t="str">
        <f>IF($B90="","",IF(ISNUMBER(SEARCH("Gas",'3 INPUT SAP DATA'!$AI93)),Data!$G$119*Data!$I$119,0)
+(('3 INPUT SAP DATA'!$AQ93*1000/8760)-IF(ISNUMBER(SEARCH("Gas",'3 INPUT SAP DATA'!$AI93)),Data!$G$119*Data!$I$119,0))
*IF(ISNUMBER(SEARCH("MVHR",'3 INPUT SAP DATA'!$R93)),Data!$I$121,IF(ISNUMBER(SEARCH("Positive",'3 INPUT SAP DATA'!$R93)),Data!$I$120)))</f>
        <v/>
      </c>
      <c r="BK90" s="24" t="str">
        <f>IF($B90="","",Occupancy!$G86*Data!$G$122*Data!$I$122)</f>
        <v/>
      </c>
      <c r="BL90" s="24" t="str">
        <f>IF($B90="","",Occupancy!$G86*Data!$G$122*Data!$I$122)</f>
        <v/>
      </c>
      <c r="BM90" s="24" t="str">
        <f>IF($B90="","",Occupancy!$G86*Data!$G$122*Data!$I$122)</f>
        <v/>
      </c>
      <c r="BN90" s="24" t="str">
        <f>IF($B90="","",Occupancy!$G86*Data!$G$122*Data!$I$122)</f>
        <v/>
      </c>
      <c r="BO90" s="24" t="str">
        <f>IF($B90="","",Occupancy!$G86*Data!$G$122*Data!$I$122)</f>
        <v/>
      </c>
      <c r="BP90" s="24" t="str">
        <f>IF($B90="","",Occupancy!$G86*Data!$G$122*Data!$I$122)</f>
        <v/>
      </c>
      <c r="BQ90" s="24" t="str">
        <f>IF($B90="","",Occupancy!$G86*Data!$G$122*Data!$I$122)</f>
        <v/>
      </c>
      <c r="BR90" s="24" t="str">
        <f>IF($B90="","",Occupancy!$G86*Data!$G$122*Data!$I$122)</f>
        <v/>
      </c>
      <c r="BS90" s="24" t="str">
        <f>IF($B90="","",Occupancy!$G86*Data!$G$122*Data!$I$122)</f>
        <v/>
      </c>
      <c r="BT90" s="24" t="str">
        <f>IF($B90="","",Occupancy!$G86*Data!$G$122*Data!$I$122)</f>
        <v/>
      </c>
      <c r="BU90" s="24" t="str">
        <f>IF($B90="","",Occupancy!$G86*Data!$G$122*Data!$I$122)</f>
        <v/>
      </c>
      <c r="BV90" s="24" t="str">
        <f>IF($B90="","",Occupancy!$G86*Data!$G$122*Data!$I$122)</f>
        <v/>
      </c>
      <c r="BW90" s="175" t="str">
        <f>IF($B90="","",1000*DHW!CV90/(Data!D$18*24))</f>
        <v/>
      </c>
      <c r="BX90" s="175" t="str">
        <f>IF($B90="","",1000*DHW!CW90/(Data!E$18*24))</f>
        <v/>
      </c>
      <c r="BY90" s="175" t="str">
        <f>IF($B90="","",1000*DHW!CX90/(Data!F$18*24))</f>
        <v/>
      </c>
      <c r="BZ90" s="175" t="str">
        <f>IF($B90="","",1000*DHW!CY90/(Data!G$18*24))</f>
        <v/>
      </c>
      <c r="CA90" s="175" t="str">
        <f>IF($B90="","",1000*DHW!CZ90/(Data!H$18*24))</f>
        <v/>
      </c>
      <c r="CB90" s="175" t="str">
        <f>IF($B90="","",1000*DHW!DA90/(Data!I$18*24))</f>
        <v/>
      </c>
      <c r="CC90" s="175" t="str">
        <f>IF($B90="","",1000*DHW!DB90/(Data!J$18*24))</f>
        <v/>
      </c>
      <c r="CD90" s="175" t="str">
        <f>IF($B90="","",1000*DHW!DC90/(Data!K$18*24))</f>
        <v/>
      </c>
      <c r="CE90" s="175" t="str">
        <f>IF($B90="","",1000*DHW!DD90/(Data!L$18*24))</f>
        <v/>
      </c>
      <c r="CF90" s="175" t="str">
        <f>IF($B90="","",1000*DHW!DE90/(Data!M$18*24))</f>
        <v/>
      </c>
      <c r="CG90" s="175" t="str">
        <f>IF($B90="","",1000*DHW!DF90/(Data!N$18*24))</f>
        <v/>
      </c>
      <c r="CH90" s="175" t="str">
        <f>IF($B90="","",1000*DHW!DG90/(Data!O$18*24))</f>
        <v/>
      </c>
      <c r="CI90" s="24" t="str">
        <f t="shared" si="24"/>
        <v/>
      </c>
      <c r="CJ90" s="24" t="str">
        <f t="shared" si="25"/>
        <v/>
      </c>
      <c r="CK90" s="24" t="str">
        <f t="shared" si="26"/>
        <v/>
      </c>
      <c r="CL90" s="24" t="str">
        <f t="shared" si="27"/>
        <v/>
      </c>
      <c r="CM90" s="24" t="str">
        <f t="shared" si="28"/>
        <v/>
      </c>
      <c r="CN90" s="24" t="str">
        <f t="shared" si="29"/>
        <v/>
      </c>
      <c r="CO90" s="24" t="str">
        <f t="shared" si="30"/>
        <v/>
      </c>
      <c r="CP90" s="24" t="str">
        <f t="shared" si="31"/>
        <v/>
      </c>
      <c r="CQ90" s="24" t="str">
        <f t="shared" si="32"/>
        <v/>
      </c>
      <c r="CR90" s="24" t="str">
        <f t="shared" si="33"/>
        <v/>
      </c>
      <c r="CS90" s="24" t="str">
        <f t="shared" si="34"/>
        <v/>
      </c>
      <c r="CT90" s="24" t="str">
        <f t="shared" si="35"/>
        <v/>
      </c>
    </row>
    <row r="91" spans="2:98" s="3" customFormat="1" ht="19.899999999999999" customHeight="1">
      <c r="B91" s="16" t="str">
        <f>IF('3 INPUT SAP DATA'!H94="","",'3 INPUT SAP DATA'!H94)</f>
        <v/>
      </c>
      <c r="C91" s="24" t="str">
        <f>IF($B91="","",Data!$G$115*Occupancy!$G87*Data!$I$115)</f>
        <v/>
      </c>
      <c r="D91" s="24" t="str">
        <f>IF($B91="","",Data!$G$115*Occupancy!$G87*Data!$I$115)</f>
        <v/>
      </c>
      <c r="E91" s="24" t="str">
        <f>IF($B91="","",Data!$G$115*Occupancy!$G87*Data!$I$115)</f>
        <v/>
      </c>
      <c r="F91" s="24" t="str">
        <f>IF($B91="","",Data!$G$115*Occupancy!$G87*Data!$I$115)</f>
        <v/>
      </c>
      <c r="G91" s="24" t="str">
        <f>IF($B91="","",Data!$G$115*Occupancy!$G87*Data!$I$115)</f>
        <v/>
      </c>
      <c r="H91" s="24" t="str">
        <f>IF($B91="","",Data!$G$115*Occupancy!$G87*Data!$I$115)</f>
        <v/>
      </c>
      <c r="I91" s="24" t="str">
        <f>IF($B91="","",Data!$G$115*Occupancy!$G87*Data!$I$115)</f>
        <v/>
      </c>
      <c r="J91" s="24" t="str">
        <f>IF($B91="","",Data!$G$115*Occupancy!$G87*Data!$I$115)</f>
        <v/>
      </c>
      <c r="K91" s="24" t="str">
        <f>IF($B91="","",Data!$G$115*Occupancy!$G87*Data!$I$115)</f>
        <v/>
      </c>
      <c r="L91" s="24" t="str">
        <f>IF($B91="","",Data!$G$115*Occupancy!$G87*Data!$I$115)</f>
        <v/>
      </c>
      <c r="M91" s="24" t="str">
        <f>IF($B91="","",Data!$G$115*Occupancy!$G87*Data!$I$115)</f>
        <v/>
      </c>
      <c r="N91" s="24" t="str">
        <f>IF($B91="","",Data!$G$115*Occupancy!$G87*Data!$I$115)</f>
        <v/>
      </c>
      <c r="O91" s="175" t="str">
        <f>IF($B91="","",Lighting!P90)</f>
        <v/>
      </c>
      <c r="P91" s="175" t="str">
        <f>IF($B91="","",Lighting!Q90)</f>
        <v/>
      </c>
      <c r="Q91" s="175" t="str">
        <f>IF($B91="","",Lighting!R90)</f>
        <v/>
      </c>
      <c r="R91" s="175" t="str">
        <f>IF($B91="","",Lighting!S90)</f>
        <v/>
      </c>
      <c r="S91" s="175" t="str">
        <f>IF($B91="","",Lighting!T90)</f>
        <v/>
      </c>
      <c r="T91" s="175" t="str">
        <f>IF($B91="","",Lighting!U90)</f>
        <v/>
      </c>
      <c r="U91" s="175" t="str">
        <f>IF($B91="","",Lighting!V90)</f>
        <v/>
      </c>
      <c r="V91" s="175" t="str">
        <f>IF($B91="","",Lighting!W90)</f>
        <v/>
      </c>
      <c r="W91" s="175" t="str">
        <f>IF($B91="","",Lighting!X90)</f>
        <v/>
      </c>
      <c r="X91" s="175" t="str">
        <f>IF($B91="","",Lighting!Y90)</f>
        <v/>
      </c>
      <c r="Y91" s="175" t="str">
        <f>IF($B91="","",Lighting!Z90)</f>
        <v/>
      </c>
      <c r="Z91" s="175" t="str">
        <f>IF($B91="","",Lighting!AA90)</f>
        <v/>
      </c>
      <c r="AA91" s="24" t="str">
        <f>IF($B91="","",Appliances!W90)</f>
        <v/>
      </c>
      <c r="AB91" s="24" t="str">
        <f>IF($B91="","",Appliances!X90)</f>
        <v/>
      </c>
      <c r="AC91" s="24" t="str">
        <f>IF($B91="","",Appliances!Y90)</f>
        <v/>
      </c>
      <c r="AD91" s="24" t="str">
        <f>IF($B91="","",Appliances!Z90)</f>
        <v/>
      </c>
      <c r="AE91" s="24" t="str">
        <f>IF($B91="","",Appliances!AA90)</f>
        <v/>
      </c>
      <c r="AF91" s="24" t="str">
        <f>IF($B91="","",Appliances!AB90)</f>
        <v/>
      </c>
      <c r="AG91" s="24" t="str">
        <f>IF($B91="","",Appliances!AC90)</f>
        <v/>
      </c>
      <c r="AH91" s="24" t="str">
        <f>IF($B91="","",Appliances!AD90)</f>
        <v/>
      </c>
      <c r="AI91" s="24" t="str">
        <f>IF($B91="","",Appliances!AE90)</f>
        <v/>
      </c>
      <c r="AJ91" s="24" t="str">
        <f>IF($B91="","",Appliances!AF90)</f>
        <v/>
      </c>
      <c r="AK91" s="24" t="str">
        <f>IF($B91="","",Appliances!AG90)</f>
        <v/>
      </c>
      <c r="AL91" s="24" t="str">
        <f>IF($B91="","",Appliances!AH90)</f>
        <v/>
      </c>
      <c r="AM91" s="24" t="str">
        <f>IF($B91="","",Cooking!P90)</f>
        <v/>
      </c>
      <c r="AN91" s="24" t="str">
        <f>IF($B91="","",Cooking!Q90)</f>
        <v/>
      </c>
      <c r="AO91" s="24" t="str">
        <f>IF($B91="","",Cooking!R90)</f>
        <v/>
      </c>
      <c r="AP91" s="24" t="str">
        <f>IF($B91="","",Cooking!S90)</f>
        <v/>
      </c>
      <c r="AQ91" s="24" t="str">
        <f>IF($B91="","",Cooking!T90)</f>
        <v/>
      </c>
      <c r="AR91" s="24" t="str">
        <f>IF($B91="","",Cooking!U90)</f>
        <v/>
      </c>
      <c r="AS91" s="24" t="str">
        <f>IF($B91="","",Cooking!V90)</f>
        <v/>
      </c>
      <c r="AT91" s="24" t="str">
        <f>IF($B91="","",Cooking!W90)</f>
        <v/>
      </c>
      <c r="AU91" s="24" t="str">
        <f>IF($B91="","",Cooking!X90)</f>
        <v/>
      </c>
      <c r="AV91" s="24" t="str">
        <f>IF($B91="","",Cooking!Y90)</f>
        <v/>
      </c>
      <c r="AW91" s="24" t="str">
        <f>IF($B91="","",Cooking!Z90)</f>
        <v/>
      </c>
      <c r="AX91" s="24" t="str">
        <f>IF($B91="","",Cooking!AA90)</f>
        <v/>
      </c>
      <c r="AY91" s="176" t="str">
        <f>IF($B91="","",IF(ISNUMBER(SEARCH("Gas",'3 INPUT SAP DATA'!$AI94)),Data!$G$119*Data!$I$119,0)
+(('3 INPUT SAP DATA'!$AQ94*1000/8760)-IF(ISNUMBER(SEARCH("Gas",'3 INPUT SAP DATA'!$AI94)),Data!$G$119*Data!$I$119,0))
*IF(ISNUMBER(SEARCH("MVHR",'3 INPUT SAP DATA'!$R94)),Data!$I$121,IF(ISNUMBER(SEARCH("Positive",'3 INPUT SAP DATA'!$R94)),Data!$I$120)))</f>
        <v/>
      </c>
      <c r="AZ91" s="176" t="str">
        <f>IF($B91="","",IF(ISNUMBER(SEARCH("Gas",'3 INPUT SAP DATA'!$AI94)),Data!$G$119*Data!$I$119,0)
+(('3 INPUT SAP DATA'!$AQ94*1000/8760)-IF(ISNUMBER(SEARCH("Gas",'3 INPUT SAP DATA'!$AI94)),Data!$G$119*Data!$I$119,0))
*IF(ISNUMBER(SEARCH("MVHR",'3 INPUT SAP DATA'!$R94)),Data!$I$121,IF(ISNUMBER(SEARCH("Positive",'3 INPUT SAP DATA'!$R94)),Data!$I$120)))</f>
        <v/>
      </c>
      <c r="BA91" s="176" t="str">
        <f>IF($B91="","",IF(ISNUMBER(SEARCH("Gas",'3 INPUT SAP DATA'!$AI94)),Data!$G$119*Data!$I$119,0)
+(('3 INPUT SAP DATA'!$AQ94*1000/8760)-IF(ISNUMBER(SEARCH("Gas",'3 INPUT SAP DATA'!$AI94)),Data!$G$119*Data!$I$119,0))
*IF(ISNUMBER(SEARCH("MVHR",'3 INPUT SAP DATA'!$R94)),Data!$I$121,IF(ISNUMBER(SEARCH("Positive",'3 INPUT SAP DATA'!$R94)),Data!$I$120)))</f>
        <v/>
      </c>
      <c r="BB91" s="176" t="str">
        <f>IF($B91="","",IF(ISNUMBER(SEARCH("Gas",'3 INPUT SAP DATA'!$AI94)),Data!$G$119*Data!$I$119,0)
+(('3 INPUT SAP DATA'!$AQ94*1000/8760)-IF(ISNUMBER(SEARCH("Gas",'3 INPUT SAP DATA'!$AI94)),Data!$G$119*Data!$I$119,0))
*IF(ISNUMBER(SEARCH("MVHR",'3 INPUT SAP DATA'!$R94)),Data!$I$121,IF(ISNUMBER(SEARCH("Positive",'3 INPUT SAP DATA'!$R94)),Data!$I$120)))</f>
        <v/>
      </c>
      <c r="BC91" s="176" t="str">
        <f>IF($B91="","",IF(ISNUMBER(SEARCH("Gas",'3 INPUT SAP DATA'!$AI94)),Data!$G$119*Data!$I$119,0)
+(('3 INPUT SAP DATA'!$AQ94*1000/8760)-IF(ISNUMBER(SEARCH("Gas",'3 INPUT SAP DATA'!$AI94)),Data!$G$119*Data!$I$119,0))
*IF(ISNUMBER(SEARCH("MVHR",'3 INPUT SAP DATA'!$R94)),Data!$I$121,IF(ISNUMBER(SEARCH("Positive",'3 INPUT SAP DATA'!$R94)),Data!$I$120)))</f>
        <v/>
      </c>
      <c r="BD91" s="176" t="str">
        <f>IF($B91="","",IF(ISNUMBER(SEARCH("Gas",'3 INPUT SAP DATA'!$AI94)),Data!$G$119*Data!$I$119,0)
+(('3 INPUT SAP DATA'!$AQ94*1000/8760)-IF(ISNUMBER(SEARCH("Gas",'3 INPUT SAP DATA'!$AI94)),Data!$G$119*Data!$I$119,0))
*IF(ISNUMBER(SEARCH("MVHR",'3 INPUT SAP DATA'!$R94)),Data!$I$121,IF(ISNUMBER(SEARCH("Positive",'3 INPUT SAP DATA'!$R94)),Data!$I$120)))</f>
        <v/>
      </c>
      <c r="BE91" s="176" t="str">
        <f>IF($B91="","",IF(ISNUMBER(SEARCH("Gas",'3 INPUT SAP DATA'!$AI94)),Data!$G$119*Data!$I$119,0)
+(('3 INPUT SAP DATA'!$AQ94*1000/8760)-IF(ISNUMBER(SEARCH("Gas",'3 INPUT SAP DATA'!$AI94)),Data!$G$119*Data!$I$119,0))
*IF(ISNUMBER(SEARCH("MVHR",'3 INPUT SAP DATA'!$R94)),Data!$I$121,IF(ISNUMBER(SEARCH("Positive",'3 INPUT SAP DATA'!$R94)),Data!$I$120)))</f>
        <v/>
      </c>
      <c r="BF91" s="176" t="str">
        <f>IF($B91="","",IF(ISNUMBER(SEARCH("Gas",'3 INPUT SAP DATA'!$AI94)),Data!$G$119*Data!$I$119,0)
+(('3 INPUT SAP DATA'!$AQ94*1000/8760)-IF(ISNUMBER(SEARCH("Gas",'3 INPUT SAP DATA'!$AI94)),Data!$G$119*Data!$I$119,0))
*IF(ISNUMBER(SEARCH("MVHR",'3 INPUT SAP DATA'!$R94)),Data!$I$121,IF(ISNUMBER(SEARCH("Positive",'3 INPUT SAP DATA'!$R94)),Data!$I$120)))</f>
        <v/>
      </c>
      <c r="BG91" s="176" t="str">
        <f>IF($B91="","",IF(ISNUMBER(SEARCH("Gas",'3 INPUT SAP DATA'!$AI94)),Data!$G$119*Data!$I$119,0)
+(('3 INPUT SAP DATA'!$AQ94*1000/8760)-IF(ISNUMBER(SEARCH("Gas",'3 INPUT SAP DATA'!$AI94)),Data!$G$119*Data!$I$119,0))
*IF(ISNUMBER(SEARCH("MVHR",'3 INPUT SAP DATA'!$R94)),Data!$I$121,IF(ISNUMBER(SEARCH("Positive",'3 INPUT SAP DATA'!$R94)),Data!$I$120)))</f>
        <v/>
      </c>
      <c r="BH91" s="176" t="str">
        <f>IF($B91="","",IF(ISNUMBER(SEARCH("Gas",'3 INPUT SAP DATA'!$AI94)),Data!$G$119*Data!$I$119,0)
+(('3 INPUT SAP DATA'!$AQ94*1000/8760)-IF(ISNUMBER(SEARCH("Gas",'3 INPUT SAP DATA'!$AI94)),Data!$G$119*Data!$I$119,0))
*IF(ISNUMBER(SEARCH("MVHR",'3 INPUT SAP DATA'!$R94)),Data!$I$121,IF(ISNUMBER(SEARCH("Positive",'3 INPUT SAP DATA'!$R94)),Data!$I$120)))</f>
        <v/>
      </c>
      <c r="BI91" s="176" t="str">
        <f>IF($B91="","",IF(ISNUMBER(SEARCH("Gas",'3 INPUT SAP DATA'!$AI94)),Data!$G$119*Data!$I$119,0)
+(('3 INPUT SAP DATA'!$AQ94*1000/8760)-IF(ISNUMBER(SEARCH("Gas",'3 INPUT SAP DATA'!$AI94)),Data!$G$119*Data!$I$119,0))
*IF(ISNUMBER(SEARCH("MVHR",'3 INPUT SAP DATA'!$R94)),Data!$I$121,IF(ISNUMBER(SEARCH("Positive",'3 INPUT SAP DATA'!$R94)),Data!$I$120)))</f>
        <v/>
      </c>
      <c r="BJ91" s="176" t="str">
        <f>IF($B91="","",IF(ISNUMBER(SEARCH("Gas",'3 INPUT SAP DATA'!$AI94)),Data!$G$119*Data!$I$119,0)
+(('3 INPUT SAP DATA'!$AQ94*1000/8760)-IF(ISNUMBER(SEARCH("Gas",'3 INPUT SAP DATA'!$AI94)),Data!$G$119*Data!$I$119,0))
*IF(ISNUMBER(SEARCH("MVHR",'3 INPUT SAP DATA'!$R94)),Data!$I$121,IF(ISNUMBER(SEARCH("Positive",'3 INPUT SAP DATA'!$R94)),Data!$I$120)))</f>
        <v/>
      </c>
      <c r="BK91" s="24" t="str">
        <f>IF($B91="","",Occupancy!$G87*Data!$G$122*Data!$I$122)</f>
        <v/>
      </c>
      <c r="BL91" s="24" t="str">
        <f>IF($B91="","",Occupancy!$G87*Data!$G$122*Data!$I$122)</f>
        <v/>
      </c>
      <c r="BM91" s="24" t="str">
        <f>IF($B91="","",Occupancy!$G87*Data!$G$122*Data!$I$122)</f>
        <v/>
      </c>
      <c r="BN91" s="24" t="str">
        <f>IF($B91="","",Occupancy!$G87*Data!$G$122*Data!$I$122)</f>
        <v/>
      </c>
      <c r="BO91" s="24" t="str">
        <f>IF($B91="","",Occupancy!$G87*Data!$G$122*Data!$I$122)</f>
        <v/>
      </c>
      <c r="BP91" s="24" t="str">
        <f>IF($B91="","",Occupancy!$G87*Data!$G$122*Data!$I$122)</f>
        <v/>
      </c>
      <c r="BQ91" s="24" t="str">
        <f>IF($B91="","",Occupancy!$G87*Data!$G$122*Data!$I$122)</f>
        <v/>
      </c>
      <c r="BR91" s="24" t="str">
        <f>IF($B91="","",Occupancy!$G87*Data!$G$122*Data!$I$122)</f>
        <v/>
      </c>
      <c r="BS91" s="24" t="str">
        <f>IF($B91="","",Occupancy!$G87*Data!$G$122*Data!$I$122)</f>
        <v/>
      </c>
      <c r="BT91" s="24" t="str">
        <f>IF($B91="","",Occupancy!$G87*Data!$G$122*Data!$I$122)</f>
        <v/>
      </c>
      <c r="BU91" s="24" t="str">
        <f>IF($B91="","",Occupancy!$G87*Data!$G$122*Data!$I$122)</f>
        <v/>
      </c>
      <c r="BV91" s="24" t="str">
        <f>IF($B91="","",Occupancy!$G87*Data!$G$122*Data!$I$122)</f>
        <v/>
      </c>
      <c r="BW91" s="175" t="str">
        <f>IF($B91="","",1000*DHW!CV91/(Data!D$18*24))</f>
        <v/>
      </c>
      <c r="BX91" s="175" t="str">
        <f>IF($B91="","",1000*DHW!CW91/(Data!E$18*24))</f>
        <v/>
      </c>
      <c r="BY91" s="175" t="str">
        <f>IF($B91="","",1000*DHW!CX91/(Data!F$18*24))</f>
        <v/>
      </c>
      <c r="BZ91" s="175" t="str">
        <f>IF($B91="","",1000*DHW!CY91/(Data!G$18*24))</f>
        <v/>
      </c>
      <c r="CA91" s="175" t="str">
        <f>IF($B91="","",1000*DHW!CZ91/(Data!H$18*24))</f>
        <v/>
      </c>
      <c r="CB91" s="175" t="str">
        <f>IF($B91="","",1000*DHW!DA91/(Data!I$18*24))</f>
        <v/>
      </c>
      <c r="CC91" s="175" t="str">
        <f>IF($B91="","",1000*DHW!DB91/(Data!J$18*24))</f>
        <v/>
      </c>
      <c r="CD91" s="175" t="str">
        <f>IF($B91="","",1000*DHW!DC91/(Data!K$18*24))</f>
        <v/>
      </c>
      <c r="CE91" s="175" t="str">
        <f>IF($B91="","",1000*DHW!DD91/(Data!L$18*24))</f>
        <v/>
      </c>
      <c r="CF91" s="175" t="str">
        <f>IF($B91="","",1000*DHW!DE91/(Data!M$18*24))</f>
        <v/>
      </c>
      <c r="CG91" s="175" t="str">
        <f>IF($B91="","",1000*DHW!DF91/(Data!N$18*24))</f>
        <v/>
      </c>
      <c r="CH91" s="175" t="str">
        <f>IF($B91="","",1000*DHW!DG91/(Data!O$18*24))</f>
        <v/>
      </c>
      <c r="CI91" s="24" t="str">
        <f t="shared" si="24"/>
        <v/>
      </c>
      <c r="CJ91" s="24" t="str">
        <f t="shared" si="25"/>
        <v/>
      </c>
      <c r="CK91" s="24" t="str">
        <f t="shared" si="26"/>
        <v/>
      </c>
      <c r="CL91" s="24" t="str">
        <f t="shared" si="27"/>
        <v/>
      </c>
      <c r="CM91" s="24" t="str">
        <f t="shared" si="28"/>
        <v/>
      </c>
      <c r="CN91" s="24" t="str">
        <f t="shared" si="29"/>
        <v/>
      </c>
      <c r="CO91" s="24" t="str">
        <f t="shared" si="30"/>
        <v/>
      </c>
      <c r="CP91" s="24" t="str">
        <f t="shared" si="31"/>
        <v/>
      </c>
      <c r="CQ91" s="24" t="str">
        <f t="shared" si="32"/>
        <v/>
      </c>
      <c r="CR91" s="24" t="str">
        <f t="shared" si="33"/>
        <v/>
      </c>
      <c r="CS91" s="24" t="str">
        <f t="shared" si="34"/>
        <v/>
      </c>
      <c r="CT91" s="24" t="str">
        <f t="shared" si="35"/>
        <v/>
      </c>
    </row>
    <row r="92" spans="2:98" s="3" customFormat="1" ht="19.899999999999999" customHeight="1">
      <c r="B92" s="16" t="str">
        <f>IF('3 INPUT SAP DATA'!H95="","",'3 INPUT SAP DATA'!H95)</f>
        <v/>
      </c>
      <c r="C92" s="24" t="str">
        <f>IF($B92="","",Data!$G$115*Occupancy!$G88*Data!$I$115)</f>
        <v/>
      </c>
      <c r="D92" s="24" t="str">
        <f>IF($B92="","",Data!$G$115*Occupancy!$G88*Data!$I$115)</f>
        <v/>
      </c>
      <c r="E92" s="24" t="str">
        <f>IF($B92="","",Data!$G$115*Occupancy!$G88*Data!$I$115)</f>
        <v/>
      </c>
      <c r="F92" s="24" t="str">
        <f>IF($B92="","",Data!$G$115*Occupancy!$G88*Data!$I$115)</f>
        <v/>
      </c>
      <c r="G92" s="24" t="str">
        <f>IF($B92="","",Data!$G$115*Occupancy!$G88*Data!$I$115)</f>
        <v/>
      </c>
      <c r="H92" s="24" t="str">
        <f>IF($B92="","",Data!$G$115*Occupancy!$G88*Data!$I$115)</f>
        <v/>
      </c>
      <c r="I92" s="24" t="str">
        <f>IF($B92="","",Data!$G$115*Occupancy!$G88*Data!$I$115)</f>
        <v/>
      </c>
      <c r="J92" s="24" t="str">
        <f>IF($B92="","",Data!$G$115*Occupancy!$G88*Data!$I$115)</f>
        <v/>
      </c>
      <c r="K92" s="24" t="str">
        <f>IF($B92="","",Data!$G$115*Occupancy!$G88*Data!$I$115)</f>
        <v/>
      </c>
      <c r="L92" s="24" t="str">
        <f>IF($B92="","",Data!$G$115*Occupancy!$G88*Data!$I$115)</f>
        <v/>
      </c>
      <c r="M92" s="24" t="str">
        <f>IF($B92="","",Data!$G$115*Occupancy!$G88*Data!$I$115)</f>
        <v/>
      </c>
      <c r="N92" s="24" t="str">
        <f>IF($B92="","",Data!$G$115*Occupancy!$G88*Data!$I$115)</f>
        <v/>
      </c>
      <c r="O92" s="175" t="str">
        <f>IF($B92="","",Lighting!P91)</f>
        <v/>
      </c>
      <c r="P92" s="175" t="str">
        <f>IF($B92="","",Lighting!Q91)</f>
        <v/>
      </c>
      <c r="Q92" s="175" t="str">
        <f>IF($B92="","",Lighting!R91)</f>
        <v/>
      </c>
      <c r="R92" s="175" t="str">
        <f>IF($B92="","",Lighting!S91)</f>
        <v/>
      </c>
      <c r="S92" s="175" t="str">
        <f>IF($B92="","",Lighting!T91)</f>
        <v/>
      </c>
      <c r="T92" s="175" t="str">
        <f>IF($B92="","",Lighting!U91)</f>
        <v/>
      </c>
      <c r="U92" s="175" t="str">
        <f>IF($B92="","",Lighting!V91)</f>
        <v/>
      </c>
      <c r="V92" s="175" t="str">
        <f>IF($B92="","",Lighting!W91)</f>
        <v/>
      </c>
      <c r="W92" s="175" t="str">
        <f>IF($B92="","",Lighting!X91)</f>
        <v/>
      </c>
      <c r="X92" s="175" t="str">
        <f>IF($B92="","",Lighting!Y91)</f>
        <v/>
      </c>
      <c r="Y92" s="175" t="str">
        <f>IF($B92="","",Lighting!Z91)</f>
        <v/>
      </c>
      <c r="Z92" s="175" t="str">
        <f>IF($B92="","",Lighting!AA91)</f>
        <v/>
      </c>
      <c r="AA92" s="24" t="str">
        <f>IF($B92="","",Appliances!W91)</f>
        <v/>
      </c>
      <c r="AB92" s="24" t="str">
        <f>IF($B92="","",Appliances!X91)</f>
        <v/>
      </c>
      <c r="AC92" s="24" t="str">
        <f>IF($B92="","",Appliances!Y91)</f>
        <v/>
      </c>
      <c r="AD92" s="24" t="str">
        <f>IF($B92="","",Appliances!Z91)</f>
        <v/>
      </c>
      <c r="AE92" s="24" t="str">
        <f>IF($B92="","",Appliances!AA91)</f>
        <v/>
      </c>
      <c r="AF92" s="24" t="str">
        <f>IF($B92="","",Appliances!AB91)</f>
        <v/>
      </c>
      <c r="AG92" s="24" t="str">
        <f>IF($B92="","",Appliances!AC91)</f>
        <v/>
      </c>
      <c r="AH92" s="24" t="str">
        <f>IF($B92="","",Appliances!AD91)</f>
        <v/>
      </c>
      <c r="AI92" s="24" t="str">
        <f>IF($B92="","",Appliances!AE91)</f>
        <v/>
      </c>
      <c r="AJ92" s="24" t="str">
        <f>IF($B92="","",Appliances!AF91)</f>
        <v/>
      </c>
      <c r="AK92" s="24" t="str">
        <f>IF($B92="","",Appliances!AG91)</f>
        <v/>
      </c>
      <c r="AL92" s="24" t="str">
        <f>IF($B92="","",Appliances!AH91)</f>
        <v/>
      </c>
      <c r="AM92" s="24" t="str">
        <f>IF($B92="","",Cooking!P91)</f>
        <v/>
      </c>
      <c r="AN92" s="24" t="str">
        <f>IF($B92="","",Cooking!Q91)</f>
        <v/>
      </c>
      <c r="AO92" s="24" t="str">
        <f>IF($B92="","",Cooking!R91)</f>
        <v/>
      </c>
      <c r="AP92" s="24" t="str">
        <f>IF($B92="","",Cooking!S91)</f>
        <v/>
      </c>
      <c r="AQ92" s="24" t="str">
        <f>IF($B92="","",Cooking!T91)</f>
        <v/>
      </c>
      <c r="AR92" s="24" t="str">
        <f>IF($B92="","",Cooking!U91)</f>
        <v/>
      </c>
      <c r="AS92" s="24" t="str">
        <f>IF($B92="","",Cooking!V91)</f>
        <v/>
      </c>
      <c r="AT92" s="24" t="str">
        <f>IF($B92="","",Cooking!W91)</f>
        <v/>
      </c>
      <c r="AU92" s="24" t="str">
        <f>IF($B92="","",Cooking!X91)</f>
        <v/>
      </c>
      <c r="AV92" s="24" t="str">
        <f>IF($B92="","",Cooking!Y91)</f>
        <v/>
      </c>
      <c r="AW92" s="24" t="str">
        <f>IF($B92="","",Cooking!Z91)</f>
        <v/>
      </c>
      <c r="AX92" s="24" t="str">
        <f>IF($B92="","",Cooking!AA91)</f>
        <v/>
      </c>
      <c r="AY92" s="176" t="str">
        <f>IF($B92="","",IF(ISNUMBER(SEARCH("Gas",'3 INPUT SAP DATA'!$AI95)),Data!$G$119*Data!$I$119,0)
+(('3 INPUT SAP DATA'!$AQ95*1000/8760)-IF(ISNUMBER(SEARCH("Gas",'3 INPUT SAP DATA'!$AI95)),Data!$G$119*Data!$I$119,0))
*IF(ISNUMBER(SEARCH("MVHR",'3 INPUT SAP DATA'!$R95)),Data!$I$121,IF(ISNUMBER(SEARCH("Positive",'3 INPUT SAP DATA'!$R95)),Data!$I$120)))</f>
        <v/>
      </c>
      <c r="AZ92" s="176" t="str">
        <f>IF($B92="","",IF(ISNUMBER(SEARCH("Gas",'3 INPUT SAP DATA'!$AI95)),Data!$G$119*Data!$I$119,0)
+(('3 INPUT SAP DATA'!$AQ95*1000/8760)-IF(ISNUMBER(SEARCH("Gas",'3 INPUT SAP DATA'!$AI95)),Data!$G$119*Data!$I$119,0))
*IF(ISNUMBER(SEARCH("MVHR",'3 INPUT SAP DATA'!$R95)),Data!$I$121,IF(ISNUMBER(SEARCH("Positive",'3 INPUT SAP DATA'!$R95)),Data!$I$120)))</f>
        <v/>
      </c>
      <c r="BA92" s="176" t="str">
        <f>IF($B92="","",IF(ISNUMBER(SEARCH("Gas",'3 INPUT SAP DATA'!$AI95)),Data!$G$119*Data!$I$119,0)
+(('3 INPUT SAP DATA'!$AQ95*1000/8760)-IF(ISNUMBER(SEARCH("Gas",'3 INPUT SAP DATA'!$AI95)),Data!$G$119*Data!$I$119,0))
*IF(ISNUMBER(SEARCH("MVHR",'3 INPUT SAP DATA'!$R95)),Data!$I$121,IF(ISNUMBER(SEARCH("Positive",'3 INPUT SAP DATA'!$R95)),Data!$I$120)))</f>
        <v/>
      </c>
      <c r="BB92" s="176" t="str">
        <f>IF($B92="","",IF(ISNUMBER(SEARCH("Gas",'3 INPUT SAP DATA'!$AI95)),Data!$G$119*Data!$I$119,0)
+(('3 INPUT SAP DATA'!$AQ95*1000/8760)-IF(ISNUMBER(SEARCH("Gas",'3 INPUT SAP DATA'!$AI95)),Data!$G$119*Data!$I$119,0))
*IF(ISNUMBER(SEARCH("MVHR",'3 INPUT SAP DATA'!$R95)),Data!$I$121,IF(ISNUMBER(SEARCH("Positive",'3 INPUT SAP DATA'!$R95)),Data!$I$120)))</f>
        <v/>
      </c>
      <c r="BC92" s="176" t="str">
        <f>IF($B92="","",IF(ISNUMBER(SEARCH("Gas",'3 INPUT SAP DATA'!$AI95)),Data!$G$119*Data!$I$119,0)
+(('3 INPUT SAP DATA'!$AQ95*1000/8760)-IF(ISNUMBER(SEARCH("Gas",'3 INPUT SAP DATA'!$AI95)),Data!$G$119*Data!$I$119,0))
*IF(ISNUMBER(SEARCH("MVHR",'3 INPUT SAP DATA'!$R95)),Data!$I$121,IF(ISNUMBER(SEARCH("Positive",'3 INPUT SAP DATA'!$R95)),Data!$I$120)))</f>
        <v/>
      </c>
      <c r="BD92" s="176" t="str">
        <f>IF($B92="","",IF(ISNUMBER(SEARCH("Gas",'3 INPUT SAP DATA'!$AI95)),Data!$G$119*Data!$I$119,0)
+(('3 INPUT SAP DATA'!$AQ95*1000/8760)-IF(ISNUMBER(SEARCH("Gas",'3 INPUT SAP DATA'!$AI95)),Data!$G$119*Data!$I$119,0))
*IF(ISNUMBER(SEARCH("MVHR",'3 INPUT SAP DATA'!$R95)),Data!$I$121,IF(ISNUMBER(SEARCH("Positive",'3 INPUT SAP DATA'!$R95)),Data!$I$120)))</f>
        <v/>
      </c>
      <c r="BE92" s="176" t="str">
        <f>IF($B92="","",IF(ISNUMBER(SEARCH("Gas",'3 INPUT SAP DATA'!$AI95)),Data!$G$119*Data!$I$119,0)
+(('3 INPUT SAP DATA'!$AQ95*1000/8760)-IF(ISNUMBER(SEARCH("Gas",'3 INPUT SAP DATA'!$AI95)),Data!$G$119*Data!$I$119,0))
*IF(ISNUMBER(SEARCH("MVHR",'3 INPUT SAP DATA'!$R95)),Data!$I$121,IF(ISNUMBER(SEARCH("Positive",'3 INPUT SAP DATA'!$R95)),Data!$I$120)))</f>
        <v/>
      </c>
      <c r="BF92" s="176" t="str">
        <f>IF($B92="","",IF(ISNUMBER(SEARCH("Gas",'3 INPUT SAP DATA'!$AI95)),Data!$G$119*Data!$I$119,0)
+(('3 INPUT SAP DATA'!$AQ95*1000/8760)-IF(ISNUMBER(SEARCH("Gas",'3 INPUT SAP DATA'!$AI95)),Data!$G$119*Data!$I$119,0))
*IF(ISNUMBER(SEARCH("MVHR",'3 INPUT SAP DATA'!$R95)),Data!$I$121,IF(ISNUMBER(SEARCH("Positive",'3 INPUT SAP DATA'!$R95)),Data!$I$120)))</f>
        <v/>
      </c>
      <c r="BG92" s="176" t="str">
        <f>IF($B92="","",IF(ISNUMBER(SEARCH("Gas",'3 INPUT SAP DATA'!$AI95)),Data!$G$119*Data!$I$119,0)
+(('3 INPUT SAP DATA'!$AQ95*1000/8760)-IF(ISNUMBER(SEARCH("Gas",'3 INPUT SAP DATA'!$AI95)),Data!$G$119*Data!$I$119,0))
*IF(ISNUMBER(SEARCH("MVHR",'3 INPUT SAP DATA'!$R95)),Data!$I$121,IF(ISNUMBER(SEARCH("Positive",'3 INPUT SAP DATA'!$R95)),Data!$I$120)))</f>
        <v/>
      </c>
      <c r="BH92" s="176" t="str">
        <f>IF($B92="","",IF(ISNUMBER(SEARCH("Gas",'3 INPUT SAP DATA'!$AI95)),Data!$G$119*Data!$I$119,0)
+(('3 INPUT SAP DATA'!$AQ95*1000/8760)-IF(ISNUMBER(SEARCH("Gas",'3 INPUT SAP DATA'!$AI95)),Data!$G$119*Data!$I$119,0))
*IF(ISNUMBER(SEARCH("MVHR",'3 INPUT SAP DATA'!$R95)),Data!$I$121,IF(ISNUMBER(SEARCH("Positive",'3 INPUT SAP DATA'!$R95)),Data!$I$120)))</f>
        <v/>
      </c>
      <c r="BI92" s="176" t="str">
        <f>IF($B92="","",IF(ISNUMBER(SEARCH("Gas",'3 INPUT SAP DATA'!$AI95)),Data!$G$119*Data!$I$119,0)
+(('3 INPUT SAP DATA'!$AQ95*1000/8760)-IF(ISNUMBER(SEARCH("Gas",'3 INPUT SAP DATA'!$AI95)),Data!$G$119*Data!$I$119,0))
*IF(ISNUMBER(SEARCH("MVHR",'3 INPUT SAP DATA'!$R95)),Data!$I$121,IF(ISNUMBER(SEARCH("Positive",'3 INPUT SAP DATA'!$R95)),Data!$I$120)))</f>
        <v/>
      </c>
      <c r="BJ92" s="176" t="str">
        <f>IF($B92="","",IF(ISNUMBER(SEARCH("Gas",'3 INPUT SAP DATA'!$AI95)),Data!$G$119*Data!$I$119,0)
+(('3 INPUT SAP DATA'!$AQ95*1000/8760)-IF(ISNUMBER(SEARCH("Gas",'3 INPUT SAP DATA'!$AI95)),Data!$G$119*Data!$I$119,0))
*IF(ISNUMBER(SEARCH("MVHR",'3 INPUT SAP DATA'!$R95)),Data!$I$121,IF(ISNUMBER(SEARCH("Positive",'3 INPUT SAP DATA'!$R95)),Data!$I$120)))</f>
        <v/>
      </c>
      <c r="BK92" s="24" t="str">
        <f>IF($B92="","",Occupancy!$G88*Data!$G$122*Data!$I$122)</f>
        <v/>
      </c>
      <c r="BL92" s="24" t="str">
        <f>IF($B92="","",Occupancy!$G88*Data!$G$122*Data!$I$122)</f>
        <v/>
      </c>
      <c r="BM92" s="24" t="str">
        <f>IF($B92="","",Occupancy!$G88*Data!$G$122*Data!$I$122)</f>
        <v/>
      </c>
      <c r="BN92" s="24" t="str">
        <f>IF($B92="","",Occupancy!$G88*Data!$G$122*Data!$I$122)</f>
        <v/>
      </c>
      <c r="BO92" s="24" t="str">
        <f>IF($B92="","",Occupancy!$G88*Data!$G$122*Data!$I$122)</f>
        <v/>
      </c>
      <c r="BP92" s="24" t="str">
        <f>IF($B92="","",Occupancy!$G88*Data!$G$122*Data!$I$122)</f>
        <v/>
      </c>
      <c r="BQ92" s="24" t="str">
        <f>IF($B92="","",Occupancy!$G88*Data!$G$122*Data!$I$122)</f>
        <v/>
      </c>
      <c r="BR92" s="24" t="str">
        <f>IF($B92="","",Occupancy!$G88*Data!$G$122*Data!$I$122)</f>
        <v/>
      </c>
      <c r="BS92" s="24" t="str">
        <f>IF($B92="","",Occupancy!$G88*Data!$G$122*Data!$I$122)</f>
        <v/>
      </c>
      <c r="BT92" s="24" t="str">
        <f>IF($B92="","",Occupancy!$G88*Data!$G$122*Data!$I$122)</f>
        <v/>
      </c>
      <c r="BU92" s="24" t="str">
        <f>IF($B92="","",Occupancy!$G88*Data!$G$122*Data!$I$122)</f>
        <v/>
      </c>
      <c r="BV92" s="24" t="str">
        <f>IF($B92="","",Occupancy!$G88*Data!$G$122*Data!$I$122)</f>
        <v/>
      </c>
      <c r="BW92" s="175" t="str">
        <f>IF($B92="","",1000*DHW!CV92/(Data!D$18*24))</f>
        <v/>
      </c>
      <c r="BX92" s="175" t="str">
        <f>IF($B92="","",1000*DHW!CW92/(Data!E$18*24))</f>
        <v/>
      </c>
      <c r="BY92" s="175" t="str">
        <f>IF($B92="","",1000*DHW!CX92/(Data!F$18*24))</f>
        <v/>
      </c>
      <c r="BZ92" s="175" t="str">
        <f>IF($B92="","",1000*DHW!CY92/(Data!G$18*24))</f>
        <v/>
      </c>
      <c r="CA92" s="175" t="str">
        <f>IF($B92="","",1000*DHW!CZ92/(Data!H$18*24))</f>
        <v/>
      </c>
      <c r="CB92" s="175" t="str">
        <f>IF($B92="","",1000*DHW!DA92/(Data!I$18*24))</f>
        <v/>
      </c>
      <c r="CC92" s="175" t="str">
        <f>IF($B92="","",1000*DHW!DB92/(Data!J$18*24))</f>
        <v/>
      </c>
      <c r="CD92" s="175" t="str">
        <f>IF($B92="","",1000*DHW!DC92/(Data!K$18*24))</f>
        <v/>
      </c>
      <c r="CE92" s="175" t="str">
        <f>IF($B92="","",1000*DHW!DD92/(Data!L$18*24))</f>
        <v/>
      </c>
      <c r="CF92" s="175" t="str">
        <f>IF($B92="","",1000*DHW!DE92/(Data!M$18*24))</f>
        <v/>
      </c>
      <c r="CG92" s="175" t="str">
        <f>IF($B92="","",1000*DHW!DF92/(Data!N$18*24))</f>
        <v/>
      </c>
      <c r="CH92" s="175" t="str">
        <f>IF($B92="","",1000*DHW!DG92/(Data!O$18*24))</f>
        <v/>
      </c>
      <c r="CI92" s="24" t="str">
        <f t="shared" si="24"/>
        <v/>
      </c>
      <c r="CJ92" s="24" t="str">
        <f t="shared" si="25"/>
        <v/>
      </c>
      <c r="CK92" s="24" t="str">
        <f t="shared" si="26"/>
        <v/>
      </c>
      <c r="CL92" s="24" t="str">
        <f t="shared" si="27"/>
        <v/>
      </c>
      <c r="CM92" s="24" t="str">
        <f t="shared" si="28"/>
        <v/>
      </c>
      <c r="CN92" s="24" t="str">
        <f t="shared" si="29"/>
        <v/>
      </c>
      <c r="CO92" s="24" t="str">
        <f t="shared" si="30"/>
        <v/>
      </c>
      <c r="CP92" s="24" t="str">
        <f t="shared" si="31"/>
        <v/>
      </c>
      <c r="CQ92" s="24" t="str">
        <f t="shared" si="32"/>
        <v/>
      </c>
      <c r="CR92" s="24" t="str">
        <f t="shared" si="33"/>
        <v/>
      </c>
      <c r="CS92" s="24" t="str">
        <f t="shared" si="34"/>
        <v/>
      </c>
      <c r="CT92" s="24" t="str">
        <f t="shared" si="35"/>
        <v/>
      </c>
    </row>
    <row r="93" spans="2:98" s="3" customFormat="1" ht="19.899999999999999" customHeight="1">
      <c r="B93" s="16" t="str">
        <f>IF('3 INPUT SAP DATA'!H96="","",'3 INPUT SAP DATA'!H96)</f>
        <v/>
      </c>
      <c r="C93" s="24" t="str">
        <f>IF($B93="","",Data!$G$115*Occupancy!$G89*Data!$I$115)</f>
        <v/>
      </c>
      <c r="D93" s="24" t="str">
        <f>IF($B93="","",Data!$G$115*Occupancy!$G89*Data!$I$115)</f>
        <v/>
      </c>
      <c r="E93" s="24" t="str">
        <f>IF($B93="","",Data!$G$115*Occupancy!$G89*Data!$I$115)</f>
        <v/>
      </c>
      <c r="F93" s="24" t="str">
        <f>IF($B93="","",Data!$G$115*Occupancy!$G89*Data!$I$115)</f>
        <v/>
      </c>
      <c r="G93" s="24" t="str">
        <f>IF($B93="","",Data!$G$115*Occupancy!$G89*Data!$I$115)</f>
        <v/>
      </c>
      <c r="H93" s="24" t="str">
        <f>IF($B93="","",Data!$G$115*Occupancy!$G89*Data!$I$115)</f>
        <v/>
      </c>
      <c r="I93" s="24" t="str">
        <f>IF($B93="","",Data!$G$115*Occupancy!$G89*Data!$I$115)</f>
        <v/>
      </c>
      <c r="J93" s="24" t="str">
        <f>IF($B93="","",Data!$G$115*Occupancy!$G89*Data!$I$115)</f>
        <v/>
      </c>
      <c r="K93" s="24" t="str">
        <f>IF($B93="","",Data!$G$115*Occupancy!$G89*Data!$I$115)</f>
        <v/>
      </c>
      <c r="L93" s="24" t="str">
        <f>IF($B93="","",Data!$G$115*Occupancy!$G89*Data!$I$115)</f>
        <v/>
      </c>
      <c r="M93" s="24" t="str">
        <f>IF($B93="","",Data!$G$115*Occupancy!$G89*Data!$I$115)</f>
        <v/>
      </c>
      <c r="N93" s="24" t="str">
        <f>IF($B93="","",Data!$G$115*Occupancy!$G89*Data!$I$115)</f>
        <v/>
      </c>
      <c r="O93" s="175" t="str">
        <f>IF($B93="","",Lighting!P92)</f>
        <v/>
      </c>
      <c r="P93" s="175" t="str">
        <f>IF($B93="","",Lighting!Q92)</f>
        <v/>
      </c>
      <c r="Q93" s="175" t="str">
        <f>IF($B93="","",Lighting!R92)</f>
        <v/>
      </c>
      <c r="R93" s="175" t="str">
        <f>IF($B93="","",Lighting!S92)</f>
        <v/>
      </c>
      <c r="S93" s="175" t="str">
        <f>IF($B93="","",Lighting!T92)</f>
        <v/>
      </c>
      <c r="T93" s="175" t="str">
        <f>IF($B93="","",Lighting!U92)</f>
        <v/>
      </c>
      <c r="U93" s="175" t="str">
        <f>IF($B93="","",Lighting!V92)</f>
        <v/>
      </c>
      <c r="V93" s="175" t="str">
        <f>IF($B93="","",Lighting!W92)</f>
        <v/>
      </c>
      <c r="W93" s="175" t="str">
        <f>IF($B93="","",Lighting!X92)</f>
        <v/>
      </c>
      <c r="X93" s="175" t="str">
        <f>IF($B93="","",Lighting!Y92)</f>
        <v/>
      </c>
      <c r="Y93" s="175" t="str">
        <f>IF($B93="","",Lighting!Z92)</f>
        <v/>
      </c>
      <c r="Z93" s="175" t="str">
        <f>IF($B93="","",Lighting!AA92)</f>
        <v/>
      </c>
      <c r="AA93" s="24" t="str">
        <f>IF($B93="","",Appliances!W92)</f>
        <v/>
      </c>
      <c r="AB93" s="24" t="str">
        <f>IF($B93="","",Appliances!X92)</f>
        <v/>
      </c>
      <c r="AC93" s="24" t="str">
        <f>IF($B93="","",Appliances!Y92)</f>
        <v/>
      </c>
      <c r="AD93" s="24" t="str">
        <f>IF($B93="","",Appliances!Z92)</f>
        <v/>
      </c>
      <c r="AE93" s="24" t="str">
        <f>IF($B93="","",Appliances!AA92)</f>
        <v/>
      </c>
      <c r="AF93" s="24" t="str">
        <f>IF($B93="","",Appliances!AB92)</f>
        <v/>
      </c>
      <c r="AG93" s="24" t="str">
        <f>IF($B93="","",Appliances!AC92)</f>
        <v/>
      </c>
      <c r="AH93" s="24" t="str">
        <f>IF($B93="","",Appliances!AD92)</f>
        <v/>
      </c>
      <c r="AI93" s="24" t="str">
        <f>IF($B93="","",Appliances!AE92)</f>
        <v/>
      </c>
      <c r="AJ93" s="24" t="str">
        <f>IF($B93="","",Appliances!AF92)</f>
        <v/>
      </c>
      <c r="AK93" s="24" t="str">
        <f>IF($B93="","",Appliances!AG92)</f>
        <v/>
      </c>
      <c r="AL93" s="24" t="str">
        <f>IF($B93="","",Appliances!AH92)</f>
        <v/>
      </c>
      <c r="AM93" s="24" t="str">
        <f>IF($B93="","",Cooking!P92)</f>
        <v/>
      </c>
      <c r="AN93" s="24" t="str">
        <f>IF($B93="","",Cooking!Q92)</f>
        <v/>
      </c>
      <c r="AO93" s="24" t="str">
        <f>IF($B93="","",Cooking!R92)</f>
        <v/>
      </c>
      <c r="AP93" s="24" t="str">
        <f>IF($B93="","",Cooking!S92)</f>
        <v/>
      </c>
      <c r="AQ93" s="24" t="str">
        <f>IF($B93="","",Cooking!T92)</f>
        <v/>
      </c>
      <c r="AR93" s="24" t="str">
        <f>IF($B93="","",Cooking!U92)</f>
        <v/>
      </c>
      <c r="AS93" s="24" t="str">
        <f>IF($B93="","",Cooking!V92)</f>
        <v/>
      </c>
      <c r="AT93" s="24" t="str">
        <f>IF($B93="","",Cooking!W92)</f>
        <v/>
      </c>
      <c r="AU93" s="24" t="str">
        <f>IF($B93="","",Cooking!X92)</f>
        <v/>
      </c>
      <c r="AV93" s="24" t="str">
        <f>IF($B93="","",Cooking!Y92)</f>
        <v/>
      </c>
      <c r="AW93" s="24" t="str">
        <f>IF($B93="","",Cooking!Z92)</f>
        <v/>
      </c>
      <c r="AX93" s="24" t="str">
        <f>IF($B93="","",Cooking!AA92)</f>
        <v/>
      </c>
      <c r="AY93" s="176" t="str">
        <f>IF($B93="","",IF(ISNUMBER(SEARCH("Gas",'3 INPUT SAP DATA'!$AI96)),Data!$G$119*Data!$I$119,0)
+(('3 INPUT SAP DATA'!$AQ96*1000/8760)-IF(ISNUMBER(SEARCH("Gas",'3 INPUT SAP DATA'!$AI96)),Data!$G$119*Data!$I$119,0))
*IF(ISNUMBER(SEARCH("MVHR",'3 INPUT SAP DATA'!$R96)),Data!$I$121,IF(ISNUMBER(SEARCH("Positive",'3 INPUT SAP DATA'!$R96)),Data!$I$120)))</f>
        <v/>
      </c>
      <c r="AZ93" s="176" t="str">
        <f>IF($B93="","",IF(ISNUMBER(SEARCH("Gas",'3 INPUT SAP DATA'!$AI96)),Data!$G$119*Data!$I$119,0)
+(('3 INPUT SAP DATA'!$AQ96*1000/8760)-IF(ISNUMBER(SEARCH("Gas",'3 INPUT SAP DATA'!$AI96)),Data!$G$119*Data!$I$119,0))
*IF(ISNUMBER(SEARCH("MVHR",'3 INPUT SAP DATA'!$R96)),Data!$I$121,IF(ISNUMBER(SEARCH("Positive",'3 INPUT SAP DATA'!$R96)),Data!$I$120)))</f>
        <v/>
      </c>
      <c r="BA93" s="176" t="str">
        <f>IF($B93="","",IF(ISNUMBER(SEARCH("Gas",'3 INPUT SAP DATA'!$AI96)),Data!$G$119*Data!$I$119,0)
+(('3 INPUT SAP DATA'!$AQ96*1000/8760)-IF(ISNUMBER(SEARCH("Gas",'3 INPUT SAP DATA'!$AI96)),Data!$G$119*Data!$I$119,0))
*IF(ISNUMBER(SEARCH("MVHR",'3 INPUT SAP DATA'!$R96)),Data!$I$121,IF(ISNUMBER(SEARCH("Positive",'3 INPUT SAP DATA'!$R96)),Data!$I$120)))</f>
        <v/>
      </c>
      <c r="BB93" s="176" t="str">
        <f>IF($B93="","",IF(ISNUMBER(SEARCH("Gas",'3 INPUT SAP DATA'!$AI96)),Data!$G$119*Data!$I$119,0)
+(('3 INPUT SAP DATA'!$AQ96*1000/8760)-IF(ISNUMBER(SEARCH("Gas",'3 INPUT SAP DATA'!$AI96)),Data!$G$119*Data!$I$119,0))
*IF(ISNUMBER(SEARCH("MVHR",'3 INPUT SAP DATA'!$R96)),Data!$I$121,IF(ISNUMBER(SEARCH("Positive",'3 INPUT SAP DATA'!$R96)),Data!$I$120)))</f>
        <v/>
      </c>
      <c r="BC93" s="176" t="str">
        <f>IF($B93="","",IF(ISNUMBER(SEARCH("Gas",'3 INPUT SAP DATA'!$AI96)),Data!$G$119*Data!$I$119,0)
+(('3 INPUT SAP DATA'!$AQ96*1000/8760)-IF(ISNUMBER(SEARCH("Gas",'3 INPUT SAP DATA'!$AI96)),Data!$G$119*Data!$I$119,0))
*IF(ISNUMBER(SEARCH("MVHR",'3 INPUT SAP DATA'!$R96)),Data!$I$121,IF(ISNUMBER(SEARCH("Positive",'3 INPUT SAP DATA'!$R96)),Data!$I$120)))</f>
        <v/>
      </c>
      <c r="BD93" s="176" t="str">
        <f>IF($B93="","",IF(ISNUMBER(SEARCH("Gas",'3 INPUT SAP DATA'!$AI96)),Data!$G$119*Data!$I$119,0)
+(('3 INPUT SAP DATA'!$AQ96*1000/8760)-IF(ISNUMBER(SEARCH("Gas",'3 INPUT SAP DATA'!$AI96)),Data!$G$119*Data!$I$119,0))
*IF(ISNUMBER(SEARCH("MVHR",'3 INPUT SAP DATA'!$R96)),Data!$I$121,IF(ISNUMBER(SEARCH("Positive",'3 INPUT SAP DATA'!$R96)),Data!$I$120)))</f>
        <v/>
      </c>
      <c r="BE93" s="176" t="str">
        <f>IF($B93="","",IF(ISNUMBER(SEARCH("Gas",'3 INPUT SAP DATA'!$AI96)),Data!$G$119*Data!$I$119,0)
+(('3 INPUT SAP DATA'!$AQ96*1000/8760)-IF(ISNUMBER(SEARCH("Gas",'3 INPUT SAP DATA'!$AI96)),Data!$G$119*Data!$I$119,0))
*IF(ISNUMBER(SEARCH("MVHR",'3 INPUT SAP DATA'!$R96)),Data!$I$121,IF(ISNUMBER(SEARCH("Positive",'3 INPUT SAP DATA'!$R96)),Data!$I$120)))</f>
        <v/>
      </c>
      <c r="BF93" s="176" t="str">
        <f>IF($B93="","",IF(ISNUMBER(SEARCH("Gas",'3 INPUT SAP DATA'!$AI96)),Data!$G$119*Data!$I$119,0)
+(('3 INPUT SAP DATA'!$AQ96*1000/8760)-IF(ISNUMBER(SEARCH("Gas",'3 INPUT SAP DATA'!$AI96)),Data!$G$119*Data!$I$119,0))
*IF(ISNUMBER(SEARCH("MVHR",'3 INPUT SAP DATA'!$R96)),Data!$I$121,IF(ISNUMBER(SEARCH("Positive",'3 INPUT SAP DATA'!$R96)),Data!$I$120)))</f>
        <v/>
      </c>
      <c r="BG93" s="176" t="str">
        <f>IF($B93="","",IF(ISNUMBER(SEARCH("Gas",'3 INPUT SAP DATA'!$AI96)),Data!$G$119*Data!$I$119,0)
+(('3 INPUT SAP DATA'!$AQ96*1000/8760)-IF(ISNUMBER(SEARCH("Gas",'3 INPUT SAP DATA'!$AI96)),Data!$G$119*Data!$I$119,0))
*IF(ISNUMBER(SEARCH("MVHR",'3 INPUT SAP DATA'!$R96)),Data!$I$121,IF(ISNUMBER(SEARCH("Positive",'3 INPUT SAP DATA'!$R96)),Data!$I$120)))</f>
        <v/>
      </c>
      <c r="BH93" s="176" t="str">
        <f>IF($B93="","",IF(ISNUMBER(SEARCH("Gas",'3 INPUT SAP DATA'!$AI96)),Data!$G$119*Data!$I$119,0)
+(('3 INPUT SAP DATA'!$AQ96*1000/8760)-IF(ISNUMBER(SEARCH("Gas",'3 INPUT SAP DATA'!$AI96)),Data!$G$119*Data!$I$119,0))
*IF(ISNUMBER(SEARCH("MVHR",'3 INPUT SAP DATA'!$R96)),Data!$I$121,IF(ISNUMBER(SEARCH("Positive",'3 INPUT SAP DATA'!$R96)),Data!$I$120)))</f>
        <v/>
      </c>
      <c r="BI93" s="176" t="str">
        <f>IF($B93="","",IF(ISNUMBER(SEARCH("Gas",'3 INPUT SAP DATA'!$AI96)),Data!$G$119*Data!$I$119,0)
+(('3 INPUT SAP DATA'!$AQ96*1000/8760)-IF(ISNUMBER(SEARCH("Gas",'3 INPUT SAP DATA'!$AI96)),Data!$G$119*Data!$I$119,0))
*IF(ISNUMBER(SEARCH("MVHR",'3 INPUT SAP DATA'!$R96)),Data!$I$121,IF(ISNUMBER(SEARCH("Positive",'3 INPUT SAP DATA'!$R96)),Data!$I$120)))</f>
        <v/>
      </c>
      <c r="BJ93" s="176" t="str">
        <f>IF($B93="","",IF(ISNUMBER(SEARCH("Gas",'3 INPUT SAP DATA'!$AI96)),Data!$G$119*Data!$I$119,0)
+(('3 INPUT SAP DATA'!$AQ96*1000/8760)-IF(ISNUMBER(SEARCH("Gas",'3 INPUT SAP DATA'!$AI96)),Data!$G$119*Data!$I$119,0))
*IF(ISNUMBER(SEARCH("MVHR",'3 INPUT SAP DATA'!$R96)),Data!$I$121,IF(ISNUMBER(SEARCH("Positive",'3 INPUT SAP DATA'!$R96)),Data!$I$120)))</f>
        <v/>
      </c>
      <c r="BK93" s="24" t="str">
        <f>IF($B93="","",Occupancy!$G89*Data!$G$122*Data!$I$122)</f>
        <v/>
      </c>
      <c r="BL93" s="24" t="str">
        <f>IF($B93="","",Occupancy!$G89*Data!$G$122*Data!$I$122)</f>
        <v/>
      </c>
      <c r="BM93" s="24" t="str">
        <f>IF($B93="","",Occupancy!$G89*Data!$G$122*Data!$I$122)</f>
        <v/>
      </c>
      <c r="BN93" s="24" t="str">
        <f>IF($B93="","",Occupancy!$G89*Data!$G$122*Data!$I$122)</f>
        <v/>
      </c>
      <c r="BO93" s="24" t="str">
        <f>IF($B93="","",Occupancy!$G89*Data!$G$122*Data!$I$122)</f>
        <v/>
      </c>
      <c r="BP93" s="24" t="str">
        <f>IF($B93="","",Occupancy!$G89*Data!$G$122*Data!$I$122)</f>
        <v/>
      </c>
      <c r="BQ93" s="24" t="str">
        <f>IF($B93="","",Occupancy!$G89*Data!$G$122*Data!$I$122)</f>
        <v/>
      </c>
      <c r="BR93" s="24" t="str">
        <f>IF($B93="","",Occupancy!$G89*Data!$G$122*Data!$I$122)</f>
        <v/>
      </c>
      <c r="BS93" s="24" t="str">
        <f>IF($B93="","",Occupancy!$G89*Data!$G$122*Data!$I$122)</f>
        <v/>
      </c>
      <c r="BT93" s="24" t="str">
        <f>IF($B93="","",Occupancy!$G89*Data!$G$122*Data!$I$122)</f>
        <v/>
      </c>
      <c r="BU93" s="24" t="str">
        <f>IF($B93="","",Occupancy!$G89*Data!$G$122*Data!$I$122)</f>
        <v/>
      </c>
      <c r="BV93" s="24" t="str">
        <f>IF($B93="","",Occupancy!$G89*Data!$G$122*Data!$I$122)</f>
        <v/>
      </c>
      <c r="BW93" s="175" t="str">
        <f>IF($B93="","",1000*DHW!CV93/(Data!D$18*24))</f>
        <v/>
      </c>
      <c r="BX93" s="175" t="str">
        <f>IF($B93="","",1000*DHW!CW93/(Data!E$18*24))</f>
        <v/>
      </c>
      <c r="BY93" s="175" t="str">
        <f>IF($B93="","",1000*DHW!CX93/(Data!F$18*24))</f>
        <v/>
      </c>
      <c r="BZ93" s="175" t="str">
        <f>IF($B93="","",1000*DHW!CY93/(Data!G$18*24))</f>
        <v/>
      </c>
      <c r="CA93" s="175" t="str">
        <f>IF($B93="","",1000*DHW!CZ93/(Data!H$18*24))</f>
        <v/>
      </c>
      <c r="CB93" s="175" t="str">
        <f>IF($B93="","",1000*DHW!DA93/(Data!I$18*24))</f>
        <v/>
      </c>
      <c r="CC93" s="175" t="str">
        <f>IF($B93="","",1000*DHW!DB93/(Data!J$18*24))</f>
        <v/>
      </c>
      <c r="CD93" s="175" t="str">
        <f>IF($B93="","",1000*DHW!DC93/(Data!K$18*24))</f>
        <v/>
      </c>
      <c r="CE93" s="175" t="str">
        <f>IF($B93="","",1000*DHW!DD93/(Data!L$18*24))</f>
        <v/>
      </c>
      <c r="CF93" s="175" t="str">
        <f>IF($B93="","",1000*DHW!DE93/(Data!M$18*24))</f>
        <v/>
      </c>
      <c r="CG93" s="175" t="str">
        <f>IF($B93="","",1000*DHW!DF93/(Data!N$18*24))</f>
        <v/>
      </c>
      <c r="CH93" s="175" t="str">
        <f>IF($B93="","",1000*DHW!DG93/(Data!O$18*24))</f>
        <v/>
      </c>
      <c r="CI93" s="24" t="str">
        <f t="shared" si="24"/>
        <v/>
      </c>
      <c r="CJ93" s="24" t="str">
        <f t="shared" si="25"/>
        <v/>
      </c>
      <c r="CK93" s="24" t="str">
        <f t="shared" si="26"/>
        <v/>
      </c>
      <c r="CL93" s="24" t="str">
        <f t="shared" si="27"/>
        <v/>
      </c>
      <c r="CM93" s="24" t="str">
        <f t="shared" si="28"/>
        <v/>
      </c>
      <c r="CN93" s="24" t="str">
        <f t="shared" si="29"/>
        <v/>
      </c>
      <c r="CO93" s="24" t="str">
        <f t="shared" si="30"/>
        <v/>
      </c>
      <c r="CP93" s="24" t="str">
        <f t="shared" si="31"/>
        <v/>
      </c>
      <c r="CQ93" s="24" t="str">
        <f t="shared" si="32"/>
        <v/>
      </c>
      <c r="CR93" s="24" t="str">
        <f t="shared" si="33"/>
        <v/>
      </c>
      <c r="CS93" s="24" t="str">
        <f t="shared" si="34"/>
        <v/>
      </c>
      <c r="CT93" s="24" t="str">
        <f t="shared" si="35"/>
        <v/>
      </c>
    </row>
    <row r="94" spans="2:98" s="3" customFormat="1" ht="19.899999999999999" customHeight="1">
      <c r="B94" s="16" t="str">
        <f>IF('3 INPUT SAP DATA'!H97="","",'3 INPUT SAP DATA'!H97)</f>
        <v/>
      </c>
      <c r="C94" s="24" t="str">
        <f>IF($B94="","",Data!$G$115*Occupancy!$G90*Data!$I$115)</f>
        <v/>
      </c>
      <c r="D94" s="24" t="str">
        <f>IF($B94="","",Data!$G$115*Occupancy!$G90*Data!$I$115)</f>
        <v/>
      </c>
      <c r="E94" s="24" t="str">
        <f>IF($B94="","",Data!$G$115*Occupancy!$G90*Data!$I$115)</f>
        <v/>
      </c>
      <c r="F94" s="24" t="str">
        <f>IF($B94="","",Data!$G$115*Occupancy!$G90*Data!$I$115)</f>
        <v/>
      </c>
      <c r="G94" s="24" t="str">
        <f>IF($B94="","",Data!$G$115*Occupancy!$G90*Data!$I$115)</f>
        <v/>
      </c>
      <c r="H94" s="24" t="str">
        <f>IF($B94="","",Data!$G$115*Occupancy!$G90*Data!$I$115)</f>
        <v/>
      </c>
      <c r="I94" s="24" t="str">
        <f>IF($B94="","",Data!$G$115*Occupancy!$G90*Data!$I$115)</f>
        <v/>
      </c>
      <c r="J94" s="24" t="str">
        <f>IF($B94="","",Data!$G$115*Occupancy!$G90*Data!$I$115)</f>
        <v/>
      </c>
      <c r="K94" s="24" t="str">
        <f>IF($B94="","",Data!$G$115*Occupancy!$G90*Data!$I$115)</f>
        <v/>
      </c>
      <c r="L94" s="24" t="str">
        <f>IF($B94="","",Data!$G$115*Occupancy!$G90*Data!$I$115)</f>
        <v/>
      </c>
      <c r="M94" s="24" t="str">
        <f>IF($B94="","",Data!$G$115*Occupancy!$G90*Data!$I$115)</f>
        <v/>
      </c>
      <c r="N94" s="24" t="str">
        <f>IF($B94="","",Data!$G$115*Occupancy!$G90*Data!$I$115)</f>
        <v/>
      </c>
      <c r="O94" s="175" t="str">
        <f>IF($B94="","",Lighting!P93)</f>
        <v/>
      </c>
      <c r="P94" s="175" t="str">
        <f>IF($B94="","",Lighting!Q93)</f>
        <v/>
      </c>
      <c r="Q94" s="175" t="str">
        <f>IF($B94="","",Lighting!R93)</f>
        <v/>
      </c>
      <c r="R94" s="175" t="str">
        <f>IF($B94="","",Lighting!S93)</f>
        <v/>
      </c>
      <c r="S94" s="175" t="str">
        <f>IF($B94="","",Lighting!T93)</f>
        <v/>
      </c>
      <c r="T94" s="175" t="str">
        <f>IF($B94="","",Lighting!U93)</f>
        <v/>
      </c>
      <c r="U94" s="175" t="str">
        <f>IF($B94="","",Lighting!V93)</f>
        <v/>
      </c>
      <c r="V94" s="175" t="str">
        <f>IF($B94="","",Lighting!W93)</f>
        <v/>
      </c>
      <c r="W94" s="175" t="str">
        <f>IF($B94="","",Lighting!X93)</f>
        <v/>
      </c>
      <c r="X94" s="175" t="str">
        <f>IF($B94="","",Lighting!Y93)</f>
        <v/>
      </c>
      <c r="Y94" s="175" t="str">
        <f>IF($B94="","",Lighting!Z93)</f>
        <v/>
      </c>
      <c r="Z94" s="175" t="str">
        <f>IF($B94="","",Lighting!AA93)</f>
        <v/>
      </c>
      <c r="AA94" s="24" t="str">
        <f>IF($B94="","",Appliances!W93)</f>
        <v/>
      </c>
      <c r="AB94" s="24" t="str">
        <f>IF($B94="","",Appliances!X93)</f>
        <v/>
      </c>
      <c r="AC94" s="24" t="str">
        <f>IF($B94="","",Appliances!Y93)</f>
        <v/>
      </c>
      <c r="AD94" s="24" t="str">
        <f>IF($B94="","",Appliances!Z93)</f>
        <v/>
      </c>
      <c r="AE94" s="24" t="str">
        <f>IF($B94="","",Appliances!AA93)</f>
        <v/>
      </c>
      <c r="AF94" s="24" t="str">
        <f>IF($B94="","",Appliances!AB93)</f>
        <v/>
      </c>
      <c r="AG94" s="24" t="str">
        <f>IF($B94="","",Appliances!AC93)</f>
        <v/>
      </c>
      <c r="AH94" s="24" t="str">
        <f>IF($B94="","",Appliances!AD93)</f>
        <v/>
      </c>
      <c r="AI94" s="24" t="str">
        <f>IF($B94="","",Appliances!AE93)</f>
        <v/>
      </c>
      <c r="AJ94" s="24" t="str">
        <f>IF($B94="","",Appliances!AF93)</f>
        <v/>
      </c>
      <c r="AK94" s="24" t="str">
        <f>IF($B94="","",Appliances!AG93)</f>
        <v/>
      </c>
      <c r="AL94" s="24" t="str">
        <f>IF($B94="","",Appliances!AH93)</f>
        <v/>
      </c>
      <c r="AM94" s="24" t="str">
        <f>IF($B94="","",Cooking!P93)</f>
        <v/>
      </c>
      <c r="AN94" s="24" t="str">
        <f>IF($B94="","",Cooking!Q93)</f>
        <v/>
      </c>
      <c r="AO94" s="24" t="str">
        <f>IF($B94="","",Cooking!R93)</f>
        <v/>
      </c>
      <c r="AP94" s="24" t="str">
        <f>IF($B94="","",Cooking!S93)</f>
        <v/>
      </c>
      <c r="AQ94" s="24" t="str">
        <f>IF($B94="","",Cooking!T93)</f>
        <v/>
      </c>
      <c r="AR94" s="24" t="str">
        <f>IF($B94="","",Cooking!U93)</f>
        <v/>
      </c>
      <c r="AS94" s="24" t="str">
        <f>IF($B94="","",Cooking!V93)</f>
        <v/>
      </c>
      <c r="AT94" s="24" t="str">
        <f>IF($B94="","",Cooking!W93)</f>
        <v/>
      </c>
      <c r="AU94" s="24" t="str">
        <f>IF($B94="","",Cooking!X93)</f>
        <v/>
      </c>
      <c r="AV94" s="24" t="str">
        <f>IF($B94="","",Cooking!Y93)</f>
        <v/>
      </c>
      <c r="AW94" s="24" t="str">
        <f>IF($B94="","",Cooking!Z93)</f>
        <v/>
      </c>
      <c r="AX94" s="24" t="str">
        <f>IF($B94="","",Cooking!AA93)</f>
        <v/>
      </c>
      <c r="AY94" s="176" t="str">
        <f>IF($B94="","",IF(ISNUMBER(SEARCH("Gas",'3 INPUT SAP DATA'!$AI97)),Data!$G$119*Data!$I$119,0)
+(('3 INPUT SAP DATA'!$AQ97*1000/8760)-IF(ISNUMBER(SEARCH("Gas",'3 INPUT SAP DATA'!$AI97)),Data!$G$119*Data!$I$119,0))
*IF(ISNUMBER(SEARCH("MVHR",'3 INPUT SAP DATA'!$R97)),Data!$I$121,IF(ISNUMBER(SEARCH("Positive",'3 INPUT SAP DATA'!$R97)),Data!$I$120)))</f>
        <v/>
      </c>
      <c r="AZ94" s="176" t="str">
        <f>IF($B94="","",IF(ISNUMBER(SEARCH("Gas",'3 INPUT SAP DATA'!$AI97)),Data!$G$119*Data!$I$119,0)
+(('3 INPUT SAP DATA'!$AQ97*1000/8760)-IF(ISNUMBER(SEARCH("Gas",'3 INPUT SAP DATA'!$AI97)),Data!$G$119*Data!$I$119,0))
*IF(ISNUMBER(SEARCH("MVHR",'3 INPUT SAP DATA'!$R97)),Data!$I$121,IF(ISNUMBER(SEARCH("Positive",'3 INPUT SAP DATA'!$R97)),Data!$I$120)))</f>
        <v/>
      </c>
      <c r="BA94" s="176" t="str">
        <f>IF($B94="","",IF(ISNUMBER(SEARCH("Gas",'3 INPUT SAP DATA'!$AI97)),Data!$G$119*Data!$I$119,0)
+(('3 INPUT SAP DATA'!$AQ97*1000/8760)-IF(ISNUMBER(SEARCH("Gas",'3 INPUT SAP DATA'!$AI97)),Data!$G$119*Data!$I$119,0))
*IF(ISNUMBER(SEARCH("MVHR",'3 INPUT SAP DATA'!$R97)),Data!$I$121,IF(ISNUMBER(SEARCH("Positive",'3 INPUT SAP DATA'!$R97)),Data!$I$120)))</f>
        <v/>
      </c>
      <c r="BB94" s="176" t="str">
        <f>IF($B94="","",IF(ISNUMBER(SEARCH("Gas",'3 INPUT SAP DATA'!$AI97)),Data!$G$119*Data!$I$119,0)
+(('3 INPUT SAP DATA'!$AQ97*1000/8760)-IF(ISNUMBER(SEARCH("Gas",'3 INPUT SAP DATA'!$AI97)),Data!$G$119*Data!$I$119,0))
*IF(ISNUMBER(SEARCH("MVHR",'3 INPUT SAP DATA'!$R97)),Data!$I$121,IF(ISNUMBER(SEARCH("Positive",'3 INPUT SAP DATA'!$R97)),Data!$I$120)))</f>
        <v/>
      </c>
      <c r="BC94" s="176" t="str">
        <f>IF($B94="","",IF(ISNUMBER(SEARCH("Gas",'3 INPUT SAP DATA'!$AI97)),Data!$G$119*Data!$I$119,0)
+(('3 INPUT SAP DATA'!$AQ97*1000/8760)-IF(ISNUMBER(SEARCH("Gas",'3 INPUT SAP DATA'!$AI97)),Data!$G$119*Data!$I$119,0))
*IF(ISNUMBER(SEARCH("MVHR",'3 INPUT SAP DATA'!$R97)),Data!$I$121,IF(ISNUMBER(SEARCH("Positive",'3 INPUT SAP DATA'!$R97)),Data!$I$120)))</f>
        <v/>
      </c>
      <c r="BD94" s="176" t="str">
        <f>IF($B94="","",IF(ISNUMBER(SEARCH("Gas",'3 INPUT SAP DATA'!$AI97)),Data!$G$119*Data!$I$119,0)
+(('3 INPUT SAP DATA'!$AQ97*1000/8760)-IF(ISNUMBER(SEARCH("Gas",'3 INPUT SAP DATA'!$AI97)),Data!$G$119*Data!$I$119,0))
*IF(ISNUMBER(SEARCH("MVHR",'3 INPUT SAP DATA'!$R97)),Data!$I$121,IF(ISNUMBER(SEARCH("Positive",'3 INPUT SAP DATA'!$R97)),Data!$I$120)))</f>
        <v/>
      </c>
      <c r="BE94" s="176" t="str">
        <f>IF($B94="","",IF(ISNUMBER(SEARCH("Gas",'3 INPUT SAP DATA'!$AI97)),Data!$G$119*Data!$I$119,0)
+(('3 INPUT SAP DATA'!$AQ97*1000/8760)-IF(ISNUMBER(SEARCH("Gas",'3 INPUT SAP DATA'!$AI97)),Data!$G$119*Data!$I$119,0))
*IF(ISNUMBER(SEARCH("MVHR",'3 INPUT SAP DATA'!$R97)),Data!$I$121,IF(ISNUMBER(SEARCH("Positive",'3 INPUT SAP DATA'!$R97)),Data!$I$120)))</f>
        <v/>
      </c>
      <c r="BF94" s="176" t="str">
        <f>IF($B94="","",IF(ISNUMBER(SEARCH("Gas",'3 INPUT SAP DATA'!$AI97)),Data!$G$119*Data!$I$119,0)
+(('3 INPUT SAP DATA'!$AQ97*1000/8760)-IF(ISNUMBER(SEARCH("Gas",'3 INPUT SAP DATA'!$AI97)),Data!$G$119*Data!$I$119,0))
*IF(ISNUMBER(SEARCH("MVHR",'3 INPUT SAP DATA'!$R97)),Data!$I$121,IF(ISNUMBER(SEARCH("Positive",'3 INPUT SAP DATA'!$R97)),Data!$I$120)))</f>
        <v/>
      </c>
      <c r="BG94" s="176" t="str">
        <f>IF($B94="","",IF(ISNUMBER(SEARCH("Gas",'3 INPUT SAP DATA'!$AI97)),Data!$G$119*Data!$I$119,0)
+(('3 INPUT SAP DATA'!$AQ97*1000/8760)-IF(ISNUMBER(SEARCH("Gas",'3 INPUT SAP DATA'!$AI97)),Data!$G$119*Data!$I$119,0))
*IF(ISNUMBER(SEARCH("MVHR",'3 INPUT SAP DATA'!$R97)),Data!$I$121,IF(ISNUMBER(SEARCH("Positive",'3 INPUT SAP DATA'!$R97)),Data!$I$120)))</f>
        <v/>
      </c>
      <c r="BH94" s="176" t="str">
        <f>IF($B94="","",IF(ISNUMBER(SEARCH("Gas",'3 INPUT SAP DATA'!$AI97)),Data!$G$119*Data!$I$119,0)
+(('3 INPUT SAP DATA'!$AQ97*1000/8760)-IF(ISNUMBER(SEARCH("Gas",'3 INPUT SAP DATA'!$AI97)),Data!$G$119*Data!$I$119,0))
*IF(ISNUMBER(SEARCH("MVHR",'3 INPUT SAP DATA'!$R97)),Data!$I$121,IF(ISNUMBER(SEARCH("Positive",'3 INPUT SAP DATA'!$R97)),Data!$I$120)))</f>
        <v/>
      </c>
      <c r="BI94" s="176" t="str">
        <f>IF($B94="","",IF(ISNUMBER(SEARCH("Gas",'3 INPUT SAP DATA'!$AI97)),Data!$G$119*Data!$I$119,0)
+(('3 INPUT SAP DATA'!$AQ97*1000/8760)-IF(ISNUMBER(SEARCH("Gas",'3 INPUT SAP DATA'!$AI97)),Data!$G$119*Data!$I$119,0))
*IF(ISNUMBER(SEARCH("MVHR",'3 INPUT SAP DATA'!$R97)),Data!$I$121,IF(ISNUMBER(SEARCH("Positive",'3 INPUT SAP DATA'!$R97)),Data!$I$120)))</f>
        <v/>
      </c>
      <c r="BJ94" s="176" t="str">
        <f>IF($B94="","",IF(ISNUMBER(SEARCH("Gas",'3 INPUT SAP DATA'!$AI97)),Data!$G$119*Data!$I$119,0)
+(('3 INPUT SAP DATA'!$AQ97*1000/8760)-IF(ISNUMBER(SEARCH("Gas",'3 INPUT SAP DATA'!$AI97)),Data!$G$119*Data!$I$119,0))
*IF(ISNUMBER(SEARCH("MVHR",'3 INPUT SAP DATA'!$R97)),Data!$I$121,IF(ISNUMBER(SEARCH("Positive",'3 INPUT SAP DATA'!$R97)),Data!$I$120)))</f>
        <v/>
      </c>
      <c r="BK94" s="24" t="str">
        <f>IF($B94="","",Occupancy!$G90*Data!$G$122*Data!$I$122)</f>
        <v/>
      </c>
      <c r="BL94" s="24" t="str">
        <f>IF($B94="","",Occupancy!$G90*Data!$G$122*Data!$I$122)</f>
        <v/>
      </c>
      <c r="BM94" s="24" t="str">
        <f>IF($B94="","",Occupancy!$G90*Data!$G$122*Data!$I$122)</f>
        <v/>
      </c>
      <c r="BN94" s="24" t="str">
        <f>IF($B94="","",Occupancy!$G90*Data!$G$122*Data!$I$122)</f>
        <v/>
      </c>
      <c r="BO94" s="24" t="str">
        <f>IF($B94="","",Occupancy!$G90*Data!$G$122*Data!$I$122)</f>
        <v/>
      </c>
      <c r="BP94" s="24" t="str">
        <f>IF($B94="","",Occupancy!$G90*Data!$G$122*Data!$I$122)</f>
        <v/>
      </c>
      <c r="BQ94" s="24" t="str">
        <f>IF($B94="","",Occupancy!$G90*Data!$G$122*Data!$I$122)</f>
        <v/>
      </c>
      <c r="BR94" s="24" t="str">
        <f>IF($B94="","",Occupancy!$G90*Data!$G$122*Data!$I$122)</f>
        <v/>
      </c>
      <c r="BS94" s="24" t="str">
        <f>IF($B94="","",Occupancy!$G90*Data!$G$122*Data!$I$122)</f>
        <v/>
      </c>
      <c r="BT94" s="24" t="str">
        <f>IF($B94="","",Occupancy!$G90*Data!$G$122*Data!$I$122)</f>
        <v/>
      </c>
      <c r="BU94" s="24" t="str">
        <f>IF($B94="","",Occupancy!$G90*Data!$G$122*Data!$I$122)</f>
        <v/>
      </c>
      <c r="BV94" s="24" t="str">
        <f>IF($B94="","",Occupancy!$G90*Data!$G$122*Data!$I$122)</f>
        <v/>
      </c>
      <c r="BW94" s="175" t="str">
        <f>IF($B94="","",1000*DHW!CV94/(Data!D$18*24))</f>
        <v/>
      </c>
      <c r="BX94" s="175" t="str">
        <f>IF($B94="","",1000*DHW!CW94/(Data!E$18*24))</f>
        <v/>
      </c>
      <c r="BY94" s="175" t="str">
        <f>IF($B94="","",1000*DHW!CX94/(Data!F$18*24))</f>
        <v/>
      </c>
      <c r="BZ94" s="175" t="str">
        <f>IF($B94="","",1000*DHW!CY94/(Data!G$18*24))</f>
        <v/>
      </c>
      <c r="CA94" s="175" t="str">
        <f>IF($B94="","",1000*DHW!CZ94/(Data!H$18*24))</f>
        <v/>
      </c>
      <c r="CB94" s="175" t="str">
        <f>IF($B94="","",1000*DHW!DA94/(Data!I$18*24))</f>
        <v/>
      </c>
      <c r="CC94" s="175" t="str">
        <f>IF($B94="","",1000*DHW!DB94/(Data!J$18*24))</f>
        <v/>
      </c>
      <c r="CD94" s="175" t="str">
        <f>IF($B94="","",1000*DHW!DC94/(Data!K$18*24))</f>
        <v/>
      </c>
      <c r="CE94" s="175" t="str">
        <f>IF($B94="","",1000*DHW!DD94/(Data!L$18*24))</f>
        <v/>
      </c>
      <c r="CF94" s="175" t="str">
        <f>IF($B94="","",1000*DHW!DE94/(Data!M$18*24))</f>
        <v/>
      </c>
      <c r="CG94" s="175" t="str">
        <f>IF($B94="","",1000*DHW!DF94/(Data!N$18*24))</f>
        <v/>
      </c>
      <c r="CH94" s="175" t="str">
        <f>IF($B94="","",1000*DHW!DG94/(Data!O$18*24))</f>
        <v/>
      </c>
      <c r="CI94" s="24" t="str">
        <f t="shared" si="24"/>
        <v/>
      </c>
      <c r="CJ94" s="24" t="str">
        <f t="shared" si="25"/>
        <v/>
      </c>
      <c r="CK94" s="24" t="str">
        <f t="shared" si="26"/>
        <v/>
      </c>
      <c r="CL94" s="24" t="str">
        <f t="shared" si="27"/>
        <v/>
      </c>
      <c r="CM94" s="24" t="str">
        <f t="shared" si="28"/>
        <v/>
      </c>
      <c r="CN94" s="24" t="str">
        <f t="shared" si="29"/>
        <v/>
      </c>
      <c r="CO94" s="24" t="str">
        <f t="shared" si="30"/>
        <v/>
      </c>
      <c r="CP94" s="24" t="str">
        <f t="shared" si="31"/>
        <v/>
      </c>
      <c r="CQ94" s="24" t="str">
        <f t="shared" si="32"/>
        <v/>
      </c>
      <c r="CR94" s="24" t="str">
        <f t="shared" si="33"/>
        <v/>
      </c>
      <c r="CS94" s="24" t="str">
        <f t="shared" si="34"/>
        <v/>
      </c>
      <c r="CT94" s="24" t="str">
        <f t="shared" si="35"/>
        <v/>
      </c>
    </row>
    <row r="95" spans="2:98" s="3" customFormat="1" ht="19.899999999999999" customHeight="1">
      <c r="B95" s="16" t="str">
        <f>IF('3 INPUT SAP DATA'!H98="","",'3 INPUT SAP DATA'!H98)</f>
        <v/>
      </c>
      <c r="C95" s="24" t="str">
        <f>IF($B95="","",Data!$G$115*Occupancy!$G91*Data!$I$115)</f>
        <v/>
      </c>
      <c r="D95" s="24" t="str">
        <f>IF($B95="","",Data!$G$115*Occupancy!$G91*Data!$I$115)</f>
        <v/>
      </c>
      <c r="E95" s="24" t="str">
        <f>IF($B95="","",Data!$G$115*Occupancy!$G91*Data!$I$115)</f>
        <v/>
      </c>
      <c r="F95" s="24" t="str">
        <f>IF($B95="","",Data!$G$115*Occupancy!$G91*Data!$I$115)</f>
        <v/>
      </c>
      <c r="G95" s="24" t="str">
        <f>IF($B95="","",Data!$G$115*Occupancy!$G91*Data!$I$115)</f>
        <v/>
      </c>
      <c r="H95" s="24" t="str">
        <f>IF($B95="","",Data!$G$115*Occupancy!$G91*Data!$I$115)</f>
        <v/>
      </c>
      <c r="I95" s="24" t="str">
        <f>IF($B95="","",Data!$G$115*Occupancy!$G91*Data!$I$115)</f>
        <v/>
      </c>
      <c r="J95" s="24" t="str">
        <f>IF($B95="","",Data!$G$115*Occupancy!$G91*Data!$I$115)</f>
        <v/>
      </c>
      <c r="K95" s="24" t="str">
        <f>IF($B95="","",Data!$G$115*Occupancy!$G91*Data!$I$115)</f>
        <v/>
      </c>
      <c r="L95" s="24" t="str">
        <f>IF($B95="","",Data!$G$115*Occupancy!$G91*Data!$I$115)</f>
        <v/>
      </c>
      <c r="M95" s="24" t="str">
        <f>IF($B95="","",Data!$G$115*Occupancy!$G91*Data!$I$115)</f>
        <v/>
      </c>
      <c r="N95" s="24" t="str">
        <f>IF($B95="","",Data!$G$115*Occupancy!$G91*Data!$I$115)</f>
        <v/>
      </c>
      <c r="O95" s="175" t="str">
        <f>IF($B95="","",Lighting!P94)</f>
        <v/>
      </c>
      <c r="P95" s="175" t="str">
        <f>IF($B95="","",Lighting!Q94)</f>
        <v/>
      </c>
      <c r="Q95" s="175" t="str">
        <f>IF($B95="","",Lighting!R94)</f>
        <v/>
      </c>
      <c r="R95" s="175" t="str">
        <f>IF($B95="","",Lighting!S94)</f>
        <v/>
      </c>
      <c r="S95" s="175" t="str">
        <f>IF($B95="","",Lighting!T94)</f>
        <v/>
      </c>
      <c r="T95" s="175" t="str">
        <f>IF($B95="","",Lighting!U94)</f>
        <v/>
      </c>
      <c r="U95" s="175" t="str">
        <f>IF($B95="","",Lighting!V94)</f>
        <v/>
      </c>
      <c r="V95" s="175" t="str">
        <f>IF($B95="","",Lighting!W94)</f>
        <v/>
      </c>
      <c r="W95" s="175" t="str">
        <f>IF($B95="","",Lighting!X94)</f>
        <v/>
      </c>
      <c r="X95" s="175" t="str">
        <f>IF($B95="","",Lighting!Y94)</f>
        <v/>
      </c>
      <c r="Y95" s="175" t="str">
        <f>IF($B95="","",Lighting!Z94)</f>
        <v/>
      </c>
      <c r="Z95" s="175" t="str">
        <f>IF($B95="","",Lighting!AA94)</f>
        <v/>
      </c>
      <c r="AA95" s="24" t="str">
        <f>IF($B95="","",Appliances!W94)</f>
        <v/>
      </c>
      <c r="AB95" s="24" t="str">
        <f>IF($B95="","",Appliances!X94)</f>
        <v/>
      </c>
      <c r="AC95" s="24" t="str">
        <f>IF($B95="","",Appliances!Y94)</f>
        <v/>
      </c>
      <c r="AD95" s="24" t="str">
        <f>IF($B95="","",Appliances!Z94)</f>
        <v/>
      </c>
      <c r="AE95" s="24" t="str">
        <f>IF($B95="","",Appliances!AA94)</f>
        <v/>
      </c>
      <c r="AF95" s="24" t="str">
        <f>IF($B95="","",Appliances!AB94)</f>
        <v/>
      </c>
      <c r="AG95" s="24" t="str">
        <f>IF($B95="","",Appliances!AC94)</f>
        <v/>
      </c>
      <c r="AH95" s="24" t="str">
        <f>IF($B95="","",Appliances!AD94)</f>
        <v/>
      </c>
      <c r="AI95" s="24" t="str">
        <f>IF($B95="","",Appliances!AE94)</f>
        <v/>
      </c>
      <c r="AJ95" s="24" t="str">
        <f>IF($B95="","",Appliances!AF94)</f>
        <v/>
      </c>
      <c r="AK95" s="24" t="str">
        <f>IF($B95="","",Appliances!AG94)</f>
        <v/>
      </c>
      <c r="AL95" s="24" t="str">
        <f>IF($B95="","",Appliances!AH94)</f>
        <v/>
      </c>
      <c r="AM95" s="24" t="str">
        <f>IF($B95="","",Cooking!P94)</f>
        <v/>
      </c>
      <c r="AN95" s="24" t="str">
        <f>IF($B95="","",Cooking!Q94)</f>
        <v/>
      </c>
      <c r="AO95" s="24" t="str">
        <f>IF($B95="","",Cooking!R94)</f>
        <v/>
      </c>
      <c r="AP95" s="24" t="str">
        <f>IF($B95="","",Cooking!S94)</f>
        <v/>
      </c>
      <c r="AQ95" s="24" t="str">
        <f>IF($B95="","",Cooking!T94)</f>
        <v/>
      </c>
      <c r="AR95" s="24" t="str">
        <f>IF($B95="","",Cooking!U94)</f>
        <v/>
      </c>
      <c r="AS95" s="24" t="str">
        <f>IF($B95="","",Cooking!V94)</f>
        <v/>
      </c>
      <c r="AT95" s="24" t="str">
        <f>IF($B95="","",Cooking!W94)</f>
        <v/>
      </c>
      <c r="AU95" s="24" t="str">
        <f>IF($B95="","",Cooking!X94)</f>
        <v/>
      </c>
      <c r="AV95" s="24" t="str">
        <f>IF($B95="","",Cooking!Y94)</f>
        <v/>
      </c>
      <c r="AW95" s="24" t="str">
        <f>IF($B95="","",Cooking!Z94)</f>
        <v/>
      </c>
      <c r="AX95" s="24" t="str">
        <f>IF($B95="","",Cooking!AA94)</f>
        <v/>
      </c>
      <c r="AY95" s="176" t="str">
        <f>IF($B95="","",IF(ISNUMBER(SEARCH("Gas",'3 INPUT SAP DATA'!$AI98)),Data!$G$119*Data!$I$119,0)
+(('3 INPUT SAP DATA'!$AQ98*1000/8760)-IF(ISNUMBER(SEARCH("Gas",'3 INPUT SAP DATA'!$AI98)),Data!$G$119*Data!$I$119,0))
*IF(ISNUMBER(SEARCH("MVHR",'3 INPUT SAP DATA'!$R98)),Data!$I$121,IF(ISNUMBER(SEARCH("Positive",'3 INPUT SAP DATA'!$R98)),Data!$I$120)))</f>
        <v/>
      </c>
      <c r="AZ95" s="176" t="str">
        <f>IF($B95="","",IF(ISNUMBER(SEARCH("Gas",'3 INPUT SAP DATA'!$AI98)),Data!$G$119*Data!$I$119,0)
+(('3 INPUT SAP DATA'!$AQ98*1000/8760)-IF(ISNUMBER(SEARCH("Gas",'3 INPUT SAP DATA'!$AI98)),Data!$G$119*Data!$I$119,0))
*IF(ISNUMBER(SEARCH("MVHR",'3 INPUT SAP DATA'!$R98)),Data!$I$121,IF(ISNUMBER(SEARCH("Positive",'3 INPUT SAP DATA'!$R98)),Data!$I$120)))</f>
        <v/>
      </c>
      <c r="BA95" s="176" t="str">
        <f>IF($B95="","",IF(ISNUMBER(SEARCH("Gas",'3 INPUT SAP DATA'!$AI98)),Data!$G$119*Data!$I$119,0)
+(('3 INPUT SAP DATA'!$AQ98*1000/8760)-IF(ISNUMBER(SEARCH("Gas",'3 INPUT SAP DATA'!$AI98)),Data!$G$119*Data!$I$119,0))
*IF(ISNUMBER(SEARCH("MVHR",'3 INPUT SAP DATA'!$R98)),Data!$I$121,IF(ISNUMBER(SEARCH("Positive",'3 INPUT SAP DATA'!$R98)),Data!$I$120)))</f>
        <v/>
      </c>
      <c r="BB95" s="176" t="str">
        <f>IF($B95="","",IF(ISNUMBER(SEARCH("Gas",'3 INPUT SAP DATA'!$AI98)),Data!$G$119*Data!$I$119,0)
+(('3 INPUT SAP DATA'!$AQ98*1000/8760)-IF(ISNUMBER(SEARCH("Gas",'3 INPUT SAP DATA'!$AI98)),Data!$G$119*Data!$I$119,0))
*IF(ISNUMBER(SEARCH("MVHR",'3 INPUT SAP DATA'!$R98)),Data!$I$121,IF(ISNUMBER(SEARCH("Positive",'3 INPUT SAP DATA'!$R98)),Data!$I$120)))</f>
        <v/>
      </c>
      <c r="BC95" s="176" t="str">
        <f>IF($B95="","",IF(ISNUMBER(SEARCH("Gas",'3 INPUT SAP DATA'!$AI98)),Data!$G$119*Data!$I$119,0)
+(('3 INPUT SAP DATA'!$AQ98*1000/8760)-IF(ISNUMBER(SEARCH("Gas",'3 INPUT SAP DATA'!$AI98)),Data!$G$119*Data!$I$119,0))
*IF(ISNUMBER(SEARCH("MVHR",'3 INPUT SAP DATA'!$R98)),Data!$I$121,IF(ISNUMBER(SEARCH("Positive",'3 INPUT SAP DATA'!$R98)),Data!$I$120)))</f>
        <v/>
      </c>
      <c r="BD95" s="176" t="str">
        <f>IF($B95="","",IF(ISNUMBER(SEARCH("Gas",'3 INPUT SAP DATA'!$AI98)),Data!$G$119*Data!$I$119,0)
+(('3 INPUT SAP DATA'!$AQ98*1000/8760)-IF(ISNUMBER(SEARCH("Gas",'3 INPUT SAP DATA'!$AI98)),Data!$G$119*Data!$I$119,0))
*IF(ISNUMBER(SEARCH("MVHR",'3 INPUT SAP DATA'!$R98)),Data!$I$121,IF(ISNUMBER(SEARCH("Positive",'3 INPUT SAP DATA'!$R98)),Data!$I$120)))</f>
        <v/>
      </c>
      <c r="BE95" s="176" t="str">
        <f>IF($B95="","",IF(ISNUMBER(SEARCH("Gas",'3 INPUT SAP DATA'!$AI98)),Data!$G$119*Data!$I$119,0)
+(('3 INPUT SAP DATA'!$AQ98*1000/8760)-IF(ISNUMBER(SEARCH("Gas",'3 INPUT SAP DATA'!$AI98)),Data!$G$119*Data!$I$119,0))
*IF(ISNUMBER(SEARCH("MVHR",'3 INPUT SAP DATA'!$R98)),Data!$I$121,IF(ISNUMBER(SEARCH("Positive",'3 INPUT SAP DATA'!$R98)),Data!$I$120)))</f>
        <v/>
      </c>
      <c r="BF95" s="176" t="str">
        <f>IF($B95="","",IF(ISNUMBER(SEARCH("Gas",'3 INPUT SAP DATA'!$AI98)),Data!$G$119*Data!$I$119,0)
+(('3 INPUT SAP DATA'!$AQ98*1000/8760)-IF(ISNUMBER(SEARCH("Gas",'3 INPUT SAP DATA'!$AI98)),Data!$G$119*Data!$I$119,0))
*IF(ISNUMBER(SEARCH("MVHR",'3 INPUT SAP DATA'!$R98)),Data!$I$121,IF(ISNUMBER(SEARCH("Positive",'3 INPUT SAP DATA'!$R98)),Data!$I$120)))</f>
        <v/>
      </c>
      <c r="BG95" s="176" t="str">
        <f>IF($B95="","",IF(ISNUMBER(SEARCH("Gas",'3 INPUT SAP DATA'!$AI98)),Data!$G$119*Data!$I$119,0)
+(('3 INPUT SAP DATA'!$AQ98*1000/8760)-IF(ISNUMBER(SEARCH("Gas",'3 INPUT SAP DATA'!$AI98)),Data!$G$119*Data!$I$119,0))
*IF(ISNUMBER(SEARCH("MVHR",'3 INPUT SAP DATA'!$R98)),Data!$I$121,IF(ISNUMBER(SEARCH("Positive",'3 INPUT SAP DATA'!$R98)),Data!$I$120)))</f>
        <v/>
      </c>
      <c r="BH95" s="176" t="str">
        <f>IF($B95="","",IF(ISNUMBER(SEARCH("Gas",'3 INPUT SAP DATA'!$AI98)),Data!$G$119*Data!$I$119,0)
+(('3 INPUT SAP DATA'!$AQ98*1000/8760)-IF(ISNUMBER(SEARCH("Gas",'3 INPUT SAP DATA'!$AI98)),Data!$G$119*Data!$I$119,0))
*IF(ISNUMBER(SEARCH("MVHR",'3 INPUT SAP DATA'!$R98)),Data!$I$121,IF(ISNUMBER(SEARCH("Positive",'3 INPUT SAP DATA'!$R98)),Data!$I$120)))</f>
        <v/>
      </c>
      <c r="BI95" s="176" t="str">
        <f>IF($B95="","",IF(ISNUMBER(SEARCH("Gas",'3 INPUT SAP DATA'!$AI98)),Data!$G$119*Data!$I$119,0)
+(('3 INPUT SAP DATA'!$AQ98*1000/8760)-IF(ISNUMBER(SEARCH("Gas",'3 INPUT SAP DATA'!$AI98)),Data!$G$119*Data!$I$119,0))
*IF(ISNUMBER(SEARCH("MVHR",'3 INPUT SAP DATA'!$R98)),Data!$I$121,IF(ISNUMBER(SEARCH("Positive",'3 INPUT SAP DATA'!$R98)),Data!$I$120)))</f>
        <v/>
      </c>
      <c r="BJ95" s="176" t="str">
        <f>IF($B95="","",IF(ISNUMBER(SEARCH("Gas",'3 INPUT SAP DATA'!$AI98)),Data!$G$119*Data!$I$119,0)
+(('3 INPUT SAP DATA'!$AQ98*1000/8760)-IF(ISNUMBER(SEARCH("Gas",'3 INPUT SAP DATA'!$AI98)),Data!$G$119*Data!$I$119,0))
*IF(ISNUMBER(SEARCH("MVHR",'3 INPUT SAP DATA'!$R98)),Data!$I$121,IF(ISNUMBER(SEARCH("Positive",'3 INPUT SAP DATA'!$R98)),Data!$I$120)))</f>
        <v/>
      </c>
      <c r="BK95" s="24" t="str">
        <f>IF($B95="","",Occupancy!$G91*Data!$G$122*Data!$I$122)</f>
        <v/>
      </c>
      <c r="BL95" s="24" t="str">
        <f>IF($B95="","",Occupancy!$G91*Data!$G$122*Data!$I$122)</f>
        <v/>
      </c>
      <c r="BM95" s="24" t="str">
        <f>IF($B95="","",Occupancy!$G91*Data!$G$122*Data!$I$122)</f>
        <v/>
      </c>
      <c r="BN95" s="24" t="str">
        <f>IF($B95="","",Occupancy!$G91*Data!$G$122*Data!$I$122)</f>
        <v/>
      </c>
      <c r="BO95" s="24" t="str">
        <f>IF($B95="","",Occupancy!$G91*Data!$G$122*Data!$I$122)</f>
        <v/>
      </c>
      <c r="BP95" s="24" t="str">
        <f>IF($B95="","",Occupancy!$G91*Data!$G$122*Data!$I$122)</f>
        <v/>
      </c>
      <c r="BQ95" s="24" t="str">
        <f>IF($B95="","",Occupancy!$G91*Data!$G$122*Data!$I$122)</f>
        <v/>
      </c>
      <c r="BR95" s="24" t="str">
        <f>IF($B95="","",Occupancy!$G91*Data!$G$122*Data!$I$122)</f>
        <v/>
      </c>
      <c r="BS95" s="24" t="str">
        <f>IF($B95="","",Occupancy!$G91*Data!$G$122*Data!$I$122)</f>
        <v/>
      </c>
      <c r="BT95" s="24" t="str">
        <f>IF($B95="","",Occupancy!$G91*Data!$G$122*Data!$I$122)</f>
        <v/>
      </c>
      <c r="BU95" s="24" t="str">
        <f>IF($B95="","",Occupancy!$G91*Data!$G$122*Data!$I$122)</f>
        <v/>
      </c>
      <c r="BV95" s="24" t="str">
        <f>IF($B95="","",Occupancy!$G91*Data!$G$122*Data!$I$122)</f>
        <v/>
      </c>
      <c r="BW95" s="175" t="str">
        <f>IF($B95="","",1000*DHW!CV95/(Data!D$18*24))</f>
        <v/>
      </c>
      <c r="BX95" s="175" t="str">
        <f>IF($B95="","",1000*DHW!CW95/(Data!E$18*24))</f>
        <v/>
      </c>
      <c r="BY95" s="175" t="str">
        <f>IF($B95="","",1000*DHW!CX95/(Data!F$18*24))</f>
        <v/>
      </c>
      <c r="BZ95" s="175" t="str">
        <f>IF($B95="","",1000*DHW!CY95/(Data!G$18*24))</f>
        <v/>
      </c>
      <c r="CA95" s="175" t="str">
        <f>IF($B95="","",1000*DHW!CZ95/(Data!H$18*24))</f>
        <v/>
      </c>
      <c r="CB95" s="175" t="str">
        <f>IF($B95="","",1000*DHW!DA95/(Data!I$18*24))</f>
        <v/>
      </c>
      <c r="CC95" s="175" t="str">
        <f>IF($B95="","",1000*DHW!DB95/(Data!J$18*24))</f>
        <v/>
      </c>
      <c r="CD95" s="175" t="str">
        <f>IF($B95="","",1000*DHW!DC95/(Data!K$18*24))</f>
        <v/>
      </c>
      <c r="CE95" s="175" t="str">
        <f>IF($B95="","",1000*DHW!DD95/(Data!L$18*24))</f>
        <v/>
      </c>
      <c r="CF95" s="175" t="str">
        <f>IF($B95="","",1000*DHW!DE95/(Data!M$18*24))</f>
        <v/>
      </c>
      <c r="CG95" s="175" t="str">
        <f>IF($B95="","",1000*DHW!DF95/(Data!N$18*24))</f>
        <v/>
      </c>
      <c r="CH95" s="175" t="str">
        <f>IF($B95="","",1000*DHW!DG95/(Data!O$18*24))</f>
        <v/>
      </c>
      <c r="CI95" s="24" t="str">
        <f t="shared" si="24"/>
        <v/>
      </c>
      <c r="CJ95" s="24" t="str">
        <f t="shared" si="25"/>
        <v/>
      </c>
      <c r="CK95" s="24" t="str">
        <f t="shared" si="26"/>
        <v/>
      </c>
      <c r="CL95" s="24" t="str">
        <f t="shared" si="27"/>
        <v/>
      </c>
      <c r="CM95" s="24" t="str">
        <f t="shared" si="28"/>
        <v/>
      </c>
      <c r="CN95" s="24" t="str">
        <f t="shared" si="29"/>
        <v/>
      </c>
      <c r="CO95" s="24" t="str">
        <f t="shared" si="30"/>
        <v/>
      </c>
      <c r="CP95" s="24" t="str">
        <f t="shared" si="31"/>
        <v/>
      </c>
      <c r="CQ95" s="24" t="str">
        <f t="shared" si="32"/>
        <v/>
      </c>
      <c r="CR95" s="24" t="str">
        <f t="shared" si="33"/>
        <v/>
      </c>
      <c r="CS95" s="24" t="str">
        <f t="shared" si="34"/>
        <v/>
      </c>
      <c r="CT95" s="24" t="str">
        <f t="shared" si="35"/>
        <v/>
      </c>
    </row>
    <row r="96" spans="2:98" s="3" customFormat="1" ht="19.899999999999999" customHeight="1">
      <c r="B96" s="16" t="str">
        <f>IF('3 INPUT SAP DATA'!H99="","",'3 INPUT SAP DATA'!H99)</f>
        <v/>
      </c>
      <c r="C96" s="24" t="str">
        <f>IF($B96="","",Data!$G$115*Occupancy!$G92*Data!$I$115)</f>
        <v/>
      </c>
      <c r="D96" s="24" t="str">
        <f>IF($B96="","",Data!$G$115*Occupancy!$G92*Data!$I$115)</f>
        <v/>
      </c>
      <c r="E96" s="24" t="str">
        <f>IF($B96="","",Data!$G$115*Occupancy!$G92*Data!$I$115)</f>
        <v/>
      </c>
      <c r="F96" s="24" t="str">
        <f>IF($B96="","",Data!$G$115*Occupancy!$G92*Data!$I$115)</f>
        <v/>
      </c>
      <c r="G96" s="24" t="str">
        <f>IF($B96="","",Data!$G$115*Occupancy!$G92*Data!$I$115)</f>
        <v/>
      </c>
      <c r="H96" s="24" t="str">
        <f>IF($B96="","",Data!$G$115*Occupancy!$G92*Data!$I$115)</f>
        <v/>
      </c>
      <c r="I96" s="24" t="str">
        <f>IF($B96="","",Data!$G$115*Occupancy!$G92*Data!$I$115)</f>
        <v/>
      </c>
      <c r="J96" s="24" t="str">
        <f>IF($B96="","",Data!$G$115*Occupancy!$G92*Data!$I$115)</f>
        <v/>
      </c>
      <c r="K96" s="24" t="str">
        <f>IF($B96="","",Data!$G$115*Occupancy!$G92*Data!$I$115)</f>
        <v/>
      </c>
      <c r="L96" s="24" t="str">
        <f>IF($B96="","",Data!$G$115*Occupancy!$G92*Data!$I$115)</f>
        <v/>
      </c>
      <c r="M96" s="24" t="str">
        <f>IF($B96="","",Data!$G$115*Occupancy!$G92*Data!$I$115)</f>
        <v/>
      </c>
      <c r="N96" s="24" t="str">
        <f>IF($B96="","",Data!$G$115*Occupancy!$G92*Data!$I$115)</f>
        <v/>
      </c>
      <c r="O96" s="175" t="str">
        <f>IF($B96="","",Lighting!P95)</f>
        <v/>
      </c>
      <c r="P96" s="175" t="str">
        <f>IF($B96="","",Lighting!Q95)</f>
        <v/>
      </c>
      <c r="Q96" s="175" t="str">
        <f>IF($B96="","",Lighting!R95)</f>
        <v/>
      </c>
      <c r="R96" s="175" t="str">
        <f>IF($B96="","",Lighting!S95)</f>
        <v/>
      </c>
      <c r="S96" s="175" t="str">
        <f>IF($B96="","",Lighting!T95)</f>
        <v/>
      </c>
      <c r="T96" s="175" t="str">
        <f>IF($B96="","",Lighting!U95)</f>
        <v/>
      </c>
      <c r="U96" s="175" t="str">
        <f>IF($B96="","",Lighting!V95)</f>
        <v/>
      </c>
      <c r="V96" s="175" t="str">
        <f>IF($B96="","",Lighting!W95)</f>
        <v/>
      </c>
      <c r="W96" s="175" t="str">
        <f>IF($B96="","",Lighting!X95)</f>
        <v/>
      </c>
      <c r="X96" s="175" t="str">
        <f>IF($B96="","",Lighting!Y95)</f>
        <v/>
      </c>
      <c r="Y96" s="175" t="str">
        <f>IF($B96="","",Lighting!Z95)</f>
        <v/>
      </c>
      <c r="Z96" s="175" t="str">
        <f>IF($B96="","",Lighting!AA95)</f>
        <v/>
      </c>
      <c r="AA96" s="24" t="str">
        <f>IF($B96="","",Appliances!W95)</f>
        <v/>
      </c>
      <c r="AB96" s="24" t="str">
        <f>IF($B96="","",Appliances!X95)</f>
        <v/>
      </c>
      <c r="AC96" s="24" t="str">
        <f>IF($B96="","",Appliances!Y95)</f>
        <v/>
      </c>
      <c r="AD96" s="24" t="str">
        <f>IF($B96="","",Appliances!Z95)</f>
        <v/>
      </c>
      <c r="AE96" s="24" t="str">
        <f>IF($B96="","",Appliances!AA95)</f>
        <v/>
      </c>
      <c r="AF96" s="24" t="str">
        <f>IF($B96="","",Appliances!AB95)</f>
        <v/>
      </c>
      <c r="AG96" s="24" t="str">
        <f>IF($B96="","",Appliances!AC95)</f>
        <v/>
      </c>
      <c r="AH96" s="24" t="str">
        <f>IF($B96="","",Appliances!AD95)</f>
        <v/>
      </c>
      <c r="AI96" s="24" t="str">
        <f>IF($B96="","",Appliances!AE95)</f>
        <v/>
      </c>
      <c r="AJ96" s="24" t="str">
        <f>IF($B96="","",Appliances!AF95)</f>
        <v/>
      </c>
      <c r="AK96" s="24" t="str">
        <f>IF($B96="","",Appliances!AG95)</f>
        <v/>
      </c>
      <c r="AL96" s="24" t="str">
        <f>IF($B96="","",Appliances!AH95)</f>
        <v/>
      </c>
      <c r="AM96" s="24" t="str">
        <f>IF($B96="","",Cooking!P95)</f>
        <v/>
      </c>
      <c r="AN96" s="24" t="str">
        <f>IF($B96="","",Cooking!Q95)</f>
        <v/>
      </c>
      <c r="AO96" s="24" t="str">
        <f>IF($B96="","",Cooking!R95)</f>
        <v/>
      </c>
      <c r="AP96" s="24" t="str">
        <f>IF($B96="","",Cooking!S95)</f>
        <v/>
      </c>
      <c r="AQ96" s="24" t="str">
        <f>IF($B96="","",Cooking!T95)</f>
        <v/>
      </c>
      <c r="AR96" s="24" t="str">
        <f>IF($B96="","",Cooking!U95)</f>
        <v/>
      </c>
      <c r="AS96" s="24" t="str">
        <f>IF($B96="","",Cooking!V95)</f>
        <v/>
      </c>
      <c r="AT96" s="24" t="str">
        <f>IF($B96="","",Cooking!W95)</f>
        <v/>
      </c>
      <c r="AU96" s="24" t="str">
        <f>IF($B96="","",Cooking!X95)</f>
        <v/>
      </c>
      <c r="AV96" s="24" t="str">
        <f>IF($B96="","",Cooking!Y95)</f>
        <v/>
      </c>
      <c r="AW96" s="24" t="str">
        <f>IF($B96="","",Cooking!Z95)</f>
        <v/>
      </c>
      <c r="AX96" s="24" t="str">
        <f>IF($B96="","",Cooking!AA95)</f>
        <v/>
      </c>
      <c r="AY96" s="176" t="str">
        <f>IF($B96="","",IF(ISNUMBER(SEARCH("Gas",'3 INPUT SAP DATA'!$AI99)),Data!$G$119*Data!$I$119,0)
+(('3 INPUT SAP DATA'!$AQ99*1000/8760)-IF(ISNUMBER(SEARCH("Gas",'3 INPUT SAP DATA'!$AI99)),Data!$G$119*Data!$I$119,0))
*IF(ISNUMBER(SEARCH("MVHR",'3 INPUT SAP DATA'!$R99)),Data!$I$121,IF(ISNUMBER(SEARCH("Positive",'3 INPUT SAP DATA'!$R99)),Data!$I$120)))</f>
        <v/>
      </c>
      <c r="AZ96" s="176" t="str">
        <f>IF($B96="","",IF(ISNUMBER(SEARCH("Gas",'3 INPUT SAP DATA'!$AI99)),Data!$G$119*Data!$I$119,0)
+(('3 INPUT SAP DATA'!$AQ99*1000/8760)-IF(ISNUMBER(SEARCH("Gas",'3 INPUT SAP DATA'!$AI99)),Data!$G$119*Data!$I$119,0))
*IF(ISNUMBER(SEARCH("MVHR",'3 INPUT SAP DATA'!$R99)),Data!$I$121,IF(ISNUMBER(SEARCH("Positive",'3 INPUT SAP DATA'!$R99)),Data!$I$120)))</f>
        <v/>
      </c>
      <c r="BA96" s="176" t="str">
        <f>IF($B96="","",IF(ISNUMBER(SEARCH("Gas",'3 INPUT SAP DATA'!$AI99)),Data!$G$119*Data!$I$119,0)
+(('3 INPUT SAP DATA'!$AQ99*1000/8760)-IF(ISNUMBER(SEARCH("Gas",'3 INPUT SAP DATA'!$AI99)),Data!$G$119*Data!$I$119,0))
*IF(ISNUMBER(SEARCH("MVHR",'3 INPUT SAP DATA'!$R99)),Data!$I$121,IF(ISNUMBER(SEARCH("Positive",'3 INPUT SAP DATA'!$R99)),Data!$I$120)))</f>
        <v/>
      </c>
      <c r="BB96" s="176" t="str">
        <f>IF($B96="","",IF(ISNUMBER(SEARCH("Gas",'3 INPUT SAP DATA'!$AI99)),Data!$G$119*Data!$I$119,0)
+(('3 INPUT SAP DATA'!$AQ99*1000/8760)-IF(ISNUMBER(SEARCH("Gas",'3 INPUT SAP DATA'!$AI99)),Data!$G$119*Data!$I$119,0))
*IF(ISNUMBER(SEARCH("MVHR",'3 INPUT SAP DATA'!$R99)),Data!$I$121,IF(ISNUMBER(SEARCH("Positive",'3 INPUT SAP DATA'!$R99)),Data!$I$120)))</f>
        <v/>
      </c>
      <c r="BC96" s="176" t="str">
        <f>IF($B96="","",IF(ISNUMBER(SEARCH("Gas",'3 INPUT SAP DATA'!$AI99)),Data!$G$119*Data!$I$119,0)
+(('3 INPUT SAP DATA'!$AQ99*1000/8760)-IF(ISNUMBER(SEARCH("Gas",'3 INPUT SAP DATA'!$AI99)),Data!$G$119*Data!$I$119,0))
*IF(ISNUMBER(SEARCH("MVHR",'3 INPUT SAP DATA'!$R99)),Data!$I$121,IF(ISNUMBER(SEARCH("Positive",'3 INPUT SAP DATA'!$R99)),Data!$I$120)))</f>
        <v/>
      </c>
      <c r="BD96" s="176" t="str">
        <f>IF($B96="","",IF(ISNUMBER(SEARCH("Gas",'3 INPUT SAP DATA'!$AI99)),Data!$G$119*Data!$I$119,0)
+(('3 INPUT SAP DATA'!$AQ99*1000/8760)-IF(ISNUMBER(SEARCH("Gas",'3 INPUT SAP DATA'!$AI99)),Data!$G$119*Data!$I$119,0))
*IF(ISNUMBER(SEARCH("MVHR",'3 INPUT SAP DATA'!$R99)),Data!$I$121,IF(ISNUMBER(SEARCH("Positive",'3 INPUT SAP DATA'!$R99)),Data!$I$120)))</f>
        <v/>
      </c>
      <c r="BE96" s="176" t="str">
        <f>IF($B96="","",IF(ISNUMBER(SEARCH("Gas",'3 INPUT SAP DATA'!$AI99)),Data!$G$119*Data!$I$119,0)
+(('3 INPUT SAP DATA'!$AQ99*1000/8760)-IF(ISNUMBER(SEARCH("Gas",'3 INPUT SAP DATA'!$AI99)),Data!$G$119*Data!$I$119,0))
*IF(ISNUMBER(SEARCH("MVHR",'3 INPUT SAP DATA'!$R99)),Data!$I$121,IF(ISNUMBER(SEARCH("Positive",'3 INPUT SAP DATA'!$R99)),Data!$I$120)))</f>
        <v/>
      </c>
      <c r="BF96" s="176" t="str">
        <f>IF($B96="","",IF(ISNUMBER(SEARCH("Gas",'3 INPUT SAP DATA'!$AI99)),Data!$G$119*Data!$I$119,0)
+(('3 INPUT SAP DATA'!$AQ99*1000/8760)-IF(ISNUMBER(SEARCH("Gas",'3 INPUT SAP DATA'!$AI99)),Data!$G$119*Data!$I$119,0))
*IF(ISNUMBER(SEARCH("MVHR",'3 INPUT SAP DATA'!$R99)),Data!$I$121,IF(ISNUMBER(SEARCH("Positive",'3 INPUT SAP DATA'!$R99)),Data!$I$120)))</f>
        <v/>
      </c>
      <c r="BG96" s="176" t="str">
        <f>IF($B96="","",IF(ISNUMBER(SEARCH("Gas",'3 INPUT SAP DATA'!$AI99)),Data!$G$119*Data!$I$119,0)
+(('3 INPUT SAP DATA'!$AQ99*1000/8760)-IF(ISNUMBER(SEARCH("Gas",'3 INPUT SAP DATA'!$AI99)),Data!$G$119*Data!$I$119,0))
*IF(ISNUMBER(SEARCH("MVHR",'3 INPUT SAP DATA'!$R99)),Data!$I$121,IF(ISNUMBER(SEARCH("Positive",'3 INPUT SAP DATA'!$R99)),Data!$I$120)))</f>
        <v/>
      </c>
      <c r="BH96" s="176" t="str">
        <f>IF($B96="","",IF(ISNUMBER(SEARCH("Gas",'3 INPUT SAP DATA'!$AI99)),Data!$G$119*Data!$I$119,0)
+(('3 INPUT SAP DATA'!$AQ99*1000/8760)-IF(ISNUMBER(SEARCH("Gas",'3 INPUT SAP DATA'!$AI99)),Data!$G$119*Data!$I$119,0))
*IF(ISNUMBER(SEARCH("MVHR",'3 INPUT SAP DATA'!$R99)),Data!$I$121,IF(ISNUMBER(SEARCH("Positive",'3 INPUT SAP DATA'!$R99)),Data!$I$120)))</f>
        <v/>
      </c>
      <c r="BI96" s="176" t="str">
        <f>IF($B96="","",IF(ISNUMBER(SEARCH("Gas",'3 INPUT SAP DATA'!$AI99)),Data!$G$119*Data!$I$119,0)
+(('3 INPUT SAP DATA'!$AQ99*1000/8760)-IF(ISNUMBER(SEARCH("Gas",'3 INPUT SAP DATA'!$AI99)),Data!$G$119*Data!$I$119,0))
*IF(ISNUMBER(SEARCH("MVHR",'3 INPUT SAP DATA'!$R99)),Data!$I$121,IF(ISNUMBER(SEARCH("Positive",'3 INPUT SAP DATA'!$R99)),Data!$I$120)))</f>
        <v/>
      </c>
      <c r="BJ96" s="176" t="str">
        <f>IF($B96="","",IF(ISNUMBER(SEARCH("Gas",'3 INPUT SAP DATA'!$AI99)),Data!$G$119*Data!$I$119,0)
+(('3 INPUT SAP DATA'!$AQ99*1000/8760)-IF(ISNUMBER(SEARCH("Gas",'3 INPUT SAP DATA'!$AI99)),Data!$G$119*Data!$I$119,0))
*IF(ISNUMBER(SEARCH("MVHR",'3 INPUT SAP DATA'!$R99)),Data!$I$121,IF(ISNUMBER(SEARCH("Positive",'3 INPUT SAP DATA'!$R99)),Data!$I$120)))</f>
        <v/>
      </c>
      <c r="BK96" s="24" t="str">
        <f>IF($B96="","",Occupancy!$G92*Data!$G$122*Data!$I$122)</f>
        <v/>
      </c>
      <c r="BL96" s="24" t="str">
        <f>IF($B96="","",Occupancy!$G92*Data!$G$122*Data!$I$122)</f>
        <v/>
      </c>
      <c r="BM96" s="24" t="str">
        <f>IF($B96="","",Occupancy!$G92*Data!$G$122*Data!$I$122)</f>
        <v/>
      </c>
      <c r="BN96" s="24" t="str">
        <f>IF($B96="","",Occupancy!$G92*Data!$G$122*Data!$I$122)</f>
        <v/>
      </c>
      <c r="BO96" s="24" t="str">
        <f>IF($B96="","",Occupancy!$G92*Data!$G$122*Data!$I$122)</f>
        <v/>
      </c>
      <c r="BP96" s="24" t="str">
        <f>IF($B96="","",Occupancy!$G92*Data!$G$122*Data!$I$122)</f>
        <v/>
      </c>
      <c r="BQ96" s="24" t="str">
        <f>IF($B96="","",Occupancy!$G92*Data!$G$122*Data!$I$122)</f>
        <v/>
      </c>
      <c r="BR96" s="24" t="str">
        <f>IF($B96="","",Occupancy!$G92*Data!$G$122*Data!$I$122)</f>
        <v/>
      </c>
      <c r="BS96" s="24" t="str">
        <f>IF($B96="","",Occupancy!$G92*Data!$G$122*Data!$I$122)</f>
        <v/>
      </c>
      <c r="BT96" s="24" t="str">
        <f>IF($B96="","",Occupancy!$G92*Data!$G$122*Data!$I$122)</f>
        <v/>
      </c>
      <c r="BU96" s="24" t="str">
        <f>IF($B96="","",Occupancy!$G92*Data!$G$122*Data!$I$122)</f>
        <v/>
      </c>
      <c r="BV96" s="24" t="str">
        <f>IF($B96="","",Occupancy!$G92*Data!$G$122*Data!$I$122)</f>
        <v/>
      </c>
      <c r="BW96" s="175" t="str">
        <f>IF($B96="","",1000*DHW!CV96/(Data!D$18*24))</f>
        <v/>
      </c>
      <c r="BX96" s="175" t="str">
        <f>IF($B96="","",1000*DHW!CW96/(Data!E$18*24))</f>
        <v/>
      </c>
      <c r="BY96" s="175" t="str">
        <f>IF($B96="","",1000*DHW!CX96/(Data!F$18*24))</f>
        <v/>
      </c>
      <c r="BZ96" s="175" t="str">
        <f>IF($B96="","",1000*DHW!CY96/(Data!G$18*24))</f>
        <v/>
      </c>
      <c r="CA96" s="175" t="str">
        <f>IF($B96="","",1000*DHW!CZ96/(Data!H$18*24))</f>
        <v/>
      </c>
      <c r="CB96" s="175" t="str">
        <f>IF($B96="","",1000*DHW!DA96/(Data!I$18*24))</f>
        <v/>
      </c>
      <c r="CC96" s="175" t="str">
        <f>IF($B96="","",1000*DHW!DB96/(Data!J$18*24))</f>
        <v/>
      </c>
      <c r="CD96" s="175" t="str">
        <f>IF($B96="","",1000*DHW!DC96/(Data!K$18*24))</f>
        <v/>
      </c>
      <c r="CE96" s="175" t="str">
        <f>IF($B96="","",1000*DHW!DD96/(Data!L$18*24))</f>
        <v/>
      </c>
      <c r="CF96" s="175" t="str">
        <f>IF($B96="","",1000*DHW!DE96/(Data!M$18*24))</f>
        <v/>
      </c>
      <c r="CG96" s="175" t="str">
        <f>IF($B96="","",1000*DHW!DF96/(Data!N$18*24))</f>
        <v/>
      </c>
      <c r="CH96" s="175" t="str">
        <f>IF($B96="","",1000*DHW!DG96/(Data!O$18*24))</f>
        <v/>
      </c>
      <c r="CI96" s="24" t="str">
        <f t="shared" si="24"/>
        <v/>
      </c>
      <c r="CJ96" s="24" t="str">
        <f t="shared" si="25"/>
        <v/>
      </c>
      <c r="CK96" s="24" t="str">
        <f t="shared" si="26"/>
        <v/>
      </c>
      <c r="CL96" s="24" t="str">
        <f t="shared" si="27"/>
        <v/>
      </c>
      <c r="CM96" s="24" t="str">
        <f t="shared" si="28"/>
        <v/>
      </c>
      <c r="CN96" s="24" t="str">
        <f t="shared" si="29"/>
        <v/>
      </c>
      <c r="CO96" s="24" t="str">
        <f t="shared" si="30"/>
        <v/>
      </c>
      <c r="CP96" s="24" t="str">
        <f t="shared" si="31"/>
        <v/>
      </c>
      <c r="CQ96" s="24" t="str">
        <f t="shared" si="32"/>
        <v/>
      </c>
      <c r="CR96" s="24" t="str">
        <f t="shared" si="33"/>
        <v/>
      </c>
      <c r="CS96" s="24" t="str">
        <f t="shared" si="34"/>
        <v/>
      </c>
      <c r="CT96" s="24" t="str">
        <f t="shared" si="35"/>
        <v/>
      </c>
    </row>
    <row r="97" spans="2:98" s="3" customFormat="1" ht="19.899999999999999" customHeight="1">
      <c r="B97" s="16" t="str">
        <f>IF('3 INPUT SAP DATA'!H100="","",'3 INPUT SAP DATA'!H100)</f>
        <v/>
      </c>
      <c r="C97" s="24" t="str">
        <f>IF($B97="","",Data!$G$115*Occupancy!$G93*Data!$I$115)</f>
        <v/>
      </c>
      <c r="D97" s="24" t="str">
        <f>IF($B97="","",Data!$G$115*Occupancy!$G93*Data!$I$115)</f>
        <v/>
      </c>
      <c r="E97" s="24" t="str">
        <f>IF($B97="","",Data!$G$115*Occupancy!$G93*Data!$I$115)</f>
        <v/>
      </c>
      <c r="F97" s="24" t="str">
        <f>IF($B97="","",Data!$G$115*Occupancy!$G93*Data!$I$115)</f>
        <v/>
      </c>
      <c r="G97" s="24" t="str">
        <f>IF($B97="","",Data!$G$115*Occupancy!$G93*Data!$I$115)</f>
        <v/>
      </c>
      <c r="H97" s="24" t="str">
        <f>IF($B97="","",Data!$G$115*Occupancy!$G93*Data!$I$115)</f>
        <v/>
      </c>
      <c r="I97" s="24" t="str">
        <f>IF($B97="","",Data!$G$115*Occupancy!$G93*Data!$I$115)</f>
        <v/>
      </c>
      <c r="J97" s="24" t="str">
        <f>IF($B97="","",Data!$G$115*Occupancy!$G93*Data!$I$115)</f>
        <v/>
      </c>
      <c r="K97" s="24" t="str">
        <f>IF($B97="","",Data!$G$115*Occupancy!$G93*Data!$I$115)</f>
        <v/>
      </c>
      <c r="L97" s="24" t="str">
        <f>IF($B97="","",Data!$G$115*Occupancy!$G93*Data!$I$115)</f>
        <v/>
      </c>
      <c r="M97" s="24" t="str">
        <f>IF($B97="","",Data!$G$115*Occupancy!$G93*Data!$I$115)</f>
        <v/>
      </c>
      <c r="N97" s="24" t="str">
        <f>IF($B97="","",Data!$G$115*Occupancy!$G93*Data!$I$115)</f>
        <v/>
      </c>
      <c r="O97" s="175" t="str">
        <f>IF($B97="","",Lighting!P96)</f>
        <v/>
      </c>
      <c r="P97" s="175" t="str">
        <f>IF($B97="","",Lighting!Q96)</f>
        <v/>
      </c>
      <c r="Q97" s="175" t="str">
        <f>IF($B97="","",Lighting!R96)</f>
        <v/>
      </c>
      <c r="R97" s="175" t="str">
        <f>IF($B97="","",Lighting!S96)</f>
        <v/>
      </c>
      <c r="S97" s="175" t="str">
        <f>IF($B97="","",Lighting!T96)</f>
        <v/>
      </c>
      <c r="T97" s="175" t="str">
        <f>IF($B97="","",Lighting!U96)</f>
        <v/>
      </c>
      <c r="U97" s="175" t="str">
        <f>IF($B97="","",Lighting!V96)</f>
        <v/>
      </c>
      <c r="V97" s="175" t="str">
        <f>IF($B97="","",Lighting!W96)</f>
        <v/>
      </c>
      <c r="W97" s="175" t="str">
        <f>IF($B97="","",Lighting!X96)</f>
        <v/>
      </c>
      <c r="X97" s="175" t="str">
        <f>IF($B97="","",Lighting!Y96)</f>
        <v/>
      </c>
      <c r="Y97" s="175" t="str">
        <f>IF($B97="","",Lighting!Z96)</f>
        <v/>
      </c>
      <c r="Z97" s="175" t="str">
        <f>IF($B97="","",Lighting!AA96)</f>
        <v/>
      </c>
      <c r="AA97" s="24" t="str">
        <f>IF($B97="","",Appliances!W96)</f>
        <v/>
      </c>
      <c r="AB97" s="24" t="str">
        <f>IF($B97="","",Appliances!X96)</f>
        <v/>
      </c>
      <c r="AC97" s="24" t="str">
        <f>IF($B97="","",Appliances!Y96)</f>
        <v/>
      </c>
      <c r="AD97" s="24" t="str">
        <f>IF($B97="","",Appliances!Z96)</f>
        <v/>
      </c>
      <c r="AE97" s="24" t="str">
        <f>IF($B97="","",Appliances!AA96)</f>
        <v/>
      </c>
      <c r="AF97" s="24" t="str">
        <f>IF($B97="","",Appliances!AB96)</f>
        <v/>
      </c>
      <c r="AG97" s="24" t="str">
        <f>IF($B97="","",Appliances!AC96)</f>
        <v/>
      </c>
      <c r="AH97" s="24" t="str">
        <f>IF($B97="","",Appliances!AD96)</f>
        <v/>
      </c>
      <c r="AI97" s="24" t="str">
        <f>IF($B97="","",Appliances!AE96)</f>
        <v/>
      </c>
      <c r="AJ97" s="24" t="str">
        <f>IF($B97="","",Appliances!AF96)</f>
        <v/>
      </c>
      <c r="AK97" s="24" t="str">
        <f>IF($B97="","",Appliances!AG96)</f>
        <v/>
      </c>
      <c r="AL97" s="24" t="str">
        <f>IF($B97="","",Appliances!AH96)</f>
        <v/>
      </c>
      <c r="AM97" s="24" t="str">
        <f>IF($B97="","",Cooking!P96)</f>
        <v/>
      </c>
      <c r="AN97" s="24" t="str">
        <f>IF($B97="","",Cooking!Q96)</f>
        <v/>
      </c>
      <c r="AO97" s="24" t="str">
        <f>IF($B97="","",Cooking!R96)</f>
        <v/>
      </c>
      <c r="AP97" s="24" t="str">
        <f>IF($B97="","",Cooking!S96)</f>
        <v/>
      </c>
      <c r="AQ97" s="24" t="str">
        <f>IF($B97="","",Cooking!T96)</f>
        <v/>
      </c>
      <c r="AR97" s="24" t="str">
        <f>IF($B97="","",Cooking!U96)</f>
        <v/>
      </c>
      <c r="AS97" s="24" t="str">
        <f>IF($B97="","",Cooking!V96)</f>
        <v/>
      </c>
      <c r="AT97" s="24" t="str">
        <f>IF($B97="","",Cooking!W96)</f>
        <v/>
      </c>
      <c r="AU97" s="24" t="str">
        <f>IF($B97="","",Cooking!X96)</f>
        <v/>
      </c>
      <c r="AV97" s="24" t="str">
        <f>IF($B97="","",Cooking!Y96)</f>
        <v/>
      </c>
      <c r="AW97" s="24" t="str">
        <f>IF($B97="","",Cooking!Z96)</f>
        <v/>
      </c>
      <c r="AX97" s="24" t="str">
        <f>IF($B97="","",Cooking!AA96)</f>
        <v/>
      </c>
      <c r="AY97" s="176" t="str">
        <f>IF($B97="","",IF(ISNUMBER(SEARCH("Gas",'3 INPUT SAP DATA'!$AI100)),Data!$G$119*Data!$I$119,0)
+(('3 INPUT SAP DATA'!$AQ100*1000/8760)-IF(ISNUMBER(SEARCH("Gas",'3 INPUT SAP DATA'!$AI100)),Data!$G$119*Data!$I$119,0))
*IF(ISNUMBER(SEARCH("MVHR",'3 INPUT SAP DATA'!$R100)),Data!$I$121,IF(ISNUMBER(SEARCH("Positive",'3 INPUT SAP DATA'!$R100)),Data!$I$120)))</f>
        <v/>
      </c>
      <c r="AZ97" s="176" t="str">
        <f>IF($B97="","",IF(ISNUMBER(SEARCH("Gas",'3 INPUT SAP DATA'!$AI100)),Data!$G$119*Data!$I$119,0)
+(('3 INPUT SAP DATA'!$AQ100*1000/8760)-IF(ISNUMBER(SEARCH("Gas",'3 INPUT SAP DATA'!$AI100)),Data!$G$119*Data!$I$119,0))
*IF(ISNUMBER(SEARCH("MVHR",'3 INPUT SAP DATA'!$R100)),Data!$I$121,IF(ISNUMBER(SEARCH("Positive",'3 INPUT SAP DATA'!$R100)),Data!$I$120)))</f>
        <v/>
      </c>
      <c r="BA97" s="176" t="str">
        <f>IF($B97="","",IF(ISNUMBER(SEARCH("Gas",'3 INPUT SAP DATA'!$AI100)),Data!$G$119*Data!$I$119,0)
+(('3 INPUT SAP DATA'!$AQ100*1000/8760)-IF(ISNUMBER(SEARCH("Gas",'3 INPUT SAP DATA'!$AI100)),Data!$G$119*Data!$I$119,0))
*IF(ISNUMBER(SEARCH("MVHR",'3 INPUT SAP DATA'!$R100)),Data!$I$121,IF(ISNUMBER(SEARCH("Positive",'3 INPUT SAP DATA'!$R100)),Data!$I$120)))</f>
        <v/>
      </c>
      <c r="BB97" s="176" t="str">
        <f>IF($B97="","",IF(ISNUMBER(SEARCH("Gas",'3 INPUT SAP DATA'!$AI100)),Data!$G$119*Data!$I$119,0)
+(('3 INPUT SAP DATA'!$AQ100*1000/8760)-IF(ISNUMBER(SEARCH("Gas",'3 INPUT SAP DATA'!$AI100)),Data!$G$119*Data!$I$119,0))
*IF(ISNUMBER(SEARCH("MVHR",'3 INPUT SAP DATA'!$R100)),Data!$I$121,IF(ISNUMBER(SEARCH("Positive",'3 INPUT SAP DATA'!$R100)),Data!$I$120)))</f>
        <v/>
      </c>
      <c r="BC97" s="176" t="str">
        <f>IF($B97="","",IF(ISNUMBER(SEARCH("Gas",'3 INPUT SAP DATA'!$AI100)),Data!$G$119*Data!$I$119,0)
+(('3 INPUT SAP DATA'!$AQ100*1000/8760)-IF(ISNUMBER(SEARCH("Gas",'3 INPUT SAP DATA'!$AI100)),Data!$G$119*Data!$I$119,0))
*IF(ISNUMBER(SEARCH("MVHR",'3 INPUT SAP DATA'!$R100)),Data!$I$121,IF(ISNUMBER(SEARCH("Positive",'3 INPUT SAP DATA'!$R100)),Data!$I$120)))</f>
        <v/>
      </c>
      <c r="BD97" s="176" t="str">
        <f>IF($B97="","",IF(ISNUMBER(SEARCH("Gas",'3 INPUT SAP DATA'!$AI100)),Data!$G$119*Data!$I$119,0)
+(('3 INPUT SAP DATA'!$AQ100*1000/8760)-IF(ISNUMBER(SEARCH("Gas",'3 INPUT SAP DATA'!$AI100)),Data!$G$119*Data!$I$119,0))
*IF(ISNUMBER(SEARCH("MVHR",'3 INPUT SAP DATA'!$R100)),Data!$I$121,IF(ISNUMBER(SEARCH("Positive",'3 INPUT SAP DATA'!$R100)),Data!$I$120)))</f>
        <v/>
      </c>
      <c r="BE97" s="176" t="str">
        <f>IF($B97="","",IF(ISNUMBER(SEARCH("Gas",'3 INPUT SAP DATA'!$AI100)),Data!$G$119*Data!$I$119,0)
+(('3 INPUT SAP DATA'!$AQ100*1000/8760)-IF(ISNUMBER(SEARCH("Gas",'3 INPUT SAP DATA'!$AI100)),Data!$G$119*Data!$I$119,0))
*IF(ISNUMBER(SEARCH("MVHR",'3 INPUT SAP DATA'!$R100)),Data!$I$121,IF(ISNUMBER(SEARCH("Positive",'3 INPUT SAP DATA'!$R100)),Data!$I$120)))</f>
        <v/>
      </c>
      <c r="BF97" s="176" t="str">
        <f>IF($B97="","",IF(ISNUMBER(SEARCH("Gas",'3 INPUT SAP DATA'!$AI100)),Data!$G$119*Data!$I$119,0)
+(('3 INPUT SAP DATA'!$AQ100*1000/8760)-IF(ISNUMBER(SEARCH("Gas",'3 INPUT SAP DATA'!$AI100)),Data!$G$119*Data!$I$119,0))
*IF(ISNUMBER(SEARCH("MVHR",'3 INPUT SAP DATA'!$R100)),Data!$I$121,IF(ISNUMBER(SEARCH("Positive",'3 INPUT SAP DATA'!$R100)),Data!$I$120)))</f>
        <v/>
      </c>
      <c r="BG97" s="176" t="str">
        <f>IF($B97="","",IF(ISNUMBER(SEARCH("Gas",'3 INPUT SAP DATA'!$AI100)),Data!$G$119*Data!$I$119,0)
+(('3 INPUT SAP DATA'!$AQ100*1000/8760)-IF(ISNUMBER(SEARCH("Gas",'3 INPUT SAP DATA'!$AI100)),Data!$G$119*Data!$I$119,0))
*IF(ISNUMBER(SEARCH("MVHR",'3 INPUT SAP DATA'!$R100)),Data!$I$121,IF(ISNUMBER(SEARCH("Positive",'3 INPUT SAP DATA'!$R100)),Data!$I$120)))</f>
        <v/>
      </c>
      <c r="BH97" s="176" t="str">
        <f>IF($B97="","",IF(ISNUMBER(SEARCH("Gas",'3 INPUT SAP DATA'!$AI100)),Data!$G$119*Data!$I$119,0)
+(('3 INPUT SAP DATA'!$AQ100*1000/8760)-IF(ISNUMBER(SEARCH("Gas",'3 INPUT SAP DATA'!$AI100)),Data!$G$119*Data!$I$119,0))
*IF(ISNUMBER(SEARCH("MVHR",'3 INPUT SAP DATA'!$R100)),Data!$I$121,IF(ISNUMBER(SEARCH("Positive",'3 INPUT SAP DATA'!$R100)),Data!$I$120)))</f>
        <v/>
      </c>
      <c r="BI97" s="176" t="str">
        <f>IF($B97="","",IF(ISNUMBER(SEARCH("Gas",'3 INPUT SAP DATA'!$AI100)),Data!$G$119*Data!$I$119,0)
+(('3 INPUT SAP DATA'!$AQ100*1000/8760)-IF(ISNUMBER(SEARCH("Gas",'3 INPUT SAP DATA'!$AI100)),Data!$G$119*Data!$I$119,0))
*IF(ISNUMBER(SEARCH("MVHR",'3 INPUT SAP DATA'!$R100)),Data!$I$121,IF(ISNUMBER(SEARCH("Positive",'3 INPUT SAP DATA'!$R100)),Data!$I$120)))</f>
        <v/>
      </c>
      <c r="BJ97" s="176" t="str">
        <f>IF($B97="","",IF(ISNUMBER(SEARCH("Gas",'3 INPUT SAP DATA'!$AI100)),Data!$G$119*Data!$I$119,0)
+(('3 INPUT SAP DATA'!$AQ100*1000/8760)-IF(ISNUMBER(SEARCH("Gas",'3 INPUT SAP DATA'!$AI100)),Data!$G$119*Data!$I$119,0))
*IF(ISNUMBER(SEARCH("MVHR",'3 INPUT SAP DATA'!$R100)),Data!$I$121,IF(ISNUMBER(SEARCH("Positive",'3 INPUT SAP DATA'!$R100)),Data!$I$120)))</f>
        <v/>
      </c>
      <c r="BK97" s="24" t="str">
        <f>IF($B97="","",Occupancy!$G93*Data!$G$122*Data!$I$122)</f>
        <v/>
      </c>
      <c r="BL97" s="24" t="str">
        <f>IF($B97="","",Occupancy!$G93*Data!$G$122*Data!$I$122)</f>
        <v/>
      </c>
      <c r="BM97" s="24" t="str">
        <f>IF($B97="","",Occupancy!$G93*Data!$G$122*Data!$I$122)</f>
        <v/>
      </c>
      <c r="BN97" s="24" t="str">
        <f>IF($B97="","",Occupancy!$G93*Data!$G$122*Data!$I$122)</f>
        <v/>
      </c>
      <c r="BO97" s="24" t="str">
        <f>IF($B97="","",Occupancy!$G93*Data!$G$122*Data!$I$122)</f>
        <v/>
      </c>
      <c r="BP97" s="24" t="str">
        <f>IF($B97="","",Occupancy!$G93*Data!$G$122*Data!$I$122)</f>
        <v/>
      </c>
      <c r="BQ97" s="24" t="str">
        <f>IF($B97="","",Occupancy!$G93*Data!$G$122*Data!$I$122)</f>
        <v/>
      </c>
      <c r="BR97" s="24" t="str">
        <f>IF($B97="","",Occupancy!$G93*Data!$G$122*Data!$I$122)</f>
        <v/>
      </c>
      <c r="BS97" s="24" t="str">
        <f>IF($B97="","",Occupancy!$G93*Data!$G$122*Data!$I$122)</f>
        <v/>
      </c>
      <c r="BT97" s="24" t="str">
        <f>IF($B97="","",Occupancy!$G93*Data!$G$122*Data!$I$122)</f>
        <v/>
      </c>
      <c r="BU97" s="24" t="str">
        <f>IF($B97="","",Occupancy!$G93*Data!$G$122*Data!$I$122)</f>
        <v/>
      </c>
      <c r="BV97" s="24" t="str">
        <f>IF($B97="","",Occupancy!$G93*Data!$G$122*Data!$I$122)</f>
        <v/>
      </c>
      <c r="BW97" s="175" t="str">
        <f>IF($B97="","",1000*DHW!CV97/(Data!D$18*24))</f>
        <v/>
      </c>
      <c r="BX97" s="175" t="str">
        <f>IF($B97="","",1000*DHW!CW97/(Data!E$18*24))</f>
        <v/>
      </c>
      <c r="BY97" s="175" t="str">
        <f>IF($B97="","",1000*DHW!CX97/(Data!F$18*24))</f>
        <v/>
      </c>
      <c r="BZ97" s="175" t="str">
        <f>IF($B97="","",1000*DHW!CY97/(Data!G$18*24))</f>
        <v/>
      </c>
      <c r="CA97" s="175" t="str">
        <f>IF($B97="","",1000*DHW!CZ97/(Data!H$18*24))</f>
        <v/>
      </c>
      <c r="CB97" s="175" t="str">
        <f>IF($B97="","",1000*DHW!DA97/(Data!I$18*24))</f>
        <v/>
      </c>
      <c r="CC97" s="175" t="str">
        <f>IF($B97="","",1000*DHW!DB97/(Data!J$18*24))</f>
        <v/>
      </c>
      <c r="CD97" s="175" t="str">
        <f>IF($B97="","",1000*DHW!DC97/(Data!K$18*24))</f>
        <v/>
      </c>
      <c r="CE97" s="175" t="str">
        <f>IF($B97="","",1000*DHW!DD97/(Data!L$18*24))</f>
        <v/>
      </c>
      <c r="CF97" s="175" t="str">
        <f>IF($B97="","",1000*DHW!DE97/(Data!M$18*24))</f>
        <v/>
      </c>
      <c r="CG97" s="175" t="str">
        <f>IF($B97="","",1000*DHW!DF97/(Data!N$18*24))</f>
        <v/>
      </c>
      <c r="CH97" s="175" t="str">
        <f>IF($B97="","",1000*DHW!DG97/(Data!O$18*24))</f>
        <v/>
      </c>
      <c r="CI97" s="24" t="str">
        <f t="shared" si="24"/>
        <v/>
      </c>
      <c r="CJ97" s="24" t="str">
        <f t="shared" si="25"/>
        <v/>
      </c>
      <c r="CK97" s="24" t="str">
        <f t="shared" si="26"/>
        <v/>
      </c>
      <c r="CL97" s="24" t="str">
        <f t="shared" si="27"/>
        <v/>
      </c>
      <c r="CM97" s="24" t="str">
        <f t="shared" si="28"/>
        <v/>
      </c>
      <c r="CN97" s="24" t="str">
        <f t="shared" si="29"/>
        <v/>
      </c>
      <c r="CO97" s="24" t="str">
        <f t="shared" si="30"/>
        <v/>
      </c>
      <c r="CP97" s="24" t="str">
        <f t="shared" si="31"/>
        <v/>
      </c>
      <c r="CQ97" s="24" t="str">
        <f t="shared" si="32"/>
        <v/>
      </c>
      <c r="CR97" s="24" t="str">
        <f t="shared" si="33"/>
        <v/>
      </c>
      <c r="CS97" s="24" t="str">
        <f t="shared" si="34"/>
        <v/>
      </c>
      <c r="CT97" s="24" t="str">
        <f t="shared" si="35"/>
        <v/>
      </c>
    </row>
    <row r="98" spans="2:98" s="3" customFormat="1" ht="19.899999999999999" customHeight="1">
      <c r="B98" s="16" t="str">
        <f>IF('3 INPUT SAP DATA'!H101="","",'3 INPUT SAP DATA'!H101)</f>
        <v/>
      </c>
      <c r="C98" s="24" t="str">
        <f>IF($B98="","",Data!$G$115*Occupancy!$G94*Data!$I$115)</f>
        <v/>
      </c>
      <c r="D98" s="24" t="str">
        <f>IF($B98="","",Data!$G$115*Occupancy!$G94*Data!$I$115)</f>
        <v/>
      </c>
      <c r="E98" s="24" t="str">
        <f>IF($B98="","",Data!$G$115*Occupancy!$G94*Data!$I$115)</f>
        <v/>
      </c>
      <c r="F98" s="24" t="str">
        <f>IF($B98="","",Data!$G$115*Occupancy!$G94*Data!$I$115)</f>
        <v/>
      </c>
      <c r="G98" s="24" t="str">
        <f>IF($B98="","",Data!$G$115*Occupancy!$G94*Data!$I$115)</f>
        <v/>
      </c>
      <c r="H98" s="24" t="str">
        <f>IF($B98="","",Data!$G$115*Occupancy!$G94*Data!$I$115)</f>
        <v/>
      </c>
      <c r="I98" s="24" t="str">
        <f>IF($B98="","",Data!$G$115*Occupancy!$G94*Data!$I$115)</f>
        <v/>
      </c>
      <c r="J98" s="24" t="str">
        <f>IF($B98="","",Data!$G$115*Occupancy!$G94*Data!$I$115)</f>
        <v/>
      </c>
      <c r="K98" s="24" t="str">
        <f>IF($B98="","",Data!$G$115*Occupancy!$G94*Data!$I$115)</f>
        <v/>
      </c>
      <c r="L98" s="24" t="str">
        <f>IF($B98="","",Data!$G$115*Occupancy!$G94*Data!$I$115)</f>
        <v/>
      </c>
      <c r="M98" s="24" t="str">
        <f>IF($B98="","",Data!$G$115*Occupancy!$G94*Data!$I$115)</f>
        <v/>
      </c>
      <c r="N98" s="24" t="str">
        <f>IF($B98="","",Data!$G$115*Occupancy!$G94*Data!$I$115)</f>
        <v/>
      </c>
      <c r="O98" s="175" t="str">
        <f>IF($B98="","",Lighting!P97)</f>
        <v/>
      </c>
      <c r="P98" s="175" t="str">
        <f>IF($B98="","",Lighting!Q97)</f>
        <v/>
      </c>
      <c r="Q98" s="175" t="str">
        <f>IF($B98="","",Lighting!R97)</f>
        <v/>
      </c>
      <c r="R98" s="175" t="str">
        <f>IF($B98="","",Lighting!S97)</f>
        <v/>
      </c>
      <c r="S98" s="175" t="str">
        <f>IF($B98="","",Lighting!T97)</f>
        <v/>
      </c>
      <c r="T98" s="175" t="str">
        <f>IF($B98="","",Lighting!U97)</f>
        <v/>
      </c>
      <c r="U98" s="175" t="str">
        <f>IF($B98="","",Lighting!V97)</f>
        <v/>
      </c>
      <c r="V98" s="175" t="str">
        <f>IF($B98="","",Lighting!W97)</f>
        <v/>
      </c>
      <c r="W98" s="175" t="str">
        <f>IF($B98="","",Lighting!X97)</f>
        <v/>
      </c>
      <c r="X98" s="175" t="str">
        <f>IF($B98="","",Lighting!Y97)</f>
        <v/>
      </c>
      <c r="Y98" s="175" t="str">
        <f>IF($B98="","",Lighting!Z97)</f>
        <v/>
      </c>
      <c r="Z98" s="175" t="str">
        <f>IF($B98="","",Lighting!AA97)</f>
        <v/>
      </c>
      <c r="AA98" s="24" t="str">
        <f>IF($B98="","",Appliances!W97)</f>
        <v/>
      </c>
      <c r="AB98" s="24" t="str">
        <f>IF($B98="","",Appliances!X97)</f>
        <v/>
      </c>
      <c r="AC98" s="24" t="str">
        <f>IF($B98="","",Appliances!Y97)</f>
        <v/>
      </c>
      <c r="AD98" s="24" t="str">
        <f>IF($B98="","",Appliances!Z97)</f>
        <v/>
      </c>
      <c r="AE98" s="24" t="str">
        <f>IF($B98="","",Appliances!AA97)</f>
        <v/>
      </c>
      <c r="AF98" s="24" t="str">
        <f>IF($B98="","",Appliances!AB97)</f>
        <v/>
      </c>
      <c r="AG98" s="24" t="str">
        <f>IF($B98="","",Appliances!AC97)</f>
        <v/>
      </c>
      <c r="AH98" s="24" t="str">
        <f>IF($B98="","",Appliances!AD97)</f>
        <v/>
      </c>
      <c r="AI98" s="24" t="str">
        <f>IF($B98="","",Appliances!AE97)</f>
        <v/>
      </c>
      <c r="AJ98" s="24" t="str">
        <f>IF($B98="","",Appliances!AF97)</f>
        <v/>
      </c>
      <c r="AK98" s="24" t="str">
        <f>IF($B98="","",Appliances!AG97)</f>
        <v/>
      </c>
      <c r="AL98" s="24" t="str">
        <f>IF($B98="","",Appliances!AH97)</f>
        <v/>
      </c>
      <c r="AM98" s="24" t="str">
        <f>IF($B98="","",Cooking!P97)</f>
        <v/>
      </c>
      <c r="AN98" s="24" t="str">
        <f>IF($B98="","",Cooking!Q97)</f>
        <v/>
      </c>
      <c r="AO98" s="24" t="str">
        <f>IF($B98="","",Cooking!R97)</f>
        <v/>
      </c>
      <c r="AP98" s="24" t="str">
        <f>IF($B98="","",Cooking!S97)</f>
        <v/>
      </c>
      <c r="AQ98" s="24" t="str">
        <f>IF($B98="","",Cooking!T97)</f>
        <v/>
      </c>
      <c r="AR98" s="24" t="str">
        <f>IF($B98="","",Cooking!U97)</f>
        <v/>
      </c>
      <c r="AS98" s="24" t="str">
        <f>IF($B98="","",Cooking!V97)</f>
        <v/>
      </c>
      <c r="AT98" s="24" t="str">
        <f>IF($B98="","",Cooking!W97)</f>
        <v/>
      </c>
      <c r="AU98" s="24" t="str">
        <f>IF($B98="","",Cooking!X97)</f>
        <v/>
      </c>
      <c r="AV98" s="24" t="str">
        <f>IF($B98="","",Cooking!Y97)</f>
        <v/>
      </c>
      <c r="AW98" s="24" t="str">
        <f>IF($B98="","",Cooking!Z97)</f>
        <v/>
      </c>
      <c r="AX98" s="24" t="str">
        <f>IF($B98="","",Cooking!AA97)</f>
        <v/>
      </c>
      <c r="AY98" s="176" t="str">
        <f>IF($B98="","",IF(ISNUMBER(SEARCH("Gas",'3 INPUT SAP DATA'!$AI101)),Data!$G$119*Data!$I$119,0)
+(('3 INPUT SAP DATA'!$AQ101*1000/8760)-IF(ISNUMBER(SEARCH("Gas",'3 INPUT SAP DATA'!$AI101)),Data!$G$119*Data!$I$119,0))
*IF(ISNUMBER(SEARCH("MVHR",'3 INPUT SAP DATA'!$R101)),Data!$I$121,IF(ISNUMBER(SEARCH("Positive",'3 INPUT SAP DATA'!$R101)),Data!$I$120)))</f>
        <v/>
      </c>
      <c r="AZ98" s="176" t="str">
        <f>IF($B98="","",IF(ISNUMBER(SEARCH("Gas",'3 INPUT SAP DATA'!$AI101)),Data!$G$119*Data!$I$119,0)
+(('3 INPUT SAP DATA'!$AQ101*1000/8760)-IF(ISNUMBER(SEARCH("Gas",'3 INPUT SAP DATA'!$AI101)),Data!$G$119*Data!$I$119,0))
*IF(ISNUMBER(SEARCH("MVHR",'3 INPUT SAP DATA'!$R101)),Data!$I$121,IF(ISNUMBER(SEARCH("Positive",'3 INPUT SAP DATA'!$R101)),Data!$I$120)))</f>
        <v/>
      </c>
      <c r="BA98" s="176" t="str">
        <f>IF($B98="","",IF(ISNUMBER(SEARCH("Gas",'3 INPUT SAP DATA'!$AI101)),Data!$G$119*Data!$I$119,0)
+(('3 INPUT SAP DATA'!$AQ101*1000/8760)-IF(ISNUMBER(SEARCH("Gas",'3 INPUT SAP DATA'!$AI101)),Data!$G$119*Data!$I$119,0))
*IF(ISNUMBER(SEARCH("MVHR",'3 INPUT SAP DATA'!$R101)),Data!$I$121,IF(ISNUMBER(SEARCH("Positive",'3 INPUT SAP DATA'!$R101)),Data!$I$120)))</f>
        <v/>
      </c>
      <c r="BB98" s="176" t="str">
        <f>IF($B98="","",IF(ISNUMBER(SEARCH("Gas",'3 INPUT SAP DATA'!$AI101)),Data!$G$119*Data!$I$119,0)
+(('3 INPUT SAP DATA'!$AQ101*1000/8760)-IF(ISNUMBER(SEARCH("Gas",'3 INPUT SAP DATA'!$AI101)),Data!$G$119*Data!$I$119,0))
*IF(ISNUMBER(SEARCH("MVHR",'3 INPUT SAP DATA'!$R101)),Data!$I$121,IF(ISNUMBER(SEARCH("Positive",'3 INPUT SAP DATA'!$R101)),Data!$I$120)))</f>
        <v/>
      </c>
      <c r="BC98" s="176" t="str">
        <f>IF($B98="","",IF(ISNUMBER(SEARCH("Gas",'3 INPUT SAP DATA'!$AI101)),Data!$G$119*Data!$I$119,0)
+(('3 INPUT SAP DATA'!$AQ101*1000/8760)-IF(ISNUMBER(SEARCH("Gas",'3 INPUT SAP DATA'!$AI101)),Data!$G$119*Data!$I$119,0))
*IF(ISNUMBER(SEARCH("MVHR",'3 INPUT SAP DATA'!$R101)),Data!$I$121,IF(ISNUMBER(SEARCH("Positive",'3 INPUT SAP DATA'!$R101)),Data!$I$120)))</f>
        <v/>
      </c>
      <c r="BD98" s="176" t="str">
        <f>IF($B98="","",IF(ISNUMBER(SEARCH("Gas",'3 INPUT SAP DATA'!$AI101)),Data!$G$119*Data!$I$119,0)
+(('3 INPUT SAP DATA'!$AQ101*1000/8760)-IF(ISNUMBER(SEARCH("Gas",'3 INPUT SAP DATA'!$AI101)),Data!$G$119*Data!$I$119,0))
*IF(ISNUMBER(SEARCH("MVHR",'3 INPUT SAP DATA'!$R101)),Data!$I$121,IF(ISNUMBER(SEARCH("Positive",'3 INPUT SAP DATA'!$R101)),Data!$I$120)))</f>
        <v/>
      </c>
      <c r="BE98" s="176" t="str">
        <f>IF($B98="","",IF(ISNUMBER(SEARCH("Gas",'3 INPUT SAP DATA'!$AI101)),Data!$G$119*Data!$I$119,0)
+(('3 INPUT SAP DATA'!$AQ101*1000/8760)-IF(ISNUMBER(SEARCH("Gas",'3 INPUT SAP DATA'!$AI101)),Data!$G$119*Data!$I$119,0))
*IF(ISNUMBER(SEARCH("MVHR",'3 INPUT SAP DATA'!$R101)),Data!$I$121,IF(ISNUMBER(SEARCH("Positive",'3 INPUT SAP DATA'!$R101)),Data!$I$120)))</f>
        <v/>
      </c>
      <c r="BF98" s="176" t="str">
        <f>IF($B98="","",IF(ISNUMBER(SEARCH("Gas",'3 INPUT SAP DATA'!$AI101)),Data!$G$119*Data!$I$119,0)
+(('3 INPUT SAP DATA'!$AQ101*1000/8760)-IF(ISNUMBER(SEARCH("Gas",'3 INPUT SAP DATA'!$AI101)),Data!$G$119*Data!$I$119,0))
*IF(ISNUMBER(SEARCH("MVHR",'3 INPUT SAP DATA'!$R101)),Data!$I$121,IF(ISNUMBER(SEARCH("Positive",'3 INPUT SAP DATA'!$R101)),Data!$I$120)))</f>
        <v/>
      </c>
      <c r="BG98" s="176" t="str">
        <f>IF($B98="","",IF(ISNUMBER(SEARCH("Gas",'3 INPUT SAP DATA'!$AI101)),Data!$G$119*Data!$I$119,0)
+(('3 INPUT SAP DATA'!$AQ101*1000/8760)-IF(ISNUMBER(SEARCH("Gas",'3 INPUT SAP DATA'!$AI101)),Data!$G$119*Data!$I$119,0))
*IF(ISNUMBER(SEARCH("MVHR",'3 INPUT SAP DATA'!$R101)),Data!$I$121,IF(ISNUMBER(SEARCH("Positive",'3 INPUT SAP DATA'!$R101)),Data!$I$120)))</f>
        <v/>
      </c>
      <c r="BH98" s="176" t="str">
        <f>IF($B98="","",IF(ISNUMBER(SEARCH("Gas",'3 INPUT SAP DATA'!$AI101)),Data!$G$119*Data!$I$119,0)
+(('3 INPUT SAP DATA'!$AQ101*1000/8760)-IF(ISNUMBER(SEARCH("Gas",'3 INPUT SAP DATA'!$AI101)),Data!$G$119*Data!$I$119,0))
*IF(ISNUMBER(SEARCH("MVHR",'3 INPUT SAP DATA'!$R101)),Data!$I$121,IF(ISNUMBER(SEARCH("Positive",'3 INPUT SAP DATA'!$R101)),Data!$I$120)))</f>
        <v/>
      </c>
      <c r="BI98" s="176" t="str">
        <f>IF($B98="","",IF(ISNUMBER(SEARCH("Gas",'3 INPUT SAP DATA'!$AI101)),Data!$G$119*Data!$I$119,0)
+(('3 INPUT SAP DATA'!$AQ101*1000/8760)-IF(ISNUMBER(SEARCH("Gas",'3 INPUT SAP DATA'!$AI101)),Data!$G$119*Data!$I$119,0))
*IF(ISNUMBER(SEARCH("MVHR",'3 INPUT SAP DATA'!$R101)),Data!$I$121,IF(ISNUMBER(SEARCH("Positive",'3 INPUT SAP DATA'!$R101)),Data!$I$120)))</f>
        <v/>
      </c>
      <c r="BJ98" s="176" t="str">
        <f>IF($B98="","",IF(ISNUMBER(SEARCH("Gas",'3 INPUT SAP DATA'!$AI101)),Data!$G$119*Data!$I$119,0)
+(('3 INPUT SAP DATA'!$AQ101*1000/8760)-IF(ISNUMBER(SEARCH("Gas",'3 INPUT SAP DATA'!$AI101)),Data!$G$119*Data!$I$119,0))
*IF(ISNUMBER(SEARCH("MVHR",'3 INPUT SAP DATA'!$R101)),Data!$I$121,IF(ISNUMBER(SEARCH("Positive",'3 INPUT SAP DATA'!$R101)),Data!$I$120)))</f>
        <v/>
      </c>
      <c r="BK98" s="24" t="str">
        <f>IF($B98="","",Occupancy!$G94*Data!$G$122*Data!$I$122)</f>
        <v/>
      </c>
      <c r="BL98" s="24" t="str">
        <f>IF($B98="","",Occupancy!$G94*Data!$G$122*Data!$I$122)</f>
        <v/>
      </c>
      <c r="BM98" s="24" t="str">
        <f>IF($B98="","",Occupancy!$G94*Data!$G$122*Data!$I$122)</f>
        <v/>
      </c>
      <c r="BN98" s="24" t="str">
        <f>IF($B98="","",Occupancy!$G94*Data!$G$122*Data!$I$122)</f>
        <v/>
      </c>
      <c r="BO98" s="24" t="str">
        <f>IF($B98="","",Occupancy!$G94*Data!$G$122*Data!$I$122)</f>
        <v/>
      </c>
      <c r="BP98" s="24" t="str">
        <f>IF($B98="","",Occupancy!$G94*Data!$G$122*Data!$I$122)</f>
        <v/>
      </c>
      <c r="BQ98" s="24" t="str">
        <f>IF($B98="","",Occupancy!$G94*Data!$G$122*Data!$I$122)</f>
        <v/>
      </c>
      <c r="BR98" s="24" t="str">
        <f>IF($B98="","",Occupancy!$G94*Data!$G$122*Data!$I$122)</f>
        <v/>
      </c>
      <c r="BS98" s="24" t="str">
        <f>IF($B98="","",Occupancy!$G94*Data!$G$122*Data!$I$122)</f>
        <v/>
      </c>
      <c r="BT98" s="24" t="str">
        <f>IF($B98="","",Occupancy!$G94*Data!$G$122*Data!$I$122)</f>
        <v/>
      </c>
      <c r="BU98" s="24" t="str">
        <f>IF($B98="","",Occupancy!$G94*Data!$G$122*Data!$I$122)</f>
        <v/>
      </c>
      <c r="BV98" s="24" t="str">
        <f>IF($B98="","",Occupancy!$G94*Data!$G$122*Data!$I$122)</f>
        <v/>
      </c>
      <c r="BW98" s="175" t="str">
        <f>IF($B98="","",1000*DHW!CV98/(Data!D$18*24))</f>
        <v/>
      </c>
      <c r="BX98" s="175" t="str">
        <f>IF($B98="","",1000*DHW!CW98/(Data!E$18*24))</f>
        <v/>
      </c>
      <c r="BY98" s="175" t="str">
        <f>IF($B98="","",1000*DHW!CX98/(Data!F$18*24))</f>
        <v/>
      </c>
      <c r="BZ98" s="175" t="str">
        <f>IF($B98="","",1000*DHW!CY98/(Data!G$18*24))</f>
        <v/>
      </c>
      <c r="CA98" s="175" t="str">
        <f>IF($B98="","",1000*DHW!CZ98/(Data!H$18*24))</f>
        <v/>
      </c>
      <c r="CB98" s="175" t="str">
        <f>IF($B98="","",1000*DHW!DA98/(Data!I$18*24))</f>
        <v/>
      </c>
      <c r="CC98" s="175" t="str">
        <f>IF($B98="","",1000*DHW!DB98/(Data!J$18*24))</f>
        <v/>
      </c>
      <c r="CD98" s="175" t="str">
        <f>IF($B98="","",1000*DHW!DC98/(Data!K$18*24))</f>
        <v/>
      </c>
      <c r="CE98" s="175" t="str">
        <f>IF($B98="","",1000*DHW!DD98/(Data!L$18*24))</f>
        <v/>
      </c>
      <c r="CF98" s="175" t="str">
        <f>IF($B98="","",1000*DHW!DE98/(Data!M$18*24))</f>
        <v/>
      </c>
      <c r="CG98" s="175" t="str">
        <f>IF($B98="","",1000*DHW!DF98/(Data!N$18*24))</f>
        <v/>
      </c>
      <c r="CH98" s="175" t="str">
        <f>IF($B98="","",1000*DHW!DG98/(Data!O$18*24))</f>
        <v/>
      </c>
      <c r="CI98" s="24" t="str">
        <f t="shared" si="24"/>
        <v/>
      </c>
      <c r="CJ98" s="24" t="str">
        <f t="shared" si="25"/>
        <v/>
      </c>
      <c r="CK98" s="24" t="str">
        <f t="shared" si="26"/>
        <v/>
      </c>
      <c r="CL98" s="24" t="str">
        <f t="shared" si="27"/>
        <v/>
      </c>
      <c r="CM98" s="24" t="str">
        <f t="shared" si="28"/>
        <v/>
      </c>
      <c r="CN98" s="24" t="str">
        <f t="shared" si="29"/>
        <v/>
      </c>
      <c r="CO98" s="24" t="str">
        <f t="shared" si="30"/>
        <v/>
      </c>
      <c r="CP98" s="24" t="str">
        <f t="shared" si="31"/>
        <v/>
      </c>
      <c r="CQ98" s="24" t="str">
        <f t="shared" si="32"/>
        <v/>
      </c>
      <c r="CR98" s="24" t="str">
        <f t="shared" si="33"/>
        <v/>
      </c>
      <c r="CS98" s="24" t="str">
        <f t="shared" si="34"/>
        <v/>
      </c>
      <c r="CT98" s="24" t="str">
        <f t="shared" si="35"/>
        <v/>
      </c>
    </row>
    <row r="99" spans="2:98" s="3" customFormat="1" ht="19.899999999999999" customHeight="1">
      <c r="B99" s="16" t="str">
        <f>IF('3 INPUT SAP DATA'!H102="","",'3 INPUT SAP DATA'!H102)</f>
        <v/>
      </c>
      <c r="C99" s="24" t="str">
        <f>IF($B99="","",Data!$G$115*Occupancy!$G95*Data!$I$115)</f>
        <v/>
      </c>
      <c r="D99" s="24" t="str">
        <f>IF($B99="","",Data!$G$115*Occupancy!$G95*Data!$I$115)</f>
        <v/>
      </c>
      <c r="E99" s="24" t="str">
        <f>IF($B99="","",Data!$G$115*Occupancy!$G95*Data!$I$115)</f>
        <v/>
      </c>
      <c r="F99" s="24" t="str">
        <f>IF($B99="","",Data!$G$115*Occupancy!$G95*Data!$I$115)</f>
        <v/>
      </c>
      <c r="G99" s="24" t="str">
        <f>IF($B99="","",Data!$G$115*Occupancy!$G95*Data!$I$115)</f>
        <v/>
      </c>
      <c r="H99" s="24" t="str">
        <f>IF($B99="","",Data!$G$115*Occupancy!$G95*Data!$I$115)</f>
        <v/>
      </c>
      <c r="I99" s="24" t="str">
        <f>IF($B99="","",Data!$G$115*Occupancy!$G95*Data!$I$115)</f>
        <v/>
      </c>
      <c r="J99" s="24" t="str">
        <f>IF($B99="","",Data!$G$115*Occupancy!$G95*Data!$I$115)</f>
        <v/>
      </c>
      <c r="K99" s="24" t="str">
        <f>IF($B99="","",Data!$G$115*Occupancy!$G95*Data!$I$115)</f>
        <v/>
      </c>
      <c r="L99" s="24" t="str">
        <f>IF($B99="","",Data!$G$115*Occupancy!$G95*Data!$I$115)</f>
        <v/>
      </c>
      <c r="M99" s="24" t="str">
        <f>IF($B99="","",Data!$G$115*Occupancy!$G95*Data!$I$115)</f>
        <v/>
      </c>
      <c r="N99" s="24" t="str">
        <f>IF($B99="","",Data!$G$115*Occupancy!$G95*Data!$I$115)</f>
        <v/>
      </c>
      <c r="O99" s="175" t="str">
        <f>IF($B99="","",Lighting!P98)</f>
        <v/>
      </c>
      <c r="P99" s="175" t="str">
        <f>IF($B99="","",Lighting!Q98)</f>
        <v/>
      </c>
      <c r="Q99" s="175" t="str">
        <f>IF($B99="","",Lighting!R98)</f>
        <v/>
      </c>
      <c r="R99" s="175" t="str">
        <f>IF($B99="","",Lighting!S98)</f>
        <v/>
      </c>
      <c r="S99" s="175" t="str">
        <f>IF($B99="","",Lighting!T98)</f>
        <v/>
      </c>
      <c r="T99" s="175" t="str">
        <f>IF($B99="","",Lighting!U98)</f>
        <v/>
      </c>
      <c r="U99" s="175" t="str">
        <f>IF($B99="","",Lighting!V98)</f>
        <v/>
      </c>
      <c r="V99" s="175" t="str">
        <f>IF($B99="","",Lighting!W98)</f>
        <v/>
      </c>
      <c r="W99" s="175" t="str">
        <f>IF($B99="","",Lighting!X98)</f>
        <v/>
      </c>
      <c r="X99" s="175" t="str">
        <f>IF($B99="","",Lighting!Y98)</f>
        <v/>
      </c>
      <c r="Y99" s="175" t="str">
        <f>IF($B99="","",Lighting!Z98)</f>
        <v/>
      </c>
      <c r="Z99" s="175" t="str">
        <f>IF($B99="","",Lighting!AA98)</f>
        <v/>
      </c>
      <c r="AA99" s="24" t="str">
        <f>IF($B99="","",Appliances!W98)</f>
        <v/>
      </c>
      <c r="AB99" s="24" t="str">
        <f>IF($B99="","",Appliances!X98)</f>
        <v/>
      </c>
      <c r="AC99" s="24" t="str">
        <f>IF($B99="","",Appliances!Y98)</f>
        <v/>
      </c>
      <c r="AD99" s="24" t="str">
        <f>IF($B99="","",Appliances!Z98)</f>
        <v/>
      </c>
      <c r="AE99" s="24" t="str">
        <f>IF($B99="","",Appliances!AA98)</f>
        <v/>
      </c>
      <c r="AF99" s="24" t="str">
        <f>IF($B99="","",Appliances!AB98)</f>
        <v/>
      </c>
      <c r="AG99" s="24" t="str">
        <f>IF($B99="","",Appliances!AC98)</f>
        <v/>
      </c>
      <c r="AH99" s="24" t="str">
        <f>IF($B99="","",Appliances!AD98)</f>
        <v/>
      </c>
      <c r="AI99" s="24" t="str">
        <f>IF($B99="","",Appliances!AE98)</f>
        <v/>
      </c>
      <c r="AJ99" s="24" t="str">
        <f>IF($B99="","",Appliances!AF98)</f>
        <v/>
      </c>
      <c r="AK99" s="24" t="str">
        <f>IF($B99="","",Appliances!AG98)</f>
        <v/>
      </c>
      <c r="AL99" s="24" t="str">
        <f>IF($B99="","",Appliances!AH98)</f>
        <v/>
      </c>
      <c r="AM99" s="24" t="str">
        <f>IF($B99="","",Cooking!P98)</f>
        <v/>
      </c>
      <c r="AN99" s="24" t="str">
        <f>IF($B99="","",Cooking!Q98)</f>
        <v/>
      </c>
      <c r="AO99" s="24" t="str">
        <f>IF($B99="","",Cooking!R98)</f>
        <v/>
      </c>
      <c r="AP99" s="24" t="str">
        <f>IF($B99="","",Cooking!S98)</f>
        <v/>
      </c>
      <c r="AQ99" s="24" t="str">
        <f>IF($B99="","",Cooking!T98)</f>
        <v/>
      </c>
      <c r="AR99" s="24" t="str">
        <f>IF($B99="","",Cooking!U98)</f>
        <v/>
      </c>
      <c r="AS99" s="24" t="str">
        <f>IF($B99="","",Cooking!V98)</f>
        <v/>
      </c>
      <c r="AT99" s="24" t="str">
        <f>IF($B99="","",Cooking!W98)</f>
        <v/>
      </c>
      <c r="AU99" s="24" t="str">
        <f>IF($B99="","",Cooking!X98)</f>
        <v/>
      </c>
      <c r="AV99" s="24" t="str">
        <f>IF($B99="","",Cooking!Y98)</f>
        <v/>
      </c>
      <c r="AW99" s="24" t="str">
        <f>IF($B99="","",Cooking!Z98)</f>
        <v/>
      </c>
      <c r="AX99" s="24" t="str">
        <f>IF($B99="","",Cooking!AA98)</f>
        <v/>
      </c>
      <c r="AY99" s="176" t="str">
        <f>IF($B99="","",IF(ISNUMBER(SEARCH("Gas",'3 INPUT SAP DATA'!$AI102)),Data!$G$119*Data!$I$119,0)
+(('3 INPUT SAP DATA'!$AQ102*1000/8760)-IF(ISNUMBER(SEARCH("Gas",'3 INPUT SAP DATA'!$AI102)),Data!$G$119*Data!$I$119,0))
*IF(ISNUMBER(SEARCH("MVHR",'3 INPUT SAP DATA'!$R102)),Data!$I$121,IF(ISNUMBER(SEARCH("Positive",'3 INPUT SAP DATA'!$R102)),Data!$I$120)))</f>
        <v/>
      </c>
      <c r="AZ99" s="176" t="str">
        <f>IF($B99="","",IF(ISNUMBER(SEARCH("Gas",'3 INPUT SAP DATA'!$AI102)),Data!$G$119*Data!$I$119,0)
+(('3 INPUT SAP DATA'!$AQ102*1000/8760)-IF(ISNUMBER(SEARCH("Gas",'3 INPUT SAP DATA'!$AI102)),Data!$G$119*Data!$I$119,0))
*IF(ISNUMBER(SEARCH("MVHR",'3 INPUT SAP DATA'!$R102)),Data!$I$121,IF(ISNUMBER(SEARCH("Positive",'3 INPUT SAP DATA'!$R102)),Data!$I$120)))</f>
        <v/>
      </c>
      <c r="BA99" s="176" t="str">
        <f>IF($B99="","",IF(ISNUMBER(SEARCH("Gas",'3 INPUT SAP DATA'!$AI102)),Data!$G$119*Data!$I$119,0)
+(('3 INPUT SAP DATA'!$AQ102*1000/8760)-IF(ISNUMBER(SEARCH("Gas",'3 INPUT SAP DATA'!$AI102)),Data!$G$119*Data!$I$119,0))
*IF(ISNUMBER(SEARCH("MVHR",'3 INPUT SAP DATA'!$R102)),Data!$I$121,IF(ISNUMBER(SEARCH("Positive",'3 INPUT SAP DATA'!$R102)),Data!$I$120)))</f>
        <v/>
      </c>
      <c r="BB99" s="176" t="str">
        <f>IF($B99="","",IF(ISNUMBER(SEARCH("Gas",'3 INPUT SAP DATA'!$AI102)),Data!$G$119*Data!$I$119,0)
+(('3 INPUT SAP DATA'!$AQ102*1000/8760)-IF(ISNUMBER(SEARCH("Gas",'3 INPUT SAP DATA'!$AI102)),Data!$G$119*Data!$I$119,0))
*IF(ISNUMBER(SEARCH("MVHR",'3 INPUT SAP DATA'!$R102)),Data!$I$121,IF(ISNUMBER(SEARCH("Positive",'3 INPUT SAP DATA'!$R102)),Data!$I$120)))</f>
        <v/>
      </c>
      <c r="BC99" s="176" t="str">
        <f>IF($B99="","",IF(ISNUMBER(SEARCH("Gas",'3 INPUT SAP DATA'!$AI102)),Data!$G$119*Data!$I$119,0)
+(('3 INPUT SAP DATA'!$AQ102*1000/8760)-IF(ISNUMBER(SEARCH("Gas",'3 INPUT SAP DATA'!$AI102)),Data!$G$119*Data!$I$119,0))
*IF(ISNUMBER(SEARCH("MVHR",'3 INPUT SAP DATA'!$R102)),Data!$I$121,IF(ISNUMBER(SEARCH("Positive",'3 INPUT SAP DATA'!$R102)),Data!$I$120)))</f>
        <v/>
      </c>
      <c r="BD99" s="176" t="str">
        <f>IF($B99="","",IF(ISNUMBER(SEARCH("Gas",'3 INPUT SAP DATA'!$AI102)),Data!$G$119*Data!$I$119,0)
+(('3 INPUT SAP DATA'!$AQ102*1000/8760)-IF(ISNUMBER(SEARCH("Gas",'3 INPUT SAP DATA'!$AI102)),Data!$G$119*Data!$I$119,0))
*IF(ISNUMBER(SEARCH("MVHR",'3 INPUT SAP DATA'!$R102)),Data!$I$121,IF(ISNUMBER(SEARCH("Positive",'3 INPUT SAP DATA'!$R102)),Data!$I$120)))</f>
        <v/>
      </c>
      <c r="BE99" s="176" t="str">
        <f>IF($B99="","",IF(ISNUMBER(SEARCH("Gas",'3 INPUT SAP DATA'!$AI102)),Data!$G$119*Data!$I$119,0)
+(('3 INPUT SAP DATA'!$AQ102*1000/8760)-IF(ISNUMBER(SEARCH("Gas",'3 INPUT SAP DATA'!$AI102)),Data!$G$119*Data!$I$119,0))
*IF(ISNUMBER(SEARCH("MVHR",'3 INPUT SAP DATA'!$R102)),Data!$I$121,IF(ISNUMBER(SEARCH("Positive",'3 INPUT SAP DATA'!$R102)),Data!$I$120)))</f>
        <v/>
      </c>
      <c r="BF99" s="176" t="str">
        <f>IF($B99="","",IF(ISNUMBER(SEARCH("Gas",'3 INPUT SAP DATA'!$AI102)),Data!$G$119*Data!$I$119,0)
+(('3 INPUT SAP DATA'!$AQ102*1000/8760)-IF(ISNUMBER(SEARCH("Gas",'3 INPUT SAP DATA'!$AI102)),Data!$G$119*Data!$I$119,0))
*IF(ISNUMBER(SEARCH("MVHR",'3 INPUT SAP DATA'!$R102)),Data!$I$121,IF(ISNUMBER(SEARCH("Positive",'3 INPUT SAP DATA'!$R102)),Data!$I$120)))</f>
        <v/>
      </c>
      <c r="BG99" s="176" t="str">
        <f>IF($B99="","",IF(ISNUMBER(SEARCH("Gas",'3 INPUT SAP DATA'!$AI102)),Data!$G$119*Data!$I$119,0)
+(('3 INPUT SAP DATA'!$AQ102*1000/8760)-IF(ISNUMBER(SEARCH("Gas",'3 INPUT SAP DATA'!$AI102)),Data!$G$119*Data!$I$119,0))
*IF(ISNUMBER(SEARCH("MVHR",'3 INPUT SAP DATA'!$R102)),Data!$I$121,IF(ISNUMBER(SEARCH("Positive",'3 INPUT SAP DATA'!$R102)),Data!$I$120)))</f>
        <v/>
      </c>
      <c r="BH99" s="176" t="str">
        <f>IF($B99="","",IF(ISNUMBER(SEARCH("Gas",'3 INPUT SAP DATA'!$AI102)),Data!$G$119*Data!$I$119,0)
+(('3 INPUT SAP DATA'!$AQ102*1000/8760)-IF(ISNUMBER(SEARCH("Gas",'3 INPUT SAP DATA'!$AI102)),Data!$G$119*Data!$I$119,0))
*IF(ISNUMBER(SEARCH("MVHR",'3 INPUT SAP DATA'!$R102)),Data!$I$121,IF(ISNUMBER(SEARCH("Positive",'3 INPUT SAP DATA'!$R102)),Data!$I$120)))</f>
        <v/>
      </c>
      <c r="BI99" s="176" t="str">
        <f>IF($B99="","",IF(ISNUMBER(SEARCH("Gas",'3 INPUT SAP DATA'!$AI102)),Data!$G$119*Data!$I$119,0)
+(('3 INPUT SAP DATA'!$AQ102*1000/8760)-IF(ISNUMBER(SEARCH("Gas",'3 INPUT SAP DATA'!$AI102)),Data!$G$119*Data!$I$119,0))
*IF(ISNUMBER(SEARCH("MVHR",'3 INPUT SAP DATA'!$R102)),Data!$I$121,IF(ISNUMBER(SEARCH("Positive",'3 INPUT SAP DATA'!$R102)),Data!$I$120)))</f>
        <v/>
      </c>
      <c r="BJ99" s="176" t="str">
        <f>IF($B99="","",IF(ISNUMBER(SEARCH("Gas",'3 INPUT SAP DATA'!$AI102)),Data!$G$119*Data!$I$119,0)
+(('3 INPUT SAP DATA'!$AQ102*1000/8760)-IF(ISNUMBER(SEARCH("Gas",'3 INPUT SAP DATA'!$AI102)),Data!$G$119*Data!$I$119,0))
*IF(ISNUMBER(SEARCH("MVHR",'3 INPUT SAP DATA'!$R102)),Data!$I$121,IF(ISNUMBER(SEARCH("Positive",'3 INPUT SAP DATA'!$R102)),Data!$I$120)))</f>
        <v/>
      </c>
      <c r="BK99" s="24" t="str">
        <f>IF($B99="","",Occupancy!$G95*Data!$G$122*Data!$I$122)</f>
        <v/>
      </c>
      <c r="BL99" s="24" t="str">
        <f>IF($B99="","",Occupancy!$G95*Data!$G$122*Data!$I$122)</f>
        <v/>
      </c>
      <c r="BM99" s="24" t="str">
        <f>IF($B99="","",Occupancy!$G95*Data!$G$122*Data!$I$122)</f>
        <v/>
      </c>
      <c r="BN99" s="24" t="str">
        <f>IF($B99="","",Occupancy!$G95*Data!$G$122*Data!$I$122)</f>
        <v/>
      </c>
      <c r="BO99" s="24" t="str">
        <f>IF($B99="","",Occupancy!$G95*Data!$G$122*Data!$I$122)</f>
        <v/>
      </c>
      <c r="BP99" s="24" t="str">
        <f>IF($B99="","",Occupancy!$G95*Data!$G$122*Data!$I$122)</f>
        <v/>
      </c>
      <c r="BQ99" s="24" t="str">
        <f>IF($B99="","",Occupancy!$G95*Data!$G$122*Data!$I$122)</f>
        <v/>
      </c>
      <c r="BR99" s="24" t="str">
        <f>IF($B99="","",Occupancy!$G95*Data!$G$122*Data!$I$122)</f>
        <v/>
      </c>
      <c r="BS99" s="24" t="str">
        <f>IF($B99="","",Occupancy!$G95*Data!$G$122*Data!$I$122)</f>
        <v/>
      </c>
      <c r="BT99" s="24" t="str">
        <f>IF($B99="","",Occupancy!$G95*Data!$G$122*Data!$I$122)</f>
        <v/>
      </c>
      <c r="BU99" s="24" t="str">
        <f>IF($B99="","",Occupancy!$G95*Data!$G$122*Data!$I$122)</f>
        <v/>
      </c>
      <c r="BV99" s="24" t="str">
        <f>IF($B99="","",Occupancy!$G95*Data!$G$122*Data!$I$122)</f>
        <v/>
      </c>
      <c r="BW99" s="175" t="str">
        <f>IF($B99="","",1000*DHW!CV99/(Data!D$18*24))</f>
        <v/>
      </c>
      <c r="BX99" s="175" t="str">
        <f>IF($B99="","",1000*DHW!CW99/(Data!E$18*24))</f>
        <v/>
      </c>
      <c r="BY99" s="175" t="str">
        <f>IF($B99="","",1000*DHW!CX99/(Data!F$18*24))</f>
        <v/>
      </c>
      <c r="BZ99" s="175" t="str">
        <f>IF($B99="","",1000*DHW!CY99/(Data!G$18*24))</f>
        <v/>
      </c>
      <c r="CA99" s="175" t="str">
        <f>IF($B99="","",1000*DHW!CZ99/(Data!H$18*24))</f>
        <v/>
      </c>
      <c r="CB99" s="175" t="str">
        <f>IF($B99="","",1000*DHW!DA99/(Data!I$18*24))</f>
        <v/>
      </c>
      <c r="CC99" s="175" t="str">
        <f>IF($B99="","",1000*DHW!DB99/(Data!J$18*24))</f>
        <v/>
      </c>
      <c r="CD99" s="175" t="str">
        <f>IF($B99="","",1000*DHW!DC99/(Data!K$18*24))</f>
        <v/>
      </c>
      <c r="CE99" s="175" t="str">
        <f>IF($B99="","",1000*DHW!DD99/(Data!L$18*24))</f>
        <v/>
      </c>
      <c r="CF99" s="175" t="str">
        <f>IF($B99="","",1000*DHW!DE99/(Data!M$18*24))</f>
        <v/>
      </c>
      <c r="CG99" s="175" t="str">
        <f>IF($B99="","",1000*DHW!DF99/(Data!N$18*24))</f>
        <v/>
      </c>
      <c r="CH99" s="175" t="str">
        <f>IF($B99="","",1000*DHW!DG99/(Data!O$18*24))</f>
        <v/>
      </c>
      <c r="CI99" s="24" t="str">
        <f t="shared" si="24"/>
        <v/>
      </c>
      <c r="CJ99" s="24" t="str">
        <f t="shared" si="25"/>
        <v/>
      </c>
      <c r="CK99" s="24" t="str">
        <f t="shared" si="26"/>
        <v/>
      </c>
      <c r="CL99" s="24" t="str">
        <f t="shared" si="27"/>
        <v/>
      </c>
      <c r="CM99" s="24" t="str">
        <f t="shared" si="28"/>
        <v/>
      </c>
      <c r="CN99" s="24" t="str">
        <f t="shared" si="29"/>
        <v/>
      </c>
      <c r="CO99" s="24" t="str">
        <f t="shared" si="30"/>
        <v/>
      </c>
      <c r="CP99" s="24" t="str">
        <f t="shared" si="31"/>
        <v/>
      </c>
      <c r="CQ99" s="24" t="str">
        <f t="shared" si="32"/>
        <v/>
      </c>
      <c r="CR99" s="24" t="str">
        <f t="shared" si="33"/>
        <v/>
      </c>
      <c r="CS99" s="24" t="str">
        <f t="shared" si="34"/>
        <v/>
      </c>
      <c r="CT99" s="24" t="str">
        <f t="shared" si="35"/>
        <v/>
      </c>
    </row>
    <row r="100" spans="2:98" s="3" customFormat="1" ht="19.899999999999999" customHeight="1">
      <c r="B100" s="16" t="str">
        <f>IF('3 INPUT SAP DATA'!H103="","",'3 INPUT SAP DATA'!H103)</f>
        <v/>
      </c>
      <c r="C100" s="24" t="str">
        <f>IF($B100="","",Data!$G$115*Occupancy!$G96*Data!$I$115)</f>
        <v/>
      </c>
      <c r="D100" s="24" t="str">
        <f>IF($B100="","",Data!$G$115*Occupancy!$G96*Data!$I$115)</f>
        <v/>
      </c>
      <c r="E100" s="24" t="str">
        <f>IF($B100="","",Data!$G$115*Occupancy!$G96*Data!$I$115)</f>
        <v/>
      </c>
      <c r="F100" s="24" t="str">
        <f>IF($B100="","",Data!$G$115*Occupancy!$G96*Data!$I$115)</f>
        <v/>
      </c>
      <c r="G100" s="24" t="str">
        <f>IF($B100="","",Data!$G$115*Occupancy!$G96*Data!$I$115)</f>
        <v/>
      </c>
      <c r="H100" s="24" t="str">
        <f>IF($B100="","",Data!$G$115*Occupancy!$G96*Data!$I$115)</f>
        <v/>
      </c>
      <c r="I100" s="24" t="str">
        <f>IF($B100="","",Data!$G$115*Occupancy!$G96*Data!$I$115)</f>
        <v/>
      </c>
      <c r="J100" s="24" t="str">
        <f>IF($B100="","",Data!$G$115*Occupancy!$G96*Data!$I$115)</f>
        <v/>
      </c>
      <c r="K100" s="24" t="str">
        <f>IF($B100="","",Data!$G$115*Occupancy!$G96*Data!$I$115)</f>
        <v/>
      </c>
      <c r="L100" s="24" t="str">
        <f>IF($B100="","",Data!$G$115*Occupancy!$G96*Data!$I$115)</f>
        <v/>
      </c>
      <c r="M100" s="24" t="str">
        <f>IF($B100="","",Data!$G$115*Occupancy!$G96*Data!$I$115)</f>
        <v/>
      </c>
      <c r="N100" s="24" t="str">
        <f>IF($B100="","",Data!$G$115*Occupancy!$G96*Data!$I$115)</f>
        <v/>
      </c>
      <c r="O100" s="175" t="str">
        <f>IF($B100="","",Lighting!P99)</f>
        <v/>
      </c>
      <c r="P100" s="175" t="str">
        <f>IF($B100="","",Lighting!Q99)</f>
        <v/>
      </c>
      <c r="Q100" s="175" t="str">
        <f>IF($B100="","",Lighting!R99)</f>
        <v/>
      </c>
      <c r="R100" s="175" t="str">
        <f>IF($B100="","",Lighting!S99)</f>
        <v/>
      </c>
      <c r="S100" s="175" t="str">
        <f>IF($B100="","",Lighting!T99)</f>
        <v/>
      </c>
      <c r="T100" s="175" t="str">
        <f>IF($B100="","",Lighting!U99)</f>
        <v/>
      </c>
      <c r="U100" s="175" t="str">
        <f>IF($B100="","",Lighting!V99)</f>
        <v/>
      </c>
      <c r="V100" s="175" t="str">
        <f>IF($B100="","",Lighting!W99)</f>
        <v/>
      </c>
      <c r="W100" s="175" t="str">
        <f>IF($B100="","",Lighting!X99)</f>
        <v/>
      </c>
      <c r="X100" s="175" t="str">
        <f>IF($B100="","",Lighting!Y99)</f>
        <v/>
      </c>
      <c r="Y100" s="175" t="str">
        <f>IF($B100="","",Lighting!Z99)</f>
        <v/>
      </c>
      <c r="Z100" s="175" t="str">
        <f>IF($B100="","",Lighting!AA99)</f>
        <v/>
      </c>
      <c r="AA100" s="24" t="str">
        <f>IF($B100="","",Appliances!W99)</f>
        <v/>
      </c>
      <c r="AB100" s="24" t="str">
        <f>IF($B100="","",Appliances!X99)</f>
        <v/>
      </c>
      <c r="AC100" s="24" t="str">
        <f>IF($B100="","",Appliances!Y99)</f>
        <v/>
      </c>
      <c r="AD100" s="24" t="str">
        <f>IF($B100="","",Appliances!Z99)</f>
        <v/>
      </c>
      <c r="AE100" s="24" t="str">
        <f>IF($B100="","",Appliances!AA99)</f>
        <v/>
      </c>
      <c r="AF100" s="24" t="str">
        <f>IF($B100="","",Appliances!AB99)</f>
        <v/>
      </c>
      <c r="AG100" s="24" t="str">
        <f>IF($B100="","",Appliances!AC99)</f>
        <v/>
      </c>
      <c r="AH100" s="24" t="str">
        <f>IF($B100="","",Appliances!AD99)</f>
        <v/>
      </c>
      <c r="AI100" s="24" t="str">
        <f>IF($B100="","",Appliances!AE99)</f>
        <v/>
      </c>
      <c r="AJ100" s="24" t="str">
        <f>IF($B100="","",Appliances!AF99)</f>
        <v/>
      </c>
      <c r="AK100" s="24" t="str">
        <f>IF($B100="","",Appliances!AG99)</f>
        <v/>
      </c>
      <c r="AL100" s="24" t="str">
        <f>IF($B100="","",Appliances!AH99)</f>
        <v/>
      </c>
      <c r="AM100" s="24" t="str">
        <f>IF($B100="","",Cooking!P99)</f>
        <v/>
      </c>
      <c r="AN100" s="24" t="str">
        <f>IF($B100="","",Cooking!Q99)</f>
        <v/>
      </c>
      <c r="AO100" s="24" t="str">
        <f>IF($B100="","",Cooking!R99)</f>
        <v/>
      </c>
      <c r="AP100" s="24" t="str">
        <f>IF($B100="","",Cooking!S99)</f>
        <v/>
      </c>
      <c r="AQ100" s="24" t="str">
        <f>IF($B100="","",Cooking!T99)</f>
        <v/>
      </c>
      <c r="AR100" s="24" t="str">
        <f>IF($B100="","",Cooking!U99)</f>
        <v/>
      </c>
      <c r="AS100" s="24" t="str">
        <f>IF($B100="","",Cooking!V99)</f>
        <v/>
      </c>
      <c r="AT100" s="24" t="str">
        <f>IF($B100="","",Cooking!W99)</f>
        <v/>
      </c>
      <c r="AU100" s="24" t="str">
        <f>IF($B100="","",Cooking!X99)</f>
        <v/>
      </c>
      <c r="AV100" s="24" t="str">
        <f>IF($B100="","",Cooking!Y99)</f>
        <v/>
      </c>
      <c r="AW100" s="24" t="str">
        <f>IF($B100="","",Cooking!Z99)</f>
        <v/>
      </c>
      <c r="AX100" s="24" t="str">
        <f>IF($B100="","",Cooking!AA99)</f>
        <v/>
      </c>
      <c r="AY100" s="176" t="str">
        <f>IF($B100="","",IF(ISNUMBER(SEARCH("Gas",'3 INPUT SAP DATA'!$AI103)),Data!$G$119*Data!$I$119,0)
+(('3 INPUT SAP DATA'!$AQ103*1000/8760)-IF(ISNUMBER(SEARCH("Gas",'3 INPUT SAP DATA'!$AI103)),Data!$G$119*Data!$I$119,0))
*IF(ISNUMBER(SEARCH("MVHR",'3 INPUT SAP DATA'!$R103)),Data!$I$121,IF(ISNUMBER(SEARCH("Positive",'3 INPUT SAP DATA'!$R103)),Data!$I$120)))</f>
        <v/>
      </c>
      <c r="AZ100" s="176" t="str">
        <f>IF($B100="","",IF(ISNUMBER(SEARCH("Gas",'3 INPUT SAP DATA'!$AI103)),Data!$G$119*Data!$I$119,0)
+(('3 INPUT SAP DATA'!$AQ103*1000/8760)-IF(ISNUMBER(SEARCH("Gas",'3 INPUT SAP DATA'!$AI103)),Data!$G$119*Data!$I$119,0))
*IF(ISNUMBER(SEARCH("MVHR",'3 INPUT SAP DATA'!$R103)),Data!$I$121,IF(ISNUMBER(SEARCH("Positive",'3 INPUT SAP DATA'!$R103)),Data!$I$120)))</f>
        <v/>
      </c>
      <c r="BA100" s="176" t="str">
        <f>IF($B100="","",IF(ISNUMBER(SEARCH("Gas",'3 INPUT SAP DATA'!$AI103)),Data!$G$119*Data!$I$119,0)
+(('3 INPUT SAP DATA'!$AQ103*1000/8760)-IF(ISNUMBER(SEARCH("Gas",'3 INPUT SAP DATA'!$AI103)),Data!$G$119*Data!$I$119,0))
*IF(ISNUMBER(SEARCH("MVHR",'3 INPUT SAP DATA'!$R103)),Data!$I$121,IF(ISNUMBER(SEARCH("Positive",'3 INPUT SAP DATA'!$R103)),Data!$I$120)))</f>
        <v/>
      </c>
      <c r="BB100" s="176" t="str">
        <f>IF($B100="","",IF(ISNUMBER(SEARCH("Gas",'3 INPUT SAP DATA'!$AI103)),Data!$G$119*Data!$I$119,0)
+(('3 INPUT SAP DATA'!$AQ103*1000/8760)-IF(ISNUMBER(SEARCH("Gas",'3 INPUT SAP DATA'!$AI103)),Data!$G$119*Data!$I$119,0))
*IF(ISNUMBER(SEARCH("MVHR",'3 INPUT SAP DATA'!$R103)),Data!$I$121,IF(ISNUMBER(SEARCH("Positive",'3 INPUT SAP DATA'!$R103)),Data!$I$120)))</f>
        <v/>
      </c>
      <c r="BC100" s="176" t="str">
        <f>IF($B100="","",IF(ISNUMBER(SEARCH("Gas",'3 INPUT SAP DATA'!$AI103)),Data!$G$119*Data!$I$119,0)
+(('3 INPUT SAP DATA'!$AQ103*1000/8760)-IF(ISNUMBER(SEARCH("Gas",'3 INPUT SAP DATA'!$AI103)),Data!$G$119*Data!$I$119,0))
*IF(ISNUMBER(SEARCH("MVHR",'3 INPUT SAP DATA'!$R103)),Data!$I$121,IF(ISNUMBER(SEARCH("Positive",'3 INPUT SAP DATA'!$R103)),Data!$I$120)))</f>
        <v/>
      </c>
      <c r="BD100" s="176" t="str">
        <f>IF($B100="","",IF(ISNUMBER(SEARCH("Gas",'3 INPUT SAP DATA'!$AI103)),Data!$G$119*Data!$I$119,0)
+(('3 INPUT SAP DATA'!$AQ103*1000/8760)-IF(ISNUMBER(SEARCH("Gas",'3 INPUT SAP DATA'!$AI103)),Data!$G$119*Data!$I$119,0))
*IF(ISNUMBER(SEARCH("MVHR",'3 INPUT SAP DATA'!$R103)),Data!$I$121,IF(ISNUMBER(SEARCH("Positive",'3 INPUT SAP DATA'!$R103)),Data!$I$120)))</f>
        <v/>
      </c>
      <c r="BE100" s="176" t="str">
        <f>IF($B100="","",IF(ISNUMBER(SEARCH("Gas",'3 INPUT SAP DATA'!$AI103)),Data!$G$119*Data!$I$119,0)
+(('3 INPUT SAP DATA'!$AQ103*1000/8760)-IF(ISNUMBER(SEARCH("Gas",'3 INPUT SAP DATA'!$AI103)),Data!$G$119*Data!$I$119,0))
*IF(ISNUMBER(SEARCH("MVHR",'3 INPUT SAP DATA'!$R103)),Data!$I$121,IF(ISNUMBER(SEARCH("Positive",'3 INPUT SAP DATA'!$R103)),Data!$I$120)))</f>
        <v/>
      </c>
      <c r="BF100" s="176" t="str">
        <f>IF($B100="","",IF(ISNUMBER(SEARCH("Gas",'3 INPUT SAP DATA'!$AI103)),Data!$G$119*Data!$I$119,0)
+(('3 INPUT SAP DATA'!$AQ103*1000/8760)-IF(ISNUMBER(SEARCH("Gas",'3 INPUT SAP DATA'!$AI103)),Data!$G$119*Data!$I$119,0))
*IF(ISNUMBER(SEARCH("MVHR",'3 INPUT SAP DATA'!$R103)),Data!$I$121,IF(ISNUMBER(SEARCH("Positive",'3 INPUT SAP DATA'!$R103)),Data!$I$120)))</f>
        <v/>
      </c>
      <c r="BG100" s="176" t="str">
        <f>IF($B100="","",IF(ISNUMBER(SEARCH("Gas",'3 INPUT SAP DATA'!$AI103)),Data!$G$119*Data!$I$119,0)
+(('3 INPUT SAP DATA'!$AQ103*1000/8760)-IF(ISNUMBER(SEARCH("Gas",'3 INPUT SAP DATA'!$AI103)),Data!$G$119*Data!$I$119,0))
*IF(ISNUMBER(SEARCH("MVHR",'3 INPUT SAP DATA'!$R103)),Data!$I$121,IF(ISNUMBER(SEARCH("Positive",'3 INPUT SAP DATA'!$R103)),Data!$I$120)))</f>
        <v/>
      </c>
      <c r="BH100" s="176" t="str">
        <f>IF($B100="","",IF(ISNUMBER(SEARCH("Gas",'3 INPUT SAP DATA'!$AI103)),Data!$G$119*Data!$I$119,0)
+(('3 INPUT SAP DATA'!$AQ103*1000/8760)-IF(ISNUMBER(SEARCH("Gas",'3 INPUT SAP DATA'!$AI103)),Data!$G$119*Data!$I$119,0))
*IF(ISNUMBER(SEARCH("MVHR",'3 INPUT SAP DATA'!$R103)),Data!$I$121,IF(ISNUMBER(SEARCH("Positive",'3 INPUT SAP DATA'!$R103)),Data!$I$120)))</f>
        <v/>
      </c>
      <c r="BI100" s="176" t="str">
        <f>IF($B100="","",IF(ISNUMBER(SEARCH("Gas",'3 INPUT SAP DATA'!$AI103)),Data!$G$119*Data!$I$119,0)
+(('3 INPUT SAP DATA'!$AQ103*1000/8760)-IF(ISNUMBER(SEARCH("Gas",'3 INPUT SAP DATA'!$AI103)),Data!$G$119*Data!$I$119,0))
*IF(ISNUMBER(SEARCH("MVHR",'3 INPUT SAP DATA'!$R103)),Data!$I$121,IF(ISNUMBER(SEARCH("Positive",'3 INPUT SAP DATA'!$R103)),Data!$I$120)))</f>
        <v/>
      </c>
      <c r="BJ100" s="176" t="str">
        <f>IF($B100="","",IF(ISNUMBER(SEARCH("Gas",'3 INPUT SAP DATA'!$AI103)),Data!$G$119*Data!$I$119,0)
+(('3 INPUT SAP DATA'!$AQ103*1000/8760)-IF(ISNUMBER(SEARCH("Gas",'3 INPUT SAP DATA'!$AI103)),Data!$G$119*Data!$I$119,0))
*IF(ISNUMBER(SEARCH("MVHR",'3 INPUT SAP DATA'!$R103)),Data!$I$121,IF(ISNUMBER(SEARCH("Positive",'3 INPUT SAP DATA'!$R103)),Data!$I$120)))</f>
        <v/>
      </c>
      <c r="BK100" s="24" t="str">
        <f>IF($B100="","",Occupancy!$G96*Data!$G$122*Data!$I$122)</f>
        <v/>
      </c>
      <c r="BL100" s="24" t="str">
        <f>IF($B100="","",Occupancy!$G96*Data!$G$122*Data!$I$122)</f>
        <v/>
      </c>
      <c r="BM100" s="24" t="str">
        <f>IF($B100="","",Occupancy!$G96*Data!$G$122*Data!$I$122)</f>
        <v/>
      </c>
      <c r="BN100" s="24" t="str">
        <f>IF($B100="","",Occupancy!$G96*Data!$G$122*Data!$I$122)</f>
        <v/>
      </c>
      <c r="BO100" s="24" t="str">
        <f>IF($B100="","",Occupancy!$G96*Data!$G$122*Data!$I$122)</f>
        <v/>
      </c>
      <c r="BP100" s="24" t="str">
        <f>IF($B100="","",Occupancy!$G96*Data!$G$122*Data!$I$122)</f>
        <v/>
      </c>
      <c r="BQ100" s="24" t="str">
        <f>IF($B100="","",Occupancy!$G96*Data!$G$122*Data!$I$122)</f>
        <v/>
      </c>
      <c r="BR100" s="24" t="str">
        <f>IF($B100="","",Occupancy!$G96*Data!$G$122*Data!$I$122)</f>
        <v/>
      </c>
      <c r="BS100" s="24" t="str">
        <f>IF($B100="","",Occupancy!$G96*Data!$G$122*Data!$I$122)</f>
        <v/>
      </c>
      <c r="BT100" s="24" t="str">
        <f>IF($B100="","",Occupancy!$G96*Data!$G$122*Data!$I$122)</f>
        <v/>
      </c>
      <c r="BU100" s="24" t="str">
        <f>IF($B100="","",Occupancy!$G96*Data!$G$122*Data!$I$122)</f>
        <v/>
      </c>
      <c r="BV100" s="24" t="str">
        <f>IF($B100="","",Occupancy!$G96*Data!$G$122*Data!$I$122)</f>
        <v/>
      </c>
      <c r="BW100" s="175" t="str">
        <f>IF($B100="","",1000*DHW!CV100/(Data!D$18*24))</f>
        <v/>
      </c>
      <c r="BX100" s="175" t="str">
        <f>IF($B100="","",1000*DHW!CW100/(Data!E$18*24))</f>
        <v/>
      </c>
      <c r="BY100" s="175" t="str">
        <f>IF($B100="","",1000*DHW!CX100/(Data!F$18*24))</f>
        <v/>
      </c>
      <c r="BZ100" s="175" t="str">
        <f>IF($B100="","",1000*DHW!CY100/(Data!G$18*24))</f>
        <v/>
      </c>
      <c r="CA100" s="175" t="str">
        <f>IF($B100="","",1000*DHW!CZ100/(Data!H$18*24))</f>
        <v/>
      </c>
      <c r="CB100" s="175" t="str">
        <f>IF($B100="","",1000*DHW!DA100/(Data!I$18*24))</f>
        <v/>
      </c>
      <c r="CC100" s="175" t="str">
        <f>IF($B100="","",1000*DHW!DB100/(Data!J$18*24))</f>
        <v/>
      </c>
      <c r="CD100" s="175" t="str">
        <f>IF($B100="","",1000*DHW!DC100/(Data!K$18*24))</f>
        <v/>
      </c>
      <c r="CE100" s="175" t="str">
        <f>IF($B100="","",1000*DHW!DD100/(Data!L$18*24))</f>
        <v/>
      </c>
      <c r="CF100" s="175" t="str">
        <f>IF($B100="","",1000*DHW!DE100/(Data!M$18*24))</f>
        <v/>
      </c>
      <c r="CG100" s="175" t="str">
        <f>IF($B100="","",1000*DHW!DF100/(Data!N$18*24))</f>
        <v/>
      </c>
      <c r="CH100" s="175" t="str">
        <f>IF($B100="","",1000*DHW!DG100/(Data!O$18*24))</f>
        <v/>
      </c>
      <c r="CI100" s="24" t="str">
        <f t="shared" si="24"/>
        <v/>
      </c>
      <c r="CJ100" s="24" t="str">
        <f t="shared" si="25"/>
        <v/>
      </c>
      <c r="CK100" s="24" t="str">
        <f t="shared" si="26"/>
        <v/>
      </c>
      <c r="CL100" s="24" t="str">
        <f t="shared" si="27"/>
        <v/>
      </c>
      <c r="CM100" s="24" t="str">
        <f t="shared" si="28"/>
        <v/>
      </c>
      <c r="CN100" s="24" t="str">
        <f t="shared" si="29"/>
        <v/>
      </c>
      <c r="CO100" s="24" t="str">
        <f t="shared" si="30"/>
        <v/>
      </c>
      <c r="CP100" s="24" t="str">
        <f t="shared" si="31"/>
        <v/>
      </c>
      <c r="CQ100" s="24" t="str">
        <f t="shared" si="32"/>
        <v/>
      </c>
      <c r="CR100" s="24" t="str">
        <f t="shared" si="33"/>
        <v/>
      </c>
      <c r="CS100" s="24" t="str">
        <f t="shared" si="34"/>
        <v/>
      </c>
      <c r="CT100" s="24" t="str">
        <f t="shared" si="35"/>
        <v/>
      </c>
    </row>
    <row r="101" spans="2:98" s="3" customFormat="1" ht="19.899999999999999" customHeight="1">
      <c r="B101" s="16" t="str">
        <f>IF('3 INPUT SAP DATA'!H104="","",'3 INPUT SAP DATA'!H104)</f>
        <v/>
      </c>
      <c r="C101" s="24" t="str">
        <f>IF($B101="","",Data!$G$115*Occupancy!$G97*Data!$I$115)</f>
        <v/>
      </c>
      <c r="D101" s="24" t="str">
        <f>IF($B101="","",Data!$G$115*Occupancy!$G97*Data!$I$115)</f>
        <v/>
      </c>
      <c r="E101" s="24" t="str">
        <f>IF($B101="","",Data!$G$115*Occupancy!$G97*Data!$I$115)</f>
        <v/>
      </c>
      <c r="F101" s="24" t="str">
        <f>IF($B101="","",Data!$G$115*Occupancy!$G97*Data!$I$115)</f>
        <v/>
      </c>
      <c r="G101" s="24" t="str">
        <f>IF($B101="","",Data!$G$115*Occupancy!$G97*Data!$I$115)</f>
        <v/>
      </c>
      <c r="H101" s="24" t="str">
        <f>IF($B101="","",Data!$G$115*Occupancy!$G97*Data!$I$115)</f>
        <v/>
      </c>
      <c r="I101" s="24" t="str">
        <f>IF($B101="","",Data!$G$115*Occupancy!$G97*Data!$I$115)</f>
        <v/>
      </c>
      <c r="J101" s="24" t="str">
        <f>IF($B101="","",Data!$G$115*Occupancy!$G97*Data!$I$115)</f>
        <v/>
      </c>
      <c r="K101" s="24" t="str">
        <f>IF($B101="","",Data!$G$115*Occupancy!$G97*Data!$I$115)</f>
        <v/>
      </c>
      <c r="L101" s="24" t="str">
        <f>IF($B101="","",Data!$G$115*Occupancy!$G97*Data!$I$115)</f>
        <v/>
      </c>
      <c r="M101" s="24" t="str">
        <f>IF($B101="","",Data!$G$115*Occupancy!$G97*Data!$I$115)</f>
        <v/>
      </c>
      <c r="N101" s="24" t="str">
        <f>IF($B101="","",Data!$G$115*Occupancy!$G97*Data!$I$115)</f>
        <v/>
      </c>
      <c r="O101" s="175" t="str">
        <f>IF($B101="","",Lighting!P100)</f>
        <v/>
      </c>
      <c r="P101" s="175" t="str">
        <f>IF($B101="","",Lighting!Q100)</f>
        <v/>
      </c>
      <c r="Q101" s="175" t="str">
        <f>IF($B101="","",Lighting!R100)</f>
        <v/>
      </c>
      <c r="R101" s="175" t="str">
        <f>IF($B101="","",Lighting!S100)</f>
        <v/>
      </c>
      <c r="S101" s="175" t="str">
        <f>IF($B101="","",Lighting!T100)</f>
        <v/>
      </c>
      <c r="T101" s="175" t="str">
        <f>IF($B101="","",Lighting!U100)</f>
        <v/>
      </c>
      <c r="U101" s="175" t="str">
        <f>IF($B101="","",Lighting!V100)</f>
        <v/>
      </c>
      <c r="V101" s="175" t="str">
        <f>IF($B101="","",Lighting!W100)</f>
        <v/>
      </c>
      <c r="W101" s="175" t="str">
        <f>IF($B101="","",Lighting!X100)</f>
        <v/>
      </c>
      <c r="X101" s="175" t="str">
        <f>IF($B101="","",Lighting!Y100)</f>
        <v/>
      </c>
      <c r="Y101" s="175" t="str">
        <f>IF($B101="","",Lighting!Z100)</f>
        <v/>
      </c>
      <c r="Z101" s="175" t="str">
        <f>IF($B101="","",Lighting!AA100)</f>
        <v/>
      </c>
      <c r="AA101" s="24" t="str">
        <f>IF($B101="","",Appliances!W100)</f>
        <v/>
      </c>
      <c r="AB101" s="24" t="str">
        <f>IF($B101="","",Appliances!X100)</f>
        <v/>
      </c>
      <c r="AC101" s="24" t="str">
        <f>IF($B101="","",Appliances!Y100)</f>
        <v/>
      </c>
      <c r="AD101" s="24" t="str">
        <f>IF($B101="","",Appliances!Z100)</f>
        <v/>
      </c>
      <c r="AE101" s="24" t="str">
        <f>IF($B101="","",Appliances!AA100)</f>
        <v/>
      </c>
      <c r="AF101" s="24" t="str">
        <f>IF($B101="","",Appliances!AB100)</f>
        <v/>
      </c>
      <c r="AG101" s="24" t="str">
        <f>IF($B101="","",Appliances!AC100)</f>
        <v/>
      </c>
      <c r="AH101" s="24" t="str">
        <f>IF($B101="","",Appliances!AD100)</f>
        <v/>
      </c>
      <c r="AI101" s="24" t="str">
        <f>IF($B101="","",Appliances!AE100)</f>
        <v/>
      </c>
      <c r="AJ101" s="24" t="str">
        <f>IF($B101="","",Appliances!AF100)</f>
        <v/>
      </c>
      <c r="AK101" s="24" t="str">
        <f>IF($B101="","",Appliances!AG100)</f>
        <v/>
      </c>
      <c r="AL101" s="24" t="str">
        <f>IF($B101="","",Appliances!AH100)</f>
        <v/>
      </c>
      <c r="AM101" s="24" t="str">
        <f>IF($B101="","",Cooking!P100)</f>
        <v/>
      </c>
      <c r="AN101" s="24" t="str">
        <f>IF($B101="","",Cooking!Q100)</f>
        <v/>
      </c>
      <c r="AO101" s="24" t="str">
        <f>IF($B101="","",Cooking!R100)</f>
        <v/>
      </c>
      <c r="AP101" s="24" t="str">
        <f>IF($B101="","",Cooking!S100)</f>
        <v/>
      </c>
      <c r="AQ101" s="24" t="str">
        <f>IF($B101="","",Cooking!T100)</f>
        <v/>
      </c>
      <c r="AR101" s="24" t="str">
        <f>IF($B101="","",Cooking!U100)</f>
        <v/>
      </c>
      <c r="AS101" s="24" t="str">
        <f>IF($B101="","",Cooking!V100)</f>
        <v/>
      </c>
      <c r="AT101" s="24" t="str">
        <f>IF($B101="","",Cooking!W100)</f>
        <v/>
      </c>
      <c r="AU101" s="24" t="str">
        <f>IF($B101="","",Cooking!X100)</f>
        <v/>
      </c>
      <c r="AV101" s="24" t="str">
        <f>IF($B101="","",Cooking!Y100)</f>
        <v/>
      </c>
      <c r="AW101" s="24" t="str">
        <f>IF($B101="","",Cooking!Z100)</f>
        <v/>
      </c>
      <c r="AX101" s="24" t="str">
        <f>IF($B101="","",Cooking!AA100)</f>
        <v/>
      </c>
      <c r="AY101" s="176" t="str">
        <f>IF($B101="","",IF(ISNUMBER(SEARCH("Gas",'3 INPUT SAP DATA'!$AI104)),Data!$G$119*Data!$I$119,0)
+(('3 INPUT SAP DATA'!$AQ104*1000/8760)-IF(ISNUMBER(SEARCH("Gas",'3 INPUT SAP DATA'!$AI104)),Data!$G$119*Data!$I$119,0))
*IF(ISNUMBER(SEARCH("MVHR",'3 INPUT SAP DATA'!$R104)),Data!$I$121,IF(ISNUMBER(SEARCH("Positive",'3 INPUT SAP DATA'!$R104)),Data!$I$120)))</f>
        <v/>
      </c>
      <c r="AZ101" s="176" t="str">
        <f>IF($B101="","",IF(ISNUMBER(SEARCH("Gas",'3 INPUT SAP DATA'!$AI104)),Data!$G$119*Data!$I$119,0)
+(('3 INPUT SAP DATA'!$AQ104*1000/8760)-IF(ISNUMBER(SEARCH("Gas",'3 INPUT SAP DATA'!$AI104)),Data!$G$119*Data!$I$119,0))
*IF(ISNUMBER(SEARCH("MVHR",'3 INPUT SAP DATA'!$R104)),Data!$I$121,IF(ISNUMBER(SEARCH("Positive",'3 INPUT SAP DATA'!$R104)),Data!$I$120)))</f>
        <v/>
      </c>
      <c r="BA101" s="176" t="str">
        <f>IF($B101="","",IF(ISNUMBER(SEARCH("Gas",'3 INPUT SAP DATA'!$AI104)),Data!$G$119*Data!$I$119,0)
+(('3 INPUT SAP DATA'!$AQ104*1000/8760)-IF(ISNUMBER(SEARCH("Gas",'3 INPUT SAP DATA'!$AI104)),Data!$G$119*Data!$I$119,0))
*IF(ISNUMBER(SEARCH("MVHR",'3 INPUT SAP DATA'!$R104)),Data!$I$121,IF(ISNUMBER(SEARCH("Positive",'3 INPUT SAP DATA'!$R104)),Data!$I$120)))</f>
        <v/>
      </c>
      <c r="BB101" s="176" t="str">
        <f>IF($B101="","",IF(ISNUMBER(SEARCH("Gas",'3 INPUT SAP DATA'!$AI104)),Data!$G$119*Data!$I$119,0)
+(('3 INPUT SAP DATA'!$AQ104*1000/8760)-IF(ISNUMBER(SEARCH("Gas",'3 INPUT SAP DATA'!$AI104)),Data!$G$119*Data!$I$119,0))
*IF(ISNUMBER(SEARCH("MVHR",'3 INPUT SAP DATA'!$R104)),Data!$I$121,IF(ISNUMBER(SEARCH("Positive",'3 INPUT SAP DATA'!$R104)),Data!$I$120)))</f>
        <v/>
      </c>
      <c r="BC101" s="176" t="str">
        <f>IF($B101="","",IF(ISNUMBER(SEARCH("Gas",'3 INPUT SAP DATA'!$AI104)),Data!$G$119*Data!$I$119,0)
+(('3 INPUT SAP DATA'!$AQ104*1000/8760)-IF(ISNUMBER(SEARCH("Gas",'3 INPUT SAP DATA'!$AI104)),Data!$G$119*Data!$I$119,0))
*IF(ISNUMBER(SEARCH("MVHR",'3 INPUT SAP DATA'!$R104)),Data!$I$121,IF(ISNUMBER(SEARCH("Positive",'3 INPUT SAP DATA'!$R104)),Data!$I$120)))</f>
        <v/>
      </c>
      <c r="BD101" s="176" t="str">
        <f>IF($B101="","",IF(ISNUMBER(SEARCH("Gas",'3 INPUT SAP DATA'!$AI104)),Data!$G$119*Data!$I$119,0)
+(('3 INPUT SAP DATA'!$AQ104*1000/8760)-IF(ISNUMBER(SEARCH("Gas",'3 INPUT SAP DATA'!$AI104)),Data!$G$119*Data!$I$119,0))
*IF(ISNUMBER(SEARCH("MVHR",'3 INPUT SAP DATA'!$R104)),Data!$I$121,IF(ISNUMBER(SEARCH("Positive",'3 INPUT SAP DATA'!$R104)),Data!$I$120)))</f>
        <v/>
      </c>
      <c r="BE101" s="176" t="str">
        <f>IF($B101="","",IF(ISNUMBER(SEARCH("Gas",'3 INPUT SAP DATA'!$AI104)),Data!$G$119*Data!$I$119,0)
+(('3 INPUT SAP DATA'!$AQ104*1000/8760)-IF(ISNUMBER(SEARCH("Gas",'3 INPUT SAP DATA'!$AI104)),Data!$G$119*Data!$I$119,0))
*IF(ISNUMBER(SEARCH("MVHR",'3 INPUT SAP DATA'!$R104)),Data!$I$121,IF(ISNUMBER(SEARCH("Positive",'3 INPUT SAP DATA'!$R104)),Data!$I$120)))</f>
        <v/>
      </c>
      <c r="BF101" s="176" t="str">
        <f>IF($B101="","",IF(ISNUMBER(SEARCH("Gas",'3 INPUT SAP DATA'!$AI104)),Data!$G$119*Data!$I$119,0)
+(('3 INPUT SAP DATA'!$AQ104*1000/8760)-IF(ISNUMBER(SEARCH("Gas",'3 INPUT SAP DATA'!$AI104)),Data!$G$119*Data!$I$119,0))
*IF(ISNUMBER(SEARCH("MVHR",'3 INPUT SAP DATA'!$R104)),Data!$I$121,IF(ISNUMBER(SEARCH("Positive",'3 INPUT SAP DATA'!$R104)),Data!$I$120)))</f>
        <v/>
      </c>
      <c r="BG101" s="176" t="str">
        <f>IF($B101="","",IF(ISNUMBER(SEARCH("Gas",'3 INPUT SAP DATA'!$AI104)),Data!$G$119*Data!$I$119,0)
+(('3 INPUT SAP DATA'!$AQ104*1000/8760)-IF(ISNUMBER(SEARCH("Gas",'3 INPUT SAP DATA'!$AI104)),Data!$G$119*Data!$I$119,0))
*IF(ISNUMBER(SEARCH("MVHR",'3 INPUT SAP DATA'!$R104)),Data!$I$121,IF(ISNUMBER(SEARCH("Positive",'3 INPUT SAP DATA'!$R104)),Data!$I$120)))</f>
        <v/>
      </c>
      <c r="BH101" s="176" t="str">
        <f>IF($B101="","",IF(ISNUMBER(SEARCH("Gas",'3 INPUT SAP DATA'!$AI104)),Data!$G$119*Data!$I$119,0)
+(('3 INPUT SAP DATA'!$AQ104*1000/8760)-IF(ISNUMBER(SEARCH("Gas",'3 INPUT SAP DATA'!$AI104)),Data!$G$119*Data!$I$119,0))
*IF(ISNUMBER(SEARCH("MVHR",'3 INPUT SAP DATA'!$R104)),Data!$I$121,IF(ISNUMBER(SEARCH("Positive",'3 INPUT SAP DATA'!$R104)),Data!$I$120)))</f>
        <v/>
      </c>
      <c r="BI101" s="176" t="str">
        <f>IF($B101="","",IF(ISNUMBER(SEARCH("Gas",'3 INPUT SAP DATA'!$AI104)),Data!$G$119*Data!$I$119,0)
+(('3 INPUT SAP DATA'!$AQ104*1000/8760)-IF(ISNUMBER(SEARCH("Gas",'3 INPUT SAP DATA'!$AI104)),Data!$G$119*Data!$I$119,0))
*IF(ISNUMBER(SEARCH("MVHR",'3 INPUT SAP DATA'!$R104)),Data!$I$121,IF(ISNUMBER(SEARCH("Positive",'3 INPUT SAP DATA'!$R104)),Data!$I$120)))</f>
        <v/>
      </c>
      <c r="BJ101" s="176" t="str">
        <f>IF($B101="","",IF(ISNUMBER(SEARCH("Gas",'3 INPUT SAP DATA'!$AI104)),Data!$G$119*Data!$I$119,0)
+(('3 INPUT SAP DATA'!$AQ104*1000/8760)-IF(ISNUMBER(SEARCH("Gas",'3 INPUT SAP DATA'!$AI104)),Data!$G$119*Data!$I$119,0))
*IF(ISNUMBER(SEARCH("MVHR",'3 INPUT SAP DATA'!$R104)),Data!$I$121,IF(ISNUMBER(SEARCH("Positive",'3 INPUT SAP DATA'!$R104)),Data!$I$120)))</f>
        <v/>
      </c>
      <c r="BK101" s="24" t="str">
        <f>IF($B101="","",Occupancy!$G97*Data!$G$122*Data!$I$122)</f>
        <v/>
      </c>
      <c r="BL101" s="24" t="str">
        <f>IF($B101="","",Occupancy!$G97*Data!$G$122*Data!$I$122)</f>
        <v/>
      </c>
      <c r="BM101" s="24" t="str">
        <f>IF($B101="","",Occupancy!$G97*Data!$G$122*Data!$I$122)</f>
        <v/>
      </c>
      <c r="BN101" s="24" t="str">
        <f>IF($B101="","",Occupancy!$G97*Data!$G$122*Data!$I$122)</f>
        <v/>
      </c>
      <c r="BO101" s="24" t="str">
        <f>IF($B101="","",Occupancy!$G97*Data!$G$122*Data!$I$122)</f>
        <v/>
      </c>
      <c r="BP101" s="24" t="str">
        <f>IF($B101="","",Occupancy!$G97*Data!$G$122*Data!$I$122)</f>
        <v/>
      </c>
      <c r="BQ101" s="24" t="str">
        <f>IF($B101="","",Occupancy!$G97*Data!$G$122*Data!$I$122)</f>
        <v/>
      </c>
      <c r="BR101" s="24" t="str">
        <f>IF($B101="","",Occupancy!$G97*Data!$G$122*Data!$I$122)</f>
        <v/>
      </c>
      <c r="BS101" s="24" t="str">
        <f>IF($B101="","",Occupancy!$G97*Data!$G$122*Data!$I$122)</f>
        <v/>
      </c>
      <c r="BT101" s="24" t="str">
        <f>IF($B101="","",Occupancy!$G97*Data!$G$122*Data!$I$122)</f>
        <v/>
      </c>
      <c r="BU101" s="24" t="str">
        <f>IF($B101="","",Occupancy!$G97*Data!$G$122*Data!$I$122)</f>
        <v/>
      </c>
      <c r="BV101" s="24" t="str">
        <f>IF($B101="","",Occupancy!$G97*Data!$G$122*Data!$I$122)</f>
        <v/>
      </c>
      <c r="BW101" s="175" t="str">
        <f>IF($B101="","",1000*DHW!CV101/(Data!D$18*24))</f>
        <v/>
      </c>
      <c r="BX101" s="175" t="str">
        <f>IF($B101="","",1000*DHW!CW101/(Data!E$18*24))</f>
        <v/>
      </c>
      <c r="BY101" s="175" t="str">
        <f>IF($B101="","",1000*DHW!CX101/(Data!F$18*24))</f>
        <v/>
      </c>
      <c r="BZ101" s="175" t="str">
        <f>IF($B101="","",1000*DHW!CY101/(Data!G$18*24))</f>
        <v/>
      </c>
      <c r="CA101" s="175" t="str">
        <f>IF($B101="","",1000*DHW!CZ101/(Data!H$18*24))</f>
        <v/>
      </c>
      <c r="CB101" s="175" t="str">
        <f>IF($B101="","",1000*DHW!DA101/(Data!I$18*24))</f>
        <v/>
      </c>
      <c r="CC101" s="175" t="str">
        <f>IF($B101="","",1000*DHW!DB101/(Data!J$18*24))</f>
        <v/>
      </c>
      <c r="CD101" s="175" t="str">
        <f>IF($B101="","",1000*DHW!DC101/(Data!K$18*24))</f>
        <v/>
      </c>
      <c r="CE101" s="175" t="str">
        <f>IF($B101="","",1000*DHW!DD101/(Data!L$18*24))</f>
        <v/>
      </c>
      <c r="CF101" s="175" t="str">
        <f>IF($B101="","",1000*DHW!DE101/(Data!M$18*24))</f>
        <v/>
      </c>
      <c r="CG101" s="175" t="str">
        <f>IF($B101="","",1000*DHW!DF101/(Data!N$18*24))</f>
        <v/>
      </c>
      <c r="CH101" s="175" t="str">
        <f>IF($B101="","",1000*DHW!DG101/(Data!O$18*24))</f>
        <v/>
      </c>
      <c r="CI101" s="24" t="str">
        <f t="shared" si="24"/>
        <v/>
      </c>
      <c r="CJ101" s="24" t="str">
        <f t="shared" si="25"/>
        <v/>
      </c>
      <c r="CK101" s="24" t="str">
        <f t="shared" si="26"/>
        <v/>
      </c>
      <c r="CL101" s="24" t="str">
        <f t="shared" si="27"/>
        <v/>
      </c>
      <c r="CM101" s="24" t="str">
        <f t="shared" si="28"/>
        <v/>
      </c>
      <c r="CN101" s="24" t="str">
        <f t="shared" si="29"/>
        <v/>
      </c>
      <c r="CO101" s="24" t="str">
        <f t="shared" si="30"/>
        <v/>
      </c>
      <c r="CP101" s="24" t="str">
        <f t="shared" si="31"/>
        <v/>
      </c>
      <c r="CQ101" s="24" t="str">
        <f t="shared" si="32"/>
        <v/>
      </c>
      <c r="CR101" s="24" t="str">
        <f t="shared" si="33"/>
        <v/>
      </c>
      <c r="CS101" s="24" t="str">
        <f t="shared" si="34"/>
        <v/>
      </c>
      <c r="CT101" s="24" t="str">
        <f t="shared" si="35"/>
        <v/>
      </c>
    </row>
    <row r="102" spans="2:98" s="3" customFormat="1" ht="19.899999999999999" customHeight="1">
      <c r="B102" s="16" t="str">
        <f>IF('3 INPUT SAP DATA'!H105="","",'3 INPUT SAP DATA'!H105)</f>
        <v/>
      </c>
      <c r="C102" s="24" t="str">
        <f>IF($B102="","",Data!$G$115*Occupancy!$G98*Data!$I$115)</f>
        <v/>
      </c>
      <c r="D102" s="24" t="str">
        <f>IF($B102="","",Data!$G$115*Occupancy!$G98*Data!$I$115)</f>
        <v/>
      </c>
      <c r="E102" s="24" t="str">
        <f>IF($B102="","",Data!$G$115*Occupancy!$G98*Data!$I$115)</f>
        <v/>
      </c>
      <c r="F102" s="24" t="str">
        <f>IF($B102="","",Data!$G$115*Occupancy!$G98*Data!$I$115)</f>
        <v/>
      </c>
      <c r="G102" s="24" t="str">
        <f>IF($B102="","",Data!$G$115*Occupancy!$G98*Data!$I$115)</f>
        <v/>
      </c>
      <c r="H102" s="24" t="str">
        <f>IF($B102="","",Data!$G$115*Occupancy!$G98*Data!$I$115)</f>
        <v/>
      </c>
      <c r="I102" s="24" t="str">
        <f>IF($B102="","",Data!$G$115*Occupancy!$G98*Data!$I$115)</f>
        <v/>
      </c>
      <c r="J102" s="24" t="str">
        <f>IF($B102="","",Data!$G$115*Occupancy!$G98*Data!$I$115)</f>
        <v/>
      </c>
      <c r="K102" s="24" t="str">
        <f>IF($B102="","",Data!$G$115*Occupancy!$G98*Data!$I$115)</f>
        <v/>
      </c>
      <c r="L102" s="24" t="str">
        <f>IF($B102="","",Data!$G$115*Occupancy!$G98*Data!$I$115)</f>
        <v/>
      </c>
      <c r="M102" s="24" t="str">
        <f>IF($B102="","",Data!$G$115*Occupancy!$G98*Data!$I$115)</f>
        <v/>
      </c>
      <c r="N102" s="24" t="str">
        <f>IF($B102="","",Data!$G$115*Occupancy!$G98*Data!$I$115)</f>
        <v/>
      </c>
      <c r="O102" s="175" t="str">
        <f>IF($B102="","",Lighting!P101)</f>
        <v/>
      </c>
      <c r="P102" s="175" t="str">
        <f>IF($B102="","",Lighting!Q101)</f>
        <v/>
      </c>
      <c r="Q102" s="175" t="str">
        <f>IF($B102="","",Lighting!R101)</f>
        <v/>
      </c>
      <c r="R102" s="175" t="str">
        <f>IF($B102="","",Lighting!S101)</f>
        <v/>
      </c>
      <c r="S102" s="175" t="str">
        <f>IF($B102="","",Lighting!T101)</f>
        <v/>
      </c>
      <c r="T102" s="175" t="str">
        <f>IF($B102="","",Lighting!U101)</f>
        <v/>
      </c>
      <c r="U102" s="175" t="str">
        <f>IF($B102="","",Lighting!V101)</f>
        <v/>
      </c>
      <c r="V102" s="175" t="str">
        <f>IF($B102="","",Lighting!W101)</f>
        <v/>
      </c>
      <c r="W102" s="175" t="str">
        <f>IF($B102="","",Lighting!X101)</f>
        <v/>
      </c>
      <c r="X102" s="175" t="str">
        <f>IF($B102="","",Lighting!Y101)</f>
        <v/>
      </c>
      <c r="Y102" s="175" t="str">
        <f>IF($B102="","",Lighting!Z101)</f>
        <v/>
      </c>
      <c r="Z102" s="175" t="str">
        <f>IF($B102="","",Lighting!AA101)</f>
        <v/>
      </c>
      <c r="AA102" s="24" t="str">
        <f>IF($B102="","",Appliances!W101)</f>
        <v/>
      </c>
      <c r="AB102" s="24" t="str">
        <f>IF($B102="","",Appliances!X101)</f>
        <v/>
      </c>
      <c r="AC102" s="24" t="str">
        <f>IF($B102="","",Appliances!Y101)</f>
        <v/>
      </c>
      <c r="AD102" s="24" t="str">
        <f>IF($B102="","",Appliances!Z101)</f>
        <v/>
      </c>
      <c r="AE102" s="24" t="str">
        <f>IF($B102="","",Appliances!AA101)</f>
        <v/>
      </c>
      <c r="AF102" s="24" t="str">
        <f>IF($B102="","",Appliances!AB101)</f>
        <v/>
      </c>
      <c r="AG102" s="24" t="str">
        <f>IF($B102="","",Appliances!AC101)</f>
        <v/>
      </c>
      <c r="AH102" s="24" t="str">
        <f>IF($B102="","",Appliances!AD101)</f>
        <v/>
      </c>
      <c r="AI102" s="24" t="str">
        <f>IF($B102="","",Appliances!AE101)</f>
        <v/>
      </c>
      <c r="AJ102" s="24" t="str">
        <f>IF($B102="","",Appliances!AF101)</f>
        <v/>
      </c>
      <c r="AK102" s="24" t="str">
        <f>IF($B102="","",Appliances!AG101)</f>
        <v/>
      </c>
      <c r="AL102" s="24" t="str">
        <f>IF($B102="","",Appliances!AH101)</f>
        <v/>
      </c>
      <c r="AM102" s="24" t="str">
        <f>IF($B102="","",Cooking!P101)</f>
        <v/>
      </c>
      <c r="AN102" s="24" t="str">
        <f>IF($B102="","",Cooking!Q101)</f>
        <v/>
      </c>
      <c r="AO102" s="24" t="str">
        <f>IF($B102="","",Cooking!R101)</f>
        <v/>
      </c>
      <c r="AP102" s="24" t="str">
        <f>IF($B102="","",Cooking!S101)</f>
        <v/>
      </c>
      <c r="AQ102" s="24" t="str">
        <f>IF($B102="","",Cooking!T101)</f>
        <v/>
      </c>
      <c r="AR102" s="24" t="str">
        <f>IF($B102="","",Cooking!U101)</f>
        <v/>
      </c>
      <c r="AS102" s="24" t="str">
        <f>IF($B102="","",Cooking!V101)</f>
        <v/>
      </c>
      <c r="AT102" s="24" t="str">
        <f>IF($B102="","",Cooking!W101)</f>
        <v/>
      </c>
      <c r="AU102" s="24" t="str">
        <f>IF($B102="","",Cooking!X101)</f>
        <v/>
      </c>
      <c r="AV102" s="24" t="str">
        <f>IF($B102="","",Cooking!Y101)</f>
        <v/>
      </c>
      <c r="AW102" s="24" t="str">
        <f>IF($B102="","",Cooking!Z101)</f>
        <v/>
      </c>
      <c r="AX102" s="24" t="str">
        <f>IF($B102="","",Cooking!AA101)</f>
        <v/>
      </c>
      <c r="AY102" s="176" t="str">
        <f>IF($B102="","",IF(ISNUMBER(SEARCH("Gas",'3 INPUT SAP DATA'!$AI105)),Data!$G$119*Data!$I$119,0)
+(('3 INPUT SAP DATA'!$AQ105*1000/8760)-IF(ISNUMBER(SEARCH("Gas",'3 INPUT SAP DATA'!$AI105)),Data!$G$119*Data!$I$119,0))
*IF(ISNUMBER(SEARCH("MVHR",'3 INPUT SAP DATA'!$R105)),Data!$I$121,IF(ISNUMBER(SEARCH("Positive",'3 INPUT SAP DATA'!$R105)),Data!$I$120)))</f>
        <v/>
      </c>
      <c r="AZ102" s="176" t="str">
        <f>IF($B102="","",IF(ISNUMBER(SEARCH("Gas",'3 INPUT SAP DATA'!$AI105)),Data!$G$119*Data!$I$119,0)
+(('3 INPUT SAP DATA'!$AQ105*1000/8760)-IF(ISNUMBER(SEARCH("Gas",'3 INPUT SAP DATA'!$AI105)),Data!$G$119*Data!$I$119,0))
*IF(ISNUMBER(SEARCH("MVHR",'3 INPUT SAP DATA'!$R105)),Data!$I$121,IF(ISNUMBER(SEARCH("Positive",'3 INPUT SAP DATA'!$R105)),Data!$I$120)))</f>
        <v/>
      </c>
      <c r="BA102" s="176" t="str">
        <f>IF($B102="","",IF(ISNUMBER(SEARCH("Gas",'3 INPUT SAP DATA'!$AI105)),Data!$G$119*Data!$I$119,0)
+(('3 INPUT SAP DATA'!$AQ105*1000/8760)-IF(ISNUMBER(SEARCH("Gas",'3 INPUT SAP DATA'!$AI105)),Data!$G$119*Data!$I$119,0))
*IF(ISNUMBER(SEARCH("MVHR",'3 INPUT SAP DATA'!$R105)),Data!$I$121,IF(ISNUMBER(SEARCH("Positive",'3 INPUT SAP DATA'!$R105)),Data!$I$120)))</f>
        <v/>
      </c>
      <c r="BB102" s="176" t="str">
        <f>IF($B102="","",IF(ISNUMBER(SEARCH("Gas",'3 INPUT SAP DATA'!$AI105)),Data!$G$119*Data!$I$119,0)
+(('3 INPUT SAP DATA'!$AQ105*1000/8760)-IF(ISNUMBER(SEARCH("Gas",'3 INPUT SAP DATA'!$AI105)),Data!$G$119*Data!$I$119,0))
*IF(ISNUMBER(SEARCH("MVHR",'3 INPUT SAP DATA'!$R105)),Data!$I$121,IF(ISNUMBER(SEARCH("Positive",'3 INPUT SAP DATA'!$R105)),Data!$I$120)))</f>
        <v/>
      </c>
      <c r="BC102" s="176" t="str">
        <f>IF($B102="","",IF(ISNUMBER(SEARCH("Gas",'3 INPUT SAP DATA'!$AI105)),Data!$G$119*Data!$I$119,0)
+(('3 INPUT SAP DATA'!$AQ105*1000/8760)-IF(ISNUMBER(SEARCH("Gas",'3 INPUT SAP DATA'!$AI105)),Data!$G$119*Data!$I$119,0))
*IF(ISNUMBER(SEARCH("MVHR",'3 INPUT SAP DATA'!$R105)),Data!$I$121,IF(ISNUMBER(SEARCH("Positive",'3 INPUT SAP DATA'!$R105)),Data!$I$120)))</f>
        <v/>
      </c>
      <c r="BD102" s="176" t="str">
        <f>IF($B102="","",IF(ISNUMBER(SEARCH("Gas",'3 INPUT SAP DATA'!$AI105)),Data!$G$119*Data!$I$119,0)
+(('3 INPUT SAP DATA'!$AQ105*1000/8760)-IF(ISNUMBER(SEARCH("Gas",'3 INPUT SAP DATA'!$AI105)),Data!$G$119*Data!$I$119,0))
*IF(ISNUMBER(SEARCH("MVHR",'3 INPUT SAP DATA'!$R105)),Data!$I$121,IF(ISNUMBER(SEARCH("Positive",'3 INPUT SAP DATA'!$R105)),Data!$I$120)))</f>
        <v/>
      </c>
      <c r="BE102" s="176" t="str">
        <f>IF($B102="","",IF(ISNUMBER(SEARCH("Gas",'3 INPUT SAP DATA'!$AI105)),Data!$G$119*Data!$I$119,0)
+(('3 INPUT SAP DATA'!$AQ105*1000/8760)-IF(ISNUMBER(SEARCH("Gas",'3 INPUT SAP DATA'!$AI105)),Data!$G$119*Data!$I$119,0))
*IF(ISNUMBER(SEARCH("MVHR",'3 INPUT SAP DATA'!$R105)),Data!$I$121,IF(ISNUMBER(SEARCH("Positive",'3 INPUT SAP DATA'!$R105)),Data!$I$120)))</f>
        <v/>
      </c>
      <c r="BF102" s="176" t="str">
        <f>IF($B102="","",IF(ISNUMBER(SEARCH("Gas",'3 INPUT SAP DATA'!$AI105)),Data!$G$119*Data!$I$119,0)
+(('3 INPUT SAP DATA'!$AQ105*1000/8760)-IF(ISNUMBER(SEARCH("Gas",'3 INPUT SAP DATA'!$AI105)),Data!$G$119*Data!$I$119,0))
*IF(ISNUMBER(SEARCH("MVHR",'3 INPUT SAP DATA'!$R105)),Data!$I$121,IF(ISNUMBER(SEARCH("Positive",'3 INPUT SAP DATA'!$R105)),Data!$I$120)))</f>
        <v/>
      </c>
      <c r="BG102" s="176" t="str">
        <f>IF($B102="","",IF(ISNUMBER(SEARCH("Gas",'3 INPUT SAP DATA'!$AI105)),Data!$G$119*Data!$I$119,0)
+(('3 INPUT SAP DATA'!$AQ105*1000/8760)-IF(ISNUMBER(SEARCH("Gas",'3 INPUT SAP DATA'!$AI105)),Data!$G$119*Data!$I$119,0))
*IF(ISNUMBER(SEARCH("MVHR",'3 INPUT SAP DATA'!$R105)),Data!$I$121,IF(ISNUMBER(SEARCH("Positive",'3 INPUT SAP DATA'!$R105)),Data!$I$120)))</f>
        <v/>
      </c>
      <c r="BH102" s="176" t="str">
        <f>IF($B102="","",IF(ISNUMBER(SEARCH("Gas",'3 INPUT SAP DATA'!$AI105)),Data!$G$119*Data!$I$119,0)
+(('3 INPUT SAP DATA'!$AQ105*1000/8760)-IF(ISNUMBER(SEARCH("Gas",'3 INPUT SAP DATA'!$AI105)),Data!$G$119*Data!$I$119,0))
*IF(ISNUMBER(SEARCH("MVHR",'3 INPUT SAP DATA'!$R105)),Data!$I$121,IF(ISNUMBER(SEARCH("Positive",'3 INPUT SAP DATA'!$R105)),Data!$I$120)))</f>
        <v/>
      </c>
      <c r="BI102" s="176" t="str">
        <f>IF($B102="","",IF(ISNUMBER(SEARCH("Gas",'3 INPUT SAP DATA'!$AI105)),Data!$G$119*Data!$I$119,0)
+(('3 INPUT SAP DATA'!$AQ105*1000/8760)-IF(ISNUMBER(SEARCH("Gas",'3 INPUT SAP DATA'!$AI105)),Data!$G$119*Data!$I$119,0))
*IF(ISNUMBER(SEARCH("MVHR",'3 INPUT SAP DATA'!$R105)),Data!$I$121,IF(ISNUMBER(SEARCH("Positive",'3 INPUT SAP DATA'!$R105)),Data!$I$120)))</f>
        <v/>
      </c>
      <c r="BJ102" s="176" t="str">
        <f>IF($B102="","",IF(ISNUMBER(SEARCH("Gas",'3 INPUT SAP DATA'!$AI105)),Data!$G$119*Data!$I$119,0)
+(('3 INPUT SAP DATA'!$AQ105*1000/8760)-IF(ISNUMBER(SEARCH("Gas",'3 INPUT SAP DATA'!$AI105)),Data!$G$119*Data!$I$119,0))
*IF(ISNUMBER(SEARCH("MVHR",'3 INPUT SAP DATA'!$R105)),Data!$I$121,IF(ISNUMBER(SEARCH("Positive",'3 INPUT SAP DATA'!$R105)),Data!$I$120)))</f>
        <v/>
      </c>
      <c r="BK102" s="24" t="str">
        <f>IF($B102="","",Occupancy!$G98*Data!$G$122*Data!$I$122)</f>
        <v/>
      </c>
      <c r="BL102" s="24" t="str">
        <f>IF($B102="","",Occupancy!$G98*Data!$G$122*Data!$I$122)</f>
        <v/>
      </c>
      <c r="BM102" s="24" t="str">
        <f>IF($B102="","",Occupancy!$G98*Data!$G$122*Data!$I$122)</f>
        <v/>
      </c>
      <c r="BN102" s="24" t="str">
        <f>IF($B102="","",Occupancy!$G98*Data!$G$122*Data!$I$122)</f>
        <v/>
      </c>
      <c r="BO102" s="24" t="str">
        <f>IF($B102="","",Occupancy!$G98*Data!$G$122*Data!$I$122)</f>
        <v/>
      </c>
      <c r="BP102" s="24" t="str">
        <f>IF($B102="","",Occupancy!$G98*Data!$G$122*Data!$I$122)</f>
        <v/>
      </c>
      <c r="BQ102" s="24" t="str">
        <f>IF($B102="","",Occupancy!$G98*Data!$G$122*Data!$I$122)</f>
        <v/>
      </c>
      <c r="BR102" s="24" t="str">
        <f>IF($B102="","",Occupancy!$G98*Data!$G$122*Data!$I$122)</f>
        <v/>
      </c>
      <c r="BS102" s="24" t="str">
        <f>IF($B102="","",Occupancy!$G98*Data!$G$122*Data!$I$122)</f>
        <v/>
      </c>
      <c r="BT102" s="24" t="str">
        <f>IF($B102="","",Occupancy!$G98*Data!$G$122*Data!$I$122)</f>
        <v/>
      </c>
      <c r="BU102" s="24" t="str">
        <f>IF($B102="","",Occupancy!$G98*Data!$G$122*Data!$I$122)</f>
        <v/>
      </c>
      <c r="BV102" s="24" t="str">
        <f>IF($B102="","",Occupancy!$G98*Data!$G$122*Data!$I$122)</f>
        <v/>
      </c>
      <c r="BW102" s="175" t="str">
        <f>IF($B102="","",1000*DHW!CV102/(Data!D$18*24))</f>
        <v/>
      </c>
      <c r="BX102" s="175" t="str">
        <f>IF($B102="","",1000*DHW!CW102/(Data!E$18*24))</f>
        <v/>
      </c>
      <c r="BY102" s="175" t="str">
        <f>IF($B102="","",1000*DHW!CX102/(Data!F$18*24))</f>
        <v/>
      </c>
      <c r="BZ102" s="175" t="str">
        <f>IF($B102="","",1000*DHW!CY102/(Data!G$18*24))</f>
        <v/>
      </c>
      <c r="CA102" s="175" t="str">
        <f>IF($B102="","",1000*DHW!CZ102/(Data!H$18*24))</f>
        <v/>
      </c>
      <c r="CB102" s="175" t="str">
        <f>IF($B102="","",1000*DHW!DA102/(Data!I$18*24))</f>
        <v/>
      </c>
      <c r="CC102" s="175" t="str">
        <f>IF($B102="","",1000*DHW!DB102/(Data!J$18*24))</f>
        <v/>
      </c>
      <c r="CD102" s="175" t="str">
        <f>IF($B102="","",1000*DHW!DC102/(Data!K$18*24))</f>
        <v/>
      </c>
      <c r="CE102" s="175" t="str">
        <f>IF($B102="","",1000*DHW!DD102/(Data!L$18*24))</f>
        <v/>
      </c>
      <c r="CF102" s="175" t="str">
        <f>IF($B102="","",1000*DHW!DE102/(Data!M$18*24))</f>
        <v/>
      </c>
      <c r="CG102" s="175" t="str">
        <f>IF($B102="","",1000*DHW!DF102/(Data!N$18*24))</f>
        <v/>
      </c>
      <c r="CH102" s="175" t="str">
        <f>IF($B102="","",1000*DHW!DG102/(Data!O$18*24))</f>
        <v/>
      </c>
      <c r="CI102" s="24" t="str">
        <f t="shared" si="24"/>
        <v/>
      </c>
      <c r="CJ102" s="24" t="str">
        <f t="shared" si="25"/>
        <v/>
      </c>
      <c r="CK102" s="24" t="str">
        <f t="shared" si="26"/>
        <v/>
      </c>
      <c r="CL102" s="24" t="str">
        <f t="shared" si="27"/>
        <v/>
      </c>
      <c r="CM102" s="24" t="str">
        <f t="shared" si="28"/>
        <v/>
      </c>
      <c r="CN102" s="24" t="str">
        <f t="shared" si="29"/>
        <v/>
      </c>
      <c r="CO102" s="24" t="str">
        <f t="shared" si="30"/>
        <v/>
      </c>
      <c r="CP102" s="24" t="str">
        <f t="shared" si="31"/>
        <v/>
      </c>
      <c r="CQ102" s="24" t="str">
        <f t="shared" si="32"/>
        <v/>
      </c>
      <c r="CR102" s="24" t="str">
        <f t="shared" si="33"/>
        <v/>
      </c>
      <c r="CS102" s="24" t="str">
        <f t="shared" si="34"/>
        <v/>
      </c>
      <c r="CT102" s="24" t="str">
        <f t="shared" si="35"/>
        <v/>
      </c>
    </row>
    <row r="103" spans="2:98" s="3" customFormat="1" ht="19.899999999999999" customHeight="1">
      <c r="B103" s="16" t="str">
        <f>IF('3 INPUT SAP DATA'!H106="","",'3 INPUT SAP DATA'!H106)</f>
        <v/>
      </c>
      <c r="C103" s="24" t="str">
        <f>IF($B103="","",Data!$G$115*Occupancy!$G99*Data!$I$115)</f>
        <v/>
      </c>
      <c r="D103" s="24" t="str">
        <f>IF($B103="","",Data!$G$115*Occupancy!$G99*Data!$I$115)</f>
        <v/>
      </c>
      <c r="E103" s="24" t="str">
        <f>IF($B103="","",Data!$G$115*Occupancy!$G99*Data!$I$115)</f>
        <v/>
      </c>
      <c r="F103" s="24" t="str">
        <f>IF($B103="","",Data!$G$115*Occupancy!$G99*Data!$I$115)</f>
        <v/>
      </c>
      <c r="G103" s="24" t="str">
        <f>IF($B103="","",Data!$G$115*Occupancy!$G99*Data!$I$115)</f>
        <v/>
      </c>
      <c r="H103" s="24" t="str">
        <f>IF($B103="","",Data!$G$115*Occupancy!$G99*Data!$I$115)</f>
        <v/>
      </c>
      <c r="I103" s="24" t="str">
        <f>IF($B103="","",Data!$G$115*Occupancy!$G99*Data!$I$115)</f>
        <v/>
      </c>
      <c r="J103" s="24" t="str">
        <f>IF($B103="","",Data!$G$115*Occupancy!$G99*Data!$I$115)</f>
        <v/>
      </c>
      <c r="K103" s="24" t="str">
        <f>IF($B103="","",Data!$G$115*Occupancy!$G99*Data!$I$115)</f>
        <v/>
      </c>
      <c r="L103" s="24" t="str">
        <f>IF($B103="","",Data!$G$115*Occupancy!$G99*Data!$I$115)</f>
        <v/>
      </c>
      <c r="M103" s="24" t="str">
        <f>IF($B103="","",Data!$G$115*Occupancy!$G99*Data!$I$115)</f>
        <v/>
      </c>
      <c r="N103" s="24" t="str">
        <f>IF($B103="","",Data!$G$115*Occupancy!$G99*Data!$I$115)</f>
        <v/>
      </c>
      <c r="O103" s="175" t="str">
        <f>IF($B103="","",Lighting!P102)</f>
        <v/>
      </c>
      <c r="P103" s="175" t="str">
        <f>IF($B103="","",Lighting!Q102)</f>
        <v/>
      </c>
      <c r="Q103" s="175" t="str">
        <f>IF($B103="","",Lighting!R102)</f>
        <v/>
      </c>
      <c r="R103" s="175" t="str">
        <f>IF($B103="","",Lighting!S102)</f>
        <v/>
      </c>
      <c r="S103" s="175" t="str">
        <f>IF($B103="","",Lighting!T102)</f>
        <v/>
      </c>
      <c r="T103" s="175" t="str">
        <f>IF($B103="","",Lighting!U102)</f>
        <v/>
      </c>
      <c r="U103" s="175" t="str">
        <f>IF($B103="","",Lighting!V102)</f>
        <v/>
      </c>
      <c r="V103" s="175" t="str">
        <f>IF($B103="","",Lighting!W102)</f>
        <v/>
      </c>
      <c r="W103" s="175" t="str">
        <f>IF($B103="","",Lighting!X102)</f>
        <v/>
      </c>
      <c r="X103" s="175" t="str">
        <f>IF($B103="","",Lighting!Y102)</f>
        <v/>
      </c>
      <c r="Y103" s="175" t="str">
        <f>IF($B103="","",Lighting!Z102)</f>
        <v/>
      </c>
      <c r="Z103" s="175" t="str">
        <f>IF($B103="","",Lighting!AA102)</f>
        <v/>
      </c>
      <c r="AA103" s="24" t="str">
        <f>IF($B103="","",Appliances!W102)</f>
        <v/>
      </c>
      <c r="AB103" s="24" t="str">
        <f>IF($B103="","",Appliances!X102)</f>
        <v/>
      </c>
      <c r="AC103" s="24" t="str">
        <f>IF($B103="","",Appliances!Y102)</f>
        <v/>
      </c>
      <c r="AD103" s="24" t="str">
        <f>IF($B103="","",Appliances!Z102)</f>
        <v/>
      </c>
      <c r="AE103" s="24" t="str">
        <f>IF($B103="","",Appliances!AA102)</f>
        <v/>
      </c>
      <c r="AF103" s="24" t="str">
        <f>IF($B103="","",Appliances!AB102)</f>
        <v/>
      </c>
      <c r="AG103" s="24" t="str">
        <f>IF($B103="","",Appliances!AC102)</f>
        <v/>
      </c>
      <c r="AH103" s="24" t="str">
        <f>IF($B103="","",Appliances!AD102)</f>
        <v/>
      </c>
      <c r="AI103" s="24" t="str">
        <f>IF($B103="","",Appliances!AE102)</f>
        <v/>
      </c>
      <c r="AJ103" s="24" t="str">
        <f>IF($B103="","",Appliances!AF102)</f>
        <v/>
      </c>
      <c r="AK103" s="24" t="str">
        <f>IF($B103="","",Appliances!AG102)</f>
        <v/>
      </c>
      <c r="AL103" s="24" t="str">
        <f>IF($B103="","",Appliances!AH102)</f>
        <v/>
      </c>
      <c r="AM103" s="24" t="str">
        <f>IF($B103="","",Cooking!P102)</f>
        <v/>
      </c>
      <c r="AN103" s="24" t="str">
        <f>IF($B103="","",Cooking!Q102)</f>
        <v/>
      </c>
      <c r="AO103" s="24" t="str">
        <f>IF($B103="","",Cooking!R102)</f>
        <v/>
      </c>
      <c r="AP103" s="24" t="str">
        <f>IF($B103="","",Cooking!S102)</f>
        <v/>
      </c>
      <c r="AQ103" s="24" t="str">
        <f>IF($B103="","",Cooking!T102)</f>
        <v/>
      </c>
      <c r="AR103" s="24" t="str">
        <f>IF($B103="","",Cooking!U102)</f>
        <v/>
      </c>
      <c r="AS103" s="24" t="str">
        <f>IF($B103="","",Cooking!V102)</f>
        <v/>
      </c>
      <c r="AT103" s="24" t="str">
        <f>IF($B103="","",Cooking!W102)</f>
        <v/>
      </c>
      <c r="AU103" s="24" t="str">
        <f>IF($B103="","",Cooking!X102)</f>
        <v/>
      </c>
      <c r="AV103" s="24" t="str">
        <f>IF($B103="","",Cooking!Y102)</f>
        <v/>
      </c>
      <c r="AW103" s="24" t="str">
        <f>IF($B103="","",Cooking!Z102)</f>
        <v/>
      </c>
      <c r="AX103" s="24" t="str">
        <f>IF($B103="","",Cooking!AA102)</f>
        <v/>
      </c>
      <c r="AY103" s="176" t="str">
        <f>IF($B103="","",IF(ISNUMBER(SEARCH("Gas",'3 INPUT SAP DATA'!$AI106)),Data!$G$119*Data!$I$119,0)
+(('3 INPUT SAP DATA'!$AQ106*1000/8760)-IF(ISNUMBER(SEARCH("Gas",'3 INPUT SAP DATA'!$AI106)),Data!$G$119*Data!$I$119,0))
*IF(ISNUMBER(SEARCH("MVHR",'3 INPUT SAP DATA'!$R106)),Data!$I$121,IF(ISNUMBER(SEARCH("Positive",'3 INPUT SAP DATA'!$R106)),Data!$I$120)))</f>
        <v/>
      </c>
      <c r="AZ103" s="176" t="str">
        <f>IF($B103="","",IF(ISNUMBER(SEARCH("Gas",'3 INPUT SAP DATA'!$AI106)),Data!$G$119*Data!$I$119,0)
+(('3 INPUT SAP DATA'!$AQ106*1000/8760)-IF(ISNUMBER(SEARCH("Gas",'3 INPUT SAP DATA'!$AI106)),Data!$G$119*Data!$I$119,0))
*IF(ISNUMBER(SEARCH("MVHR",'3 INPUT SAP DATA'!$R106)),Data!$I$121,IF(ISNUMBER(SEARCH("Positive",'3 INPUT SAP DATA'!$R106)),Data!$I$120)))</f>
        <v/>
      </c>
      <c r="BA103" s="176" t="str">
        <f>IF($B103="","",IF(ISNUMBER(SEARCH("Gas",'3 INPUT SAP DATA'!$AI106)),Data!$G$119*Data!$I$119,0)
+(('3 INPUT SAP DATA'!$AQ106*1000/8760)-IF(ISNUMBER(SEARCH("Gas",'3 INPUT SAP DATA'!$AI106)),Data!$G$119*Data!$I$119,0))
*IF(ISNUMBER(SEARCH("MVHR",'3 INPUT SAP DATA'!$R106)),Data!$I$121,IF(ISNUMBER(SEARCH("Positive",'3 INPUT SAP DATA'!$R106)),Data!$I$120)))</f>
        <v/>
      </c>
      <c r="BB103" s="176" t="str">
        <f>IF($B103="","",IF(ISNUMBER(SEARCH("Gas",'3 INPUT SAP DATA'!$AI106)),Data!$G$119*Data!$I$119,0)
+(('3 INPUT SAP DATA'!$AQ106*1000/8760)-IF(ISNUMBER(SEARCH("Gas",'3 INPUT SAP DATA'!$AI106)),Data!$G$119*Data!$I$119,0))
*IF(ISNUMBER(SEARCH("MVHR",'3 INPUT SAP DATA'!$R106)),Data!$I$121,IF(ISNUMBER(SEARCH("Positive",'3 INPUT SAP DATA'!$R106)),Data!$I$120)))</f>
        <v/>
      </c>
      <c r="BC103" s="176" t="str">
        <f>IF($B103="","",IF(ISNUMBER(SEARCH("Gas",'3 INPUT SAP DATA'!$AI106)),Data!$G$119*Data!$I$119,0)
+(('3 INPUT SAP DATA'!$AQ106*1000/8760)-IF(ISNUMBER(SEARCH("Gas",'3 INPUT SAP DATA'!$AI106)),Data!$G$119*Data!$I$119,0))
*IF(ISNUMBER(SEARCH("MVHR",'3 INPUT SAP DATA'!$R106)),Data!$I$121,IF(ISNUMBER(SEARCH("Positive",'3 INPUT SAP DATA'!$R106)),Data!$I$120)))</f>
        <v/>
      </c>
      <c r="BD103" s="176" t="str">
        <f>IF($B103="","",IF(ISNUMBER(SEARCH("Gas",'3 INPUT SAP DATA'!$AI106)),Data!$G$119*Data!$I$119,0)
+(('3 INPUT SAP DATA'!$AQ106*1000/8760)-IF(ISNUMBER(SEARCH("Gas",'3 INPUT SAP DATA'!$AI106)),Data!$G$119*Data!$I$119,0))
*IF(ISNUMBER(SEARCH("MVHR",'3 INPUT SAP DATA'!$R106)),Data!$I$121,IF(ISNUMBER(SEARCH("Positive",'3 INPUT SAP DATA'!$R106)),Data!$I$120)))</f>
        <v/>
      </c>
      <c r="BE103" s="176" t="str">
        <f>IF($B103="","",IF(ISNUMBER(SEARCH("Gas",'3 INPUT SAP DATA'!$AI106)),Data!$G$119*Data!$I$119,0)
+(('3 INPUT SAP DATA'!$AQ106*1000/8760)-IF(ISNUMBER(SEARCH("Gas",'3 INPUT SAP DATA'!$AI106)),Data!$G$119*Data!$I$119,0))
*IF(ISNUMBER(SEARCH("MVHR",'3 INPUT SAP DATA'!$R106)),Data!$I$121,IF(ISNUMBER(SEARCH("Positive",'3 INPUT SAP DATA'!$R106)),Data!$I$120)))</f>
        <v/>
      </c>
      <c r="BF103" s="176" t="str">
        <f>IF($B103="","",IF(ISNUMBER(SEARCH("Gas",'3 INPUT SAP DATA'!$AI106)),Data!$G$119*Data!$I$119,0)
+(('3 INPUT SAP DATA'!$AQ106*1000/8760)-IF(ISNUMBER(SEARCH("Gas",'3 INPUT SAP DATA'!$AI106)),Data!$G$119*Data!$I$119,0))
*IF(ISNUMBER(SEARCH("MVHR",'3 INPUT SAP DATA'!$R106)),Data!$I$121,IF(ISNUMBER(SEARCH("Positive",'3 INPUT SAP DATA'!$R106)),Data!$I$120)))</f>
        <v/>
      </c>
      <c r="BG103" s="176" t="str">
        <f>IF($B103="","",IF(ISNUMBER(SEARCH("Gas",'3 INPUT SAP DATA'!$AI106)),Data!$G$119*Data!$I$119,0)
+(('3 INPUT SAP DATA'!$AQ106*1000/8760)-IF(ISNUMBER(SEARCH("Gas",'3 INPUT SAP DATA'!$AI106)),Data!$G$119*Data!$I$119,0))
*IF(ISNUMBER(SEARCH("MVHR",'3 INPUT SAP DATA'!$R106)),Data!$I$121,IF(ISNUMBER(SEARCH("Positive",'3 INPUT SAP DATA'!$R106)),Data!$I$120)))</f>
        <v/>
      </c>
      <c r="BH103" s="176" t="str">
        <f>IF($B103="","",IF(ISNUMBER(SEARCH("Gas",'3 INPUT SAP DATA'!$AI106)),Data!$G$119*Data!$I$119,0)
+(('3 INPUT SAP DATA'!$AQ106*1000/8760)-IF(ISNUMBER(SEARCH("Gas",'3 INPUT SAP DATA'!$AI106)),Data!$G$119*Data!$I$119,0))
*IF(ISNUMBER(SEARCH("MVHR",'3 INPUT SAP DATA'!$R106)),Data!$I$121,IF(ISNUMBER(SEARCH("Positive",'3 INPUT SAP DATA'!$R106)),Data!$I$120)))</f>
        <v/>
      </c>
      <c r="BI103" s="176" t="str">
        <f>IF($B103="","",IF(ISNUMBER(SEARCH("Gas",'3 INPUT SAP DATA'!$AI106)),Data!$G$119*Data!$I$119,0)
+(('3 INPUT SAP DATA'!$AQ106*1000/8760)-IF(ISNUMBER(SEARCH("Gas",'3 INPUT SAP DATA'!$AI106)),Data!$G$119*Data!$I$119,0))
*IF(ISNUMBER(SEARCH("MVHR",'3 INPUT SAP DATA'!$R106)),Data!$I$121,IF(ISNUMBER(SEARCH("Positive",'3 INPUT SAP DATA'!$R106)),Data!$I$120)))</f>
        <v/>
      </c>
      <c r="BJ103" s="176" t="str">
        <f>IF($B103="","",IF(ISNUMBER(SEARCH("Gas",'3 INPUT SAP DATA'!$AI106)),Data!$G$119*Data!$I$119,0)
+(('3 INPUT SAP DATA'!$AQ106*1000/8760)-IF(ISNUMBER(SEARCH("Gas",'3 INPUT SAP DATA'!$AI106)),Data!$G$119*Data!$I$119,0))
*IF(ISNUMBER(SEARCH("MVHR",'3 INPUT SAP DATA'!$R106)),Data!$I$121,IF(ISNUMBER(SEARCH("Positive",'3 INPUT SAP DATA'!$R106)),Data!$I$120)))</f>
        <v/>
      </c>
      <c r="BK103" s="24" t="str">
        <f>IF($B103="","",Occupancy!$G99*Data!$G$122*Data!$I$122)</f>
        <v/>
      </c>
      <c r="BL103" s="24" t="str">
        <f>IF($B103="","",Occupancy!$G99*Data!$G$122*Data!$I$122)</f>
        <v/>
      </c>
      <c r="BM103" s="24" t="str">
        <f>IF($B103="","",Occupancy!$G99*Data!$G$122*Data!$I$122)</f>
        <v/>
      </c>
      <c r="BN103" s="24" t="str">
        <f>IF($B103="","",Occupancy!$G99*Data!$G$122*Data!$I$122)</f>
        <v/>
      </c>
      <c r="BO103" s="24" t="str">
        <f>IF($B103="","",Occupancy!$G99*Data!$G$122*Data!$I$122)</f>
        <v/>
      </c>
      <c r="BP103" s="24" t="str">
        <f>IF($B103="","",Occupancy!$G99*Data!$G$122*Data!$I$122)</f>
        <v/>
      </c>
      <c r="BQ103" s="24" t="str">
        <f>IF($B103="","",Occupancy!$G99*Data!$G$122*Data!$I$122)</f>
        <v/>
      </c>
      <c r="BR103" s="24" t="str">
        <f>IF($B103="","",Occupancy!$G99*Data!$G$122*Data!$I$122)</f>
        <v/>
      </c>
      <c r="BS103" s="24" t="str">
        <f>IF($B103="","",Occupancy!$G99*Data!$G$122*Data!$I$122)</f>
        <v/>
      </c>
      <c r="BT103" s="24" t="str">
        <f>IF($B103="","",Occupancy!$G99*Data!$G$122*Data!$I$122)</f>
        <v/>
      </c>
      <c r="BU103" s="24" t="str">
        <f>IF($B103="","",Occupancy!$G99*Data!$G$122*Data!$I$122)</f>
        <v/>
      </c>
      <c r="BV103" s="24" t="str">
        <f>IF($B103="","",Occupancy!$G99*Data!$G$122*Data!$I$122)</f>
        <v/>
      </c>
      <c r="BW103" s="175" t="str">
        <f>IF($B103="","",1000*DHW!CV103/(Data!D$18*24))</f>
        <v/>
      </c>
      <c r="BX103" s="175" t="str">
        <f>IF($B103="","",1000*DHW!CW103/(Data!E$18*24))</f>
        <v/>
      </c>
      <c r="BY103" s="175" t="str">
        <f>IF($B103="","",1000*DHW!CX103/(Data!F$18*24))</f>
        <v/>
      </c>
      <c r="BZ103" s="175" t="str">
        <f>IF($B103="","",1000*DHW!CY103/(Data!G$18*24))</f>
        <v/>
      </c>
      <c r="CA103" s="175" t="str">
        <f>IF($B103="","",1000*DHW!CZ103/(Data!H$18*24))</f>
        <v/>
      </c>
      <c r="CB103" s="175" t="str">
        <f>IF($B103="","",1000*DHW!DA103/(Data!I$18*24))</f>
        <v/>
      </c>
      <c r="CC103" s="175" t="str">
        <f>IF($B103="","",1000*DHW!DB103/(Data!J$18*24))</f>
        <v/>
      </c>
      <c r="CD103" s="175" t="str">
        <f>IF($B103="","",1000*DHW!DC103/(Data!K$18*24))</f>
        <v/>
      </c>
      <c r="CE103" s="175" t="str">
        <f>IF($B103="","",1000*DHW!DD103/(Data!L$18*24))</f>
        <v/>
      </c>
      <c r="CF103" s="175" t="str">
        <f>IF($B103="","",1000*DHW!DE103/(Data!M$18*24))</f>
        <v/>
      </c>
      <c r="CG103" s="175" t="str">
        <f>IF($B103="","",1000*DHW!DF103/(Data!N$18*24))</f>
        <v/>
      </c>
      <c r="CH103" s="175" t="str">
        <f>IF($B103="","",1000*DHW!DG103/(Data!O$18*24))</f>
        <v/>
      </c>
      <c r="CI103" s="24" t="str">
        <f t="shared" si="24"/>
        <v/>
      </c>
      <c r="CJ103" s="24" t="str">
        <f t="shared" si="25"/>
        <v/>
      </c>
      <c r="CK103" s="24" t="str">
        <f t="shared" si="26"/>
        <v/>
      </c>
      <c r="CL103" s="24" t="str">
        <f t="shared" si="27"/>
        <v/>
      </c>
      <c r="CM103" s="24" t="str">
        <f t="shared" si="28"/>
        <v/>
      </c>
      <c r="CN103" s="24" t="str">
        <f t="shared" si="29"/>
        <v/>
      </c>
      <c r="CO103" s="24" t="str">
        <f t="shared" si="30"/>
        <v/>
      </c>
      <c r="CP103" s="24" t="str">
        <f t="shared" si="31"/>
        <v/>
      </c>
      <c r="CQ103" s="24" t="str">
        <f t="shared" si="32"/>
        <v/>
      </c>
      <c r="CR103" s="24" t="str">
        <f t="shared" si="33"/>
        <v/>
      </c>
      <c r="CS103" s="24" t="str">
        <f t="shared" si="34"/>
        <v/>
      </c>
      <c r="CT103" s="24" t="str">
        <f t="shared" si="35"/>
        <v/>
      </c>
    </row>
    <row r="104" spans="2:98" s="3" customFormat="1" ht="19.899999999999999" customHeight="1">
      <c r="B104" s="16" t="str">
        <f>IF('3 INPUT SAP DATA'!H107="","",'3 INPUT SAP DATA'!H107)</f>
        <v/>
      </c>
      <c r="C104" s="24" t="str">
        <f>IF($B104="","",Data!$G$115*Occupancy!$G100*Data!$I$115)</f>
        <v/>
      </c>
      <c r="D104" s="24" t="str">
        <f>IF($B104="","",Data!$G$115*Occupancy!$G100*Data!$I$115)</f>
        <v/>
      </c>
      <c r="E104" s="24" t="str">
        <f>IF($B104="","",Data!$G$115*Occupancy!$G100*Data!$I$115)</f>
        <v/>
      </c>
      <c r="F104" s="24" t="str">
        <f>IF($B104="","",Data!$G$115*Occupancy!$G100*Data!$I$115)</f>
        <v/>
      </c>
      <c r="G104" s="24" t="str">
        <f>IF($B104="","",Data!$G$115*Occupancy!$G100*Data!$I$115)</f>
        <v/>
      </c>
      <c r="H104" s="24" t="str">
        <f>IF($B104="","",Data!$G$115*Occupancy!$G100*Data!$I$115)</f>
        <v/>
      </c>
      <c r="I104" s="24" t="str">
        <f>IF($B104="","",Data!$G$115*Occupancy!$G100*Data!$I$115)</f>
        <v/>
      </c>
      <c r="J104" s="24" t="str">
        <f>IF($B104="","",Data!$G$115*Occupancy!$G100*Data!$I$115)</f>
        <v/>
      </c>
      <c r="K104" s="24" t="str">
        <f>IF($B104="","",Data!$G$115*Occupancy!$G100*Data!$I$115)</f>
        <v/>
      </c>
      <c r="L104" s="24" t="str">
        <f>IF($B104="","",Data!$G$115*Occupancy!$G100*Data!$I$115)</f>
        <v/>
      </c>
      <c r="M104" s="24" t="str">
        <f>IF($B104="","",Data!$G$115*Occupancy!$G100*Data!$I$115)</f>
        <v/>
      </c>
      <c r="N104" s="24" t="str">
        <f>IF($B104="","",Data!$G$115*Occupancy!$G100*Data!$I$115)</f>
        <v/>
      </c>
      <c r="O104" s="175" t="str">
        <f>IF($B104="","",Lighting!P103)</f>
        <v/>
      </c>
      <c r="P104" s="175" t="str">
        <f>IF($B104="","",Lighting!Q103)</f>
        <v/>
      </c>
      <c r="Q104" s="175" t="str">
        <f>IF($B104="","",Lighting!R103)</f>
        <v/>
      </c>
      <c r="R104" s="175" t="str">
        <f>IF($B104="","",Lighting!S103)</f>
        <v/>
      </c>
      <c r="S104" s="175" t="str">
        <f>IF($B104="","",Lighting!T103)</f>
        <v/>
      </c>
      <c r="T104" s="175" t="str">
        <f>IF($B104="","",Lighting!U103)</f>
        <v/>
      </c>
      <c r="U104" s="175" t="str">
        <f>IF($B104="","",Lighting!V103)</f>
        <v/>
      </c>
      <c r="V104" s="175" t="str">
        <f>IF($B104="","",Lighting!W103)</f>
        <v/>
      </c>
      <c r="W104" s="175" t="str">
        <f>IF($B104="","",Lighting!X103)</f>
        <v/>
      </c>
      <c r="X104" s="175" t="str">
        <f>IF($B104="","",Lighting!Y103)</f>
        <v/>
      </c>
      <c r="Y104" s="175" t="str">
        <f>IF($B104="","",Lighting!Z103)</f>
        <v/>
      </c>
      <c r="Z104" s="175" t="str">
        <f>IF($B104="","",Lighting!AA103)</f>
        <v/>
      </c>
      <c r="AA104" s="24" t="str">
        <f>IF($B104="","",Appliances!W103)</f>
        <v/>
      </c>
      <c r="AB104" s="24" t="str">
        <f>IF($B104="","",Appliances!X103)</f>
        <v/>
      </c>
      <c r="AC104" s="24" t="str">
        <f>IF($B104="","",Appliances!Y103)</f>
        <v/>
      </c>
      <c r="AD104" s="24" t="str">
        <f>IF($B104="","",Appliances!Z103)</f>
        <v/>
      </c>
      <c r="AE104" s="24" t="str">
        <f>IF($B104="","",Appliances!AA103)</f>
        <v/>
      </c>
      <c r="AF104" s="24" t="str">
        <f>IF($B104="","",Appliances!AB103)</f>
        <v/>
      </c>
      <c r="AG104" s="24" t="str">
        <f>IF($B104="","",Appliances!AC103)</f>
        <v/>
      </c>
      <c r="AH104" s="24" t="str">
        <f>IF($B104="","",Appliances!AD103)</f>
        <v/>
      </c>
      <c r="AI104" s="24" t="str">
        <f>IF($B104="","",Appliances!AE103)</f>
        <v/>
      </c>
      <c r="AJ104" s="24" t="str">
        <f>IF($B104="","",Appliances!AF103)</f>
        <v/>
      </c>
      <c r="AK104" s="24" t="str">
        <f>IF($B104="","",Appliances!AG103)</f>
        <v/>
      </c>
      <c r="AL104" s="24" t="str">
        <f>IF($B104="","",Appliances!AH103)</f>
        <v/>
      </c>
      <c r="AM104" s="24" t="str">
        <f>IF($B104="","",Cooking!P103)</f>
        <v/>
      </c>
      <c r="AN104" s="24" t="str">
        <f>IF($B104="","",Cooking!Q103)</f>
        <v/>
      </c>
      <c r="AO104" s="24" t="str">
        <f>IF($B104="","",Cooking!R103)</f>
        <v/>
      </c>
      <c r="AP104" s="24" t="str">
        <f>IF($B104="","",Cooking!S103)</f>
        <v/>
      </c>
      <c r="AQ104" s="24" t="str">
        <f>IF($B104="","",Cooking!T103)</f>
        <v/>
      </c>
      <c r="AR104" s="24" t="str">
        <f>IF($B104="","",Cooking!U103)</f>
        <v/>
      </c>
      <c r="AS104" s="24" t="str">
        <f>IF($B104="","",Cooking!V103)</f>
        <v/>
      </c>
      <c r="AT104" s="24" t="str">
        <f>IF($B104="","",Cooking!W103)</f>
        <v/>
      </c>
      <c r="AU104" s="24" t="str">
        <f>IF($B104="","",Cooking!X103)</f>
        <v/>
      </c>
      <c r="AV104" s="24" t="str">
        <f>IF($B104="","",Cooking!Y103)</f>
        <v/>
      </c>
      <c r="AW104" s="24" t="str">
        <f>IF($B104="","",Cooking!Z103)</f>
        <v/>
      </c>
      <c r="AX104" s="24" t="str">
        <f>IF($B104="","",Cooking!AA103)</f>
        <v/>
      </c>
      <c r="AY104" s="176" t="str">
        <f>IF($B104="","",IF(ISNUMBER(SEARCH("Gas",'3 INPUT SAP DATA'!$AI107)),Data!$G$119*Data!$I$119,0)
+(('3 INPUT SAP DATA'!$AQ107*1000/8760)-IF(ISNUMBER(SEARCH("Gas",'3 INPUT SAP DATA'!$AI107)),Data!$G$119*Data!$I$119,0))
*IF(ISNUMBER(SEARCH("MVHR",'3 INPUT SAP DATA'!$R107)),Data!$I$121,IF(ISNUMBER(SEARCH("Positive",'3 INPUT SAP DATA'!$R107)),Data!$I$120)))</f>
        <v/>
      </c>
      <c r="AZ104" s="176" t="str">
        <f>IF($B104="","",IF(ISNUMBER(SEARCH("Gas",'3 INPUT SAP DATA'!$AI107)),Data!$G$119*Data!$I$119,0)
+(('3 INPUT SAP DATA'!$AQ107*1000/8760)-IF(ISNUMBER(SEARCH("Gas",'3 INPUT SAP DATA'!$AI107)),Data!$G$119*Data!$I$119,0))
*IF(ISNUMBER(SEARCH("MVHR",'3 INPUT SAP DATA'!$R107)),Data!$I$121,IF(ISNUMBER(SEARCH("Positive",'3 INPUT SAP DATA'!$R107)),Data!$I$120)))</f>
        <v/>
      </c>
      <c r="BA104" s="176" t="str">
        <f>IF($B104="","",IF(ISNUMBER(SEARCH("Gas",'3 INPUT SAP DATA'!$AI107)),Data!$G$119*Data!$I$119,0)
+(('3 INPUT SAP DATA'!$AQ107*1000/8760)-IF(ISNUMBER(SEARCH("Gas",'3 INPUT SAP DATA'!$AI107)),Data!$G$119*Data!$I$119,0))
*IF(ISNUMBER(SEARCH("MVHR",'3 INPUT SAP DATA'!$R107)),Data!$I$121,IF(ISNUMBER(SEARCH("Positive",'3 INPUT SAP DATA'!$R107)),Data!$I$120)))</f>
        <v/>
      </c>
      <c r="BB104" s="176" t="str">
        <f>IF($B104="","",IF(ISNUMBER(SEARCH("Gas",'3 INPUT SAP DATA'!$AI107)),Data!$G$119*Data!$I$119,0)
+(('3 INPUT SAP DATA'!$AQ107*1000/8760)-IF(ISNUMBER(SEARCH("Gas",'3 INPUT SAP DATA'!$AI107)),Data!$G$119*Data!$I$119,0))
*IF(ISNUMBER(SEARCH("MVHR",'3 INPUT SAP DATA'!$R107)),Data!$I$121,IF(ISNUMBER(SEARCH("Positive",'3 INPUT SAP DATA'!$R107)),Data!$I$120)))</f>
        <v/>
      </c>
      <c r="BC104" s="176" t="str">
        <f>IF($B104="","",IF(ISNUMBER(SEARCH("Gas",'3 INPUT SAP DATA'!$AI107)),Data!$G$119*Data!$I$119,0)
+(('3 INPUT SAP DATA'!$AQ107*1000/8760)-IF(ISNUMBER(SEARCH("Gas",'3 INPUT SAP DATA'!$AI107)),Data!$G$119*Data!$I$119,0))
*IF(ISNUMBER(SEARCH("MVHR",'3 INPUT SAP DATA'!$R107)),Data!$I$121,IF(ISNUMBER(SEARCH("Positive",'3 INPUT SAP DATA'!$R107)),Data!$I$120)))</f>
        <v/>
      </c>
      <c r="BD104" s="176" t="str">
        <f>IF($B104="","",IF(ISNUMBER(SEARCH("Gas",'3 INPUT SAP DATA'!$AI107)),Data!$G$119*Data!$I$119,0)
+(('3 INPUT SAP DATA'!$AQ107*1000/8760)-IF(ISNUMBER(SEARCH("Gas",'3 INPUT SAP DATA'!$AI107)),Data!$G$119*Data!$I$119,0))
*IF(ISNUMBER(SEARCH("MVHR",'3 INPUT SAP DATA'!$R107)),Data!$I$121,IF(ISNUMBER(SEARCH("Positive",'3 INPUT SAP DATA'!$R107)),Data!$I$120)))</f>
        <v/>
      </c>
      <c r="BE104" s="176" t="str">
        <f>IF($B104="","",IF(ISNUMBER(SEARCH("Gas",'3 INPUT SAP DATA'!$AI107)),Data!$G$119*Data!$I$119,0)
+(('3 INPUT SAP DATA'!$AQ107*1000/8760)-IF(ISNUMBER(SEARCH("Gas",'3 INPUT SAP DATA'!$AI107)),Data!$G$119*Data!$I$119,0))
*IF(ISNUMBER(SEARCH("MVHR",'3 INPUT SAP DATA'!$R107)),Data!$I$121,IF(ISNUMBER(SEARCH("Positive",'3 INPUT SAP DATA'!$R107)),Data!$I$120)))</f>
        <v/>
      </c>
      <c r="BF104" s="176" t="str">
        <f>IF($B104="","",IF(ISNUMBER(SEARCH("Gas",'3 INPUT SAP DATA'!$AI107)),Data!$G$119*Data!$I$119,0)
+(('3 INPUT SAP DATA'!$AQ107*1000/8760)-IF(ISNUMBER(SEARCH("Gas",'3 INPUT SAP DATA'!$AI107)),Data!$G$119*Data!$I$119,0))
*IF(ISNUMBER(SEARCH("MVHR",'3 INPUT SAP DATA'!$R107)),Data!$I$121,IF(ISNUMBER(SEARCH("Positive",'3 INPUT SAP DATA'!$R107)),Data!$I$120)))</f>
        <v/>
      </c>
      <c r="BG104" s="176" t="str">
        <f>IF($B104="","",IF(ISNUMBER(SEARCH("Gas",'3 INPUT SAP DATA'!$AI107)),Data!$G$119*Data!$I$119,0)
+(('3 INPUT SAP DATA'!$AQ107*1000/8760)-IF(ISNUMBER(SEARCH("Gas",'3 INPUT SAP DATA'!$AI107)),Data!$G$119*Data!$I$119,0))
*IF(ISNUMBER(SEARCH("MVHR",'3 INPUT SAP DATA'!$R107)),Data!$I$121,IF(ISNUMBER(SEARCH("Positive",'3 INPUT SAP DATA'!$R107)),Data!$I$120)))</f>
        <v/>
      </c>
      <c r="BH104" s="176" t="str">
        <f>IF($B104="","",IF(ISNUMBER(SEARCH("Gas",'3 INPUT SAP DATA'!$AI107)),Data!$G$119*Data!$I$119,0)
+(('3 INPUT SAP DATA'!$AQ107*1000/8760)-IF(ISNUMBER(SEARCH("Gas",'3 INPUT SAP DATA'!$AI107)),Data!$G$119*Data!$I$119,0))
*IF(ISNUMBER(SEARCH("MVHR",'3 INPUT SAP DATA'!$R107)),Data!$I$121,IF(ISNUMBER(SEARCH("Positive",'3 INPUT SAP DATA'!$R107)),Data!$I$120)))</f>
        <v/>
      </c>
      <c r="BI104" s="176" t="str">
        <f>IF($B104="","",IF(ISNUMBER(SEARCH("Gas",'3 INPUT SAP DATA'!$AI107)),Data!$G$119*Data!$I$119,0)
+(('3 INPUT SAP DATA'!$AQ107*1000/8760)-IF(ISNUMBER(SEARCH("Gas",'3 INPUT SAP DATA'!$AI107)),Data!$G$119*Data!$I$119,0))
*IF(ISNUMBER(SEARCH("MVHR",'3 INPUT SAP DATA'!$R107)),Data!$I$121,IF(ISNUMBER(SEARCH("Positive",'3 INPUT SAP DATA'!$R107)),Data!$I$120)))</f>
        <v/>
      </c>
      <c r="BJ104" s="176" t="str">
        <f>IF($B104="","",IF(ISNUMBER(SEARCH("Gas",'3 INPUT SAP DATA'!$AI107)),Data!$G$119*Data!$I$119,0)
+(('3 INPUT SAP DATA'!$AQ107*1000/8760)-IF(ISNUMBER(SEARCH("Gas",'3 INPUT SAP DATA'!$AI107)),Data!$G$119*Data!$I$119,0))
*IF(ISNUMBER(SEARCH("MVHR",'3 INPUT SAP DATA'!$R107)),Data!$I$121,IF(ISNUMBER(SEARCH("Positive",'3 INPUT SAP DATA'!$R107)),Data!$I$120)))</f>
        <v/>
      </c>
      <c r="BK104" s="24" t="str">
        <f>IF($B104="","",Occupancy!$G100*Data!$G$122*Data!$I$122)</f>
        <v/>
      </c>
      <c r="BL104" s="24" t="str">
        <f>IF($B104="","",Occupancy!$G100*Data!$G$122*Data!$I$122)</f>
        <v/>
      </c>
      <c r="BM104" s="24" t="str">
        <f>IF($B104="","",Occupancy!$G100*Data!$G$122*Data!$I$122)</f>
        <v/>
      </c>
      <c r="BN104" s="24" t="str">
        <f>IF($B104="","",Occupancy!$G100*Data!$G$122*Data!$I$122)</f>
        <v/>
      </c>
      <c r="BO104" s="24" t="str">
        <f>IF($B104="","",Occupancy!$G100*Data!$G$122*Data!$I$122)</f>
        <v/>
      </c>
      <c r="BP104" s="24" t="str">
        <f>IF($B104="","",Occupancy!$G100*Data!$G$122*Data!$I$122)</f>
        <v/>
      </c>
      <c r="BQ104" s="24" t="str">
        <f>IF($B104="","",Occupancy!$G100*Data!$G$122*Data!$I$122)</f>
        <v/>
      </c>
      <c r="BR104" s="24" t="str">
        <f>IF($B104="","",Occupancy!$G100*Data!$G$122*Data!$I$122)</f>
        <v/>
      </c>
      <c r="BS104" s="24" t="str">
        <f>IF($B104="","",Occupancy!$G100*Data!$G$122*Data!$I$122)</f>
        <v/>
      </c>
      <c r="BT104" s="24" t="str">
        <f>IF($B104="","",Occupancy!$G100*Data!$G$122*Data!$I$122)</f>
        <v/>
      </c>
      <c r="BU104" s="24" t="str">
        <f>IF($B104="","",Occupancy!$G100*Data!$G$122*Data!$I$122)</f>
        <v/>
      </c>
      <c r="BV104" s="24" t="str">
        <f>IF($B104="","",Occupancy!$G100*Data!$G$122*Data!$I$122)</f>
        <v/>
      </c>
      <c r="BW104" s="175" t="str">
        <f>IF($B104="","",1000*DHW!CV104/(Data!D$18*24))</f>
        <v/>
      </c>
      <c r="BX104" s="175" t="str">
        <f>IF($B104="","",1000*DHW!CW104/(Data!E$18*24))</f>
        <v/>
      </c>
      <c r="BY104" s="175" t="str">
        <f>IF($B104="","",1000*DHW!CX104/(Data!F$18*24))</f>
        <v/>
      </c>
      <c r="BZ104" s="175" t="str">
        <f>IF($B104="","",1000*DHW!CY104/(Data!G$18*24))</f>
        <v/>
      </c>
      <c r="CA104" s="175" t="str">
        <f>IF($B104="","",1000*DHW!CZ104/(Data!H$18*24))</f>
        <v/>
      </c>
      <c r="CB104" s="175" t="str">
        <f>IF($B104="","",1000*DHW!DA104/(Data!I$18*24))</f>
        <v/>
      </c>
      <c r="CC104" s="175" t="str">
        <f>IF($B104="","",1000*DHW!DB104/(Data!J$18*24))</f>
        <v/>
      </c>
      <c r="CD104" s="175" t="str">
        <f>IF($B104="","",1000*DHW!DC104/(Data!K$18*24))</f>
        <v/>
      </c>
      <c r="CE104" s="175" t="str">
        <f>IF($B104="","",1000*DHW!DD104/(Data!L$18*24))</f>
        <v/>
      </c>
      <c r="CF104" s="175" t="str">
        <f>IF($B104="","",1000*DHW!DE104/(Data!M$18*24))</f>
        <v/>
      </c>
      <c r="CG104" s="175" t="str">
        <f>IF($B104="","",1000*DHW!DF104/(Data!N$18*24))</f>
        <v/>
      </c>
      <c r="CH104" s="175" t="str">
        <f>IF($B104="","",1000*DHW!DG104/(Data!O$18*24))</f>
        <v/>
      </c>
      <c r="CI104" s="24" t="str">
        <f t="shared" si="24"/>
        <v/>
      </c>
      <c r="CJ104" s="24" t="str">
        <f t="shared" si="25"/>
        <v/>
      </c>
      <c r="CK104" s="24" t="str">
        <f t="shared" si="26"/>
        <v/>
      </c>
      <c r="CL104" s="24" t="str">
        <f t="shared" si="27"/>
        <v/>
      </c>
      <c r="CM104" s="24" t="str">
        <f t="shared" si="28"/>
        <v/>
      </c>
      <c r="CN104" s="24" t="str">
        <f t="shared" si="29"/>
        <v/>
      </c>
      <c r="CO104" s="24" t="str">
        <f t="shared" si="30"/>
        <v/>
      </c>
      <c r="CP104" s="24" t="str">
        <f t="shared" si="31"/>
        <v/>
      </c>
      <c r="CQ104" s="24" t="str">
        <f t="shared" si="32"/>
        <v/>
      </c>
      <c r="CR104" s="24" t="str">
        <f t="shared" si="33"/>
        <v/>
      </c>
      <c r="CS104" s="24" t="str">
        <f t="shared" si="34"/>
        <v/>
      </c>
      <c r="CT104" s="24" t="str">
        <f t="shared" si="35"/>
        <v/>
      </c>
    </row>
    <row r="105" spans="2:98" s="3" customFormat="1" ht="19.899999999999999" customHeight="1">
      <c r="B105" s="16" t="str">
        <f>IF('3 INPUT SAP DATA'!H108="","",'3 INPUT SAP DATA'!H108)</f>
        <v/>
      </c>
      <c r="C105" s="24" t="str">
        <f>IF($B105="","",Data!$G$115*Occupancy!$G101*Data!$I$115)</f>
        <v/>
      </c>
      <c r="D105" s="24" t="str">
        <f>IF($B105="","",Data!$G$115*Occupancy!$G101*Data!$I$115)</f>
        <v/>
      </c>
      <c r="E105" s="24" t="str">
        <f>IF($B105="","",Data!$G$115*Occupancy!$G101*Data!$I$115)</f>
        <v/>
      </c>
      <c r="F105" s="24" t="str">
        <f>IF($B105="","",Data!$G$115*Occupancy!$G101*Data!$I$115)</f>
        <v/>
      </c>
      <c r="G105" s="24" t="str">
        <f>IF($B105="","",Data!$G$115*Occupancy!$G101*Data!$I$115)</f>
        <v/>
      </c>
      <c r="H105" s="24" t="str">
        <f>IF($B105="","",Data!$G$115*Occupancy!$G101*Data!$I$115)</f>
        <v/>
      </c>
      <c r="I105" s="24" t="str">
        <f>IF($B105="","",Data!$G$115*Occupancy!$G101*Data!$I$115)</f>
        <v/>
      </c>
      <c r="J105" s="24" t="str">
        <f>IF($B105="","",Data!$G$115*Occupancy!$G101*Data!$I$115)</f>
        <v/>
      </c>
      <c r="K105" s="24" t="str">
        <f>IF($B105="","",Data!$G$115*Occupancy!$G101*Data!$I$115)</f>
        <v/>
      </c>
      <c r="L105" s="24" t="str">
        <f>IF($B105="","",Data!$G$115*Occupancy!$G101*Data!$I$115)</f>
        <v/>
      </c>
      <c r="M105" s="24" t="str">
        <f>IF($B105="","",Data!$G$115*Occupancy!$G101*Data!$I$115)</f>
        <v/>
      </c>
      <c r="N105" s="24" t="str">
        <f>IF($B105="","",Data!$G$115*Occupancy!$G101*Data!$I$115)</f>
        <v/>
      </c>
      <c r="O105" s="175" t="str">
        <f>IF($B105="","",Lighting!P104)</f>
        <v/>
      </c>
      <c r="P105" s="175" t="str">
        <f>IF($B105="","",Lighting!Q104)</f>
        <v/>
      </c>
      <c r="Q105" s="175" t="str">
        <f>IF($B105="","",Lighting!R104)</f>
        <v/>
      </c>
      <c r="R105" s="175" t="str">
        <f>IF($B105="","",Lighting!S104)</f>
        <v/>
      </c>
      <c r="S105" s="175" t="str">
        <f>IF($B105="","",Lighting!T104)</f>
        <v/>
      </c>
      <c r="T105" s="175" t="str">
        <f>IF($B105="","",Lighting!U104)</f>
        <v/>
      </c>
      <c r="U105" s="175" t="str">
        <f>IF($B105="","",Lighting!V104)</f>
        <v/>
      </c>
      <c r="V105" s="175" t="str">
        <f>IF($B105="","",Lighting!W104)</f>
        <v/>
      </c>
      <c r="W105" s="175" t="str">
        <f>IF($B105="","",Lighting!X104)</f>
        <v/>
      </c>
      <c r="X105" s="175" t="str">
        <f>IF($B105="","",Lighting!Y104)</f>
        <v/>
      </c>
      <c r="Y105" s="175" t="str">
        <f>IF($B105="","",Lighting!Z104)</f>
        <v/>
      </c>
      <c r="Z105" s="175" t="str">
        <f>IF($B105="","",Lighting!AA104)</f>
        <v/>
      </c>
      <c r="AA105" s="24" t="str">
        <f>IF($B105="","",Appliances!W104)</f>
        <v/>
      </c>
      <c r="AB105" s="24" t="str">
        <f>IF($B105="","",Appliances!X104)</f>
        <v/>
      </c>
      <c r="AC105" s="24" t="str">
        <f>IF($B105="","",Appliances!Y104)</f>
        <v/>
      </c>
      <c r="AD105" s="24" t="str">
        <f>IF($B105="","",Appliances!Z104)</f>
        <v/>
      </c>
      <c r="AE105" s="24" t="str">
        <f>IF($B105="","",Appliances!AA104)</f>
        <v/>
      </c>
      <c r="AF105" s="24" t="str">
        <f>IF($B105="","",Appliances!AB104)</f>
        <v/>
      </c>
      <c r="AG105" s="24" t="str">
        <f>IF($B105="","",Appliances!AC104)</f>
        <v/>
      </c>
      <c r="AH105" s="24" t="str">
        <f>IF($B105="","",Appliances!AD104)</f>
        <v/>
      </c>
      <c r="AI105" s="24" t="str">
        <f>IF($B105="","",Appliances!AE104)</f>
        <v/>
      </c>
      <c r="AJ105" s="24" t="str">
        <f>IF($B105="","",Appliances!AF104)</f>
        <v/>
      </c>
      <c r="AK105" s="24" t="str">
        <f>IF($B105="","",Appliances!AG104)</f>
        <v/>
      </c>
      <c r="AL105" s="24" t="str">
        <f>IF($B105="","",Appliances!AH104)</f>
        <v/>
      </c>
      <c r="AM105" s="24" t="str">
        <f>IF($B105="","",Cooking!P104)</f>
        <v/>
      </c>
      <c r="AN105" s="24" t="str">
        <f>IF($B105="","",Cooking!Q104)</f>
        <v/>
      </c>
      <c r="AO105" s="24" t="str">
        <f>IF($B105="","",Cooking!R104)</f>
        <v/>
      </c>
      <c r="AP105" s="24" t="str">
        <f>IF($B105="","",Cooking!S104)</f>
        <v/>
      </c>
      <c r="AQ105" s="24" t="str">
        <f>IF($B105="","",Cooking!T104)</f>
        <v/>
      </c>
      <c r="AR105" s="24" t="str">
        <f>IF($B105="","",Cooking!U104)</f>
        <v/>
      </c>
      <c r="AS105" s="24" t="str">
        <f>IF($B105="","",Cooking!V104)</f>
        <v/>
      </c>
      <c r="AT105" s="24" t="str">
        <f>IF($B105="","",Cooking!W104)</f>
        <v/>
      </c>
      <c r="AU105" s="24" t="str">
        <f>IF($B105="","",Cooking!X104)</f>
        <v/>
      </c>
      <c r="AV105" s="24" t="str">
        <f>IF($B105="","",Cooking!Y104)</f>
        <v/>
      </c>
      <c r="AW105" s="24" t="str">
        <f>IF($B105="","",Cooking!Z104)</f>
        <v/>
      </c>
      <c r="AX105" s="24" t="str">
        <f>IF($B105="","",Cooking!AA104)</f>
        <v/>
      </c>
      <c r="AY105" s="176" t="str">
        <f>IF($B105="","",IF(ISNUMBER(SEARCH("Gas",'3 INPUT SAP DATA'!$AI108)),Data!$G$119*Data!$I$119,0)
+(('3 INPUT SAP DATA'!$AQ108*1000/8760)-IF(ISNUMBER(SEARCH("Gas",'3 INPUT SAP DATA'!$AI108)),Data!$G$119*Data!$I$119,0))
*IF(ISNUMBER(SEARCH("MVHR",'3 INPUT SAP DATA'!$R108)),Data!$I$121,IF(ISNUMBER(SEARCH("Positive",'3 INPUT SAP DATA'!$R108)),Data!$I$120)))</f>
        <v/>
      </c>
      <c r="AZ105" s="176" t="str">
        <f>IF($B105="","",IF(ISNUMBER(SEARCH("Gas",'3 INPUT SAP DATA'!$AI108)),Data!$G$119*Data!$I$119,0)
+(('3 INPUT SAP DATA'!$AQ108*1000/8760)-IF(ISNUMBER(SEARCH("Gas",'3 INPUT SAP DATA'!$AI108)),Data!$G$119*Data!$I$119,0))
*IF(ISNUMBER(SEARCH("MVHR",'3 INPUT SAP DATA'!$R108)),Data!$I$121,IF(ISNUMBER(SEARCH("Positive",'3 INPUT SAP DATA'!$R108)),Data!$I$120)))</f>
        <v/>
      </c>
      <c r="BA105" s="176" t="str">
        <f>IF($B105="","",IF(ISNUMBER(SEARCH("Gas",'3 INPUT SAP DATA'!$AI108)),Data!$G$119*Data!$I$119,0)
+(('3 INPUT SAP DATA'!$AQ108*1000/8760)-IF(ISNUMBER(SEARCH("Gas",'3 INPUT SAP DATA'!$AI108)),Data!$G$119*Data!$I$119,0))
*IF(ISNUMBER(SEARCH("MVHR",'3 INPUT SAP DATA'!$R108)),Data!$I$121,IF(ISNUMBER(SEARCH("Positive",'3 INPUT SAP DATA'!$R108)),Data!$I$120)))</f>
        <v/>
      </c>
      <c r="BB105" s="176" t="str">
        <f>IF($B105="","",IF(ISNUMBER(SEARCH("Gas",'3 INPUT SAP DATA'!$AI108)),Data!$G$119*Data!$I$119,0)
+(('3 INPUT SAP DATA'!$AQ108*1000/8760)-IF(ISNUMBER(SEARCH("Gas",'3 INPUT SAP DATA'!$AI108)),Data!$G$119*Data!$I$119,0))
*IF(ISNUMBER(SEARCH("MVHR",'3 INPUT SAP DATA'!$R108)),Data!$I$121,IF(ISNUMBER(SEARCH("Positive",'3 INPUT SAP DATA'!$R108)),Data!$I$120)))</f>
        <v/>
      </c>
      <c r="BC105" s="176" t="str">
        <f>IF($B105="","",IF(ISNUMBER(SEARCH("Gas",'3 INPUT SAP DATA'!$AI108)),Data!$G$119*Data!$I$119,0)
+(('3 INPUT SAP DATA'!$AQ108*1000/8760)-IF(ISNUMBER(SEARCH("Gas",'3 INPUT SAP DATA'!$AI108)),Data!$G$119*Data!$I$119,0))
*IF(ISNUMBER(SEARCH("MVHR",'3 INPUT SAP DATA'!$R108)),Data!$I$121,IF(ISNUMBER(SEARCH("Positive",'3 INPUT SAP DATA'!$R108)),Data!$I$120)))</f>
        <v/>
      </c>
      <c r="BD105" s="176" t="str">
        <f>IF($B105="","",IF(ISNUMBER(SEARCH("Gas",'3 INPUT SAP DATA'!$AI108)),Data!$G$119*Data!$I$119,0)
+(('3 INPUT SAP DATA'!$AQ108*1000/8760)-IF(ISNUMBER(SEARCH("Gas",'3 INPUT SAP DATA'!$AI108)),Data!$G$119*Data!$I$119,0))
*IF(ISNUMBER(SEARCH("MVHR",'3 INPUT SAP DATA'!$R108)),Data!$I$121,IF(ISNUMBER(SEARCH("Positive",'3 INPUT SAP DATA'!$R108)),Data!$I$120)))</f>
        <v/>
      </c>
      <c r="BE105" s="176" t="str">
        <f>IF($B105="","",IF(ISNUMBER(SEARCH("Gas",'3 INPUT SAP DATA'!$AI108)),Data!$G$119*Data!$I$119,0)
+(('3 INPUT SAP DATA'!$AQ108*1000/8760)-IF(ISNUMBER(SEARCH("Gas",'3 INPUT SAP DATA'!$AI108)),Data!$G$119*Data!$I$119,0))
*IF(ISNUMBER(SEARCH("MVHR",'3 INPUT SAP DATA'!$R108)),Data!$I$121,IF(ISNUMBER(SEARCH("Positive",'3 INPUT SAP DATA'!$R108)),Data!$I$120)))</f>
        <v/>
      </c>
      <c r="BF105" s="176" t="str">
        <f>IF($B105="","",IF(ISNUMBER(SEARCH("Gas",'3 INPUT SAP DATA'!$AI108)),Data!$G$119*Data!$I$119,0)
+(('3 INPUT SAP DATA'!$AQ108*1000/8760)-IF(ISNUMBER(SEARCH("Gas",'3 INPUT SAP DATA'!$AI108)),Data!$G$119*Data!$I$119,0))
*IF(ISNUMBER(SEARCH("MVHR",'3 INPUT SAP DATA'!$R108)),Data!$I$121,IF(ISNUMBER(SEARCH("Positive",'3 INPUT SAP DATA'!$R108)),Data!$I$120)))</f>
        <v/>
      </c>
      <c r="BG105" s="176" t="str">
        <f>IF($B105="","",IF(ISNUMBER(SEARCH("Gas",'3 INPUT SAP DATA'!$AI108)),Data!$G$119*Data!$I$119,0)
+(('3 INPUT SAP DATA'!$AQ108*1000/8760)-IF(ISNUMBER(SEARCH("Gas",'3 INPUT SAP DATA'!$AI108)),Data!$G$119*Data!$I$119,0))
*IF(ISNUMBER(SEARCH("MVHR",'3 INPUT SAP DATA'!$R108)),Data!$I$121,IF(ISNUMBER(SEARCH("Positive",'3 INPUT SAP DATA'!$R108)),Data!$I$120)))</f>
        <v/>
      </c>
      <c r="BH105" s="176" t="str">
        <f>IF($B105="","",IF(ISNUMBER(SEARCH("Gas",'3 INPUT SAP DATA'!$AI108)),Data!$G$119*Data!$I$119,0)
+(('3 INPUT SAP DATA'!$AQ108*1000/8760)-IF(ISNUMBER(SEARCH("Gas",'3 INPUT SAP DATA'!$AI108)),Data!$G$119*Data!$I$119,0))
*IF(ISNUMBER(SEARCH("MVHR",'3 INPUT SAP DATA'!$R108)),Data!$I$121,IF(ISNUMBER(SEARCH("Positive",'3 INPUT SAP DATA'!$R108)),Data!$I$120)))</f>
        <v/>
      </c>
      <c r="BI105" s="176" t="str">
        <f>IF($B105="","",IF(ISNUMBER(SEARCH("Gas",'3 INPUT SAP DATA'!$AI108)),Data!$G$119*Data!$I$119,0)
+(('3 INPUT SAP DATA'!$AQ108*1000/8760)-IF(ISNUMBER(SEARCH("Gas",'3 INPUT SAP DATA'!$AI108)),Data!$G$119*Data!$I$119,0))
*IF(ISNUMBER(SEARCH("MVHR",'3 INPUT SAP DATA'!$R108)),Data!$I$121,IF(ISNUMBER(SEARCH("Positive",'3 INPUT SAP DATA'!$R108)),Data!$I$120)))</f>
        <v/>
      </c>
      <c r="BJ105" s="176" t="str">
        <f>IF($B105="","",IF(ISNUMBER(SEARCH("Gas",'3 INPUT SAP DATA'!$AI108)),Data!$G$119*Data!$I$119,0)
+(('3 INPUT SAP DATA'!$AQ108*1000/8760)-IF(ISNUMBER(SEARCH("Gas",'3 INPUT SAP DATA'!$AI108)),Data!$G$119*Data!$I$119,0))
*IF(ISNUMBER(SEARCH("MVHR",'3 INPUT SAP DATA'!$R108)),Data!$I$121,IF(ISNUMBER(SEARCH("Positive",'3 INPUT SAP DATA'!$R108)),Data!$I$120)))</f>
        <v/>
      </c>
      <c r="BK105" s="24" t="str">
        <f>IF($B105="","",Occupancy!$G101*Data!$G$122*Data!$I$122)</f>
        <v/>
      </c>
      <c r="BL105" s="24" t="str">
        <f>IF($B105="","",Occupancy!$G101*Data!$G$122*Data!$I$122)</f>
        <v/>
      </c>
      <c r="BM105" s="24" t="str">
        <f>IF($B105="","",Occupancy!$G101*Data!$G$122*Data!$I$122)</f>
        <v/>
      </c>
      <c r="BN105" s="24" t="str">
        <f>IF($B105="","",Occupancy!$G101*Data!$G$122*Data!$I$122)</f>
        <v/>
      </c>
      <c r="BO105" s="24" t="str">
        <f>IF($B105="","",Occupancy!$G101*Data!$G$122*Data!$I$122)</f>
        <v/>
      </c>
      <c r="BP105" s="24" t="str">
        <f>IF($B105="","",Occupancy!$G101*Data!$G$122*Data!$I$122)</f>
        <v/>
      </c>
      <c r="BQ105" s="24" t="str">
        <f>IF($B105="","",Occupancy!$G101*Data!$G$122*Data!$I$122)</f>
        <v/>
      </c>
      <c r="BR105" s="24" t="str">
        <f>IF($B105="","",Occupancy!$G101*Data!$G$122*Data!$I$122)</f>
        <v/>
      </c>
      <c r="BS105" s="24" t="str">
        <f>IF($B105="","",Occupancy!$G101*Data!$G$122*Data!$I$122)</f>
        <v/>
      </c>
      <c r="BT105" s="24" t="str">
        <f>IF($B105="","",Occupancy!$G101*Data!$G$122*Data!$I$122)</f>
        <v/>
      </c>
      <c r="BU105" s="24" t="str">
        <f>IF($B105="","",Occupancy!$G101*Data!$G$122*Data!$I$122)</f>
        <v/>
      </c>
      <c r="BV105" s="24" t="str">
        <f>IF($B105="","",Occupancy!$G101*Data!$G$122*Data!$I$122)</f>
        <v/>
      </c>
      <c r="BW105" s="175" t="str">
        <f>IF($B105="","",1000*DHW!CV105/(Data!D$18*24))</f>
        <v/>
      </c>
      <c r="BX105" s="175" t="str">
        <f>IF($B105="","",1000*DHW!CW105/(Data!E$18*24))</f>
        <v/>
      </c>
      <c r="BY105" s="175" t="str">
        <f>IF($B105="","",1000*DHW!CX105/(Data!F$18*24))</f>
        <v/>
      </c>
      <c r="BZ105" s="175" t="str">
        <f>IF($B105="","",1000*DHW!CY105/(Data!G$18*24))</f>
        <v/>
      </c>
      <c r="CA105" s="175" t="str">
        <f>IF($B105="","",1000*DHW!CZ105/(Data!H$18*24))</f>
        <v/>
      </c>
      <c r="CB105" s="175" t="str">
        <f>IF($B105="","",1000*DHW!DA105/(Data!I$18*24))</f>
        <v/>
      </c>
      <c r="CC105" s="175" t="str">
        <f>IF($B105="","",1000*DHW!DB105/(Data!J$18*24))</f>
        <v/>
      </c>
      <c r="CD105" s="175" t="str">
        <f>IF($B105="","",1000*DHW!DC105/(Data!K$18*24))</f>
        <v/>
      </c>
      <c r="CE105" s="175" t="str">
        <f>IF($B105="","",1000*DHW!DD105/(Data!L$18*24))</f>
        <v/>
      </c>
      <c r="CF105" s="175" t="str">
        <f>IF($B105="","",1000*DHW!DE105/(Data!M$18*24))</f>
        <v/>
      </c>
      <c r="CG105" s="175" t="str">
        <f>IF($B105="","",1000*DHW!DF105/(Data!N$18*24))</f>
        <v/>
      </c>
      <c r="CH105" s="175" t="str">
        <f>IF($B105="","",1000*DHW!DG105/(Data!O$18*24))</f>
        <v/>
      </c>
      <c r="CI105" s="24" t="str">
        <f t="shared" si="24"/>
        <v/>
      </c>
      <c r="CJ105" s="24" t="str">
        <f t="shared" si="25"/>
        <v/>
      </c>
      <c r="CK105" s="24" t="str">
        <f t="shared" si="26"/>
        <v/>
      </c>
      <c r="CL105" s="24" t="str">
        <f t="shared" si="27"/>
        <v/>
      </c>
      <c r="CM105" s="24" t="str">
        <f t="shared" si="28"/>
        <v/>
      </c>
      <c r="CN105" s="24" t="str">
        <f t="shared" si="29"/>
        <v/>
      </c>
      <c r="CO105" s="24" t="str">
        <f t="shared" si="30"/>
        <v/>
      </c>
      <c r="CP105" s="24" t="str">
        <f t="shared" si="31"/>
        <v/>
      </c>
      <c r="CQ105" s="24" t="str">
        <f t="shared" si="32"/>
        <v/>
      </c>
      <c r="CR105" s="24" t="str">
        <f t="shared" si="33"/>
        <v/>
      </c>
      <c r="CS105" s="24" t="str">
        <f t="shared" si="34"/>
        <v/>
      </c>
      <c r="CT105" s="24" t="str">
        <f t="shared" si="35"/>
        <v/>
      </c>
    </row>
    <row r="106" spans="2:98" s="3" customFormat="1" ht="19.899999999999999" customHeight="1">
      <c r="B106" s="16" t="str">
        <f>IF('3 INPUT SAP DATA'!H109="","",'3 INPUT SAP DATA'!H109)</f>
        <v/>
      </c>
      <c r="C106" s="24" t="str">
        <f>IF($B106="","",Data!$G$115*Occupancy!$G102*Data!$I$115)</f>
        <v/>
      </c>
      <c r="D106" s="24" t="str">
        <f>IF($B106="","",Data!$G$115*Occupancy!$G102*Data!$I$115)</f>
        <v/>
      </c>
      <c r="E106" s="24" t="str">
        <f>IF($B106="","",Data!$G$115*Occupancy!$G102*Data!$I$115)</f>
        <v/>
      </c>
      <c r="F106" s="24" t="str">
        <f>IF($B106="","",Data!$G$115*Occupancy!$G102*Data!$I$115)</f>
        <v/>
      </c>
      <c r="G106" s="24" t="str">
        <f>IF($B106="","",Data!$G$115*Occupancy!$G102*Data!$I$115)</f>
        <v/>
      </c>
      <c r="H106" s="24" t="str">
        <f>IF($B106="","",Data!$G$115*Occupancy!$G102*Data!$I$115)</f>
        <v/>
      </c>
      <c r="I106" s="24" t="str">
        <f>IF($B106="","",Data!$G$115*Occupancy!$G102*Data!$I$115)</f>
        <v/>
      </c>
      <c r="J106" s="24" t="str">
        <f>IF($B106="","",Data!$G$115*Occupancy!$G102*Data!$I$115)</f>
        <v/>
      </c>
      <c r="K106" s="24" t="str">
        <f>IF($B106="","",Data!$G$115*Occupancy!$G102*Data!$I$115)</f>
        <v/>
      </c>
      <c r="L106" s="24" t="str">
        <f>IF($B106="","",Data!$G$115*Occupancy!$G102*Data!$I$115)</f>
        <v/>
      </c>
      <c r="M106" s="24" t="str">
        <f>IF($B106="","",Data!$G$115*Occupancy!$G102*Data!$I$115)</f>
        <v/>
      </c>
      <c r="N106" s="24" t="str">
        <f>IF($B106="","",Data!$G$115*Occupancy!$G102*Data!$I$115)</f>
        <v/>
      </c>
      <c r="O106" s="175" t="str">
        <f>IF($B106="","",Lighting!P105)</f>
        <v/>
      </c>
      <c r="P106" s="175" t="str">
        <f>IF($B106="","",Lighting!Q105)</f>
        <v/>
      </c>
      <c r="Q106" s="175" t="str">
        <f>IF($B106="","",Lighting!R105)</f>
        <v/>
      </c>
      <c r="R106" s="175" t="str">
        <f>IF($B106="","",Lighting!S105)</f>
        <v/>
      </c>
      <c r="S106" s="175" t="str">
        <f>IF($B106="","",Lighting!T105)</f>
        <v/>
      </c>
      <c r="T106" s="175" t="str">
        <f>IF($B106="","",Lighting!U105)</f>
        <v/>
      </c>
      <c r="U106" s="175" t="str">
        <f>IF($B106="","",Lighting!V105)</f>
        <v/>
      </c>
      <c r="V106" s="175" t="str">
        <f>IF($B106="","",Lighting!W105)</f>
        <v/>
      </c>
      <c r="W106" s="175" t="str">
        <f>IF($B106="","",Lighting!X105)</f>
        <v/>
      </c>
      <c r="X106" s="175" t="str">
        <f>IF($B106="","",Lighting!Y105)</f>
        <v/>
      </c>
      <c r="Y106" s="175" t="str">
        <f>IF($B106="","",Lighting!Z105)</f>
        <v/>
      </c>
      <c r="Z106" s="175" t="str">
        <f>IF($B106="","",Lighting!AA105)</f>
        <v/>
      </c>
      <c r="AA106" s="24" t="str">
        <f>IF($B106="","",Appliances!W105)</f>
        <v/>
      </c>
      <c r="AB106" s="24" t="str">
        <f>IF($B106="","",Appliances!X105)</f>
        <v/>
      </c>
      <c r="AC106" s="24" t="str">
        <f>IF($B106="","",Appliances!Y105)</f>
        <v/>
      </c>
      <c r="AD106" s="24" t="str">
        <f>IF($B106="","",Appliances!Z105)</f>
        <v/>
      </c>
      <c r="AE106" s="24" t="str">
        <f>IF($B106="","",Appliances!AA105)</f>
        <v/>
      </c>
      <c r="AF106" s="24" t="str">
        <f>IF($B106="","",Appliances!AB105)</f>
        <v/>
      </c>
      <c r="AG106" s="24" t="str">
        <f>IF($B106="","",Appliances!AC105)</f>
        <v/>
      </c>
      <c r="AH106" s="24" t="str">
        <f>IF($B106="","",Appliances!AD105)</f>
        <v/>
      </c>
      <c r="AI106" s="24" t="str">
        <f>IF($B106="","",Appliances!AE105)</f>
        <v/>
      </c>
      <c r="AJ106" s="24" t="str">
        <f>IF($B106="","",Appliances!AF105)</f>
        <v/>
      </c>
      <c r="AK106" s="24" t="str">
        <f>IF($B106="","",Appliances!AG105)</f>
        <v/>
      </c>
      <c r="AL106" s="24" t="str">
        <f>IF($B106="","",Appliances!AH105)</f>
        <v/>
      </c>
      <c r="AM106" s="24" t="str">
        <f>IF($B106="","",Cooking!P105)</f>
        <v/>
      </c>
      <c r="AN106" s="24" t="str">
        <f>IF($B106="","",Cooking!Q105)</f>
        <v/>
      </c>
      <c r="AO106" s="24" t="str">
        <f>IF($B106="","",Cooking!R105)</f>
        <v/>
      </c>
      <c r="AP106" s="24" t="str">
        <f>IF($B106="","",Cooking!S105)</f>
        <v/>
      </c>
      <c r="AQ106" s="24" t="str">
        <f>IF($B106="","",Cooking!T105)</f>
        <v/>
      </c>
      <c r="AR106" s="24" t="str">
        <f>IF($B106="","",Cooking!U105)</f>
        <v/>
      </c>
      <c r="AS106" s="24" t="str">
        <f>IF($B106="","",Cooking!V105)</f>
        <v/>
      </c>
      <c r="AT106" s="24" t="str">
        <f>IF($B106="","",Cooking!W105)</f>
        <v/>
      </c>
      <c r="AU106" s="24" t="str">
        <f>IF($B106="","",Cooking!X105)</f>
        <v/>
      </c>
      <c r="AV106" s="24" t="str">
        <f>IF($B106="","",Cooking!Y105)</f>
        <v/>
      </c>
      <c r="AW106" s="24" t="str">
        <f>IF($B106="","",Cooking!Z105)</f>
        <v/>
      </c>
      <c r="AX106" s="24" t="str">
        <f>IF($B106="","",Cooking!AA105)</f>
        <v/>
      </c>
      <c r="AY106" s="176" t="str">
        <f>IF($B106="","",IF(ISNUMBER(SEARCH("Gas",'3 INPUT SAP DATA'!$AI109)),Data!$G$119*Data!$I$119,0)
+(('3 INPUT SAP DATA'!$AQ109*1000/8760)-IF(ISNUMBER(SEARCH("Gas",'3 INPUT SAP DATA'!$AI109)),Data!$G$119*Data!$I$119,0))
*IF(ISNUMBER(SEARCH("MVHR",'3 INPUT SAP DATA'!$R109)),Data!$I$121,IF(ISNUMBER(SEARCH("Positive",'3 INPUT SAP DATA'!$R109)),Data!$I$120)))</f>
        <v/>
      </c>
      <c r="AZ106" s="176" t="str">
        <f>IF($B106="","",IF(ISNUMBER(SEARCH("Gas",'3 INPUT SAP DATA'!$AI109)),Data!$G$119*Data!$I$119,0)
+(('3 INPUT SAP DATA'!$AQ109*1000/8760)-IF(ISNUMBER(SEARCH("Gas",'3 INPUT SAP DATA'!$AI109)),Data!$G$119*Data!$I$119,0))
*IF(ISNUMBER(SEARCH("MVHR",'3 INPUT SAP DATA'!$R109)),Data!$I$121,IF(ISNUMBER(SEARCH("Positive",'3 INPUT SAP DATA'!$R109)),Data!$I$120)))</f>
        <v/>
      </c>
      <c r="BA106" s="176" t="str">
        <f>IF($B106="","",IF(ISNUMBER(SEARCH("Gas",'3 INPUT SAP DATA'!$AI109)),Data!$G$119*Data!$I$119,0)
+(('3 INPUT SAP DATA'!$AQ109*1000/8760)-IF(ISNUMBER(SEARCH("Gas",'3 INPUT SAP DATA'!$AI109)),Data!$G$119*Data!$I$119,0))
*IF(ISNUMBER(SEARCH("MVHR",'3 INPUT SAP DATA'!$R109)),Data!$I$121,IF(ISNUMBER(SEARCH("Positive",'3 INPUT SAP DATA'!$R109)),Data!$I$120)))</f>
        <v/>
      </c>
      <c r="BB106" s="176" t="str">
        <f>IF($B106="","",IF(ISNUMBER(SEARCH("Gas",'3 INPUT SAP DATA'!$AI109)),Data!$G$119*Data!$I$119,0)
+(('3 INPUT SAP DATA'!$AQ109*1000/8760)-IF(ISNUMBER(SEARCH("Gas",'3 INPUT SAP DATA'!$AI109)),Data!$G$119*Data!$I$119,0))
*IF(ISNUMBER(SEARCH("MVHR",'3 INPUT SAP DATA'!$R109)),Data!$I$121,IF(ISNUMBER(SEARCH("Positive",'3 INPUT SAP DATA'!$R109)),Data!$I$120)))</f>
        <v/>
      </c>
      <c r="BC106" s="176" t="str">
        <f>IF($B106="","",IF(ISNUMBER(SEARCH("Gas",'3 INPUT SAP DATA'!$AI109)),Data!$G$119*Data!$I$119,0)
+(('3 INPUT SAP DATA'!$AQ109*1000/8760)-IF(ISNUMBER(SEARCH("Gas",'3 INPUT SAP DATA'!$AI109)),Data!$G$119*Data!$I$119,0))
*IF(ISNUMBER(SEARCH("MVHR",'3 INPUT SAP DATA'!$R109)),Data!$I$121,IF(ISNUMBER(SEARCH("Positive",'3 INPUT SAP DATA'!$R109)),Data!$I$120)))</f>
        <v/>
      </c>
      <c r="BD106" s="176" t="str">
        <f>IF($B106="","",IF(ISNUMBER(SEARCH("Gas",'3 INPUT SAP DATA'!$AI109)),Data!$G$119*Data!$I$119,0)
+(('3 INPUT SAP DATA'!$AQ109*1000/8760)-IF(ISNUMBER(SEARCH("Gas",'3 INPUT SAP DATA'!$AI109)),Data!$G$119*Data!$I$119,0))
*IF(ISNUMBER(SEARCH("MVHR",'3 INPUT SAP DATA'!$R109)),Data!$I$121,IF(ISNUMBER(SEARCH("Positive",'3 INPUT SAP DATA'!$R109)),Data!$I$120)))</f>
        <v/>
      </c>
      <c r="BE106" s="176" t="str">
        <f>IF($B106="","",IF(ISNUMBER(SEARCH("Gas",'3 INPUT SAP DATA'!$AI109)),Data!$G$119*Data!$I$119,0)
+(('3 INPUT SAP DATA'!$AQ109*1000/8760)-IF(ISNUMBER(SEARCH("Gas",'3 INPUT SAP DATA'!$AI109)),Data!$G$119*Data!$I$119,0))
*IF(ISNUMBER(SEARCH("MVHR",'3 INPUT SAP DATA'!$R109)),Data!$I$121,IF(ISNUMBER(SEARCH("Positive",'3 INPUT SAP DATA'!$R109)),Data!$I$120)))</f>
        <v/>
      </c>
      <c r="BF106" s="176" t="str">
        <f>IF($B106="","",IF(ISNUMBER(SEARCH("Gas",'3 INPUT SAP DATA'!$AI109)),Data!$G$119*Data!$I$119,0)
+(('3 INPUT SAP DATA'!$AQ109*1000/8760)-IF(ISNUMBER(SEARCH("Gas",'3 INPUT SAP DATA'!$AI109)),Data!$G$119*Data!$I$119,0))
*IF(ISNUMBER(SEARCH("MVHR",'3 INPUT SAP DATA'!$R109)),Data!$I$121,IF(ISNUMBER(SEARCH("Positive",'3 INPUT SAP DATA'!$R109)),Data!$I$120)))</f>
        <v/>
      </c>
      <c r="BG106" s="176" t="str">
        <f>IF($B106="","",IF(ISNUMBER(SEARCH("Gas",'3 INPUT SAP DATA'!$AI109)),Data!$G$119*Data!$I$119,0)
+(('3 INPUT SAP DATA'!$AQ109*1000/8760)-IF(ISNUMBER(SEARCH("Gas",'3 INPUT SAP DATA'!$AI109)),Data!$G$119*Data!$I$119,0))
*IF(ISNUMBER(SEARCH("MVHR",'3 INPUT SAP DATA'!$R109)),Data!$I$121,IF(ISNUMBER(SEARCH("Positive",'3 INPUT SAP DATA'!$R109)),Data!$I$120)))</f>
        <v/>
      </c>
      <c r="BH106" s="176" t="str">
        <f>IF($B106="","",IF(ISNUMBER(SEARCH("Gas",'3 INPUT SAP DATA'!$AI109)),Data!$G$119*Data!$I$119,0)
+(('3 INPUT SAP DATA'!$AQ109*1000/8760)-IF(ISNUMBER(SEARCH("Gas",'3 INPUT SAP DATA'!$AI109)),Data!$G$119*Data!$I$119,0))
*IF(ISNUMBER(SEARCH("MVHR",'3 INPUT SAP DATA'!$R109)),Data!$I$121,IF(ISNUMBER(SEARCH("Positive",'3 INPUT SAP DATA'!$R109)),Data!$I$120)))</f>
        <v/>
      </c>
      <c r="BI106" s="176" t="str">
        <f>IF($B106="","",IF(ISNUMBER(SEARCH("Gas",'3 INPUT SAP DATA'!$AI109)),Data!$G$119*Data!$I$119,0)
+(('3 INPUT SAP DATA'!$AQ109*1000/8760)-IF(ISNUMBER(SEARCH("Gas",'3 INPUT SAP DATA'!$AI109)),Data!$G$119*Data!$I$119,0))
*IF(ISNUMBER(SEARCH("MVHR",'3 INPUT SAP DATA'!$R109)),Data!$I$121,IF(ISNUMBER(SEARCH("Positive",'3 INPUT SAP DATA'!$R109)),Data!$I$120)))</f>
        <v/>
      </c>
      <c r="BJ106" s="176" t="str">
        <f>IF($B106="","",IF(ISNUMBER(SEARCH("Gas",'3 INPUT SAP DATA'!$AI109)),Data!$G$119*Data!$I$119,0)
+(('3 INPUT SAP DATA'!$AQ109*1000/8760)-IF(ISNUMBER(SEARCH("Gas",'3 INPUT SAP DATA'!$AI109)),Data!$G$119*Data!$I$119,0))
*IF(ISNUMBER(SEARCH("MVHR",'3 INPUT SAP DATA'!$R109)),Data!$I$121,IF(ISNUMBER(SEARCH("Positive",'3 INPUT SAP DATA'!$R109)),Data!$I$120)))</f>
        <v/>
      </c>
      <c r="BK106" s="24" t="str">
        <f>IF($B106="","",Occupancy!$G102*Data!$G$122*Data!$I$122)</f>
        <v/>
      </c>
      <c r="BL106" s="24" t="str">
        <f>IF($B106="","",Occupancy!$G102*Data!$G$122*Data!$I$122)</f>
        <v/>
      </c>
      <c r="BM106" s="24" t="str">
        <f>IF($B106="","",Occupancy!$G102*Data!$G$122*Data!$I$122)</f>
        <v/>
      </c>
      <c r="BN106" s="24" t="str">
        <f>IF($B106="","",Occupancy!$G102*Data!$G$122*Data!$I$122)</f>
        <v/>
      </c>
      <c r="BO106" s="24" t="str">
        <f>IF($B106="","",Occupancy!$G102*Data!$G$122*Data!$I$122)</f>
        <v/>
      </c>
      <c r="BP106" s="24" t="str">
        <f>IF($B106="","",Occupancy!$G102*Data!$G$122*Data!$I$122)</f>
        <v/>
      </c>
      <c r="BQ106" s="24" t="str">
        <f>IF($B106="","",Occupancy!$G102*Data!$G$122*Data!$I$122)</f>
        <v/>
      </c>
      <c r="BR106" s="24" t="str">
        <f>IF($B106="","",Occupancy!$G102*Data!$G$122*Data!$I$122)</f>
        <v/>
      </c>
      <c r="BS106" s="24" t="str">
        <f>IF($B106="","",Occupancy!$G102*Data!$G$122*Data!$I$122)</f>
        <v/>
      </c>
      <c r="BT106" s="24" t="str">
        <f>IF($B106="","",Occupancy!$G102*Data!$G$122*Data!$I$122)</f>
        <v/>
      </c>
      <c r="BU106" s="24" t="str">
        <f>IF($B106="","",Occupancy!$G102*Data!$G$122*Data!$I$122)</f>
        <v/>
      </c>
      <c r="BV106" s="24" t="str">
        <f>IF($B106="","",Occupancy!$G102*Data!$G$122*Data!$I$122)</f>
        <v/>
      </c>
      <c r="BW106" s="175" t="str">
        <f>IF($B106="","",1000*DHW!CV106/(Data!D$18*24))</f>
        <v/>
      </c>
      <c r="BX106" s="175" t="str">
        <f>IF($B106="","",1000*DHW!CW106/(Data!E$18*24))</f>
        <v/>
      </c>
      <c r="BY106" s="175" t="str">
        <f>IF($B106="","",1000*DHW!CX106/(Data!F$18*24))</f>
        <v/>
      </c>
      <c r="BZ106" s="175" t="str">
        <f>IF($B106="","",1000*DHW!CY106/(Data!G$18*24))</f>
        <v/>
      </c>
      <c r="CA106" s="175" t="str">
        <f>IF($B106="","",1000*DHW!CZ106/(Data!H$18*24))</f>
        <v/>
      </c>
      <c r="CB106" s="175" t="str">
        <f>IF($B106="","",1000*DHW!DA106/(Data!I$18*24))</f>
        <v/>
      </c>
      <c r="CC106" s="175" t="str">
        <f>IF($B106="","",1000*DHW!DB106/(Data!J$18*24))</f>
        <v/>
      </c>
      <c r="CD106" s="175" t="str">
        <f>IF($B106="","",1000*DHW!DC106/(Data!K$18*24))</f>
        <v/>
      </c>
      <c r="CE106" s="175" t="str">
        <f>IF($B106="","",1000*DHW!DD106/(Data!L$18*24))</f>
        <v/>
      </c>
      <c r="CF106" s="175" t="str">
        <f>IF($B106="","",1000*DHW!DE106/(Data!M$18*24))</f>
        <v/>
      </c>
      <c r="CG106" s="175" t="str">
        <f>IF($B106="","",1000*DHW!DF106/(Data!N$18*24))</f>
        <v/>
      </c>
      <c r="CH106" s="175" t="str">
        <f>IF($B106="","",1000*DHW!DG106/(Data!O$18*24))</f>
        <v/>
      </c>
      <c r="CI106" s="24" t="str">
        <f t="shared" si="24"/>
        <v/>
      </c>
      <c r="CJ106" s="24" t="str">
        <f t="shared" si="25"/>
        <v/>
      </c>
      <c r="CK106" s="24" t="str">
        <f t="shared" si="26"/>
        <v/>
      </c>
      <c r="CL106" s="24" t="str">
        <f t="shared" si="27"/>
        <v/>
      </c>
      <c r="CM106" s="24" t="str">
        <f t="shared" si="28"/>
        <v/>
      </c>
      <c r="CN106" s="24" t="str">
        <f t="shared" si="29"/>
        <v/>
      </c>
      <c r="CO106" s="24" t="str">
        <f t="shared" si="30"/>
        <v/>
      </c>
      <c r="CP106" s="24" t="str">
        <f t="shared" si="31"/>
        <v/>
      </c>
      <c r="CQ106" s="24" t="str">
        <f t="shared" si="32"/>
        <v/>
      </c>
      <c r="CR106" s="24" t="str">
        <f t="shared" si="33"/>
        <v/>
      </c>
      <c r="CS106" s="24" t="str">
        <f t="shared" si="34"/>
        <v/>
      </c>
      <c r="CT106" s="24" t="str">
        <f t="shared" si="35"/>
        <v/>
      </c>
    </row>
    <row r="107" spans="2:98" s="3" customFormat="1" ht="19.899999999999999" customHeight="1">
      <c r="B107" s="16" t="str">
        <f>IF('3 INPUT SAP DATA'!H110="","",'3 INPUT SAP DATA'!H110)</f>
        <v/>
      </c>
      <c r="C107" s="24" t="str">
        <f>IF($B107="","",Data!$G$115*Occupancy!$G103*Data!$I$115)</f>
        <v/>
      </c>
      <c r="D107" s="24" t="str">
        <f>IF($B107="","",Data!$G$115*Occupancy!$G103*Data!$I$115)</f>
        <v/>
      </c>
      <c r="E107" s="24" t="str">
        <f>IF($B107="","",Data!$G$115*Occupancy!$G103*Data!$I$115)</f>
        <v/>
      </c>
      <c r="F107" s="24" t="str">
        <f>IF($B107="","",Data!$G$115*Occupancy!$G103*Data!$I$115)</f>
        <v/>
      </c>
      <c r="G107" s="24" t="str">
        <f>IF($B107="","",Data!$G$115*Occupancy!$G103*Data!$I$115)</f>
        <v/>
      </c>
      <c r="H107" s="24" t="str">
        <f>IF($B107="","",Data!$G$115*Occupancy!$G103*Data!$I$115)</f>
        <v/>
      </c>
      <c r="I107" s="24" t="str">
        <f>IF($B107="","",Data!$G$115*Occupancy!$G103*Data!$I$115)</f>
        <v/>
      </c>
      <c r="J107" s="24" t="str">
        <f>IF($B107="","",Data!$G$115*Occupancy!$G103*Data!$I$115)</f>
        <v/>
      </c>
      <c r="K107" s="24" t="str">
        <f>IF($B107="","",Data!$G$115*Occupancy!$G103*Data!$I$115)</f>
        <v/>
      </c>
      <c r="L107" s="24" t="str">
        <f>IF($B107="","",Data!$G$115*Occupancy!$G103*Data!$I$115)</f>
        <v/>
      </c>
      <c r="M107" s="24" t="str">
        <f>IF($B107="","",Data!$G$115*Occupancy!$G103*Data!$I$115)</f>
        <v/>
      </c>
      <c r="N107" s="24" t="str">
        <f>IF($B107="","",Data!$G$115*Occupancy!$G103*Data!$I$115)</f>
        <v/>
      </c>
      <c r="O107" s="175" t="str">
        <f>IF($B107="","",Lighting!P106)</f>
        <v/>
      </c>
      <c r="P107" s="175" t="str">
        <f>IF($B107="","",Lighting!Q106)</f>
        <v/>
      </c>
      <c r="Q107" s="175" t="str">
        <f>IF($B107="","",Lighting!R106)</f>
        <v/>
      </c>
      <c r="R107" s="175" t="str">
        <f>IF($B107="","",Lighting!S106)</f>
        <v/>
      </c>
      <c r="S107" s="175" t="str">
        <f>IF($B107="","",Lighting!T106)</f>
        <v/>
      </c>
      <c r="T107" s="175" t="str">
        <f>IF($B107="","",Lighting!U106)</f>
        <v/>
      </c>
      <c r="U107" s="175" t="str">
        <f>IF($B107="","",Lighting!V106)</f>
        <v/>
      </c>
      <c r="V107" s="175" t="str">
        <f>IF($B107="","",Lighting!W106)</f>
        <v/>
      </c>
      <c r="W107" s="175" t="str">
        <f>IF($B107="","",Lighting!X106)</f>
        <v/>
      </c>
      <c r="X107" s="175" t="str">
        <f>IF($B107="","",Lighting!Y106)</f>
        <v/>
      </c>
      <c r="Y107" s="175" t="str">
        <f>IF($B107="","",Lighting!Z106)</f>
        <v/>
      </c>
      <c r="Z107" s="175" t="str">
        <f>IF($B107="","",Lighting!AA106)</f>
        <v/>
      </c>
      <c r="AA107" s="24" t="str">
        <f>IF($B107="","",Appliances!W106)</f>
        <v/>
      </c>
      <c r="AB107" s="24" t="str">
        <f>IF($B107="","",Appliances!X106)</f>
        <v/>
      </c>
      <c r="AC107" s="24" t="str">
        <f>IF($B107="","",Appliances!Y106)</f>
        <v/>
      </c>
      <c r="AD107" s="24" t="str">
        <f>IF($B107="","",Appliances!Z106)</f>
        <v/>
      </c>
      <c r="AE107" s="24" t="str">
        <f>IF($B107="","",Appliances!AA106)</f>
        <v/>
      </c>
      <c r="AF107" s="24" t="str">
        <f>IF($B107="","",Appliances!AB106)</f>
        <v/>
      </c>
      <c r="AG107" s="24" t="str">
        <f>IF($B107="","",Appliances!AC106)</f>
        <v/>
      </c>
      <c r="AH107" s="24" t="str">
        <f>IF($B107="","",Appliances!AD106)</f>
        <v/>
      </c>
      <c r="AI107" s="24" t="str">
        <f>IF($B107="","",Appliances!AE106)</f>
        <v/>
      </c>
      <c r="AJ107" s="24" t="str">
        <f>IF($B107="","",Appliances!AF106)</f>
        <v/>
      </c>
      <c r="AK107" s="24" t="str">
        <f>IF($B107="","",Appliances!AG106)</f>
        <v/>
      </c>
      <c r="AL107" s="24" t="str">
        <f>IF($B107="","",Appliances!AH106)</f>
        <v/>
      </c>
      <c r="AM107" s="24" t="str">
        <f>IF($B107="","",Cooking!P106)</f>
        <v/>
      </c>
      <c r="AN107" s="24" t="str">
        <f>IF($B107="","",Cooking!Q106)</f>
        <v/>
      </c>
      <c r="AO107" s="24" t="str">
        <f>IF($B107="","",Cooking!R106)</f>
        <v/>
      </c>
      <c r="AP107" s="24" t="str">
        <f>IF($B107="","",Cooking!S106)</f>
        <v/>
      </c>
      <c r="AQ107" s="24" t="str">
        <f>IF($B107="","",Cooking!T106)</f>
        <v/>
      </c>
      <c r="AR107" s="24" t="str">
        <f>IF($B107="","",Cooking!U106)</f>
        <v/>
      </c>
      <c r="AS107" s="24" t="str">
        <f>IF($B107="","",Cooking!V106)</f>
        <v/>
      </c>
      <c r="AT107" s="24" t="str">
        <f>IF($B107="","",Cooking!W106)</f>
        <v/>
      </c>
      <c r="AU107" s="24" t="str">
        <f>IF($B107="","",Cooking!X106)</f>
        <v/>
      </c>
      <c r="AV107" s="24" t="str">
        <f>IF($B107="","",Cooking!Y106)</f>
        <v/>
      </c>
      <c r="AW107" s="24" t="str">
        <f>IF($B107="","",Cooking!Z106)</f>
        <v/>
      </c>
      <c r="AX107" s="24" t="str">
        <f>IF($B107="","",Cooking!AA106)</f>
        <v/>
      </c>
      <c r="AY107" s="176" t="str">
        <f>IF($B107="","",IF(ISNUMBER(SEARCH("Gas",'3 INPUT SAP DATA'!$AI110)),Data!$G$119*Data!$I$119,0)
+(('3 INPUT SAP DATA'!$AQ110*1000/8760)-IF(ISNUMBER(SEARCH("Gas",'3 INPUT SAP DATA'!$AI110)),Data!$G$119*Data!$I$119,0))
*IF(ISNUMBER(SEARCH("MVHR",'3 INPUT SAP DATA'!$R110)),Data!$I$121,IF(ISNUMBER(SEARCH("Positive",'3 INPUT SAP DATA'!$R110)),Data!$I$120)))</f>
        <v/>
      </c>
      <c r="AZ107" s="176" t="str">
        <f>IF($B107="","",IF(ISNUMBER(SEARCH("Gas",'3 INPUT SAP DATA'!$AI110)),Data!$G$119*Data!$I$119,0)
+(('3 INPUT SAP DATA'!$AQ110*1000/8760)-IF(ISNUMBER(SEARCH("Gas",'3 INPUT SAP DATA'!$AI110)),Data!$G$119*Data!$I$119,0))
*IF(ISNUMBER(SEARCH("MVHR",'3 INPUT SAP DATA'!$R110)),Data!$I$121,IF(ISNUMBER(SEARCH("Positive",'3 INPUT SAP DATA'!$R110)),Data!$I$120)))</f>
        <v/>
      </c>
      <c r="BA107" s="176" t="str">
        <f>IF($B107="","",IF(ISNUMBER(SEARCH("Gas",'3 INPUT SAP DATA'!$AI110)),Data!$G$119*Data!$I$119,0)
+(('3 INPUT SAP DATA'!$AQ110*1000/8760)-IF(ISNUMBER(SEARCH("Gas",'3 INPUT SAP DATA'!$AI110)),Data!$G$119*Data!$I$119,0))
*IF(ISNUMBER(SEARCH("MVHR",'3 INPUT SAP DATA'!$R110)),Data!$I$121,IF(ISNUMBER(SEARCH("Positive",'3 INPUT SAP DATA'!$R110)),Data!$I$120)))</f>
        <v/>
      </c>
      <c r="BB107" s="176" t="str">
        <f>IF($B107="","",IF(ISNUMBER(SEARCH("Gas",'3 INPUT SAP DATA'!$AI110)),Data!$G$119*Data!$I$119,0)
+(('3 INPUT SAP DATA'!$AQ110*1000/8760)-IF(ISNUMBER(SEARCH("Gas",'3 INPUT SAP DATA'!$AI110)),Data!$G$119*Data!$I$119,0))
*IF(ISNUMBER(SEARCH("MVHR",'3 INPUT SAP DATA'!$R110)),Data!$I$121,IF(ISNUMBER(SEARCH("Positive",'3 INPUT SAP DATA'!$R110)),Data!$I$120)))</f>
        <v/>
      </c>
      <c r="BC107" s="176" t="str">
        <f>IF($B107="","",IF(ISNUMBER(SEARCH("Gas",'3 INPUT SAP DATA'!$AI110)),Data!$G$119*Data!$I$119,0)
+(('3 INPUT SAP DATA'!$AQ110*1000/8760)-IF(ISNUMBER(SEARCH("Gas",'3 INPUT SAP DATA'!$AI110)),Data!$G$119*Data!$I$119,0))
*IF(ISNUMBER(SEARCH("MVHR",'3 INPUT SAP DATA'!$R110)),Data!$I$121,IF(ISNUMBER(SEARCH("Positive",'3 INPUT SAP DATA'!$R110)),Data!$I$120)))</f>
        <v/>
      </c>
      <c r="BD107" s="176" t="str">
        <f>IF($B107="","",IF(ISNUMBER(SEARCH("Gas",'3 INPUT SAP DATA'!$AI110)),Data!$G$119*Data!$I$119,0)
+(('3 INPUT SAP DATA'!$AQ110*1000/8760)-IF(ISNUMBER(SEARCH("Gas",'3 INPUT SAP DATA'!$AI110)),Data!$G$119*Data!$I$119,0))
*IF(ISNUMBER(SEARCH("MVHR",'3 INPUT SAP DATA'!$R110)),Data!$I$121,IF(ISNUMBER(SEARCH("Positive",'3 INPUT SAP DATA'!$R110)),Data!$I$120)))</f>
        <v/>
      </c>
      <c r="BE107" s="176" t="str">
        <f>IF($B107="","",IF(ISNUMBER(SEARCH("Gas",'3 INPUT SAP DATA'!$AI110)),Data!$G$119*Data!$I$119,0)
+(('3 INPUT SAP DATA'!$AQ110*1000/8760)-IF(ISNUMBER(SEARCH("Gas",'3 INPUT SAP DATA'!$AI110)),Data!$G$119*Data!$I$119,0))
*IF(ISNUMBER(SEARCH("MVHR",'3 INPUT SAP DATA'!$R110)),Data!$I$121,IF(ISNUMBER(SEARCH("Positive",'3 INPUT SAP DATA'!$R110)),Data!$I$120)))</f>
        <v/>
      </c>
      <c r="BF107" s="176" t="str">
        <f>IF($B107="","",IF(ISNUMBER(SEARCH("Gas",'3 INPUT SAP DATA'!$AI110)),Data!$G$119*Data!$I$119,0)
+(('3 INPUT SAP DATA'!$AQ110*1000/8760)-IF(ISNUMBER(SEARCH("Gas",'3 INPUT SAP DATA'!$AI110)),Data!$G$119*Data!$I$119,0))
*IF(ISNUMBER(SEARCH("MVHR",'3 INPUT SAP DATA'!$R110)),Data!$I$121,IF(ISNUMBER(SEARCH("Positive",'3 INPUT SAP DATA'!$R110)),Data!$I$120)))</f>
        <v/>
      </c>
      <c r="BG107" s="176" t="str">
        <f>IF($B107="","",IF(ISNUMBER(SEARCH("Gas",'3 INPUT SAP DATA'!$AI110)),Data!$G$119*Data!$I$119,0)
+(('3 INPUT SAP DATA'!$AQ110*1000/8760)-IF(ISNUMBER(SEARCH("Gas",'3 INPUT SAP DATA'!$AI110)),Data!$G$119*Data!$I$119,0))
*IF(ISNUMBER(SEARCH("MVHR",'3 INPUT SAP DATA'!$R110)),Data!$I$121,IF(ISNUMBER(SEARCH("Positive",'3 INPUT SAP DATA'!$R110)),Data!$I$120)))</f>
        <v/>
      </c>
      <c r="BH107" s="176" t="str">
        <f>IF($B107="","",IF(ISNUMBER(SEARCH("Gas",'3 INPUT SAP DATA'!$AI110)),Data!$G$119*Data!$I$119,0)
+(('3 INPUT SAP DATA'!$AQ110*1000/8760)-IF(ISNUMBER(SEARCH("Gas",'3 INPUT SAP DATA'!$AI110)),Data!$G$119*Data!$I$119,0))
*IF(ISNUMBER(SEARCH("MVHR",'3 INPUT SAP DATA'!$R110)),Data!$I$121,IF(ISNUMBER(SEARCH("Positive",'3 INPUT SAP DATA'!$R110)),Data!$I$120)))</f>
        <v/>
      </c>
      <c r="BI107" s="176" t="str">
        <f>IF($B107="","",IF(ISNUMBER(SEARCH("Gas",'3 INPUT SAP DATA'!$AI110)),Data!$G$119*Data!$I$119,0)
+(('3 INPUT SAP DATA'!$AQ110*1000/8760)-IF(ISNUMBER(SEARCH("Gas",'3 INPUT SAP DATA'!$AI110)),Data!$G$119*Data!$I$119,0))
*IF(ISNUMBER(SEARCH("MVHR",'3 INPUT SAP DATA'!$R110)),Data!$I$121,IF(ISNUMBER(SEARCH("Positive",'3 INPUT SAP DATA'!$R110)),Data!$I$120)))</f>
        <v/>
      </c>
      <c r="BJ107" s="176" t="str">
        <f>IF($B107="","",IF(ISNUMBER(SEARCH("Gas",'3 INPUT SAP DATA'!$AI110)),Data!$G$119*Data!$I$119,0)
+(('3 INPUT SAP DATA'!$AQ110*1000/8760)-IF(ISNUMBER(SEARCH("Gas",'3 INPUT SAP DATA'!$AI110)),Data!$G$119*Data!$I$119,0))
*IF(ISNUMBER(SEARCH("MVHR",'3 INPUT SAP DATA'!$R110)),Data!$I$121,IF(ISNUMBER(SEARCH("Positive",'3 INPUT SAP DATA'!$R110)),Data!$I$120)))</f>
        <v/>
      </c>
      <c r="BK107" s="24" t="str">
        <f>IF($B107="","",Occupancy!$G103*Data!$G$122*Data!$I$122)</f>
        <v/>
      </c>
      <c r="BL107" s="24" t="str">
        <f>IF($B107="","",Occupancy!$G103*Data!$G$122*Data!$I$122)</f>
        <v/>
      </c>
      <c r="BM107" s="24" t="str">
        <f>IF($B107="","",Occupancy!$G103*Data!$G$122*Data!$I$122)</f>
        <v/>
      </c>
      <c r="BN107" s="24" t="str">
        <f>IF($B107="","",Occupancy!$G103*Data!$G$122*Data!$I$122)</f>
        <v/>
      </c>
      <c r="BO107" s="24" t="str">
        <f>IF($B107="","",Occupancy!$G103*Data!$G$122*Data!$I$122)</f>
        <v/>
      </c>
      <c r="BP107" s="24" t="str">
        <f>IF($B107="","",Occupancy!$G103*Data!$G$122*Data!$I$122)</f>
        <v/>
      </c>
      <c r="BQ107" s="24" t="str">
        <f>IF($B107="","",Occupancy!$G103*Data!$G$122*Data!$I$122)</f>
        <v/>
      </c>
      <c r="BR107" s="24" t="str">
        <f>IF($B107="","",Occupancy!$G103*Data!$G$122*Data!$I$122)</f>
        <v/>
      </c>
      <c r="BS107" s="24" t="str">
        <f>IF($B107="","",Occupancy!$G103*Data!$G$122*Data!$I$122)</f>
        <v/>
      </c>
      <c r="BT107" s="24" t="str">
        <f>IF($B107="","",Occupancy!$G103*Data!$G$122*Data!$I$122)</f>
        <v/>
      </c>
      <c r="BU107" s="24" t="str">
        <f>IF($B107="","",Occupancy!$G103*Data!$G$122*Data!$I$122)</f>
        <v/>
      </c>
      <c r="BV107" s="24" t="str">
        <f>IF($B107="","",Occupancy!$G103*Data!$G$122*Data!$I$122)</f>
        <v/>
      </c>
      <c r="BW107" s="175" t="str">
        <f>IF($B107="","",1000*DHW!CV107/(Data!D$18*24))</f>
        <v/>
      </c>
      <c r="BX107" s="175" t="str">
        <f>IF($B107="","",1000*DHW!CW107/(Data!E$18*24))</f>
        <v/>
      </c>
      <c r="BY107" s="175" t="str">
        <f>IF($B107="","",1000*DHW!CX107/(Data!F$18*24))</f>
        <v/>
      </c>
      <c r="BZ107" s="175" t="str">
        <f>IF($B107="","",1000*DHW!CY107/(Data!G$18*24))</f>
        <v/>
      </c>
      <c r="CA107" s="175" t="str">
        <f>IF($B107="","",1000*DHW!CZ107/(Data!H$18*24))</f>
        <v/>
      </c>
      <c r="CB107" s="175" t="str">
        <f>IF($B107="","",1000*DHW!DA107/(Data!I$18*24))</f>
        <v/>
      </c>
      <c r="CC107" s="175" t="str">
        <f>IF($B107="","",1000*DHW!DB107/(Data!J$18*24))</f>
        <v/>
      </c>
      <c r="CD107" s="175" t="str">
        <f>IF($B107="","",1000*DHW!DC107/(Data!K$18*24))</f>
        <v/>
      </c>
      <c r="CE107" s="175" t="str">
        <f>IF($B107="","",1000*DHW!DD107/(Data!L$18*24))</f>
        <v/>
      </c>
      <c r="CF107" s="175" t="str">
        <f>IF($B107="","",1000*DHW!DE107/(Data!M$18*24))</f>
        <v/>
      </c>
      <c r="CG107" s="175" t="str">
        <f>IF($B107="","",1000*DHW!DF107/(Data!N$18*24))</f>
        <v/>
      </c>
      <c r="CH107" s="175" t="str">
        <f>IF($B107="","",1000*DHW!DG107/(Data!O$18*24))</f>
        <v/>
      </c>
      <c r="CI107" s="24" t="str">
        <f t="shared" si="24"/>
        <v/>
      </c>
      <c r="CJ107" s="24" t="str">
        <f t="shared" si="25"/>
        <v/>
      </c>
      <c r="CK107" s="24" t="str">
        <f t="shared" si="26"/>
        <v/>
      </c>
      <c r="CL107" s="24" t="str">
        <f t="shared" si="27"/>
        <v/>
      </c>
      <c r="CM107" s="24" t="str">
        <f t="shared" si="28"/>
        <v/>
      </c>
      <c r="CN107" s="24" t="str">
        <f t="shared" si="29"/>
        <v/>
      </c>
      <c r="CO107" s="24" t="str">
        <f t="shared" si="30"/>
        <v/>
      </c>
      <c r="CP107" s="24" t="str">
        <f t="shared" si="31"/>
        <v/>
      </c>
      <c r="CQ107" s="24" t="str">
        <f t="shared" si="32"/>
        <v/>
      </c>
      <c r="CR107" s="24" t="str">
        <f t="shared" si="33"/>
        <v/>
      </c>
      <c r="CS107" s="24" t="str">
        <f t="shared" si="34"/>
        <v/>
      </c>
      <c r="CT107" s="24" t="str">
        <f t="shared" si="35"/>
        <v/>
      </c>
    </row>
    <row r="108" spans="2:98" s="3" customFormat="1" ht="19.899999999999999" customHeight="1">
      <c r="B108" s="16" t="str">
        <f>IF('3 INPUT SAP DATA'!H111="","",'3 INPUT SAP DATA'!H111)</f>
        <v/>
      </c>
      <c r="C108" s="24" t="str">
        <f>IF($B108="","",Data!$G$115*Occupancy!$G104*Data!$I$115)</f>
        <v/>
      </c>
      <c r="D108" s="24" t="str">
        <f>IF($B108="","",Data!$G$115*Occupancy!$G104*Data!$I$115)</f>
        <v/>
      </c>
      <c r="E108" s="24" t="str">
        <f>IF($B108="","",Data!$G$115*Occupancy!$G104*Data!$I$115)</f>
        <v/>
      </c>
      <c r="F108" s="24" t="str">
        <f>IF($B108="","",Data!$G$115*Occupancy!$G104*Data!$I$115)</f>
        <v/>
      </c>
      <c r="G108" s="24" t="str">
        <f>IF($B108="","",Data!$G$115*Occupancy!$G104*Data!$I$115)</f>
        <v/>
      </c>
      <c r="H108" s="24" t="str">
        <f>IF($B108="","",Data!$G$115*Occupancy!$G104*Data!$I$115)</f>
        <v/>
      </c>
      <c r="I108" s="24" t="str">
        <f>IF($B108="","",Data!$G$115*Occupancy!$G104*Data!$I$115)</f>
        <v/>
      </c>
      <c r="J108" s="24" t="str">
        <f>IF($B108="","",Data!$G$115*Occupancy!$G104*Data!$I$115)</f>
        <v/>
      </c>
      <c r="K108" s="24" t="str">
        <f>IF($B108="","",Data!$G$115*Occupancy!$G104*Data!$I$115)</f>
        <v/>
      </c>
      <c r="L108" s="24" t="str">
        <f>IF($B108="","",Data!$G$115*Occupancy!$G104*Data!$I$115)</f>
        <v/>
      </c>
      <c r="M108" s="24" t="str">
        <f>IF($B108="","",Data!$G$115*Occupancy!$G104*Data!$I$115)</f>
        <v/>
      </c>
      <c r="N108" s="24" t="str">
        <f>IF($B108="","",Data!$G$115*Occupancy!$G104*Data!$I$115)</f>
        <v/>
      </c>
      <c r="O108" s="175" t="str">
        <f>IF($B108="","",Lighting!P107)</f>
        <v/>
      </c>
      <c r="P108" s="175" t="str">
        <f>IF($B108="","",Lighting!Q107)</f>
        <v/>
      </c>
      <c r="Q108" s="175" t="str">
        <f>IF($B108="","",Lighting!R107)</f>
        <v/>
      </c>
      <c r="R108" s="175" t="str">
        <f>IF($B108="","",Lighting!S107)</f>
        <v/>
      </c>
      <c r="S108" s="175" t="str">
        <f>IF($B108="","",Lighting!T107)</f>
        <v/>
      </c>
      <c r="T108" s="175" t="str">
        <f>IF($B108="","",Lighting!U107)</f>
        <v/>
      </c>
      <c r="U108" s="175" t="str">
        <f>IF($B108="","",Lighting!V107)</f>
        <v/>
      </c>
      <c r="V108" s="175" t="str">
        <f>IF($B108="","",Lighting!W107)</f>
        <v/>
      </c>
      <c r="W108" s="175" t="str">
        <f>IF($B108="","",Lighting!X107)</f>
        <v/>
      </c>
      <c r="X108" s="175" t="str">
        <f>IF($B108="","",Lighting!Y107)</f>
        <v/>
      </c>
      <c r="Y108" s="175" t="str">
        <f>IF($B108="","",Lighting!Z107)</f>
        <v/>
      </c>
      <c r="Z108" s="175" t="str">
        <f>IF($B108="","",Lighting!AA107)</f>
        <v/>
      </c>
      <c r="AA108" s="24" t="str">
        <f>IF($B108="","",Appliances!W107)</f>
        <v/>
      </c>
      <c r="AB108" s="24" t="str">
        <f>IF($B108="","",Appliances!X107)</f>
        <v/>
      </c>
      <c r="AC108" s="24" t="str">
        <f>IF($B108="","",Appliances!Y107)</f>
        <v/>
      </c>
      <c r="AD108" s="24" t="str">
        <f>IF($B108="","",Appliances!Z107)</f>
        <v/>
      </c>
      <c r="AE108" s="24" t="str">
        <f>IF($B108="","",Appliances!AA107)</f>
        <v/>
      </c>
      <c r="AF108" s="24" t="str">
        <f>IF($B108="","",Appliances!AB107)</f>
        <v/>
      </c>
      <c r="AG108" s="24" t="str">
        <f>IF($B108="","",Appliances!AC107)</f>
        <v/>
      </c>
      <c r="AH108" s="24" t="str">
        <f>IF($B108="","",Appliances!AD107)</f>
        <v/>
      </c>
      <c r="AI108" s="24" t="str">
        <f>IF($B108="","",Appliances!AE107)</f>
        <v/>
      </c>
      <c r="AJ108" s="24" t="str">
        <f>IF($B108="","",Appliances!AF107)</f>
        <v/>
      </c>
      <c r="AK108" s="24" t="str">
        <f>IF($B108="","",Appliances!AG107)</f>
        <v/>
      </c>
      <c r="AL108" s="24" t="str">
        <f>IF($B108="","",Appliances!AH107)</f>
        <v/>
      </c>
      <c r="AM108" s="24" t="str">
        <f>IF($B108="","",Cooking!P107)</f>
        <v/>
      </c>
      <c r="AN108" s="24" t="str">
        <f>IF($B108="","",Cooking!Q107)</f>
        <v/>
      </c>
      <c r="AO108" s="24" t="str">
        <f>IF($B108="","",Cooking!R107)</f>
        <v/>
      </c>
      <c r="AP108" s="24" t="str">
        <f>IF($B108="","",Cooking!S107)</f>
        <v/>
      </c>
      <c r="AQ108" s="24" t="str">
        <f>IF($B108="","",Cooking!T107)</f>
        <v/>
      </c>
      <c r="AR108" s="24" t="str">
        <f>IF($B108="","",Cooking!U107)</f>
        <v/>
      </c>
      <c r="AS108" s="24" t="str">
        <f>IF($B108="","",Cooking!V107)</f>
        <v/>
      </c>
      <c r="AT108" s="24" t="str">
        <f>IF($B108="","",Cooking!W107)</f>
        <v/>
      </c>
      <c r="AU108" s="24" t="str">
        <f>IF($B108="","",Cooking!X107)</f>
        <v/>
      </c>
      <c r="AV108" s="24" t="str">
        <f>IF($B108="","",Cooking!Y107)</f>
        <v/>
      </c>
      <c r="AW108" s="24" t="str">
        <f>IF($B108="","",Cooking!Z107)</f>
        <v/>
      </c>
      <c r="AX108" s="24" t="str">
        <f>IF($B108="","",Cooking!AA107)</f>
        <v/>
      </c>
      <c r="AY108" s="176" t="str">
        <f>IF($B108="","",IF(ISNUMBER(SEARCH("Gas",'3 INPUT SAP DATA'!$AI111)),Data!$G$119*Data!$I$119,0)
+(('3 INPUT SAP DATA'!$AQ111*1000/8760)-IF(ISNUMBER(SEARCH("Gas",'3 INPUT SAP DATA'!$AI111)),Data!$G$119*Data!$I$119,0))
*IF(ISNUMBER(SEARCH("MVHR",'3 INPUT SAP DATA'!$R111)),Data!$I$121,IF(ISNUMBER(SEARCH("Positive",'3 INPUT SAP DATA'!$R111)),Data!$I$120)))</f>
        <v/>
      </c>
      <c r="AZ108" s="176" t="str">
        <f>IF($B108="","",IF(ISNUMBER(SEARCH("Gas",'3 INPUT SAP DATA'!$AI111)),Data!$G$119*Data!$I$119,0)
+(('3 INPUT SAP DATA'!$AQ111*1000/8760)-IF(ISNUMBER(SEARCH("Gas",'3 INPUT SAP DATA'!$AI111)),Data!$G$119*Data!$I$119,0))
*IF(ISNUMBER(SEARCH("MVHR",'3 INPUT SAP DATA'!$R111)),Data!$I$121,IF(ISNUMBER(SEARCH("Positive",'3 INPUT SAP DATA'!$R111)),Data!$I$120)))</f>
        <v/>
      </c>
      <c r="BA108" s="176" t="str">
        <f>IF($B108="","",IF(ISNUMBER(SEARCH("Gas",'3 INPUT SAP DATA'!$AI111)),Data!$G$119*Data!$I$119,0)
+(('3 INPUT SAP DATA'!$AQ111*1000/8760)-IF(ISNUMBER(SEARCH("Gas",'3 INPUT SAP DATA'!$AI111)),Data!$G$119*Data!$I$119,0))
*IF(ISNUMBER(SEARCH("MVHR",'3 INPUT SAP DATA'!$R111)),Data!$I$121,IF(ISNUMBER(SEARCH("Positive",'3 INPUT SAP DATA'!$R111)),Data!$I$120)))</f>
        <v/>
      </c>
      <c r="BB108" s="176" t="str">
        <f>IF($B108="","",IF(ISNUMBER(SEARCH("Gas",'3 INPUT SAP DATA'!$AI111)),Data!$G$119*Data!$I$119,0)
+(('3 INPUT SAP DATA'!$AQ111*1000/8760)-IF(ISNUMBER(SEARCH("Gas",'3 INPUT SAP DATA'!$AI111)),Data!$G$119*Data!$I$119,0))
*IF(ISNUMBER(SEARCH("MVHR",'3 INPUT SAP DATA'!$R111)),Data!$I$121,IF(ISNUMBER(SEARCH("Positive",'3 INPUT SAP DATA'!$R111)),Data!$I$120)))</f>
        <v/>
      </c>
      <c r="BC108" s="176" t="str">
        <f>IF($B108="","",IF(ISNUMBER(SEARCH("Gas",'3 INPUT SAP DATA'!$AI111)),Data!$G$119*Data!$I$119,0)
+(('3 INPUT SAP DATA'!$AQ111*1000/8760)-IF(ISNUMBER(SEARCH("Gas",'3 INPUT SAP DATA'!$AI111)),Data!$G$119*Data!$I$119,0))
*IF(ISNUMBER(SEARCH("MVHR",'3 INPUT SAP DATA'!$R111)),Data!$I$121,IF(ISNUMBER(SEARCH("Positive",'3 INPUT SAP DATA'!$R111)),Data!$I$120)))</f>
        <v/>
      </c>
      <c r="BD108" s="176" t="str">
        <f>IF($B108="","",IF(ISNUMBER(SEARCH("Gas",'3 INPUT SAP DATA'!$AI111)),Data!$G$119*Data!$I$119,0)
+(('3 INPUT SAP DATA'!$AQ111*1000/8760)-IF(ISNUMBER(SEARCH("Gas",'3 INPUT SAP DATA'!$AI111)),Data!$G$119*Data!$I$119,0))
*IF(ISNUMBER(SEARCH("MVHR",'3 INPUT SAP DATA'!$R111)),Data!$I$121,IF(ISNUMBER(SEARCH("Positive",'3 INPUT SAP DATA'!$R111)),Data!$I$120)))</f>
        <v/>
      </c>
      <c r="BE108" s="176" t="str">
        <f>IF($B108="","",IF(ISNUMBER(SEARCH("Gas",'3 INPUT SAP DATA'!$AI111)),Data!$G$119*Data!$I$119,0)
+(('3 INPUT SAP DATA'!$AQ111*1000/8760)-IF(ISNUMBER(SEARCH("Gas",'3 INPUT SAP DATA'!$AI111)),Data!$G$119*Data!$I$119,0))
*IF(ISNUMBER(SEARCH("MVHR",'3 INPUT SAP DATA'!$R111)),Data!$I$121,IF(ISNUMBER(SEARCH("Positive",'3 INPUT SAP DATA'!$R111)),Data!$I$120)))</f>
        <v/>
      </c>
      <c r="BF108" s="176" t="str">
        <f>IF($B108="","",IF(ISNUMBER(SEARCH("Gas",'3 INPUT SAP DATA'!$AI111)),Data!$G$119*Data!$I$119,0)
+(('3 INPUT SAP DATA'!$AQ111*1000/8760)-IF(ISNUMBER(SEARCH("Gas",'3 INPUT SAP DATA'!$AI111)),Data!$G$119*Data!$I$119,0))
*IF(ISNUMBER(SEARCH("MVHR",'3 INPUT SAP DATA'!$R111)),Data!$I$121,IF(ISNUMBER(SEARCH("Positive",'3 INPUT SAP DATA'!$R111)),Data!$I$120)))</f>
        <v/>
      </c>
      <c r="BG108" s="176" t="str">
        <f>IF($B108="","",IF(ISNUMBER(SEARCH("Gas",'3 INPUT SAP DATA'!$AI111)),Data!$G$119*Data!$I$119,0)
+(('3 INPUT SAP DATA'!$AQ111*1000/8760)-IF(ISNUMBER(SEARCH("Gas",'3 INPUT SAP DATA'!$AI111)),Data!$G$119*Data!$I$119,0))
*IF(ISNUMBER(SEARCH("MVHR",'3 INPUT SAP DATA'!$R111)),Data!$I$121,IF(ISNUMBER(SEARCH("Positive",'3 INPUT SAP DATA'!$R111)),Data!$I$120)))</f>
        <v/>
      </c>
      <c r="BH108" s="176" t="str">
        <f>IF($B108="","",IF(ISNUMBER(SEARCH("Gas",'3 INPUT SAP DATA'!$AI111)),Data!$G$119*Data!$I$119,0)
+(('3 INPUT SAP DATA'!$AQ111*1000/8760)-IF(ISNUMBER(SEARCH("Gas",'3 INPUT SAP DATA'!$AI111)),Data!$G$119*Data!$I$119,0))
*IF(ISNUMBER(SEARCH("MVHR",'3 INPUT SAP DATA'!$R111)),Data!$I$121,IF(ISNUMBER(SEARCH("Positive",'3 INPUT SAP DATA'!$R111)),Data!$I$120)))</f>
        <v/>
      </c>
      <c r="BI108" s="176" t="str">
        <f>IF($B108="","",IF(ISNUMBER(SEARCH("Gas",'3 INPUT SAP DATA'!$AI111)),Data!$G$119*Data!$I$119,0)
+(('3 INPUT SAP DATA'!$AQ111*1000/8760)-IF(ISNUMBER(SEARCH("Gas",'3 INPUT SAP DATA'!$AI111)),Data!$G$119*Data!$I$119,0))
*IF(ISNUMBER(SEARCH("MVHR",'3 INPUT SAP DATA'!$R111)),Data!$I$121,IF(ISNUMBER(SEARCH("Positive",'3 INPUT SAP DATA'!$R111)),Data!$I$120)))</f>
        <v/>
      </c>
      <c r="BJ108" s="176" t="str">
        <f>IF($B108="","",IF(ISNUMBER(SEARCH("Gas",'3 INPUT SAP DATA'!$AI111)),Data!$G$119*Data!$I$119,0)
+(('3 INPUT SAP DATA'!$AQ111*1000/8760)-IF(ISNUMBER(SEARCH("Gas",'3 INPUT SAP DATA'!$AI111)),Data!$G$119*Data!$I$119,0))
*IF(ISNUMBER(SEARCH("MVHR",'3 INPUT SAP DATA'!$R111)),Data!$I$121,IF(ISNUMBER(SEARCH("Positive",'3 INPUT SAP DATA'!$R111)),Data!$I$120)))</f>
        <v/>
      </c>
      <c r="BK108" s="24" t="str">
        <f>IF($B108="","",Occupancy!$G104*Data!$G$122*Data!$I$122)</f>
        <v/>
      </c>
      <c r="BL108" s="24" t="str">
        <f>IF($B108="","",Occupancy!$G104*Data!$G$122*Data!$I$122)</f>
        <v/>
      </c>
      <c r="BM108" s="24" t="str">
        <f>IF($B108="","",Occupancy!$G104*Data!$G$122*Data!$I$122)</f>
        <v/>
      </c>
      <c r="BN108" s="24" t="str">
        <f>IF($B108="","",Occupancy!$G104*Data!$G$122*Data!$I$122)</f>
        <v/>
      </c>
      <c r="BO108" s="24" t="str">
        <f>IF($B108="","",Occupancy!$G104*Data!$G$122*Data!$I$122)</f>
        <v/>
      </c>
      <c r="BP108" s="24" t="str">
        <f>IF($B108="","",Occupancy!$G104*Data!$G$122*Data!$I$122)</f>
        <v/>
      </c>
      <c r="BQ108" s="24" t="str">
        <f>IF($B108="","",Occupancy!$G104*Data!$G$122*Data!$I$122)</f>
        <v/>
      </c>
      <c r="BR108" s="24" t="str">
        <f>IF($B108="","",Occupancy!$G104*Data!$G$122*Data!$I$122)</f>
        <v/>
      </c>
      <c r="BS108" s="24" t="str">
        <f>IF($B108="","",Occupancy!$G104*Data!$G$122*Data!$I$122)</f>
        <v/>
      </c>
      <c r="BT108" s="24" t="str">
        <f>IF($B108="","",Occupancy!$G104*Data!$G$122*Data!$I$122)</f>
        <v/>
      </c>
      <c r="BU108" s="24" t="str">
        <f>IF($B108="","",Occupancy!$G104*Data!$G$122*Data!$I$122)</f>
        <v/>
      </c>
      <c r="BV108" s="24" t="str">
        <f>IF($B108="","",Occupancy!$G104*Data!$G$122*Data!$I$122)</f>
        <v/>
      </c>
      <c r="BW108" s="175" t="str">
        <f>IF($B108="","",1000*DHW!CV108/(Data!D$18*24))</f>
        <v/>
      </c>
      <c r="BX108" s="175" t="str">
        <f>IF($B108="","",1000*DHW!CW108/(Data!E$18*24))</f>
        <v/>
      </c>
      <c r="BY108" s="175" t="str">
        <f>IF($B108="","",1000*DHW!CX108/(Data!F$18*24))</f>
        <v/>
      </c>
      <c r="BZ108" s="175" t="str">
        <f>IF($B108="","",1000*DHW!CY108/(Data!G$18*24))</f>
        <v/>
      </c>
      <c r="CA108" s="175" t="str">
        <f>IF($B108="","",1000*DHW!CZ108/(Data!H$18*24))</f>
        <v/>
      </c>
      <c r="CB108" s="175" t="str">
        <f>IF($B108="","",1000*DHW!DA108/(Data!I$18*24))</f>
        <v/>
      </c>
      <c r="CC108" s="175" t="str">
        <f>IF($B108="","",1000*DHW!DB108/(Data!J$18*24))</f>
        <v/>
      </c>
      <c r="CD108" s="175" t="str">
        <f>IF($B108="","",1000*DHW!DC108/(Data!K$18*24))</f>
        <v/>
      </c>
      <c r="CE108" s="175" t="str">
        <f>IF($B108="","",1000*DHW!DD108/(Data!L$18*24))</f>
        <v/>
      </c>
      <c r="CF108" s="175" t="str">
        <f>IF($B108="","",1000*DHW!DE108/(Data!M$18*24))</f>
        <v/>
      </c>
      <c r="CG108" s="175" t="str">
        <f>IF($B108="","",1000*DHW!DF108/(Data!N$18*24))</f>
        <v/>
      </c>
      <c r="CH108" s="175" t="str">
        <f>IF($B108="","",1000*DHW!DG108/(Data!O$18*24))</f>
        <v/>
      </c>
      <c r="CI108" s="24" t="str">
        <f t="shared" si="24"/>
        <v/>
      </c>
      <c r="CJ108" s="24" t="str">
        <f t="shared" si="25"/>
        <v/>
      </c>
      <c r="CK108" s="24" t="str">
        <f t="shared" si="26"/>
        <v/>
      </c>
      <c r="CL108" s="24" t="str">
        <f t="shared" si="27"/>
        <v/>
      </c>
      <c r="CM108" s="24" t="str">
        <f t="shared" si="28"/>
        <v/>
      </c>
      <c r="CN108" s="24" t="str">
        <f t="shared" si="29"/>
        <v/>
      </c>
      <c r="CO108" s="24" t="str">
        <f t="shared" si="30"/>
        <v/>
      </c>
      <c r="CP108" s="24" t="str">
        <f t="shared" si="31"/>
        <v/>
      </c>
      <c r="CQ108" s="24" t="str">
        <f t="shared" si="32"/>
        <v/>
      </c>
      <c r="CR108" s="24" t="str">
        <f t="shared" si="33"/>
        <v/>
      </c>
      <c r="CS108" s="24" t="str">
        <f t="shared" si="34"/>
        <v/>
      </c>
      <c r="CT108" s="24" t="str">
        <f t="shared" si="35"/>
        <v/>
      </c>
    </row>
    <row r="109" spans="2:98" s="3" customFormat="1" ht="19.899999999999999" customHeight="1">
      <c r="B109" s="16" t="str">
        <f>IF('3 INPUT SAP DATA'!H112="","",'3 INPUT SAP DATA'!H112)</f>
        <v/>
      </c>
      <c r="C109" s="24" t="str">
        <f>IF($B109="","",Data!$G$115*Occupancy!$G105*Data!$I$115)</f>
        <v/>
      </c>
      <c r="D109" s="24" t="str">
        <f>IF($B109="","",Data!$G$115*Occupancy!$G105*Data!$I$115)</f>
        <v/>
      </c>
      <c r="E109" s="24" t="str">
        <f>IF($B109="","",Data!$G$115*Occupancy!$G105*Data!$I$115)</f>
        <v/>
      </c>
      <c r="F109" s="24" t="str">
        <f>IF($B109="","",Data!$G$115*Occupancy!$G105*Data!$I$115)</f>
        <v/>
      </c>
      <c r="G109" s="24" t="str">
        <f>IF($B109="","",Data!$G$115*Occupancy!$G105*Data!$I$115)</f>
        <v/>
      </c>
      <c r="H109" s="24" t="str">
        <f>IF($B109="","",Data!$G$115*Occupancy!$G105*Data!$I$115)</f>
        <v/>
      </c>
      <c r="I109" s="24" t="str">
        <f>IF($B109="","",Data!$G$115*Occupancy!$G105*Data!$I$115)</f>
        <v/>
      </c>
      <c r="J109" s="24" t="str">
        <f>IF($B109="","",Data!$G$115*Occupancy!$G105*Data!$I$115)</f>
        <v/>
      </c>
      <c r="K109" s="24" t="str">
        <f>IF($B109="","",Data!$G$115*Occupancy!$G105*Data!$I$115)</f>
        <v/>
      </c>
      <c r="L109" s="24" t="str">
        <f>IF($B109="","",Data!$G$115*Occupancy!$G105*Data!$I$115)</f>
        <v/>
      </c>
      <c r="M109" s="24" t="str">
        <f>IF($B109="","",Data!$G$115*Occupancy!$G105*Data!$I$115)</f>
        <v/>
      </c>
      <c r="N109" s="24" t="str">
        <f>IF($B109="","",Data!$G$115*Occupancy!$G105*Data!$I$115)</f>
        <v/>
      </c>
      <c r="O109" s="175" t="str">
        <f>IF($B109="","",Lighting!P108)</f>
        <v/>
      </c>
      <c r="P109" s="175" t="str">
        <f>IF($B109="","",Lighting!Q108)</f>
        <v/>
      </c>
      <c r="Q109" s="175" t="str">
        <f>IF($B109="","",Lighting!R108)</f>
        <v/>
      </c>
      <c r="R109" s="175" t="str">
        <f>IF($B109="","",Lighting!S108)</f>
        <v/>
      </c>
      <c r="S109" s="175" t="str">
        <f>IF($B109="","",Lighting!T108)</f>
        <v/>
      </c>
      <c r="T109" s="175" t="str">
        <f>IF($B109="","",Lighting!U108)</f>
        <v/>
      </c>
      <c r="U109" s="175" t="str">
        <f>IF($B109="","",Lighting!V108)</f>
        <v/>
      </c>
      <c r="V109" s="175" t="str">
        <f>IF($B109="","",Lighting!W108)</f>
        <v/>
      </c>
      <c r="W109" s="175" t="str">
        <f>IF($B109="","",Lighting!X108)</f>
        <v/>
      </c>
      <c r="X109" s="175" t="str">
        <f>IF($B109="","",Lighting!Y108)</f>
        <v/>
      </c>
      <c r="Y109" s="175" t="str">
        <f>IF($B109="","",Lighting!Z108)</f>
        <v/>
      </c>
      <c r="Z109" s="175" t="str">
        <f>IF($B109="","",Lighting!AA108)</f>
        <v/>
      </c>
      <c r="AA109" s="24" t="str">
        <f>IF($B109="","",Appliances!W108)</f>
        <v/>
      </c>
      <c r="AB109" s="24" t="str">
        <f>IF($B109="","",Appliances!X108)</f>
        <v/>
      </c>
      <c r="AC109" s="24" t="str">
        <f>IF($B109="","",Appliances!Y108)</f>
        <v/>
      </c>
      <c r="AD109" s="24" t="str">
        <f>IF($B109="","",Appliances!Z108)</f>
        <v/>
      </c>
      <c r="AE109" s="24" t="str">
        <f>IF($B109="","",Appliances!AA108)</f>
        <v/>
      </c>
      <c r="AF109" s="24" t="str">
        <f>IF($B109="","",Appliances!AB108)</f>
        <v/>
      </c>
      <c r="AG109" s="24" t="str">
        <f>IF($B109="","",Appliances!AC108)</f>
        <v/>
      </c>
      <c r="AH109" s="24" t="str">
        <f>IF($B109="","",Appliances!AD108)</f>
        <v/>
      </c>
      <c r="AI109" s="24" t="str">
        <f>IF($B109="","",Appliances!AE108)</f>
        <v/>
      </c>
      <c r="AJ109" s="24" t="str">
        <f>IF($B109="","",Appliances!AF108)</f>
        <v/>
      </c>
      <c r="AK109" s="24" t="str">
        <f>IF($B109="","",Appliances!AG108)</f>
        <v/>
      </c>
      <c r="AL109" s="24" t="str">
        <f>IF($B109="","",Appliances!AH108)</f>
        <v/>
      </c>
      <c r="AM109" s="24" t="str">
        <f>IF($B109="","",Cooking!P108)</f>
        <v/>
      </c>
      <c r="AN109" s="24" t="str">
        <f>IF($B109="","",Cooking!Q108)</f>
        <v/>
      </c>
      <c r="AO109" s="24" t="str">
        <f>IF($B109="","",Cooking!R108)</f>
        <v/>
      </c>
      <c r="AP109" s="24" t="str">
        <f>IF($B109="","",Cooking!S108)</f>
        <v/>
      </c>
      <c r="AQ109" s="24" t="str">
        <f>IF($B109="","",Cooking!T108)</f>
        <v/>
      </c>
      <c r="AR109" s="24" t="str">
        <f>IF($B109="","",Cooking!U108)</f>
        <v/>
      </c>
      <c r="AS109" s="24" t="str">
        <f>IF($B109="","",Cooking!V108)</f>
        <v/>
      </c>
      <c r="AT109" s="24" t="str">
        <f>IF($B109="","",Cooking!W108)</f>
        <v/>
      </c>
      <c r="AU109" s="24" t="str">
        <f>IF($B109="","",Cooking!X108)</f>
        <v/>
      </c>
      <c r="AV109" s="24" t="str">
        <f>IF($B109="","",Cooking!Y108)</f>
        <v/>
      </c>
      <c r="AW109" s="24" t="str">
        <f>IF($B109="","",Cooking!Z108)</f>
        <v/>
      </c>
      <c r="AX109" s="24" t="str">
        <f>IF($B109="","",Cooking!AA108)</f>
        <v/>
      </c>
      <c r="AY109" s="176" t="str">
        <f>IF($B109="","",IF(ISNUMBER(SEARCH("Gas",'3 INPUT SAP DATA'!$AI112)),Data!$G$119*Data!$I$119,0)
+(('3 INPUT SAP DATA'!$AQ112*1000/8760)-IF(ISNUMBER(SEARCH("Gas",'3 INPUT SAP DATA'!$AI112)),Data!$G$119*Data!$I$119,0))
*IF(ISNUMBER(SEARCH("MVHR",'3 INPUT SAP DATA'!$R112)),Data!$I$121,IF(ISNUMBER(SEARCH("Positive",'3 INPUT SAP DATA'!$R112)),Data!$I$120)))</f>
        <v/>
      </c>
      <c r="AZ109" s="176" t="str">
        <f>IF($B109="","",IF(ISNUMBER(SEARCH("Gas",'3 INPUT SAP DATA'!$AI112)),Data!$G$119*Data!$I$119,0)
+(('3 INPUT SAP DATA'!$AQ112*1000/8760)-IF(ISNUMBER(SEARCH("Gas",'3 INPUT SAP DATA'!$AI112)),Data!$G$119*Data!$I$119,0))
*IF(ISNUMBER(SEARCH("MVHR",'3 INPUT SAP DATA'!$R112)),Data!$I$121,IF(ISNUMBER(SEARCH("Positive",'3 INPUT SAP DATA'!$R112)),Data!$I$120)))</f>
        <v/>
      </c>
      <c r="BA109" s="176" t="str">
        <f>IF($B109="","",IF(ISNUMBER(SEARCH("Gas",'3 INPUT SAP DATA'!$AI112)),Data!$G$119*Data!$I$119,0)
+(('3 INPUT SAP DATA'!$AQ112*1000/8760)-IF(ISNUMBER(SEARCH("Gas",'3 INPUT SAP DATA'!$AI112)),Data!$G$119*Data!$I$119,0))
*IF(ISNUMBER(SEARCH("MVHR",'3 INPUT SAP DATA'!$R112)),Data!$I$121,IF(ISNUMBER(SEARCH("Positive",'3 INPUT SAP DATA'!$R112)),Data!$I$120)))</f>
        <v/>
      </c>
      <c r="BB109" s="176" t="str">
        <f>IF($B109="","",IF(ISNUMBER(SEARCH("Gas",'3 INPUT SAP DATA'!$AI112)),Data!$G$119*Data!$I$119,0)
+(('3 INPUT SAP DATA'!$AQ112*1000/8760)-IF(ISNUMBER(SEARCH("Gas",'3 INPUT SAP DATA'!$AI112)),Data!$G$119*Data!$I$119,0))
*IF(ISNUMBER(SEARCH("MVHR",'3 INPUT SAP DATA'!$R112)),Data!$I$121,IF(ISNUMBER(SEARCH("Positive",'3 INPUT SAP DATA'!$R112)),Data!$I$120)))</f>
        <v/>
      </c>
      <c r="BC109" s="176" t="str">
        <f>IF($B109="","",IF(ISNUMBER(SEARCH("Gas",'3 INPUT SAP DATA'!$AI112)),Data!$G$119*Data!$I$119,0)
+(('3 INPUT SAP DATA'!$AQ112*1000/8760)-IF(ISNUMBER(SEARCH("Gas",'3 INPUT SAP DATA'!$AI112)),Data!$G$119*Data!$I$119,0))
*IF(ISNUMBER(SEARCH("MVHR",'3 INPUT SAP DATA'!$R112)),Data!$I$121,IF(ISNUMBER(SEARCH("Positive",'3 INPUT SAP DATA'!$R112)),Data!$I$120)))</f>
        <v/>
      </c>
      <c r="BD109" s="176" t="str">
        <f>IF($B109="","",IF(ISNUMBER(SEARCH("Gas",'3 INPUT SAP DATA'!$AI112)),Data!$G$119*Data!$I$119,0)
+(('3 INPUT SAP DATA'!$AQ112*1000/8760)-IF(ISNUMBER(SEARCH("Gas",'3 INPUT SAP DATA'!$AI112)),Data!$G$119*Data!$I$119,0))
*IF(ISNUMBER(SEARCH("MVHR",'3 INPUT SAP DATA'!$R112)),Data!$I$121,IF(ISNUMBER(SEARCH("Positive",'3 INPUT SAP DATA'!$R112)),Data!$I$120)))</f>
        <v/>
      </c>
      <c r="BE109" s="176" t="str">
        <f>IF($B109="","",IF(ISNUMBER(SEARCH("Gas",'3 INPUT SAP DATA'!$AI112)),Data!$G$119*Data!$I$119,0)
+(('3 INPUT SAP DATA'!$AQ112*1000/8760)-IF(ISNUMBER(SEARCH("Gas",'3 INPUT SAP DATA'!$AI112)),Data!$G$119*Data!$I$119,0))
*IF(ISNUMBER(SEARCH("MVHR",'3 INPUT SAP DATA'!$R112)),Data!$I$121,IF(ISNUMBER(SEARCH("Positive",'3 INPUT SAP DATA'!$R112)),Data!$I$120)))</f>
        <v/>
      </c>
      <c r="BF109" s="176" t="str">
        <f>IF($B109="","",IF(ISNUMBER(SEARCH("Gas",'3 INPUT SAP DATA'!$AI112)),Data!$G$119*Data!$I$119,0)
+(('3 INPUT SAP DATA'!$AQ112*1000/8760)-IF(ISNUMBER(SEARCH("Gas",'3 INPUT SAP DATA'!$AI112)),Data!$G$119*Data!$I$119,0))
*IF(ISNUMBER(SEARCH("MVHR",'3 INPUT SAP DATA'!$R112)),Data!$I$121,IF(ISNUMBER(SEARCH("Positive",'3 INPUT SAP DATA'!$R112)),Data!$I$120)))</f>
        <v/>
      </c>
      <c r="BG109" s="176" t="str">
        <f>IF($B109="","",IF(ISNUMBER(SEARCH("Gas",'3 INPUT SAP DATA'!$AI112)),Data!$G$119*Data!$I$119,0)
+(('3 INPUT SAP DATA'!$AQ112*1000/8760)-IF(ISNUMBER(SEARCH("Gas",'3 INPUT SAP DATA'!$AI112)),Data!$G$119*Data!$I$119,0))
*IF(ISNUMBER(SEARCH("MVHR",'3 INPUT SAP DATA'!$R112)),Data!$I$121,IF(ISNUMBER(SEARCH("Positive",'3 INPUT SAP DATA'!$R112)),Data!$I$120)))</f>
        <v/>
      </c>
      <c r="BH109" s="176" t="str">
        <f>IF($B109="","",IF(ISNUMBER(SEARCH("Gas",'3 INPUT SAP DATA'!$AI112)),Data!$G$119*Data!$I$119,0)
+(('3 INPUT SAP DATA'!$AQ112*1000/8760)-IF(ISNUMBER(SEARCH("Gas",'3 INPUT SAP DATA'!$AI112)),Data!$G$119*Data!$I$119,0))
*IF(ISNUMBER(SEARCH("MVHR",'3 INPUT SAP DATA'!$R112)),Data!$I$121,IF(ISNUMBER(SEARCH("Positive",'3 INPUT SAP DATA'!$R112)),Data!$I$120)))</f>
        <v/>
      </c>
      <c r="BI109" s="176" t="str">
        <f>IF($B109="","",IF(ISNUMBER(SEARCH("Gas",'3 INPUT SAP DATA'!$AI112)),Data!$G$119*Data!$I$119,0)
+(('3 INPUT SAP DATA'!$AQ112*1000/8760)-IF(ISNUMBER(SEARCH("Gas",'3 INPUT SAP DATA'!$AI112)),Data!$G$119*Data!$I$119,0))
*IF(ISNUMBER(SEARCH("MVHR",'3 INPUT SAP DATA'!$R112)),Data!$I$121,IF(ISNUMBER(SEARCH("Positive",'3 INPUT SAP DATA'!$R112)),Data!$I$120)))</f>
        <v/>
      </c>
      <c r="BJ109" s="176" t="str">
        <f>IF($B109="","",IF(ISNUMBER(SEARCH("Gas",'3 INPUT SAP DATA'!$AI112)),Data!$G$119*Data!$I$119,0)
+(('3 INPUT SAP DATA'!$AQ112*1000/8760)-IF(ISNUMBER(SEARCH("Gas",'3 INPUT SAP DATA'!$AI112)),Data!$G$119*Data!$I$119,0))
*IF(ISNUMBER(SEARCH("MVHR",'3 INPUT SAP DATA'!$R112)),Data!$I$121,IF(ISNUMBER(SEARCH("Positive",'3 INPUT SAP DATA'!$R112)),Data!$I$120)))</f>
        <v/>
      </c>
      <c r="BK109" s="24" t="str">
        <f>IF($B109="","",Occupancy!$G105*Data!$G$122*Data!$I$122)</f>
        <v/>
      </c>
      <c r="BL109" s="24" t="str">
        <f>IF($B109="","",Occupancy!$G105*Data!$G$122*Data!$I$122)</f>
        <v/>
      </c>
      <c r="BM109" s="24" t="str">
        <f>IF($B109="","",Occupancy!$G105*Data!$G$122*Data!$I$122)</f>
        <v/>
      </c>
      <c r="BN109" s="24" t="str">
        <f>IF($B109="","",Occupancy!$G105*Data!$G$122*Data!$I$122)</f>
        <v/>
      </c>
      <c r="BO109" s="24" t="str">
        <f>IF($B109="","",Occupancy!$G105*Data!$G$122*Data!$I$122)</f>
        <v/>
      </c>
      <c r="BP109" s="24" t="str">
        <f>IF($B109="","",Occupancy!$G105*Data!$G$122*Data!$I$122)</f>
        <v/>
      </c>
      <c r="BQ109" s="24" t="str">
        <f>IF($B109="","",Occupancy!$G105*Data!$G$122*Data!$I$122)</f>
        <v/>
      </c>
      <c r="BR109" s="24" t="str">
        <f>IF($B109="","",Occupancy!$G105*Data!$G$122*Data!$I$122)</f>
        <v/>
      </c>
      <c r="BS109" s="24" t="str">
        <f>IF($B109="","",Occupancy!$G105*Data!$G$122*Data!$I$122)</f>
        <v/>
      </c>
      <c r="BT109" s="24" t="str">
        <f>IF($B109="","",Occupancy!$G105*Data!$G$122*Data!$I$122)</f>
        <v/>
      </c>
      <c r="BU109" s="24" t="str">
        <f>IF($B109="","",Occupancy!$G105*Data!$G$122*Data!$I$122)</f>
        <v/>
      </c>
      <c r="BV109" s="24" t="str">
        <f>IF($B109="","",Occupancy!$G105*Data!$G$122*Data!$I$122)</f>
        <v/>
      </c>
      <c r="BW109" s="175" t="str">
        <f>IF($B109="","",1000*DHW!CV109/(Data!D$18*24))</f>
        <v/>
      </c>
      <c r="BX109" s="175" t="str">
        <f>IF($B109="","",1000*DHW!CW109/(Data!E$18*24))</f>
        <v/>
      </c>
      <c r="BY109" s="175" t="str">
        <f>IF($B109="","",1000*DHW!CX109/(Data!F$18*24))</f>
        <v/>
      </c>
      <c r="BZ109" s="175" t="str">
        <f>IF($B109="","",1000*DHW!CY109/(Data!G$18*24))</f>
        <v/>
      </c>
      <c r="CA109" s="175" t="str">
        <f>IF($B109="","",1000*DHW!CZ109/(Data!H$18*24))</f>
        <v/>
      </c>
      <c r="CB109" s="175" t="str">
        <f>IF($B109="","",1000*DHW!DA109/(Data!I$18*24))</f>
        <v/>
      </c>
      <c r="CC109" s="175" t="str">
        <f>IF($B109="","",1000*DHW!DB109/(Data!J$18*24))</f>
        <v/>
      </c>
      <c r="CD109" s="175" t="str">
        <f>IF($B109="","",1000*DHW!DC109/(Data!K$18*24))</f>
        <v/>
      </c>
      <c r="CE109" s="175" t="str">
        <f>IF($B109="","",1000*DHW!DD109/(Data!L$18*24))</f>
        <v/>
      </c>
      <c r="CF109" s="175" t="str">
        <f>IF($B109="","",1000*DHW!DE109/(Data!M$18*24))</f>
        <v/>
      </c>
      <c r="CG109" s="175" t="str">
        <f>IF($B109="","",1000*DHW!DF109/(Data!N$18*24))</f>
        <v/>
      </c>
      <c r="CH109" s="175" t="str">
        <f>IF($B109="","",1000*DHW!DG109/(Data!O$18*24))</f>
        <v/>
      </c>
      <c r="CI109" s="24" t="str">
        <f t="shared" si="24"/>
        <v/>
      </c>
      <c r="CJ109" s="24" t="str">
        <f t="shared" si="25"/>
        <v/>
      </c>
      <c r="CK109" s="24" t="str">
        <f t="shared" si="26"/>
        <v/>
      </c>
      <c r="CL109" s="24" t="str">
        <f t="shared" si="27"/>
        <v/>
      </c>
      <c r="CM109" s="24" t="str">
        <f t="shared" si="28"/>
        <v/>
      </c>
      <c r="CN109" s="24" t="str">
        <f t="shared" si="29"/>
        <v/>
      </c>
      <c r="CO109" s="24" t="str">
        <f t="shared" si="30"/>
        <v/>
      </c>
      <c r="CP109" s="24" t="str">
        <f t="shared" si="31"/>
        <v/>
      </c>
      <c r="CQ109" s="24" t="str">
        <f t="shared" si="32"/>
        <v/>
      </c>
      <c r="CR109" s="24" t="str">
        <f t="shared" si="33"/>
        <v/>
      </c>
      <c r="CS109" s="24" t="str">
        <f t="shared" si="34"/>
        <v/>
      </c>
      <c r="CT109" s="24" t="str">
        <f t="shared" si="35"/>
        <v/>
      </c>
    </row>
    <row r="127" ht="13.9" customHeight="1"/>
    <row r="158" spans="2:2">
      <c r="B158" s="27"/>
    </row>
  </sheetData>
  <sheetProtection algorithmName="SHA-512" hashValue="x9H5pNuZm94IPb0CW+gn7lYt7nBppPaEYk5gPcXKCrFkD31+y160HztlLT1daai1Z4RQ6CNMrPTqwZenCk/aVw==" saltValue="uClB34fgAkA3y/6ATMJ1yw==" spinCount="100000" sheet="1" objects="1" scenarios="1"/>
  <mergeCells count="25">
    <mergeCell ref="CI8:CT8"/>
    <mergeCell ref="C6:N6"/>
    <mergeCell ref="AA6:AL6"/>
    <mergeCell ref="C5:CT5"/>
    <mergeCell ref="BW6:CH6"/>
    <mergeCell ref="CI6:CT6"/>
    <mergeCell ref="CI7:CT7"/>
    <mergeCell ref="AM6:AX6"/>
    <mergeCell ref="BK6:BV6"/>
    <mergeCell ref="AY6:BJ6"/>
    <mergeCell ref="O6:Z6"/>
    <mergeCell ref="C7:N7"/>
    <mergeCell ref="AA7:AL7"/>
    <mergeCell ref="AM7:AX7"/>
    <mergeCell ref="BK7:BV7"/>
    <mergeCell ref="AY7:BJ7"/>
    <mergeCell ref="BW7:CH7"/>
    <mergeCell ref="O7:Z7"/>
    <mergeCell ref="O8:Z8"/>
    <mergeCell ref="C8:N8"/>
    <mergeCell ref="AA8:AL8"/>
    <mergeCell ref="AM8:AX8"/>
    <mergeCell ref="BK8:BV8"/>
    <mergeCell ref="AY8:BJ8"/>
    <mergeCell ref="BW8:CH8"/>
  </mergeCells>
  <phoneticPr fontId="4" type="noConversion"/>
  <pageMargins left="0.7" right="0.7" top="0.75" bottom="0.75" header="0.3" footer="0.3"/>
  <pageSetup paperSize="9" orientation="portrait" horizontalDpi="360" verticalDpi="360" r:id="rId1"/>
  <headerFooter>
    <oddHeader>&amp;R&amp;"Calibri"&amp;10&amp;K317100Information Classification: PUBLIC&amp;1#</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CCAE3-55B0-854E-BB81-3B3E913AF084}">
  <sheetPr codeName="Sheet9">
    <tabColor theme="8" tint="0.79998168889431442"/>
  </sheetPr>
  <dimension ref="B2:BV108"/>
  <sheetViews>
    <sheetView zoomScale="70" zoomScaleNormal="70" workbookViewId="0">
      <selection activeCell="C6" sqref="C6:N6"/>
    </sheetView>
  </sheetViews>
  <sheetFormatPr defaultColWidth="9" defaultRowHeight="11.5"/>
  <cols>
    <col min="1" max="1" width="2.59765625" style="1" customWidth="1"/>
    <col min="2" max="2" width="32.69921875" style="26" customWidth="1"/>
    <col min="3" max="14" width="8.59765625" style="1" customWidth="1"/>
    <col min="15" max="15" width="10.3984375" style="1" bestFit="1" customWidth="1"/>
    <col min="16" max="26" width="9" style="1"/>
    <col min="27" max="27" width="10.3984375" style="1" bestFit="1" customWidth="1"/>
    <col min="28" max="38" width="9" style="1"/>
    <col min="39" max="39" width="10.3984375" style="1" bestFit="1" customWidth="1"/>
    <col min="40" max="50" width="9" style="1"/>
    <col min="51" max="51" width="10.3984375" style="1" bestFit="1" customWidth="1"/>
    <col min="52" max="62" width="9" style="1"/>
    <col min="63" max="63" width="10.3984375" style="1" bestFit="1" customWidth="1"/>
    <col min="64" max="16384" width="9" style="1"/>
  </cols>
  <sheetData>
    <row r="2" spans="2:74" ht="60" customHeight="1"/>
    <row r="3" spans="2:74" ht="19.899999999999999" customHeight="1"/>
    <row r="4" spans="2:74" ht="19.899999999999999" customHeight="1">
      <c r="C4" s="307" t="s">
        <v>256</v>
      </c>
      <c r="D4" s="308"/>
      <c r="E4" s="308"/>
      <c r="F4" s="308"/>
      <c r="G4" s="308"/>
      <c r="H4" s="308"/>
      <c r="I4" s="308"/>
      <c r="J4" s="308"/>
      <c r="K4" s="308"/>
      <c r="L4" s="308"/>
      <c r="M4" s="308"/>
      <c r="N4" s="308"/>
      <c r="O4" s="308"/>
      <c r="P4" s="308"/>
      <c r="Q4" s="308"/>
      <c r="R4" s="308"/>
      <c r="S4" s="308"/>
      <c r="T4" s="308"/>
      <c r="U4" s="308"/>
      <c r="V4" s="308"/>
      <c r="W4" s="308"/>
      <c r="X4" s="308"/>
      <c r="Y4" s="308"/>
      <c r="Z4" s="308"/>
      <c r="AA4" s="308"/>
      <c r="AB4" s="308"/>
      <c r="AC4" s="308"/>
      <c r="AD4" s="308"/>
      <c r="AE4" s="308"/>
      <c r="AF4" s="308"/>
      <c r="AG4" s="308"/>
      <c r="AH4" s="308"/>
      <c r="AI4" s="308"/>
      <c r="AJ4" s="308"/>
      <c r="AK4" s="308"/>
      <c r="AL4" s="308"/>
      <c r="AM4" s="308"/>
      <c r="AN4" s="308"/>
      <c r="AO4" s="308"/>
      <c r="AP4" s="308"/>
      <c r="AQ4" s="308"/>
      <c r="AR4" s="308"/>
      <c r="AS4" s="308"/>
      <c r="AT4" s="308"/>
      <c r="AU4" s="308"/>
      <c r="AV4" s="308"/>
      <c r="AW4" s="308"/>
      <c r="AX4" s="308"/>
      <c r="AY4" s="308"/>
      <c r="AZ4" s="308"/>
      <c r="BA4" s="308"/>
      <c r="BB4" s="308"/>
      <c r="BC4" s="308"/>
      <c r="BD4" s="308"/>
      <c r="BE4" s="308"/>
      <c r="BF4" s="308"/>
      <c r="BG4" s="308"/>
      <c r="BH4" s="308"/>
      <c r="BI4" s="308"/>
      <c r="BJ4" s="308"/>
      <c r="BK4" s="308"/>
      <c r="BL4" s="308"/>
      <c r="BM4" s="308"/>
      <c r="BN4" s="308"/>
      <c r="BO4" s="308"/>
      <c r="BP4" s="308"/>
      <c r="BQ4" s="308"/>
      <c r="BR4" s="308"/>
      <c r="BS4" s="308"/>
      <c r="BT4" s="308"/>
      <c r="BU4" s="308"/>
      <c r="BV4" s="309"/>
    </row>
    <row r="5" spans="2:74" ht="19.899999999999999" customHeight="1">
      <c r="C5" s="315" t="s">
        <v>257</v>
      </c>
      <c r="D5" s="316"/>
      <c r="E5" s="316"/>
      <c r="F5" s="316"/>
      <c r="G5" s="316"/>
      <c r="H5" s="316"/>
      <c r="I5" s="316"/>
      <c r="J5" s="316"/>
      <c r="K5" s="316"/>
      <c r="L5" s="316"/>
      <c r="M5" s="316"/>
      <c r="N5" s="317"/>
      <c r="O5" s="311" t="s">
        <v>258</v>
      </c>
      <c r="P5" s="311"/>
      <c r="Q5" s="311"/>
      <c r="R5" s="311"/>
      <c r="S5" s="311"/>
      <c r="T5" s="311"/>
      <c r="U5" s="311"/>
      <c r="V5" s="311"/>
      <c r="W5" s="311"/>
      <c r="X5" s="311"/>
      <c r="Y5" s="311"/>
      <c r="Z5" s="311"/>
      <c r="AA5" s="311" t="s">
        <v>259</v>
      </c>
      <c r="AB5" s="311"/>
      <c r="AC5" s="311"/>
      <c r="AD5" s="311"/>
      <c r="AE5" s="311"/>
      <c r="AF5" s="311"/>
      <c r="AG5" s="311"/>
      <c r="AH5" s="311"/>
      <c r="AI5" s="311"/>
      <c r="AJ5" s="311"/>
      <c r="AK5" s="311"/>
      <c r="AL5" s="311"/>
      <c r="AM5" s="311" t="s">
        <v>260</v>
      </c>
      <c r="AN5" s="311"/>
      <c r="AO5" s="311"/>
      <c r="AP5" s="311"/>
      <c r="AQ5" s="311"/>
      <c r="AR5" s="311"/>
      <c r="AS5" s="311"/>
      <c r="AT5" s="311"/>
      <c r="AU5" s="311"/>
      <c r="AV5" s="311"/>
      <c r="AW5" s="311"/>
      <c r="AX5" s="311"/>
      <c r="AY5" s="311" t="s">
        <v>261</v>
      </c>
      <c r="AZ5" s="311"/>
      <c r="BA5" s="311"/>
      <c r="BB5" s="311"/>
      <c r="BC5" s="311"/>
      <c r="BD5" s="311"/>
      <c r="BE5" s="311"/>
      <c r="BF5" s="311"/>
      <c r="BG5" s="311"/>
      <c r="BH5" s="311"/>
      <c r="BI5" s="311"/>
      <c r="BJ5" s="311"/>
      <c r="BK5" s="311" t="s">
        <v>262</v>
      </c>
      <c r="BL5" s="311"/>
      <c r="BM5" s="311"/>
      <c r="BN5" s="311"/>
      <c r="BO5" s="311"/>
      <c r="BP5" s="311"/>
      <c r="BQ5" s="311"/>
      <c r="BR5" s="311"/>
      <c r="BS5" s="311"/>
      <c r="BT5" s="311"/>
      <c r="BU5" s="311"/>
      <c r="BV5" s="311"/>
    </row>
    <row r="6" spans="2:74" ht="19.899999999999999" customHeight="1">
      <c r="C6" s="318" t="s">
        <v>69</v>
      </c>
      <c r="D6" s="319"/>
      <c r="E6" s="319"/>
      <c r="F6" s="319"/>
      <c r="G6" s="319"/>
      <c r="H6" s="319"/>
      <c r="I6" s="319"/>
      <c r="J6" s="319"/>
      <c r="K6" s="319"/>
      <c r="L6" s="319"/>
      <c r="M6" s="319"/>
      <c r="N6" s="320"/>
      <c r="O6" s="312" t="s">
        <v>263</v>
      </c>
      <c r="P6" s="312"/>
      <c r="Q6" s="312"/>
      <c r="R6" s="312"/>
      <c r="S6" s="312"/>
      <c r="T6" s="312"/>
      <c r="U6" s="312"/>
      <c r="V6" s="312"/>
      <c r="W6" s="312"/>
      <c r="X6" s="312"/>
      <c r="Y6" s="312"/>
      <c r="Z6" s="312"/>
      <c r="AA6" s="312" t="s">
        <v>263</v>
      </c>
      <c r="AB6" s="312"/>
      <c r="AC6" s="312"/>
      <c r="AD6" s="312"/>
      <c r="AE6" s="312"/>
      <c r="AF6" s="312"/>
      <c r="AG6" s="312"/>
      <c r="AH6" s="312"/>
      <c r="AI6" s="312"/>
      <c r="AJ6" s="312"/>
      <c r="AK6" s="312"/>
      <c r="AL6" s="312"/>
      <c r="AM6" s="312" t="s">
        <v>263</v>
      </c>
      <c r="AN6" s="312"/>
      <c r="AO6" s="312"/>
      <c r="AP6" s="312"/>
      <c r="AQ6" s="312"/>
      <c r="AR6" s="312"/>
      <c r="AS6" s="312"/>
      <c r="AT6" s="312"/>
      <c r="AU6" s="312"/>
      <c r="AV6" s="312"/>
      <c r="AW6" s="312"/>
      <c r="AX6" s="312"/>
      <c r="AY6" s="312" t="s">
        <v>263</v>
      </c>
      <c r="AZ6" s="312"/>
      <c r="BA6" s="312"/>
      <c r="BB6" s="312"/>
      <c r="BC6" s="312"/>
      <c r="BD6" s="312"/>
      <c r="BE6" s="312"/>
      <c r="BF6" s="312"/>
      <c r="BG6" s="312"/>
      <c r="BH6" s="312"/>
      <c r="BI6" s="312"/>
      <c r="BJ6" s="312"/>
      <c r="BK6" s="312"/>
      <c r="BL6" s="312"/>
      <c r="BM6" s="312"/>
      <c r="BN6" s="312"/>
      <c r="BO6" s="312"/>
      <c r="BP6" s="312"/>
      <c r="BQ6" s="312"/>
      <c r="BR6" s="312"/>
      <c r="BS6" s="312"/>
      <c r="BT6" s="312"/>
      <c r="BU6" s="312"/>
      <c r="BV6" s="312"/>
    </row>
    <row r="7" spans="2:74" ht="19.899999999999999" customHeight="1">
      <c r="C7" s="318" t="s">
        <v>264</v>
      </c>
      <c r="D7" s="319"/>
      <c r="E7" s="319"/>
      <c r="F7" s="319"/>
      <c r="G7" s="319"/>
      <c r="H7" s="319"/>
      <c r="I7" s="319"/>
      <c r="J7" s="319"/>
      <c r="K7" s="319"/>
      <c r="L7" s="319"/>
      <c r="M7" s="319"/>
      <c r="N7" s="320"/>
      <c r="O7" s="312"/>
      <c r="P7" s="312"/>
      <c r="Q7" s="312"/>
      <c r="R7" s="312"/>
      <c r="S7" s="312"/>
      <c r="T7" s="312"/>
      <c r="U7" s="312"/>
      <c r="V7" s="312"/>
      <c r="W7" s="312"/>
      <c r="X7" s="312"/>
      <c r="Y7" s="312"/>
      <c r="Z7" s="312"/>
      <c r="AA7" s="312"/>
      <c r="AB7" s="312"/>
      <c r="AC7" s="312"/>
      <c r="AD7" s="312"/>
      <c r="AE7" s="312"/>
      <c r="AF7" s="312"/>
      <c r="AG7" s="312"/>
      <c r="AH7" s="312"/>
      <c r="AI7" s="312"/>
      <c r="AJ7" s="312"/>
      <c r="AK7" s="312"/>
      <c r="AL7" s="312"/>
      <c r="AM7" s="312"/>
      <c r="AN7" s="312"/>
      <c r="AO7" s="312"/>
      <c r="AP7" s="312"/>
      <c r="AQ7" s="312"/>
      <c r="AR7" s="312"/>
      <c r="AS7" s="312"/>
      <c r="AT7" s="312"/>
      <c r="AU7" s="312"/>
      <c r="AV7" s="312"/>
      <c r="AW7" s="312"/>
      <c r="AX7" s="312"/>
      <c r="AY7" s="312"/>
      <c r="AZ7" s="312"/>
      <c r="BA7" s="312"/>
      <c r="BB7" s="312"/>
      <c r="BC7" s="312"/>
      <c r="BD7" s="312"/>
      <c r="BE7" s="312"/>
      <c r="BF7" s="312"/>
      <c r="BG7" s="312"/>
      <c r="BH7" s="312"/>
      <c r="BI7" s="312"/>
      <c r="BJ7" s="312"/>
      <c r="BK7" s="312" t="s">
        <v>265</v>
      </c>
      <c r="BL7" s="312"/>
      <c r="BM7" s="312"/>
      <c r="BN7" s="312"/>
      <c r="BO7" s="312"/>
      <c r="BP7" s="312"/>
      <c r="BQ7" s="312"/>
      <c r="BR7" s="312"/>
      <c r="BS7" s="312"/>
      <c r="BT7" s="312"/>
      <c r="BU7" s="312"/>
      <c r="BV7" s="312"/>
    </row>
    <row r="8" spans="2:74" ht="19.899999999999999" customHeight="1">
      <c r="C8" s="25" t="s">
        <v>95</v>
      </c>
      <c r="D8" s="25" t="s">
        <v>96</v>
      </c>
      <c r="E8" s="25" t="s">
        <v>97</v>
      </c>
      <c r="F8" s="25" t="s">
        <v>98</v>
      </c>
      <c r="G8" s="25" t="s">
        <v>99</v>
      </c>
      <c r="H8" s="25" t="s">
        <v>100</v>
      </c>
      <c r="I8" s="25" t="s">
        <v>101</v>
      </c>
      <c r="J8" s="25" t="s">
        <v>102</v>
      </c>
      <c r="K8" s="25" t="s">
        <v>103</v>
      </c>
      <c r="L8" s="25" t="s">
        <v>104</v>
      </c>
      <c r="M8" s="25" t="s">
        <v>105</v>
      </c>
      <c r="N8" s="25" t="s">
        <v>106</v>
      </c>
      <c r="O8" s="25" t="s">
        <v>95</v>
      </c>
      <c r="P8" s="25" t="s">
        <v>96</v>
      </c>
      <c r="Q8" s="25" t="s">
        <v>97</v>
      </c>
      <c r="R8" s="25" t="s">
        <v>98</v>
      </c>
      <c r="S8" s="25" t="s">
        <v>99</v>
      </c>
      <c r="T8" s="25" t="s">
        <v>100</v>
      </c>
      <c r="U8" s="25" t="s">
        <v>101</v>
      </c>
      <c r="V8" s="25" t="s">
        <v>102</v>
      </c>
      <c r="W8" s="25" t="s">
        <v>103</v>
      </c>
      <c r="X8" s="25" t="s">
        <v>104</v>
      </c>
      <c r="Y8" s="25" t="s">
        <v>105</v>
      </c>
      <c r="Z8" s="25" t="s">
        <v>106</v>
      </c>
      <c r="AA8" s="25" t="s">
        <v>95</v>
      </c>
      <c r="AB8" s="25" t="s">
        <v>96</v>
      </c>
      <c r="AC8" s="25" t="s">
        <v>97</v>
      </c>
      <c r="AD8" s="25" t="s">
        <v>98</v>
      </c>
      <c r="AE8" s="25" t="s">
        <v>99</v>
      </c>
      <c r="AF8" s="25" t="s">
        <v>100</v>
      </c>
      <c r="AG8" s="25" t="s">
        <v>101</v>
      </c>
      <c r="AH8" s="25" t="s">
        <v>102</v>
      </c>
      <c r="AI8" s="25" t="s">
        <v>103</v>
      </c>
      <c r="AJ8" s="25" t="s">
        <v>104</v>
      </c>
      <c r="AK8" s="25" t="s">
        <v>105</v>
      </c>
      <c r="AL8" s="25" t="s">
        <v>106</v>
      </c>
      <c r="AM8" s="25" t="s">
        <v>95</v>
      </c>
      <c r="AN8" s="25" t="s">
        <v>96</v>
      </c>
      <c r="AO8" s="25" t="s">
        <v>97</v>
      </c>
      <c r="AP8" s="25" t="s">
        <v>98</v>
      </c>
      <c r="AQ8" s="25" t="s">
        <v>99</v>
      </c>
      <c r="AR8" s="25" t="s">
        <v>100</v>
      </c>
      <c r="AS8" s="25" t="s">
        <v>101</v>
      </c>
      <c r="AT8" s="25" t="s">
        <v>102</v>
      </c>
      <c r="AU8" s="25" t="s">
        <v>103</v>
      </c>
      <c r="AV8" s="25" t="s">
        <v>104</v>
      </c>
      <c r="AW8" s="25" t="s">
        <v>105</v>
      </c>
      <c r="AX8" s="25" t="s">
        <v>106</v>
      </c>
      <c r="AY8" s="25" t="s">
        <v>95</v>
      </c>
      <c r="AZ8" s="25" t="s">
        <v>96</v>
      </c>
      <c r="BA8" s="25" t="s">
        <v>97</v>
      </c>
      <c r="BB8" s="25" t="s">
        <v>98</v>
      </c>
      <c r="BC8" s="25" t="s">
        <v>99</v>
      </c>
      <c r="BD8" s="25" t="s">
        <v>100</v>
      </c>
      <c r="BE8" s="25" t="s">
        <v>101</v>
      </c>
      <c r="BF8" s="25" t="s">
        <v>102</v>
      </c>
      <c r="BG8" s="25" t="s">
        <v>103</v>
      </c>
      <c r="BH8" s="25" t="s">
        <v>104</v>
      </c>
      <c r="BI8" s="25" t="s">
        <v>105</v>
      </c>
      <c r="BJ8" s="25" t="s">
        <v>106</v>
      </c>
      <c r="BK8" s="25" t="s">
        <v>95</v>
      </c>
      <c r="BL8" s="25" t="s">
        <v>96</v>
      </c>
      <c r="BM8" s="25" t="s">
        <v>97</v>
      </c>
      <c r="BN8" s="25" t="s">
        <v>98</v>
      </c>
      <c r="BO8" s="25" t="s">
        <v>99</v>
      </c>
      <c r="BP8" s="25" t="s">
        <v>100</v>
      </c>
      <c r="BQ8" s="25" t="s">
        <v>101</v>
      </c>
      <c r="BR8" s="25" t="s">
        <v>102</v>
      </c>
      <c r="BS8" s="25" t="s">
        <v>103</v>
      </c>
      <c r="BT8" s="25" t="s">
        <v>104</v>
      </c>
      <c r="BU8" s="25" t="s">
        <v>105</v>
      </c>
      <c r="BV8" s="25" t="s">
        <v>106</v>
      </c>
    </row>
    <row r="9" spans="2:74" s="3" customFormat="1" ht="19.899999999999999" customHeight="1">
      <c r="B9" s="16" t="str">
        <f>IF('3 INPUT SAP DATA'!H13="","",'3 INPUT SAP DATA'!H13)</f>
        <v>EXAMPLE - Semi Detached House</v>
      </c>
      <c r="C9" s="24">
        <f>IF($B9="","",'Infiltration &amp; Ventilation'!AR9+'3 INPUT SAP DATA'!$U13)</f>
        <v>68.755988067796608</v>
      </c>
      <c r="D9" s="24">
        <f>IF($B9="","",'Infiltration &amp; Ventilation'!AS9+'3 INPUT SAP DATA'!$U13)</f>
        <v>68.392683796610171</v>
      </c>
      <c r="E9" s="24">
        <f>IF($B9="","",'Infiltration &amp; Ventilation'!AT9+'3 INPUT SAP DATA'!$U13)</f>
        <v>68.392683796610171</v>
      </c>
      <c r="F9" s="24">
        <f>IF($B9="","",'Infiltration &amp; Ventilation'!AU9+'3 INPUT SAP DATA'!$U13)</f>
        <v>67.84772738983051</v>
      </c>
      <c r="G9" s="24">
        <f>IF($B9="","",'Infiltration &amp; Ventilation'!AV9+'3 INPUT SAP DATA'!$U13)</f>
        <v>67.84772738983051</v>
      </c>
      <c r="H9" s="24">
        <f>IF($B9="","",'Infiltration &amp; Ventilation'!AW9+'3 INPUT SAP DATA'!$U13)</f>
        <v>67.302770983050848</v>
      </c>
      <c r="I9" s="24">
        <f>IF($B9="","",'Infiltration &amp; Ventilation'!AX9+'3 INPUT SAP DATA'!$U13)</f>
        <v>67.302770983050848</v>
      </c>
      <c r="J9" s="24">
        <f>IF($B9="","",'Infiltration &amp; Ventilation'!AY9+'3 INPUT SAP DATA'!$U13)</f>
        <v>67.211944915254236</v>
      </c>
      <c r="K9" s="24">
        <f>IF($B9="","",'Infiltration &amp; Ventilation'!AZ9+'3 INPUT SAP DATA'!$U13)</f>
        <v>67.575249186440686</v>
      </c>
      <c r="L9" s="24">
        <f>IF($B9="","",'Infiltration &amp; Ventilation'!BA9+'3 INPUT SAP DATA'!$U13)</f>
        <v>68.211031661016946</v>
      </c>
      <c r="M9" s="24">
        <f>IF($B9="","",'Infiltration &amp; Ventilation'!BB9+'3 INPUT SAP DATA'!$U13)</f>
        <v>68.301857728813559</v>
      </c>
      <c r="N9" s="24">
        <f>IF($B9="","",'Infiltration &amp; Ventilation'!BC9+'3 INPUT SAP DATA'!$U13)</f>
        <v>68.665161999999995</v>
      </c>
      <c r="O9" s="176">
        <f>IF($B9="","",'3 INPUT SAP DATA'!$T13/(3.6*(C9/'3 INPUT SAP DATA'!$K13)))</f>
        <v>46.612697244571237</v>
      </c>
      <c r="P9" s="176">
        <f>IF($B9="","",'3 INPUT SAP DATA'!$T13/(3.6*(D9/'3 INPUT SAP DATA'!$K13)))</f>
        <v>46.860305483645959</v>
      </c>
      <c r="Q9" s="176">
        <f>IF($B9="","",'3 INPUT SAP DATA'!$T13/(3.6*(E9/'3 INPUT SAP DATA'!$K13)))</f>
        <v>46.860305483645959</v>
      </c>
      <c r="R9" s="176">
        <f>IF($B9="","",'3 INPUT SAP DATA'!$T13/(3.6*(F9/'3 INPUT SAP DATA'!$K13)))</f>
        <v>47.236689847270092</v>
      </c>
      <c r="S9" s="176">
        <f>IF($B9="","",'3 INPUT SAP DATA'!$T13/(3.6*(G9/'3 INPUT SAP DATA'!$K13)))</f>
        <v>47.236689847270092</v>
      </c>
      <c r="T9" s="176">
        <f>IF($B9="","",'3 INPUT SAP DATA'!$T13/(3.6*(H9/'3 INPUT SAP DATA'!$K13)))</f>
        <v>47.619169444935032</v>
      </c>
      <c r="U9" s="176">
        <f>IF($B9="","",'3 INPUT SAP DATA'!$T13/(3.6*(I9/'3 INPUT SAP DATA'!$K13)))</f>
        <v>47.619169444935032</v>
      </c>
      <c r="V9" s="176">
        <f>IF($B9="","",'3 INPUT SAP DATA'!$T13/(3.6*(J9/'3 INPUT SAP DATA'!$K13)))</f>
        <v>47.683519047046353</v>
      </c>
      <c r="W9" s="176">
        <f>IF($B9="","",'3 INPUT SAP DATA'!$T13/(3.6*(K9/'3 INPUT SAP DATA'!$K13)))</f>
        <v>47.427158525353022</v>
      </c>
      <c r="X9" s="176">
        <f>IF($B9="","",'3 INPUT SAP DATA'!$T13/(3.6*(L9/'3 INPUT SAP DATA'!$K13)))</f>
        <v>46.985098707826438</v>
      </c>
      <c r="Y9" s="176">
        <f>IF($B9="","",'3 INPUT SAP DATA'!$T13/(3.6*(M9/'3 INPUT SAP DATA'!$K13)))</f>
        <v>46.922619122313392</v>
      </c>
      <c r="Z9" s="176">
        <f>IF($B9="","",'3 INPUT SAP DATA'!$T13/(3.6*(N9/'3 INPUT SAP DATA'!$K13)))</f>
        <v>46.67435366358788</v>
      </c>
      <c r="AA9" s="176">
        <f>IF($B9="","",1+(O9/15))</f>
        <v>4.1075131496380823</v>
      </c>
      <c r="AB9" s="176">
        <f t="shared" ref="AB9:AL9" si="0">IF($B9="","",1+(P9/15))</f>
        <v>4.1240203655763974</v>
      </c>
      <c r="AC9" s="176">
        <f t="shared" si="0"/>
        <v>4.1240203655763974</v>
      </c>
      <c r="AD9" s="176">
        <f t="shared" si="0"/>
        <v>4.1491126564846734</v>
      </c>
      <c r="AE9" s="176">
        <f t="shared" si="0"/>
        <v>4.1491126564846734</v>
      </c>
      <c r="AF9" s="176">
        <f t="shared" si="0"/>
        <v>4.1746112963290027</v>
      </c>
      <c r="AG9" s="176">
        <f t="shared" si="0"/>
        <v>4.1746112963290027</v>
      </c>
      <c r="AH9" s="176">
        <f t="shared" si="0"/>
        <v>4.1789012698030898</v>
      </c>
      <c r="AI9" s="176">
        <f t="shared" si="0"/>
        <v>4.1618105683568682</v>
      </c>
      <c r="AJ9" s="176">
        <f t="shared" si="0"/>
        <v>4.1323399138550965</v>
      </c>
      <c r="AK9" s="176">
        <f t="shared" si="0"/>
        <v>4.1281746081542261</v>
      </c>
      <c r="AL9" s="176">
        <f t="shared" si="0"/>
        <v>4.1116235775725247</v>
      </c>
      <c r="AM9" s="175">
        <f>IF($B9="", "", C9 * (HLOOKUP(AM$8, Data!$D$21:$O$22, 2, FALSE) - INDEX(Data!D$26:D$47, MATCH('3 INPUT SAP DATA'!$C$6, Data!$C$26:$C$47, 0))))</f>
        <v>955.70823414237282</v>
      </c>
      <c r="AN9" s="175">
        <f>IF($B9="", "", D9 * (HLOOKUP(AN$8, Data!$D$21:$O$22, 2, FALSE) - INDEX(Data!E$26:E$47, MATCH('3 INPUT SAP DATA'!$C$6, Data!$C$26:$C$47, 0))))</f>
        <v>930.14049963389834</v>
      </c>
      <c r="AO9" s="175">
        <f>IF($B9="", "", E9 * (HLOOKUP(AO$8, Data!$D$21:$O$22, 2, FALSE) - INDEX(Data!F$26:F$47, MATCH('3 INPUT SAP DATA'!$C$6, Data!$C$26:$C$47, 0))))</f>
        <v>854.90854745762715</v>
      </c>
      <c r="AP9" s="175">
        <f>IF($B9="", "", F9 * (HLOOKUP(AP$8, Data!$D$21:$O$22, 2, FALSE) - INDEX(Data!G$26:G$47, MATCH('3 INPUT SAP DATA'!$C$6, Data!$C$26:$C$47, 0))))</f>
        <v>725.97068307118639</v>
      </c>
      <c r="AQ9" s="175">
        <f>IF($B9="", "", G9 * (HLOOKUP(AQ$8, Data!$D$21:$O$22, 2, FALSE) - INDEX(Data!H$26:H$47, MATCH('3 INPUT SAP DATA'!$C$6, Data!$C$26:$C$47, 0))))</f>
        <v>549.56659185762715</v>
      </c>
      <c r="AR9" s="175">
        <f>IF($B9="", "", H9 * (HLOOKUP(AR$8, Data!$D$21:$O$22, 2, FALSE) - INDEX(Data!I$26:I$47, MATCH('3 INPUT SAP DATA'!$C$6, Data!$C$26:$C$47, 0))))</f>
        <v>370.16524040677967</v>
      </c>
      <c r="AS9" s="175">
        <f>IF($B9="", "", I9 * (HLOOKUP(AS$8, Data!$D$21:$O$22, 2, FALSE) - INDEX(Data!J$26:J$47, MATCH('3 INPUT SAP DATA'!$C$6, Data!$C$26:$C$47, 0))))</f>
        <v>255.75052973559326</v>
      </c>
      <c r="AT9" s="175">
        <f>IF($B9="", "", J9 * (HLOOKUP(AT$8, Data!$D$21:$O$22, 2, FALSE) - INDEX(Data!K$26:K$47, MATCH('3 INPUT SAP DATA'!$C$6, Data!$C$26:$C$47, 0))))</f>
        <v>248.68419618644063</v>
      </c>
      <c r="AU9" s="175">
        <f>IF($B9="", "", K9 * (HLOOKUP(AU$8, Data!$D$21:$O$22, 2, FALSE) - INDEX(Data!L$26:L$47, MATCH('3 INPUT SAP DATA'!$C$6, Data!$C$26:$C$47, 0))))</f>
        <v>364.90634560677972</v>
      </c>
      <c r="AV9" s="175">
        <f>IF($B9="", "", L9 * (HLOOKUP(AV$8, Data!$D$21:$O$22, 2, FALSE) - INDEX(Data!M$26:M$47, MATCH('3 INPUT SAP DATA'!$C$6, Data!$C$26:$C$47, 0))))</f>
        <v>559.33045962033896</v>
      </c>
      <c r="AW9" s="175">
        <f>IF($B9="", "", M9 * (HLOOKUP(AW$8, Data!$D$21:$O$22, 2, FALSE) - INDEX(Data!N$26:N$47, MATCH('3 INPUT SAP DATA'!$C$6, Data!$C$26:$C$47, 0))))</f>
        <v>751.3204350169492</v>
      </c>
      <c r="AX9" s="175">
        <f>IF($B9="", "", N9 * (HLOOKUP(AX$8, Data!$D$21:$O$22, 2, FALSE) - INDEX(Data!O$26:O$47, MATCH('3 INPUT SAP DATA'!$C$6, Data!$C$26:$C$47, 0))))</f>
        <v>933.84620319999988</v>
      </c>
      <c r="AY9" s="171">
        <f>IF($B9="","",(IHG!CI10+'3 INPUT SAP DATA'!V13)/AM9)</f>
        <v>0.3291294346709252</v>
      </c>
      <c r="AZ9" s="171">
        <f>IF($B9="","",(IHG!CJ10+'3 INPUT SAP DATA'!W13)/AN9)</f>
        <v>0.38712155367615053</v>
      </c>
      <c r="BA9" s="171">
        <f>IF($B9="","",(IHG!CK10+'3 INPUT SAP DATA'!X13)/AO9)</f>
        <v>0.48643484609911841</v>
      </c>
      <c r="BB9" s="171">
        <f>IF($B9="","",(IHG!CL10+'3 INPUT SAP DATA'!Y13)/AP9)</f>
        <v>0.6681910287085947</v>
      </c>
      <c r="BC9" s="171">
        <f>IF($B9="","",(IHG!CM10+'3 INPUT SAP DATA'!Z13)/AQ9)</f>
        <v>0.92910037304666204</v>
      </c>
      <c r="BD9" s="171">
        <f>IF($B9="","",(IHG!CN10+'3 INPUT SAP DATA'!AA13)/AR9)</f>
        <v>1.4449983426052762</v>
      </c>
      <c r="BE9" s="171">
        <f>IF($B9="","",(IHG!CO10+'3 INPUT SAP DATA'!AB13)/AS9)</f>
        <v>1.8770890133054532</v>
      </c>
      <c r="BF9" s="171">
        <f>IF($B9="","",(IHG!CP10+'3 INPUT SAP DATA'!AC13)/AT9)</f>
        <v>1.8570938191201425</v>
      </c>
      <c r="BG9" s="171">
        <f>IF($B9="","",(IHG!CQ10+'3 INPUT SAP DATA'!AD13)/AU9)</f>
        <v>1.153314655214501</v>
      </c>
      <c r="BH9" s="171">
        <f>IF($B9="","",(IHG!CR10+'3 INPUT SAP DATA'!AE13)/AV9)</f>
        <v>0.63743356980661625</v>
      </c>
      <c r="BI9" s="171">
        <f>IF($B9="","",(IHG!CS10+'3 INPUT SAP DATA'!AF13)/AW9)</f>
        <v>0.41810866397284802</v>
      </c>
      <c r="BJ9" s="171">
        <f>IF($B9="","",(IHG!CT10+'3 INPUT SAP DATA'!AG13)/AX9)</f>
        <v>0.31692255554132004</v>
      </c>
      <c r="BK9" s="171">
        <f>IF($B9="", "",
    IF(AY9&lt;=0, 1,
        IF(AY9=1, AA9/(AA9+1),
            IF(AY9&gt;0, (1-AY9^AA9)/(1-AY9^(AA9+1)))
        )
    )
)</f>
        <v>0.99299017467903095</v>
      </c>
      <c r="BL9" s="171">
        <f t="shared" ref="BL9:BV9" si="1">IF($B9="", "",
    IF(AZ9&lt;=0, 1,
        IF(AZ9=1, AB9/(AB9+1),
            IF(AZ9&gt;0, (1-AZ9^AB9)/(1-AZ9^(AB9+1)))
        )
    )
)</f>
        <v>0.98766843713449282</v>
      </c>
      <c r="BM9" s="171">
        <f t="shared" si="1"/>
        <v>0.97303300412587612</v>
      </c>
      <c r="BN9" s="171">
        <f t="shared" si="1"/>
        <v>0.92878270607546798</v>
      </c>
      <c r="BO9" s="171">
        <f t="shared" si="1"/>
        <v>0.83422535427951938</v>
      </c>
      <c r="BP9" s="171">
        <f t="shared" si="1"/>
        <v>0.63818638857074872</v>
      </c>
      <c r="BQ9" s="171">
        <f t="shared" si="1"/>
        <v>0.51405853018334902</v>
      </c>
      <c r="BR9" s="171">
        <f t="shared" si="1"/>
        <v>0.5189819138223386</v>
      </c>
      <c r="BS9" s="171">
        <f t="shared" si="1"/>
        <v>0.74490161461737014</v>
      </c>
      <c r="BT9" s="171">
        <f t="shared" si="1"/>
        <v>0.93739718454783827</v>
      </c>
      <c r="BU9" s="171">
        <f t="shared" si="1"/>
        <v>0.98391398817525932</v>
      </c>
      <c r="BV9" s="171">
        <f t="shared" si="1"/>
        <v>0.99392144668172344</v>
      </c>
    </row>
    <row r="10" spans="2:74" s="17" customFormat="1" ht="19.899999999999999" customHeight="1">
      <c r="B10" s="16" t="str">
        <f>IF('3 INPUT SAP DATA'!H14="","",'3 INPUT SAP DATA'!H14)</f>
        <v/>
      </c>
      <c r="C10" s="24" t="str">
        <f>IF($B10="","",'Infiltration &amp; Ventilation'!AR10+'3 INPUT SAP DATA'!$U14)</f>
        <v/>
      </c>
      <c r="D10" s="24" t="str">
        <f>IF($B10="","",'Infiltration &amp; Ventilation'!AS10+'3 INPUT SAP DATA'!$U14)</f>
        <v/>
      </c>
      <c r="E10" s="24" t="str">
        <f>IF($B10="","",'Infiltration &amp; Ventilation'!AT10+'3 INPUT SAP DATA'!$U14)</f>
        <v/>
      </c>
      <c r="F10" s="24" t="str">
        <f>IF($B10="","",'Infiltration &amp; Ventilation'!AU10+'3 INPUT SAP DATA'!$U14)</f>
        <v/>
      </c>
      <c r="G10" s="24" t="str">
        <f>IF($B10="","",'Infiltration &amp; Ventilation'!AV10+'3 INPUT SAP DATA'!$U14)</f>
        <v/>
      </c>
      <c r="H10" s="24" t="str">
        <f>IF($B10="","",'Infiltration &amp; Ventilation'!AW10+'3 INPUT SAP DATA'!$U14)</f>
        <v/>
      </c>
      <c r="I10" s="24" t="str">
        <f>IF($B10="","",'Infiltration &amp; Ventilation'!AX10+'3 INPUT SAP DATA'!$U14)</f>
        <v/>
      </c>
      <c r="J10" s="24" t="str">
        <f>IF($B10="","",'Infiltration &amp; Ventilation'!AY10+'3 INPUT SAP DATA'!$U14)</f>
        <v/>
      </c>
      <c r="K10" s="24" t="str">
        <f>IF($B10="","",'Infiltration &amp; Ventilation'!AZ10+'3 INPUT SAP DATA'!$U14)</f>
        <v/>
      </c>
      <c r="L10" s="24" t="str">
        <f>IF($B10="","",'Infiltration &amp; Ventilation'!BA10+'3 INPUT SAP DATA'!$U14)</f>
        <v/>
      </c>
      <c r="M10" s="24" t="str">
        <f>IF($B10="","",'Infiltration &amp; Ventilation'!BB10+'3 INPUT SAP DATA'!$U14)</f>
        <v/>
      </c>
      <c r="N10" s="24" t="str">
        <f>IF($B10="","",'Infiltration &amp; Ventilation'!BC10+'3 INPUT SAP DATA'!$U14)</f>
        <v/>
      </c>
      <c r="O10" s="176" t="str">
        <f>IF($B10="","",'3 INPUT SAP DATA'!$T14/(3.6*(C10/'3 INPUT SAP DATA'!$K14)))</f>
        <v/>
      </c>
      <c r="P10" s="176" t="str">
        <f>IF($B10="","",'3 INPUT SAP DATA'!$T14/(3.6*(D10/'3 INPUT SAP DATA'!$K14)))</f>
        <v/>
      </c>
      <c r="Q10" s="176" t="str">
        <f>IF($B10="","",'3 INPUT SAP DATA'!$T14/(3.6*(E10/'3 INPUT SAP DATA'!$K14)))</f>
        <v/>
      </c>
      <c r="R10" s="176" t="str">
        <f>IF($B10="","",'3 INPUT SAP DATA'!$T14/(3.6*(F10/'3 INPUT SAP DATA'!$K14)))</f>
        <v/>
      </c>
      <c r="S10" s="176" t="str">
        <f>IF($B10="","",'3 INPUT SAP DATA'!$T14/(3.6*(G10/'3 INPUT SAP DATA'!$K14)))</f>
        <v/>
      </c>
      <c r="T10" s="176" t="str">
        <f>IF($B10="","",'3 INPUT SAP DATA'!$T14/(3.6*(H10/'3 INPUT SAP DATA'!$K14)))</f>
        <v/>
      </c>
      <c r="U10" s="176" t="str">
        <f>IF($B10="","",'3 INPUT SAP DATA'!$T14/(3.6*(I10/'3 INPUT SAP DATA'!$K14)))</f>
        <v/>
      </c>
      <c r="V10" s="176" t="str">
        <f>IF($B10="","",'3 INPUT SAP DATA'!$T14/(3.6*(J10/'3 INPUT SAP DATA'!$K14)))</f>
        <v/>
      </c>
      <c r="W10" s="176" t="str">
        <f>IF($B10="","",'3 INPUT SAP DATA'!$T14/(3.6*(K10/'3 INPUT SAP DATA'!$K14)))</f>
        <v/>
      </c>
      <c r="X10" s="176" t="str">
        <f>IF($B10="","",'3 INPUT SAP DATA'!$T14/(3.6*(L10/'3 INPUT SAP DATA'!$K14)))</f>
        <v/>
      </c>
      <c r="Y10" s="176" t="str">
        <f>IF($B10="","",'3 INPUT SAP DATA'!$T14/(3.6*(M10/'3 INPUT SAP DATA'!$K14)))</f>
        <v/>
      </c>
      <c r="Z10" s="176" t="str">
        <f>IF($B10="","",'3 INPUT SAP DATA'!$T14/(3.6*(N10/'3 INPUT SAP DATA'!$K14)))</f>
        <v/>
      </c>
      <c r="AA10" s="176" t="str">
        <f t="shared" ref="AA10:AA73" si="2">IF($B10="","",1+(O10/15))</f>
        <v/>
      </c>
      <c r="AB10" s="176" t="str">
        <f t="shared" ref="AB10:AB73" si="3">IF($B10="","",1+(P10/15))</f>
        <v/>
      </c>
      <c r="AC10" s="176" t="str">
        <f t="shared" ref="AC10:AC73" si="4">IF($B10="","",1+(Q10/15))</f>
        <v/>
      </c>
      <c r="AD10" s="176" t="str">
        <f t="shared" ref="AD10:AD73" si="5">IF($B10="","",1+(R10/15))</f>
        <v/>
      </c>
      <c r="AE10" s="176" t="str">
        <f t="shared" ref="AE10:AE73" si="6">IF($B10="","",1+(S10/15))</f>
        <v/>
      </c>
      <c r="AF10" s="176" t="str">
        <f t="shared" ref="AF10:AF73" si="7">IF($B10="","",1+(T10/15))</f>
        <v/>
      </c>
      <c r="AG10" s="176" t="str">
        <f t="shared" ref="AG10:AG73" si="8">IF($B10="","",1+(U10/15))</f>
        <v/>
      </c>
      <c r="AH10" s="176" t="str">
        <f t="shared" ref="AH10:AH73" si="9">IF($B10="","",1+(V10/15))</f>
        <v/>
      </c>
      <c r="AI10" s="176" t="str">
        <f t="shared" ref="AI10:AI73" si="10">IF($B10="","",1+(W10/15))</f>
        <v/>
      </c>
      <c r="AJ10" s="176" t="str">
        <f t="shared" ref="AJ10:AJ73" si="11">IF($B10="","",1+(X10/15))</f>
        <v/>
      </c>
      <c r="AK10" s="176" t="str">
        <f t="shared" ref="AK10:AK73" si="12">IF($B10="","",1+(Y10/15))</f>
        <v/>
      </c>
      <c r="AL10" s="176" t="str">
        <f t="shared" ref="AL10:AL73" si="13">IF($B10="","",1+(Z10/15))</f>
        <v/>
      </c>
      <c r="AM10" s="175" t="str">
        <f>IF($B10="", "", C10 * (HLOOKUP(AM$8, Data!$D$21:$O$22, 2, FALSE) - INDEX(Data!D$26:D$47, MATCH('3 INPUT SAP DATA'!$C$6, Data!$C$26:$C$47, 0))))</f>
        <v/>
      </c>
      <c r="AN10" s="175" t="str">
        <f>IF($B10="", "", D10 * (HLOOKUP(AN$8, Data!$D$21:$O$22, 2, FALSE) - INDEX(Data!E$26:E$47, MATCH('3 INPUT SAP DATA'!$C$6, Data!$C$26:$C$47, 0))))</f>
        <v/>
      </c>
      <c r="AO10" s="175" t="str">
        <f>IF($B10="", "", E10 * (HLOOKUP(AO$8, Data!$D$21:$O$22, 2, FALSE) - INDEX(Data!F$26:F$47, MATCH('3 INPUT SAP DATA'!$C$6, Data!$C$26:$C$47, 0))))</f>
        <v/>
      </c>
      <c r="AP10" s="175" t="str">
        <f>IF($B10="", "", F10 * (HLOOKUP(AP$8, Data!$D$21:$O$22, 2, FALSE) - INDEX(Data!G$26:G$47, MATCH('3 INPUT SAP DATA'!$C$6, Data!$C$26:$C$47, 0))))</f>
        <v/>
      </c>
      <c r="AQ10" s="175" t="str">
        <f>IF($B10="", "", G10 * (HLOOKUP(AQ$8, Data!$D$21:$O$22, 2, FALSE) - INDEX(Data!H$26:H$47, MATCH('3 INPUT SAP DATA'!$C$6, Data!$C$26:$C$47, 0))))</f>
        <v/>
      </c>
      <c r="AR10" s="175" t="str">
        <f>IF($B10="", "", H10 * (HLOOKUP(AR$8, Data!$D$21:$O$22, 2, FALSE) - INDEX(Data!I$26:I$47, MATCH('3 INPUT SAP DATA'!$C$6, Data!$C$26:$C$47, 0))))</f>
        <v/>
      </c>
      <c r="AS10" s="175" t="str">
        <f>IF($B10="", "", I10 * (HLOOKUP(AS$8, Data!$D$21:$O$22, 2, FALSE) - INDEX(Data!J$26:J$47, MATCH('3 INPUT SAP DATA'!$C$6, Data!$C$26:$C$47, 0))))</f>
        <v/>
      </c>
      <c r="AT10" s="175" t="str">
        <f>IF($B10="", "", J10 * (HLOOKUP(AT$8, Data!$D$21:$O$22, 2, FALSE) - INDEX(Data!K$26:K$47, MATCH('3 INPUT SAP DATA'!$C$6, Data!$C$26:$C$47, 0))))</f>
        <v/>
      </c>
      <c r="AU10" s="175" t="str">
        <f>IF($B10="", "", K10 * (HLOOKUP(AU$8, Data!$D$21:$O$22, 2, FALSE) - INDEX(Data!L$26:L$47, MATCH('3 INPUT SAP DATA'!$C$6, Data!$C$26:$C$47, 0))))</f>
        <v/>
      </c>
      <c r="AV10" s="175" t="str">
        <f>IF($B10="", "", L10 * (HLOOKUP(AV$8, Data!$D$21:$O$22, 2, FALSE) - INDEX(Data!M$26:M$47, MATCH('3 INPUT SAP DATA'!$C$6, Data!$C$26:$C$47, 0))))</f>
        <v/>
      </c>
      <c r="AW10" s="175" t="str">
        <f>IF($B10="", "", M10 * (HLOOKUP(AW$8, Data!$D$21:$O$22, 2, FALSE) - INDEX(Data!N$26:N$47, MATCH('3 INPUT SAP DATA'!$C$6, Data!$C$26:$C$47, 0))))</f>
        <v/>
      </c>
      <c r="AX10" s="175" t="str">
        <f>IF($B10="", "", N10 * (HLOOKUP(AX$8, Data!$D$21:$O$22, 2, FALSE) - INDEX(Data!O$26:O$47, MATCH('3 INPUT SAP DATA'!$C$6, Data!$C$26:$C$47, 0))))</f>
        <v/>
      </c>
      <c r="AY10" s="171" t="str">
        <f>IF($B10="","",(IHG!CI11+'3 INPUT SAP DATA'!V14)/AM10)</f>
        <v/>
      </c>
      <c r="AZ10" s="171" t="str">
        <f>IF($B10="","",(IHG!CJ11+'3 INPUT SAP DATA'!W14)/AN10)</f>
        <v/>
      </c>
      <c r="BA10" s="171" t="str">
        <f>IF($B10="","",(IHG!CK11+'3 INPUT SAP DATA'!X14)/AO10)</f>
        <v/>
      </c>
      <c r="BB10" s="171" t="str">
        <f>IF($B10="","",(IHG!CL11+'3 INPUT SAP DATA'!Y14)/AP10)</f>
        <v/>
      </c>
      <c r="BC10" s="171" t="str">
        <f>IF($B10="","",(IHG!CM11+'3 INPUT SAP DATA'!Z14)/AQ10)</f>
        <v/>
      </c>
      <c r="BD10" s="171" t="str">
        <f>IF($B10="","",(IHG!CN11+'3 INPUT SAP DATA'!AA14)/AR10)</f>
        <v/>
      </c>
      <c r="BE10" s="171" t="str">
        <f>IF($B10="","",(IHG!CO11+'3 INPUT SAP DATA'!AB14)/AS10)</f>
        <v/>
      </c>
      <c r="BF10" s="171" t="str">
        <f>IF($B10="","",(IHG!CP11+'3 INPUT SAP DATA'!AC14)/AT10)</f>
        <v/>
      </c>
      <c r="BG10" s="171" t="str">
        <f>IF($B10="","",(IHG!CQ11+'3 INPUT SAP DATA'!AD14)/AU10)</f>
        <v/>
      </c>
      <c r="BH10" s="171" t="str">
        <f>IF($B10="","",(IHG!CR11+'3 INPUT SAP DATA'!AE14)/AV10)</f>
        <v/>
      </c>
      <c r="BI10" s="171" t="str">
        <f>IF($B10="","",(IHG!CS11+'3 INPUT SAP DATA'!AF14)/AW10)</f>
        <v/>
      </c>
      <c r="BJ10" s="171" t="str">
        <f>IF($B10="","",(IHG!CT11+'3 INPUT SAP DATA'!AG14)/AX10)</f>
        <v/>
      </c>
      <c r="BK10" s="171" t="str">
        <f>IF($B10="", "",
    IF(AY10&lt;=0, 1,
        IF(AY10=1, AA10/(AA10+1),
            IF(AY10&gt;0, (1-AY10^AA10)/(1-AY10^(AA10+1)))
        )
    )
)</f>
        <v/>
      </c>
      <c r="BL10" s="171" t="str">
        <f t="shared" ref="BL10:BL11" si="14">IF($B10="", "",
    IF(AZ10&lt;=0, 1,
        IF(AZ10=1, AB10/(AB10+1),
            IF(AZ10&gt;0, (1-AZ10^AB10)/(1-AZ10^(AB10+1)))
        )
    )
)</f>
        <v/>
      </c>
      <c r="BM10" s="171" t="str">
        <f t="shared" ref="BM10:BM11" si="15">IF($B10="", "",
    IF(BA10&lt;=0, 1,
        IF(BA10=1, AC10/(AC10+1),
            IF(BA10&gt;0, (1-BA10^AC10)/(1-BA10^(AC10+1)))
        )
    )
)</f>
        <v/>
      </c>
      <c r="BN10" s="171" t="str">
        <f t="shared" ref="BN10:BN11" si="16">IF($B10="", "",
    IF(BB10&lt;=0, 1,
        IF(BB10=1, AD10/(AD10+1),
            IF(BB10&gt;0, (1-BB10^AD10)/(1-BB10^(AD10+1)))
        )
    )
)</f>
        <v/>
      </c>
      <c r="BO10" s="171" t="str">
        <f t="shared" ref="BO10:BO11" si="17">IF($B10="", "",
    IF(BC10&lt;=0, 1,
        IF(BC10=1, AE10/(AE10+1),
            IF(BC10&gt;0, (1-BC10^AE10)/(1-BC10^(AE10+1)))
        )
    )
)</f>
        <v/>
      </c>
      <c r="BP10" s="171" t="str">
        <f t="shared" ref="BP10:BP11" si="18">IF($B10="", "",
    IF(BD10&lt;=0, 1,
        IF(BD10=1, AF10/(AF10+1),
            IF(BD10&gt;0, (1-BD10^AF10)/(1-BD10^(AF10+1)))
        )
    )
)</f>
        <v/>
      </c>
      <c r="BQ10" s="171" t="str">
        <f t="shared" ref="BQ10:BQ11" si="19">IF($B10="", "",
    IF(BE10&lt;=0, 1,
        IF(BE10=1, AG10/(AG10+1),
            IF(BE10&gt;0, (1-BE10^AG10)/(1-BE10^(AG10+1)))
        )
    )
)</f>
        <v/>
      </c>
      <c r="BR10" s="171" t="str">
        <f t="shared" ref="BR10:BR11" si="20">IF($B10="", "",
    IF(BF10&lt;=0, 1,
        IF(BF10=1, AH10/(AH10+1),
            IF(BF10&gt;0, (1-BF10^AH10)/(1-BF10^(AH10+1)))
        )
    )
)</f>
        <v/>
      </c>
      <c r="BS10" s="171" t="str">
        <f t="shared" ref="BS10:BS11" si="21">IF($B10="", "",
    IF(BG10&lt;=0, 1,
        IF(BG10=1, AI10/(AI10+1),
            IF(BG10&gt;0, (1-BG10^AI10)/(1-BG10^(AI10+1)))
        )
    )
)</f>
        <v/>
      </c>
      <c r="BT10" s="171" t="str">
        <f t="shared" ref="BT10:BT11" si="22">IF($B10="", "",
    IF(BH10&lt;=0, 1,
        IF(BH10=1, AJ10/(AJ10+1),
            IF(BH10&gt;0, (1-BH10^AJ10)/(1-BH10^(AJ10+1)))
        )
    )
)</f>
        <v/>
      </c>
      <c r="BU10" s="171" t="str">
        <f t="shared" ref="BU10:BU11" si="23">IF($B10="", "",
    IF(BI10&lt;=0, 1,
        IF(BI10=1, AK10/(AK10+1),
            IF(BI10&gt;0, (1-BI10^AK10)/(1-BI10^(AK10+1)))
        )
    )
)</f>
        <v/>
      </c>
      <c r="BV10" s="171" t="str">
        <f t="shared" ref="BV10:BV11" si="24">IF($B10="", "",
    IF(BJ10&lt;=0, 1,
        IF(BJ10=1, AL10/(AL10+1),
            IF(BJ10&gt;0, (1-BJ10^AL10)/(1-BJ10^(AL10+1)))
        )
    )
)</f>
        <v/>
      </c>
    </row>
    <row r="11" spans="2:74" s="17" customFormat="1" ht="19.899999999999999" customHeight="1">
      <c r="B11" s="16" t="str">
        <f>IF('3 INPUT SAP DATA'!H15="","",'3 INPUT SAP DATA'!H15)</f>
        <v/>
      </c>
      <c r="C11" s="24" t="str">
        <f>IF($B11="","",'Infiltration &amp; Ventilation'!AR11+'3 INPUT SAP DATA'!$U15)</f>
        <v/>
      </c>
      <c r="D11" s="24" t="str">
        <f>IF($B11="","",'Infiltration &amp; Ventilation'!AS11+'3 INPUT SAP DATA'!$U15)</f>
        <v/>
      </c>
      <c r="E11" s="24" t="str">
        <f>IF($B11="","",'Infiltration &amp; Ventilation'!AT11+'3 INPUT SAP DATA'!$U15)</f>
        <v/>
      </c>
      <c r="F11" s="24" t="str">
        <f>IF($B11="","",'Infiltration &amp; Ventilation'!AU11+'3 INPUT SAP DATA'!$U15)</f>
        <v/>
      </c>
      <c r="G11" s="24" t="str">
        <f>IF($B11="","",'Infiltration &amp; Ventilation'!AV11+'3 INPUT SAP DATA'!$U15)</f>
        <v/>
      </c>
      <c r="H11" s="24" t="str">
        <f>IF($B11="","",'Infiltration &amp; Ventilation'!AW11+'3 INPUT SAP DATA'!$U15)</f>
        <v/>
      </c>
      <c r="I11" s="24" t="str">
        <f>IF($B11="","",'Infiltration &amp; Ventilation'!AX11+'3 INPUT SAP DATA'!$U15)</f>
        <v/>
      </c>
      <c r="J11" s="24" t="str">
        <f>IF($B11="","",'Infiltration &amp; Ventilation'!AY11+'3 INPUT SAP DATA'!$U15)</f>
        <v/>
      </c>
      <c r="K11" s="24" t="str">
        <f>IF($B11="","",'Infiltration &amp; Ventilation'!AZ11+'3 INPUT SAP DATA'!$U15)</f>
        <v/>
      </c>
      <c r="L11" s="24" t="str">
        <f>IF($B11="","",'Infiltration &amp; Ventilation'!BA11+'3 INPUT SAP DATA'!$U15)</f>
        <v/>
      </c>
      <c r="M11" s="24" t="str">
        <f>IF($B11="","",'Infiltration &amp; Ventilation'!BB11+'3 INPUT SAP DATA'!$U15)</f>
        <v/>
      </c>
      <c r="N11" s="24" t="str">
        <f>IF($B11="","",'Infiltration &amp; Ventilation'!BC11+'3 INPUT SAP DATA'!$U15)</f>
        <v/>
      </c>
      <c r="O11" s="176" t="str">
        <f>IF($B11="","",'3 INPUT SAP DATA'!$T15/(3.6*(C11/'3 INPUT SAP DATA'!$K15)))</f>
        <v/>
      </c>
      <c r="P11" s="176" t="str">
        <f>IF($B11="","",'3 INPUT SAP DATA'!$T15/(3.6*(D11/'3 INPUT SAP DATA'!$K15)))</f>
        <v/>
      </c>
      <c r="Q11" s="176" t="str">
        <f>IF($B11="","",'3 INPUT SAP DATA'!$T15/(3.6*(E11/'3 INPUT SAP DATA'!$K15)))</f>
        <v/>
      </c>
      <c r="R11" s="176" t="str">
        <f>IF($B11="","",'3 INPUT SAP DATA'!$T15/(3.6*(F11/'3 INPUT SAP DATA'!$K15)))</f>
        <v/>
      </c>
      <c r="S11" s="176" t="str">
        <f>IF($B11="","",'3 INPUT SAP DATA'!$T15/(3.6*(G11/'3 INPUT SAP DATA'!$K15)))</f>
        <v/>
      </c>
      <c r="T11" s="176" t="str">
        <f>IF($B11="","",'3 INPUT SAP DATA'!$T15/(3.6*(H11/'3 INPUT SAP DATA'!$K15)))</f>
        <v/>
      </c>
      <c r="U11" s="176" t="str">
        <f>IF($B11="","",'3 INPUT SAP DATA'!$T15/(3.6*(I11/'3 INPUT SAP DATA'!$K15)))</f>
        <v/>
      </c>
      <c r="V11" s="176" t="str">
        <f>IF($B11="","",'3 INPUT SAP DATA'!$T15/(3.6*(J11/'3 INPUT SAP DATA'!$K15)))</f>
        <v/>
      </c>
      <c r="W11" s="176" t="str">
        <f>IF($B11="","",'3 INPUT SAP DATA'!$T15/(3.6*(K11/'3 INPUT SAP DATA'!$K15)))</f>
        <v/>
      </c>
      <c r="X11" s="176" t="str">
        <f>IF($B11="","",'3 INPUT SAP DATA'!$T15/(3.6*(L11/'3 INPUT SAP DATA'!$K15)))</f>
        <v/>
      </c>
      <c r="Y11" s="176" t="str">
        <f>IF($B11="","",'3 INPUT SAP DATA'!$T15/(3.6*(M11/'3 INPUT SAP DATA'!$K15)))</f>
        <v/>
      </c>
      <c r="Z11" s="176" t="str">
        <f>IF($B11="","",'3 INPUT SAP DATA'!$T15/(3.6*(N11/'3 INPUT SAP DATA'!$K15)))</f>
        <v/>
      </c>
      <c r="AA11" s="176" t="str">
        <f t="shared" si="2"/>
        <v/>
      </c>
      <c r="AB11" s="176" t="str">
        <f t="shared" si="3"/>
        <v/>
      </c>
      <c r="AC11" s="176" t="str">
        <f t="shared" si="4"/>
        <v/>
      </c>
      <c r="AD11" s="176" t="str">
        <f t="shared" si="5"/>
        <v/>
      </c>
      <c r="AE11" s="176" t="str">
        <f t="shared" si="6"/>
        <v/>
      </c>
      <c r="AF11" s="176" t="str">
        <f t="shared" si="7"/>
        <v/>
      </c>
      <c r="AG11" s="176" t="str">
        <f t="shared" si="8"/>
        <v/>
      </c>
      <c r="AH11" s="176" t="str">
        <f t="shared" si="9"/>
        <v/>
      </c>
      <c r="AI11" s="176" t="str">
        <f t="shared" si="10"/>
        <v/>
      </c>
      <c r="AJ11" s="176" t="str">
        <f t="shared" si="11"/>
        <v/>
      </c>
      <c r="AK11" s="176" t="str">
        <f t="shared" si="12"/>
        <v/>
      </c>
      <c r="AL11" s="176" t="str">
        <f t="shared" si="13"/>
        <v/>
      </c>
      <c r="AM11" s="175" t="str">
        <f>IF($B11="", "", C11 * (HLOOKUP(AM$8, Data!$D$21:$O$22, 2, FALSE) - INDEX(Data!D$26:D$47, MATCH('3 INPUT SAP DATA'!$C$6, Data!$C$26:$C$47, 0))))</f>
        <v/>
      </c>
      <c r="AN11" s="175" t="str">
        <f>IF($B11="", "", D11 * (HLOOKUP(AN$8, Data!$D$21:$O$22, 2, FALSE) - INDEX(Data!E$26:E$47, MATCH('3 INPUT SAP DATA'!$C$6, Data!$C$26:$C$47, 0))))</f>
        <v/>
      </c>
      <c r="AO11" s="175" t="str">
        <f>IF($B11="", "", E11 * (HLOOKUP(AO$8, Data!$D$21:$O$22, 2, FALSE) - INDEX(Data!F$26:F$47, MATCH('3 INPUT SAP DATA'!$C$6, Data!$C$26:$C$47, 0))))</f>
        <v/>
      </c>
      <c r="AP11" s="175" t="str">
        <f>IF($B11="", "", F11 * (HLOOKUP(AP$8, Data!$D$21:$O$22, 2, FALSE) - INDEX(Data!G$26:G$47, MATCH('3 INPUT SAP DATA'!$C$6, Data!$C$26:$C$47, 0))))</f>
        <v/>
      </c>
      <c r="AQ11" s="175" t="str">
        <f>IF($B11="", "", G11 * (HLOOKUP(AQ$8, Data!$D$21:$O$22, 2, FALSE) - INDEX(Data!H$26:H$47, MATCH('3 INPUT SAP DATA'!$C$6, Data!$C$26:$C$47, 0))))</f>
        <v/>
      </c>
      <c r="AR11" s="175" t="str">
        <f>IF($B11="", "", H11 * (HLOOKUP(AR$8, Data!$D$21:$O$22, 2, FALSE) - INDEX(Data!I$26:I$47, MATCH('3 INPUT SAP DATA'!$C$6, Data!$C$26:$C$47, 0))))</f>
        <v/>
      </c>
      <c r="AS11" s="175" t="str">
        <f>IF($B11="", "", I11 * (HLOOKUP(AS$8, Data!$D$21:$O$22, 2, FALSE) - INDEX(Data!J$26:J$47, MATCH('3 INPUT SAP DATA'!$C$6, Data!$C$26:$C$47, 0))))</f>
        <v/>
      </c>
      <c r="AT11" s="175" t="str">
        <f>IF($B11="", "", J11 * (HLOOKUP(AT$8, Data!$D$21:$O$22, 2, FALSE) - INDEX(Data!K$26:K$47, MATCH('3 INPUT SAP DATA'!$C$6, Data!$C$26:$C$47, 0))))</f>
        <v/>
      </c>
      <c r="AU11" s="175" t="str">
        <f>IF($B11="", "", K11 * (HLOOKUP(AU$8, Data!$D$21:$O$22, 2, FALSE) - INDEX(Data!L$26:L$47, MATCH('3 INPUT SAP DATA'!$C$6, Data!$C$26:$C$47, 0))))</f>
        <v/>
      </c>
      <c r="AV11" s="175" t="str">
        <f>IF($B11="", "", L11 * (HLOOKUP(AV$8, Data!$D$21:$O$22, 2, FALSE) - INDEX(Data!M$26:M$47, MATCH('3 INPUT SAP DATA'!$C$6, Data!$C$26:$C$47, 0))))</f>
        <v/>
      </c>
      <c r="AW11" s="175" t="str">
        <f>IF($B11="", "", M11 * (HLOOKUP(AW$8, Data!$D$21:$O$22, 2, FALSE) - INDEX(Data!N$26:N$47, MATCH('3 INPUT SAP DATA'!$C$6, Data!$C$26:$C$47, 0))))</f>
        <v/>
      </c>
      <c r="AX11" s="175" t="str">
        <f>IF($B11="", "", N11 * (HLOOKUP(AX$8, Data!$D$21:$O$22, 2, FALSE) - INDEX(Data!O$26:O$47, MATCH('3 INPUT SAP DATA'!$C$6, Data!$C$26:$C$47, 0))))</f>
        <v/>
      </c>
      <c r="AY11" s="171" t="str">
        <f>IF($B11="","",(IHG!CI12+'3 INPUT SAP DATA'!V15)/AM11)</f>
        <v/>
      </c>
      <c r="AZ11" s="171" t="str">
        <f>IF($B11="","",(IHG!CJ12+'3 INPUT SAP DATA'!W15)/AN11)</f>
        <v/>
      </c>
      <c r="BA11" s="171" t="str">
        <f>IF($B11="","",(IHG!CK12+'3 INPUT SAP DATA'!X15)/AO11)</f>
        <v/>
      </c>
      <c r="BB11" s="171" t="str">
        <f>IF($B11="","",(IHG!CL12+'3 INPUT SAP DATA'!Y15)/AP11)</f>
        <v/>
      </c>
      <c r="BC11" s="171" t="str">
        <f>IF($B11="","",(IHG!CM12+'3 INPUT SAP DATA'!Z15)/AQ11)</f>
        <v/>
      </c>
      <c r="BD11" s="171" t="str">
        <f>IF($B11="","",(IHG!CN12+'3 INPUT SAP DATA'!AA15)/AR11)</f>
        <v/>
      </c>
      <c r="BE11" s="171" t="str">
        <f>IF($B11="","",(IHG!CO12+'3 INPUT SAP DATA'!AB15)/AS11)</f>
        <v/>
      </c>
      <c r="BF11" s="171" t="str">
        <f>IF($B11="","",(IHG!CP12+'3 INPUT SAP DATA'!AC15)/AT11)</f>
        <v/>
      </c>
      <c r="BG11" s="171" t="str">
        <f>IF($B11="","",(IHG!CQ12+'3 INPUT SAP DATA'!AD15)/AU11)</f>
        <v/>
      </c>
      <c r="BH11" s="171" t="str">
        <f>IF($B11="","",(IHG!CR12+'3 INPUT SAP DATA'!AE15)/AV11)</f>
        <v/>
      </c>
      <c r="BI11" s="171" t="str">
        <f>IF($B11="","",(IHG!CS12+'3 INPUT SAP DATA'!AF15)/AW11)</f>
        <v/>
      </c>
      <c r="BJ11" s="171" t="str">
        <f>IF($B11="","",(IHG!CT12+'3 INPUT SAP DATA'!AG15)/AX11)</f>
        <v/>
      </c>
      <c r="BK11" s="171" t="str">
        <f t="shared" ref="BK11:BK74" si="25">IF($B11="", "",
    IF(AY11&lt;=0, 1,
        IF(AY11=1, AA11/(AA11+1),
            IF(AY11&gt;0, (1-AY11^AA11)/(1-AY11^(AA11+1)))
        )
    )
)</f>
        <v/>
      </c>
      <c r="BL11" s="171" t="str">
        <f t="shared" si="14"/>
        <v/>
      </c>
      <c r="BM11" s="171" t="str">
        <f t="shared" si="15"/>
        <v/>
      </c>
      <c r="BN11" s="171" t="str">
        <f t="shared" si="16"/>
        <v/>
      </c>
      <c r="BO11" s="171" t="str">
        <f t="shared" si="17"/>
        <v/>
      </c>
      <c r="BP11" s="171" t="str">
        <f t="shared" si="18"/>
        <v/>
      </c>
      <c r="BQ11" s="171" t="str">
        <f t="shared" si="19"/>
        <v/>
      </c>
      <c r="BR11" s="171" t="str">
        <f t="shared" si="20"/>
        <v/>
      </c>
      <c r="BS11" s="171" t="str">
        <f t="shared" si="21"/>
        <v/>
      </c>
      <c r="BT11" s="171" t="str">
        <f t="shared" si="22"/>
        <v/>
      </c>
      <c r="BU11" s="171" t="str">
        <f t="shared" si="23"/>
        <v/>
      </c>
      <c r="BV11" s="171" t="str">
        <f t="shared" si="24"/>
        <v/>
      </c>
    </row>
    <row r="12" spans="2:74" s="17" customFormat="1" ht="19.899999999999999" customHeight="1">
      <c r="B12" s="16" t="str">
        <f>IF('3 INPUT SAP DATA'!H16="","",'3 INPUT SAP DATA'!H16)</f>
        <v/>
      </c>
      <c r="C12" s="24" t="str">
        <f>IF($B12="","",'Infiltration &amp; Ventilation'!AR12+'3 INPUT SAP DATA'!$U16)</f>
        <v/>
      </c>
      <c r="D12" s="24" t="str">
        <f>IF($B12="","",'Infiltration &amp; Ventilation'!AS12+'3 INPUT SAP DATA'!$U16)</f>
        <v/>
      </c>
      <c r="E12" s="24" t="str">
        <f>IF($B12="","",'Infiltration &amp; Ventilation'!AT12+'3 INPUT SAP DATA'!$U16)</f>
        <v/>
      </c>
      <c r="F12" s="24" t="str">
        <f>IF($B12="","",'Infiltration &amp; Ventilation'!AU12+'3 INPUT SAP DATA'!$U16)</f>
        <v/>
      </c>
      <c r="G12" s="24" t="str">
        <f>IF($B12="","",'Infiltration &amp; Ventilation'!AV12+'3 INPUT SAP DATA'!$U16)</f>
        <v/>
      </c>
      <c r="H12" s="24" t="str">
        <f>IF($B12="","",'Infiltration &amp; Ventilation'!AW12+'3 INPUT SAP DATA'!$U16)</f>
        <v/>
      </c>
      <c r="I12" s="24" t="str">
        <f>IF($B12="","",'Infiltration &amp; Ventilation'!AX12+'3 INPUT SAP DATA'!$U16)</f>
        <v/>
      </c>
      <c r="J12" s="24" t="str">
        <f>IF($B12="","",'Infiltration &amp; Ventilation'!AY12+'3 INPUT SAP DATA'!$U16)</f>
        <v/>
      </c>
      <c r="K12" s="24" t="str">
        <f>IF($B12="","",'Infiltration &amp; Ventilation'!AZ12+'3 INPUT SAP DATA'!$U16)</f>
        <v/>
      </c>
      <c r="L12" s="24" t="str">
        <f>IF($B12="","",'Infiltration &amp; Ventilation'!BA12+'3 INPUT SAP DATA'!$U16)</f>
        <v/>
      </c>
      <c r="M12" s="24" t="str">
        <f>IF($B12="","",'Infiltration &amp; Ventilation'!BB12+'3 INPUT SAP DATA'!$U16)</f>
        <v/>
      </c>
      <c r="N12" s="24" t="str">
        <f>IF($B12="","",'Infiltration &amp; Ventilation'!BC12+'3 INPUT SAP DATA'!$U16)</f>
        <v/>
      </c>
      <c r="O12" s="176" t="str">
        <f>IF($B12="","",'3 INPUT SAP DATA'!$T16/(3.6*(C12/'3 INPUT SAP DATA'!$K16)))</f>
        <v/>
      </c>
      <c r="P12" s="176" t="str">
        <f>IF($B12="","",'3 INPUT SAP DATA'!$T16/(3.6*(D12/'3 INPUT SAP DATA'!$K16)))</f>
        <v/>
      </c>
      <c r="Q12" s="176" t="str">
        <f>IF($B12="","",'3 INPUT SAP DATA'!$T16/(3.6*(E12/'3 INPUT SAP DATA'!$K16)))</f>
        <v/>
      </c>
      <c r="R12" s="176" t="str">
        <f>IF($B12="","",'3 INPUT SAP DATA'!$T16/(3.6*(F12/'3 INPUT SAP DATA'!$K16)))</f>
        <v/>
      </c>
      <c r="S12" s="176" t="str">
        <f>IF($B12="","",'3 INPUT SAP DATA'!$T16/(3.6*(G12/'3 INPUT SAP DATA'!$K16)))</f>
        <v/>
      </c>
      <c r="T12" s="176" t="str">
        <f>IF($B12="","",'3 INPUT SAP DATA'!$T16/(3.6*(H12/'3 INPUT SAP DATA'!$K16)))</f>
        <v/>
      </c>
      <c r="U12" s="176" t="str">
        <f>IF($B12="","",'3 INPUT SAP DATA'!$T16/(3.6*(I12/'3 INPUT SAP DATA'!$K16)))</f>
        <v/>
      </c>
      <c r="V12" s="176" t="str">
        <f>IF($B12="","",'3 INPUT SAP DATA'!$T16/(3.6*(J12/'3 INPUT SAP DATA'!$K16)))</f>
        <v/>
      </c>
      <c r="W12" s="176" t="str">
        <f>IF($B12="","",'3 INPUT SAP DATA'!$T16/(3.6*(K12/'3 INPUT SAP DATA'!$K16)))</f>
        <v/>
      </c>
      <c r="X12" s="176" t="str">
        <f>IF($B12="","",'3 INPUT SAP DATA'!$T16/(3.6*(L12/'3 INPUT SAP DATA'!$K16)))</f>
        <v/>
      </c>
      <c r="Y12" s="176" t="str">
        <f>IF($B12="","",'3 INPUT SAP DATA'!$T16/(3.6*(M12/'3 INPUT SAP DATA'!$K16)))</f>
        <v/>
      </c>
      <c r="Z12" s="176" t="str">
        <f>IF($B12="","",'3 INPUT SAP DATA'!$T16/(3.6*(N12/'3 INPUT SAP DATA'!$K16)))</f>
        <v/>
      </c>
      <c r="AA12" s="176" t="str">
        <f t="shared" si="2"/>
        <v/>
      </c>
      <c r="AB12" s="176" t="str">
        <f t="shared" si="3"/>
        <v/>
      </c>
      <c r="AC12" s="176" t="str">
        <f t="shared" si="4"/>
        <v/>
      </c>
      <c r="AD12" s="176" t="str">
        <f t="shared" si="5"/>
        <v/>
      </c>
      <c r="AE12" s="176" t="str">
        <f t="shared" si="6"/>
        <v/>
      </c>
      <c r="AF12" s="176" t="str">
        <f t="shared" si="7"/>
        <v/>
      </c>
      <c r="AG12" s="176" t="str">
        <f t="shared" si="8"/>
        <v/>
      </c>
      <c r="AH12" s="176" t="str">
        <f t="shared" si="9"/>
        <v/>
      </c>
      <c r="AI12" s="176" t="str">
        <f t="shared" si="10"/>
        <v/>
      </c>
      <c r="AJ12" s="176" t="str">
        <f t="shared" si="11"/>
        <v/>
      </c>
      <c r="AK12" s="176" t="str">
        <f t="shared" si="12"/>
        <v/>
      </c>
      <c r="AL12" s="176" t="str">
        <f t="shared" si="13"/>
        <v/>
      </c>
      <c r="AM12" s="175" t="str">
        <f>IF($B12="", "", C12 * (HLOOKUP(AM$8, Data!$D$21:$O$22, 2, FALSE) - INDEX(Data!D$26:D$47, MATCH('3 INPUT SAP DATA'!$C$6, Data!$C$26:$C$47, 0))))</f>
        <v/>
      </c>
      <c r="AN12" s="175" t="str">
        <f>IF($B12="", "", D12 * (HLOOKUP(AN$8, Data!$D$21:$O$22, 2, FALSE) - INDEX(Data!E$26:E$47, MATCH('3 INPUT SAP DATA'!$C$6, Data!$C$26:$C$47, 0))))</f>
        <v/>
      </c>
      <c r="AO12" s="175" t="str">
        <f>IF($B12="", "", E12 * (HLOOKUP(AO$8, Data!$D$21:$O$22, 2, FALSE) - INDEX(Data!F$26:F$47, MATCH('3 INPUT SAP DATA'!$C$6, Data!$C$26:$C$47, 0))))</f>
        <v/>
      </c>
      <c r="AP12" s="175" t="str">
        <f>IF($B12="", "", F12 * (HLOOKUP(AP$8, Data!$D$21:$O$22, 2, FALSE) - INDEX(Data!G$26:G$47, MATCH('3 INPUT SAP DATA'!$C$6, Data!$C$26:$C$47, 0))))</f>
        <v/>
      </c>
      <c r="AQ12" s="175" t="str">
        <f>IF($B12="", "", G12 * (HLOOKUP(AQ$8, Data!$D$21:$O$22, 2, FALSE) - INDEX(Data!H$26:H$47, MATCH('3 INPUT SAP DATA'!$C$6, Data!$C$26:$C$47, 0))))</f>
        <v/>
      </c>
      <c r="AR12" s="175" t="str">
        <f>IF($B12="", "", H12 * (HLOOKUP(AR$8, Data!$D$21:$O$22, 2, FALSE) - INDEX(Data!I$26:I$47, MATCH('3 INPUT SAP DATA'!$C$6, Data!$C$26:$C$47, 0))))</f>
        <v/>
      </c>
      <c r="AS12" s="175" t="str">
        <f>IF($B12="", "", I12 * (HLOOKUP(AS$8, Data!$D$21:$O$22, 2, FALSE) - INDEX(Data!J$26:J$47, MATCH('3 INPUT SAP DATA'!$C$6, Data!$C$26:$C$47, 0))))</f>
        <v/>
      </c>
      <c r="AT12" s="175" t="str">
        <f>IF($B12="", "", J12 * (HLOOKUP(AT$8, Data!$D$21:$O$22, 2, FALSE) - INDEX(Data!K$26:K$47, MATCH('3 INPUT SAP DATA'!$C$6, Data!$C$26:$C$47, 0))))</f>
        <v/>
      </c>
      <c r="AU12" s="175" t="str">
        <f>IF($B12="", "", K12 * (HLOOKUP(AU$8, Data!$D$21:$O$22, 2, FALSE) - INDEX(Data!L$26:L$47, MATCH('3 INPUT SAP DATA'!$C$6, Data!$C$26:$C$47, 0))))</f>
        <v/>
      </c>
      <c r="AV12" s="175" t="str">
        <f>IF($B12="", "", L12 * (HLOOKUP(AV$8, Data!$D$21:$O$22, 2, FALSE) - INDEX(Data!M$26:M$47, MATCH('3 INPUT SAP DATA'!$C$6, Data!$C$26:$C$47, 0))))</f>
        <v/>
      </c>
      <c r="AW12" s="175" t="str">
        <f>IF($B12="", "", M12 * (HLOOKUP(AW$8, Data!$D$21:$O$22, 2, FALSE) - INDEX(Data!N$26:N$47, MATCH('3 INPUT SAP DATA'!$C$6, Data!$C$26:$C$47, 0))))</f>
        <v/>
      </c>
      <c r="AX12" s="175" t="str">
        <f>IF($B12="", "", N12 * (HLOOKUP(AX$8, Data!$D$21:$O$22, 2, FALSE) - INDEX(Data!O$26:O$47, MATCH('3 INPUT SAP DATA'!$C$6, Data!$C$26:$C$47, 0))))</f>
        <v/>
      </c>
      <c r="AY12" s="171" t="str">
        <f>IF($B12="","",(IHG!CI13+'3 INPUT SAP DATA'!V16)/AM12)</f>
        <v/>
      </c>
      <c r="AZ12" s="171" t="str">
        <f>IF($B12="","",(IHG!CJ13+'3 INPUT SAP DATA'!W16)/AN12)</f>
        <v/>
      </c>
      <c r="BA12" s="171" t="str">
        <f>IF($B12="","",(IHG!CK13+'3 INPUT SAP DATA'!X16)/AO12)</f>
        <v/>
      </c>
      <c r="BB12" s="171" t="str">
        <f>IF($B12="","",(IHG!CL13+'3 INPUT SAP DATA'!Y16)/AP12)</f>
        <v/>
      </c>
      <c r="BC12" s="171" t="str">
        <f>IF($B12="","",(IHG!CM13+'3 INPUT SAP DATA'!Z16)/AQ12)</f>
        <v/>
      </c>
      <c r="BD12" s="171" t="str">
        <f>IF($B12="","",(IHG!CN13+'3 INPUT SAP DATA'!AA16)/AR12)</f>
        <v/>
      </c>
      <c r="BE12" s="171" t="str">
        <f>IF($B12="","",(IHG!CO13+'3 INPUT SAP DATA'!AB16)/AS12)</f>
        <v/>
      </c>
      <c r="BF12" s="171" t="str">
        <f>IF($B12="","",(IHG!CP13+'3 INPUT SAP DATA'!AC16)/AT12)</f>
        <v/>
      </c>
      <c r="BG12" s="171" t="str">
        <f>IF($B12="","",(IHG!CQ13+'3 INPUT SAP DATA'!AD16)/AU12)</f>
        <v/>
      </c>
      <c r="BH12" s="171" t="str">
        <f>IF($B12="","",(IHG!CR13+'3 INPUT SAP DATA'!AE16)/AV12)</f>
        <v/>
      </c>
      <c r="BI12" s="171" t="str">
        <f>IF($B12="","",(IHG!CS13+'3 INPUT SAP DATA'!AF16)/AW12)</f>
        <v/>
      </c>
      <c r="BJ12" s="171" t="str">
        <f>IF($B12="","",(IHG!CT13+'3 INPUT SAP DATA'!AG16)/AX12)</f>
        <v/>
      </c>
      <c r="BK12" s="171" t="str">
        <f t="shared" si="25"/>
        <v/>
      </c>
      <c r="BL12" s="171" t="str">
        <f t="shared" ref="BL12:BL75" si="26">IF($B12="", "",
    IF(AZ12&lt;=0, 1,
        IF(AZ12=1, AB12/(AB12+1),
            IF(AZ12&gt;0, (1-AZ12^AB12)/(1-AZ12^(AB12+1)))
        )
    )
)</f>
        <v/>
      </c>
      <c r="BM12" s="171" t="str">
        <f t="shared" ref="BM12:BM75" si="27">IF($B12="", "",
    IF(BA12&lt;=0, 1,
        IF(BA12=1, AC12/(AC12+1),
            IF(BA12&gt;0, (1-BA12^AC12)/(1-BA12^(AC12+1)))
        )
    )
)</f>
        <v/>
      </c>
      <c r="BN12" s="171" t="str">
        <f t="shared" ref="BN12:BN75" si="28">IF($B12="", "",
    IF(BB12&lt;=0, 1,
        IF(BB12=1, AD12/(AD12+1),
            IF(BB12&gt;0, (1-BB12^AD12)/(1-BB12^(AD12+1)))
        )
    )
)</f>
        <v/>
      </c>
      <c r="BO12" s="171" t="str">
        <f t="shared" ref="BO12:BO75" si="29">IF($B12="", "",
    IF(BC12&lt;=0, 1,
        IF(BC12=1, AE12/(AE12+1),
            IF(BC12&gt;0, (1-BC12^AE12)/(1-BC12^(AE12+1)))
        )
    )
)</f>
        <v/>
      </c>
      <c r="BP12" s="171" t="str">
        <f t="shared" ref="BP12:BP75" si="30">IF($B12="", "",
    IF(BD12&lt;=0, 1,
        IF(BD12=1, AF12/(AF12+1),
            IF(BD12&gt;0, (1-BD12^AF12)/(1-BD12^(AF12+1)))
        )
    )
)</f>
        <v/>
      </c>
      <c r="BQ12" s="171" t="str">
        <f t="shared" ref="BQ12:BQ75" si="31">IF($B12="", "",
    IF(BE12&lt;=0, 1,
        IF(BE12=1, AG12/(AG12+1),
            IF(BE12&gt;0, (1-BE12^AG12)/(1-BE12^(AG12+1)))
        )
    )
)</f>
        <v/>
      </c>
      <c r="BR12" s="171" t="str">
        <f t="shared" ref="BR12:BR75" si="32">IF($B12="", "",
    IF(BF12&lt;=0, 1,
        IF(BF12=1, AH12/(AH12+1),
            IF(BF12&gt;0, (1-BF12^AH12)/(1-BF12^(AH12+1)))
        )
    )
)</f>
        <v/>
      </c>
      <c r="BS12" s="171" t="str">
        <f t="shared" ref="BS12:BS75" si="33">IF($B12="", "",
    IF(BG12&lt;=0, 1,
        IF(BG12=1, AI12/(AI12+1),
            IF(BG12&gt;0, (1-BG12^AI12)/(1-BG12^(AI12+1)))
        )
    )
)</f>
        <v/>
      </c>
      <c r="BT12" s="171" t="str">
        <f t="shared" ref="BT12:BT75" si="34">IF($B12="", "",
    IF(BH12&lt;=0, 1,
        IF(BH12=1, AJ12/(AJ12+1),
            IF(BH12&gt;0, (1-BH12^AJ12)/(1-BH12^(AJ12+1)))
        )
    )
)</f>
        <v/>
      </c>
      <c r="BU12" s="171" t="str">
        <f t="shared" ref="BU12:BU75" si="35">IF($B12="", "",
    IF(BI12&lt;=0, 1,
        IF(BI12=1, AK12/(AK12+1),
            IF(BI12&gt;0, (1-BI12^AK12)/(1-BI12^(AK12+1)))
        )
    )
)</f>
        <v/>
      </c>
      <c r="BV12" s="171" t="str">
        <f t="shared" ref="BV12:BV75" si="36">IF($B12="", "",
    IF(BJ12&lt;=0, 1,
        IF(BJ12=1, AL12/(AL12+1),
            IF(BJ12&gt;0, (1-BJ12^AL12)/(1-BJ12^(AL12+1)))
        )
    )
)</f>
        <v/>
      </c>
    </row>
    <row r="13" spans="2:74" s="17" customFormat="1" ht="19.899999999999999" customHeight="1">
      <c r="B13" s="16" t="str">
        <f>IF('3 INPUT SAP DATA'!H17="","",'3 INPUT SAP DATA'!H17)</f>
        <v/>
      </c>
      <c r="C13" s="24" t="str">
        <f>IF($B13="","",'Infiltration &amp; Ventilation'!AR13+'3 INPUT SAP DATA'!$U17)</f>
        <v/>
      </c>
      <c r="D13" s="24" t="str">
        <f>IF($B13="","",'Infiltration &amp; Ventilation'!AS13+'3 INPUT SAP DATA'!$U17)</f>
        <v/>
      </c>
      <c r="E13" s="24" t="str">
        <f>IF($B13="","",'Infiltration &amp; Ventilation'!AT13+'3 INPUT SAP DATA'!$U17)</f>
        <v/>
      </c>
      <c r="F13" s="24" t="str">
        <f>IF($B13="","",'Infiltration &amp; Ventilation'!AU13+'3 INPUT SAP DATA'!$U17)</f>
        <v/>
      </c>
      <c r="G13" s="24" t="str">
        <f>IF($B13="","",'Infiltration &amp; Ventilation'!AV13+'3 INPUT SAP DATA'!$U17)</f>
        <v/>
      </c>
      <c r="H13" s="24" t="str">
        <f>IF($B13="","",'Infiltration &amp; Ventilation'!AW13+'3 INPUT SAP DATA'!$U17)</f>
        <v/>
      </c>
      <c r="I13" s="24" t="str">
        <f>IF($B13="","",'Infiltration &amp; Ventilation'!AX13+'3 INPUT SAP DATA'!$U17)</f>
        <v/>
      </c>
      <c r="J13" s="24" t="str">
        <f>IF($B13="","",'Infiltration &amp; Ventilation'!AY13+'3 INPUT SAP DATA'!$U17)</f>
        <v/>
      </c>
      <c r="K13" s="24" t="str">
        <f>IF($B13="","",'Infiltration &amp; Ventilation'!AZ13+'3 INPUT SAP DATA'!$U17)</f>
        <v/>
      </c>
      <c r="L13" s="24" t="str">
        <f>IF($B13="","",'Infiltration &amp; Ventilation'!BA13+'3 INPUT SAP DATA'!$U17)</f>
        <v/>
      </c>
      <c r="M13" s="24" t="str">
        <f>IF($B13="","",'Infiltration &amp; Ventilation'!BB13+'3 INPUT SAP DATA'!$U17)</f>
        <v/>
      </c>
      <c r="N13" s="24" t="str">
        <f>IF($B13="","",'Infiltration &amp; Ventilation'!BC13+'3 INPUT SAP DATA'!$U17)</f>
        <v/>
      </c>
      <c r="O13" s="176" t="str">
        <f>IF($B13="","",'3 INPUT SAP DATA'!$T17/(3.6*(C13/'3 INPUT SAP DATA'!$K17)))</f>
        <v/>
      </c>
      <c r="P13" s="176" t="str">
        <f>IF($B13="","",'3 INPUT SAP DATA'!$T17/(3.6*(D13/'3 INPUT SAP DATA'!$K17)))</f>
        <v/>
      </c>
      <c r="Q13" s="176" t="str">
        <f>IF($B13="","",'3 INPUT SAP DATA'!$T17/(3.6*(E13/'3 INPUT SAP DATA'!$K17)))</f>
        <v/>
      </c>
      <c r="R13" s="176" t="str">
        <f>IF($B13="","",'3 INPUT SAP DATA'!$T17/(3.6*(F13/'3 INPUT SAP DATA'!$K17)))</f>
        <v/>
      </c>
      <c r="S13" s="176" t="str">
        <f>IF($B13="","",'3 INPUT SAP DATA'!$T17/(3.6*(G13/'3 INPUT SAP DATA'!$K17)))</f>
        <v/>
      </c>
      <c r="T13" s="176" t="str">
        <f>IF($B13="","",'3 INPUT SAP DATA'!$T17/(3.6*(H13/'3 INPUT SAP DATA'!$K17)))</f>
        <v/>
      </c>
      <c r="U13" s="176" t="str">
        <f>IF($B13="","",'3 INPUT SAP DATA'!$T17/(3.6*(I13/'3 INPUT SAP DATA'!$K17)))</f>
        <v/>
      </c>
      <c r="V13" s="176" t="str">
        <f>IF($B13="","",'3 INPUT SAP DATA'!$T17/(3.6*(J13/'3 INPUT SAP DATA'!$K17)))</f>
        <v/>
      </c>
      <c r="W13" s="176" t="str">
        <f>IF($B13="","",'3 INPUT SAP DATA'!$T17/(3.6*(K13/'3 INPUT SAP DATA'!$K17)))</f>
        <v/>
      </c>
      <c r="X13" s="176" t="str">
        <f>IF($B13="","",'3 INPUT SAP DATA'!$T17/(3.6*(L13/'3 INPUT SAP DATA'!$K17)))</f>
        <v/>
      </c>
      <c r="Y13" s="176" t="str">
        <f>IF($B13="","",'3 INPUT SAP DATA'!$T17/(3.6*(M13/'3 INPUT SAP DATA'!$K17)))</f>
        <v/>
      </c>
      <c r="Z13" s="176" t="str">
        <f>IF($B13="","",'3 INPUT SAP DATA'!$T17/(3.6*(N13/'3 INPUT SAP DATA'!$K17)))</f>
        <v/>
      </c>
      <c r="AA13" s="176" t="str">
        <f t="shared" si="2"/>
        <v/>
      </c>
      <c r="AB13" s="176" t="str">
        <f t="shared" si="3"/>
        <v/>
      </c>
      <c r="AC13" s="176" t="str">
        <f t="shared" si="4"/>
        <v/>
      </c>
      <c r="AD13" s="176" t="str">
        <f t="shared" si="5"/>
        <v/>
      </c>
      <c r="AE13" s="176" t="str">
        <f t="shared" si="6"/>
        <v/>
      </c>
      <c r="AF13" s="176" t="str">
        <f t="shared" si="7"/>
        <v/>
      </c>
      <c r="AG13" s="176" t="str">
        <f t="shared" si="8"/>
        <v/>
      </c>
      <c r="AH13" s="176" t="str">
        <f t="shared" si="9"/>
        <v/>
      </c>
      <c r="AI13" s="176" t="str">
        <f t="shared" si="10"/>
        <v/>
      </c>
      <c r="AJ13" s="176" t="str">
        <f t="shared" si="11"/>
        <v/>
      </c>
      <c r="AK13" s="176" t="str">
        <f t="shared" si="12"/>
        <v/>
      </c>
      <c r="AL13" s="176" t="str">
        <f t="shared" si="13"/>
        <v/>
      </c>
      <c r="AM13" s="175" t="str">
        <f>IF($B13="", "", C13 * (HLOOKUP(AM$8, Data!$D$21:$O$22, 2, FALSE) - INDEX(Data!D$26:D$47, MATCH('3 INPUT SAP DATA'!$C$6, Data!$C$26:$C$47, 0))))</f>
        <v/>
      </c>
      <c r="AN13" s="175" t="str">
        <f>IF($B13="", "", D13 * (HLOOKUP(AN$8, Data!$D$21:$O$22, 2, FALSE) - INDEX(Data!E$26:E$47, MATCH('3 INPUT SAP DATA'!$C$6, Data!$C$26:$C$47, 0))))</f>
        <v/>
      </c>
      <c r="AO13" s="175" t="str">
        <f>IF($B13="", "", E13 * (HLOOKUP(AO$8, Data!$D$21:$O$22, 2, FALSE) - INDEX(Data!F$26:F$47, MATCH('3 INPUT SAP DATA'!$C$6, Data!$C$26:$C$47, 0))))</f>
        <v/>
      </c>
      <c r="AP13" s="175" t="str">
        <f>IF($B13="", "", F13 * (HLOOKUP(AP$8, Data!$D$21:$O$22, 2, FALSE) - INDEX(Data!G$26:G$47, MATCH('3 INPUT SAP DATA'!$C$6, Data!$C$26:$C$47, 0))))</f>
        <v/>
      </c>
      <c r="AQ13" s="175" t="str">
        <f>IF($B13="", "", G13 * (HLOOKUP(AQ$8, Data!$D$21:$O$22, 2, FALSE) - INDEX(Data!H$26:H$47, MATCH('3 INPUT SAP DATA'!$C$6, Data!$C$26:$C$47, 0))))</f>
        <v/>
      </c>
      <c r="AR13" s="175" t="str">
        <f>IF($B13="", "", H13 * (HLOOKUP(AR$8, Data!$D$21:$O$22, 2, FALSE) - INDEX(Data!I$26:I$47, MATCH('3 INPUT SAP DATA'!$C$6, Data!$C$26:$C$47, 0))))</f>
        <v/>
      </c>
      <c r="AS13" s="175" t="str">
        <f>IF($B13="", "", I13 * (HLOOKUP(AS$8, Data!$D$21:$O$22, 2, FALSE) - INDEX(Data!J$26:J$47, MATCH('3 INPUT SAP DATA'!$C$6, Data!$C$26:$C$47, 0))))</f>
        <v/>
      </c>
      <c r="AT13" s="175" t="str">
        <f>IF($B13="", "", J13 * (HLOOKUP(AT$8, Data!$D$21:$O$22, 2, FALSE) - INDEX(Data!K$26:K$47, MATCH('3 INPUT SAP DATA'!$C$6, Data!$C$26:$C$47, 0))))</f>
        <v/>
      </c>
      <c r="AU13" s="175" t="str">
        <f>IF($B13="", "", K13 * (HLOOKUP(AU$8, Data!$D$21:$O$22, 2, FALSE) - INDEX(Data!L$26:L$47, MATCH('3 INPUT SAP DATA'!$C$6, Data!$C$26:$C$47, 0))))</f>
        <v/>
      </c>
      <c r="AV13" s="175" t="str">
        <f>IF($B13="", "", L13 * (HLOOKUP(AV$8, Data!$D$21:$O$22, 2, FALSE) - INDEX(Data!M$26:M$47, MATCH('3 INPUT SAP DATA'!$C$6, Data!$C$26:$C$47, 0))))</f>
        <v/>
      </c>
      <c r="AW13" s="175" t="str">
        <f>IF($B13="", "", M13 * (HLOOKUP(AW$8, Data!$D$21:$O$22, 2, FALSE) - INDEX(Data!N$26:N$47, MATCH('3 INPUT SAP DATA'!$C$6, Data!$C$26:$C$47, 0))))</f>
        <v/>
      </c>
      <c r="AX13" s="175" t="str">
        <f>IF($B13="", "", N13 * (HLOOKUP(AX$8, Data!$D$21:$O$22, 2, FALSE) - INDEX(Data!O$26:O$47, MATCH('3 INPUT SAP DATA'!$C$6, Data!$C$26:$C$47, 0))))</f>
        <v/>
      </c>
      <c r="AY13" s="171" t="str">
        <f>IF($B13="","",(IHG!CI14+'3 INPUT SAP DATA'!V17)/AM13)</f>
        <v/>
      </c>
      <c r="AZ13" s="171" t="str">
        <f>IF($B13="","",(IHG!CJ14+'3 INPUT SAP DATA'!W17)/AN13)</f>
        <v/>
      </c>
      <c r="BA13" s="171" t="str">
        <f>IF($B13="","",(IHG!CK14+'3 INPUT SAP DATA'!X17)/AO13)</f>
        <v/>
      </c>
      <c r="BB13" s="171" t="str">
        <f>IF($B13="","",(IHG!CL14+'3 INPUT SAP DATA'!Y17)/AP13)</f>
        <v/>
      </c>
      <c r="BC13" s="171" t="str">
        <f>IF($B13="","",(IHG!CM14+'3 INPUT SAP DATA'!Z17)/AQ13)</f>
        <v/>
      </c>
      <c r="BD13" s="171" t="str">
        <f>IF($B13="","",(IHG!CN14+'3 INPUT SAP DATA'!AA17)/AR13)</f>
        <v/>
      </c>
      <c r="BE13" s="171" t="str">
        <f>IF($B13="","",(IHG!CO14+'3 INPUT SAP DATA'!AB17)/AS13)</f>
        <v/>
      </c>
      <c r="BF13" s="171" t="str">
        <f>IF($B13="","",(IHG!CP14+'3 INPUT SAP DATA'!AC17)/AT13)</f>
        <v/>
      </c>
      <c r="BG13" s="171" t="str">
        <f>IF($B13="","",(IHG!CQ14+'3 INPUT SAP DATA'!AD17)/AU13)</f>
        <v/>
      </c>
      <c r="BH13" s="171" t="str">
        <f>IF($B13="","",(IHG!CR14+'3 INPUT SAP DATA'!AE17)/AV13)</f>
        <v/>
      </c>
      <c r="BI13" s="171" t="str">
        <f>IF($B13="","",(IHG!CS14+'3 INPUT SAP DATA'!AF17)/AW13)</f>
        <v/>
      </c>
      <c r="BJ13" s="171" t="str">
        <f>IF($B13="","",(IHG!CT14+'3 INPUT SAP DATA'!AG17)/AX13)</f>
        <v/>
      </c>
      <c r="BK13" s="171" t="str">
        <f t="shared" si="25"/>
        <v/>
      </c>
      <c r="BL13" s="171" t="str">
        <f t="shared" si="26"/>
        <v/>
      </c>
      <c r="BM13" s="171" t="str">
        <f t="shared" si="27"/>
        <v/>
      </c>
      <c r="BN13" s="171" t="str">
        <f t="shared" si="28"/>
        <v/>
      </c>
      <c r="BO13" s="171" t="str">
        <f t="shared" si="29"/>
        <v/>
      </c>
      <c r="BP13" s="171" t="str">
        <f t="shared" si="30"/>
        <v/>
      </c>
      <c r="BQ13" s="171" t="str">
        <f t="shared" si="31"/>
        <v/>
      </c>
      <c r="BR13" s="171" t="str">
        <f t="shared" si="32"/>
        <v/>
      </c>
      <c r="BS13" s="171" t="str">
        <f t="shared" si="33"/>
        <v/>
      </c>
      <c r="BT13" s="171" t="str">
        <f t="shared" si="34"/>
        <v/>
      </c>
      <c r="BU13" s="171" t="str">
        <f t="shared" si="35"/>
        <v/>
      </c>
      <c r="BV13" s="171" t="str">
        <f t="shared" si="36"/>
        <v/>
      </c>
    </row>
    <row r="14" spans="2:74" s="17" customFormat="1" ht="19.899999999999999" customHeight="1">
      <c r="B14" s="16" t="str">
        <f>IF('3 INPUT SAP DATA'!H18="","",'3 INPUT SAP DATA'!H18)</f>
        <v/>
      </c>
      <c r="C14" s="24" t="str">
        <f>IF($B14="","",'Infiltration &amp; Ventilation'!AR14+'3 INPUT SAP DATA'!$U18)</f>
        <v/>
      </c>
      <c r="D14" s="24" t="str">
        <f>IF($B14="","",'Infiltration &amp; Ventilation'!AS14+'3 INPUT SAP DATA'!$U18)</f>
        <v/>
      </c>
      <c r="E14" s="24" t="str">
        <f>IF($B14="","",'Infiltration &amp; Ventilation'!AT14+'3 INPUT SAP DATA'!$U18)</f>
        <v/>
      </c>
      <c r="F14" s="24" t="str">
        <f>IF($B14="","",'Infiltration &amp; Ventilation'!AU14+'3 INPUT SAP DATA'!$U18)</f>
        <v/>
      </c>
      <c r="G14" s="24" t="str">
        <f>IF($B14="","",'Infiltration &amp; Ventilation'!AV14+'3 INPUT SAP DATA'!$U18)</f>
        <v/>
      </c>
      <c r="H14" s="24" t="str">
        <f>IF($B14="","",'Infiltration &amp; Ventilation'!AW14+'3 INPUT SAP DATA'!$U18)</f>
        <v/>
      </c>
      <c r="I14" s="24" t="str">
        <f>IF($B14="","",'Infiltration &amp; Ventilation'!AX14+'3 INPUT SAP DATA'!$U18)</f>
        <v/>
      </c>
      <c r="J14" s="24" t="str">
        <f>IF($B14="","",'Infiltration &amp; Ventilation'!AY14+'3 INPUT SAP DATA'!$U18)</f>
        <v/>
      </c>
      <c r="K14" s="24" t="str">
        <f>IF($B14="","",'Infiltration &amp; Ventilation'!AZ14+'3 INPUT SAP DATA'!$U18)</f>
        <v/>
      </c>
      <c r="L14" s="24" t="str">
        <f>IF($B14="","",'Infiltration &amp; Ventilation'!BA14+'3 INPUT SAP DATA'!$U18)</f>
        <v/>
      </c>
      <c r="M14" s="24" t="str">
        <f>IF($B14="","",'Infiltration &amp; Ventilation'!BB14+'3 INPUT SAP DATA'!$U18)</f>
        <v/>
      </c>
      <c r="N14" s="24" t="str">
        <f>IF($B14="","",'Infiltration &amp; Ventilation'!BC14+'3 INPUT SAP DATA'!$U18)</f>
        <v/>
      </c>
      <c r="O14" s="176" t="str">
        <f>IF($B14="","",'3 INPUT SAP DATA'!$T18/(3.6*(C14/'3 INPUT SAP DATA'!$K18)))</f>
        <v/>
      </c>
      <c r="P14" s="176" t="str">
        <f>IF($B14="","",'3 INPUT SAP DATA'!$T18/(3.6*(D14/'3 INPUT SAP DATA'!$K18)))</f>
        <v/>
      </c>
      <c r="Q14" s="176" t="str">
        <f>IF($B14="","",'3 INPUT SAP DATA'!$T18/(3.6*(E14/'3 INPUT SAP DATA'!$K18)))</f>
        <v/>
      </c>
      <c r="R14" s="176" t="str">
        <f>IF($B14="","",'3 INPUT SAP DATA'!$T18/(3.6*(F14/'3 INPUT SAP DATA'!$K18)))</f>
        <v/>
      </c>
      <c r="S14" s="176" t="str">
        <f>IF($B14="","",'3 INPUT SAP DATA'!$T18/(3.6*(G14/'3 INPUT SAP DATA'!$K18)))</f>
        <v/>
      </c>
      <c r="T14" s="176" t="str">
        <f>IF($B14="","",'3 INPUT SAP DATA'!$T18/(3.6*(H14/'3 INPUT SAP DATA'!$K18)))</f>
        <v/>
      </c>
      <c r="U14" s="176" t="str">
        <f>IF($B14="","",'3 INPUT SAP DATA'!$T18/(3.6*(I14/'3 INPUT SAP DATA'!$K18)))</f>
        <v/>
      </c>
      <c r="V14" s="176" t="str">
        <f>IF($B14="","",'3 INPUT SAP DATA'!$T18/(3.6*(J14/'3 INPUT SAP DATA'!$K18)))</f>
        <v/>
      </c>
      <c r="W14" s="176" t="str">
        <f>IF($B14="","",'3 INPUT SAP DATA'!$T18/(3.6*(K14/'3 INPUT SAP DATA'!$K18)))</f>
        <v/>
      </c>
      <c r="X14" s="176" t="str">
        <f>IF($B14="","",'3 INPUT SAP DATA'!$T18/(3.6*(L14/'3 INPUT SAP DATA'!$K18)))</f>
        <v/>
      </c>
      <c r="Y14" s="176" t="str">
        <f>IF($B14="","",'3 INPUT SAP DATA'!$T18/(3.6*(M14/'3 INPUT SAP DATA'!$K18)))</f>
        <v/>
      </c>
      <c r="Z14" s="176" t="str">
        <f>IF($B14="","",'3 INPUT SAP DATA'!$T18/(3.6*(N14/'3 INPUT SAP DATA'!$K18)))</f>
        <v/>
      </c>
      <c r="AA14" s="176" t="str">
        <f t="shared" si="2"/>
        <v/>
      </c>
      <c r="AB14" s="176" t="str">
        <f t="shared" si="3"/>
        <v/>
      </c>
      <c r="AC14" s="176" t="str">
        <f t="shared" si="4"/>
        <v/>
      </c>
      <c r="AD14" s="176" t="str">
        <f t="shared" si="5"/>
        <v/>
      </c>
      <c r="AE14" s="176" t="str">
        <f t="shared" si="6"/>
        <v/>
      </c>
      <c r="AF14" s="176" t="str">
        <f t="shared" si="7"/>
        <v/>
      </c>
      <c r="AG14" s="176" t="str">
        <f t="shared" si="8"/>
        <v/>
      </c>
      <c r="AH14" s="176" t="str">
        <f t="shared" si="9"/>
        <v/>
      </c>
      <c r="AI14" s="176" t="str">
        <f t="shared" si="10"/>
        <v/>
      </c>
      <c r="AJ14" s="176" t="str">
        <f t="shared" si="11"/>
        <v/>
      </c>
      <c r="AK14" s="176" t="str">
        <f t="shared" si="12"/>
        <v/>
      </c>
      <c r="AL14" s="176" t="str">
        <f t="shared" si="13"/>
        <v/>
      </c>
      <c r="AM14" s="175" t="str">
        <f>IF($B14="", "", C14 * (HLOOKUP(AM$8, Data!$D$21:$O$22, 2, FALSE) - INDEX(Data!D$26:D$47, MATCH('3 INPUT SAP DATA'!$C$6, Data!$C$26:$C$47, 0))))</f>
        <v/>
      </c>
      <c r="AN14" s="175" t="str">
        <f>IF($B14="", "", D14 * (HLOOKUP(AN$8, Data!$D$21:$O$22, 2, FALSE) - INDEX(Data!E$26:E$47, MATCH('3 INPUT SAP DATA'!$C$6, Data!$C$26:$C$47, 0))))</f>
        <v/>
      </c>
      <c r="AO14" s="175" t="str">
        <f>IF($B14="", "", E14 * (HLOOKUP(AO$8, Data!$D$21:$O$22, 2, FALSE) - INDEX(Data!F$26:F$47, MATCH('3 INPUT SAP DATA'!$C$6, Data!$C$26:$C$47, 0))))</f>
        <v/>
      </c>
      <c r="AP14" s="175" t="str">
        <f>IF($B14="", "", F14 * (HLOOKUP(AP$8, Data!$D$21:$O$22, 2, FALSE) - INDEX(Data!G$26:G$47, MATCH('3 INPUT SAP DATA'!$C$6, Data!$C$26:$C$47, 0))))</f>
        <v/>
      </c>
      <c r="AQ14" s="175" t="str">
        <f>IF($B14="", "", G14 * (HLOOKUP(AQ$8, Data!$D$21:$O$22, 2, FALSE) - INDEX(Data!H$26:H$47, MATCH('3 INPUT SAP DATA'!$C$6, Data!$C$26:$C$47, 0))))</f>
        <v/>
      </c>
      <c r="AR14" s="175" t="str">
        <f>IF($B14="", "", H14 * (HLOOKUP(AR$8, Data!$D$21:$O$22, 2, FALSE) - INDEX(Data!I$26:I$47, MATCH('3 INPUT SAP DATA'!$C$6, Data!$C$26:$C$47, 0))))</f>
        <v/>
      </c>
      <c r="AS14" s="175" t="str">
        <f>IF($B14="", "", I14 * (HLOOKUP(AS$8, Data!$D$21:$O$22, 2, FALSE) - INDEX(Data!J$26:J$47, MATCH('3 INPUT SAP DATA'!$C$6, Data!$C$26:$C$47, 0))))</f>
        <v/>
      </c>
      <c r="AT14" s="175" t="str">
        <f>IF($B14="", "", J14 * (HLOOKUP(AT$8, Data!$D$21:$O$22, 2, FALSE) - INDEX(Data!K$26:K$47, MATCH('3 INPUT SAP DATA'!$C$6, Data!$C$26:$C$47, 0))))</f>
        <v/>
      </c>
      <c r="AU14" s="175" t="str">
        <f>IF($B14="", "", K14 * (HLOOKUP(AU$8, Data!$D$21:$O$22, 2, FALSE) - INDEX(Data!L$26:L$47, MATCH('3 INPUT SAP DATA'!$C$6, Data!$C$26:$C$47, 0))))</f>
        <v/>
      </c>
      <c r="AV14" s="175" t="str">
        <f>IF($B14="", "", L14 * (HLOOKUP(AV$8, Data!$D$21:$O$22, 2, FALSE) - INDEX(Data!M$26:M$47, MATCH('3 INPUT SAP DATA'!$C$6, Data!$C$26:$C$47, 0))))</f>
        <v/>
      </c>
      <c r="AW14" s="175" t="str">
        <f>IF($B14="", "", M14 * (HLOOKUP(AW$8, Data!$D$21:$O$22, 2, FALSE) - INDEX(Data!N$26:N$47, MATCH('3 INPUT SAP DATA'!$C$6, Data!$C$26:$C$47, 0))))</f>
        <v/>
      </c>
      <c r="AX14" s="175" t="str">
        <f>IF($B14="", "", N14 * (HLOOKUP(AX$8, Data!$D$21:$O$22, 2, FALSE) - INDEX(Data!O$26:O$47, MATCH('3 INPUT SAP DATA'!$C$6, Data!$C$26:$C$47, 0))))</f>
        <v/>
      </c>
      <c r="AY14" s="171" t="str">
        <f>IF($B14="","",(IHG!CI15+'3 INPUT SAP DATA'!V18)/AM14)</f>
        <v/>
      </c>
      <c r="AZ14" s="171" t="str">
        <f>IF($B14="","",(IHG!CJ15+'3 INPUT SAP DATA'!W18)/AN14)</f>
        <v/>
      </c>
      <c r="BA14" s="171" t="str">
        <f>IF($B14="","",(IHG!CK15+'3 INPUT SAP DATA'!X18)/AO14)</f>
        <v/>
      </c>
      <c r="BB14" s="171" t="str">
        <f>IF($B14="","",(IHG!CL15+'3 INPUT SAP DATA'!Y18)/AP14)</f>
        <v/>
      </c>
      <c r="BC14" s="171" t="str">
        <f>IF($B14="","",(IHG!CM15+'3 INPUT SAP DATA'!Z18)/AQ14)</f>
        <v/>
      </c>
      <c r="BD14" s="171" t="str">
        <f>IF($B14="","",(IHG!CN15+'3 INPUT SAP DATA'!AA18)/AR14)</f>
        <v/>
      </c>
      <c r="BE14" s="171" t="str">
        <f>IF($B14="","",(IHG!CO15+'3 INPUT SAP DATA'!AB18)/AS14)</f>
        <v/>
      </c>
      <c r="BF14" s="171" t="str">
        <f>IF($B14="","",(IHG!CP15+'3 INPUT SAP DATA'!AC18)/AT14)</f>
        <v/>
      </c>
      <c r="BG14" s="171" t="str">
        <f>IF($B14="","",(IHG!CQ15+'3 INPUT SAP DATA'!AD18)/AU14)</f>
        <v/>
      </c>
      <c r="BH14" s="171" t="str">
        <f>IF($B14="","",(IHG!CR15+'3 INPUT SAP DATA'!AE18)/AV14)</f>
        <v/>
      </c>
      <c r="BI14" s="171" t="str">
        <f>IF($B14="","",(IHG!CS15+'3 INPUT SAP DATA'!AF18)/AW14)</f>
        <v/>
      </c>
      <c r="BJ14" s="171" t="str">
        <f>IF($B14="","",(IHG!CT15+'3 INPUT SAP DATA'!AG18)/AX14)</f>
        <v/>
      </c>
      <c r="BK14" s="171" t="str">
        <f t="shared" si="25"/>
        <v/>
      </c>
      <c r="BL14" s="171" t="str">
        <f t="shared" si="26"/>
        <v/>
      </c>
      <c r="BM14" s="171" t="str">
        <f t="shared" si="27"/>
        <v/>
      </c>
      <c r="BN14" s="171" t="str">
        <f t="shared" si="28"/>
        <v/>
      </c>
      <c r="BO14" s="171" t="str">
        <f t="shared" si="29"/>
        <v/>
      </c>
      <c r="BP14" s="171" t="str">
        <f t="shared" si="30"/>
        <v/>
      </c>
      <c r="BQ14" s="171" t="str">
        <f t="shared" si="31"/>
        <v/>
      </c>
      <c r="BR14" s="171" t="str">
        <f t="shared" si="32"/>
        <v/>
      </c>
      <c r="BS14" s="171" t="str">
        <f t="shared" si="33"/>
        <v/>
      </c>
      <c r="BT14" s="171" t="str">
        <f t="shared" si="34"/>
        <v/>
      </c>
      <c r="BU14" s="171" t="str">
        <f t="shared" si="35"/>
        <v/>
      </c>
      <c r="BV14" s="171" t="str">
        <f t="shared" si="36"/>
        <v/>
      </c>
    </row>
    <row r="15" spans="2:74" s="17" customFormat="1" ht="19.899999999999999" customHeight="1">
      <c r="B15" s="16" t="str">
        <f>IF('3 INPUT SAP DATA'!H19="","",'3 INPUT SAP DATA'!H19)</f>
        <v/>
      </c>
      <c r="C15" s="24" t="str">
        <f>IF($B15="","",'Infiltration &amp; Ventilation'!AR15+'3 INPUT SAP DATA'!$U19)</f>
        <v/>
      </c>
      <c r="D15" s="24" t="str">
        <f>IF($B15="","",'Infiltration &amp; Ventilation'!AS15+'3 INPUT SAP DATA'!$U19)</f>
        <v/>
      </c>
      <c r="E15" s="24" t="str">
        <f>IF($B15="","",'Infiltration &amp; Ventilation'!AT15+'3 INPUT SAP DATA'!$U19)</f>
        <v/>
      </c>
      <c r="F15" s="24" t="str">
        <f>IF($B15="","",'Infiltration &amp; Ventilation'!AU15+'3 INPUT SAP DATA'!$U19)</f>
        <v/>
      </c>
      <c r="G15" s="24" t="str">
        <f>IF($B15="","",'Infiltration &amp; Ventilation'!AV15+'3 INPUT SAP DATA'!$U19)</f>
        <v/>
      </c>
      <c r="H15" s="24" t="str">
        <f>IF($B15="","",'Infiltration &amp; Ventilation'!AW15+'3 INPUT SAP DATA'!$U19)</f>
        <v/>
      </c>
      <c r="I15" s="24" t="str">
        <f>IF($B15="","",'Infiltration &amp; Ventilation'!AX15+'3 INPUT SAP DATA'!$U19)</f>
        <v/>
      </c>
      <c r="J15" s="24" t="str">
        <f>IF($B15="","",'Infiltration &amp; Ventilation'!AY15+'3 INPUT SAP DATA'!$U19)</f>
        <v/>
      </c>
      <c r="K15" s="24" t="str">
        <f>IF($B15="","",'Infiltration &amp; Ventilation'!AZ15+'3 INPUT SAP DATA'!$U19)</f>
        <v/>
      </c>
      <c r="L15" s="24" t="str">
        <f>IF($B15="","",'Infiltration &amp; Ventilation'!BA15+'3 INPUT SAP DATA'!$U19)</f>
        <v/>
      </c>
      <c r="M15" s="24" t="str">
        <f>IF($B15="","",'Infiltration &amp; Ventilation'!BB15+'3 INPUT SAP DATA'!$U19)</f>
        <v/>
      </c>
      <c r="N15" s="24" t="str">
        <f>IF($B15="","",'Infiltration &amp; Ventilation'!BC15+'3 INPUT SAP DATA'!$U19)</f>
        <v/>
      </c>
      <c r="O15" s="176" t="str">
        <f>IF($B15="","",'3 INPUT SAP DATA'!$T19/(3.6*(C15/'3 INPUT SAP DATA'!$K19)))</f>
        <v/>
      </c>
      <c r="P15" s="176" t="str">
        <f>IF($B15="","",'3 INPUT SAP DATA'!$T19/(3.6*(D15/'3 INPUT SAP DATA'!$K19)))</f>
        <v/>
      </c>
      <c r="Q15" s="176" t="str">
        <f>IF($B15="","",'3 INPUT SAP DATA'!$T19/(3.6*(E15/'3 INPUT SAP DATA'!$K19)))</f>
        <v/>
      </c>
      <c r="R15" s="176" t="str">
        <f>IF($B15="","",'3 INPUT SAP DATA'!$T19/(3.6*(F15/'3 INPUT SAP DATA'!$K19)))</f>
        <v/>
      </c>
      <c r="S15" s="176" t="str">
        <f>IF($B15="","",'3 INPUT SAP DATA'!$T19/(3.6*(G15/'3 INPUT SAP DATA'!$K19)))</f>
        <v/>
      </c>
      <c r="T15" s="176" t="str">
        <f>IF($B15="","",'3 INPUT SAP DATA'!$T19/(3.6*(H15/'3 INPUT SAP DATA'!$K19)))</f>
        <v/>
      </c>
      <c r="U15" s="176" t="str">
        <f>IF($B15="","",'3 INPUT SAP DATA'!$T19/(3.6*(I15/'3 INPUT SAP DATA'!$K19)))</f>
        <v/>
      </c>
      <c r="V15" s="176" t="str">
        <f>IF($B15="","",'3 INPUT SAP DATA'!$T19/(3.6*(J15/'3 INPUT SAP DATA'!$K19)))</f>
        <v/>
      </c>
      <c r="W15" s="176" t="str">
        <f>IF($B15="","",'3 INPUT SAP DATA'!$T19/(3.6*(K15/'3 INPUT SAP DATA'!$K19)))</f>
        <v/>
      </c>
      <c r="X15" s="176" t="str">
        <f>IF($B15="","",'3 INPUT SAP DATA'!$T19/(3.6*(L15/'3 INPUT SAP DATA'!$K19)))</f>
        <v/>
      </c>
      <c r="Y15" s="176" t="str">
        <f>IF($B15="","",'3 INPUT SAP DATA'!$T19/(3.6*(M15/'3 INPUT SAP DATA'!$K19)))</f>
        <v/>
      </c>
      <c r="Z15" s="176" t="str">
        <f>IF($B15="","",'3 INPUT SAP DATA'!$T19/(3.6*(N15/'3 INPUT SAP DATA'!$K19)))</f>
        <v/>
      </c>
      <c r="AA15" s="176" t="str">
        <f t="shared" si="2"/>
        <v/>
      </c>
      <c r="AB15" s="176" t="str">
        <f t="shared" si="3"/>
        <v/>
      </c>
      <c r="AC15" s="176" t="str">
        <f t="shared" si="4"/>
        <v/>
      </c>
      <c r="AD15" s="176" t="str">
        <f t="shared" si="5"/>
        <v/>
      </c>
      <c r="AE15" s="176" t="str">
        <f t="shared" si="6"/>
        <v/>
      </c>
      <c r="AF15" s="176" t="str">
        <f t="shared" si="7"/>
        <v/>
      </c>
      <c r="AG15" s="176" t="str">
        <f t="shared" si="8"/>
        <v/>
      </c>
      <c r="AH15" s="176" t="str">
        <f t="shared" si="9"/>
        <v/>
      </c>
      <c r="AI15" s="176" t="str">
        <f t="shared" si="10"/>
        <v/>
      </c>
      <c r="AJ15" s="176" t="str">
        <f t="shared" si="11"/>
        <v/>
      </c>
      <c r="AK15" s="176" t="str">
        <f t="shared" si="12"/>
        <v/>
      </c>
      <c r="AL15" s="176" t="str">
        <f t="shared" si="13"/>
        <v/>
      </c>
      <c r="AM15" s="175" t="str">
        <f>IF($B15="", "", C15 * (HLOOKUP(AM$8, Data!$D$21:$O$22, 2, FALSE) - INDEX(Data!D$26:D$47, MATCH('3 INPUT SAP DATA'!$C$6, Data!$C$26:$C$47, 0))))</f>
        <v/>
      </c>
      <c r="AN15" s="175" t="str">
        <f>IF($B15="", "", D15 * (HLOOKUP(AN$8, Data!$D$21:$O$22, 2, FALSE) - INDEX(Data!E$26:E$47, MATCH('3 INPUT SAP DATA'!$C$6, Data!$C$26:$C$47, 0))))</f>
        <v/>
      </c>
      <c r="AO15" s="175" t="str">
        <f>IF($B15="", "", E15 * (HLOOKUP(AO$8, Data!$D$21:$O$22, 2, FALSE) - INDEX(Data!F$26:F$47, MATCH('3 INPUT SAP DATA'!$C$6, Data!$C$26:$C$47, 0))))</f>
        <v/>
      </c>
      <c r="AP15" s="175" t="str">
        <f>IF($B15="", "", F15 * (HLOOKUP(AP$8, Data!$D$21:$O$22, 2, FALSE) - INDEX(Data!G$26:G$47, MATCH('3 INPUT SAP DATA'!$C$6, Data!$C$26:$C$47, 0))))</f>
        <v/>
      </c>
      <c r="AQ15" s="175" t="str">
        <f>IF($B15="", "", G15 * (HLOOKUP(AQ$8, Data!$D$21:$O$22, 2, FALSE) - INDEX(Data!H$26:H$47, MATCH('3 INPUT SAP DATA'!$C$6, Data!$C$26:$C$47, 0))))</f>
        <v/>
      </c>
      <c r="AR15" s="175" t="str">
        <f>IF($B15="", "", H15 * (HLOOKUP(AR$8, Data!$D$21:$O$22, 2, FALSE) - INDEX(Data!I$26:I$47, MATCH('3 INPUT SAP DATA'!$C$6, Data!$C$26:$C$47, 0))))</f>
        <v/>
      </c>
      <c r="AS15" s="175" t="str">
        <f>IF($B15="", "", I15 * (HLOOKUP(AS$8, Data!$D$21:$O$22, 2, FALSE) - INDEX(Data!J$26:J$47, MATCH('3 INPUT SAP DATA'!$C$6, Data!$C$26:$C$47, 0))))</f>
        <v/>
      </c>
      <c r="AT15" s="175" t="str">
        <f>IF($B15="", "", J15 * (HLOOKUP(AT$8, Data!$D$21:$O$22, 2, FALSE) - INDEX(Data!K$26:K$47, MATCH('3 INPUT SAP DATA'!$C$6, Data!$C$26:$C$47, 0))))</f>
        <v/>
      </c>
      <c r="AU15" s="175" t="str">
        <f>IF($B15="", "", K15 * (HLOOKUP(AU$8, Data!$D$21:$O$22, 2, FALSE) - INDEX(Data!L$26:L$47, MATCH('3 INPUT SAP DATA'!$C$6, Data!$C$26:$C$47, 0))))</f>
        <v/>
      </c>
      <c r="AV15" s="175" t="str">
        <f>IF($B15="", "", L15 * (HLOOKUP(AV$8, Data!$D$21:$O$22, 2, FALSE) - INDEX(Data!M$26:M$47, MATCH('3 INPUT SAP DATA'!$C$6, Data!$C$26:$C$47, 0))))</f>
        <v/>
      </c>
      <c r="AW15" s="175" t="str">
        <f>IF($B15="", "", M15 * (HLOOKUP(AW$8, Data!$D$21:$O$22, 2, FALSE) - INDEX(Data!N$26:N$47, MATCH('3 INPUT SAP DATA'!$C$6, Data!$C$26:$C$47, 0))))</f>
        <v/>
      </c>
      <c r="AX15" s="175" t="str">
        <f>IF($B15="", "", N15 * (HLOOKUP(AX$8, Data!$D$21:$O$22, 2, FALSE) - INDEX(Data!O$26:O$47, MATCH('3 INPUT SAP DATA'!$C$6, Data!$C$26:$C$47, 0))))</f>
        <v/>
      </c>
      <c r="AY15" s="171" t="str">
        <f>IF($B15="","",(IHG!CI16+'3 INPUT SAP DATA'!V19)/AM15)</f>
        <v/>
      </c>
      <c r="AZ15" s="171" t="str">
        <f>IF($B15="","",(IHG!CJ16+'3 INPUT SAP DATA'!W19)/AN15)</f>
        <v/>
      </c>
      <c r="BA15" s="171" t="str">
        <f>IF($B15="","",(IHG!CK16+'3 INPUT SAP DATA'!X19)/AO15)</f>
        <v/>
      </c>
      <c r="BB15" s="171" t="str">
        <f>IF($B15="","",(IHG!CL16+'3 INPUT SAP DATA'!Y19)/AP15)</f>
        <v/>
      </c>
      <c r="BC15" s="171" t="str">
        <f>IF($B15="","",(IHG!CM16+'3 INPUT SAP DATA'!Z19)/AQ15)</f>
        <v/>
      </c>
      <c r="BD15" s="171" t="str">
        <f>IF($B15="","",(IHG!CN16+'3 INPUT SAP DATA'!AA19)/AR15)</f>
        <v/>
      </c>
      <c r="BE15" s="171" t="str">
        <f>IF($B15="","",(IHG!CO16+'3 INPUT SAP DATA'!AB19)/AS15)</f>
        <v/>
      </c>
      <c r="BF15" s="171" t="str">
        <f>IF($B15="","",(IHG!CP16+'3 INPUT SAP DATA'!AC19)/AT15)</f>
        <v/>
      </c>
      <c r="BG15" s="171" t="str">
        <f>IF($B15="","",(IHG!CQ16+'3 INPUT SAP DATA'!AD19)/AU15)</f>
        <v/>
      </c>
      <c r="BH15" s="171" t="str">
        <f>IF($B15="","",(IHG!CR16+'3 INPUT SAP DATA'!AE19)/AV15)</f>
        <v/>
      </c>
      <c r="BI15" s="171" t="str">
        <f>IF($B15="","",(IHG!CS16+'3 INPUT SAP DATA'!AF19)/AW15)</f>
        <v/>
      </c>
      <c r="BJ15" s="171" t="str">
        <f>IF($B15="","",(IHG!CT16+'3 INPUT SAP DATA'!AG19)/AX15)</f>
        <v/>
      </c>
      <c r="BK15" s="171" t="str">
        <f t="shared" si="25"/>
        <v/>
      </c>
      <c r="BL15" s="171" t="str">
        <f t="shared" si="26"/>
        <v/>
      </c>
      <c r="BM15" s="171" t="str">
        <f t="shared" si="27"/>
        <v/>
      </c>
      <c r="BN15" s="171" t="str">
        <f t="shared" si="28"/>
        <v/>
      </c>
      <c r="BO15" s="171" t="str">
        <f t="shared" si="29"/>
        <v/>
      </c>
      <c r="BP15" s="171" t="str">
        <f t="shared" si="30"/>
        <v/>
      </c>
      <c r="BQ15" s="171" t="str">
        <f t="shared" si="31"/>
        <v/>
      </c>
      <c r="BR15" s="171" t="str">
        <f t="shared" si="32"/>
        <v/>
      </c>
      <c r="BS15" s="171" t="str">
        <f t="shared" si="33"/>
        <v/>
      </c>
      <c r="BT15" s="171" t="str">
        <f t="shared" si="34"/>
        <v/>
      </c>
      <c r="BU15" s="171" t="str">
        <f t="shared" si="35"/>
        <v/>
      </c>
      <c r="BV15" s="171" t="str">
        <f t="shared" si="36"/>
        <v/>
      </c>
    </row>
    <row r="16" spans="2:74" s="17" customFormat="1" ht="19.899999999999999" customHeight="1">
      <c r="B16" s="16" t="str">
        <f>IF('3 INPUT SAP DATA'!H20="","",'3 INPUT SAP DATA'!H20)</f>
        <v/>
      </c>
      <c r="C16" s="24" t="str">
        <f>IF($B16="","",'Infiltration &amp; Ventilation'!AR16+'3 INPUT SAP DATA'!$U20)</f>
        <v/>
      </c>
      <c r="D16" s="24" t="str">
        <f>IF($B16="","",'Infiltration &amp; Ventilation'!AS16+'3 INPUT SAP DATA'!$U20)</f>
        <v/>
      </c>
      <c r="E16" s="24" t="str">
        <f>IF($B16="","",'Infiltration &amp; Ventilation'!AT16+'3 INPUT SAP DATA'!$U20)</f>
        <v/>
      </c>
      <c r="F16" s="24" t="str">
        <f>IF($B16="","",'Infiltration &amp; Ventilation'!AU16+'3 INPUT SAP DATA'!$U20)</f>
        <v/>
      </c>
      <c r="G16" s="24" t="str">
        <f>IF($B16="","",'Infiltration &amp; Ventilation'!AV16+'3 INPUT SAP DATA'!$U20)</f>
        <v/>
      </c>
      <c r="H16" s="24" t="str">
        <f>IF($B16="","",'Infiltration &amp; Ventilation'!AW16+'3 INPUT SAP DATA'!$U20)</f>
        <v/>
      </c>
      <c r="I16" s="24" t="str">
        <f>IF($B16="","",'Infiltration &amp; Ventilation'!AX16+'3 INPUT SAP DATA'!$U20)</f>
        <v/>
      </c>
      <c r="J16" s="24" t="str">
        <f>IF($B16="","",'Infiltration &amp; Ventilation'!AY16+'3 INPUT SAP DATA'!$U20)</f>
        <v/>
      </c>
      <c r="K16" s="24" t="str">
        <f>IF($B16="","",'Infiltration &amp; Ventilation'!AZ16+'3 INPUT SAP DATA'!$U20)</f>
        <v/>
      </c>
      <c r="L16" s="24" t="str">
        <f>IF($B16="","",'Infiltration &amp; Ventilation'!BA16+'3 INPUT SAP DATA'!$U20)</f>
        <v/>
      </c>
      <c r="M16" s="24" t="str">
        <f>IF($B16="","",'Infiltration &amp; Ventilation'!BB16+'3 INPUT SAP DATA'!$U20)</f>
        <v/>
      </c>
      <c r="N16" s="24" t="str">
        <f>IF($B16="","",'Infiltration &amp; Ventilation'!BC16+'3 INPUT SAP DATA'!$U20)</f>
        <v/>
      </c>
      <c r="O16" s="176" t="str">
        <f>IF($B16="","",'3 INPUT SAP DATA'!$T20/(3.6*(C16/'3 INPUT SAP DATA'!$K20)))</f>
        <v/>
      </c>
      <c r="P16" s="176" t="str">
        <f>IF($B16="","",'3 INPUT SAP DATA'!$T20/(3.6*(D16/'3 INPUT SAP DATA'!$K20)))</f>
        <v/>
      </c>
      <c r="Q16" s="176" t="str">
        <f>IF($B16="","",'3 INPUT SAP DATA'!$T20/(3.6*(E16/'3 INPUT SAP DATA'!$K20)))</f>
        <v/>
      </c>
      <c r="R16" s="176" t="str">
        <f>IF($B16="","",'3 INPUT SAP DATA'!$T20/(3.6*(F16/'3 INPUT SAP DATA'!$K20)))</f>
        <v/>
      </c>
      <c r="S16" s="176" t="str">
        <f>IF($B16="","",'3 INPUT SAP DATA'!$T20/(3.6*(G16/'3 INPUT SAP DATA'!$K20)))</f>
        <v/>
      </c>
      <c r="T16" s="176" t="str">
        <f>IF($B16="","",'3 INPUT SAP DATA'!$T20/(3.6*(H16/'3 INPUT SAP DATA'!$K20)))</f>
        <v/>
      </c>
      <c r="U16" s="176" t="str">
        <f>IF($B16="","",'3 INPUT SAP DATA'!$T20/(3.6*(I16/'3 INPUT SAP DATA'!$K20)))</f>
        <v/>
      </c>
      <c r="V16" s="176" t="str">
        <f>IF($B16="","",'3 INPUT SAP DATA'!$T20/(3.6*(J16/'3 INPUT SAP DATA'!$K20)))</f>
        <v/>
      </c>
      <c r="W16" s="176" t="str">
        <f>IF($B16="","",'3 INPUT SAP DATA'!$T20/(3.6*(K16/'3 INPUT SAP DATA'!$K20)))</f>
        <v/>
      </c>
      <c r="X16" s="176" t="str">
        <f>IF($B16="","",'3 INPUT SAP DATA'!$T20/(3.6*(L16/'3 INPUT SAP DATA'!$K20)))</f>
        <v/>
      </c>
      <c r="Y16" s="176" t="str">
        <f>IF($B16="","",'3 INPUT SAP DATA'!$T20/(3.6*(M16/'3 INPUT SAP DATA'!$K20)))</f>
        <v/>
      </c>
      <c r="Z16" s="176" t="str">
        <f>IF($B16="","",'3 INPUT SAP DATA'!$T20/(3.6*(N16/'3 INPUT SAP DATA'!$K20)))</f>
        <v/>
      </c>
      <c r="AA16" s="176" t="str">
        <f t="shared" si="2"/>
        <v/>
      </c>
      <c r="AB16" s="176" t="str">
        <f t="shared" si="3"/>
        <v/>
      </c>
      <c r="AC16" s="176" t="str">
        <f t="shared" si="4"/>
        <v/>
      </c>
      <c r="AD16" s="176" t="str">
        <f t="shared" si="5"/>
        <v/>
      </c>
      <c r="AE16" s="176" t="str">
        <f t="shared" si="6"/>
        <v/>
      </c>
      <c r="AF16" s="176" t="str">
        <f t="shared" si="7"/>
        <v/>
      </c>
      <c r="AG16" s="176" t="str">
        <f t="shared" si="8"/>
        <v/>
      </c>
      <c r="AH16" s="176" t="str">
        <f t="shared" si="9"/>
        <v/>
      </c>
      <c r="AI16" s="176" t="str">
        <f t="shared" si="10"/>
        <v/>
      </c>
      <c r="AJ16" s="176" t="str">
        <f t="shared" si="11"/>
        <v/>
      </c>
      <c r="AK16" s="176" t="str">
        <f t="shared" si="12"/>
        <v/>
      </c>
      <c r="AL16" s="176" t="str">
        <f t="shared" si="13"/>
        <v/>
      </c>
      <c r="AM16" s="175" t="str">
        <f>IF($B16="", "", C16 * (HLOOKUP(AM$8, Data!$D$21:$O$22, 2, FALSE) - INDEX(Data!D$26:D$47, MATCH('3 INPUT SAP DATA'!$C$6, Data!$C$26:$C$47, 0))))</f>
        <v/>
      </c>
      <c r="AN16" s="175" t="str">
        <f>IF($B16="", "", D16 * (HLOOKUP(AN$8, Data!$D$21:$O$22, 2, FALSE) - INDEX(Data!E$26:E$47, MATCH('3 INPUT SAP DATA'!$C$6, Data!$C$26:$C$47, 0))))</f>
        <v/>
      </c>
      <c r="AO16" s="175" t="str">
        <f>IF($B16="", "", E16 * (HLOOKUP(AO$8, Data!$D$21:$O$22, 2, FALSE) - INDEX(Data!F$26:F$47, MATCH('3 INPUT SAP DATA'!$C$6, Data!$C$26:$C$47, 0))))</f>
        <v/>
      </c>
      <c r="AP16" s="175" t="str">
        <f>IF($B16="", "", F16 * (HLOOKUP(AP$8, Data!$D$21:$O$22, 2, FALSE) - INDEX(Data!G$26:G$47, MATCH('3 INPUT SAP DATA'!$C$6, Data!$C$26:$C$47, 0))))</f>
        <v/>
      </c>
      <c r="AQ16" s="175" t="str">
        <f>IF($B16="", "", G16 * (HLOOKUP(AQ$8, Data!$D$21:$O$22, 2, FALSE) - INDEX(Data!H$26:H$47, MATCH('3 INPUT SAP DATA'!$C$6, Data!$C$26:$C$47, 0))))</f>
        <v/>
      </c>
      <c r="AR16" s="175" t="str">
        <f>IF($B16="", "", H16 * (HLOOKUP(AR$8, Data!$D$21:$O$22, 2, FALSE) - INDEX(Data!I$26:I$47, MATCH('3 INPUT SAP DATA'!$C$6, Data!$C$26:$C$47, 0))))</f>
        <v/>
      </c>
      <c r="AS16" s="175" t="str">
        <f>IF($B16="", "", I16 * (HLOOKUP(AS$8, Data!$D$21:$O$22, 2, FALSE) - INDEX(Data!J$26:J$47, MATCH('3 INPUT SAP DATA'!$C$6, Data!$C$26:$C$47, 0))))</f>
        <v/>
      </c>
      <c r="AT16" s="175" t="str">
        <f>IF($B16="", "", J16 * (HLOOKUP(AT$8, Data!$D$21:$O$22, 2, FALSE) - INDEX(Data!K$26:K$47, MATCH('3 INPUT SAP DATA'!$C$6, Data!$C$26:$C$47, 0))))</f>
        <v/>
      </c>
      <c r="AU16" s="175" t="str">
        <f>IF($B16="", "", K16 * (HLOOKUP(AU$8, Data!$D$21:$O$22, 2, FALSE) - INDEX(Data!L$26:L$47, MATCH('3 INPUT SAP DATA'!$C$6, Data!$C$26:$C$47, 0))))</f>
        <v/>
      </c>
      <c r="AV16" s="175" t="str">
        <f>IF($B16="", "", L16 * (HLOOKUP(AV$8, Data!$D$21:$O$22, 2, FALSE) - INDEX(Data!M$26:M$47, MATCH('3 INPUT SAP DATA'!$C$6, Data!$C$26:$C$47, 0))))</f>
        <v/>
      </c>
      <c r="AW16" s="175" t="str">
        <f>IF($B16="", "", M16 * (HLOOKUP(AW$8, Data!$D$21:$O$22, 2, FALSE) - INDEX(Data!N$26:N$47, MATCH('3 INPUT SAP DATA'!$C$6, Data!$C$26:$C$47, 0))))</f>
        <v/>
      </c>
      <c r="AX16" s="175" t="str">
        <f>IF($B16="", "", N16 * (HLOOKUP(AX$8, Data!$D$21:$O$22, 2, FALSE) - INDEX(Data!O$26:O$47, MATCH('3 INPUT SAP DATA'!$C$6, Data!$C$26:$C$47, 0))))</f>
        <v/>
      </c>
      <c r="AY16" s="171" t="str">
        <f>IF($B16="","",(IHG!CI17+'3 INPUT SAP DATA'!V20)/AM16)</f>
        <v/>
      </c>
      <c r="AZ16" s="171" t="str">
        <f>IF($B16="","",(IHG!CJ17+'3 INPUT SAP DATA'!W20)/AN16)</f>
        <v/>
      </c>
      <c r="BA16" s="171" t="str">
        <f>IF($B16="","",(IHG!CK17+'3 INPUT SAP DATA'!X20)/AO16)</f>
        <v/>
      </c>
      <c r="BB16" s="171" t="str">
        <f>IF($B16="","",(IHG!CL17+'3 INPUT SAP DATA'!Y20)/AP16)</f>
        <v/>
      </c>
      <c r="BC16" s="171" t="str">
        <f>IF($B16="","",(IHG!CM17+'3 INPUT SAP DATA'!Z20)/AQ16)</f>
        <v/>
      </c>
      <c r="BD16" s="171" t="str">
        <f>IF($B16="","",(IHG!CN17+'3 INPUT SAP DATA'!AA20)/AR16)</f>
        <v/>
      </c>
      <c r="BE16" s="171" t="str">
        <f>IF($B16="","",(IHG!CO17+'3 INPUT SAP DATA'!AB20)/AS16)</f>
        <v/>
      </c>
      <c r="BF16" s="171" t="str">
        <f>IF($B16="","",(IHG!CP17+'3 INPUT SAP DATA'!AC20)/AT16)</f>
        <v/>
      </c>
      <c r="BG16" s="171" t="str">
        <f>IF($B16="","",(IHG!CQ17+'3 INPUT SAP DATA'!AD20)/AU16)</f>
        <v/>
      </c>
      <c r="BH16" s="171" t="str">
        <f>IF($B16="","",(IHG!CR17+'3 INPUT SAP DATA'!AE20)/AV16)</f>
        <v/>
      </c>
      <c r="BI16" s="171" t="str">
        <f>IF($B16="","",(IHG!CS17+'3 INPUT SAP DATA'!AF20)/AW16)</f>
        <v/>
      </c>
      <c r="BJ16" s="171" t="str">
        <f>IF($B16="","",(IHG!CT17+'3 INPUT SAP DATA'!AG20)/AX16)</f>
        <v/>
      </c>
      <c r="BK16" s="171" t="str">
        <f t="shared" si="25"/>
        <v/>
      </c>
      <c r="BL16" s="171" t="str">
        <f t="shared" si="26"/>
        <v/>
      </c>
      <c r="BM16" s="171" t="str">
        <f t="shared" si="27"/>
        <v/>
      </c>
      <c r="BN16" s="171" t="str">
        <f t="shared" si="28"/>
        <v/>
      </c>
      <c r="BO16" s="171" t="str">
        <f t="shared" si="29"/>
        <v/>
      </c>
      <c r="BP16" s="171" t="str">
        <f t="shared" si="30"/>
        <v/>
      </c>
      <c r="BQ16" s="171" t="str">
        <f t="shared" si="31"/>
        <v/>
      </c>
      <c r="BR16" s="171" t="str">
        <f t="shared" si="32"/>
        <v/>
      </c>
      <c r="BS16" s="171" t="str">
        <f t="shared" si="33"/>
        <v/>
      </c>
      <c r="BT16" s="171" t="str">
        <f t="shared" si="34"/>
        <v/>
      </c>
      <c r="BU16" s="171" t="str">
        <f t="shared" si="35"/>
        <v/>
      </c>
      <c r="BV16" s="171" t="str">
        <f t="shared" si="36"/>
        <v/>
      </c>
    </row>
    <row r="17" spans="2:74" s="17" customFormat="1" ht="19.899999999999999" customHeight="1">
      <c r="B17" s="16" t="str">
        <f>IF('3 INPUT SAP DATA'!H21="","",'3 INPUT SAP DATA'!H21)</f>
        <v/>
      </c>
      <c r="C17" s="24" t="str">
        <f>IF($B17="","",'Infiltration &amp; Ventilation'!AR17+'3 INPUT SAP DATA'!$U21)</f>
        <v/>
      </c>
      <c r="D17" s="24" t="str">
        <f>IF($B17="","",'Infiltration &amp; Ventilation'!AS17+'3 INPUT SAP DATA'!$U21)</f>
        <v/>
      </c>
      <c r="E17" s="24" t="str">
        <f>IF($B17="","",'Infiltration &amp; Ventilation'!AT17+'3 INPUT SAP DATA'!$U21)</f>
        <v/>
      </c>
      <c r="F17" s="24" t="str">
        <f>IF($B17="","",'Infiltration &amp; Ventilation'!AU17+'3 INPUT SAP DATA'!$U21)</f>
        <v/>
      </c>
      <c r="G17" s="24" t="str">
        <f>IF($B17="","",'Infiltration &amp; Ventilation'!AV17+'3 INPUT SAP DATA'!$U21)</f>
        <v/>
      </c>
      <c r="H17" s="24" t="str">
        <f>IF($B17="","",'Infiltration &amp; Ventilation'!AW17+'3 INPUT SAP DATA'!$U21)</f>
        <v/>
      </c>
      <c r="I17" s="24" t="str">
        <f>IF($B17="","",'Infiltration &amp; Ventilation'!AX17+'3 INPUT SAP DATA'!$U21)</f>
        <v/>
      </c>
      <c r="J17" s="24" t="str">
        <f>IF($B17="","",'Infiltration &amp; Ventilation'!AY17+'3 INPUT SAP DATA'!$U21)</f>
        <v/>
      </c>
      <c r="K17" s="24" t="str">
        <f>IF($B17="","",'Infiltration &amp; Ventilation'!AZ17+'3 INPUT SAP DATA'!$U21)</f>
        <v/>
      </c>
      <c r="L17" s="24" t="str">
        <f>IF($B17="","",'Infiltration &amp; Ventilation'!BA17+'3 INPUT SAP DATA'!$U21)</f>
        <v/>
      </c>
      <c r="M17" s="24" t="str">
        <f>IF($B17="","",'Infiltration &amp; Ventilation'!BB17+'3 INPUT SAP DATA'!$U21)</f>
        <v/>
      </c>
      <c r="N17" s="24" t="str">
        <f>IF($B17="","",'Infiltration &amp; Ventilation'!BC17+'3 INPUT SAP DATA'!$U21)</f>
        <v/>
      </c>
      <c r="O17" s="176" t="str">
        <f>IF($B17="","",'3 INPUT SAP DATA'!$T21/(3.6*(C17/'3 INPUT SAP DATA'!$K21)))</f>
        <v/>
      </c>
      <c r="P17" s="176" t="str">
        <f>IF($B17="","",'3 INPUT SAP DATA'!$T21/(3.6*(D17/'3 INPUT SAP DATA'!$K21)))</f>
        <v/>
      </c>
      <c r="Q17" s="176" t="str">
        <f>IF($B17="","",'3 INPUT SAP DATA'!$T21/(3.6*(E17/'3 INPUT SAP DATA'!$K21)))</f>
        <v/>
      </c>
      <c r="R17" s="176" t="str">
        <f>IF($B17="","",'3 INPUT SAP DATA'!$T21/(3.6*(F17/'3 INPUT SAP DATA'!$K21)))</f>
        <v/>
      </c>
      <c r="S17" s="176" t="str">
        <f>IF($B17="","",'3 INPUT SAP DATA'!$T21/(3.6*(G17/'3 INPUT SAP DATA'!$K21)))</f>
        <v/>
      </c>
      <c r="T17" s="176" t="str">
        <f>IF($B17="","",'3 INPUT SAP DATA'!$T21/(3.6*(H17/'3 INPUT SAP DATA'!$K21)))</f>
        <v/>
      </c>
      <c r="U17" s="176" t="str">
        <f>IF($B17="","",'3 INPUT SAP DATA'!$T21/(3.6*(I17/'3 INPUT SAP DATA'!$K21)))</f>
        <v/>
      </c>
      <c r="V17" s="176" t="str">
        <f>IF($B17="","",'3 INPUT SAP DATA'!$T21/(3.6*(J17/'3 INPUT SAP DATA'!$K21)))</f>
        <v/>
      </c>
      <c r="W17" s="176" t="str">
        <f>IF($B17="","",'3 INPUT SAP DATA'!$T21/(3.6*(K17/'3 INPUT SAP DATA'!$K21)))</f>
        <v/>
      </c>
      <c r="X17" s="176" t="str">
        <f>IF($B17="","",'3 INPUT SAP DATA'!$T21/(3.6*(L17/'3 INPUT SAP DATA'!$K21)))</f>
        <v/>
      </c>
      <c r="Y17" s="176" t="str">
        <f>IF($B17="","",'3 INPUT SAP DATA'!$T21/(3.6*(M17/'3 INPUT SAP DATA'!$K21)))</f>
        <v/>
      </c>
      <c r="Z17" s="176" t="str">
        <f>IF($B17="","",'3 INPUT SAP DATA'!$T21/(3.6*(N17/'3 INPUT SAP DATA'!$K21)))</f>
        <v/>
      </c>
      <c r="AA17" s="176" t="str">
        <f t="shared" si="2"/>
        <v/>
      </c>
      <c r="AB17" s="176" t="str">
        <f t="shared" si="3"/>
        <v/>
      </c>
      <c r="AC17" s="176" t="str">
        <f t="shared" si="4"/>
        <v/>
      </c>
      <c r="AD17" s="176" t="str">
        <f t="shared" si="5"/>
        <v/>
      </c>
      <c r="AE17" s="176" t="str">
        <f t="shared" si="6"/>
        <v/>
      </c>
      <c r="AF17" s="176" t="str">
        <f t="shared" si="7"/>
        <v/>
      </c>
      <c r="AG17" s="176" t="str">
        <f t="shared" si="8"/>
        <v/>
      </c>
      <c r="AH17" s="176" t="str">
        <f t="shared" si="9"/>
        <v/>
      </c>
      <c r="AI17" s="176" t="str">
        <f t="shared" si="10"/>
        <v/>
      </c>
      <c r="AJ17" s="176" t="str">
        <f t="shared" si="11"/>
        <v/>
      </c>
      <c r="AK17" s="176" t="str">
        <f t="shared" si="12"/>
        <v/>
      </c>
      <c r="AL17" s="176" t="str">
        <f t="shared" si="13"/>
        <v/>
      </c>
      <c r="AM17" s="175" t="str">
        <f>IF($B17="", "", C17 * (HLOOKUP(AM$8, Data!$D$21:$O$22, 2, FALSE) - INDEX(Data!D$26:D$47, MATCH('3 INPUT SAP DATA'!$C$6, Data!$C$26:$C$47, 0))))</f>
        <v/>
      </c>
      <c r="AN17" s="175" t="str">
        <f>IF($B17="", "", D17 * (HLOOKUP(AN$8, Data!$D$21:$O$22, 2, FALSE) - INDEX(Data!E$26:E$47, MATCH('3 INPUT SAP DATA'!$C$6, Data!$C$26:$C$47, 0))))</f>
        <v/>
      </c>
      <c r="AO17" s="175" t="str">
        <f>IF($B17="", "", E17 * (HLOOKUP(AO$8, Data!$D$21:$O$22, 2, FALSE) - INDEX(Data!F$26:F$47, MATCH('3 INPUT SAP DATA'!$C$6, Data!$C$26:$C$47, 0))))</f>
        <v/>
      </c>
      <c r="AP17" s="175" t="str">
        <f>IF($B17="", "", F17 * (HLOOKUP(AP$8, Data!$D$21:$O$22, 2, FALSE) - INDEX(Data!G$26:G$47, MATCH('3 INPUT SAP DATA'!$C$6, Data!$C$26:$C$47, 0))))</f>
        <v/>
      </c>
      <c r="AQ17" s="175" t="str">
        <f>IF($B17="", "", G17 * (HLOOKUP(AQ$8, Data!$D$21:$O$22, 2, FALSE) - INDEX(Data!H$26:H$47, MATCH('3 INPUT SAP DATA'!$C$6, Data!$C$26:$C$47, 0))))</f>
        <v/>
      </c>
      <c r="AR17" s="175" t="str">
        <f>IF($B17="", "", H17 * (HLOOKUP(AR$8, Data!$D$21:$O$22, 2, FALSE) - INDEX(Data!I$26:I$47, MATCH('3 INPUT SAP DATA'!$C$6, Data!$C$26:$C$47, 0))))</f>
        <v/>
      </c>
      <c r="AS17" s="175" t="str">
        <f>IF($B17="", "", I17 * (HLOOKUP(AS$8, Data!$D$21:$O$22, 2, FALSE) - INDEX(Data!J$26:J$47, MATCH('3 INPUT SAP DATA'!$C$6, Data!$C$26:$C$47, 0))))</f>
        <v/>
      </c>
      <c r="AT17" s="175" t="str">
        <f>IF($B17="", "", J17 * (HLOOKUP(AT$8, Data!$D$21:$O$22, 2, FALSE) - INDEX(Data!K$26:K$47, MATCH('3 INPUT SAP DATA'!$C$6, Data!$C$26:$C$47, 0))))</f>
        <v/>
      </c>
      <c r="AU17" s="175" t="str">
        <f>IF($B17="", "", K17 * (HLOOKUP(AU$8, Data!$D$21:$O$22, 2, FALSE) - INDEX(Data!L$26:L$47, MATCH('3 INPUT SAP DATA'!$C$6, Data!$C$26:$C$47, 0))))</f>
        <v/>
      </c>
      <c r="AV17" s="175" t="str">
        <f>IF($B17="", "", L17 * (HLOOKUP(AV$8, Data!$D$21:$O$22, 2, FALSE) - INDEX(Data!M$26:M$47, MATCH('3 INPUT SAP DATA'!$C$6, Data!$C$26:$C$47, 0))))</f>
        <v/>
      </c>
      <c r="AW17" s="175" t="str">
        <f>IF($B17="", "", M17 * (HLOOKUP(AW$8, Data!$D$21:$O$22, 2, FALSE) - INDEX(Data!N$26:N$47, MATCH('3 INPUT SAP DATA'!$C$6, Data!$C$26:$C$47, 0))))</f>
        <v/>
      </c>
      <c r="AX17" s="175" t="str">
        <f>IF($B17="", "", N17 * (HLOOKUP(AX$8, Data!$D$21:$O$22, 2, FALSE) - INDEX(Data!O$26:O$47, MATCH('3 INPUT SAP DATA'!$C$6, Data!$C$26:$C$47, 0))))</f>
        <v/>
      </c>
      <c r="AY17" s="171" t="str">
        <f>IF($B17="","",(IHG!CI18+'3 INPUT SAP DATA'!V21)/AM17)</f>
        <v/>
      </c>
      <c r="AZ17" s="171" t="str">
        <f>IF($B17="","",(IHG!CJ18+'3 INPUT SAP DATA'!W21)/AN17)</f>
        <v/>
      </c>
      <c r="BA17" s="171" t="str">
        <f>IF($B17="","",(IHG!CK18+'3 INPUT SAP DATA'!X21)/AO17)</f>
        <v/>
      </c>
      <c r="BB17" s="171" t="str">
        <f>IF($B17="","",(IHG!CL18+'3 INPUT SAP DATA'!Y21)/AP17)</f>
        <v/>
      </c>
      <c r="BC17" s="171" t="str">
        <f>IF($B17="","",(IHG!CM18+'3 INPUT SAP DATA'!Z21)/AQ17)</f>
        <v/>
      </c>
      <c r="BD17" s="171" t="str">
        <f>IF($B17="","",(IHG!CN18+'3 INPUT SAP DATA'!AA21)/AR17)</f>
        <v/>
      </c>
      <c r="BE17" s="171" t="str">
        <f>IF($B17="","",(IHG!CO18+'3 INPUT SAP DATA'!AB21)/AS17)</f>
        <v/>
      </c>
      <c r="BF17" s="171" t="str">
        <f>IF($B17="","",(IHG!CP18+'3 INPUT SAP DATA'!AC21)/AT17)</f>
        <v/>
      </c>
      <c r="BG17" s="171" t="str">
        <f>IF($B17="","",(IHG!CQ18+'3 INPUT SAP DATA'!AD21)/AU17)</f>
        <v/>
      </c>
      <c r="BH17" s="171" t="str">
        <f>IF($B17="","",(IHG!CR18+'3 INPUT SAP DATA'!AE21)/AV17)</f>
        <v/>
      </c>
      <c r="BI17" s="171" t="str">
        <f>IF($B17="","",(IHG!CS18+'3 INPUT SAP DATA'!AF21)/AW17)</f>
        <v/>
      </c>
      <c r="BJ17" s="171" t="str">
        <f>IF($B17="","",(IHG!CT18+'3 INPUT SAP DATA'!AG21)/AX17)</f>
        <v/>
      </c>
      <c r="BK17" s="171" t="str">
        <f t="shared" si="25"/>
        <v/>
      </c>
      <c r="BL17" s="171" t="str">
        <f t="shared" si="26"/>
        <v/>
      </c>
      <c r="BM17" s="171" t="str">
        <f t="shared" si="27"/>
        <v/>
      </c>
      <c r="BN17" s="171" t="str">
        <f t="shared" si="28"/>
        <v/>
      </c>
      <c r="BO17" s="171" t="str">
        <f t="shared" si="29"/>
        <v/>
      </c>
      <c r="BP17" s="171" t="str">
        <f t="shared" si="30"/>
        <v/>
      </c>
      <c r="BQ17" s="171" t="str">
        <f t="shared" si="31"/>
        <v/>
      </c>
      <c r="BR17" s="171" t="str">
        <f t="shared" si="32"/>
        <v/>
      </c>
      <c r="BS17" s="171" t="str">
        <f t="shared" si="33"/>
        <v/>
      </c>
      <c r="BT17" s="171" t="str">
        <f t="shared" si="34"/>
        <v/>
      </c>
      <c r="BU17" s="171" t="str">
        <f t="shared" si="35"/>
        <v/>
      </c>
      <c r="BV17" s="171" t="str">
        <f t="shared" si="36"/>
        <v/>
      </c>
    </row>
    <row r="18" spans="2:74" s="17" customFormat="1" ht="19.899999999999999" customHeight="1">
      <c r="B18" s="16" t="str">
        <f>IF('3 INPUT SAP DATA'!H22="","",'3 INPUT SAP DATA'!H22)</f>
        <v/>
      </c>
      <c r="C18" s="24" t="str">
        <f>IF($B18="","",'Infiltration &amp; Ventilation'!AR18+'3 INPUT SAP DATA'!$U22)</f>
        <v/>
      </c>
      <c r="D18" s="24" t="str">
        <f>IF($B18="","",'Infiltration &amp; Ventilation'!AS18+'3 INPUT SAP DATA'!$U22)</f>
        <v/>
      </c>
      <c r="E18" s="24" t="str">
        <f>IF($B18="","",'Infiltration &amp; Ventilation'!AT18+'3 INPUT SAP DATA'!$U22)</f>
        <v/>
      </c>
      <c r="F18" s="24" t="str">
        <f>IF($B18="","",'Infiltration &amp; Ventilation'!AU18+'3 INPUT SAP DATA'!$U22)</f>
        <v/>
      </c>
      <c r="G18" s="24" t="str">
        <f>IF($B18="","",'Infiltration &amp; Ventilation'!AV18+'3 INPUT SAP DATA'!$U22)</f>
        <v/>
      </c>
      <c r="H18" s="24" t="str">
        <f>IF($B18="","",'Infiltration &amp; Ventilation'!AW18+'3 INPUT SAP DATA'!$U22)</f>
        <v/>
      </c>
      <c r="I18" s="24" t="str">
        <f>IF($B18="","",'Infiltration &amp; Ventilation'!AX18+'3 INPUT SAP DATA'!$U22)</f>
        <v/>
      </c>
      <c r="J18" s="24" t="str">
        <f>IF($B18="","",'Infiltration &amp; Ventilation'!AY18+'3 INPUT SAP DATA'!$U22)</f>
        <v/>
      </c>
      <c r="K18" s="24" t="str">
        <f>IF($B18="","",'Infiltration &amp; Ventilation'!AZ18+'3 INPUT SAP DATA'!$U22)</f>
        <v/>
      </c>
      <c r="L18" s="24" t="str">
        <f>IF($B18="","",'Infiltration &amp; Ventilation'!BA18+'3 INPUT SAP DATA'!$U22)</f>
        <v/>
      </c>
      <c r="M18" s="24" t="str">
        <f>IF($B18="","",'Infiltration &amp; Ventilation'!BB18+'3 INPUT SAP DATA'!$U22)</f>
        <v/>
      </c>
      <c r="N18" s="24" t="str">
        <f>IF($B18="","",'Infiltration &amp; Ventilation'!BC18+'3 INPUT SAP DATA'!$U22)</f>
        <v/>
      </c>
      <c r="O18" s="176" t="str">
        <f>IF($B18="","",'3 INPUT SAP DATA'!$T22/(3.6*(C18/'3 INPUT SAP DATA'!$K22)))</f>
        <v/>
      </c>
      <c r="P18" s="176" t="str">
        <f>IF($B18="","",'3 INPUT SAP DATA'!$T22/(3.6*(D18/'3 INPUT SAP DATA'!$K22)))</f>
        <v/>
      </c>
      <c r="Q18" s="176" t="str">
        <f>IF($B18="","",'3 INPUT SAP DATA'!$T22/(3.6*(E18/'3 INPUT SAP DATA'!$K22)))</f>
        <v/>
      </c>
      <c r="R18" s="176" t="str">
        <f>IF($B18="","",'3 INPUT SAP DATA'!$T22/(3.6*(F18/'3 INPUT SAP DATA'!$K22)))</f>
        <v/>
      </c>
      <c r="S18" s="176" t="str">
        <f>IF($B18="","",'3 INPUT SAP DATA'!$T22/(3.6*(G18/'3 INPUT SAP DATA'!$K22)))</f>
        <v/>
      </c>
      <c r="T18" s="176" t="str">
        <f>IF($B18="","",'3 INPUT SAP DATA'!$T22/(3.6*(H18/'3 INPUT SAP DATA'!$K22)))</f>
        <v/>
      </c>
      <c r="U18" s="176" t="str">
        <f>IF($B18="","",'3 INPUT SAP DATA'!$T22/(3.6*(I18/'3 INPUT SAP DATA'!$K22)))</f>
        <v/>
      </c>
      <c r="V18" s="176" t="str">
        <f>IF($B18="","",'3 INPUT SAP DATA'!$T22/(3.6*(J18/'3 INPUT SAP DATA'!$K22)))</f>
        <v/>
      </c>
      <c r="W18" s="176" t="str">
        <f>IF($B18="","",'3 INPUT SAP DATA'!$T22/(3.6*(K18/'3 INPUT SAP DATA'!$K22)))</f>
        <v/>
      </c>
      <c r="X18" s="176" t="str">
        <f>IF($B18="","",'3 INPUT SAP DATA'!$T22/(3.6*(L18/'3 INPUT SAP DATA'!$K22)))</f>
        <v/>
      </c>
      <c r="Y18" s="176" t="str">
        <f>IF($B18="","",'3 INPUT SAP DATA'!$T22/(3.6*(M18/'3 INPUT SAP DATA'!$K22)))</f>
        <v/>
      </c>
      <c r="Z18" s="176" t="str">
        <f>IF($B18="","",'3 INPUT SAP DATA'!$T22/(3.6*(N18/'3 INPUT SAP DATA'!$K22)))</f>
        <v/>
      </c>
      <c r="AA18" s="176" t="str">
        <f t="shared" si="2"/>
        <v/>
      </c>
      <c r="AB18" s="176" t="str">
        <f t="shared" si="3"/>
        <v/>
      </c>
      <c r="AC18" s="176" t="str">
        <f t="shared" si="4"/>
        <v/>
      </c>
      <c r="AD18" s="176" t="str">
        <f t="shared" si="5"/>
        <v/>
      </c>
      <c r="AE18" s="176" t="str">
        <f t="shared" si="6"/>
        <v/>
      </c>
      <c r="AF18" s="176" t="str">
        <f t="shared" si="7"/>
        <v/>
      </c>
      <c r="AG18" s="176" t="str">
        <f t="shared" si="8"/>
        <v/>
      </c>
      <c r="AH18" s="176" t="str">
        <f t="shared" si="9"/>
        <v/>
      </c>
      <c r="AI18" s="176" t="str">
        <f t="shared" si="10"/>
        <v/>
      </c>
      <c r="AJ18" s="176" t="str">
        <f t="shared" si="11"/>
        <v/>
      </c>
      <c r="AK18" s="176" t="str">
        <f t="shared" si="12"/>
        <v/>
      </c>
      <c r="AL18" s="176" t="str">
        <f t="shared" si="13"/>
        <v/>
      </c>
      <c r="AM18" s="175" t="str">
        <f>IF($B18="", "", C18 * (HLOOKUP(AM$8, Data!$D$21:$O$22, 2, FALSE) - INDEX(Data!D$26:D$47, MATCH('3 INPUT SAP DATA'!$C$6, Data!$C$26:$C$47, 0))))</f>
        <v/>
      </c>
      <c r="AN18" s="175" t="str">
        <f>IF($B18="", "", D18 * (HLOOKUP(AN$8, Data!$D$21:$O$22, 2, FALSE) - INDEX(Data!E$26:E$47, MATCH('3 INPUT SAP DATA'!$C$6, Data!$C$26:$C$47, 0))))</f>
        <v/>
      </c>
      <c r="AO18" s="175" t="str">
        <f>IF($B18="", "", E18 * (HLOOKUP(AO$8, Data!$D$21:$O$22, 2, FALSE) - INDEX(Data!F$26:F$47, MATCH('3 INPUT SAP DATA'!$C$6, Data!$C$26:$C$47, 0))))</f>
        <v/>
      </c>
      <c r="AP18" s="175" t="str">
        <f>IF($B18="", "", F18 * (HLOOKUP(AP$8, Data!$D$21:$O$22, 2, FALSE) - INDEX(Data!G$26:G$47, MATCH('3 INPUT SAP DATA'!$C$6, Data!$C$26:$C$47, 0))))</f>
        <v/>
      </c>
      <c r="AQ18" s="175" t="str">
        <f>IF($B18="", "", G18 * (HLOOKUP(AQ$8, Data!$D$21:$O$22, 2, FALSE) - INDEX(Data!H$26:H$47, MATCH('3 INPUT SAP DATA'!$C$6, Data!$C$26:$C$47, 0))))</f>
        <v/>
      </c>
      <c r="AR18" s="175" t="str">
        <f>IF($B18="", "", H18 * (HLOOKUP(AR$8, Data!$D$21:$O$22, 2, FALSE) - INDEX(Data!I$26:I$47, MATCH('3 INPUT SAP DATA'!$C$6, Data!$C$26:$C$47, 0))))</f>
        <v/>
      </c>
      <c r="AS18" s="175" t="str">
        <f>IF($B18="", "", I18 * (HLOOKUP(AS$8, Data!$D$21:$O$22, 2, FALSE) - INDEX(Data!J$26:J$47, MATCH('3 INPUT SAP DATA'!$C$6, Data!$C$26:$C$47, 0))))</f>
        <v/>
      </c>
      <c r="AT18" s="175" t="str">
        <f>IF($B18="", "", J18 * (HLOOKUP(AT$8, Data!$D$21:$O$22, 2, FALSE) - INDEX(Data!K$26:K$47, MATCH('3 INPUT SAP DATA'!$C$6, Data!$C$26:$C$47, 0))))</f>
        <v/>
      </c>
      <c r="AU18" s="175" t="str">
        <f>IF($B18="", "", K18 * (HLOOKUP(AU$8, Data!$D$21:$O$22, 2, FALSE) - INDEX(Data!L$26:L$47, MATCH('3 INPUT SAP DATA'!$C$6, Data!$C$26:$C$47, 0))))</f>
        <v/>
      </c>
      <c r="AV18" s="175" t="str">
        <f>IF($B18="", "", L18 * (HLOOKUP(AV$8, Data!$D$21:$O$22, 2, FALSE) - INDEX(Data!M$26:M$47, MATCH('3 INPUT SAP DATA'!$C$6, Data!$C$26:$C$47, 0))))</f>
        <v/>
      </c>
      <c r="AW18" s="175" t="str">
        <f>IF($B18="", "", M18 * (HLOOKUP(AW$8, Data!$D$21:$O$22, 2, FALSE) - INDEX(Data!N$26:N$47, MATCH('3 INPUT SAP DATA'!$C$6, Data!$C$26:$C$47, 0))))</f>
        <v/>
      </c>
      <c r="AX18" s="175" t="str">
        <f>IF($B18="", "", N18 * (HLOOKUP(AX$8, Data!$D$21:$O$22, 2, FALSE) - INDEX(Data!O$26:O$47, MATCH('3 INPUT SAP DATA'!$C$6, Data!$C$26:$C$47, 0))))</f>
        <v/>
      </c>
      <c r="AY18" s="171" t="str">
        <f>IF($B18="","",(IHG!CI19+'3 INPUT SAP DATA'!V22)/AM18)</f>
        <v/>
      </c>
      <c r="AZ18" s="171" t="str">
        <f>IF($B18="","",(IHG!CJ19+'3 INPUT SAP DATA'!W22)/AN18)</f>
        <v/>
      </c>
      <c r="BA18" s="171" t="str">
        <f>IF($B18="","",(IHG!CK19+'3 INPUT SAP DATA'!X22)/AO18)</f>
        <v/>
      </c>
      <c r="BB18" s="171" t="str">
        <f>IF($B18="","",(IHG!CL19+'3 INPUT SAP DATA'!Y22)/AP18)</f>
        <v/>
      </c>
      <c r="BC18" s="171" t="str">
        <f>IF($B18="","",(IHG!CM19+'3 INPUT SAP DATA'!Z22)/AQ18)</f>
        <v/>
      </c>
      <c r="BD18" s="171" t="str">
        <f>IF($B18="","",(IHG!CN19+'3 INPUT SAP DATA'!AA22)/AR18)</f>
        <v/>
      </c>
      <c r="BE18" s="171" t="str">
        <f>IF($B18="","",(IHG!CO19+'3 INPUT SAP DATA'!AB22)/AS18)</f>
        <v/>
      </c>
      <c r="BF18" s="171" t="str">
        <f>IF($B18="","",(IHG!CP19+'3 INPUT SAP DATA'!AC22)/AT18)</f>
        <v/>
      </c>
      <c r="BG18" s="171" t="str">
        <f>IF($B18="","",(IHG!CQ19+'3 INPUT SAP DATA'!AD22)/AU18)</f>
        <v/>
      </c>
      <c r="BH18" s="171" t="str">
        <f>IF($B18="","",(IHG!CR19+'3 INPUT SAP DATA'!AE22)/AV18)</f>
        <v/>
      </c>
      <c r="BI18" s="171" t="str">
        <f>IF($B18="","",(IHG!CS19+'3 INPUT SAP DATA'!AF22)/AW18)</f>
        <v/>
      </c>
      <c r="BJ18" s="171" t="str">
        <f>IF($B18="","",(IHG!CT19+'3 INPUT SAP DATA'!AG22)/AX18)</f>
        <v/>
      </c>
      <c r="BK18" s="171" t="str">
        <f t="shared" si="25"/>
        <v/>
      </c>
      <c r="BL18" s="171" t="str">
        <f t="shared" si="26"/>
        <v/>
      </c>
      <c r="BM18" s="171" t="str">
        <f t="shared" si="27"/>
        <v/>
      </c>
      <c r="BN18" s="171" t="str">
        <f t="shared" si="28"/>
        <v/>
      </c>
      <c r="BO18" s="171" t="str">
        <f t="shared" si="29"/>
        <v/>
      </c>
      <c r="BP18" s="171" t="str">
        <f t="shared" si="30"/>
        <v/>
      </c>
      <c r="BQ18" s="171" t="str">
        <f t="shared" si="31"/>
        <v/>
      </c>
      <c r="BR18" s="171" t="str">
        <f t="shared" si="32"/>
        <v/>
      </c>
      <c r="BS18" s="171" t="str">
        <f t="shared" si="33"/>
        <v/>
      </c>
      <c r="BT18" s="171" t="str">
        <f t="shared" si="34"/>
        <v/>
      </c>
      <c r="BU18" s="171" t="str">
        <f t="shared" si="35"/>
        <v/>
      </c>
      <c r="BV18" s="171" t="str">
        <f t="shared" si="36"/>
        <v/>
      </c>
    </row>
    <row r="19" spans="2:74" s="17" customFormat="1" ht="19.899999999999999" customHeight="1">
      <c r="B19" s="16" t="str">
        <f>IF('3 INPUT SAP DATA'!H23="","",'3 INPUT SAP DATA'!H23)</f>
        <v/>
      </c>
      <c r="C19" s="24" t="str">
        <f>IF($B19="","",'Infiltration &amp; Ventilation'!AR19+'3 INPUT SAP DATA'!$U23)</f>
        <v/>
      </c>
      <c r="D19" s="24" t="str">
        <f>IF($B19="","",'Infiltration &amp; Ventilation'!AS19+'3 INPUT SAP DATA'!$U23)</f>
        <v/>
      </c>
      <c r="E19" s="24" t="str">
        <f>IF($B19="","",'Infiltration &amp; Ventilation'!AT19+'3 INPUT SAP DATA'!$U23)</f>
        <v/>
      </c>
      <c r="F19" s="24" t="str">
        <f>IF($B19="","",'Infiltration &amp; Ventilation'!AU19+'3 INPUT SAP DATA'!$U23)</f>
        <v/>
      </c>
      <c r="G19" s="24" t="str">
        <f>IF($B19="","",'Infiltration &amp; Ventilation'!AV19+'3 INPUT SAP DATA'!$U23)</f>
        <v/>
      </c>
      <c r="H19" s="24" t="str">
        <f>IF($B19="","",'Infiltration &amp; Ventilation'!AW19+'3 INPUT SAP DATA'!$U23)</f>
        <v/>
      </c>
      <c r="I19" s="24" t="str">
        <f>IF($B19="","",'Infiltration &amp; Ventilation'!AX19+'3 INPUT SAP DATA'!$U23)</f>
        <v/>
      </c>
      <c r="J19" s="24" t="str">
        <f>IF($B19="","",'Infiltration &amp; Ventilation'!AY19+'3 INPUT SAP DATA'!$U23)</f>
        <v/>
      </c>
      <c r="K19" s="24" t="str">
        <f>IF($B19="","",'Infiltration &amp; Ventilation'!AZ19+'3 INPUT SAP DATA'!$U23)</f>
        <v/>
      </c>
      <c r="L19" s="24" t="str">
        <f>IF($B19="","",'Infiltration &amp; Ventilation'!BA19+'3 INPUT SAP DATA'!$U23)</f>
        <v/>
      </c>
      <c r="M19" s="24" t="str">
        <f>IF($B19="","",'Infiltration &amp; Ventilation'!BB19+'3 INPUT SAP DATA'!$U23)</f>
        <v/>
      </c>
      <c r="N19" s="24" t="str">
        <f>IF($B19="","",'Infiltration &amp; Ventilation'!BC19+'3 INPUT SAP DATA'!$U23)</f>
        <v/>
      </c>
      <c r="O19" s="176" t="str">
        <f>IF($B19="","",'3 INPUT SAP DATA'!$T23/(3.6*(C19/'3 INPUT SAP DATA'!$K23)))</f>
        <v/>
      </c>
      <c r="P19" s="176" t="str">
        <f>IF($B19="","",'3 INPUT SAP DATA'!$T23/(3.6*(D19/'3 INPUT SAP DATA'!$K23)))</f>
        <v/>
      </c>
      <c r="Q19" s="176" t="str">
        <f>IF($B19="","",'3 INPUT SAP DATA'!$T23/(3.6*(E19/'3 INPUT SAP DATA'!$K23)))</f>
        <v/>
      </c>
      <c r="R19" s="176" t="str">
        <f>IF($B19="","",'3 INPUT SAP DATA'!$T23/(3.6*(F19/'3 INPUT SAP DATA'!$K23)))</f>
        <v/>
      </c>
      <c r="S19" s="176" t="str">
        <f>IF($B19="","",'3 INPUT SAP DATA'!$T23/(3.6*(G19/'3 INPUT SAP DATA'!$K23)))</f>
        <v/>
      </c>
      <c r="T19" s="176" t="str">
        <f>IF($B19="","",'3 INPUT SAP DATA'!$T23/(3.6*(H19/'3 INPUT SAP DATA'!$K23)))</f>
        <v/>
      </c>
      <c r="U19" s="176" t="str">
        <f>IF($B19="","",'3 INPUT SAP DATA'!$T23/(3.6*(I19/'3 INPUT SAP DATA'!$K23)))</f>
        <v/>
      </c>
      <c r="V19" s="176" t="str">
        <f>IF($B19="","",'3 INPUT SAP DATA'!$T23/(3.6*(J19/'3 INPUT SAP DATA'!$K23)))</f>
        <v/>
      </c>
      <c r="W19" s="176" t="str">
        <f>IF($B19="","",'3 INPUT SAP DATA'!$T23/(3.6*(K19/'3 INPUT SAP DATA'!$K23)))</f>
        <v/>
      </c>
      <c r="X19" s="176" t="str">
        <f>IF($B19="","",'3 INPUT SAP DATA'!$T23/(3.6*(L19/'3 INPUT SAP DATA'!$K23)))</f>
        <v/>
      </c>
      <c r="Y19" s="176" t="str">
        <f>IF($B19="","",'3 INPUT SAP DATA'!$T23/(3.6*(M19/'3 INPUT SAP DATA'!$K23)))</f>
        <v/>
      </c>
      <c r="Z19" s="176" t="str">
        <f>IF($B19="","",'3 INPUT SAP DATA'!$T23/(3.6*(N19/'3 INPUT SAP DATA'!$K23)))</f>
        <v/>
      </c>
      <c r="AA19" s="176" t="str">
        <f t="shared" si="2"/>
        <v/>
      </c>
      <c r="AB19" s="176" t="str">
        <f t="shared" si="3"/>
        <v/>
      </c>
      <c r="AC19" s="176" t="str">
        <f t="shared" si="4"/>
        <v/>
      </c>
      <c r="AD19" s="176" t="str">
        <f t="shared" si="5"/>
        <v/>
      </c>
      <c r="AE19" s="176" t="str">
        <f t="shared" si="6"/>
        <v/>
      </c>
      <c r="AF19" s="176" t="str">
        <f t="shared" si="7"/>
        <v/>
      </c>
      <c r="AG19" s="176" t="str">
        <f t="shared" si="8"/>
        <v/>
      </c>
      <c r="AH19" s="176" t="str">
        <f t="shared" si="9"/>
        <v/>
      </c>
      <c r="AI19" s="176" t="str">
        <f t="shared" si="10"/>
        <v/>
      </c>
      <c r="AJ19" s="176" t="str">
        <f t="shared" si="11"/>
        <v/>
      </c>
      <c r="AK19" s="176" t="str">
        <f t="shared" si="12"/>
        <v/>
      </c>
      <c r="AL19" s="176" t="str">
        <f t="shared" si="13"/>
        <v/>
      </c>
      <c r="AM19" s="175" t="str">
        <f>IF($B19="", "", C19 * (HLOOKUP(AM$8, Data!$D$21:$O$22, 2, FALSE) - INDEX(Data!D$26:D$47, MATCH('3 INPUT SAP DATA'!$C$6, Data!$C$26:$C$47, 0))))</f>
        <v/>
      </c>
      <c r="AN19" s="175" t="str">
        <f>IF($B19="", "", D19 * (HLOOKUP(AN$8, Data!$D$21:$O$22, 2, FALSE) - INDEX(Data!E$26:E$47, MATCH('3 INPUT SAP DATA'!$C$6, Data!$C$26:$C$47, 0))))</f>
        <v/>
      </c>
      <c r="AO19" s="175" t="str">
        <f>IF($B19="", "", E19 * (HLOOKUP(AO$8, Data!$D$21:$O$22, 2, FALSE) - INDEX(Data!F$26:F$47, MATCH('3 INPUT SAP DATA'!$C$6, Data!$C$26:$C$47, 0))))</f>
        <v/>
      </c>
      <c r="AP19" s="175" t="str">
        <f>IF($B19="", "", F19 * (HLOOKUP(AP$8, Data!$D$21:$O$22, 2, FALSE) - INDEX(Data!G$26:G$47, MATCH('3 INPUT SAP DATA'!$C$6, Data!$C$26:$C$47, 0))))</f>
        <v/>
      </c>
      <c r="AQ19" s="175" t="str">
        <f>IF($B19="", "", G19 * (HLOOKUP(AQ$8, Data!$D$21:$O$22, 2, FALSE) - INDEX(Data!H$26:H$47, MATCH('3 INPUT SAP DATA'!$C$6, Data!$C$26:$C$47, 0))))</f>
        <v/>
      </c>
      <c r="AR19" s="175" t="str">
        <f>IF($B19="", "", H19 * (HLOOKUP(AR$8, Data!$D$21:$O$22, 2, FALSE) - INDEX(Data!I$26:I$47, MATCH('3 INPUT SAP DATA'!$C$6, Data!$C$26:$C$47, 0))))</f>
        <v/>
      </c>
      <c r="AS19" s="175" t="str">
        <f>IF($B19="", "", I19 * (HLOOKUP(AS$8, Data!$D$21:$O$22, 2, FALSE) - INDEX(Data!J$26:J$47, MATCH('3 INPUT SAP DATA'!$C$6, Data!$C$26:$C$47, 0))))</f>
        <v/>
      </c>
      <c r="AT19" s="175" t="str">
        <f>IF($B19="", "", J19 * (HLOOKUP(AT$8, Data!$D$21:$O$22, 2, FALSE) - INDEX(Data!K$26:K$47, MATCH('3 INPUT SAP DATA'!$C$6, Data!$C$26:$C$47, 0))))</f>
        <v/>
      </c>
      <c r="AU19" s="175" t="str">
        <f>IF($B19="", "", K19 * (HLOOKUP(AU$8, Data!$D$21:$O$22, 2, FALSE) - INDEX(Data!L$26:L$47, MATCH('3 INPUT SAP DATA'!$C$6, Data!$C$26:$C$47, 0))))</f>
        <v/>
      </c>
      <c r="AV19" s="175" t="str">
        <f>IF($B19="", "", L19 * (HLOOKUP(AV$8, Data!$D$21:$O$22, 2, FALSE) - INDEX(Data!M$26:M$47, MATCH('3 INPUT SAP DATA'!$C$6, Data!$C$26:$C$47, 0))))</f>
        <v/>
      </c>
      <c r="AW19" s="175" t="str">
        <f>IF($B19="", "", M19 * (HLOOKUP(AW$8, Data!$D$21:$O$22, 2, FALSE) - INDEX(Data!N$26:N$47, MATCH('3 INPUT SAP DATA'!$C$6, Data!$C$26:$C$47, 0))))</f>
        <v/>
      </c>
      <c r="AX19" s="175" t="str">
        <f>IF($B19="", "", N19 * (HLOOKUP(AX$8, Data!$D$21:$O$22, 2, FALSE) - INDEX(Data!O$26:O$47, MATCH('3 INPUT SAP DATA'!$C$6, Data!$C$26:$C$47, 0))))</f>
        <v/>
      </c>
      <c r="AY19" s="171" t="str">
        <f>IF($B19="","",(IHG!CI20+'3 INPUT SAP DATA'!V23)/AM19)</f>
        <v/>
      </c>
      <c r="AZ19" s="171" t="str">
        <f>IF($B19="","",(IHG!CJ20+'3 INPUT SAP DATA'!W23)/AN19)</f>
        <v/>
      </c>
      <c r="BA19" s="171" t="str">
        <f>IF($B19="","",(IHG!CK20+'3 INPUT SAP DATA'!X23)/AO19)</f>
        <v/>
      </c>
      <c r="BB19" s="171" t="str">
        <f>IF($B19="","",(IHG!CL20+'3 INPUT SAP DATA'!Y23)/AP19)</f>
        <v/>
      </c>
      <c r="BC19" s="171" t="str">
        <f>IF($B19="","",(IHG!CM20+'3 INPUT SAP DATA'!Z23)/AQ19)</f>
        <v/>
      </c>
      <c r="BD19" s="171" t="str">
        <f>IF($B19="","",(IHG!CN20+'3 INPUT SAP DATA'!AA23)/AR19)</f>
        <v/>
      </c>
      <c r="BE19" s="171" t="str">
        <f>IF($B19="","",(IHG!CO20+'3 INPUT SAP DATA'!AB23)/AS19)</f>
        <v/>
      </c>
      <c r="BF19" s="171" t="str">
        <f>IF($B19="","",(IHG!CP20+'3 INPUT SAP DATA'!AC23)/AT19)</f>
        <v/>
      </c>
      <c r="BG19" s="171" t="str">
        <f>IF($B19="","",(IHG!CQ20+'3 INPUT SAP DATA'!AD23)/AU19)</f>
        <v/>
      </c>
      <c r="BH19" s="171" t="str">
        <f>IF($B19="","",(IHG!CR20+'3 INPUT SAP DATA'!AE23)/AV19)</f>
        <v/>
      </c>
      <c r="BI19" s="171" t="str">
        <f>IF($B19="","",(IHG!CS20+'3 INPUT SAP DATA'!AF23)/AW19)</f>
        <v/>
      </c>
      <c r="BJ19" s="171" t="str">
        <f>IF($B19="","",(IHG!CT20+'3 INPUT SAP DATA'!AG23)/AX19)</f>
        <v/>
      </c>
      <c r="BK19" s="171" t="str">
        <f t="shared" si="25"/>
        <v/>
      </c>
      <c r="BL19" s="171" t="str">
        <f t="shared" si="26"/>
        <v/>
      </c>
      <c r="BM19" s="171" t="str">
        <f t="shared" si="27"/>
        <v/>
      </c>
      <c r="BN19" s="171" t="str">
        <f t="shared" si="28"/>
        <v/>
      </c>
      <c r="BO19" s="171" t="str">
        <f t="shared" si="29"/>
        <v/>
      </c>
      <c r="BP19" s="171" t="str">
        <f t="shared" si="30"/>
        <v/>
      </c>
      <c r="BQ19" s="171" t="str">
        <f t="shared" si="31"/>
        <v/>
      </c>
      <c r="BR19" s="171" t="str">
        <f t="shared" si="32"/>
        <v/>
      </c>
      <c r="BS19" s="171" t="str">
        <f t="shared" si="33"/>
        <v/>
      </c>
      <c r="BT19" s="171" t="str">
        <f t="shared" si="34"/>
        <v/>
      </c>
      <c r="BU19" s="171" t="str">
        <f t="shared" si="35"/>
        <v/>
      </c>
      <c r="BV19" s="171" t="str">
        <f t="shared" si="36"/>
        <v/>
      </c>
    </row>
    <row r="20" spans="2:74" s="17" customFormat="1" ht="19.899999999999999" customHeight="1">
      <c r="B20" s="16" t="str">
        <f>IF('3 INPUT SAP DATA'!H24="","",'3 INPUT SAP DATA'!H24)</f>
        <v/>
      </c>
      <c r="C20" s="24" t="str">
        <f>IF($B20="","",'Infiltration &amp; Ventilation'!AR20+'3 INPUT SAP DATA'!$U24)</f>
        <v/>
      </c>
      <c r="D20" s="24" t="str">
        <f>IF($B20="","",'Infiltration &amp; Ventilation'!AS20+'3 INPUT SAP DATA'!$U24)</f>
        <v/>
      </c>
      <c r="E20" s="24" t="str">
        <f>IF($B20="","",'Infiltration &amp; Ventilation'!AT20+'3 INPUT SAP DATA'!$U24)</f>
        <v/>
      </c>
      <c r="F20" s="24" t="str">
        <f>IF($B20="","",'Infiltration &amp; Ventilation'!AU20+'3 INPUT SAP DATA'!$U24)</f>
        <v/>
      </c>
      <c r="G20" s="24" t="str">
        <f>IF($B20="","",'Infiltration &amp; Ventilation'!AV20+'3 INPUT SAP DATA'!$U24)</f>
        <v/>
      </c>
      <c r="H20" s="24" t="str">
        <f>IF($B20="","",'Infiltration &amp; Ventilation'!AW20+'3 INPUT SAP DATA'!$U24)</f>
        <v/>
      </c>
      <c r="I20" s="24" t="str">
        <f>IF($B20="","",'Infiltration &amp; Ventilation'!AX20+'3 INPUT SAP DATA'!$U24)</f>
        <v/>
      </c>
      <c r="J20" s="24" t="str">
        <f>IF($B20="","",'Infiltration &amp; Ventilation'!AY20+'3 INPUT SAP DATA'!$U24)</f>
        <v/>
      </c>
      <c r="K20" s="24" t="str">
        <f>IF($B20="","",'Infiltration &amp; Ventilation'!AZ20+'3 INPUT SAP DATA'!$U24)</f>
        <v/>
      </c>
      <c r="L20" s="24" t="str">
        <f>IF($B20="","",'Infiltration &amp; Ventilation'!BA20+'3 INPUT SAP DATA'!$U24)</f>
        <v/>
      </c>
      <c r="M20" s="24" t="str">
        <f>IF($B20="","",'Infiltration &amp; Ventilation'!BB20+'3 INPUT SAP DATA'!$U24)</f>
        <v/>
      </c>
      <c r="N20" s="24" t="str">
        <f>IF($B20="","",'Infiltration &amp; Ventilation'!BC20+'3 INPUT SAP DATA'!$U24)</f>
        <v/>
      </c>
      <c r="O20" s="176" t="str">
        <f>IF($B20="","",'3 INPUT SAP DATA'!$T24/(3.6*(C20/'3 INPUT SAP DATA'!$K24)))</f>
        <v/>
      </c>
      <c r="P20" s="176" t="str">
        <f>IF($B20="","",'3 INPUT SAP DATA'!$T24/(3.6*(D20/'3 INPUT SAP DATA'!$K24)))</f>
        <v/>
      </c>
      <c r="Q20" s="176" t="str">
        <f>IF($B20="","",'3 INPUT SAP DATA'!$T24/(3.6*(E20/'3 INPUT SAP DATA'!$K24)))</f>
        <v/>
      </c>
      <c r="R20" s="176" t="str">
        <f>IF($B20="","",'3 INPUT SAP DATA'!$T24/(3.6*(F20/'3 INPUT SAP DATA'!$K24)))</f>
        <v/>
      </c>
      <c r="S20" s="176" t="str">
        <f>IF($B20="","",'3 INPUT SAP DATA'!$T24/(3.6*(G20/'3 INPUT SAP DATA'!$K24)))</f>
        <v/>
      </c>
      <c r="T20" s="176" t="str">
        <f>IF($B20="","",'3 INPUT SAP DATA'!$T24/(3.6*(H20/'3 INPUT SAP DATA'!$K24)))</f>
        <v/>
      </c>
      <c r="U20" s="176" t="str">
        <f>IF($B20="","",'3 INPUT SAP DATA'!$T24/(3.6*(I20/'3 INPUT SAP DATA'!$K24)))</f>
        <v/>
      </c>
      <c r="V20" s="176" t="str">
        <f>IF($B20="","",'3 INPUT SAP DATA'!$T24/(3.6*(J20/'3 INPUT SAP DATA'!$K24)))</f>
        <v/>
      </c>
      <c r="W20" s="176" t="str">
        <f>IF($B20="","",'3 INPUT SAP DATA'!$T24/(3.6*(K20/'3 INPUT SAP DATA'!$K24)))</f>
        <v/>
      </c>
      <c r="X20" s="176" t="str">
        <f>IF($B20="","",'3 INPUT SAP DATA'!$T24/(3.6*(L20/'3 INPUT SAP DATA'!$K24)))</f>
        <v/>
      </c>
      <c r="Y20" s="176" t="str">
        <f>IF($B20="","",'3 INPUT SAP DATA'!$T24/(3.6*(M20/'3 INPUT SAP DATA'!$K24)))</f>
        <v/>
      </c>
      <c r="Z20" s="176" t="str">
        <f>IF($B20="","",'3 INPUT SAP DATA'!$T24/(3.6*(N20/'3 INPUT SAP DATA'!$K24)))</f>
        <v/>
      </c>
      <c r="AA20" s="176" t="str">
        <f t="shared" si="2"/>
        <v/>
      </c>
      <c r="AB20" s="176" t="str">
        <f t="shared" si="3"/>
        <v/>
      </c>
      <c r="AC20" s="176" t="str">
        <f t="shared" si="4"/>
        <v/>
      </c>
      <c r="AD20" s="176" t="str">
        <f t="shared" si="5"/>
        <v/>
      </c>
      <c r="AE20" s="176" t="str">
        <f t="shared" si="6"/>
        <v/>
      </c>
      <c r="AF20" s="176" t="str">
        <f t="shared" si="7"/>
        <v/>
      </c>
      <c r="AG20" s="176" t="str">
        <f t="shared" si="8"/>
        <v/>
      </c>
      <c r="AH20" s="176" t="str">
        <f t="shared" si="9"/>
        <v/>
      </c>
      <c r="AI20" s="176" t="str">
        <f t="shared" si="10"/>
        <v/>
      </c>
      <c r="AJ20" s="176" t="str">
        <f t="shared" si="11"/>
        <v/>
      </c>
      <c r="AK20" s="176" t="str">
        <f t="shared" si="12"/>
        <v/>
      </c>
      <c r="AL20" s="176" t="str">
        <f t="shared" si="13"/>
        <v/>
      </c>
      <c r="AM20" s="175" t="str">
        <f>IF($B20="", "", C20 * (HLOOKUP(AM$8, Data!$D$21:$O$22, 2, FALSE) - INDEX(Data!D$26:D$47, MATCH('3 INPUT SAP DATA'!$C$6, Data!$C$26:$C$47, 0))))</f>
        <v/>
      </c>
      <c r="AN20" s="175" t="str">
        <f>IF($B20="", "", D20 * (HLOOKUP(AN$8, Data!$D$21:$O$22, 2, FALSE) - INDEX(Data!E$26:E$47, MATCH('3 INPUT SAP DATA'!$C$6, Data!$C$26:$C$47, 0))))</f>
        <v/>
      </c>
      <c r="AO20" s="175" t="str">
        <f>IF($B20="", "", E20 * (HLOOKUP(AO$8, Data!$D$21:$O$22, 2, FALSE) - INDEX(Data!F$26:F$47, MATCH('3 INPUT SAP DATA'!$C$6, Data!$C$26:$C$47, 0))))</f>
        <v/>
      </c>
      <c r="AP20" s="175" t="str">
        <f>IF($B20="", "", F20 * (HLOOKUP(AP$8, Data!$D$21:$O$22, 2, FALSE) - INDEX(Data!G$26:G$47, MATCH('3 INPUT SAP DATA'!$C$6, Data!$C$26:$C$47, 0))))</f>
        <v/>
      </c>
      <c r="AQ20" s="175" t="str">
        <f>IF($B20="", "", G20 * (HLOOKUP(AQ$8, Data!$D$21:$O$22, 2, FALSE) - INDEX(Data!H$26:H$47, MATCH('3 INPUT SAP DATA'!$C$6, Data!$C$26:$C$47, 0))))</f>
        <v/>
      </c>
      <c r="AR20" s="175" t="str">
        <f>IF($B20="", "", H20 * (HLOOKUP(AR$8, Data!$D$21:$O$22, 2, FALSE) - INDEX(Data!I$26:I$47, MATCH('3 INPUT SAP DATA'!$C$6, Data!$C$26:$C$47, 0))))</f>
        <v/>
      </c>
      <c r="AS20" s="175" t="str">
        <f>IF($B20="", "", I20 * (HLOOKUP(AS$8, Data!$D$21:$O$22, 2, FALSE) - INDEX(Data!J$26:J$47, MATCH('3 INPUT SAP DATA'!$C$6, Data!$C$26:$C$47, 0))))</f>
        <v/>
      </c>
      <c r="AT20" s="175" t="str">
        <f>IF($B20="", "", J20 * (HLOOKUP(AT$8, Data!$D$21:$O$22, 2, FALSE) - INDEX(Data!K$26:K$47, MATCH('3 INPUT SAP DATA'!$C$6, Data!$C$26:$C$47, 0))))</f>
        <v/>
      </c>
      <c r="AU20" s="175" t="str">
        <f>IF($B20="", "", K20 * (HLOOKUP(AU$8, Data!$D$21:$O$22, 2, FALSE) - INDEX(Data!L$26:L$47, MATCH('3 INPUT SAP DATA'!$C$6, Data!$C$26:$C$47, 0))))</f>
        <v/>
      </c>
      <c r="AV20" s="175" t="str">
        <f>IF($B20="", "", L20 * (HLOOKUP(AV$8, Data!$D$21:$O$22, 2, FALSE) - INDEX(Data!M$26:M$47, MATCH('3 INPUT SAP DATA'!$C$6, Data!$C$26:$C$47, 0))))</f>
        <v/>
      </c>
      <c r="AW20" s="175" t="str">
        <f>IF($B20="", "", M20 * (HLOOKUP(AW$8, Data!$D$21:$O$22, 2, FALSE) - INDEX(Data!N$26:N$47, MATCH('3 INPUT SAP DATA'!$C$6, Data!$C$26:$C$47, 0))))</f>
        <v/>
      </c>
      <c r="AX20" s="175" t="str">
        <f>IF($B20="", "", N20 * (HLOOKUP(AX$8, Data!$D$21:$O$22, 2, FALSE) - INDEX(Data!O$26:O$47, MATCH('3 INPUT SAP DATA'!$C$6, Data!$C$26:$C$47, 0))))</f>
        <v/>
      </c>
      <c r="AY20" s="171" t="str">
        <f>IF($B20="","",(IHG!CI21+'3 INPUT SAP DATA'!V24)/AM20)</f>
        <v/>
      </c>
      <c r="AZ20" s="171" t="str">
        <f>IF($B20="","",(IHG!CJ21+'3 INPUT SAP DATA'!W24)/AN20)</f>
        <v/>
      </c>
      <c r="BA20" s="171" t="str">
        <f>IF($B20="","",(IHG!CK21+'3 INPUT SAP DATA'!X24)/AO20)</f>
        <v/>
      </c>
      <c r="BB20" s="171" t="str">
        <f>IF($B20="","",(IHG!CL21+'3 INPUT SAP DATA'!Y24)/AP20)</f>
        <v/>
      </c>
      <c r="BC20" s="171" t="str">
        <f>IF($B20="","",(IHG!CM21+'3 INPUT SAP DATA'!Z24)/AQ20)</f>
        <v/>
      </c>
      <c r="BD20" s="171" t="str">
        <f>IF($B20="","",(IHG!CN21+'3 INPUT SAP DATA'!AA24)/AR20)</f>
        <v/>
      </c>
      <c r="BE20" s="171" t="str">
        <f>IF($B20="","",(IHG!CO21+'3 INPUT SAP DATA'!AB24)/AS20)</f>
        <v/>
      </c>
      <c r="BF20" s="171" t="str">
        <f>IF($B20="","",(IHG!CP21+'3 INPUT SAP DATA'!AC24)/AT20)</f>
        <v/>
      </c>
      <c r="BG20" s="171" t="str">
        <f>IF($B20="","",(IHG!CQ21+'3 INPUT SAP DATA'!AD24)/AU20)</f>
        <v/>
      </c>
      <c r="BH20" s="171" t="str">
        <f>IF($B20="","",(IHG!CR21+'3 INPUT SAP DATA'!AE24)/AV20)</f>
        <v/>
      </c>
      <c r="BI20" s="171" t="str">
        <f>IF($B20="","",(IHG!CS21+'3 INPUT SAP DATA'!AF24)/AW20)</f>
        <v/>
      </c>
      <c r="BJ20" s="171" t="str">
        <f>IF($B20="","",(IHG!CT21+'3 INPUT SAP DATA'!AG24)/AX20)</f>
        <v/>
      </c>
      <c r="BK20" s="171" t="str">
        <f t="shared" si="25"/>
        <v/>
      </c>
      <c r="BL20" s="171" t="str">
        <f t="shared" si="26"/>
        <v/>
      </c>
      <c r="BM20" s="171" t="str">
        <f t="shared" si="27"/>
        <v/>
      </c>
      <c r="BN20" s="171" t="str">
        <f t="shared" si="28"/>
        <v/>
      </c>
      <c r="BO20" s="171" t="str">
        <f t="shared" si="29"/>
        <v/>
      </c>
      <c r="BP20" s="171" t="str">
        <f t="shared" si="30"/>
        <v/>
      </c>
      <c r="BQ20" s="171" t="str">
        <f t="shared" si="31"/>
        <v/>
      </c>
      <c r="BR20" s="171" t="str">
        <f t="shared" si="32"/>
        <v/>
      </c>
      <c r="BS20" s="171" t="str">
        <f t="shared" si="33"/>
        <v/>
      </c>
      <c r="BT20" s="171" t="str">
        <f t="shared" si="34"/>
        <v/>
      </c>
      <c r="BU20" s="171" t="str">
        <f t="shared" si="35"/>
        <v/>
      </c>
      <c r="BV20" s="171" t="str">
        <f t="shared" si="36"/>
        <v/>
      </c>
    </row>
    <row r="21" spans="2:74" s="17" customFormat="1" ht="19.899999999999999" customHeight="1">
      <c r="B21" s="16" t="str">
        <f>IF('3 INPUT SAP DATA'!H25="","",'3 INPUT SAP DATA'!H25)</f>
        <v/>
      </c>
      <c r="C21" s="24" t="str">
        <f>IF($B21="","",'Infiltration &amp; Ventilation'!AR21+'3 INPUT SAP DATA'!$U25)</f>
        <v/>
      </c>
      <c r="D21" s="24" t="str">
        <f>IF($B21="","",'Infiltration &amp; Ventilation'!AS21+'3 INPUT SAP DATA'!$U25)</f>
        <v/>
      </c>
      <c r="E21" s="24" t="str">
        <f>IF($B21="","",'Infiltration &amp; Ventilation'!AT21+'3 INPUT SAP DATA'!$U25)</f>
        <v/>
      </c>
      <c r="F21" s="24" t="str">
        <f>IF($B21="","",'Infiltration &amp; Ventilation'!AU21+'3 INPUT SAP DATA'!$U25)</f>
        <v/>
      </c>
      <c r="G21" s="24" t="str">
        <f>IF($B21="","",'Infiltration &amp; Ventilation'!AV21+'3 INPUT SAP DATA'!$U25)</f>
        <v/>
      </c>
      <c r="H21" s="24" t="str">
        <f>IF($B21="","",'Infiltration &amp; Ventilation'!AW21+'3 INPUT SAP DATA'!$U25)</f>
        <v/>
      </c>
      <c r="I21" s="24" t="str">
        <f>IF($B21="","",'Infiltration &amp; Ventilation'!AX21+'3 INPUT SAP DATA'!$U25)</f>
        <v/>
      </c>
      <c r="J21" s="24" t="str">
        <f>IF($B21="","",'Infiltration &amp; Ventilation'!AY21+'3 INPUT SAP DATA'!$U25)</f>
        <v/>
      </c>
      <c r="K21" s="24" t="str">
        <f>IF($B21="","",'Infiltration &amp; Ventilation'!AZ21+'3 INPUT SAP DATA'!$U25)</f>
        <v/>
      </c>
      <c r="L21" s="24" t="str">
        <f>IF($B21="","",'Infiltration &amp; Ventilation'!BA21+'3 INPUT SAP DATA'!$U25)</f>
        <v/>
      </c>
      <c r="M21" s="24" t="str">
        <f>IF($B21="","",'Infiltration &amp; Ventilation'!BB21+'3 INPUT SAP DATA'!$U25)</f>
        <v/>
      </c>
      <c r="N21" s="24" t="str">
        <f>IF($B21="","",'Infiltration &amp; Ventilation'!BC21+'3 INPUT SAP DATA'!$U25)</f>
        <v/>
      </c>
      <c r="O21" s="176" t="str">
        <f>IF($B21="","",'3 INPUT SAP DATA'!$T25/(3.6*(C21/'3 INPUT SAP DATA'!$K25)))</f>
        <v/>
      </c>
      <c r="P21" s="176" t="str">
        <f>IF($B21="","",'3 INPUT SAP DATA'!$T25/(3.6*(D21/'3 INPUT SAP DATA'!$K25)))</f>
        <v/>
      </c>
      <c r="Q21" s="176" t="str">
        <f>IF($B21="","",'3 INPUT SAP DATA'!$T25/(3.6*(E21/'3 INPUT SAP DATA'!$K25)))</f>
        <v/>
      </c>
      <c r="R21" s="176" t="str">
        <f>IF($B21="","",'3 INPUT SAP DATA'!$T25/(3.6*(F21/'3 INPUT SAP DATA'!$K25)))</f>
        <v/>
      </c>
      <c r="S21" s="176" t="str">
        <f>IF($B21="","",'3 INPUT SAP DATA'!$T25/(3.6*(G21/'3 INPUT SAP DATA'!$K25)))</f>
        <v/>
      </c>
      <c r="T21" s="176" t="str">
        <f>IF($B21="","",'3 INPUT SAP DATA'!$T25/(3.6*(H21/'3 INPUT SAP DATA'!$K25)))</f>
        <v/>
      </c>
      <c r="U21" s="176" t="str">
        <f>IF($B21="","",'3 INPUT SAP DATA'!$T25/(3.6*(I21/'3 INPUT SAP DATA'!$K25)))</f>
        <v/>
      </c>
      <c r="V21" s="176" t="str">
        <f>IF($B21="","",'3 INPUT SAP DATA'!$T25/(3.6*(J21/'3 INPUT SAP DATA'!$K25)))</f>
        <v/>
      </c>
      <c r="W21" s="176" t="str">
        <f>IF($B21="","",'3 INPUT SAP DATA'!$T25/(3.6*(K21/'3 INPUT SAP DATA'!$K25)))</f>
        <v/>
      </c>
      <c r="X21" s="176" t="str">
        <f>IF($B21="","",'3 INPUT SAP DATA'!$T25/(3.6*(L21/'3 INPUT SAP DATA'!$K25)))</f>
        <v/>
      </c>
      <c r="Y21" s="176" t="str">
        <f>IF($B21="","",'3 INPUT SAP DATA'!$T25/(3.6*(M21/'3 INPUT SAP DATA'!$K25)))</f>
        <v/>
      </c>
      <c r="Z21" s="176" t="str">
        <f>IF($B21="","",'3 INPUT SAP DATA'!$T25/(3.6*(N21/'3 INPUT SAP DATA'!$K25)))</f>
        <v/>
      </c>
      <c r="AA21" s="176" t="str">
        <f t="shared" si="2"/>
        <v/>
      </c>
      <c r="AB21" s="176" t="str">
        <f t="shared" si="3"/>
        <v/>
      </c>
      <c r="AC21" s="176" t="str">
        <f t="shared" si="4"/>
        <v/>
      </c>
      <c r="AD21" s="176" t="str">
        <f t="shared" si="5"/>
        <v/>
      </c>
      <c r="AE21" s="176" t="str">
        <f t="shared" si="6"/>
        <v/>
      </c>
      <c r="AF21" s="176" t="str">
        <f t="shared" si="7"/>
        <v/>
      </c>
      <c r="AG21" s="176" t="str">
        <f t="shared" si="8"/>
        <v/>
      </c>
      <c r="AH21" s="176" t="str">
        <f t="shared" si="9"/>
        <v/>
      </c>
      <c r="AI21" s="176" t="str">
        <f t="shared" si="10"/>
        <v/>
      </c>
      <c r="AJ21" s="176" t="str">
        <f t="shared" si="11"/>
        <v/>
      </c>
      <c r="AK21" s="176" t="str">
        <f t="shared" si="12"/>
        <v/>
      </c>
      <c r="AL21" s="176" t="str">
        <f t="shared" si="13"/>
        <v/>
      </c>
      <c r="AM21" s="175" t="str">
        <f>IF($B21="", "", C21 * (HLOOKUP(AM$8, Data!$D$21:$O$22, 2, FALSE) - INDEX(Data!D$26:D$47, MATCH('3 INPUT SAP DATA'!$C$6, Data!$C$26:$C$47, 0))))</f>
        <v/>
      </c>
      <c r="AN21" s="175" t="str">
        <f>IF($B21="", "", D21 * (HLOOKUP(AN$8, Data!$D$21:$O$22, 2, FALSE) - INDEX(Data!E$26:E$47, MATCH('3 INPUT SAP DATA'!$C$6, Data!$C$26:$C$47, 0))))</f>
        <v/>
      </c>
      <c r="AO21" s="175" t="str">
        <f>IF($B21="", "", E21 * (HLOOKUP(AO$8, Data!$D$21:$O$22, 2, FALSE) - INDEX(Data!F$26:F$47, MATCH('3 INPUT SAP DATA'!$C$6, Data!$C$26:$C$47, 0))))</f>
        <v/>
      </c>
      <c r="AP21" s="175" t="str">
        <f>IF($B21="", "", F21 * (HLOOKUP(AP$8, Data!$D$21:$O$22, 2, FALSE) - INDEX(Data!G$26:G$47, MATCH('3 INPUT SAP DATA'!$C$6, Data!$C$26:$C$47, 0))))</f>
        <v/>
      </c>
      <c r="AQ21" s="175" t="str">
        <f>IF($B21="", "", G21 * (HLOOKUP(AQ$8, Data!$D$21:$O$22, 2, FALSE) - INDEX(Data!H$26:H$47, MATCH('3 INPUT SAP DATA'!$C$6, Data!$C$26:$C$47, 0))))</f>
        <v/>
      </c>
      <c r="AR21" s="175" t="str">
        <f>IF($B21="", "", H21 * (HLOOKUP(AR$8, Data!$D$21:$O$22, 2, FALSE) - INDEX(Data!I$26:I$47, MATCH('3 INPUT SAP DATA'!$C$6, Data!$C$26:$C$47, 0))))</f>
        <v/>
      </c>
      <c r="AS21" s="175" t="str">
        <f>IF($B21="", "", I21 * (HLOOKUP(AS$8, Data!$D$21:$O$22, 2, FALSE) - INDEX(Data!J$26:J$47, MATCH('3 INPUT SAP DATA'!$C$6, Data!$C$26:$C$47, 0))))</f>
        <v/>
      </c>
      <c r="AT21" s="175" t="str">
        <f>IF($B21="", "", J21 * (HLOOKUP(AT$8, Data!$D$21:$O$22, 2, FALSE) - INDEX(Data!K$26:K$47, MATCH('3 INPUT SAP DATA'!$C$6, Data!$C$26:$C$47, 0))))</f>
        <v/>
      </c>
      <c r="AU21" s="175" t="str">
        <f>IF($B21="", "", K21 * (HLOOKUP(AU$8, Data!$D$21:$O$22, 2, FALSE) - INDEX(Data!L$26:L$47, MATCH('3 INPUT SAP DATA'!$C$6, Data!$C$26:$C$47, 0))))</f>
        <v/>
      </c>
      <c r="AV21" s="175" t="str">
        <f>IF($B21="", "", L21 * (HLOOKUP(AV$8, Data!$D$21:$O$22, 2, FALSE) - INDEX(Data!M$26:M$47, MATCH('3 INPUT SAP DATA'!$C$6, Data!$C$26:$C$47, 0))))</f>
        <v/>
      </c>
      <c r="AW21" s="175" t="str">
        <f>IF($B21="", "", M21 * (HLOOKUP(AW$8, Data!$D$21:$O$22, 2, FALSE) - INDEX(Data!N$26:N$47, MATCH('3 INPUT SAP DATA'!$C$6, Data!$C$26:$C$47, 0))))</f>
        <v/>
      </c>
      <c r="AX21" s="175" t="str">
        <f>IF($B21="", "", N21 * (HLOOKUP(AX$8, Data!$D$21:$O$22, 2, FALSE) - INDEX(Data!O$26:O$47, MATCH('3 INPUT SAP DATA'!$C$6, Data!$C$26:$C$47, 0))))</f>
        <v/>
      </c>
      <c r="AY21" s="171" t="str">
        <f>IF($B21="","",(IHG!CI22+'3 INPUT SAP DATA'!V25)/AM21)</f>
        <v/>
      </c>
      <c r="AZ21" s="171" t="str">
        <f>IF($B21="","",(IHG!CJ22+'3 INPUT SAP DATA'!W25)/AN21)</f>
        <v/>
      </c>
      <c r="BA21" s="171" t="str">
        <f>IF($B21="","",(IHG!CK22+'3 INPUT SAP DATA'!X25)/AO21)</f>
        <v/>
      </c>
      <c r="BB21" s="171" t="str">
        <f>IF($B21="","",(IHG!CL22+'3 INPUT SAP DATA'!Y25)/AP21)</f>
        <v/>
      </c>
      <c r="BC21" s="171" t="str">
        <f>IF($B21="","",(IHG!CM22+'3 INPUT SAP DATA'!Z25)/AQ21)</f>
        <v/>
      </c>
      <c r="BD21" s="171" t="str">
        <f>IF($B21="","",(IHG!CN22+'3 INPUT SAP DATA'!AA25)/AR21)</f>
        <v/>
      </c>
      <c r="BE21" s="171" t="str">
        <f>IF($B21="","",(IHG!CO22+'3 INPUT SAP DATA'!AB25)/AS21)</f>
        <v/>
      </c>
      <c r="BF21" s="171" t="str">
        <f>IF($B21="","",(IHG!CP22+'3 INPUT SAP DATA'!AC25)/AT21)</f>
        <v/>
      </c>
      <c r="BG21" s="171" t="str">
        <f>IF($B21="","",(IHG!CQ22+'3 INPUT SAP DATA'!AD25)/AU21)</f>
        <v/>
      </c>
      <c r="BH21" s="171" t="str">
        <f>IF($B21="","",(IHG!CR22+'3 INPUT SAP DATA'!AE25)/AV21)</f>
        <v/>
      </c>
      <c r="BI21" s="171" t="str">
        <f>IF($B21="","",(IHG!CS22+'3 INPUT SAP DATA'!AF25)/AW21)</f>
        <v/>
      </c>
      <c r="BJ21" s="171" t="str">
        <f>IF($B21="","",(IHG!CT22+'3 INPUT SAP DATA'!AG25)/AX21)</f>
        <v/>
      </c>
      <c r="BK21" s="171" t="str">
        <f t="shared" si="25"/>
        <v/>
      </c>
      <c r="BL21" s="171" t="str">
        <f t="shared" si="26"/>
        <v/>
      </c>
      <c r="BM21" s="171" t="str">
        <f t="shared" si="27"/>
        <v/>
      </c>
      <c r="BN21" s="171" t="str">
        <f t="shared" si="28"/>
        <v/>
      </c>
      <c r="BO21" s="171" t="str">
        <f t="shared" si="29"/>
        <v/>
      </c>
      <c r="BP21" s="171" t="str">
        <f t="shared" si="30"/>
        <v/>
      </c>
      <c r="BQ21" s="171" t="str">
        <f t="shared" si="31"/>
        <v/>
      </c>
      <c r="BR21" s="171" t="str">
        <f t="shared" si="32"/>
        <v/>
      </c>
      <c r="BS21" s="171" t="str">
        <f t="shared" si="33"/>
        <v/>
      </c>
      <c r="BT21" s="171" t="str">
        <f t="shared" si="34"/>
        <v/>
      </c>
      <c r="BU21" s="171" t="str">
        <f t="shared" si="35"/>
        <v/>
      </c>
      <c r="BV21" s="171" t="str">
        <f t="shared" si="36"/>
        <v/>
      </c>
    </row>
    <row r="22" spans="2:74" s="17" customFormat="1" ht="19.899999999999999" customHeight="1">
      <c r="B22" s="16" t="str">
        <f>IF('3 INPUT SAP DATA'!H26="","",'3 INPUT SAP DATA'!H26)</f>
        <v/>
      </c>
      <c r="C22" s="24" t="str">
        <f>IF($B22="","",'Infiltration &amp; Ventilation'!AR22+'3 INPUT SAP DATA'!$U26)</f>
        <v/>
      </c>
      <c r="D22" s="24" t="str">
        <f>IF($B22="","",'Infiltration &amp; Ventilation'!AS22+'3 INPUT SAP DATA'!$U26)</f>
        <v/>
      </c>
      <c r="E22" s="24" t="str">
        <f>IF($B22="","",'Infiltration &amp; Ventilation'!AT22+'3 INPUT SAP DATA'!$U26)</f>
        <v/>
      </c>
      <c r="F22" s="24" t="str">
        <f>IF($B22="","",'Infiltration &amp; Ventilation'!AU22+'3 INPUT SAP DATA'!$U26)</f>
        <v/>
      </c>
      <c r="G22" s="24" t="str">
        <f>IF($B22="","",'Infiltration &amp; Ventilation'!AV22+'3 INPUT SAP DATA'!$U26)</f>
        <v/>
      </c>
      <c r="H22" s="24" t="str">
        <f>IF($B22="","",'Infiltration &amp; Ventilation'!AW22+'3 INPUT SAP DATA'!$U26)</f>
        <v/>
      </c>
      <c r="I22" s="24" t="str">
        <f>IF($B22="","",'Infiltration &amp; Ventilation'!AX22+'3 INPUT SAP DATA'!$U26)</f>
        <v/>
      </c>
      <c r="J22" s="24" t="str">
        <f>IF($B22="","",'Infiltration &amp; Ventilation'!AY22+'3 INPUT SAP DATA'!$U26)</f>
        <v/>
      </c>
      <c r="K22" s="24" t="str">
        <f>IF($B22="","",'Infiltration &amp; Ventilation'!AZ22+'3 INPUT SAP DATA'!$U26)</f>
        <v/>
      </c>
      <c r="L22" s="24" t="str">
        <f>IF($B22="","",'Infiltration &amp; Ventilation'!BA22+'3 INPUT SAP DATA'!$U26)</f>
        <v/>
      </c>
      <c r="M22" s="24" t="str">
        <f>IF($B22="","",'Infiltration &amp; Ventilation'!BB22+'3 INPUT SAP DATA'!$U26)</f>
        <v/>
      </c>
      <c r="N22" s="24" t="str">
        <f>IF($B22="","",'Infiltration &amp; Ventilation'!BC22+'3 INPUT SAP DATA'!$U26)</f>
        <v/>
      </c>
      <c r="O22" s="176" t="str">
        <f>IF($B22="","",'3 INPUT SAP DATA'!$T26/(3.6*(C22/'3 INPUT SAP DATA'!$K26)))</f>
        <v/>
      </c>
      <c r="P22" s="176" t="str">
        <f>IF($B22="","",'3 INPUT SAP DATA'!$T26/(3.6*(D22/'3 INPUT SAP DATA'!$K26)))</f>
        <v/>
      </c>
      <c r="Q22" s="176" t="str">
        <f>IF($B22="","",'3 INPUT SAP DATA'!$T26/(3.6*(E22/'3 INPUT SAP DATA'!$K26)))</f>
        <v/>
      </c>
      <c r="R22" s="176" t="str">
        <f>IF($B22="","",'3 INPUT SAP DATA'!$T26/(3.6*(F22/'3 INPUT SAP DATA'!$K26)))</f>
        <v/>
      </c>
      <c r="S22" s="176" t="str">
        <f>IF($B22="","",'3 INPUT SAP DATA'!$T26/(3.6*(G22/'3 INPUT SAP DATA'!$K26)))</f>
        <v/>
      </c>
      <c r="T22" s="176" t="str">
        <f>IF($B22="","",'3 INPUT SAP DATA'!$T26/(3.6*(H22/'3 INPUT SAP DATA'!$K26)))</f>
        <v/>
      </c>
      <c r="U22" s="176" t="str">
        <f>IF($B22="","",'3 INPUT SAP DATA'!$T26/(3.6*(I22/'3 INPUT SAP DATA'!$K26)))</f>
        <v/>
      </c>
      <c r="V22" s="176" t="str">
        <f>IF($B22="","",'3 INPUT SAP DATA'!$T26/(3.6*(J22/'3 INPUT SAP DATA'!$K26)))</f>
        <v/>
      </c>
      <c r="W22" s="176" t="str">
        <f>IF($B22="","",'3 INPUT SAP DATA'!$T26/(3.6*(K22/'3 INPUT SAP DATA'!$K26)))</f>
        <v/>
      </c>
      <c r="X22" s="176" t="str">
        <f>IF($B22="","",'3 INPUT SAP DATA'!$T26/(3.6*(L22/'3 INPUT SAP DATA'!$K26)))</f>
        <v/>
      </c>
      <c r="Y22" s="176" t="str">
        <f>IF($B22="","",'3 INPUT SAP DATA'!$T26/(3.6*(M22/'3 INPUT SAP DATA'!$K26)))</f>
        <v/>
      </c>
      <c r="Z22" s="176" t="str">
        <f>IF($B22="","",'3 INPUT SAP DATA'!$T26/(3.6*(N22/'3 INPUT SAP DATA'!$K26)))</f>
        <v/>
      </c>
      <c r="AA22" s="176" t="str">
        <f t="shared" si="2"/>
        <v/>
      </c>
      <c r="AB22" s="176" t="str">
        <f t="shared" si="3"/>
        <v/>
      </c>
      <c r="AC22" s="176" t="str">
        <f t="shared" si="4"/>
        <v/>
      </c>
      <c r="AD22" s="176" t="str">
        <f t="shared" si="5"/>
        <v/>
      </c>
      <c r="AE22" s="176" t="str">
        <f t="shared" si="6"/>
        <v/>
      </c>
      <c r="AF22" s="176" t="str">
        <f t="shared" si="7"/>
        <v/>
      </c>
      <c r="AG22" s="176" t="str">
        <f t="shared" si="8"/>
        <v/>
      </c>
      <c r="AH22" s="176" t="str">
        <f t="shared" si="9"/>
        <v/>
      </c>
      <c r="AI22" s="176" t="str">
        <f t="shared" si="10"/>
        <v/>
      </c>
      <c r="AJ22" s="176" t="str">
        <f t="shared" si="11"/>
        <v/>
      </c>
      <c r="AK22" s="176" t="str">
        <f t="shared" si="12"/>
        <v/>
      </c>
      <c r="AL22" s="176" t="str">
        <f t="shared" si="13"/>
        <v/>
      </c>
      <c r="AM22" s="175" t="str">
        <f>IF($B22="", "", C22 * (HLOOKUP(AM$8, Data!$D$21:$O$22, 2, FALSE) - INDEX(Data!D$26:D$47, MATCH('3 INPUT SAP DATA'!$C$6, Data!$C$26:$C$47, 0))))</f>
        <v/>
      </c>
      <c r="AN22" s="175" t="str">
        <f>IF($B22="", "", D22 * (HLOOKUP(AN$8, Data!$D$21:$O$22, 2, FALSE) - INDEX(Data!E$26:E$47, MATCH('3 INPUT SAP DATA'!$C$6, Data!$C$26:$C$47, 0))))</f>
        <v/>
      </c>
      <c r="AO22" s="175" t="str">
        <f>IF($B22="", "", E22 * (HLOOKUP(AO$8, Data!$D$21:$O$22, 2, FALSE) - INDEX(Data!F$26:F$47, MATCH('3 INPUT SAP DATA'!$C$6, Data!$C$26:$C$47, 0))))</f>
        <v/>
      </c>
      <c r="AP22" s="175" t="str">
        <f>IF($B22="", "", F22 * (HLOOKUP(AP$8, Data!$D$21:$O$22, 2, FALSE) - INDEX(Data!G$26:G$47, MATCH('3 INPUT SAP DATA'!$C$6, Data!$C$26:$C$47, 0))))</f>
        <v/>
      </c>
      <c r="AQ22" s="175" t="str">
        <f>IF($B22="", "", G22 * (HLOOKUP(AQ$8, Data!$D$21:$O$22, 2, FALSE) - INDEX(Data!H$26:H$47, MATCH('3 INPUT SAP DATA'!$C$6, Data!$C$26:$C$47, 0))))</f>
        <v/>
      </c>
      <c r="AR22" s="175" t="str">
        <f>IF($B22="", "", H22 * (HLOOKUP(AR$8, Data!$D$21:$O$22, 2, FALSE) - INDEX(Data!I$26:I$47, MATCH('3 INPUT SAP DATA'!$C$6, Data!$C$26:$C$47, 0))))</f>
        <v/>
      </c>
      <c r="AS22" s="175" t="str">
        <f>IF($B22="", "", I22 * (HLOOKUP(AS$8, Data!$D$21:$O$22, 2, FALSE) - INDEX(Data!J$26:J$47, MATCH('3 INPUT SAP DATA'!$C$6, Data!$C$26:$C$47, 0))))</f>
        <v/>
      </c>
      <c r="AT22" s="175" t="str">
        <f>IF($B22="", "", J22 * (HLOOKUP(AT$8, Data!$D$21:$O$22, 2, FALSE) - INDEX(Data!K$26:K$47, MATCH('3 INPUT SAP DATA'!$C$6, Data!$C$26:$C$47, 0))))</f>
        <v/>
      </c>
      <c r="AU22" s="175" t="str">
        <f>IF($B22="", "", K22 * (HLOOKUP(AU$8, Data!$D$21:$O$22, 2, FALSE) - INDEX(Data!L$26:L$47, MATCH('3 INPUT SAP DATA'!$C$6, Data!$C$26:$C$47, 0))))</f>
        <v/>
      </c>
      <c r="AV22" s="175" t="str">
        <f>IF($B22="", "", L22 * (HLOOKUP(AV$8, Data!$D$21:$O$22, 2, FALSE) - INDEX(Data!M$26:M$47, MATCH('3 INPUT SAP DATA'!$C$6, Data!$C$26:$C$47, 0))))</f>
        <v/>
      </c>
      <c r="AW22" s="175" t="str">
        <f>IF($B22="", "", M22 * (HLOOKUP(AW$8, Data!$D$21:$O$22, 2, FALSE) - INDEX(Data!N$26:N$47, MATCH('3 INPUT SAP DATA'!$C$6, Data!$C$26:$C$47, 0))))</f>
        <v/>
      </c>
      <c r="AX22" s="175" t="str">
        <f>IF($B22="", "", N22 * (HLOOKUP(AX$8, Data!$D$21:$O$22, 2, FALSE) - INDEX(Data!O$26:O$47, MATCH('3 INPUT SAP DATA'!$C$6, Data!$C$26:$C$47, 0))))</f>
        <v/>
      </c>
      <c r="AY22" s="171" t="str">
        <f>IF($B22="","",(IHG!CI23+'3 INPUT SAP DATA'!V26)/AM22)</f>
        <v/>
      </c>
      <c r="AZ22" s="171" t="str">
        <f>IF($B22="","",(IHG!CJ23+'3 INPUT SAP DATA'!W26)/AN22)</f>
        <v/>
      </c>
      <c r="BA22" s="171" t="str">
        <f>IF($B22="","",(IHG!CK23+'3 INPUT SAP DATA'!X26)/AO22)</f>
        <v/>
      </c>
      <c r="BB22" s="171" t="str">
        <f>IF($B22="","",(IHG!CL23+'3 INPUT SAP DATA'!Y26)/AP22)</f>
        <v/>
      </c>
      <c r="BC22" s="171" t="str">
        <f>IF($B22="","",(IHG!CM23+'3 INPUT SAP DATA'!Z26)/AQ22)</f>
        <v/>
      </c>
      <c r="BD22" s="171" t="str">
        <f>IF($B22="","",(IHG!CN23+'3 INPUT SAP DATA'!AA26)/AR22)</f>
        <v/>
      </c>
      <c r="BE22" s="171" t="str">
        <f>IF($B22="","",(IHG!CO23+'3 INPUT SAP DATA'!AB26)/AS22)</f>
        <v/>
      </c>
      <c r="BF22" s="171" t="str">
        <f>IF($B22="","",(IHG!CP23+'3 INPUT SAP DATA'!AC26)/AT22)</f>
        <v/>
      </c>
      <c r="BG22" s="171" t="str">
        <f>IF($B22="","",(IHG!CQ23+'3 INPUT SAP DATA'!AD26)/AU22)</f>
        <v/>
      </c>
      <c r="BH22" s="171" t="str">
        <f>IF($B22="","",(IHG!CR23+'3 INPUT SAP DATA'!AE26)/AV22)</f>
        <v/>
      </c>
      <c r="BI22" s="171" t="str">
        <f>IF($B22="","",(IHG!CS23+'3 INPUT SAP DATA'!AF26)/AW22)</f>
        <v/>
      </c>
      <c r="BJ22" s="171" t="str">
        <f>IF($B22="","",(IHG!CT23+'3 INPUT SAP DATA'!AG26)/AX22)</f>
        <v/>
      </c>
      <c r="BK22" s="171" t="str">
        <f t="shared" si="25"/>
        <v/>
      </c>
      <c r="BL22" s="171" t="str">
        <f t="shared" si="26"/>
        <v/>
      </c>
      <c r="BM22" s="171" t="str">
        <f t="shared" si="27"/>
        <v/>
      </c>
      <c r="BN22" s="171" t="str">
        <f t="shared" si="28"/>
        <v/>
      </c>
      <c r="BO22" s="171" t="str">
        <f t="shared" si="29"/>
        <v/>
      </c>
      <c r="BP22" s="171" t="str">
        <f t="shared" si="30"/>
        <v/>
      </c>
      <c r="BQ22" s="171" t="str">
        <f t="shared" si="31"/>
        <v/>
      </c>
      <c r="BR22" s="171" t="str">
        <f t="shared" si="32"/>
        <v/>
      </c>
      <c r="BS22" s="171" t="str">
        <f t="shared" si="33"/>
        <v/>
      </c>
      <c r="BT22" s="171" t="str">
        <f t="shared" si="34"/>
        <v/>
      </c>
      <c r="BU22" s="171" t="str">
        <f t="shared" si="35"/>
        <v/>
      </c>
      <c r="BV22" s="171" t="str">
        <f t="shared" si="36"/>
        <v/>
      </c>
    </row>
    <row r="23" spans="2:74" s="17" customFormat="1" ht="19.899999999999999" customHeight="1">
      <c r="B23" s="16" t="str">
        <f>IF('3 INPUT SAP DATA'!H27="","",'3 INPUT SAP DATA'!H27)</f>
        <v/>
      </c>
      <c r="C23" s="24" t="str">
        <f>IF($B23="","",'Infiltration &amp; Ventilation'!AR23+'3 INPUT SAP DATA'!$U27)</f>
        <v/>
      </c>
      <c r="D23" s="24" t="str">
        <f>IF($B23="","",'Infiltration &amp; Ventilation'!AS23+'3 INPUT SAP DATA'!$U27)</f>
        <v/>
      </c>
      <c r="E23" s="24" t="str">
        <f>IF($B23="","",'Infiltration &amp; Ventilation'!AT23+'3 INPUT SAP DATA'!$U27)</f>
        <v/>
      </c>
      <c r="F23" s="24" t="str">
        <f>IF($B23="","",'Infiltration &amp; Ventilation'!AU23+'3 INPUT SAP DATA'!$U27)</f>
        <v/>
      </c>
      <c r="G23" s="24" t="str">
        <f>IF($B23="","",'Infiltration &amp; Ventilation'!AV23+'3 INPUT SAP DATA'!$U27)</f>
        <v/>
      </c>
      <c r="H23" s="24" t="str">
        <f>IF($B23="","",'Infiltration &amp; Ventilation'!AW23+'3 INPUT SAP DATA'!$U27)</f>
        <v/>
      </c>
      <c r="I23" s="24" t="str">
        <f>IF($B23="","",'Infiltration &amp; Ventilation'!AX23+'3 INPUT SAP DATA'!$U27)</f>
        <v/>
      </c>
      <c r="J23" s="24" t="str">
        <f>IF($B23="","",'Infiltration &amp; Ventilation'!AY23+'3 INPUT SAP DATA'!$U27)</f>
        <v/>
      </c>
      <c r="K23" s="24" t="str">
        <f>IF($B23="","",'Infiltration &amp; Ventilation'!AZ23+'3 INPUT SAP DATA'!$U27)</f>
        <v/>
      </c>
      <c r="L23" s="24" t="str">
        <f>IF($B23="","",'Infiltration &amp; Ventilation'!BA23+'3 INPUT SAP DATA'!$U27)</f>
        <v/>
      </c>
      <c r="M23" s="24" t="str">
        <f>IF($B23="","",'Infiltration &amp; Ventilation'!BB23+'3 INPUT SAP DATA'!$U27)</f>
        <v/>
      </c>
      <c r="N23" s="24" t="str">
        <f>IF($B23="","",'Infiltration &amp; Ventilation'!BC23+'3 INPUT SAP DATA'!$U27)</f>
        <v/>
      </c>
      <c r="O23" s="176" t="str">
        <f>IF($B23="","",'3 INPUT SAP DATA'!$T27/(3.6*(C23/'3 INPUT SAP DATA'!$K27)))</f>
        <v/>
      </c>
      <c r="P23" s="176" t="str">
        <f>IF($B23="","",'3 INPUT SAP DATA'!$T27/(3.6*(D23/'3 INPUT SAP DATA'!$K27)))</f>
        <v/>
      </c>
      <c r="Q23" s="176" t="str">
        <f>IF($B23="","",'3 INPUT SAP DATA'!$T27/(3.6*(E23/'3 INPUT SAP DATA'!$K27)))</f>
        <v/>
      </c>
      <c r="R23" s="176" t="str">
        <f>IF($B23="","",'3 INPUT SAP DATA'!$T27/(3.6*(F23/'3 INPUT SAP DATA'!$K27)))</f>
        <v/>
      </c>
      <c r="S23" s="176" t="str">
        <f>IF($B23="","",'3 INPUT SAP DATA'!$T27/(3.6*(G23/'3 INPUT SAP DATA'!$K27)))</f>
        <v/>
      </c>
      <c r="T23" s="176" t="str">
        <f>IF($B23="","",'3 INPUT SAP DATA'!$T27/(3.6*(H23/'3 INPUT SAP DATA'!$K27)))</f>
        <v/>
      </c>
      <c r="U23" s="176" t="str">
        <f>IF($B23="","",'3 INPUT SAP DATA'!$T27/(3.6*(I23/'3 INPUT SAP DATA'!$K27)))</f>
        <v/>
      </c>
      <c r="V23" s="176" t="str">
        <f>IF($B23="","",'3 INPUT SAP DATA'!$T27/(3.6*(J23/'3 INPUT SAP DATA'!$K27)))</f>
        <v/>
      </c>
      <c r="W23" s="176" t="str">
        <f>IF($B23="","",'3 INPUT SAP DATA'!$T27/(3.6*(K23/'3 INPUT SAP DATA'!$K27)))</f>
        <v/>
      </c>
      <c r="X23" s="176" t="str">
        <f>IF($B23="","",'3 INPUT SAP DATA'!$T27/(3.6*(L23/'3 INPUT SAP DATA'!$K27)))</f>
        <v/>
      </c>
      <c r="Y23" s="176" t="str">
        <f>IF($B23="","",'3 INPUT SAP DATA'!$T27/(3.6*(M23/'3 INPUT SAP DATA'!$K27)))</f>
        <v/>
      </c>
      <c r="Z23" s="176" t="str">
        <f>IF($B23="","",'3 INPUT SAP DATA'!$T27/(3.6*(N23/'3 INPUT SAP DATA'!$K27)))</f>
        <v/>
      </c>
      <c r="AA23" s="176" t="str">
        <f t="shared" si="2"/>
        <v/>
      </c>
      <c r="AB23" s="176" t="str">
        <f t="shared" si="3"/>
        <v/>
      </c>
      <c r="AC23" s="176" t="str">
        <f t="shared" si="4"/>
        <v/>
      </c>
      <c r="AD23" s="176" t="str">
        <f t="shared" si="5"/>
        <v/>
      </c>
      <c r="AE23" s="176" t="str">
        <f t="shared" si="6"/>
        <v/>
      </c>
      <c r="AF23" s="176" t="str">
        <f t="shared" si="7"/>
        <v/>
      </c>
      <c r="AG23" s="176" t="str">
        <f t="shared" si="8"/>
        <v/>
      </c>
      <c r="AH23" s="176" t="str">
        <f t="shared" si="9"/>
        <v/>
      </c>
      <c r="AI23" s="176" t="str">
        <f t="shared" si="10"/>
        <v/>
      </c>
      <c r="AJ23" s="176" t="str">
        <f t="shared" si="11"/>
        <v/>
      </c>
      <c r="AK23" s="176" t="str">
        <f t="shared" si="12"/>
        <v/>
      </c>
      <c r="AL23" s="176" t="str">
        <f t="shared" si="13"/>
        <v/>
      </c>
      <c r="AM23" s="175" t="str">
        <f>IF($B23="", "", C23 * (HLOOKUP(AM$8, Data!$D$21:$O$22, 2, FALSE) - INDEX(Data!D$26:D$47, MATCH('3 INPUT SAP DATA'!$C$6, Data!$C$26:$C$47, 0))))</f>
        <v/>
      </c>
      <c r="AN23" s="175" t="str">
        <f>IF($B23="", "", D23 * (HLOOKUP(AN$8, Data!$D$21:$O$22, 2, FALSE) - INDEX(Data!E$26:E$47, MATCH('3 INPUT SAP DATA'!$C$6, Data!$C$26:$C$47, 0))))</f>
        <v/>
      </c>
      <c r="AO23" s="175" t="str">
        <f>IF($B23="", "", E23 * (HLOOKUP(AO$8, Data!$D$21:$O$22, 2, FALSE) - INDEX(Data!F$26:F$47, MATCH('3 INPUT SAP DATA'!$C$6, Data!$C$26:$C$47, 0))))</f>
        <v/>
      </c>
      <c r="AP23" s="175" t="str">
        <f>IF($B23="", "", F23 * (HLOOKUP(AP$8, Data!$D$21:$O$22, 2, FALSE) - INDEX(Data!G$26:G$47, MATCH('3 INPUT SAP DATA'!$C$6, Data!$C$26:$C$47, 0))))</f>
        <v/>
      </c>
      <c r="AQ23" s="175" t="str">
        <f>IF($B23="", "", G23 * (HLOOKUP(AQ$8, Data!$D$21:$O$22, 2, FALSE) - INDEX(Data!H$26:H$47, MATCH('3 INPUT SAP DATA'!$C$6, Data!$C$26:$C$47, 0))))</f>
        <v/>
      </c>
      <c r="AR23" s="175" t="str">
        <f>IF($B23="", "", H23 * (HLOOKUP(AR$8, Data!$D$21:$O$22, 2, FALSE) - INDEX(Data!I$26:I$47, MATCH('3 INPUT SAP DATA'!$C$6, Data!$C$26:$C$47, 0))))</f>
        <v/>
      </c>
      <c r="AS23" s="175" t="str">
        <f>IF($B23="", "", I23 * (HLOOKUP(AS$8, Data!$D$21:$O$22, 2, FALSE) - INDEX(Data!J$26:J$47, MATCH('3 INPUT SAP DATA'!$C$6, Data!$C$26:$C$47, 0))))</f>
        <v/>
      </c>
      <c r="AT23" s="175" t="str">
        <f>IF($B23="", "", J23 * (HLOOKUP(AT$8, Data!$D$21:$O$22, 2, FALSE) - INDEX(Data!K$26:K$47, MATCH('3 INPUT SAP DATA'!$C$6, Data!$C$26:$C$47, 0))))</f>
        <v/>
      </c>
      <c r="AU23" s="175" t="str">
        <f>IF($B23="", "", K23 * (HLOOKUP(AU$8, Data!$D$21:$O$22, 2, FALSE) - INDEX(Data!L$26:L$47, MATCH('3 INPUT SAP DATA'!$C$6, Data!$C$26:$C$47, 0))))</f>
        <v/>
      </c>
      <c r="AV23" s="175" t="str">
        <f>IF($B23="", "", L23 * (HLOOKUP(AV$8, Data!$D$21:$O$22, 2, FALSE) - INDEX(Data!M$26:M$47, MATCH('3 INPUT SAP DATA'!$C$6, Data!$C$26:$C$47, 0))))</f>
        <v/>
      </c>
      <c r="AW23" s="175" t="str">
        <f>IF($B23="", "", M23 * (HLOOKUP(AW$8, Data!$D$21:$O$22, 2, FALSE) - INDEX(Data!N$26:N$47, MATCH('3 INPUT SAP DATA'!$C$6, Data!$C$26:$C$47, 0))))</f>
        <v/>
      </c>
      <c r="AX23" s="175" t="str">
        <f>IF($B23="", "", N23 * (HLOOKUP(AX$8, Data!$D$21:$O$22, 2, FALSE) - INDEX(Data!O$26:O$47, MATCH('3 INPUT SAP DATA'!$C$6, Data!$C$26:$C$47, 0))))</f>
        <v/>
      </c>
      <c r="AY23" s="171" t="str">
        <f>IF($B23="","",(IHG!CI24+'3 INPUT SAP DATA'!V27)/AM23)</f>
        <v/>
      </c>
      <c r="AZ23" s="171" t="str">
        <f>IF($B23="","",(IHG!CJ24+'3 INPUT SAP DATA'!W27)/AN23)</f>
        <v/>
      </c>
      <c r="BA23" s="171" t="str">
        <f>IF($B23="","",(IHG!CK24+'3 INPUT SAP DATA'!X27)/AO23)</f>
        <v/>
      </c>
      <c r="BB23" s="171" t="str">
        <f>IF($B23="","",(IHG!CL24+'3 INPUT SAP DATA'!Y27)/AP23)</f>
        <v/>
      </c>
      <c r="BC23" s="171" t="str">
        <f>IF($B23="","",(IHG!CM24+'3 INPUT SAP DATA'!Z27)/AQ23)</f>
        <v/>
      </c>
      <c r="BD23" s="171" t="str">
        <f>IF($B23="","",(IHG!CN24+'3 INPUT SAP DATA'!AA27)/AR23)</f>
        <v/>
      </c>
      <c r="BE23" s="171" t="str">
        <f>IF($B23="","",(IHG!CO24+'3 INPUT SAP DATA'!AB27)/AS23)</f>
        <v/>
      </c>
      <c r="BF23" s="171" t="str">
        <f>IF($B23="","",(IHG!CP24+'3 INPUT SAP DATA'!AC27)/AT23)</f>
        <v/>
      </c>
      <c r="BG23" s="171" t="str">
        <f>IF($B23="","",(IHG!CQ24+'3 INPUT SAP DATA'!AD27)/AU23)</f>
        <v/>
      </c>
      <c r="BH23" s="171" t="str">
        <f>IF($B23="","",(IHG!CR24+'3 INPUT SAP DATA'!AE27)/AV23)</f>
        <v/>
      </c>
      <c r="BI23" s="171" t="str">
        <f>IF($B23="","",(IHG!CS24+'3 INPUT SAP DATA'!AF27)/AW23)</f>
        <v/>
      </c>
      <c r="BJ23" s="171" t="str">
        <f>IF($B23="","",(IHG!CT24+'3 INPUT SAP DATA'!AG27)/AX23)</f>
        <v/>
      </c>
      <c r="BK23" s="171" t="str">
        <f t="shared" si="25"/>
        <v/>
      </c>
      <c r="BL23" s="171" t="str">
        <f t="shared" si="26"/>
        <v/>
      </c>
      <c r="BM23" s="171" t="str">
        <f t="shared" si="27"/>
        <v/>
      </c>
      <c r="BN23" s="171" t="str">
        <f t="shared" si="28"/>
        <v/>
      </c>
      <c r="BO23" s="171" t="str">
        <f t="shared" si="29"/>
        <v/>
      </c>
      <c r="BP23" s="171" t="str">
        <f t="shared" si="30"/>
        <v/>
      </c>
      <c r="BQ23" s="171" t="str">
        <f t="shared" si="31"/>
        <v/>
      </c>
      <c r="BR23" s="171" t="str">
        <f t="shared" si="32"/>
        <v/>
      </c>
      <c r="BS23" s="171" t="str">
        <f t="shared" si="33"/>
        <v/>
      </c>
      <c r="BT23" s="171" t="str">
        <f t="shared" si="34"/>
        <v/>
      </c>
      <c r="BU23" s="171" t="str">
        <f t="shared" si="35"/>
        <v/>
      </c>
      <c r="BV23" s="171" t="str">
        <f t="shared" si="36"/>
        <v/>
      </c>
    </row>
    <row r="24" spans="2:74" s="17" customFormat="1" ht="19.899999999999999" customHeight="1">
      <c r="B24" s="16" t="str">
        <f>IF('3 INPUT SAP DATA'!H28="","",'3 INPUT SAP DATA'!H28)</f>
        <v/>
      </c>
      <c r="C24" s="24" t="str">
        <f>IF($B24="","",'Infiltration &amp; Ventilation'!AR24+'3 INPUT SAP DATA'!$U28)</f>
        <v/>
      </c>
      <c r="D24" s="24" t="str">
        <f>IF($B24="","",'Infiltration &amp; Ventilation'!AS24+'3 INPUT SAP DATA'!$U28)</f>
        <v/>
      </c>
      <c r="E24" s="24" t="str">
        <f>IF($B24="","",'Infiltration &amp; Ventilation'!AT24+'3 INPUT SAP DATA'!$U28)</f>
        <v/>
      </c>
      <c r="F24" s="24" t="str">
        <f>IF($B24="","",'Infiltration &amp; Ventilation'!AU24+'3 INPUT SAP DATA'!$U28)</f>
        <v/>
      </c>
      <c r="G24" s="24" t="str">
        <f>IF($B24="","",'Infiltration &amp; Ventilation'!AV24+'3 INPUT SAP DATA'!$U28)</f>
        <v/>
      </c>
      <c r="H24" s="24" t="str">
        <f>IF($B24="","",'Infiltration &amp; Ventilation'!AW24+'3 INPUT SAP DATA'!$U28)</f>
        <v/>
      </c>
      <c r="I24" s="24" t="str">
        <f>IF($B24="","",'Infiltration &amp; Ventilation'!AX24+'3 INPUT SAP DATA'!$U28)</f>
        <v/>
      </c>
      <c r="J24" s="24" t="str">
        <f>IF($B24="","",'Infiltration &amp; Ventilation'!AY24+'3 INPUT SAP DATA'!$U28)</f>
        <v/>
      </c>
      <c r="K24" s="24" t="str">
        <f>IF($B24="","",'Infiltration &amp; Ventilation'!AZ24+'3 INPUT SAP DATA'!$U28)</f>
        <v/>
      </c>
      <c r="L24" s="24" t="str">
        <f>IF($B24="","",'Infiltration &amp; Ventilation'!BA24+'3 INPUT SAP DATA'!$U28)</f>
        <v/>
      </c>
      <c r="M24" s="24" t="str">
        <f>IF($B24="","",'Infiltration &amp; Ventilation'!BB24+'3 INPUT SAP DATA'!$U28)</f>
        <v/>
      </c>
      <c r="N24" s="24" t="str">
        <f>IF($B24="","",'Infiltration &amp; Ventilation'!BC24+'3 INPUT SAP DATA'!$U28)</f>
        <v/>
      </c>
      <c r="O24" s="176" t="str">
        <f>IF($B24="","",'3 INPUT SAP DATA'!$T28/(3.6*(C24/'3 INPUT SAP DATA'!$K28)))</f>
        <v/>
      </c>
      <c r="P24" s="176" t="str">
        <f>IF($B24="","",'3 INPUT SAP DATA'!$T28/(3.6*(D24/'3 INPUT SAP DATA'!$K28)))</f>
        <v/>
      </c>
      <c r="Q24" s="176" t="str">
        <f>IF($B24="","",'3 INPUT SAP DATA'!$T28/(3.6*(E24/'3 INPUT SAP DATA'!$K28)))</f>
        <v/>
      </c>
      <c r="R24" s="176" t="str">
        <f>IF($B24="","",'3 INPUT SAP DATA'!$T28/(3.6*(F24/'3 INPUT SAP DATA'!$K28)))</f>
        <v/>
      </c>
      <c r="S24" s="176" t="str">
        <f>IF($B24="","",'3 INPUT SAP DATA'!$T28/(3.6*(G24/'3 INPUT SAP DATA'!$K28)))</f>
        <v/>
      </c>
      <c r="T24" s="176" t="str">
        <f>IF($B24="","",'3 INPUT SAP DATA'!$T28/(3.6*(H24/'3 INPUT SAP DATA'!$K28)))</f>
        <v/>
      </c>
      <c r="U24" s="176" t="str">
        <f>IF($B24="","",'3 INPUT SAP DATA'!$T28/(3.6*(I24/'3 INPUT SAP DATA'!$K28)))</f>
        <v/>
      </c>
      <c r="V24" s="176" t="str">
        <f>IF($B24="","",'3 INPUT SAP DATA'!$T28/(3.6*(J24/'3 INPUT SAP DATA'!$K28)))</f>
        <v/>
      </c>
      <c r="W24" s="176" t="str">
        <f>IF($B24="","",'3 INPUT SAP DATA'!$T28/(3.6*(K24/'3 INPUT SAP DATA'!$K28)))</f>
        <v/>
      </c>
      <c r="X24" s="176" t="str">
        <f>IF($B24="","",'3 INPUT SAP DATA'!$T28/(3.6*(L24/'3 INPUT SAP DATA'!$K28)))</f>
        <v/>
      </c>
      <c r="Y24" s="176" t="str">
        <f>IF($B24="","",'3 INPUT SAP DATA'!$T28/(3.6*(M24/'3 INPUT SAP DATA'!$K28)))</f>
        <v/>
      </c>
      <c r="Z24" s="176" t="str">
        <f>IF($B24="","",'3 INPUT SAP DATA'!$T28/(3.6*(N24/'3 INPUT SAP DATA'!$K28)))</f>
        <v/>
      </c>
      <c r="AA24" s="176" t="str">
        <f t="shared" si="2"/>
        <v/>
      </c>
      <c r="AB24" s="176" t="str">
        <f t="shared" si="3"/>
        <v/>
      </c>
      <c r="AC24" s="176" t="str">
        <f t="shared" si="4"/>
        <v/>
      </c>
      <c r="AD24" s="176" t="str">
        <f t="shared" si="5"/>
        <v/>
      </c>
      <c r="AE24" s="176" t="str">
        <f t="shared" si="6"/>
        <v/>
      </c>
      <c r="AF24" s="176" t="str">
        <f t="shared" si="7"/>
        <v/>
      </c>
      <c r="AG24" s="176" t="str">
        <f t="shared" si="8"/>
        <v/>
      </c>
      <c r="AH24" s="176" t="str">
        <f t="shared" si="9"/>
        <v/>
      </c>
      <c r="AI24" s="176" t="str">
        <f t="shared" si="10"/>
        <v/>
      </c>
      <c r="AJ24" s="176" t="str">
        <f t="shared" si="11"/>
        <v/>
      </c>
      <c r="AK24" s="176" t="str">
        <f t="shared" si="12"/>
        <v/>
      </c>
      <c r="AL24" s="176" t="str">
        <f t="shared" si="13"/>
        <v/>
      </c>
      <c r="AM24" s="175" t="str">
        <f>IF($B24="", "", C24 * (HLOOKUP(AM$8, Data!$D$21:$O$22, 2, FALSE) - INDEX(Data!D$26:D$47, MATCH('3 INPUT SAP DATA'!$C$6, Data!$C$26:$C$47, 0))))</f>
        <v/>
      </c>
      <c r="AN24" s="175" t="str">
        <f>IF($B24="", "", D24 * (HLOOKUP(AN$8, Data!$D$21:$O$22, 2, FALSE) - INDEX(Data!E$26:E$47, MATCH('3 INPUT SAP DATA'!$C$6, Data!$C$26:$C$47, 0))))</f>
        <v/>
      </c>
      <c r="AO24" s="175" t="str">
        <f>IF($B24="", "", E24 * (HLOOKUP(AO$8, Data!$D$21:$O$22, 2, FALSE) - INDEX(Data!F$26:F$47, MATCH('3 INPUT SAP DATA'!$C$6, Data!$C$26:$C$47, 0))))</f>
        <v/>
      </c>
      <c r="AP24" s="175" t="str">
        <f>IF($B24="", "", F24 * (HLOOKUP(AP$8, Data!$D$21:$O$22, 2, FALSE) - INDEX(Data!G$26:G$47, MATCH('3 INPUT SAP DATA'!$C$6, Data!$C$26:$C$47, 0))))</f>
        <v/>
      </c>
      <c r="AQ24" s="175" t="str">
        <f>IF($B24="", "", G24 * (HLOOKUP(AQ$8, Data!$D$21:$O$22, 2, FALSE) - INDEX(Data!H$26:H$47, MATCH('3 INPUT SAP DATA'!$C$6, Data!$C$26:$C$47, 0))))</f>
        <v/>
      </c>
      <c r="AR24" s="175" t="str">
        <f>IF($B24="", "", H24 * (HLOOKUP(AR$8, Data!$D$21:$O$22, 2, FALSE) - INDEX(Data!I$26:I$47, MATCH('3 INPUT SAP DATA'!$C$6, Data!$C$26:$C$47, 0))))</f>
        <v/>
      </c>
      <c r="AS24" s="175" t="str">
        <f>IF($B24="", "", I24 * (HLOOKUP(AS$8, Data!$D$21:$O$22, 2, FALSE) - INDEX(Data!J$26:J$47, MATCH('3 INPUT SAP DATA'!$C$6, Data!$C$26:$C$47, 0))))</f>
        <v/>
      </c>
      <c r="AT24" s="175" t="str">
        <f>IF($B24="", "", J24 * (HLOOKUP(AT$8, Data!$D$21:$O$22, 2, FALSE) - INDEX(Data!K$26:K$47, MATCH('3 INPUT SAP DATA'!$C$6, Data!$C$26:$C$47, 0))))</f>
        <v/>
      </c>
      <c r="AU24" s="175" t="str">
        <f>IF($B24="", "", K24 * (HLOOKUP(AU$8, Data!$D$21:$O$22, 2, FALSE) - INDEX(Data!L$26:L$47, MATCH('3 INPUT SAP DATA'!$C$6, Data!$C$26:$C$47, 0))))</f>
        <v/>
      </c>
      <c r="AV24" s="175" t="str">
        <f>IF($B24="", "", L24 * (HLOOKUP(AV$8, Data!$D$21:$O$22, 2, FALSE) - INDEX(Data!M$26:M$47, MATCH('3 INPUT SAP DATA'!$C$6, Data!$C$26:$C$47, 0))))</f>
        <v/>
      </c>
      <c r="AW24" s="175" t="str">
        <f>IF($B24="", "", M24 * (HLOOKUP(AW$8, Data!$D$21:$O$22, 2, FALSE) - INDEX(Data!N$26:N$47, MATCH('3 INPUT SAP DATA'!$C$6, Data!$C$26:$C$47, 0))))</f>
        <v/>
      </c>
      <c r="AX24" s="175" t="str">
        <f>IF($B24="", "", N24 * (HLOOKUP(AX$8, Data!$D$21:$O$22, 2, FALSE) - INDEX(Data!O$26:O$47, MATCH('3 INPUT SAP DATA'!$C$6, Data!$C$26:$C$47, 0))))</f>
        <v/>
      </c>
      <c r="AY24" s="171" t="str">
        <f>IF($B24="","",(IHG!CI25+'3 INPUT SAP DATA'!V28)/AM24)</f>
        <v/>
      </c>
      <c r="AZ24" s="171" t="str">
        <f>IF($B24="","",(IHG!CJ25+'3 INPUT SAP DATA'!W28)/AN24)</f>
        <v/>
      </c>
      <c r="BA24" s="171" t="str">
        <f>IF($B24="","",(IHG!CK25+'3 INPUT SAP DATA'!X28)/AO24)</f>
        <v/>
      </c>
      <c r="BB24" s="171" t="str">
        <f>IF($B24="","",(IHG!CL25+'3 INPUT SAP DATA'!Y28)/AP24)</f>
        <v/>
      </c>
      <c r="BC24" s="171" t="str">
        <f>IF($B24="","",(IHG!CM25+'3 INPUT SAP DATA'!Z28)/AQ24)</f>
        <v/>
      </c>
      <c r="BD24" s="171" t="str">
        <f>IF($B24="","",(IHG!CN25+'3 INPUT SAP DATA'!AA28)/AR24)</f>
        <v/>
      </c>
      <c r="BE24" s="171" t="str">
        <f>IF($B24="","",(IHG!CO25+'3 INPUT SAP DATA'!AB28)/AS24)</f>
        <v/>
      </c>
      <c r="BF24" s="171" t="str">
        <f>IF($B24="","",(IHG!CP25+'3 INPUT SAP DATA'!AC28)/AT24)</f>
        <v/>
      </c>
      <c r="BG24" s="171" t="str">
        <f>IF($B24="","",(IHG!CQ25+'3 INPUT SAP DATA'!AD28)/AU24)</f>
        <v/>
      </c>
      <c r="BH24" s="171" t="str">
        <f>IF($B24="","",(IHG!CR25+'3 INPUT SAP DATA'!AE28)/AV24)</f>
        <v/>
      </c>
      <c r="BI24" s="171" t="str">
        <f>IF($B24="","",(IHG!CS25+'3 INPUT SAP DATA'!AF28)/AW24)</f>
        <v/>
      </c>
      <c r="BJ24" s="171" t="str">
        <f>IF($B24="","",(IHG!CT25+'3 INPUT SAP DATA'!AG28)/AX24)</f>
        <v/>
      </c>
      <c r="BK24" s="171" t="str">
        <f t="shared" si="25"/>
        <v/>
      </c>
      <c r="BL24" s="171" t="str">
        <f t="shared" si="26"/>
        <v/>
      </c>
      <c r="BM24" s="171" t="str">
        <f t="shared" si="27"/>
        <v/>
      </c>
      <c r="BN24" s="171" t="str">
        <f t="shared" si="28"/>
        <v/>
      </c>
      <c r="BO24" s="171" t="str">
        <f t="shared" si="29"/>
        <v/>
      </c>
      <c r="BP24" s="171" t="str">
        <f t="shared" si="30"/>
        <v/>
      </c>
      <c r="BQ24" s="171" t="str">
        <f t="shared" si="31"/>
        <v/>
      </c>
      <c r="BR24" s="171" t="str">
        <f t="shared" si="32"/>
        <v/>
      </c>
      <c r="BS24" s="171" t="str">
        <f t="shared" si="33"/>
        <v/>
      </c>
      <c r="BT24" s="171" t="str">
        <f t="shared" si="34"/>
        <v/>
      </c>
      <c r="BU24" s="171" t="str">
        <f t="shared" si="35"/>
        <v/>
      </c>
      <c r="BV24" s="171" t="str">
        <f t="shared" si="36"/>
        <v/>
      </c>
    </row>
    <row r="25" spans="2:74" s="17" customFormat="1" ht="19.899999999999999" customHeight="1">
      <c r="B25" s="16" t="str">
        <f>IF('3 INPUT SAP DATA'!H29="","",'3 INPUT SAP DATA'!H29)</f>
        <v/>
      </c>
      <c r="C25" s="24" t="str">
        <f>IF($B25="","",'Infiltration &amp; Ventilation'!AR25+'3 INPUT SAP DATA'!$U29)</f>
        <v/>
      </c>
      <c r="D25" s="24" t="str">
        <f>IF($B25="","",'Infiltration &amp; Ventilation'!AS25+'3 INPUT SAP DATA'!$U29)</f>
        <v/>
      </c>
      <c r="E25" s="24" t="str">
        <f>IF($B25="","",'Infiltration &amp; Ventilation'!AT25+'3 INPUT SAP DATA'!$U29)</f>
        <v/>
      </c>
      <c r="F25" s="24" t="str">
        <f>IF($B25="","",'Infiltration &amp; Ventilation'!AU25+'3 INPUT SAP DATA'!$U29)</f>
        <v/>
      </c>
      <c r="G25" s="24" t="str">
        <f>IF($B25="","",'Infiltration &amp; Ventilation'!AV25+'3 INPUT SAP DATA'!$U29)</f>
        <v/>
      </c>
      <c r="H25" s="24" t="str">
        <f>IF($B25="","",'Infiltration &amp; Ventilation'!AW25+'3 INPUT SAP DATA'!$U29)</f>
        <v/>
      </c>
      <c r="I25" s="24" t="str">
        <f>IF($B25="","",'Infiltration &amp; Ventilation'!AX25+'3 INPUT SAP DATA'!$U29)</f>
        <v/>
      </c>
      <c r="J25" s="24" t="str">
        <f>IF($B25="","",'Infiltration &amp; Ventilation'!AY25+'3 INPUT SAP DATA'!$U29)</f>
        <v/>
      </c>
      <c r="K25" s="24" t="str">
        <f>IF($B25="","",'Infiltration &amp; Ventilation'!AZ25+'3 INPUT SAP DATA'!$U29)</f>
        <v/>
      </c>
      <c r="L25" s="24" t="str">
        <f>IF($B25="","",'Infiltration &amp; Ventilation'!BA25+'3 INPUT SAP DATA'!$U29)</f>
        <v/>
      </c>
      <c r="M25" s="24" t="str">
        <f>IF($B25="","",'Infiltration &amp; Ventilation'!BB25+'3 INPUT SAP DATA'!$U29)</f>
        <v/>
      </c>
      <c r="N25" s="24" t="str">
        <f>IF($B25="","",'Infiltration &amp; Ventilation'!BC25+'3 INPUT SAP DATA'!$U29)</f>
        <v/>
      </c>
      <c r="O25" s="176" t="str">
        <f>IF($B25="","",'3 INPUT SAP DATA'!$T29/(3.6*(C25/'3 INPUT SAP DATA'!$K29)))</f>
        <v/>
      </c>
      <c r="P25" s="176" t="str">
        <f>IF($B25="","",'3 INPUT SAP DATA'!$T29/(3.6*(D25/'3 INPUT SAP DATA'!$K29)))</f>
        <v/>
      </c>
      <c r="Q25" s="176" t="str">
        <f>IF($B25="","",'3 INPUT SAP DATA'!$T29/(3.6*(E25/'3 INPUT SAP DATA'!$K29)))</f>
        <v/>
      </c>
      <c r="R25" s="176" t="str">
        <f>IF($B25="","",'3 INPUT SAP DATA'!$T29/(3.6*(F25/'3 INPUT SAP DATA'!$K29)))</f>
        <v/>
      </c>
      <c r="S25" s="176" t="str">
        <f>IF($B25="","",'3 INPUT SAP DATA'!$T29/(3.6*(G25/'3 INPUT SAP DATA'!$K29)))</f>
        <v/>
      </c>
      <c r="T25" s="176" t="str">
        <f>IF($B25="","",'3 INPUT SAP DATA'!$T29/(3.6*(H25/'3 INPUT SAP DATA'!$K29)))</f>
        <v/>
      </c>
      <c r="U25" s="176" t="str">
        <f>IF($B25="","",'3 INPUT SAP DATA'!$T29/(3.6*(I25/'3 INPUT SAP DATA'!$K29)))</f>
        <v/>
      </c>
      <c r="V25" s="176" t="str">
        <f>IF($B25="","",'3 INPUT SAP DATA'!$T29/(3.6*(J25/'3 INPUT SAP DATA'!$K29)))</f>
        <v/>
      </c>
      <c r="W25" s="176" t="str">
        <f>IF($B25="","",'3 INPUT SAP DATA'!$T29/(3.6*(K25/'3 INPUT SAP DATA'!$K29)))</f>
        <v/>
      </c>
      <c r="X25" s="176" t="str">
        <f>IF($B25="","",'3 INPUT SAP DATA'!$T29/(3.6*(L25/'3 INPUT SAP DATA'!$K29)))</f>
        <v/>
      </c>
      <c r="Y25" s="176" t="str">
        <f>IF($B25="","",'3 INPUT SAP DATA'!$T29/(3.6*(M25/'3 INPUT SAP DATA'!$K29)))</f>
        <v/>
      </c>
      <c r="Z25" s="176" t="str">
        <f>IF($B25="","",'3 INPUT SAP DATA'!$T29/(3.6*(N25/'3 INPUT SAP DATA'!$K29)))</f>
        <v/>
      </c>
      <c r="AA25" s="176" t="str">
        <f t="shared" si="2"/>
        <v/>
      </c>
      <c r="AB25" s="176" t="str">
        <f t="shared" si="3"/>
        <v/>
      </c>
      <c r="AC25" s="176" t="str">
        <f t="shared" si="4"/>
        <v/>
      </c>
      <c r="AD25" s="176" t="str">
        <f t="shared" si="5"/>
        <v/>
      </c>
      <c r="AE25" s="176" t="str">
        <f t="shared" si="6"/>
        <v/>
      </c>
      <c r="AF25" s="176" t="str">
        <f t="shared" si="7"/>
        <v/>
      </c>
      <c r="AG25" s="176" t="str">
        <f t="shared" si="8"/>
        <v/>
      </c>
      <c r="AH25" s="176" t="str">
        <f t="shared" si="9"/>
        <v/>
      </c>
      <c r="AI25" s="176" t="str">
        <f t="shared" si="10"/>
        <v/>
      </c>
      <c r="AJ25" s="176" t="str">
        <f t="shared" si="11"/>
        <v/>
      </c>
      <c r="AK25" s="176" t="str">
        <f t="shared" si="12"/>
        <v/>
      </c>
      <c r="AL25" s="176" t="str">
        <f t="shared" si="13"/>
        <v/>
      </c>
      <c r="AM25" s="175" t="str">
        <f>IF($B25="", "", C25 * (HLOOKUP(AM$8, Data!$D$21:$O$22, 2, FALSE) - INDEX(Data!D$26:D$47, MATCH('3 INPUT SAP DATA'!$C$6, Data!$C$26:$C$47, 0))))</f>
        <v/>
      </c>
      <c r="AN25" s="175" t="str">
        <f>IF($B25="", "", D25 * (HLOOKUP(AN$8, Data!$D$21:$O$22, 2, FALSE) - INDEX(Data!E$26:E$47, MATCH('3 INPUT SAP DATA'!$C$6, Data!$C$26:$C$47, 0))))</f>
        <v/>
      </c>
      <c r="AO25" s="175" t="str">
        <f>IF($B25="", "", E25 * (HLOOKUP(AO$8, Data!$D$21:$O$22, 2, FALSE) - INDEX(Data!F$26:F$47, MATCH('3 INPUT SAP DATA'!$C$6, Data!$C$26:$C$47, 0))))</f>
        <v/>
      </c>
      <c r="AP25" s="175" t="str">
        <f>IF($B25="", "", F25 * (HLOOKUP(AP$8, Data!$D$21:$O$22, 2, FALSE) - INDEX(Data!G$26:G$47, MATCH('3 INPUT SAP DATA'!$C$6, Data!$C$26:$C$47, 0))))</f>
        <v/>
      </c>
      <c r="AQ25" s="175" t="str">
        <f>IF($B25="", "", G25 * (HLOOKUP(AQ$8, Data!$D$21:$O$22, 2, FALSE) - INDEX(Data!H$26:H$47, MATCH('3 INPUT SAP DATA'!$C$6, Data!$C$26:$C$47, 0))))</f>
        <v/>
      </c>
      <c r="AR25" s="175" t="str">
        <f>IF($B25="", "", H25 * (HLOOKUP(AR$8, Data!$D$21:$O$22, 2, FALSE) - INDEX(Data!I$26:I$47, MATCH('3 INPUT SAP DATA'!$C$6, Data!$C$26:$C$47, 0))))</f>
        <v/>
      </c>
      <c r="AS25" s="175" t="str">
        <f>IF($B25="", "", I25 * (HLOOKUP(AS$8, Data!$D$21:$O$22, 2, FALSE) - INDEX(Data!J$26:J$47, MATCH('3 INPUT SAP DATA'!$C$6, Data!$C$26:$C$47, 0))))</f>
        <v/>
      </c>
      <c r="AT25" s="175" t="str">
        <f>IF($B25="", "", J25 * (HLOOKUP(AT$8, Data!$D$21:$O$22, 2, FALSE) - INDEX(Data!K$26:K$47, MATCH('3 INPUT SAP DATA'!$C$6, Data!$C$26:$C$47, 0))))</f>
        <v/>
      </c>
      <c r="AU25" s="175" t="str">
        <f>IF($B25="", "", K25 * (HLOOKUP(AU$8, Data!$D$21:$O$22, 2, FALSE) - INDEX(Data!L$26:L$47, MATCH('3 INPUT SAP DATA'!$C$6, Data!$C$26:$C$47, 0))))</f>
        <v/>
      </c>
      <c r="AV25" s="175" t="str">
        <f>IF($B25="", "", L25 * (HLOOKUP(AV$8, Data!$D$21:$O$22, 2, FALSE) - INDEX(Data!M$26:M$47, MATCH('3 INPUT SAP DATA'!$C$6, Data!$C$26:$C$47, 0))))</f>
        <v/>
      </c>
      <c r="AW25" s="175" t="str">
        <f>IF($B25="", "", M25 * (HLOOKUP(AW$8, Data!$D$21:$O$22, 2, FALSE) - INDEX(Data!N$26:N$47, MATCH('3 INPUT SAP DATA'!$C$6, Data!$C$26:$C$47, 0))))</f>
        <v/>
      </c>
      <c r="AX25" s="175" t="str">
        <f>IF($B25="", "", N25 * (HLOOKUP(AX$8, Data!$D$21:$O$22, 2, FALSE) - INDEX(Data!O$26:O$47, MATCH('3 INPUT SAP DATA'!$C$6, Data!$C$26:$C$47, 0))))</f>
        <v/>
      </c>
      <c r="AY25" s="171" t="str">
        <f>IF($B25="","",(IHG!CI26+'3 INPUT SAP DATA'!V29)/AM25)</f>
        <v/>
      </c>
      <c r="AZ25" s="171" t="str">
        <f>IF($B25="","",(IHG!CJ26+'3 INPUT SAP DATA'!W29)/AN25)</f>
        <v/>
      </c>
      <c r="BA25" s="171" t="str">
        <f>IF($B25="","",(IHG!CK26+'3 INPUT SAP DATA'!X29)/AO25)</f>
        <v/>
      </c>
      <c r="BB25" s="171" t="str">
        <f>IF($B25="","",(IHG!CL26+'3 INPUT SAP DATA'!Y29)/AP25)</f>
        <v/>
      </c>
      <c r="BC25" s="171" t="str">
        <f>IF($B25="","",(IHG!CM26+'3 INPUT SAP DATA'!Z29)/AQ25)</f>
        <v/>
      </c>
      <c r="BD25" s="171" t="str">
        <f>IF($B25="","",(IHG!CN26+'3 INPUT SAP DATA'!AA29)/AR25)</f>
        <v/>
      </c>
      <c r="BE25" s="171" t="str">
        <f>IF($B25="","",(IHG!CO26+'3 INPUT SAP DATA'!AB29)/AS25)</f>
        <v/>
      </c>
      <c r="BF25" s="171" t="str">
        <f>IF($B25="","",(IHG!CP26+'3 INPUT SAP DATA'!AC29)/AT25)</f>
        <v/>
      </c>
      <c r="BG25" s="171" t="str">
        <f>IF($B25="","",(IHG!CQ26+'3 INPUT SAP DATA'!AD29)/AU25)</f>
        <v/>
      </c>
      <c r="BH25" s="171" t="str">
        <f>IF($B25="","",(IHG!CR26+'3 INPUT SAP DATA'!AE29)/AV25)</f>
        <v/>
      </c>
      <c r="BI25" s="171" t="str">
        <f>IF($B25="","",(IHG!CS26+'3 INPUT SAP DATA'!AF29)/AW25)</f>
        <v/>
      </c>
      <c r="BJ25" s="171" t="str">
        <f>IF($B25="","",(IHG!CT26+'3 INPUT SAP DATA'!AG29)/AX25)</f>
        <v/>
      </c>
      <c r="BK25" s="171" t="str">
        <f t="shared" si="25"/>
        <v/>
      </c>
      <c r="BL25" s="171" t="str">
        <f t="shared" si="26"/>
        <v/>
      </c>
      <c r="BM25" s="171" t="str">
        <f t="shared" si="27"/>
        <v/>
      </c>
      <c r="BN25" s="171" t="str">
        <f t="shared" si="28"/>
        <v/>
      </c>
      <c r="BO25" s="171" t="str">
        <f t="shared" si="29"/>
        <v/>
      </c>
      <c r="BP25" s="171" t="str">
        <f t="shared" si="30"/>
        <v/>
      </c>
      <c r="BQ25" s="171" t="str">
        <f t="shared" si="31"/>
        <v/>
      </c>
      <c r="BR25" s="171" t="str">
        <f t="shared" si="32"/>
        <v/>
      </c>
      <c r="BS25" s="171" t="str">
        <f t="shared" si="33"/>
        <v/>
      </c>
      <c r="BT25" s="171" t="str">
        <f t="shared" si="34"/>
        <v/>
      </c>
      <c r="BU25" s="171" t="str">
        <f t="shared" si="35"/>
        <v/>
      </c>
      <c r="BV25" s="171" t="str">
        <f t="shared" si="36"/>
        <v/>
      </c>
    </row>
    <row r="26" spans="2:74" s="17" customFormat="1" ht="19.899999999999999" customHeight="1">
      <c r="B26" s="16" t="str">
        <f>IF('3 INPUT SAP DATA'!H30="","",'3 INPUT SAP DATA'!H30)</f>
        <v/>
      </c>
      <c r="C26" s="24" t="str">
        <f>IF($B26="","",'Infiltration &amp; Ventilation'!AR26+'3 INPUT SAP DATA'!$U30)</f>
        <v/>
      </c>
      <c r="D26" s="24" t="str">
        <f>IF($B26="","",'Infiltration &amp; Ventilation'!AS26+'3 INPUT SAP DATA'!$U30)</f>
        <v/>
      </c>
      <c r="E26" s="24" t="str">
        <f>IF($B26="","",'Infiltration &amp; Ventilation'!AT26+'3 INPUT SAP DATA'!$U30)</f>
        <v/>
      </c>
      <c r="F26" s="24" t="str">
        <f>IF($B26="","",'Infiltration &amp; Ventilation'!AU26+'3 INPUT SAP DATA'!$U30)</f>
        <v/>
      </c>
      <c r="G26" s="24" t="str">
        <f>IF($B26="","",'Infiltration &amp; Ventilation'!AV26+'3 INPUT SAP DATA'!$U30)</f>
        <v/>
      </c>
      <c r="H26" s="24" t="str">
        <f>IF($B26="","",'Infiltration &amp; Ventilation'!AW26+'3 INPUT SAP DATA'!$U30)</f>
        <v/>
      </c>
      <c r="I26" s="24" t="str">
        <f>IF($B26="","",'Infiltration &amp; Ventilation'!AX26+'3 INPUT SAP DATA'!$U30)</f>
        <v/>
      </c>
      <c r="J26" s="24" t="str">
        <f>IF($B26="","",'Infiltration &amp; Ventilation'!AY26+'3 INPUT SAP DATA'!$U30)</f>
        <v/>
      </c>
      <c r="K26" s="24" t="str">
        <f>IF($B26="","",'Infiltration &amp; Ventilation'!AZ26+'3 INPUT SAP DATA'!$U30)</f>
        <v/>
      </c>
      <c r="L26" s="24" t="str">
        <f>IF($B26="","",'Infiltration &amp; Ventilation'!BA26+'3 INPUT SAP DATA'!$U30)</f>
        <v/>
      </c>
      <c r="M26" s="24" t="str">
        <f>IF($B26="","",'Infiltration &amp; Ventilation'!BB26+'3 INPUT SAP DATA'!$U30)</f>
        <v/>
      </c>
      <c r="N26" s="24" t="str">
        <f>IF($B26="","",'Infiltration &amp; Ventilation'!BC26+'3 INPUT SAP DATA'!$U30)</f>
        <v/>
      </c>
      <c r="O26" s="176" t="str">
        <f>IF($B26="","",'3 INPUT SAP DATA'!$T30/(3.6*(C26/'3 INPUT SAP DATA'!$K30)))</f>
        <v/>
      </c>
      <c r="P26" s="176" t="str">
        <f>IF($B26="","",'3 INPUT SAP DATA'!$T30/(3.6*(D26/'3 INPUT SAP DATA'!$K30)))</f>
        <v/>
      </c>
      <c r="Q26" s="176" t="str">
        <f>IF($B26="","",'3 INPUT SAP DATA'!$T30/(3.6*(E26/'3 INPUT SAP DATA'!$K30)))</f>
        <v/>
      </c>
      <c r="R26" s="176" t="str">
        <f>IF($B26="","",'3 INPUT SAP DATA'!$T30/(3.6*(F26/'3 INPUT SAP DATA'!$K30)))</f>
        <v/>
      </c>
      <c r="S26" s="176" t="str">
        <f>IF($B26="","",'3 INPUT SAP DATA'!$T30/(3.6*(G26/'3 INPUT SAP DATA'!$K30)))</f>
        <v/>
      </c>
      <c r="T26" s="176" t="str">
        <f>IF($B26="","",'3 INPUT SAP DATA'!$T30/(3.6*(H26/'3 INPUT SAP DATA'!$K30)))</f>
        <v/>
      </c>
      <c r="U26" s="176" t="str">
        <f>IF($B26="","",'3 INPUT SAP DATA'!$T30/(3.6*(I26/'3 INPUT SAP DATA'!$K30)))</f>
        <v/>
      </c>
      <c r="V26" s="176" t="str">
        <f>IF($B26="","",'3 INPUT SAP DATA'!$T30/(3.6*(J26/'3 INPUT SAP DATA'!$K30)))</f>
        <v/>
      </c>
      <c r="W26" s="176" t="str">
        <f>IF($B26="","",'3 INPUT SAP DATA'!$T30/(3.6*(K26/'3 INPUT SAP DATA'!$K30)))</f>
        <v/>
      </c>
      <c r="X26" s="176" t="str">
        <f>IF($B26="","",'3 INPUT SAP DATA'!$T30/(3.6*(L26/'3 INPUT SAP DATA'!$K30)))</f>
        <v/>
      </c>
      <c r="Y26" s="176" t="str">
        <f>IF($B26="","",'3 INPUT SAP DATA'!$T30/(3.6*(M26/'3 INPUT SAP DATA'!$K30)))</f>
        <v/>
      </c>
      <c r="Z26" s="176" t="str">
        <f>IF($B26="","",'3 INPUT SAP DATA'!$T30/(3.6*(N26/'3 INPUT SAP DATA'!$K30)))</f>
        <v/>
      </c>
      <c r="AA26" s="176" t="str">
        <f t="shared" si="2"/>
        <v/>
      </c>
      <c r="AB26" s="176" t="str">
        <f t="shared" si="3"/>
        <v/>
      </c>
      <c r="AC26" s="176" t="str">
        <f t="shared" si="4"/>
        <v/>
      </c>
      <c r="AD26" s="176" t="str">
        <f t="shared" si="5"/>
        <v/>
      </c>
      <c r="AE26" s="176" t="str">
        <f t="shared" si="6"/>
        <v/>
      </c>
      <c r="AF26" s="176" t="str">
        <f t="shared" si="7"/>
        <v/>
      </c>
      <c r="AG26" s="176" t="str">
        <f t="shared" si="8"/>
        <v/>
      </c>
      <c r="AH26" s="176" t="str">
        <f t="shared" si="9"/>
        <v/>
      </c>
      <c r="AI26" s="176" t="str">
        <f t="shared" si="10"/>
        <v/>
      </c>
      <c r="AJ26" s="176" t="str">
        <f t="shared" si="11"/>
        <v/>
      </c>
      <c r="AK26" s="176" t="str">
        <f t="shared" si="12"/>
        <v/>
      </c>
      <c r="AL26" s="176" t="str">
        <f t="shared" si="13"/>
        <v/>
      </c>
      <c r="AM26" s="175" t="str">
        <f>IF($B26="", "", C26 * (HLOOKUP(AM$8, Data!$D$21:$O$22, 2, FALSE) - INDEX(Data!D$26:D$47, MATCH('3 INPUT SAP DATA'!$C$6, Data!$C$26:$C$47, 0))))</f>
        <v/>
      </c>
      <c r="AN26" s="175" t="str">
        <f>IF($B26="", "", D26 * (HLOOKUP(AN$8, Data!$D$21:$O$22, 2, FALSE) - INDEX(Data!E$26:E$47, MATCH('3 INPUT SAP DATA'!$C$6, Data!$C$26:$C$47, 0))))</f>
        <v/>
      </c>
      <c r="AO26" s="175" t="str">
        <f>IF($B26="", "", E26 * (HLOOKUP(AO$8, Data!$D$21:$O$22, 2, FALSE) - INDEX(Data!F$26:F$47, MATCH('3 INPUT SAP DATA'!$C$6, Data!$C$26:$C$47, 0))))</f>
        <v/>
      </c>
      <c r="AP26" s="175" t="str">
        <f>IF($B26="", "", F26 * (HLOOKUP(AP$8, Data!$D$21:$O$22, 2, FALSE) - INDEX(Data!G$26:G$47, MATCH('3 INPUT SAP DATA'!$C$6, Data!$C$26:$C$47, 0))))</f>
        <v/>
      </c>
      <c r="AQ26" s="175" t="str">
        <f>IF($B26="", "", G26 * (HLOOKUP(AQ$8, Data!$D$21:$O$22, 2, FALSE) - INDEX(Data!H$26:H$47, MATCH('3 INPUT SAP DATA'!$C$6, Data!$C$26:$C$47, 0))))</f>
        <v/>
      </c>
      <c r="AR26" s="175" t="str">
        <f>IF($B26="", "", H26 * (HLOOKUP(AR$8, Data!$D$21:$O$22, 2, FALSE) - INDEX(Data!I$26:I$47, MATCH('3 INPUT SAP DATA'!$C$6, Data!$C$26:$C$47, 0))))</f>
        <v/>
      </c>
      <c r="AS26" s="175" t="str">
        <f>IF($B26="", "", I26 * (HLOOKUP(AS$8, Data!$D$21:$O$22, 2, FALSE) - INDEX(Data!J$26:J$47, MATCH('3 INPUT SAP DATA'!$C$6, Data!$C$26:$C$47, 0))))</f>
        <v/>
      </c>
      <c r="AT26" s="175" t="str">
        <f>IF($B26="", "", J26 * (HLOOKUP(AT$8, Data!$D$21:$O$22, 2, FALSE) - INDEX(Data!K$26:K$47, MATCH('3 INPUT SAP DATA'!$C$6, Data!$C$26:$C$47, 0))))</f>
        <v/>
      </c>
      <c r="AU26" s="175" t="str">
        <f>IF($B26="", "", K26 * (HLOOKUP(AU$8, Data!$D$21:$O$22, 2, FALSE) - INDEX(Data!L$26:L$47, MATCH('3 INPUT SAP DATA'!$C$6, Data!$C$26:$C$47, 0))))</f>
        <v/>
      </c>
      <c r="AV26" s="175" t="str">
        <f>IF($B26="", "", L26 * (HLOOKUP(AV$8, Data!$D$21:$O$22, 2, FALSE) - INDEX(Data!M$26:M$47, MATCH('3 INPUT SAP DATA'!$C$6, Data!$C$26:$C$47, 0))))</f>
        <v/>
      </c>
      <c r="AW26" s="175" t="str">
        <f>IF($B26="", "", M26 * (HLOOKUP(AW$8, Data!$D$21:$O$22, 2, FALSE) - INDEX(Data!N$26:N$47, MATCH('3 INPUT SAP DATA'!$C$6, Data!$C$26:$C$47, 0))))</f>
        <v/>
      </c>
      <c r="AX26" s="175" t="str">
        <f>IF($B26="", "", N26 * (HLOOKUP(AX$8, Data!$D$21:$O$22, 2, FALSE) - INDEX(Data!O$26:O$47, MATCH('3 INPUT SAP DATA'!$C$6, Data!$C$26:$C$47, 0))))</f>
        <v/>
      </c>
      <c r="AY26" s="171" t="str">
        <f>IF($B26="","",(IHG!CI27+'3 INPUT SAP DATA'!V30)/AM26)</f>
        <v/>
      </c>
      <c r="AZ26" s="171" t="str">
        <f>IF($B26="","",(IHG!CJ27+'3 INPUT SAP DATA'!W30)/AN26)</f>
        <v/>
      </c>
      <c r="BA26" s="171" t="str">
        <f>IF($B26="","",(IHG!CK27+'3 INPUT SAP DATA'!X30)/AO26)</f>
        <v/>
      </c>
      <c r="BB26" s="171" t="str">
        <f>IF($B26="","",(IHG!CL27+'3 INPUT SAP DATA'!Y30)/AP26)</f>
        <v/>
      </c>
      <c r="BC26" s="171" t="str">
        <f>IF($B26="","",(IHG!CM27+'3 INPUT SAP DATA'!Z30)/AQ26)</f>
        <v/>
      </c>
      <c r="BD26" s="171" t="str">
        <f>IF($B26="","",(IHG!CN27+'3 INPUT SAP DATA'!AA30)/AR26)</f>
        <v/>
      </c>
      <c r="BE26" s="171" t="str">
        <f>IF($B26="","",(IHG!CO27+'3 INPUT SAP DATA'!AB30)/AS26)</f>
        <v/>
      </c>
      <c r="BF26" s="171" t="str">
        <f>IF($B26="","",(IHG!CP27+'3 INPUT SAP DATA'!AC30)/AT26)</f>
        <v/>
      </c>
      <c r="BG26" s="171" t="str">
        <f>IF($B26="","",(IHG!CQ27+'3 INPUT SAP DATA'!AD30)/AU26)</f>
        <v/>
      </c>
      <c r="BH26" s="171" t="str">
        <f>IF($B26="","",(IHG!CR27+'3 INPUT SAP DATA'!AE30)/AV26)</f>
        <v/>
      </c>
      <c r="BI26" s="171" t="str">
        <f>IF($B26="","",(IHG!CS27+'3 INPUT SAP DATA'!AF30)/AW26)</f>
        <v/>
      </c>
      <c r="BJ26" s="171" t="str">
        <f>IF($B26="","",(IHG!CT27+'3 INPUT SAP DATA'!AG30)/AX26)</f>
        <v/>
      </c>
      <c r="BK26" s="171" t="str">
        <f t="shared" si="25"/>
        <v/>
      </c>
      <c r="BL26" s="171" t="str">
        <f t="shared" si="26"/>
        <v/>
      </c>
      <c r="BM26" s="171" t="str">
        <f t="shared" si="27"/>
        <v/>
      </c>
      <c r="BN26" s="171" t="str">
        <f t="shared" si="28"/>
        <v/>
      </c>
      <c r="BO26" s="171" t="str">
        <f t="shared" si="29"/>
        <v/>
      </c>
      <c r="BP26" s="171" t="str">
        <f t="shared" si="30"/>
        <v/>
      </c>
      <c r="BQ26" s="171" t="str">
        <f t="shared" si="31"/>
        <v/>
      </c>
      <c r="BR26" s="171" t="str">
        <f t="shared" si="32"/>
        <v/>
      </c>
      <c r="BS26" s="171" t="str">
        <f t="shared" si="33"/>
        <v/>
      </c>
      <c r="BT26" s="171" t="str">
        <f t="shared" si="34"/>
        <v/>
      </c>
      <c r="BU26" s="171" t="str">
        <f t="shared" si="35"/>
        <v/>
      </c>
      <c r="BV26" s="171" t="str">
        <f t="shared" si="36"/>
        <v/>
      </c>
    </row>
    <row r="27" spans="2:74" s="17" customFormat="1" ht="19.899999999999999" customHeight="1">
      <c r="B27" s="16" t="str">
        <f>IF('3 INPUT SAP DATA'!H31="","",'3 INPUT SAP DATA'!H31)</f>
        <v/>
      </c>
      <c r="C27" s="24" t="str">
        <f>IF($B27="","",'Infiltration &amp; Ventilation'!AR27+'3 INPUT SAP DATA'!$U31)</f>
        <v/>
      </c>
      <c r="D27" s="24" t="str">
        <f>IF($B27="","",'Infiltration &amp; Ventilation'!AS27+'3 INPUT SAP DATA'!$U31)</f>
        <v/>
      </c>
      <c r="E27" s="24" t="str">
        <f>IF($B27="","",'Infiltration &amp; Ventilation'!AT27+'3 INPUT SAP DATA'!$U31)</f>
        <v/>
      </c>
      <c r="F27" s="24" t="str">
        <f>IF($B27="","",'Infiltration &amp; Ventilation'!AU27+'3 INPUT SAP DATA'!$U31)</f>
        <v/>
      </c>
      <c r="G27" s="24" t="str">
        <f>IF($B27="","",'Infiltration &amp; Ventilation'!AV27+'3 INPUT SAP DATA'!$U31)</f>
        <v/>
      </c>
      <c r="H27" s="24" t="str">
        <f>IF($B27="","",'Infiltration &amp; Ventilation'!AW27+'3 INPUT SAP DATA'!$U31)</f>
        <v/>
      </c>
      <c r="I27" s="24" t="str">
        <f>IF($B27="","",'Infiltration &amp; Ventilation'!AX27+'3 INPUT SAP DATA'!$U31)</f>
        <v/>
      </c>
      <c r="J27" s="24" t="str">
        <f>IF($B27="","",'Infiltration &amp; Ventilation'!AY27+'3 INPUT SAP DATA'!$U31)</f>
        <v/>
      </c>
      <c r="K27" s="24" t="str">
        <f>IF($B27="","",'Infiltration &amp; Ventilation'!AZ27+'3 INPUT SAP DATA'!$U31)</f>
        <v/>
      </c>
      <c r="L27" s="24" t="str">
        <f>IF($B27="","",'Infiltration &amp; Ventilation'!BA27+'3 INPUT SAP DATA'!$U31)</f>
        <v/>
      </c>
      <c r="M27" s="24" t="str">
        <f>IF($B27="","",'Infiltration &amp; Ventilation'!BB27+'3 INPUT SAP DATA'!$U31)</f>
        <v/>
      </c>
      <c r="N27" s="24" t="str">
        <f>IF($B27="","",'Infiltration &amp; Ventilation'!BC27+'3 INPUT SAP DATA'!$U31)</f>
        <v/>
      </c>
      <c r="O27" s="176" t="str">
        <f>IF($B27="","",'3 INPUT SAP DATA'!$T31/(3.6*(C27/'3 INPUT SAP DATA'!$K31)))</f>
        <v/>
      </c>
      <c r="P27" s="176" t="str">
        <f>IF($B27="","",'3 INPUT SAP DATA'!$T31/(3.6*(D27/'3 INPUT SAP DATA'!$K31)))</f>
        <v/>
      </c>
      <c r="Q27" s="176" t="str">
        <f>IF($B27="","",'3 INPUT SAP DATA'!$T31/(3.6*(E27/'3 INPUT SAP DATA'!$K31)))</f>
        <v/>
      </c>
      <c r="R27" s="176" t="str">
        <f>IF($B27="","",'3 INPUT SAP DATA'!$T31/(3.6*(F27/'3 INPUT SAP DATA'!$K31)))</f>
        <v/>
      </c>
      <c r="S27" s="176" t="str">
        <f>IF($B27="","",'3 INPUT SAP DATA'!$T31/(3.6*(G27/'3 INPUT SAP DATA'!$K31)))</f>
        <v/>
      </c>
      <c r="T27" s="176" t="str">
        <f>IF($B27="","",'3 INPUT SAP DATA'!$T31/(3.6*(H27/'3 INPUT SAP DATA'!$K31)))</f>
        <v/>
      </c>
      <c r="U27" s="176" t="str">
        <f>IF($B27="","",'3 INPUT SAP DATA'!$T31/(3.6*(I27/'3 INPUT SAP DATA'!$K31)))</f>
        <v/>
      </c>
      <c r="V27" s="176" t="str">
        <f>IF($B27="","",'3 INPUT SAP DATA'!$T31/(3.6*(J27/'3 INPUT SAP DATA'!$K31)))</f>
        <v/>
      </c>
      <c r="W27" s="176" t="str">
        <f>IF($B27="","",'3 INPUT SAP DATA'!$T31/(3.6*(K27/'3 INPUT SAP DATA'!$K31)))</f>
        <v/>
      </c>
      <c r="X27" s="176" t="str">
        <f>IF($B27="","",'3 INPUT SAP DATA'!$T31/(3.6*(L27/'3 INPUT SAP DATA'!$K31)))</f>
        <v/>
      </c>
      <c r="Y27" s="176" t="str">
        <f>IF($B27="","",'3 INPUT SAP DATA'!$T31/(3.6*(M27/'3 INPUT SAP DATA'!$K31)))</f>
        <v/>
      </c>
      <c r="Z27" s="176" t="str">
        <f>IF($B27="","",'3 INPUT SAP DATA'!$T31/(3.6*(N27/'3 INPUT SAP DATA'!$K31)))</f>
        <v/>
      </c>
      <c r="AA27" s="176" t="str">
        <f t="shared" si="2"/>
        <v/>
      </c>
      <c r="AB27" s="176" t="str">
        <f t="shared" si="3"/>
        <v/>
      </c>
      <c r="AC27" s="176" t="str">
        <f t="shared" si="4"/>
        <v/>
      </c>
      <c r="AD27" s="176" t="str">
        <f t="shared" si="5"/>
        <v/>
      </c>
      <c r="AE27" s="176" t="str">
        <f t="shared" si="6"/>
        <v/>
      </c>
      <c r="AF27" s="176" t="str">
        <f t="shared" si="7"/>
        <v/>
      </c>
      <c r="AG27" s="176" t="str">
        <f t="shared" si="8"/>
        <v/>
      </c>
      <c r="AH27" s="176" t="str">
        <f t="shared" si="9"/>
        <v/>
      </c>
      <c r="AI27" s="176" t="str">
        <f t="shared" si="10"/>
        <v/>
      </c>
      <c r="AJ27" s="176" t="str">
        <f t="shared" si="11"/>
        <v/>
      </c>
      <c r="AK27" s="176" t="str">
        <f t="shared" si="12"/>
        <v/>
      </c>
      <c r="AL27" s="176" t="str">
        <f t="shared" si="13"/>
        <v/>
      </c>
      <c r="AM27" s="175" t="str">
        <f>IF($B27="", "", C27 * (HLOOKUP(AM$8, Data!$D$21:$O$22, 2, FALSE) - INDEX(Data!D$26:D$47, MATCH('3 INPUT SAP DATA'!$C$6, Data!$C$26:$C$47, 0))))</f>
        <v/>
      </c>
      <c r="AN27" s="175" t="str">
        <f>IF($B27="", "", D27 * (HLOOKUP(AN$8, Data!$D$21:$O$22, 2, FALSE) - INDEX(Data!E$26:E$47, MATCH('3 INPUT SAP DATA'!$C$6, Data!$C$26:$C$47, 0))))</f>
        <v/>
      </c>
      <c r="AO27" s="175" t="str">
        <f>IF($B27="", "", E27 * (HLOOKUP(AO$8, Data!$D$21:$O$22, 2, FALSE) - INDEX(Data!F$26:F$47, MATCH('3 INPUT SAP DATA'!$C$6, Data!$C$26:$C$47, 0))))</f>
        <v/>
      </c>
      <c r="AP27" s="175" t="str">
        <f>IF($B27="", "", F27 * (HLOOKUP(AP$8, Data!$D$21:$O$22, 2, FALSE) - INDEX(Data!G$26:G$47, MATCH('3 INPUT SAP DATA'!$C$6, Data!$C$26:$C$47, 0))))</f>
        <v/>
      </c>
      <c r="AQ27" s="175" t="str">
        <f>IF($B27="", "", G27 * (HLOOKUP(AQ$8, Data!$D$21:$O$22, 2, FALSE) - INDEX(Data!H$26:H$47, MATCH('3 INPUT SAP DATA'!$C$6, Data!$C$26:$C$47, 0))))</f>
        <v/>
      </c>
      <c r="AR27" s="175" t="str">
        <f>IF($B27="", "", H27 * (HLOOKUP(AR$8, Data!$D$21:$O$22, 2, FALSE) - INDEX(Data!I$26:I$47, MATCH('3 INPUT SAP DATA'!$C$6, Data!$C$26:$C$47, 0))))</f>
        <v/>
      </c>
      <c r="AS27" s="175" t="str">
        <f>IF($B27="", "", I27 * (HLOOKUP(AS$8, Data!$D$21:$O$22, 2, FALSE) - INDEX(Data!J$26:J$47, MATCH('3 INPUT SAP DATA'!$C$6, Data!$C$26:$C$47, 0))))</f>
        <v/>
      </c>
      <c r="AT27" s="175" t="str">
        <f>IF($B27="", "", J27 * (HLOOKUP(AT$8, Data!$D$21:$O$22, 2, FALSE) - INDEX(Data!K$26:K$47, MATCH('3 INPUT SAP DATA'!$C$6, Data!$C$26:$C$47, 0))))</f>
        <v/>
      </c>
      <c r="AU27" s="175" t="str">
        <f>IF($B27="", "", K27 * (HLOOKUP(AU$8, Data!$D$21:$O$22, 2, FALSE) - INDEX(Data!L$26:L$47, MATCH('3 INPUT SAP DATA'!$C$6, Data!$C$26:$C$47, 0))))</f>
        <v/>
      </c>
      <c r="AV27" s="175" t="str">
        <f>IF($B27="", "", L27 * (HLOOKUP(AV$8, Data!$D$21:$O$22, 2, FALSE) - INDEX(Data!M$26:M$47, MATCH('3 INPUT SAP DATA'!$C$6, Data!$C$26:$C$47, 0))))</f>
        <v/>
      </c>
      <c r="AW27" s="175" t="str">
        <f>IF($B27="", "", M27 * (HLOOKUP(AW$8, Data!$D$21:$O$22, 2, FALSE) - INDEX(Data!N$26:N$47, MATCH('3 INPUT SAP DATA'!$C$6, Data!$C$26:$C$47, 0))))</f>
        <v/>
      </c>
      <c r="AX27" s="175" t="str">
        <f>IF($B27="", "", N27 * (HLOOKUP(AX$8, Data!$D$21:$O$22, 2, FALSE) - INDEX(Data!O$26:O$47, MATCH('3 INPUT SAP DATA'!$C$6, Data!$C$26:$C$47, 0))))</f>
        <v/>
      </c>
      <c r="AY27" s="171" t="str">
        <f>IF($B27="","",(IHG!CI28+'3 INPUT SAP DATA'!V31)/AM27)</f>
        <v/>
      </c>
      <c r="AZ27" s="171" t="str">
        <f>IF($B27="","",(IHG!CJ28+'3 INPUT SAP DATA'!W31)/AN27)</f>
        <v/>
      </c>
      <c r="BA27" s="171" t="str">
        <f>IF($B27="","",(IHG!CK28+'3 INPUT SAP DATA'!X31)/AO27)</f>
        <v/>
      </c>
      <c r="BB27" s="171" t="str">
        <f>IF($B27="","",(IHG!CL28+'3 INPUT SAP DATA'!Y31)/AP27)</f>
        <v/>
      </c>
      <c r="BC27" s="171" t="str">
        <f>IF($B27="","",(IHG!CM28+'3 INPUT SAP DATA'!Z31)/AQ27)</f>
        <v/>
      </c>
      <c r="BD27" s="171" t="str">
        <f>IF($B27="","",(IHG!CN28+'3 INPUT SAP DATA'!AA31)/AR27)</f>
        <v/>
      </c>
      <c r="BE27" s="171" t="str">
        <f>IF($B27="","",(IHG!CO28+'3 INPUT SAP DATA'!AB31)/AS27)</f>
        <v/>
      </c>
      <c r="BF27" s="171" t="str">
        <f>IF($B27="","",(IHG!CP28+'3 INPUT SAP DATA'!AC31)/AT27)</f>
        <v/>
      </c>
      <c r="BG27" s="171" t="str">
        <f>IF($B27="","",(IHG!CQ28+'3 INPUT SAP DATA'!AD31)/AU27)</f>
        <v/>
      </c>
      <c r="BH27" s="171" t="str">
        <f>IF($B27="","",(IHG!CR28+'3 INPUT SAP DATA'!AE31)/AV27)</f>
        <v/>
      </c>
      <c r="BI27" s="171" t="str">
        <f>IF($B27="","",(IHG!CS28+'3 INPUT SAP DATA'!AF31)/AW27)</f>
        <v/>
      </c>
      <c r="BJ27" s="171" t="str">
        <f>IF($B27="","",(IHG!CT28+'3 INPUT SAP DATA'!AG31)/AX27)</f>
        <v/>
      </c>
      <c r="BK27" s="171" t="str">
        <f t="shared" si="25"/>
        <v/>
      </c>
      <c r="BL27" s="171" t="str">
        <f t="shared" si="26"/>
        <v/>
      </c>
      <c r="BM27" s="171" t="str">
        <f t="shared" si="27"/>
        <v/>
      </c>
      <c r="BN27" s="171" t="str">
        <f t="shared" si="28"/>
        <v/>
      </c>
      <c r="BO27" s="171" t="str">
        <f t="shared" si="29"/>
        <v/>
      </c>
      <c r="BP27" s="171" t="str">
        <f t="shared" si="30"/>
        <v/>
      </c>
      <c r="BQ27" s="171" t="str">
        <f t="shared" si="31"/>
        <v/>
      </c>
      <c r="BR27" s="171" t="str">
        <f t="shared" si="32"/>
        <v/>
      </c>
      <c r="BS27" s="171" t="str">
        <f t="shared" si="33"/>
        <v/>
      </c>
      <c r="BT27" s="171" t="str">
        <f t="shared" si="34"/>
        <v/>
      </c>
      <c r="BU27" s="171" t="str">
        <f t="shared" si="35"/>
        <v/>
      </c>
      <c r="BV27" s="171" t="str">
        <f t="shared" si="36"/>
        <v/>
      </c>
    </row>
    <row r="28" spans="2:74" s="17" customFormat="1" ht="19.899999999999999" customHeight="1">
      <c r="B28" s="16" t="str">
        <f>IF('3 INPUT SAP DATA'!H32="","",'3 INPUT SAP DATA'!H32)</f>
        <v/>
      </c>
      <c r="C28" s="24" t="str">
        <f>IF($B28="","",'Infiltration &amp; Ventilation'!AR28+'3 INPUT SAP DATA'!$U32)</f>
        <v/>
      </c>
      <c r="D28" s="24" t="str">
        <f>IF($B28="","",'Infiltration &amp; Ventilation'!AS28+'3 INPUT SAP DATA'!$U32)</f>
        <v/>
      </c>
      <c r="E28" s="24" t="str">
        <f>IF($B28="","",'Infiltration &amp; Ventilation'!AT28+'3 INPUT SAP DATA'!$U32)</f>
        <v/>
      </c>
      <c r="F28" s="24" t="str">
        <f>IF($B28="","",'Infiltration &amp; Ventilation'!AU28+'3 INPUT SAP DATA'!$U32)</f>
        <v/>
      </c>
      <c r="G28" s="24" t="str">
        <f>IF($B28="","",'Infiltration &amp; Ventilation'!AV28+'3 INPUT SAP DATA'!$U32)</f>
        <v/>
      </c>
      <c r="H28" s="24" t="str">
        <f>IF($B28="","",'Infiltration &amp; Ventilation'!AW28+'3 INPUT SAP DATA'!$U32)</f>
        <v/>
      </c>
      <c r="I28" s="24" t="str">
        <f>IF($B28="","",'Infiltration &amp; Ventilation'!AX28+'3 INPUT SAP DATA'!$U32)</f>
        <v/>
      </c>
      <c r="J28" s="24" t="str">
        <f>IF($B28="","",'Infiltration &amp; Ventilation'!AY28+'3 INPUT SAP DATA'!$U32)</f>
        <v/>
      </c>
      <c r="K28" s="24" t="str">
        <f>IF($B28="","",'Infiltration &amp; Ventilation'!AZ28+'3 INPUT SAP DATA'!$U32)</f>
        <v/>
      </c>
      <c r="L28" s="24" t="str">
        <f>IF($B28="","",'Infiltration &amp; Ventilation'!BA28+'3 INPUT SAP DATA'!$U32)</f>
        <v/>
      </c>
      <c r="M28" s="24" t="str">
        <f>IF($B28="","",'Infiltration &amp; Ventilation'!BB28+'3 INPUT SAP DATA'!$U32)</f>
        <v/>
      </c>
      <c r="N28" s="24" t="str">
        <f>IF($B28="","",'Infiltration &amp; Ventilation'!BC28+'3 INPUT SAP DATA'!$U32)</f>
        <v/>
      </c>
      <c r="O28" s="176" t="str">
        <f>IF($B28="","",'3 INPUT SAP DATA'!$T32/(3.6*(C28/'3 INPUT SAP DATA'!$K32)))</f>
        <v/>
      </c>
      <c r="P28" s="176" t="str">
        <f>IF($B28="","",'3 INPUT SAP DATA'!$T32/(3.6*(D28/'3 INPUT SAP DATA'!$K32)))</f>
        <v/>
      </c>
      <c r="Q28" s="176" t="str">
        <f>IF($B28="","",'3 INPUT SAP DATA'!$T32/(3.6*(E28/'3 INPUT SAP DATA'!$K32)))</f>
        <v/>
      </c>
      <c r="R28" s="176" t="str">
        <f>IF($B28="","",'3 INPUT SAP DATA'!$T32/(3.6*(F28/'3 INPUT SAP DATA'!$K32)))</f>
        <v/>
      </c>
      <c r="S28" s="176" t="str">
        <f>IF($B28="","",'3 INPUT SAP DATA'!$T32/(3.6*(G28/'3 INPUT SAP DATA'!$K32)))</f>
        <v/>
      </c>
      <c r="T28" s="176" t="str">
        <f>IF($B28="","",'3 INPUT SAP DATA'!$T32/(3.6*(H28/'3 INPUT SAP DATA'!$K32)))</f>
        <v/>
      </c>
      <c r="U28" s="176" t="str">
        <f>IF($B28="","",'3 INPUT SAP DATA'!$T32/(3.6*(I28/'3 INPUT SAP DATA'!$K32)))</f>
        <v/>
      </c>
      <c r="V28" s="176" t="str">
        <f>IF($B28="","",'3 INPUT SAP DATA'!$T32/(3.6*(J28/'3 INPUT SAP DATA'!$K32)))</f>
        <v/>
      </c>
      <c r="W28" s="176" t="str">
        <f>IF($B28="","",'3 INPUT SAP DATA'!$T32/(3.6*(K28/'3 INPUT SAP DATA'!$K32)))</f>
        <v/>
      </c>
      <c r="X28" s="176" t="str">
        <f>IF($B28="","",'3 INPUT SAP DATA'!$T32/(3.6*(L28/'3 INPUT SAP DATA'!$K32)))</f>
        <v/>
      </c>
      <c r="Y28" s="176" t="str">
        <f>IF($B28="","",'3 INPUT SAP DATA'!$T32/(3.6*(M28/'3 INPUT SAP DATA'!$K32)))</f>
        <v/>
      </c>
      <c r="Z28" s="176" t="str">
        <f>IF($B28="","",'3 INPUT SAP DATA'!$T32/(3.6*(N28/'3 INPUT SAP DATA'!$K32)))</f>
        <v/>
      </c>
      <c r="AA28" s="176" t="str">
        <f t="shared" si="2"/>
        <v/>
      </c>
      <c r="AB28" s="176" t="str">
        <f t="shared" si="3"/>
        <v/>
      </c>
      <c r="AC28" s="176" t="str">
        <f t="shared" si="4"/>
        <v/>
      </c>
      <c r="AD28" s="176" t="str">
        <f t="shared" si="5"/>
        <v/>
      </c>
      <c r="AE28" s="176" t="str">
        <f t="shared" si="6"/>
        <v/>
      </c>
      <c r="AF28" s="176" t="str">
        <f t="shared" si="7"/>
        <v/>
      </c>
      <c r="AG28" s="176" t="str">
        <f t="shared" si="8"/>
        <v/>
      </c>
      <c r="AH28" s="176" t="str">
        <f t="shared" si="9"/>
        <v/>
      </c>
      <c r="AI28" s="176" t="str">
        <f t="shared" si="10"/>
        <v/>
      </c>
      <c r="AJ28" s="176" t="str">
        <f t="shared" si="11"/>
        <v/>
      </c>
      <c r="AK28" s="176" t="str">
        <f t="shared" si="12"/>
        <v/>
      </c>
      <c r="AL28" s="176" t="str">
        <f t="shared" si="13"/>
        <v/>
      </c>
      <c r="AM28" s="175" t="str">
        <f>IF($B28="", "", C28 * (HLOOKUP(AM$8, Data!$D$21:$O$22, 2, FALSE) - INDEX(Data!D$26:D$47, MATCH('3 INPUT SAP DATA'!$C$6, Data!$C$26:$C$47, 0))))</f>
        <v/>
      </c>
      <c r="AN28" s="175" t="str">
        <f>IF($B28="", "", D28 * (HLOOKUP(AN$8, Data!$D$21:$O$22, 2, FALSE) - INDEX(Data!E$26:E$47, MATCH('3 INPUT SAP DATA'!$C$6, Data!$C$26:$C$47, 0))))</f>
        <v/>
      </c>
      <c r="AO28" s="175" t="str">
        <f>IF($B28="", "", E28 * (HLOOKUP(AO$8, Data!$D$21:$O$22, 2, FALSE) - INDEX(Data!F$26:F$47, MATCH('3 INPUT SAP DATA'!$C$6, Data!$C$26:$C$47, 0))))</f>
        <v/>
      </c>
      <c r="AP28" s="175" t="str">
        <f>IF($B28="", "", F28 * (HLOOKUP(AP$8, Data!$D$21:$O$22, 2, FALSE) - INDEX(Data!G$26:G$47, MATCH('3 INPUT SAP DATA'!$C$6, Data!$C$26:$C$47, 0))))</f>
        <v/>
      </c>
      <c r="AQ28" s="175" t="str">
        <f>IF($B28="", "", G28 * (HLOOKUP(AQ$8, Data!$D$21:$O$22, 2, FALSE) - INDEX(Data!H$26:H$47, MATCH('3 INPUT SAP DATA'!$C$6, Data!$C$26:$C$47, 0))))</f>
        <v/>
      </c>
      <c r="AR28" s="175" t="str">
        <f>IF($B28="", "", H28 * (HLOOKUP(AR$8, Data!$D$21:$O$22, 2, FALSE) - INDEX(Data!I$26:I$47, MATCH('3 INPUT SAP DATA'!$C$6, Data!$C$26:$C$47, 0))))</f>
        <v/>
      </c>
      <c r="AS28" s="175" t="str">
        <f>IF($B28="", "", I28 * (HLOOKUP(AS$8, Data!$D$21:$O$22, 2, FALSE) - INDEX(Data!J$26:J$47, MATCH('3 INPUT SAP DATA'!$C$6, Data!$C$26:$C$47, 0))))</f>
        <v/>
      </c>
      <c r="AT28" s="175" t="str">
        <f>IF($B28="", "", J28 * (HLOOKUP(AT$8, Data!$D$21:$O$22, 2, FALSE) - INDEX(Data!K$26:K$47, MATCH('3 INPUT SAP DATA'!$C$6, Data!$C$26:$C$47, 0))))</f>
        <v/>
      </c>
      <c r="AU28" s="175" t="str">
        <f>IF($B28="", "", K28 * (HLOOKUP(AU$8, Data!$D$21:$O$22, 2, FALSE) - INDEX(Data!L$26:L$47, MATCH('3 INPUT SAP DATA'!$C$6, Data!$C$26:$C$47, 0))))</f>
        <v/>
      </c>
      <c r="AV28" s="175" t="str">
        <f>IF($B28="", "", L28 * (HLOOKUP(AV$8, Data!$D$21:$O$22, 2, FALSE) - INDEX(Data!M$26:M$47, MATCH('3 INPUT SAP DATA'!$C$6, Data!$C$26:$C$47, 0))))</f>
        <v/>
      </c>
      <c r="AW28" s="175" t="str">
        <f>IF($B28="", "", M28 * (HLOOKUP(AW$8, Data!$D$21:$O$22, 2, FALSE) - INDEX(Data!N$26:N$47, MATCH('3 INPUT SAP DATA'!$C$6, Data!$C$26:$C$47, 0))))</f>
        <v/>
      </c>
      <c r="AX28" s="175" t="str">
        <f>IF($B28="", "", N28 * (HLOOKUP(AX$8, Data!$D$21:$O$22, 2, FALSE) - INDEX(Data!O$26:O$47, MATCH('3 INPUT SAP DATA'!$C$6, Data!$C$26:$C$47, 0))))</f>
        <v/>
      </c>
      <c r="AY28" s="171" t="str">
        <f>IF($B28="","",(IHG!CI29+'3 INPUT SAP DATA'!V32)/AM28)</f>
        <v/>
      </c>
      <c r="AZ28" s="171" t="str">
        <f>IF($B28="","",(IHG!CJ29+'3 INPUT SAP DATA'!W32)/AN28)</f>
        <v/>
      </c>
      <c r="BA28" s="171" t="str">
        <f>IF($B28="","",(IHG!CK29+'3 INPUT SAP DATA'!X32)/AO28)</f>
        <v/>
      </c>
      <c r="BB28" s="171" t="str">
        <f>IF($B28="","",(IHG!CL29+'3 INPUT SAP DATA'!Y32)/AP28)</f>
        <v/>
      </c>
      <c r="BC28" s="171" t="str">
        <f>IF($B28="","",(IHG!CM29+'3 INPUT SAP DATA'!Z32)/AQ28)</f>
        <v/>
      </c>
      <c r="BD28" s="171" t="str">
        <f>IF($B28="","",(IHG!CN29+'3 INPUT SAP DATA'!AA32)/AR28)</f>
        <v/>
      </c>
      <c r="BE28" s="171" t="str">
        <f>IF($B28="","",(IHG!CO29+'3 INPUT SAP DATA'!AB32)/AS28)</f>
        <v/>
      </c>
      <c r="BF28" s="171" t="str">
        <f>IF($B28="","",(IHG!CP29+'3 INPUT SAP DATA'!AC32)/AT28)</f>
        <v/>
      </c>
      <c r="BG28" s="171" t="str">
        <f>IF($B28="","",(IHG!CQ29+'3 INPUT SAP DATA'!AD32)/AU28)</f>
        <v/>
      </c>
      <c r="BH28" s="171" t="str">
        <f>IF($B28="","",(IHG!CR29+'3 INPUT SAP DATA'!AE32)/AV28)</f>
        <v/>
      </c>
      <c r="BI28" s="171" t="str">
        <f>IF($B28="","",(IHG!CS29+'3 INPUT SAP DATA'!AF32)/AW28)</f>
        <v/>
      </c>
      <c r="BJ28" s="171" t="str">
        <f>IF($B28="","",(IHG!CT29+'3 INPUT SAP DATA'!AG32)/AX28)</f>
        <v/>
      </c>
      <c r="BK28" s="171" t="str">
        <f t="shared" si="25"/>
        <v/>
      </c>
      <c r="BL28" s="171" t="str">
        <f t="shared" si="26"/>
        <v/>
      </c>
      <c r="BM28" s="171" t="str">
        <f t="shared" si="27"/>
        <v/>
      </c>
      <c r="BN28" s="171" t="str">
        <f t="shared" si="28"/>
        <v/>
      </c>
      <c r="BO28" s="171" t="str">
        <f t="shared" si="29"/>
        <v/>
      </c>
      <c r="BP28" s="171" t="str">
        <f t="shared" si="30"/>
        <v/>
      </c>
      <c r="BQ28" s="171" t="str">
        <f t="shared" si="31"/>
        <v/>
      </c>
      <c r="BR28" s="171" t="str">
        <f t="shared" si="32"/>
        <v/>
      </c>
      <c r="BS28" s="171" t="str">
        <f t="shared" si="33"/>
        <v/>
      </c>
      <c r="BT28" s="171" t="str">
        <f t="shared" si="34"/>
        <v/>
      </c>
      <c r="BU28" s="171" t="str">
        <f t="shared" si="35"/>
        <v/>
      </c>
      <c r="BV28" s="171" t="str">
        <f t="shared" si="36"/>
        <v/>
      </c>
    </row>
    <row r="29" spans="2:74" s="17" customFormat="1" ht="19.899999999999999" customHeight="1">
      <c r="B29" s="16" t="str">
        <f>IF('3 INPUT SAP DATA'!H33="","",'3 INPUT SAP DATA'!H33)</f>
        <v/>
      </c>
      <c r="C29" s="24" t="str">
        <f>IF($B29="","",'Infiltration &amp; Ventilation'!AR29+'3 INPUT SAP DATA'!$U33)</f>
        <v/>
      </c>
      <c r="D29" s="24" t="str">
        <f>IF($B29="","",'Infiltration &amp; Ventilation'!AS29+'3 INPUT SAP DATA'!$U33)</f>
        <v/>
      </c>
      <c r="E29" s="24" t="str">
        <f>IF($B29="","",'Infiltration &amp; Ventilation'!AT29+'3 INPUT SAP DATA'!$U33)</f>
        <v/>
      </c>
      <c r="F29" s="24" t="str">
        <f>IF($B29="","",'Infiltration &amp; Ventilation'!AU29+'3 INPUT SAP DATA'!$U33)</f>
        <v/>
      </c>
      <c r="G29" s="24" t="str">
        <f>IF($B29="","",'Infiltration &amp; Ventilation'!AV29+'3 INPUT SAP DATA'!$U33)</f>
        <v/>
      </c>
      <c r="H29" s="24" t="str">
        <f>IF($B29="","",'Infiltration &amp; Ventilation'!AW29+'3 INPUT SAP DATA'!$U33)</f>
        <v/>
      </c>
      <c r="I29" s="24" t="str">
        <f>IF($B29="","",'Infiltration &amp; Ventilation'!AX29+'3 INPUT SAP DATA'!$U33)</f>
        <v/>
      </c>
      <c r="J29" s="24" t="str">
        <f>IF($B29="","",'Infiltration &amp; Ventilation'!AY29+'3 INPUT SAP DATA'!$U33)</f>
        <v/>
      </c>
      <c r="K29" s="24" t="str">
        <f>IF($B29="","",'Infiltration &amp; Ventilation'!AZ29+'3 INPUT SAP DATA'!$U33)</f>
        <v/>
      </c>
      <c r="L29" s="24" t="str">
        <f>IF($B29="","",'Infiltration &amp; Ventilation'!BA29+'3 INPUT SAP DATA'!$U33)</f>
        <v/>
      </c>
      <c r="M29" s="24" t="str">
        <f>IF($B29="","",'Infiltration &amp; Ventilation'!BB29+'3 INPUT SAP DATA'!$U33)</f>
        <v/>
      </c>
      <c r="N29" s="24" t="str">
        <f>IF($B29="","",'Infiltration &amp; Ventilation'!BC29+'3 INPUT SAP DATA'!$U33)</f>
        <v/>
      </c>
      <c r="O29" s="176" t="str">
        <f>IF($B29="","",'3 INPUT SAP DATA'!$T33/(3.6*(C29/'3 INPUT SAP DATA'!$K33)))</f>
        <v/>
      </c>
      <c r="P29" s="176" t="str">
        <f>IF($B29="","",'3 INPUT SAP DATA'!$T33/(3.6*(D29/'3 INPUT SAP DATA'!$K33)))</f>
        <v/>
      </c>
      <c r="Q29" s="176" t="str">
        <f>IF($B29="","",'3 INPUT SAP DATA'!$T33/(3.6*(E29/'3 INPUT SAP DATA'!$K33)))</f>
        <v/>
      </c>
      <c r="R29" s="176" t="str">
        <f>IF($B29="","",'3 INPUT SAP DATA'!$T33/(3.6*(F29/'3 INPUT SAP DATA'!$K33)))</f>
        <v/>
      </c>
      <c r="S29" s="176" t="str">
        <f>IF($B29="","",'3 INPUT SAP DATA'!$T33/(3.6*(G29/'3 INPUT SAP DATA'!$K33)))</f>
        <v/>
      </c>
      <c r="T29" s="176" t="str">
        <f>IF($B29="","",'3 INPUT SAP DATA'!$T33/(3.6*(H29/'3 INPUT SAP DATA'!$K33)))</f>
        <v/>
      </c>
      <c r="U29" s="176" t="str">
        <f>IF($B29="","",'3 INPUT SAP DATA'!$T33/(3.6*(I29/'3 INPUT SAP DATA'!$K33)))</f>
        <v/>
      </c>
      <c r="V29" s="176" t="str">
        <f>IF($B29="","",'3 INPUT SAP DATA'!$T33/(3.6*(J29/'3 INPUT SAP DATA'!$K33)))</f>
        <v/>
      </c>
      <c r="W29" s="176" t="str">
        <f>IF($B29="","",'3 INPUT SAP DATA'!$T33/(3.6*(K29/'3 INPUT SAP DATA'!$K33)))</f>
        <v/>
      </c>
      <c r="X29" s="176" t="str">
        <f>IF($B29="","",'3 INPUT SAP DATA'!$T33/(3.6*(L29/'3 INPUT SAP DATA'!$K33)))</f>
        <v/>
      </c>
      <c r="Y29" s="176" t="str">
        <f>IF($B29="","",'3 INPUT SAP DATA'!$T33/(3.6*(M29/'3 INPUT SAP DATA'!$K33)))</f>
        <v/>
      </c>
      <c r="Z29" s="176" t="str">
        <f>IF($B29="","",'3 INPUT SAP DATA'!$T33/(3.6*(N29/'3 INPUT SAP DATA'!$K33)))</f>
        <v/>
      </c>
      <c r="AA29" s="176" t="str">
        <f t="shared" si="2"/>
        <v/>
      </c>
      <c r="AB29" s="176" t="str">
        <f t="shared" si="3"/>
        <v/>
      </c>
      <c r="AC29" s="176" t="str">
        <f t="shared" si="4"/>
        <v/>
      </c>
      <c r="AD29" s="176" t="str">
        <f t="shared" si="5"/>
        <v/>
      </c>
      <c r="AE29" s="176" t="str">
        <f t="shared" si="6"/>
        <v/>
      </c>
      <c r="AF29" s="176" t="str">
        <f t="shared" si="7"/>
        <v/>
      </c>
      <c r="AG29" s="176" t="str">
        <f t="shared" si="8"/>
        <v/>
      </c>
      <c r="AH29" s="176" t="str">
        <f t="shared" si="9"/>
        <v/>
      </c>
      <c r="AI29" s="176" t="str">
        <f t="shared" si="10"/>
        <v/>
      </c>
      <c r="AJ29" s="176" t="str">
        <f t="shared" si="11"/>
        <v/>
      </c>
      <c r="AK29" s="176" t="str">
        <f t="shared" si="12"/>
        <v/>
      </c>
      <c r="AL29" s="176" t="str">
        <f t="shared" si="13"/>
        <v/>
      </c>
      <c r="AM29" s="175" t="str">
        <f>IF($B29="", "", C29 * (HLOOKUP(AM$8, Data!$D$21:$O$22, 2, FALSE) - INDEX(Data!D$26:D$47, MATCH('3 INPUT SAP DATA'!$C$6, Data!$C$26:$C$47, 0))))</f>
        <v/>
      </c>
      <c r="AN29" s="175" t="str">
        <f>IF($B29="", "", D29 * (HLOOKUP(AN$8, Data!$D$21:$O$22, 2, FALSE) - INDEX(Data!E$26:E$47, MATCH('3 INPUT SAP DATA'!$C$6, Data!$C$26:$C$47, 0))))</f>
        <v/>
      </c>
      <c r="AO29" s="175" t="str">
        <f>IF($B29="", "", E29 * (HLOOKUP(AO$8, Data!$D$21:$O$22, 2, FALSE) - INDEX(Data!F$26:F$47, MATCH('3 INPUT SAP DATA'!$C$6, Data!$C$26:$C$47, 0))))</f>
        <v/>
      </c>
      <c r="AP29" s="175" t="str">
        <f>IF($B29="", "", F29 * (HLOOKUP(AP$8, Data!$D$21:$O$22, 2, FALSE) - INDEX(Data!G$26:G$47, MATCH('3 INPUT SAP DATA'!$C$6, Data!$C$26:$C$47, 0))))</f>
        <v/>
      </c>
      <c r="AQ29" s="175" t="str">
        <f>IF($B29="", "", G29 * (HLOOKUP(AQ$8, Data!$D$21:$O$22, 2, FALSE) - INDEX(Data!H$26:H$47, MATCH('3 INPUT SAP DATA'!$C$6, Data!$C$26:$C$47, 0))))</f>
        <v/>
      </c>
      <c r="AR29" s="175" t="str">
        <f>IF($B29="", "", H29 * (HLOOKUP(AR$8, Data!$D$21:$O$22, 2, FALSE) - INDEX(Data!I$26:I$47, MATCH('3 INPUT SAP DATA'!$C$6, Data!$C$26:$C$47, 0))))</f>
        <v/>
      </c>
      <c r="AS29" s="175" t="str">
        <f>IF($B29="", "", I29 * (HLOOKUP(AS$8, Data!$D$21:$O$22, 2, FALSE) - INDEX(Data!J$26:J$47, MATCH('3 INPUT SAP DATA'!$C$6, Data!$C$26:$C$47, 0))))</f>
        <v/>
      </c>
      <c r="AT29" s="175" t="str">
        <f>IF($B29="", "", J29 * (HLOOKUP(AT$8, Data!$D$21:$O$22, 2, FALSE) - INDEX(Data!K$26:K$47, MATCH('3 INPUT SAP DATA'!$C$6, Data!$C$26:$C$47, 0))))</f>
        <v/>
      </c>
      <c r="AU29" s="175" t="str">
        <f>IF($B29="", "", K29 * (HLOOKUP(AU$8, Data!$D$21:$O$22, 2, FALSE) - INDEX(Data!L$26:L$47, MATCH('3 INPUT SAP DATA'!$C$6, Data!$C$26:$C$47, 0))))</f>
        <v/>
      </c>
      <c r="AV29" s="175" t="str">
        <f>IF($B29="", "", L29 * (HLOOKUP(AV$8, Data!$D$21:$O$22, 2, FALSE) - INDEX(Data!M$26:M$47, MATCH('3 INPUT SAP DATA'!$C$6, Data!$C$26:$C$47, 0))))</f>
        <v/>
      </c>
      <c r="AW29" s="175" t="str">
        <f>IF($B29="", "", M29 * (HLOOKUP(AW$8, Data!$D$21:$O$22, 2, FALSE) - INDEX(Data!N$26:N$47, MATCH('3 INPUT SAP DATA'!$C$6, Data!$C$26:$C$47, 0))))</f>
        <v/>
      </c>
      <c r="AX29" s="175" t="str">
        <f>IF($B29="", "", N29 * (HLOOKUP(AX$8, Data!$D$21:$O$22, 2, FALSE) - INDEX(Data!O$26:O$47, MATCH('3 INPUT SAP DATA'!$C$6, Data!$C$26:$C$47, 0))))</f>
        <v/>
      </c>
      <c r="AY29" s="171" t="str">
        <f>IF($B29="","",(IHG!CI30+'3 INPUT SAP DATA'!V33)/AM29)</f>
        <v/>
      </c>
      <c r="AZ29" s="171" t="str">
        <f>IF($B29="","",(IHG!CJ30+'3 INPUT SAP DATA'!W33)/AN29)</f>
        <v/>
      </c>
      <c r="BA29" s="171" t="str">
        <f>IF($B29="","",(IHG!CK30+'3 INPUT SAP DATA'!X33)/AO29)</f>
        <v/>
      </c>
      <c r="BB29" s="171" t="str">
        <f>IF($B29="","",(IHG!CL30+'3 INPUT SAP DATA'!Y33)/AP29)</f>
        <v/>
      </c>
      <c r="BC29" s="171" t="str">
        <f>IF($B29="","",(IHG!CM30+'3 INPUT SAP DATA'!Z33)/AQ29)</f>
        <v/>
      </c>
      <c r="BD29" s="171" t="str">
        <f>IF($B29="","",(IHG!CN30+'3 INPUT SAP DATA'!AA33)/AR29)</f>
        <v/>
      </c>
      <c r="BE29" s="171" t="str">
        <f>IF($B29="","",(IHG!CO30+'3 INPUT SAP DATA'!AB33)/AS29)</f>
        <v/>
      </c>
      <c r="BF29" s="171" t="str">
        <f>IF($B29="","",(IHG!CP30+'3 INPUT SAP DATA'!AC33)/AT29)</f>
        <v/>
      </c>
      <c r="BG29" s="171" t="str">
        <f>IF($B29="","",(IHG!CQ30+'3 INPUT SAP DATA'!AD33)/AU29)</f>
        <v/>
      </c>
      <c r="BH29" s="171" t="str">
        <f>IF($B29="","",(IHG!CR30+'3 INPUT SAP DATA'!AE33)/AV29)</f>
        <v/>
      </c>
      <c r="BI29" s="171" t="str">
        <f>IF($B29="","",(IHG!CS30+'3 INPUT SAP DATA'!AF33)/AW29)</f>
        <v/>
      </c>
      <c r="BJ29" s="171" t="str">
        <f>IF($B29="","",(IHG!CT30+'3 INPUT SAP DATA'!AG33)/AX29)</f>
        <v/>
      </c>
      <c r="BK29" s="171" t="str">
        <f t="shared" si="25"/>
        <v/>
      </c>
      <c r="BL29" s="171" t="str">
        <f t="shared" si="26"/>
        <v/>
      </c>
      <c r="BM29" s="171" t="str">
        <f t="shared" si="27"/>
        <v/>
      </c>
      <c r="BN29" s="171" t="str">
        <f t="shared" si="28"/>
        <v/>
      </c>
      <c r="BO29" s="171" t="str">
        <f t="shared" si="29"/>
        <v/>
      </c>
      <c r="BP29" s="171" t="str">
        <f t="shared" si="30"/>
        <v/>
      </c>
      <c r="BQ29" s="171" t="str">
        <f t="shared" si="31"/>
        <v/>
      </c>
      <c r="BR29" s="171" t="str">
        <f t="shared" si="32"/>
        <v/>
      </c>
      <c r="BS29" s="171" t="str">
        <f t="shared" si="33"/>
        <v/>
      </c>
      <c r="BT29" s="171" t="str">
        <f t="shared" si="34"/>
        <v/>
      </c>
      <c r="BU29" s="171" t="str">
        <f t="shared" si="35"/>
        <v/>
      </c>
      <c r="BV29" s="171" t="str">
        <f t="shared" si="36"/>
        <v/>
      </c>
    </row>
    <row r="30" spans="2:74" s="17" customFormat="1" ht="19.899999999999999" customHeight="1">
      <c r="B30" s="16" t="str">
        <f>IF('3 INPUT SAP DATA'!H34="","",'3 INPUT SAP DATA'!H34)</f>
        <v/>
      </c>
      <c r="C30" s="24" t="str">
        <f>IF($B30="","",'Infiltration &amp; Ventilation'!AR30+'3 INPUT SAP DATA'!$U34)</f>
        <v/>
      </c>
      <c r="D30" s="24" t="str">
        <f>IF($B30="","",'Infiltration &amp; Ventilation'!AS30+'3 INPUT SAP DATA'!$U34)</f>
        <v/>
      </c>
      <c r="E30" s="24" t="str">
        <f>IF($B30="","",'Infiltration &amp; Ventilation'!AT30+'3 INPUT SAP DATA'!$U34)</f>
        <v/>
      </c>
      <c r="F30" s="24" t="str">
        <f>IF($B30="","",'Infiltration &amp; Ventilation'!AU30+'3 INPUT SAP DATA'!$U34)</f>
        <v/>
      </c>
      <c r="G30" s="24" t="str">
        <f>IF($B30="","",'Infiltration &amp; Ventilation'!AV30+'3 INPUT SAP DATA'!$U34)</f>
        <v/>
      </c>
      <c r="H30" s="24" t="str">
        <f>IF($B30="","",'Infiltration &amp; Ventilation'!AW30+'3 INPUT SAP DATA'!$U34)</f>
        <v/>
      </c>
      <c r="I30" s="24" t="str">
        <f>IF($B30="","",'Infiltration &amp; Ventilation'!AX30+'3 INPUT SAP DATA'!$U34)</f>
        <v/>
      </c>
      <c r="J30" s="24" t="str">
        <f>IF($B30="","",'Infiltration &amp; Ventilation'!AY30+'3 INPUT SAP DATA'!$U34)</f>
        <v/>
      </c>
      <c r="K30" s="24" t="str">
        <f>IF($B30="","",'Infiltration &amp; Ventilation'!AZ30+'3 INPUT SAP DATA'!$U34)</f>
        <v/>
      </c>
      <c r="L30" s="24" t="str">
        <f>IF($B30="","",'Infiltration &amp; Ventilation'!BA30+'3 INPUT SAP DATA'!$U34)</f>
        <v/>
      </c>
      <c r="M30" s="24" t="str">
        <f>IF($B30="","",'Infiltration &amp; Ventilation'!BB30+'3 INPUT SAP DATA'!$U34)</f>
        <v/>
      </c>
      <c r="N30" s="24" t="str">
        <f>IF($B30="","",'Infiltration &amp; Ventilation'!BC30+'3 INPUT SAP DATA'!$U34)</f>
        <v/>
      </c>
      <c r="O30" s="176" t="str">
        <f>IF($B30="","",'3 INPUT SAP DATA'!$T34/(3.6*(C30/'3 INPUT SAP DATA'!$K34)))</f>
        <v/>
      </c>
      <c r="P30" s="176" t="str">
        <f>IF($B30="","",'3 INPUT SAP DATA'!$T34/(3.6*(D30/'3 INPUT SAP DATA'!$K34)))</f>
        <v/>
      </c>
      <c r="Q30" s="176" t="str">
        <f>IF($B30="","",'3 INPUT SAP DATA'!$T34/(3.6*(E30/'3 INPUT SAP DATA'!$K34)))</f>
        <v/>
      </c>
      <c r="R30" s="176" t="str">
        <f>IF($B30="","",'3 INPUT SAP DATA'!$T34/(3.6*(F30/'3 INPUT SAP DATA'!$K34)))</f>
        <v/>
      </c>
      <c r="S30" s="176" t="str">
        <f>IF($B30="","",'3 INPUT SAP DATA'!$T34/(3.6*(G30/'3 INPUT SAP DATA'!$K34)))</f>
        <v/>
      </c>
      <c r="T30" s="176" t="str">
        <f>IF($B30="","",'3 INPUT SAP DATA'!$T34/(3.6*(H30/'3 INPUT SAP DATA'!$K34)))</f>
        <v/>
      </c>
      <c r="U30" s="176" t="str">
        <f>IF($B30="","",'3 INPUT SAP DATA'!$T34/(3.6*(I30/'3 INPUT SAP DATA'!$K34)))</f>
        <v/>
      </c>
      <c r="V30" s="176" t="str">
        <f>IF($B30="","",'3 INPUT SAP DATA'!$T34/(3.6*(J30/'3 INPUT SAP DATA'!$K34)))</f>
        <v/>
      </c>
      <c r="W30" s="176" t="str">
        <f>IF($B30="","",'3 INPUT SAP DATA'!$T34/(3.6*(K30/'3 INPUT SAP DATA'!$K34)))</f>
        <v/>
      </c>
      <c r="X30" s="176" t="str">
        <f>IF($B30="","",'3 INPUT SAP DATA'!$T34/(3.6*(L30/'3 INPUT SAP DATA'!$K34)))</f>
        <v/>
      </c>
      <c r="Y30" s="176" t="str">
        <f>IF($B30="","",'3 INPUT SAP DATA'!$T34/(3.6*(M30/'3 INPUT SAP DATA'!$K34)))</f>
        <v/>
      </c>
      <c r="Z30" s="176" t="str">
        <f>IF($B30="","",'3 INPUT SAP DATA'!$T34/(3.6*(N30/'3 INPUT SAP DATA'!$K34)))</f>
        <v/>
      </c>
      <c r="AA30" s="176" t="str">
        <f t="shared" si="2"/>
        <v/>
      </c>
      <c r="AB30" s="176" t="str">
        <f t="shared" si="3"/>
        <v/>
      </c>
      <c r="AC30" s="176" t="str">
        <f t="shared" si="4"/>
        <v/>
      </c>
      <c r="AD30" s="176" t="str">
        <f t="shared" si="5"/>
        <v/>
      </c>
      <c r="AE30" s="176" t="str">
        <f t="shared" si="6"/>
        <v/>
      </c>
      <c r="AF30" s="176" t="str">
        <f t="shared" si="7"/>
        <v/>
      </c>
      <c r="AG30" s="176" t="str">
        <f t="shared" si="8"/>
        <v/>
      </c>
      <c r="AH30" s="176" t="str">
        <f t="shared" si="9"/>
        <v/>
      </c>
      <c r="AI30" s="176" t="str">
        <f t="shared" si="10"/>
        <v/>
      </c>
      <c r="AJ30" s="176" t="str">
        <f t="shared" si="11"/>
        <v/>
      </c>
      <c r="AK30" s="176" t="str">
        <f t="shared" si="12"/>
        <v/>
      </c>
      <c r="AL30" s="176" t="str">
        <f t="shared" si="13"/>
        <v/>
      </c>
      <c r="AM30" s="175" t="str">
        <f>IF($B30="", "", C30 * (HLOOKUP(AM$8, Data!$D$21:$O$22, 2, FALSE) - INDEX(Data!D$26:D$47, MATCH('3 INPUT SAP DATA'!$C$6, Data!$C$26:$C$47, 0))))</f>
        <v/>
      </c>
      <c r="AN30" s="175" t="str">
        <f>IF($B30="", "", D30 * (HLOOKUP(AN$8, Data!$D$21:$O$22, 2, FALSE) - INDEX(Data!E$26:E$47, MATCH('3 INPUT SAP DATA'!$C$6, Data!$C$26:$C$47, 0))))</f>
        <v/>
      </c>
      <c r="AO30" s="175" t="str">
        <f>IF($B30="", "", E30 * (HLOOKUP(AO$8, Data!$D$21:$O$22, 2, FALSE) - INDEX(Data!F$26:F$47, MATCH('3 INPUT SAP DATA'!$C$6, Data!$C$26:$C$47, 0))))</f>
        <v/>
      </c>
      <c r="AP30" s="175" t="str">
        <f>IF($B30="", "", F30 * (HLOOKUP(AP$8, Data!$D$21:$O$22, 2, FALSE) - INDEX(Data!G$26:G$47, MATCH('3 INPUT SAP DATA'!$C$6, Data!$C$26:$C$47, 0))))</f>
        <v/>
      </c>
      <c r="AQ30" s="175" t="str">
        <f>IF($B30="", "", G30 * (HLOOKUP(AQ$8, Data!$D$21:$O$22, 2, FALSE) - INDEX(Data!H$26:H$47, MATCH('3 INPUT SAP DATA'!$C$6, Data!$C$26:$C$47, 0))))</f>
        <v/>
      </c>
      <c r="AR30" s="175" t="str">
        <f>IF($B30="", "", H30 * (HLOOKUP(AR$8, Data!$D$21:$O$22, 2, FALSE) - INDEX(Data!I$26:I$47, MATCH('3 INPUT SAP DATA'!$C$6, Data!$C$26:$C$47, 0))))</f>
        <v/>
      </c>
      <c r="AS30" s="175" t="str">
        <f>IF($B30="", "", I30 * (HLOOKUP(AS$8, Data!$D$21:$O$22, 2, FALSE) - INDEX(Data!J$26:J$47, MATCH('3 INPUT SAP DATA'!$C$6, Data!$C$26:$C$47, 0))))</f>
        <v/>
      </c>
      <c r="AT30" s="175" t="str">
        <f>IF($B30="", "", J30 * (HLOOKUP(AT$8, Data!$D$21:$O$22, 2, FALSE) - INDEX(Data!K$26:K$47, MATCH('3 INPUT SAP DATA'!$C$6, Data!$C$26:$C$47, 0))))</f>
        <v/>
      </c>
      <c r="AU30" s="175" t="str">
        <f>IF($B30="", "", K30 * (HLOOKUP(AU$8, Data!$D$21:$O$22, 2, FALSE) - INDEX(Data!L$26:L$47, MATCH('3 INPUT SAP DATA'!$C$6, Data!$C$26:$C$47, 0))))</f>
        <v/>
      </c>
      <c r="AV30" s="175" t="str">
        <f>IF($B30="", "", L30 * (HLOOKUP(AV$8, Data!$D$21:$O$22, 2, FALSE) - INDEX(Data!M$26:M$47, MATCH('3 INPUT SAP DATA'!$C$6, Data!$C$26:$C$47, 0))))</f>
        <v/>
      </c>
      <c r="AW30" s="175" t="str">
        <f>IF($B30="", "", M30 * (HLOOKUP(AW$8, Data!$D$21:$O$22, 2, FALSE) - INDEX(Data!N$26:N$47, MATCH('3 INPUT SAP DATA'!$C$6, Data!$C$26:$C$47, 0))))</f>
        <v/>
      </c>
      <c r="AX30" s="175" t="str">
        <f>IF($B30="", "", N30 * (HLOOKUP(AX$8, Data!$D$21:$O$22, 2, FALSE) - INDEX(Data!O$26:O$47, MATCH('3 INPUT SAP DATA'!$C$6, Data!$C$26:$C$47, 0))))</f>
        <v/>
      </c>
      <c r="AY30" s="171" t="str">
        <f>IF($B30="","",(IHG!CI31+'3 INPUT SAP DATA'!V34)/AM30)</f>
        <v/>
      </c>
      <c r="AZ30" s="171" t="str">
        <f>IF($B30="","",(IHG!CJ31+'3 INPUT SAP DATA'!W34)/AN30)</f>
        <v/>
      </c>
      <c r="BA30" s="171" t="str">
        <f>IF($B30="","",(IHG!CK31+'3 INPUT SAP DATA'!X34)/AO30)</f>
        <v/>
      </c>
      <c r="BB30" s="171" t="str">
        <f>IF($B30="","",(IHG!CL31+'3 INPUT SAP DATA'!Y34)/AP30)</f>
        <v/>
      </c>
      <c r="BC30" s="171" t="str">
        <f>IF($B30="","",(IHG!CM31+'3 INPUT SAP DATA'!Z34)/AQ30)</f>
        <v/>
      </c>
      <c r="BD30" s="171" t="str">
        <f>IF($B30="","",(IHG!CN31+'3 INPUT SAP DATA'!AA34)/AR30)</f>
        <v/>
      </c>
      <c r="BE30" s="171" t="str">
        <f>IF($B30="","",(IHG!CO31+'3 INPUT SAP DATA'!AB34)/AS30)</f>
        <v/>
      </c>
      <c r="BF30" s="171" t="str">
        <f>IF($B30="","",(IHG!CP31+'3 INPUT SAP DATA'!AC34)/AT30)</f>
        <v/>
      </c>
      <c r="BG30" s="171" t="str">
        <f>IF($B30="","",(IHG!CQ31+'3 INPUT SAP DATA'!AD34)/AU30)</f>
        <v/>
      </c>
      <c r="BH30" s="171" t="str">
        <f>IF($B30="","",(IHG!CR31+'3 INPUT SAP DATA'!AE34)/AV30)</f>
        <v/>
      </c>
      <c r="BI30" s="171" t="str">
        <f>IF($B30="","",(IHG!CS31+'3 INPUT SAP DATA'!AF34)/AW30)</f>
        <v/>
      </c>
      <c r="BJ30" s="171" t="str">
        <f>IF($B30="","",(IHG!CT31+'3 INPUT SAP DATA'!AG34)/AX30)</f>
        <v/>
      </c>
      <c r="BK30" s="171" t="str">
        <f t="shared" si="25"/>
        <v/>
      </c>
      <c r="BL30" s="171" t="str">
        <f t="shared" si="26"/>
        <v/>
      </c>
      <c r="BM30" s="171" t="str">
        <f t="shared" si="27"/>
        <v/>
      </c>
      <c r="BN30" s="171" t="str">
        <f t="shared" si="28"/>
        <v/>
      </c>
      <c r="BO30" s="171" t="str">
        <f t="shared" si="29"/>
        <v/>
      </c>
      <c r="BP30" s="171" t="str">
        <f t="shared" si="30"/>
        <v/>
      </c>
      <c r="BQ30" s="171" t="str">
        <f t="shared" si="31"/>
        <v/>
      </c>
      <c r="BR30" s="171" t="str">
        <f t="shared" si="32"/>
        <v/>
      </c>
      <c r="BS30" s="171" t="str">
        <f t="shared" si="33"/>
        <v/>
      </c>
      <c r="BT30" s="171" t="str">
        <f t="shared" si="34"/>
        <v/>
      </c>
      <c r="BU30" s="171" t="str">
        <f t="shared" si="35"/>
        <v/>
      </c>
      <c r="BV30" s="171" t="str">
        <f t="shared" si="36"/>
        <v/>
      </c>
    </row>
    <row r="31" spans="2:74" s="17" customFormat="1" ht="19.899999999999999" customHeight="1">
      <c r="B31" s="16" t="str">
        <f>IF('3 INPUT SAP DATA'!H35="","",'3 INPUT SAP DATA'!H35)</f>
        <v/>
      </c>
      <c r="C31" s="24" t="str">
        <f>IF($B31="","",'Infiltration &amp; Ventilation'!AR31+'3 INPUT SAP DATA'!$U35)</f>
        <v/>
      </c>
      <c r="D31" s="24" t="str">
        <f>IF($B31="","",'Infiltration &amp; Ventilation'!AS31+'3 INPUT SAP DATA'!$U35)</f>
        <v/>
      </c>
      <c r="E31" s="24" t="str">
        <f>IF($B31="","",'Infiltration &amp; Ventilation'!AT31+'3 INPUT SAP DATA'!$U35)</f>
        <v/>
      </c>
      <c r="F31" s="24" t="str">
        <f>IF($B31="","",'Infiltration &amp; Ventilation'!AU31+'3 INPUT SAP DATA'!$U35)</f>
        <v/>
      </c>
      <c r="G31" s="24" t="str">
        <f>IF($B31="","",'Infiltration &amp; Ventilation'!AV31+'3 INPUT SAP DATA'!$U35)</f>
        <v/>
      </c>
      <c r="H31" s="24" t="str">
        <f>IF($B31="","",'Infiltration &amp; Ventilation'!AW31+'3 INPUT SAP DATA'!$U35)</f>
        <v/>
      </c>
      <c r="I31" s="24" t="str">
        <f>IF($B31="","",'Infiltration &amp; Ventilation'!AX31+'3 INPUT SAP DATA'!$U35)</f>
        <v/>
      </c>
      <c r="J31" s="24" t="str">
        <f>IF($B31="","",'Infiltration &amp; Ventilation'!AY31+'3 INPUT SAP DATA'!$U35)</f>
        <v/>
      </c>
      <c r="K31" s="24" t="str">
        <f>IF($B31="","",'Infiltration &amp; Ventilation'!AZ31+'3 INPUT SAP DATA'!$U35)</f>
        <v/>
      </c>
      <c r="L31" s="24" t="str">
        <f>IF($B31="","",'Infiltration &amp; Ventilation'!BA31+'3 INPUT SAP DATA'!$U35)</f>
        <v/>
      </c>
      <c r="M31" s="24" t="str">
        <f>IF($B31="","",'Infiltration &amp; Ventilation'!BB31+'3 INPUT SAP DATA'!$U35)</f>
        <v/>
      </c>
      <c r="N31" s="24" t="str">
        <f>IF($B31="","",'Infiltration &amp; Ventilation'!BC31+'3 INPUT SAP DATA'!$U35)</f>
        <v/>
      </c>
      <c r="O31" s="176" t="str">
        <f>IF($B31="","",'3 INPUT SAP DATA'!$T35/(3.6*(C31/'3 INPUT SAP DATA'!$K35)))</f>
        <v/>
      </c>
      <c r="P31" s="176" t="str">
        <f>IF($B31="","",'3 INPUT SAP DATA'!$T35/(3.6*(D31/'3 INPUT SAP DATA'!$K35)))</f>
        <v/>
      </c>
      <c r="Q31" s="176" t="str">
        <f>IF($B31="","",'3 INPUT SAP DATA'!$T35/(3.6*(E31/'3 INPUT SAP DATA'!$K35)))</f>
        <v/>
      </c>
      <c r="R31" s="176" t="str">
        <f>IF($B31="","",'3 INPUT SAP DATA'!$T35/(3.6*(F31/'3 INPUT SAP DATA'!$K35)))</f>
        <v/>
      </c>
      <c r="S31" s="176" t="str">
        <f>IF($B31="","",'3 INPUT SAP DATA'!$T35/(3.6*(G31/'3 INPUT SAP DATA'!$K35)))</f>
        <v/>
      </c>
      <c r="T31" s="176" t="str">
        <f>IF($B31="","",'3 INPUT SAP DATA'!$T35/(3.6*(H31/'3 INPUT SAP DATA'!$K35)))</f>
        <v/>
      </c>
      <c r="U31" s="176" t="str">
        <f>IF($B31="","",'3 INPUT SAP DATA'!$T35/(3.6*(I31/'3 INPUT SAP DATA'!$K35)))</f>
        <v/>
      </c>
      <c r="V31" s="176" t="str">
        <f>IF($B31="","",'3 INPUT SAP DATA'!$T35/(3.6*(J31/'3 INPUT SAP DATA'!$K35)))</f>
        <v/>
      </c>
      <c r="W31" s="176" t="str">
        <f>IF($B31="","",'3 INPUT SAP DATA'!$T35/(3.6*(K31/'3 INPUT SAP DATA'!$K35)))</f>
        <v/>
      </c>
      <c r="X31" s="176" t="str">
        <f>IF($B31="","",'3 INPUT SAP DATA'!$T35/(3.6*(L31/'3 INPUT SAP DATA'!$K35)))</f>
        <v/>
      </c>
      <c r="Y31" s="176" t="str">
        <f>IF($B31="","",'3 INPUT SAP DATA'!$T35/(3.6*(M31/'3 INPUT SAP DATA'!$K35)))</f>
        <v/>
      </c>
      <c r="Z31" s="176" t="str">
        <f>IF($B31="","",'3 INPUT SAP DATA'!$T35/(3.6*(N31/'3 INPUT SAP DATA'!$K35)))</f>
        <v/>
      </c>
      <c r="AA31" s="176" t="str">
        <f t="shared" si="2"/>
        <v/>
      </c>
      <c r="AB31" s="176" t="str">
        <f t="shared" si="3"/>
        <v/>
      </c>
      <c r="AC31" s="176" t="str">
        <f t="shared" si="4"/>
        <v/>
      </c>
      <c r="AD31" s="176" t="str">
        <f t="shared" si="5"/>
        <v/>
      </c>
      <c r="AE31" s="176" t="str">
        <f t="shared" si="6"/>
        <v/>
      </c>
      <c r="AF31" s="176" t="str">
        <f t="shared" si="7"/>
        <v/>
      </c>
      <c r="AG31" s="176" t="str">
        <f t="shared" si="8"/>
        <v/>
      </c>
      <c r="AH31" s="176" t="str">
        <f t="shared" si="9"/>
        <v/>
      </c>
      <c r="AI31" s="176" t="str">
        <f t="shared" si="10"/>
        <v/>
      </c>
      <c r="AJ31" s="176" t="str">
        <f t="shared" si="11"/>
        <v/>
      </c>
      <c r="AK31" s="176" t="str">
        <f t="shared" si="12"/>
        <v/>
      </c>
      <c r="AL31" s="176" t="str">
        <f t="shared" si="13"/>
        <v/>
      </c>
      <c r="AM31" s="175" t="str">
        <f>IF($B31="", "", C31 * (HLOOKUP(AM$8, Data!$D$21:$O$22, 2, FALSE) - INDEX(Data!D$26:D$47, MATCH('3 INPUT SAP DATA'!$C$6, Data!$C$26:$C$47, 0))))</f>
        <v/>
      </c>
      <c r="AN31" s="175" t="str">
        <f>IF($B31="", "", D31 * (HLOOKUP(AN$8, Data!$D$21:$O$22, 2, FALSE) - INDEX(Data!E$26:E$47, MATCH('3 INPUT SAP DATA'!$C$6, Data!$C$26:$C$47, 0))))</f>
        <v/>
      </c>
      <c r="AO31" s="175" t="str">
        <f>IF($B31="", "", E31 * (HLOOKUP(AO$8, Data!$D$21:$O$22, 2, FALSE) - INDEX(Data!F$26:F$47, MATCH('3 INPUT SAP DATA'!$C$6, Data!$C$26:$C$47, 0))))</f>
        <v/>
      </c>
      <c r="AP31" s="175" t="str">
        <f>IF($B31="", "", F31 * (HLOOKUP(AP$8, Data!$D$21:$O$22, 2, FALSE) - INDEX(Data!G$26:G$47, MATCH('3 INPUT SAP DATA'!$C$6, Data!$C$26:$C$47, 0))))</f>
        <v/>
      </c>
      <c r="AQ31" s="175" t="str">
        <f>IF($B31="", "", G31 * (HLOOKUP(AQ$8, Data!$D$21:$O$22, 2, FALSE) - INDEX(Data!H$26:H$47, MATCH('3 INPUT SAP DATA'!$C$6, Data!$C$26:$C$47, 0))))</f>
        <v/>
      </c>
      <c r="AR31" s="175" t="str">
        <f>IF($B31="", "", H31 * (HLOOKUP(AR$8, Data!$D$21:$O$22, 2, FALSE) - INDEX(Data!I$26:I$47, MATCH('3 INPUT SAP DATA'!$C$6, Data!$C$26:$C$47, 0))))</f>
        <v/>
      </c>
      <c r="AS31" s="175" t="str">
        <f>IF($B31="", "", I31 * (HLOOKUP(AS$8, Data!$D$21:$O$22, 2, FALSE) - INDEX(Data!J$26:J$47, MATCH('3 INPUT SAP DATA'!$C$6, Data!$C$26:$C$47, 0))))</f>
        <v/>
      </c>
      <c r="AT31" s="175" t="str">
        <f>IF($B31="", "", J31 * (HLOOKUP(AT$8, Data!$D$21:$O$22, 2, FALSE) - INDEX(Data!K$26:K$47, MATCH('3 INPUT SAP DATA'!$C$6, Data!$C$26:$C$47, 0))))</f>
        <v/>
      </c>
      <c r="AU31" s="175" t="str">
        <f>IF($B31="", "", K31 * (HLOOKUP(AU$8, Data!$D$21:$O$22, 2, FALSE) - INDEX(Data!L$26:L$47, MATCH('3 INPUT SAP DATA'!$C$6, Data!$C$26:$C$47, 0))))</f>
        <v/>
      </c>
      <c r="AV31" s="175" t="str">
        <f>IF($B31="", "", L31 * (HLOOKUP(AV$8, Data!$D$21:$O$22, 2, FALSE) - INDEX(Data!M$26:M$47, MATCH('3 INPUT SAP DATA'!$C$6, Data!$C$26:$C$47, 0))))</f>
        <v/>
      </c>
      <c r="AW31" s="175" t="str">
        <f>IF($B31="", "", M31 * (HLOOKUP(AW$8, Data!$D$21:$O$22, 2, FALSE) - INDEX(Data!N$26:N$47, MATCH('3 INPUT SAP DATA'!$C$6, Data!$C$26:$C$47, 0))))</f>
        <v/>
      </c>
      <c r="AX31" s="175" t="str">
        <f>IF($B31="", "", N31 * (HLOOKUP(AX$8, Data!$D$21:$O$22, 2, FALSE) - INDEX(Data!O$26:O$47, MATCH('3 INPUT SAP DATA'!$C$6, Data!$C$26:$C$47, 0))))</f>
        <v/>
      </c>
      <c r="AY31" s="171" t="str">
        <f>IF($B31="","",(IHG!CI32+'3 INPUT SAP DATA'!V35)/AM31)</f>
        <v/>
      </c>
      <c r="AZ31" s="171" t="str">
        <f>IF($B31="","",(IHG!CJ32+'3 INPUT SAP DATA'!W35)/AN31)</f>
        <v/>
      </c>
      <c r="BA31" s="171" t="str">
        <f>IF($B31="","",(IHG!CK32+'3 INPUT SAP DATA'!X35)/AO31)</f>
        <v/>
      </c>
      <c r="BB31" s="171" t="str">
        <f>IF($B31="","",(IHG!CL32+'3 INPUT SAP DATA'!Y35)/AP31)</f>
        <v/>
      </c>
      <c r="BC31" s="171" t="str">
        <f>IF($B31="","",(IHG!CM32+'3 INPUT SAP DATA'!Z35)/AQ31)</f>
        <v/>
      </c>
      <c r="BD31" s="171" t="str">
        <f>IF($B31="","",(IHG!CN32+'3 INPUT SAP DATA'!AA35)/AR31)</f>
        <v/>
      </c>
      <c r="BE31" s="171" t="str">
        <f>IF($B31="","",(IHG!CO32+'3 INPUT SAP DATA'!AB35)/AS31)</f>
        <v/>
      </c>
      <c r="BF31" s="171" t="str">
        <f>IF($B31="","",(IHG!CP32+'3 INPUT SAP DATA'!AC35)/AT31)</f>
        <v/>
      </c>
      <c r="BG31" s="171" t="str">
        <f>IF($B31="","",(IHG!CQ32+'3 INPUT SAP DATA'!AD35)/AU31)</f>
        <v/>
      </c>
      <c r="BH31" s="171" t="str">
        <f>IF($B31="","",(IHG!CR32+'3 INPUT SAP DATA'!AE35)/AV31)</f>
        <v/>
      </c>
      <c r="BI31" s="171" t="str">
        <f>IF($B31="","",(IHG!CS32+'3 INPUT SAP DATA'!AF35)/AW31)</f>
        <v/>
      </c>
      <c r="BJ31" s="171" t="str">
        <f>IF($B31="","",(IHG!CT32+'3 INPUT SAP DATA'!AG35)/AX31)</f>
        <v/>
      </c>
      <c r="BK31" s="171" t="str">
        <f t="shared" si="25"/>
        <v/>
      </c>
      <c r="BL31" s="171" t="str">
        <f t="shared" si="26"/>
        <v/>
      </c>
      <c r="BM31" s="171" t="str">
        <f t="shared" si="27"/>
        <v/>
      </c>
      <c r="BN31" s="171" t="str">
        <f t="shared" si="28"/>
        <v/>
      </c>
      <c r="BO31" s="171" t="str">
        <f t="shared" si="29"/>
        <v/>
      </c>
      <c r="BP31" s="171" t="str">
        <f t="shared" si="30"/>
        <v/>
      </c>
      <c r="BQ31" s="171" t="str">
        <f t="shared" si="31"/>
        <v/>
      </c>
      <c r="BR31" s="171" t="str">
        <f t="shared" si="32"/>
        <v/>
      </c>
      <c r="BS31" s="171" t="str">
        <f t="shared" si="33"/>
        <v/>
      </c>
      <c r="BT31" s="171" t="str">
        <f t="shared" si="34"/>
        <v/>
      </c>
      <c r="BU31" s="171" t="str">
        <f t="shared" si="35"/>
        <v/>
      </c>
      <c r="BV31" s="171" t="str">
        <f t="shared" si="36"/>
        <v/>
      </c>
    </row>
    <row r="32" spans="2:74" s="17" customFormat="1" ht="19.899999999999999" customHeight="1">
      <c r="B32" s="16" t="str">
        <f>IF('3 INPUT SAP DATA'!H36="","",'3 INPUT SAP DATA'!H36)</f>
        <v/>
      </c>
      <c r="C32" s="24" t="str">
        <f>IF($B32="","",'Infiltration &amp; Ventilation'!AR32+'3 INPUT SAP DATA'!$U36)</f>
        <v/>
      </c>
      <c r="D32" s="24" t="str">
        <f>IF($B32="","",'Infiltration &amp; Ventilation'!AS32+'3 INPUT SAP DATA'!$U36)</f>
        <v/>
      </c>
      <c r="E32" s="24" t="str">
        <f>IF($B32="","",'Infiltration &amp; Ventilation'!AT32+'3 INPUT SAP DATA'!$U36)</f>
        <v/>
      </c>
      <c r="F32" s="24" t="str">
        <f>IF($B32="","",'Infiltration &amp; Ventilation'!AU32+'3 INPUT SAP DATA'!$U36)</f>
        <v/>
      </c>
      <c r="G32" s="24" t="str">
        <f>IF($B32="","",'Infiltration &amp; Ventilation'!AV32+'3 INPUT SAP DATA'!$U36)</f>
        <v/>
      </c>
      <c r="H32" s="24" t="str">
        <f>IF($B32="","",'Infiltration &amp; Ventilation'!AW32+'3 INPUT SAP DATA'!$U36)</f>
        <v/>
      </c>
      <c r="I32" s="24" t="str">
        <f>IF($B32="","",'Infiltration &amp; Ventilation'!AX32+'3 INPUT SAP DATA'!$U36)</f>
        <v/>
      </c>
      <c r="J32" s="24" t="str">
        <f>IF($B32="","",'Infiltration &amp; Ventilation'!AY32+'3 INPUT SAP DATA'!$U36)</f>
        <v/>
      </c>
      <c r="K32" s="24" t="str">
        <f>IF($B32="","",'Infiltration &amp; Ventilation'!AZ32+'3 INPUT SAP DATA'!$U36)</f>
        <v/>
      </c>
      <c r="L32" s="24" t="str">
        <f>IF($B32="","",'Infiltration &amp; Ventilation'!BA32+'3 INPUT SAP DATA'!$U36)</f>
        <v/>
      </c>
      <c r="M32" s="24" t="str">
        <f>IF($B32="","",'Infiltration &amp; Ventilation'!BB32+'3 INPUT SAP DATA'!$U36)</f>
        <v/>
      </c>
      <c r="N32" s="24" t="str">
        <f>IF($B32="","",'Infiltration &amp; Ventilation'!BC32+'3 INPUT SAP DATA'!$U36)</f>
        <v/>
      </c>
      <c r="O32" s="176" t="str">
        <f>IF($B32="","",'3 INPUT SAP DATA'!$T36/(3.6*(C32/'3 INPUT SAP DATA'!$K36)))</f>
        <v/>
      </c>
      <c r="P32" s="176" t="str">
        <f>IF($B32="","",'3 INPUT SAP DATA'!$T36/(3.6*(D32/'3 INPUT SAP DATA'!$K36)))</f>
        <v/>
      </c>
      <c r="Q32" s="176" t="str">
        <f>IF($B32="","",'3 INPUT SAP DATA'!$T36/(3.6*(E32/'3 INPUT SAP DATA'!$K36)))</f>
        <v/>
      </c>
      <c r="R32" s="176" t="str">
        <f>IF($B32="","",'3 INPUT SAP DATA'!$T36/(3.6*(F32/'3 INPUT SAP DATA'!$K36)))</f>
        <v/>
      </c>
      <c r="S32" s="176" t="str">
        <f>IF($B32="","",'3 INPUT SAP DATA'!$T36/(3.6*(G32/'3 INPUT SAP DATA'!$K36)))</f>
        <v/>
      </c>
      <c r="T32" s="176" t="str">
        <f>IF($B32="","",'3 INPUT SAP DATA'!$T36/(3.6*(H32/'3 INPUT SAP DATA'!$K36)))</f>
        <v/>
      </c>
      <c r="U32" s="176" t="str">
        <f>IF($B32="","",'3 INPUT SAP DATA'!$T36/(3.6*(I32/'3 INPUT SAP DATA'!$K36)))</f>
        <v/>
      </c>
      <c r="V32" s="176" t="str">
        <f>IF($B32="","",'3 INPUT SAP DATA'!$T36/(3.6*(J32/'3 INPUT SAP DATA'!$K36)))</f>
        <v/>
      </c>
      <c r="W32" s="176" t="str">
        <f>IF($B32="","",'3 INPUT SAP DATA'!$T36/(3.6*(K32/'3 INPUT SAP DATA'!$K36)))</f>
        <v/>
      </c>
      <c r="X32" s="176" t="str">
        <f>IF($B32="","",'3 INPUT SAP DATA'!$T36/(3.6*(L32/'3 INPUT SAP DATA'!$K36)))</f>
        <v/>
      </c>
      <c r="Y32" s="176" t="str">
        <f>IF($B32="","",'3 INPUT SAP DATA'!$T36/(3.6*(M32/'3 INPUT SAP DATA'!$K36)))</f>
        <v/>
      </c>
      <c r="Z32" s="176" t="str">
        <f>IF($B32="","",'3 INPUT SAP DATA'!$T36/(3.6*(N32/'3 INPUT SAP DATA'!$K36)))</f>
        <v/>
      </c>
      <c r="AA32" s="176" t="str">
        <f t="shared" si="2"/>
        <v/>
      </c>
      <c r="AB32" s="176" t="str">
        <f t="shared" si="3"/>
        <v/>
      </c>
      <c r="AC32" s="176" t="str">
        <f t="shared" si="4"/>
        <v/>
      </c>
      <c r="AD32" s="176" t="str">
        <f t="shared" si="5"/>
        <v/>
      </c>
      <c r="AE32" s="176" t="str">
        <f t="shared" si="6"/>
        <v/>
      </c>
      <c r="AF32" s="176" t="str">
        <f t="shared" si="7"/>
        <v/>
      </c>
      <c r="AG32" s="176" t="str">
        <f t="shared" si="8"/>
        <v/>
      </c>
      <c r="AH32" s="176" t="str">
        <f t="shared" si="9"/>
        <v/>
      </c>
      <c r="AI32" s="176" t="str">
        <f t="shared" si="10"/>
        <v/>
      </c>
      <c r="AJ32" s="176" t="str">
        <f t="shared" si="11"/>
        <v/>
      </c>
      <c r="AK32" s="176" t="str">
        <f t="shared" si="12"/>
        <v/>
      </c>
      <c r="AL32" s="176" t="str">
        <f t="shared" si="13"/>
        <v/>
      </c>
      <c r="AM32" s="175" t="str">
        <f>IF($B32="", "", C32 * (HLOOKUP(AM$8, Data!$D$21:$O$22, 2, FALSE) - INDEX(Data!D$26:D$47, MATCH('3 INPUT SAP DATA'!$C$6, Data!$C$26:$C$47, 0))))</f>
        <v/>
      </c>
      <c r="AN32" s="175" t="str">
        <f>IF($B32="", "", D32 * (HLOOKUP(AN$8, Data!$D$21:$O$22, 2, FALSE) - INDEX(Data!E$26:E$47, MATCH('3 INPUT SAP DATA'!$C$6, Data!$C$26:$C$47, 0))))</f>
        <v/>
      </c>
      <c r="AO32" s="175" t="str">
        <f>IF($B32="", "", E32 * (HLOOKUP(AO$8, Data!$D$21:$O$22, 2, FALSE) - INDEX(Data!F$26:F$47, MATCH('3 INPUT SAP DATA'!$C$6, Data!$C$26:$C$47, 0))))</f>
        <v/>
      </c>
      <c r="AP32" s="175" t="str">
        <f>IF($B32="", "", F32 * (HLOOKUP(AP$8, Data!$D$21:$O$22, 2, FALSE) - INDEX(Data!G$26:G$47, MATCH('3 INPUT SAP DATA'!$C$6, Data!$C$26:$C$47, 0))))</f>
        <v/>
      </c>
      <c r="AQ32" s="175" t="str">
        <f>IF($B32="", "", G32 * (HLOOKUP(AQ$8, Data!$D$21:$O$22, 2, FALSE) - INDEX(Data!H$26:H$47, MATCH('3 INPUT SAP DATA'!$C$6, Data!$C$26:$C$47, 0))))</f>
        <v/>
      </c>
      <c r="AR32" s="175" t="str">
        <f>IF($B32="", "", H32 * (HLOOKUP(AR$8, Data!$D$21:$O$22, 2, FALSE) - INDEX(Data!I$26:I$47, MATCH('3 INPUT SAP DATA'!$C$6, Data!$C$26:$C$47, 0))))</f>
        <v/>
      </c>
      <c r="AS32" s="175" t="str">
        <f>IF($B32="", "", I32 * (HLOOKUP(AS$8, Data!$D$21:$O$22, 2, FALSE) - INDEX(Data!J$26:J$47, MATCH('3 INPUT SAP DATA'!$C$6, Data!$C$26:$C$47, 0))))</f>
        <v/>
      </c>
      <c r="AT32" s="175" t="str">
        <f>IF($B32="", "", J32 * (HLOOKUP(AT$8, Data!$D$21:$O$22, 2, FALSE) - INDEX(Data!K$26:K$47, MATCH('3 INPUT SAP DATA'!$C$6, Data!$C$26:$C$47, 0))))</f>
        <v/>
      </c>
      <c r="AU32" s="175" t="str">
        <f>IF($B32="", "", K32 * (HLOOKUP(AU$8, Data!$D$21:$O$22, 2, FALSE) - INDEX(Data!L$26:L$47, MATCH('3 INPUT SAP DATA'!$C$6, Data!$C$26:$C$47, 0))))</f>
        <v/>
      </c>
      <c r="AV32" s="175" t="str">
        <f>IF($B32="", "", L32 * (HLOOKUP(AV$8, Data!$D$21:$O$22, 2, FALSE) - INDEX(Data!M$26:M$47, MATCH('3 INPUT SAP DATA'!$C$6, Data!$C$26:$C$47, 0))))</f>
        <v/>
      </c>
      <c r="AW32" s="175" t="str">
        <f>IF($B32="", "", M32 * (HLOOKUP(AW$8, Data!$D$21:$O$22, 2, FALSE) - INDEX(Data!N$26:N$47, MATCH('3 INPUT SAP DATA'!$C$6, Data!$C$26:$C$47, 0))))</f>
        <v/>
      </c>
      <c r="AX32" s="175" t="str">
        <f>IF($B32="", "", N32 * (HLOOKUP(AX$8, Data!$D$21:$O$22, 2, FALSE) - INDEX(Data!O$26:O$47, MATCH('3 INPUT SAP DATA'!$C$6, Data!$C$26:$C$47, 0))))</f>
        <v/>
      </c>
      <c r="AY32" s="171" t="str">
        <f>IF($B32="","",(IHG!CI33+'3 INPUT SAP DATA'!V36)/AM32)</f>
        <v/>
      </c>
      <c r="AZ32" s="171" t="str">
        <f>IF($B32="","",(IHG!CJ33+'3 INPUT SAP DATA'!W36)/AN32)</f>
        <v/>
      </c>
      <c r="BA32" s="171" t="str">
        <f>IF($B32="","",(IHG!CK33+'3 INPUT SAP DATA'!X36)/AO32)</f>
        <v/>
      </c>
      <c r="BB32" s="171" t="str">
        <f>IF($B32="","",(IHG!CL33+'3 INPUT SAP DATA'!Y36)/AP32)</f>
        <v/>
      </c>
      <c r="BC32" s="171" t="str">
        <f>IF($B32="","",(IHG!CM33+'3 INPUT SAP DATA'!Z36)/AQ32)</f>
        <v/>
      </c>
      <c r="BD32" s="171" t="str">
        <f>IF($B32="","",(IHG!CN33+'3 INPUT SAP DATA'!AA36)/AR32)</f>
        <v/>
      </c>
      <c r="BE32" s="171" t="str">
        <f>IF($B32="","",(IHG!CO33+'3 INPUT SAP DATA'!AB36)/AS32)</f>
        <v/>
      </c>
      <c r="BF32" s="171" t="str">
        <f>IF($B32="","",(IHG!CP33+'3 INPUT SAP DATA'!AC36)/AT32)</f>
        <v/>
      </c>
      <c r="BG32" s="171" t="str">
        <f>IF($B32="","",(IHG!CQ33+'3 INPUT SAP DATA'!AD36)/AU32)</f>
        <v/>
      </c>
      <c r="BH32" s="171" t="str">
        <f>IF($B32="","",(IHG!CR33+'3 INPUT SAP DATA'!AE36)/AV32)</f>
        <v/>
      </c>
      <c r="BI32" s="171" t="str">
        <f>IF($B32="","",(IHG!CS33+'3 INPUT SAP DATA'!AF36)/AW32)</f>
        <v/>
      </c>
      <c r="BJ32" s="171" t="str">
        <f>IF($B32="","",(IHG!CT33+'3 INPUT SAP DATA'!AG36)/AX32)</f>
        <v/>
      </c>
      <c r="BK32" s="171" t="str">
        <f t="shared" si="25"/>
        <v/>
      </c>
      <c r="BL32" s="171" t="str">
        <f t="shared" si="26"/>
        <v/>
      </c>
      <c r="BM32" s="171" t="str">
        <f t="shared" si="27"/>
        <v/>
      </c>
      <c r="BN32" s="171" t="str">
        <f t="shared" si="28"/>
        <v/>
      </c>
      <c r="BO32" s="171" t="str">
        <f t="shared" si="29"/>
        <v/>
      </c>
      <c r="BP32" s="171" t="str">
        <f t="shared" si="30"/>
        <v/>
      </c>
      <c r="BQ32" s="171" t="str">
        <f t="shared" si="31"/>
        <v/>
      </c>
      <c r="BR32" s="171" t="str">
        <f t="shared" si="32"/>
        <v/>
      </c>
      <c r="BS32" s="171" t="str">
        <f t="shared" si="33"/>
        <v/>
      </c>
      <c r="BT32" s="171" t="str">
        <f t="shared" si="34"/>
        <v/>
      </c>
      <c r="BU32" s="171" t="str">
        <f t="shared" si="35"/>
        <v/>
      </c>
      <c r="BV32" s="171" t="str">
        <f t="shared" si="36"/>
        <v/>
      </c>
    </row>
    <row r="33" spans="2:74" s="17" customFormat="1" ht="19.899999999999999" customHeight="1">
      <c r="B33" s="16" t="str">
        <f>IF('3 INPUT SAP DATA'!H37="","",'3 INPUT SAP DATA'!H37)</f>
        <v/>
      </c>
      <c r="C33" s="24" t="str">
        <f>IF($B33="","",'Infiltration &amp; Ventilation'!AR33+'3 INPUT SAP DATA'!$U37)</f>
        <v/>
      </c>
      <c r="D33" s="24" t="str">
        <f>IF($B33="","",'Infiltration &amp; Ventilation'!AS33+'3 INPUT SAP DATA'!$U37)</f>
        <v/>
      </c>
      <c r="E33" s="24" t="str">
        <f>IF($B33="","",'Infiltration &amp; Ventilation'!AT33+'3 INPUT SAP DATA'!$U37)</f>
        <v/>
      </c>
      <c r="F33" s="24" t="str">
        <f>IF($B33="","",'Infiltration &amp; Ventilation'!AU33+'3 INPUT SAP DATA'!$U37)</f>
        <v/>
      </c>
      <c r="G33" s="24" t="str">
        <f>IF($B33="","",'Infiltration &amp; Ventilation'!AV33+'3 INPUT SAP DATA'!$U37)</f>
        <v/>
      </c>
      <c r="H33" s="24" t="str">
        <f>IF($B33="","",'Infiltration &amp; Ventilation'!AW33+'3 INPUT SAP DATA'!$U37)</f>
        <v/>
      </c>
      <c r="I33" s="24" t="str">
        <f>IF($B33="","",'Infiltration &amp; Ventilation'!AX33+'3 INPUT SAP DATA'!$U37)</f>
        <v/>
      </c>
      <c r="J33" s="24" t="str">
        <f>IF($B33="","",'Infiltration &amp; Ventilation'!AY33+'3 INPUT SAP DATA'!$U37)</f>
        <v/>
      </c>
      <c r="K33" s="24" t="str">
        <f>IF($B33="","",'Infiltration &amp; Ventilation'!AZ33+'3 INPUT SAP DATA'!$U37)</f>
        <v/>
      </c>
      <c r="L33" s="24" t="str">
        <f>IF($B33="","",'Infiltration &amp; Ventilation'!BA33+'3 INPUT SAP DATA'!$U37)</f>
        <v/>
      </c>
      <c r="M33" s="24" t="str">
        <f>IF($B33="","",'Infiltration &amp; Ventilation'!BB33+'3 INPUT SAP DATA'!$U37)</f>
        <v/>
      </c>
      <c r="N33" s="24" t="str">
        <f>IF($B33="","",'Infiltration &amp; Ventilation'!BC33+'3 INPUT SAP DATA'!$U37)</f>
        <v/>
      </c>
      <c r="O33" s="176" t="str">
        <f>IF($B33="","",'3 INPUT SAP DATA'!$T37/(3.6*(C33/'3 INPUT SAP DATA'!$K37)))</f>
        <v/>
      </c>
      <c r="P33" s="176" t="str">
        <f>IF($B33="","",'3 INPUT SAP DATA'!$T37/(3.6*(D33/'3 INPUT SAP DATA'!$K37)))</f>
        <v/>
      </c>
      <c r="Q33" s="176" t="str">
        <f>IF($B33="","",'3 INPUT SAP DATA'!$T37/(3.6*(E33/'3 INPUT SAP DATA'!$K37)))</f>
        <v/>
      </c>
      <c r="R33" s="176" t="str">
        <f>IF($B33="","",'3 INPUT SAP DATA'!$T37/(3.6*(F33/'3 INPUT SAP DATA'!$K37)))</f>
        <v/>
      </c>
      <c r="S33" s="176" t="str">
        <f>IF($B33="","",'3 INPUT SAP DATA'!$T37/(3.6*(G33/'3 INPUT SAP DATA'!$K37)))</f>
        <v/>
      </c>
      <c r="T33" s="176" t="str">
        <f>IF($B33="","",'3 INPUT SAP DATA'!$T37/(3.6*(H33/'3 INPUT SAP DATA'!$K37)))</f>
        <v/>
      </c>
      <c r="U33" s="176" t="str">
        <f>IF($B33="","",'3 INPUT SAP DATA'!$T37/(3.6*(I33/'3 INPUT SAP DATA'!$K37)))</f>
        <v/>
      </c>
      <c r="V33" s="176" t="str">
        <f>IF($B33="","",'3 INPUT SAP DATA'!$T37/(3.6*(J33/'3 INPUT SAP DATA'!$K37)))</f>
        <v/>
      </c>
      <c r="W33" s="176" t="str">
        <f>IF($B33="","",'3 INPUT SAP DATA'!$T37/(3.6*(K33/'3 INPUT SAP DATA'!$K37)))</f>
        <v/>
      </c>
      <c r="X33" s="176" t="str">
        <f>IF($B33="","",'3 INPUT SAP DATA'!$T37/(3.6*(L33/'3 INPUT SAP DATA'!$K37)))</f>
        <v/>
      </c>
      <c r="Y33" s="176" t="str">
        <f>IF($B33="","",'3 INPUT SAP DATA'!$T37/(3.6*(M33/'3 INPUT SAP DATA'!$K37)))</f>
        <v/>
      </c>
      <c r="Z33" s="176" t="str">
        <f>IF($B33="","",'3 INPUT SAP DATA'!$T37/(3.6*(N33/'3 INPUT SAP DATA'!$K37)))</f>
        <v/>
      </c>
      <c r="AA33" s="176" t="str">
        <f t="shared" si="2"/>
        <v/>
      </c>
      <c r="AB33" s="176" t="str">
        <f t="shared" si="3"/>
        <v/>
      </c>
      <c r="AC33" s="176" t="str">
        <f t="shared" si="4"/>
        <v/>
      </c>
      <c r="AD33" s="176" t="str">
        <f t="shared" si="5"/>
        <v/>
      </c>
      <c r="AE33" s="176" t="str">
        <f t="shared" si="6"/>
        <v/>
      </c>
      <c r="AF33" s="176" t="str">
        <f t="shared" si="7"/>
        <v/>
      </c>
      <c r="AG33" s="176" t="str">
        <f t="shared" si="8"/>
        <v/>
      </c>
      <c r="AH33" s="176" t="str">
        <f t="shared" si="9"/>
        <v/>
      </c>
      <c r="AI33" s="176" t="str">
        <f t="shared" si="10"/>
        <v/>
      </c>
      <c r="AJ33" s="176" t="str">
        <f t="shared" si="11"/>
        <v/>
      </c>
      <c r="AK33" s="176" t="str">
        <f t="shared" si="12"/>
        <v/>
      </c>
      <c r="AL33" s="176" t="str">
        <f t="shared" si="13"/>
        <v/>
      </c>
      <c r="AM33" s="175" t="str">
        <f>IF($B33="", "", C33 * (HLOOKUP(AM$8, Data!$D$21:$O$22, 2, FALSE) - INDEX(Data!D$26:D$47, MATCH('3 INPUT SAP DATA'!$C$6, Data!$C$26:$C$47, 0))))</f>
        <v/>
      </c>
      <c r="AN33" s="175" t="str">
        <f>IF($B33="", "", D33 * (HLOOKUP(AN$8, Data!$D$21:$O$22, 2, FALSE) - INDEX(Data!E$26:E$47, MATCH('3 INPUT SAP DATA'!$C$6, Data!$C$26:$C$47, 0))))</f>
        <v/>
      </c>
      <c r="AO33" s="175" t="str">
        <f>IF($B33="", "", E33 * (HLOOKUP(AO$8, Data!$D$21:$O$22, 2, FALSE) - INDEX(Data!F$26:F$47, MATCH('3 INPUT SAP DATA'!$C$6, Data!$C$26:$C$47, 0))))</f>
        <v/>
      </c>
      <c r="AP33" s="175" t="str">
        <f>IF($B33="", "", F33 * (HLOOKUP(AP$8, Data!$D$21:$O$22, 2, FALSE) - INDEX(Data!G$26:G$47, MATCH('3 INPUT SAP DATA'!$C$6, Data!$C$26:$C$47, 0))))</f>
        <v/>
      </c>
      <c r="AQ33" s="175" t="str">
        <f>IF($B33="", "", G33 * (HLOOKUP(AQ$8, Data!$D$21:$O$22, 2, FALSE) - INDEX(Data!H$26:H$47, MATCH('3 INPUT SAP DATA'!$C$6, Data!$C$26:$C$47, 0))))</f>
        <v/>
      </c>
      <c r="AR33" s="175" t="str">
        <f>IF($B33="", "", H33 * (HLOOKUP(AR$8, Data!$D$21:$O$22, 2, FALSE) - INDEX(Data!I$26:I$47, MATCH('3 INPUT SAP DATA'!$C$6, Data!$C$26:$C$47, 0))))</f>
        <v/>
      </c>
      <c r="AS33" s="175" t="str">
        <f>IF($B33="", "", I33 * (HLOOKUP(AS$8, Data!$D$21:$O$22, 2, FALSE) - INDEX(Data!J$26:J$47, MATCH('3 INPUT SAP DATA'!$C$6, Data!$C$26:$C$47, 0))))</f>
        <v/>
      </c>
      <c r="AT33" s="175" t="str">
        <f>IF($B33="", "", J33 * (HLOOKUP(AT$8, Data!$D$21:$O$22, 2, FALSE) - INDEX(Data!K$26:K$47, MATCH('3 INPUT SAP DATA'!$C$6, Data!$C$26:$C$47, 0))))</f>
        <v/>
      </c>
      <c r="AU33" s="175" t="str">
        <f>IF($B33="", "", K33 * (HLOOKUP(AU$8, Data!$D$21:$O$22, 2, FALSE) - INDEX(Data!L$26:L$47, MATCH('3 INPUT SAP DATA'!$C$6, Data!$C$26:$C$47, 0))))</f>
        <v/>
      </c>
      <c r="AV33" s="175" t="str">
        <f>IF($B33="", "", L33 * (HLOOKUP(AV$8, Data!$D$21:$O$22, 2, FALSE) - INDEX(Data!M$26:M$47, MATCH('3 INPUT SAP DATA'!$C$6, Data!$C$26:$C$47, 0))))</f>
        <v/>
      </c>
      <c r="AW33" s="175" t="str">
        <f>IF($B33="", "", M33 * (HLOOKUP(AW$8, Data!$D$21:$O$22, 2, FALSE) - INDEX(Data!N$26:N$47, MATCH('3 INPUT SAP DATA'!$C$6, Data!$C$26:$C$47, 0))))</f>
        <v/>
      </c>
      <c r="AX33" s="175" t="str">
        <f>IF($B33="", "", N33 * (HLOOKUP(AX$8, Data!$D$21:$O$22, 2, FALSE) - INDEX(Data!O$26:O$47, MATCH('3 INPUT SAP DATA'!$C$6, Data!$C$26:$C$47, 0))))</f>
        <v/>
      </c>
      <c r="AY33" s="171" t="str">
        <f>IF($B33="","",(IHG!CI34+'3 INPUT SAP DATA'!V37)/AM33)</f>
        <v/>
      </c>
      <c r="AZ33" s="171" t="str">
        <f>IF($B33="","",(IHG!CJ34+'3 INPUT SAP DATA'!W37)/AN33)</f>
        <v/>
      </c>
      <c r="BA33" s="171" t="str">
        <f>IF($B33="","",(IHG!CK34+'3 INPUT SAP DATA'!X37)/AO33)</f>
        <v/>
      </c>
      <c r="BB33" s="171" t="str">
        <f>IF($B33="","",(IHG!CL34+'3 INPUT SAP DATA'!Y37)/AP33)</f>
        <v/>
      </c>
      <c r="BC33" s="171" t="str">
        <f>IF($B33="","",(IHG!CM34+'3 INPUT SAP DATA'!Z37)/AQ33)</f>
        <v/>
      </c>
      <c r="BD33" s="171" t="str">
        <f>IF($B33="","",(IHG!CN34+'3 INPUT SAP DATA'!AA37)/AR33)</f>
        <v/>
      </c>
      <c r="BE33" s="171" t="str">
        <f>IF($B33="","",(IHG!CO34+'3 INPUT SAP DATA'!AB37)/AS33)</f>
        <v/>
      </c>
      <c r="BF33" s="171" t="str">
        <f>IF($B33="","",(IHG!CP34+'3 INPUT SAP DATA'!AC37)/AT33)</f>
        <v/>
      </c>
      <c r="BG33" s="171" t="str">
        <f>IF($B33="","",(IHG!CQ34+'3 INPUT SAP DATA'!AD37)/AU33)</f>
        <v/>
      </c>
      <c r="BH33" s="171" t="str">
        <f>IF($B33="","",(IHG!CR34+'3 INPUT SAP DATA'!AE37)/AV33)</f>
        <v/>
      </c>
      <c r="BI33" s="171" t="str">
        <f>IF($B33="","",(IHG!CS34+'3 INPUT SAP DATA'!AF37)/AW33)</f>
        <v/>
      </c>
      <c r="BJ33" s="171" t="str">
        <f>IF($B33="","",(IHG!CT34+'3 INPUT SAP DATA'!AG37)/AX33)</f>
        <v/>
      </c>
      <c r="BK33" s="171" t="str">
        <f t="shared" si="25"/>
        <v/>
      </c>
      <c r="BL33" s="171" t="str">
        <f t="shared" si="26"/>
        <v/>
      </c>
      <c r="BM33" s="171" t="str">
        <f t="shared" si="27"/>
        <v/>
      </c>
      <c r="BN33" s="171" t="str">
        <f t="shared" si="28"/>
        <v/>
      </c>
      <c r="BO33" s="171" t="str">
        <f t="shared" si="29"/>
        <v/>
      </c>
      <c r="BP33" s="171" t="str">
        <f t="shared" si="30"/>
        <v/>
      </c>
      <c r="BQ33" s="171" t="str">
        <f t="shared" si="31"/>
        <v/>
      </c>
      <c r="BR33" s="171" t="str">
        <f t="shared" si="32"/>
        <v/>
      </c>
      <c r="BS33" s="171" t="str">
        <f t="shared" si="33"/>
        <v/>
      </c>
      <c r="BT33" s="171" t="str">
        <f t="shared" si="34"/>
        <v/>
      </c>
      <c r="BU33" s="171" t="str">
        <f t="shared" si="35"/>
        <v/>
      </c>
      <c r="BV33" s="171" t="str">
        <f t="shared" si="36"/>
        <v/>
      </c>
    </row>
    <row r="34" spans="2:74" s="17" customFormat="1" ht="19.899999999999999" customHeight="1">
      <c r="B34" s="16" t="str">
        <f>IF('3 INPUT SAP DATA'!H38="","",'3 INPUT SAP DATA'!H38)</f>
        <v/>
      </c>
      <c r="C34" s="24" t="str">
        <f>IF($B34="","",'Infiltration &amp; Ventilation'!AR34+'3 INPUT SAP DATA'!$U38)</f>
        <v/>
      </c>
      <c r="D34" s="24" t="str">
        <f>IF($B34="","",'Infiltration &amp; Ventilation'!AS34+'3 INPUT SAP DATA'!$U38)</f>
        <v/>
      </c>
      <c r="E34" s="24" t="str">
        <f>IF($B34="","",'Infiltration &amp; Ventilation'!AT34+'3 INPUT SAP DATA'!$U38)</f>
        <v/>
      </c>
      <c r="F34" s="24" t="str">
        <f>IF($B34="","",'Infiltration &amp; Ventilation'!AU34+'3 INPUT SAP DATA'!$U38)</f>
        <v/>
      </c>
      <c r="G34" s="24" t="str">
        <f>IF($B34="","",'Infiltration &amp; Ventilation'!AV34+'3 INPUT SAP DATA'!$U38)</f>
        <v/>
      </c>
      <c r="H34" s="24" t="str">
        <f>IF($B34="","",'Infiltration &amp; Ventilation'!AW34+'3 INPUT SAP DATA'!$U38)</f>
        <v/>
      </c>
      <c r="I34" s="24" t="str">
        <f>IF($B34="","",'Infiltration &amp; Ventilation'!AX34+'3 INPUT SAP DATA'!$U38)</f>
        <v/>
      </c>
      <c r="J34" s="24" t="str">
        <f>IF($B34="","",'Infiltration &amp; Ventilation'!AY34+'3 INPUT SAP DATA'!$U38)</f>
        <v/>
      </c>
      <c r="K34" s="24" t="str">
        <f>IF($B34="","",'Infiltration &amp; Ventilation'!AZ34+'3 INPUT SAP DATA'!$U38)</f>
        <v/>
      </c>
      <c r="L34" s="24" t="str">
        <f>IF($B34="","",'Infiltration &amp; Ventilation'!BA34+'3 INPUT SAP DATA'!$U38)</f>
        <v/>
      </c>
      <c r="M34" s="24" t="str">
        <f>IF($B34="","",'Infiltration &amp; Ventilation'!BB34+'3 INPUT SAP DATA'!$U38)</f>
        <v/>
      </c>
      <c r="N34" s="24" t="str">
        <f>IF($B34="","",'Infiltration &amp; Ventilation'!BC34+'3 INPUT SAP DATA'!$U38)</f>
        <v/>
      </c>
      <c r="O34" s="176" t="str">
        <f>IF($B34="","",'3 INPUT SAP DATA'!$T38/(3.6*(C34/'3 INPUT SAP DATA'!$K38)))</f>
        <v/>
      </c>
      <c r="P34" s="176" t="str">
        <f>IF($B34="","",'3 INPUT SAP DATA'!$T38/(3.6*(D34/'3 INPUT SAP DATA'!$K38)))</f>
        <v/>
      </c>
      <c r="Q34" s="176" t="str">
        <f>IF($B34="","",'3 INPUT SAP DATA'!$T38/(3.6*(E34/'3 INPUT SAP DATA'!$K38)))</f>
        <v/>
      </c>
      <c r="R34" s="176" t="str">
        <f>IF($B34="","",'3 INPUT SAP DATA'!$T38/(3.6*(F34/'3 INPUT SAP DATA'!$K38)))</f>
        <v/>
      </c>
      <c r="S34" s="176" t="str">
        <f>IF($B34="","",'3 INPUT SAP DATA'!$T38/(3.6*(G34/'3 INPUT SAP DATA'!$K38)))</f>
        <v/>
      </c>
      <c r="T34" s="176" t="str">
        <f>IF($B34="","",'3 INPUT SAP DATA'!$T38/(3.6*(H34/'3 INPUT SAP DATA'!$K38)))</f>
        <v/>
      </c>
      <c r="U34" s="176" t="str">
        <f>IF($B34="","",'3 INPUT SAP DATA'!$T38/(3.6*(I34/'3 INPUT SAP DATA'!$K38)))</f>
        <v/>
      </c>
      <c r="V34" s="176" t="str">
        <f>IF($B34="","",'3 INPUT SAP DATA'!$T38/(3.6*(J34/'3 INPUT SAP DATA'!$K38)))</f>
        <v/>
      </c>
      <c r="W34" s="176" t="str">
        <f>IF($B34="","",'3 INPUT SAP DATA'!$T38/(3.6*(K34/'3 INPUT SAP DATA'!$K38)))</f>
        <v/>
      </c>
      <c r="X34" s="176" t="str">
        <f>IF($B34="","",'3 INPUT SAP DATA'!$T38/(3.6*(L34/'3 INPUT SAP DATA'!$K38)))</f>
        <v/>
      </c>
      <c r="Y34" s="176" t="str">
        <f>IF($B34="","",'3 INPUT SAP DATA'!$T38/(3.6*(M34/'3 INPUT SAP DATA'!$K38)))</f>
        <v/>
      </c>
      <c r="Z34" s="176" t="str">
        <f>IF($B34="","",'3 INPUT SAP DATA'!$T38/(3.6*(N34/'3 INPUT SAP DATA'!$K38)))</f>
        <v/>
      </c>
      <c r="AA34" s="176" t="str">
        <f t="shared" si="2"/>
        <v/>
      </c>
      <c r="AB34" s="176" t="str">
        <f t="shared" si="3"/>
        <v/>
      </c>
      <c r="AC34" s="176" t="str">
        <f t="shared" si="4"/>
        <v/>
      </c>
      <c r="AD34" s="176" t="str">
        <f t="shared" si="5"/>
        <v/>
      </c>
      <c r="AE34" s="176" t="str">
        <f t="shared" si="6"/>
        <v/>
      </c>
      <c r="AF34" s="176" t="str">
        <f t="shared" si="7"/>
        <v/>
      </c>
      <c r="AG34" s="176" t="str">
        <f t="shared" si="8"/>
        <v/>
      </c>
      <c r="AH34" s="176" t="str">
        <f t="shared" si="9"/>
        <v/>
      </c>
      <c r="AI34" s="176" t="str">
        <f t="shared" si="10"/>
        <v/>
      </c>
      <c r="AJ34" s="176" t="str">
        <f t="shared" si="11"/>
        <v/>
      </c>
      <c r="AK34" s="176" t="str">
        <f t="shared" si="12"/>
        <v/>
      </c>
      <c r="AL34" s="176" t="str">
        <f t="shared" si="13"/>
        <v/>
      </c>
      <c r="AM34" s="175" t="str">
        <f>IF($B34="", "", C34 * (HLOOKUP(AM$8, Data!$D$21:$O$22, 2, FALSE) - INDEX(Data!D$26:D$47, MATCH('3 INPUT SAP DATA'!$C$6, Data!$C$26:$C$47, 0))))</f>
        <v/>
      </c>
      <c r="AN34" s="175" t="str">
        <f>IF($B34="", "", D34 * (HLOOKUP(AN$8, Data!$D$21:$O$22, 2, FALSE) - INDEX(Data!E$26:E$47, MATCH('3 INPUT SAP DATA'!$C$6, Data!$C$26:$C$47, 0))))</f>
        <v/>
      </c>
      <c r="AO34" s="175" t="str">
        <f>IF($B34="", "", E34 * (HLOOKUP(AO$8, Data!$D$21:$O$22, 2, FALSE) - INDEX(Data!F$26:F$47, MATCH('3 INPUT SAP DATA'!$C$6, Data!$C$26:$C$47, 0))))</f>
        <v/>
      </c>
      <c r="AP34" s="175" t="str">
        <f>IF($B34="", "", F34 * (HLOOKUP(AP$8, Data!$D$21:$O$22, 2, FALSE) - INDEX(Data!G$26:G$47, MATCH('3 INPUT SAP DATA'!$C$6, Data!$C$26:$C$47, 0))))</f>
        <v/>
      </c>
      <c r="AQ34" s="175" t="str">
        <f>IF($B34="", "", G34 * (HLOOKUP(AQ$8, Data!$D$21:$O$22, 2, FALSE) - INDEX(Data!H$26:H$47, MATCH('3 INPUT SAP DATA'!$C$6, Data!$C$26:$C$47, 0))))</f>
        <v/>
      </c>
      <c r="AR34" s="175" t="str">
        <f>IF($B34="", "", H34 * (HLOOKUP(AR$8, Data!$D$21:$O$22, 2, FALSE) - INDEX(Data!I$26:I$47, MATCH('3 INPUT SAP DATA'!$C$6, Data!$C$26:$C$47, 0))))</f>
        <v/>
      </c>
      <c r="AS34" s="175" t="str">
        <f>IF($B34="", "", I34 * (HLOOKUP(AS$8, Data!$D$21:$O$22, 2, FALSE) - INDEX(Data!J$26:J$47, MATCH('3 INPUT SAP DATA'!$C$6, Data!$C$26:$C$47, 0))))</f>
        <v/>
      </c>
      <c r="AT34" s="175" t="str">
        <f>IF($B34="", "", J34 * (HLOOKUP(AT$8, Data!$D$21:$O$22, 2, FALSE) - INDEX(Data!K$26:K$47, MATCH('3 INPUT SAP DATA'!$C$6, Data!$C$26:$C$47, 0))))</f>
        <v/>
      </c>
      <c r="AU34" s="175" t="str">
        <f>IF($B34="", "", K34 * (HLOOKUP(AU$8, Data!$D$21:$O$22, 2, FALSE) - INDEX(Data!L$26:L$47, MATCH('3 INPUT SAP DATA'!$C$6, Data!$C$26:$C$47, 0))))</f>
        <v/>
      </c>
      <c r="AV34" s="175" t="str">
        <f>IF($B34="", "", L34 * (HLOOKUP(AV$8, Data!$D$21:$O$22, 2, FALSE) - INDEX(Data!M$26:M$47, MATCH('3 INPUT SAP DATA'!$C$6, Data!$C$26:$C$47, 0))))</f>
        <v/>
      </c>
      <c r="AW34" s="175" t="str">
        <f>IF($B34="", "", M34 * (HLOOKUP(AW$8, Data!$D$21:$O$22, 2, FALSE) - INDEX(Data!N$26:N$47, MATCH('3 INPUT SAP DATA'!$C$6, Data!$C$26:$C$47, 0))))</f>
        <v/>
      </c>
      <c r="AX34" s="175" t="str">
        <f>IF($B34="", "", N34 * (HLOOKUP(AX$8, Data!$D$21:$O$22, 2, FALSE) - INDEX(Data!O$26:O$47, MATCH('3 INPUT SAP DATA'!$C$6, Data!$C$26:$C$47, 0))))</f>
        <v/>
      </c>
      <c r="AY34" s="171" t="str">
        <f>IF($B34="","",(IHG!CI35+'3 INPUT SAP DATA'!V38)/AM34)</f>
        <v/>
      </c>
      <c r="AZ34" s="171" t="str">
        <f>IF($B34="","",(IHG!CJ35+'3 INPUT SAP DATA'!W38)/AN34)</f>
        <v/>
      </c>
      <c r="BA34" s="171" t="str">
        <f>IF($B34="","",(IHG!CK35+'3 INPUT SAP DATA'!X38)/AO34)</f>
        <v/>
      </c>
      <c r="BB34" s="171" t="str">
        <f>IF($B34="","",(IHG!CL35+'3 INPUT SAP DATA'!Y38)/AP34)</f>
        <v/>
      </c>
      <c r="BC34" s="171" t="str">
        <f>IF($B34="","",(IHG!CM35+'3 INPUT SAP DATA'!Z38)/AQ34)</f>
        <v/>
      </c>
      <c r="BD34" s="171" t="str">
        <f>IF($B34="","",(IHG!CN35+'3 INPUT SAP DATA'!AA38)/AR34)</f>
        <v/>
      </c>
      <c r="BE34" s="171" t="str">
        <f>IF($B34="","",(IHG!CO35+'3 INPUT SAP DATA'!AB38)/AS34)</f>
        <v/>
      </c>
      <c r="BF34" s="171" t="str">
        <f>IF($B34="","",(IHG!CP35+'3 INPUT SAP DATA'!AC38)/AT34)</f>
        <v/>
      </c>
      <c r="BG34" s="171" t="str">
        <f>IF($B34="","",(IHG!CQ35+'3 INPUT SAP DATA'!AD38)/AU34)</f>
        <v/>
      </c>
      <c r="BH34" s="171" t="str">
        <f>IF($B34="","",(IHG!CR35+'3 INPUT SAP DATA'!AE38)/AV34)</f>
        <v/>
      </c>
      <c r="BI34" s="171" t="str">
        <f>IF($B34="","",(IHG!CS35+'3 INPUT SAP DATA'!AF38)/AW34)</f>
        <v/>
      </c>
      <c r="BJ34" s="171" t="str">
        <f>IF($B34="","",(IHG!CT35+'3 INPUT SAP DATA'!AG38)/AX34)</f>
        <v/>
      </c>
      <c r="BK34" s="171" t="str">
        <f t="shared" si="25"/>
        <v/>
      </c>
      <c r="BL34" s="171" t="str">
        <f t="shared" si="26"/>
        <v/>
      </c>
      <c r="BM34" s="171" t="str">
        <f t="shared" si="27"/>
        <v/>
      </c>
      <c r="BN34" s="171" t="str">
        <f t="shared" si="28"/>
        <v/>
      </c>
      <c r="BO34" s="171" t="str">
        <f t="shared" si="29"/>
        <v/>
      </c>
      <c r="BP34" s="171" t="str">
        <f t="shared" si="30"/>
        <v/>
      </c>
      <c r="BQ34" s="171" t="str">
        <f t="shared" si="31"/>
        <v/>
      </c>
      <c r="BR34" s="171" t="str">
        <f t="shared" si="32"/>
        <v/>
      </c>
      <c r="BS34" s="171" t="str">
        <f t="shared" si="33"/>
        <v/>
      </c>
      <c r="BT34" s="171" t="str">
        <f t="shared" si="34"/>
        <v/>
      </c>
      <c r="BU34" s="171" t="str">
        <f t="shared" si="35"/>
        <v/>
      </c>
      <c r="BV34" s="171" t="str">
        <f t="shared" si="36"/>
        <v/>
      </c>
    </row>
    <row r="35" spans="2:74" s="17" customFormat="1" ht="19.899999999999999" customHeight="1">
      <c r="B35" s="16" t="str">
        <f>IF('3 INPUT SAP DATA'!H39="","",'3 INPUT SAP DATA'!H39)</f>
        <v/>
      </c>
      <c r="C35" s="24" t="str">
        <f>IF($B35="","",'Infiltration &amp; Ventilation'!AR35+'3 INPUT SAP DATA'!$U39)</f>
        <v/>
      </c>
      <c r="D35" s="24" t="str">
        <f>IF($B35="","",'Infiltration &amp; Ventilation'!AS35+'3 INPUT SAP DATA'!$U39)</f>
        <v/>
      </c>
      <c r="E35" s="24" t="str">
        <f>IF($B35="","",'Infiltration &amp; Ventilation'!AT35+'3 INPUT SAP DATA'!$U39)</f>
        <v/>
      </c>
      <c r="F35" s="24" t="str">
        <f>IF($B35="","",'Infiltration &amp; Ventilation'!AU35+'3 INPUT SAP DATA'!$U39)</f>
        <v/>
      </c>
      <c r="G35" s="24" t="str">
        <f>IF($B35="","",'Infiltration &amp; Ventilation'!AV35+'3 INPUT SAP DATA'!$U39)</f>
        <v/>
      </c>
      <c r="H35" s="24" t="str">
        <f>IF($B35="","",'Infiltration &amp; Ventilation'!AW35+'3 INPUT SAP DATA'!$U39)</f>
        <v/>
      </c>
      <c r="I35" s="24" t="str">
        <f>IF($B35="","",'Infiltration &amp; Ventilation'!AX35+'3 INPUT SAP DATA'!$U39)</f>
        <v/>
      </c>
      <c r="J35" s="24" t="str">
        <f>IF($B35="","",'Infiltration &amp; Ventilation'!AY35+'3 INPUT SAP DATA'!$U39)</f>
        <v/>
      </c>
      <c r="K35" s="24" t="str">
        <f>IF($B35="","",'Infiltration &amp; Ventilation'!AZ35+'3 INPUT SAP DATA'!$U39)</f>
        <v/>
      </c>
      <c r="L35" s="24" t="str">
        <f>IF($B35="","",'Infiltration &amp; Ventilation'!BA35+'3 INPUT SAP DATA'!$U39)</f>
        <v/>
      </c>
      <c r="M35" s="24" t="str">
        <f>IF($B35="","",'Infiltration &amp; Ventilation'!BB35+'3 INPUT SAP DATA'!$U39)</f>
        <v/>
      </c>
      <c r="N35" s="24" t="str">
        <f>IF($B35="","",'Infiltration &amp; Ventilation'!BC35+'3 INPUT SAP DATA'!$U39)</f>
        <v/>
      </c>
      <c r="O35" s="176" t="str">
        <f>IF($B35="","",'3 INPUT SAP DATA'!$T39/(3.6*(C35/'3 INPUT SAP DATA'!$K39)))</f>
        <v/>
      </c>
      <c r="P35" s="176" t="str">
        <f>IF($B35="","",'3 INPUT SAP DATA'!$T39/(3.6*(D35/'3 INPUT SAP DATA'!$K39)))</f>
        <v/>
      </c>
      <c r="Q35" s="176" t="str">
        <f>IF($B35="","",'3 INPUT SAP DATA'!$T39/(3.6*(E35/'3 INPUT SAP DATA'!$K39)))</f>
        <v/>
      </c>
      <c r="R35" s="176" t="str">
        <f>IF($B35="","",'3 INPUT SAP DATA'!$T39/(3.6*(F35/'3 INPUT SAP DATA'!$K39)))</f>
        <v/>
      </c>
      <c r="S35" s="176" t="str">
        <f>IF($B35="","",'3 INPUT SAP DATA'!$T39/(3.6*(G35/'3 INPUT SAP DATA'!$K39)))</f>
        <v/>
      </c>
      <c r="T35" s="176" t="str">
        <f>IF($B35="","",'3 INPUT SAP DATA'!$T39/(3.6*(H35/'3 INPUT SAP DATA'!$K39)))</f>
        <v/>
      </c>
      <c r="U35" s="176" t="str">
        <f>IF($B35="","",'3 INPUT SAP DATA'!$T39/(3.6*(I35/'3 INPUT SAP DATA'!$K39)))</f>
        <v/>
      </c>
      <c r="V35" s="176" t="str">
        <f>IF($B35="","",'3 INPUT SAP DATA'!$T39/(3.6*(J35/'3 INPUT SAP DATA'!$K39)))</f>
        <v/>
      </c>
      <c r="W35" s="176" t="str">
        <f>IF($B35="","",'3 INPUT SAP DATA'!$T39/(3.6*(K35/'3 INPUT SAP DATA'!$K39)))</f>
        <v/>
      </c>
      <c r="X35" s="176" t="str">
        <f>IF($B35="","",'3 INPUT SAP DATA'!$T39/(3.6*(L35/'3 INPUT SAP DATA'!$K39)))</f>
        <v/>
      </c>
      <c r="Y35" s="176" t="str">
        <f>IF($B35="","",'3 INPUT SAP DATA'!$T39/(3.6*(M35/'3 INPUT SAP DATA'!$K39)))</f>
        <v/>
      </c>
      <c r="Z35" s="176" t="str">
        <f>IF($B35="","",'3 INPUT SAP DATA'!$T39/(3.6*(N35/'3 INPUT SAP DATA'!$K39)))</f>
        <v/>
      </c>
      <c r="AA35" s="176" t="str">
        <f t="shared" si="2"/>
        <v/>
      </c>
      <c r="AB35" s="176" t="str">
        <f t="shared" si="3"/>
        <v/>
      </c>
      <c r="AC35" s="176" t="str">
        <f t="shared" si="4"/>
        <v/>
      </c>
      <c r="AD35" s="176" t="str">
        <f t="shared" si="5"/>
        <v/>
      </c>
      <c r="AE35" s="176" t="str">
        <f t="shared" si="6"/>
        <v/>
      </c>
      <c r="AF35" s="176" t="str">
        <f t="shared" si="7"/>
        <v/>
      </c>
      <c r="AG35" s="176" t="str">
        <f t="shared" si="8"/>
        <v/>
      </c>
      <c r="AH35" s="176" t="str">
        <f t="shared" si="9"/>
        <v/>
      </c>
      <c r="AI35" s="176" t="str">
        <f t="shared" si="10"/>
        <v/>
      </c>
      <c r="AJ35" s="176" t="str">
        <f t="shared" si="11"/>
        <v/>
      </c>
      <c r="AK35" s="176" t="str">
        <f t="shared" si="12"/>
        <v/>
      </c>
      <c r="AL35" s="176" t="str">
        <f t="shared" si="13"/>
        <v/>
      </c>
      <c r="AM35" s="175" t="str">
        <f>IF($B35="", "", C35 * (HLOOKUP(AM$8, Data!$D$21:$O$22, 2, FALSE) - INDEX(Data!D$26:D$47, MATCH('3 INPUT SAP DATA'!$C$6, Data!$C$26:$C$47, 0))))</f>
        <v/>
      </c>
      <c r="AN35" s="175" t="str">
        <f>IF($B35="", "", D35 * (HLOOKUP(AN$8, Data!$D$21:$O$22, 2, FALSE) - INDEX(Data!E$26:E$47, MATCH('3 INPUT SAP DATA'!$C$6, Data!$C$26:$C$47, 0))))</f>
        <v/>
      </c>
      <c r="AO35" s="175" t="str">
        <f>IF($B35="", "", E35 * (HLOOKUP(AO$8, Data!$D$21:$O$22, 2, FALSE) - INDEX(Data!F$26:F$47, MATCH('3 INPUT SAP DATA'!$C$6, Data!$C$26:$C$47, 0))))</f>
        <v/>
      </c>
      <c r="AP35" s="175" t="str">
        <f>IF($B35="", "", F35 * (HLOOKUP(AP$8, Data!$D$21:$O$22, 2, FALSE) - INDEX(Data!G$26:G$47, MATCH('3 INPUT SAP DATA'!$C$6, Data!$C$26:$C$47, 0))))</f>
        <v/>
      </c>
      <c r="AQ35" s="175" t="str">
        <f>IF($B35="", "", G35 * (HLOOKUP(AQ$8, Data!$D$21:$O$22, 2, FALSE) - INDEX(Data!H$26:H$47, MATCH('3 INPUT SAP DATA'!$C$6, Data!$C$26:$C$47, 0))))</f>
        <v/>
      </c>
      <c r="AR35" s="175" t="str">
        <f>IF($B35="", "", H35 * (HLOOKUP(AR$8, Data!$D$21:$O$22, 2, FALSE) - INDEX(Data!I$26:I$47, MATCH('3 INPUT SAP DATA'!$C$6, Data!$C$26:$C$47, 0))))</f>
        <v/>
      </c>
      <c r="AS35" s="175" t="str">
        <f>IF($B35="", "", I35 * (HLOOKUP(AS$8, Data!$D$21:$O$22, 2, FALSE) - INDEX(Data!J$26:J$47, MATCH('3 INPUT SAP DATA'!$C$6, Data!$C$26:$C$47, 0))))</f>
        <v/>
      </c>
      <c r="AT35" s="175" t="str">
        <f>IF($B35="", "", J35 * (HLOOKUP(AT$8, Data!$D$21:$O$22, 2, FALSE) - INDEX(Data!K$26:K$47, MATCH('3 INPUT SAP DATA'!$C$6, Data!$C$26:$C$47, 0))))</f>
        <v/>
      </c>
      <c r="AU35" s="175" t="str">
        <f>IF($B35="", "", K35 * (HLOOKUP(AU$8, Data!$D$21:$O$22, 2, FALSE) - INDEX(Data!L$26:L$47, MATCH('3 INPUT SAP DATA'!$C$6, Data!$C$26:$C$47, 0))))</f>
        <v/>
      </c>
      <c r="AV35" s="175" t="str">
        <f>IF($B35="", "", L35 * (HLOOKUP(AV$8, Data!$D$21:$O$22, 2, FALSE) - INDEX(Data!M$26:M$47, MATCH('3 INPUT SAP DATA'!$C$6, Data!$C$26:$C$47, 0))))</f>
        <v/>
      </c>
      <c r="AW35" s="175" t="str">
        <f>IF($B35="", "", M35 * (HLOOKUP(AW$8, Data!$D$21:$O$22, 2, FALSE) - INDEX(Data!N$26:N$47, MATCH('3 INPUT SAP DATA'!$C$6, Data!$C$26:$C$47, 0))))</f>
        <v/>
      </c>
      <c r="AX35" s="175" t="str">
        <f>IF($B35="", "", N35 * (HLOOKUP(AX$8, Data!$D$21:$O$22, 2, FALSE) - INDEX(Data!O$26:O$47, MATCH('3 INPUT SAP DATA'!$C$6, Data!$C$26:$C$47, 0))))</f>
        <v/>
      </c>
      <c r="AY35" s="171" t="str">
        <f>IF($B35="","",(IHG!CI36+'3 INPUT SAP DATA'!V39)/AM35)</f>
        <v/>
      </c>
      <c r="AZ35" s="171" t="str">
        <f>IF($B35="","",(IHG!CJ36+'3 INPUT SAP DATA'!W39)/AN35)</f>
        <v/>
      </c>
      <c r="BA35" s="171" t="str">
        <f>IF($B35="","",(IHG!CK36+'3 INPUT SAP DATA'!X39)/AO35)</f>
        <v/>
      </c>
      <c r="BB35" s="171" t="str">
        <f>IF($B35="","",(IHG!CL36+'3 INPUT SAP DATA'!Y39)/AP35)</f>
        <v/>
      </c>
      <c r="BC35" s="171" t="str">
        <f>IF($B35="","",(IHG!CM36+'3 INPUT SAP DATA'!Z39)/AQ35)</f>
        <v/>
      </c>
      <c r="BD35" s="171" t="str">
        <f>IF($B35="","",(IHG!CN36+'3 INPUT SAP DATA'!AA39)/AR35)</f>
        <v/>
      </c>
      <c r="BE35" s="171" t="str">
        <f>IF($B35="","",(IHG!CO36+'3 INPUT SAP DATA'!AB39)/AS35)</f>
        <v/>
      </c>
      <c r="BF35" s="171" t="str">
        <f>IF($B35="","",(IHG!CP36+'3 INPUT SAP DATA'!AC39)/AT35)</f>
        <v/>
      </c>
      <c r="BG35" s="171" t="str">
        <f>IF($B35="","",(IHG!CQ36+'3 INPUT SAP DATA'!AD39)/AU35)</f>
        <v/>
      </c>
      <c r="BH35" s="171" t="str">
        <f>IF($B35="","",(IHG!CR36+'3 INPUT SAP DATA'!AE39)/AV35)</f>
        <v/>
      </c>
      <c r="BI35" s="171" t="str">
        <f>IF($B35="","",(IHG!CS36+'3 INPUT SAP DATA'!AF39)/AW35)</f>
        <v/>
      </c>
      <c r="BJ35" s="171" t="str">
        <f>IF($B35="","",(IHG!CT36+'3 INPUT SAP DATA'!AG39)/AX35)</f>
        <v/>
      </c>
      <c r="BK35" s="171" t="str">
        <f t="shared" si="25"/>
        <v/>
      </c>
      <c r="BL35" s="171" t="str">
        <f t="shared" si="26"/>
        <v/>
      </c>
      <c r="BM35" s="171" t="str">
        <f t="shared" si="27"/>
        <v/>
      </c>
      <c r="BN35" s="171" t="str">
        <f t="shared" si="28"/>
        <v/>
      </c>
      <c r="BO35" s="171" t="str">
        <f t="shared" si="29"/>
        <v/>
      </c>
      <c r="BP35" s="171" t="str">
        <f t="shared" si="30"/>
        <v/>
      </c>
      <c r="BQ35" s="171" t="str">
        <f t="shared" si="31"/>
        <v/>
      </c>
      <c r="BR35" s="171" t="str">
        <f t="shared" si="32"/>
        <v/>
      </c>
      <c r="BS35" s="171" t="str">
        <f t="shared" si="33"/>
        <v/>
      </c>
      <c r="BT35" s="171" t="str">
        <f t="shared" si="34"/>
        <v/>
      </c>
      <c r="BU35" s="171" t="str">
        <f t="shared" si="35"/>
        <v/>
      </c>
      <c r="BV35" s="171" t="str">
        <f t="shared" si="36"/>
        <v/>
      </c>
    </row>
    <row r="36" spans="2:74" s="17" customFormat="1" ht="19.899999999999999" customHeight="1">
      <c r="B36" s="16" t="str">
        <f>IF('3 INPUT SAP DATA'!H40="","",'3 INPUT SAP DATA'!H40)</f>
        <v/>
      </c>
      <c r="C36" s="24" t="str">
        <f>IF($B36="","",'Infiltration &amp; Ventilation'!AR36+'3 INPUT SAP DATA'!$U40)</f>
        <v/>
      </c>
      <c r="D36" s="24" t="str">
        <f>IF($B36="","",'Infiltration &amp; Ventilation'!AS36+'3 INPUT SAP DATA'!$U40)</f>
        <v/>
      </c>
      <c r="E36" s="24" t="str">
        <f>IF($B36="","",'Infiltration &amp; Ventilation'!AT36+'3 INPUT SAP DATA'!$U40)</f>
        <v/>
      </c>
      <c r="F36" s="24" t="str">
        <f>IF($B36="","",'Infiltration &amp; Ventilation'!AU36+'3 INPUT SAP DATA'!$U40)</f>
        <v/>
      </c>
      <c r="G36" s="24" t="str">
        <f>IF($B36="","",'Infiltration &amp; Ventilation'!AV36+'3 INPUT SAP DATA'!$U40)</f>
        <v/>
      </c>
      <c r="H36" s="24" t="str">
        <f>IF($B36="","",'Infiltration &amp; Ventilation'!AW36+'3 INPUT SAP DATA'!$U40)</f>
        <v/>
      </c>
      <c r="I36" s="24" t="str">
        <f>IF($B36="","",'Infiltration &amp; Ventilation'!AX36+'3 INPUT SAP DATA'!$U40)</f>
        <v/>
      </c>
      <c r="J36" s="24" t="str">
        <f>IF($B36="","",'Infiltration &amp; Ventilation'!AY36+'3 INPUT SAP DATA'!$U40)</f>
        <v/>
      </c>
      <c r="K36" s="24" t="str">
        <f>IF($B36="","",'Infiltration &amp; Ventilation'!AZ36+'3 INPUT SAP DATA'!$U40)</f>
        <v/>
      </c>
      <c r="L36" s="24" t="str">
        <f>IF($B36="","",'Infiltration &amp; Ventilation'!BA36+'3 INPUT SAP DATA'!$U40)</f>
        <v/>
      </c>
      <c r="M36" s="24" t="str">
        <f>IF($B36="","",'Infiltration &amp; Ventilation'!BB36+'3 INPUT SAP DATA'!$U40)</f>
        <v/>
      </c>
      <c r="N36" s="24" t="str">
        <f>IF($B36="","",'Infiltration &amp; Ventilation'!BC36+'3 INPUT SAP DATA'!$U40)</f>
        <v/>
      </c>
      <c r="O36" s="176" t="str">
        <f>IF($B36="","",'3 INPUT SAP DATA'!$T40/(3.6*(C36/'3 INPUT SAP DATA'!$K40)))</f>
        <v/>
      </c>
      <c r="P36" s="176" t="str">
        <f>IF($B36="","",'3 INPUT SAP DATA'!$T40/(3.6*(D36/'3 INPUT SAP DATA'!$K40)))</f>
        <v/>
      </c>
      <c r="Q36" s="176" t="str">
        <f>IF($B36="","",'3 INPUT SAP DATA'!$T40/(3.6*(E36/'3 INPUT SAP DATA'!$K40)))</f>
        <v/>
      </c>
      <c r="R36" s="176" t="str">
        <f>IF($B36="","",'3 INPUT SAP DATA'!$T40/(3.6*(F36/'3 INPUT SAP DATA'!$K40)))</f>
        <v/>
      </c>
      <c r="S36" s="176" t="str">
        <f>IF($B36="","",'3 INPUT SAP DATA'!$T40/(3.6*(G36/'3 INPUT SAP DATA'!$K40)))</f>
        <v/>
      </c>
      <c r="T36" s="176" t="str">
        <f>IF($B36="","",'3 INPUT SAP DATA'!$T40/(3.6*(H36/'3 INPUT SAP DATA'!$K40)))</f>
        <v/>
      </c>
      <c r="U36" s="176" t="str">
        <f>IF($B36="","",'3 INPUT SAP DATA'!$T40/(3.6*(I36/'3 INPUT SAP DATA'!$K40)))</f>
        <v/>
      </c>
      <c r="V36" s="176" t="str">
        <f>IF($B36="","",'3 INPUT SAP DATA'!$T40/(3.6*(J36/'3 INPUT SAP DATA'!$K40)))</f>
        <v/>
      </c>
      <c r="W36" s="176" t="str">
        <f>IF($B36="","",'3 INPUT SAP DATA'!$T40/(3.6*(K36/'3 INPUT SAP DATA'!$K40)))</f>
        <v/>
      </c>
      <c r="X36" s="176" t="str">
        <f>IF($B36="","",'3 INPUT SAP DATA'!$T40/(3.6*(L36/'3 INPUT SAP DATA'!$K40)))</f>
        <v/>
      </c>
      <c r="Y36" s="176" t="str">
        <f>IF($B36="","",'3 INPUT SAP DATA'!$T40/(3.6*(M36/'3 INPUT SAP DATA'!$K40)))</f>
        <v/>
      </c>
      <c r="Z36" s="176" t="str">
        <f>IF($B36="","",'3 INPUT SAP DATA'!$T40/(3.6*(N36/'3 INPUT SAP DATA'!$K40)))</f>
        <v/>
      </c>
      <c r="AA36" s="176" t="str">
        <f t="shared" si="2"/>
        <v/>
      </c>
      <c r="AB36" s="176" t="str">
        <f t="shared" si="3"/>
        <v/>
      </c>
      <c r="AC36" s="176" t="str">
        <f t="shared" si="4"/>
        <v/>
      </c>
      <c r="AD36" s="176" t="str">
        <f t="shared" si="5"/>
        <v/>
      </c>
      <c r="AE36" s="176" t="str">
        <f t="shared" si="6"/>
        <v/>
      </c>
      <c r="AF36" s="176" t="str">
        <f t="shared" si="7"/>
        <v/>
      </c>
      <c r="AG36" s="176" t="str">
        <f t="shared" si="8"/>
        <v/>
      </c>
      <c r="AH36" s="176" t="str">
        <f t="shared" si="9"/>
        <v/>
      </c>
      <c r="AI36" s="176" t="str">
        <f t="shared" si="10"/>
        <v/>
      </c>
      <c r="AJ36" s="176" t="str">
        <f t="shared" si="11"/>
        <v/>
      </c>
      <c r="AK36" s="176" t="str">
        <f t="shared" si="12"/>
        <v/>
      </c>
      <c r="AL36" s="176" t="str">
        <f t="shared" si="13"/>
        <v/>
      </c>
      <c r="AM36" s="175" t="str">
        <f>IF($B36="", "", C36 * (HLOOKUP(AM$8, Data!$D$21:$O$22, 2, FALSE) - INDEX(Data!D$26:D$47, MATCH('3 INPUT SAP DATA'!$C$6, Data!$C$26:$C$47, 0))))</f>
        <v/>
      </c>
      <c r="AN36" s="175" t="str">
        <f>IF($B36="", "", D36 * (HLOOKUP(AN$8, Data!$D$21:$O$22, 2, FALSE) - INDEX(Data!E$26:E$47, MATCH('3 INPUT SAP DATA'!$C$6, Data!$C$26:$C$47, 0))))</f>
        <v/>
      </c>
      <c r="AO36" s="175" t="str">
        <f>IF($B36="", "", E36 * (HLOOKUP(AO$8, Data!$D$21:$O$22, 2, FALSE) - INDEX(Data!F$26:F$47, MATCH('3 INPUT SAP DATA'!$C$6, Data!$C$26:$C$47, 0))))</f>
        <v/>
      </c>
      <c r="AP36" s="175" t="str">
        <f>IF($B36="", "", F36 * (HLOOKUP(AP$8, Data!$D$21:$O$22, 2, FALSE) - INDEX(Data!G$26:G$47, MATCH('3 INPUT SAP DATA'!$C$6, Data!$C$26:$C$47, 0))))</f>
        <v/>
      </c>
      <c r="AQ36" s="175" t="str">
        <f>IF($B36="", "", G36 * (HLOOKUP(AQ$8, Data!$D$21:$O$22, 2, FALSE) - INDEX(Data!H$26:H$47, MATCH('3 INPUT SAP DATA'!$C$6, Data!$C$26:$C$47, 0))))</f>
        <v/>
      </c>
      <c r="AR36" s="175" t="str">
        <f>IF($B36="", "", H36 * (HLOOKUP(AR$8, Data!$D$21:$O$22, 2, FALSE) - INDEX(Data!I$26:I$47, MATCH('3 INPUT SAP DATA'!$C$6, Data!$C$26:$C$47, 0))))</f>
        <v/>
      </c>
      <c r="AS36" s="175" t="str">
        <f>IF($B36="", "", I36 * (HLOOKUP(AS$8, Data!$D$21:$O$22, 2, FALSE) - INDEX(Data!J$26:J$47, MATCH('3 INPUT SAP DATA'!$C$6, Data!$C$26:$C$47, 0))))</f>
        <v/>
      </c>
      <c r="AT36" s="175" t="str">
        <f>IF($B36="", "", J36 * (HLOOKUP(AT$8, Data!$D$21:$O$22, 2, FALSE) - INDEX(Data!K$26:K$47, MATCH('3 INPUT SAP DATA'!$C$6, Data!$C$26:$C$47, 0))))</f>
        <v/>
      </c>
      <c r="AU36" s="175" t="str">
        <f>IF($B36="", "", K36 * (HLOOKUP(AU$8, Data!$D$21:$O$22, 2, FALSE) - INDEX(Data!L$26:L$47, MATCH('3 INPUT SAP DATA'!$C$6, Data!$C$26:$C$47, 0))))</f>
        <v/>
      </c>
      <c r="AV36" s="175" t="str">
        <f>IF($B36="", "", L36 * (HLOOKUP(AV$8, Data!$D$21:$O$22, 2, FALSE) - INDEX(Data!M$26:M$47, MATCH('3 INPUT SAP DATA'!$C$6, Data!$C$26:$C$47, 0))))</f>
        <v/>
      </c>
      <c r="AW36" s="175" t="str">
        <f>IF($B36="", "", M36 * (HLOOKUP(AW$8, Data!$D$21:$O$22, 2, FALSE) - INDEX(Data!N$26:N$47, MATCH('3 INPUT SAP DATA'!$C$6, Data!$C$26:$C$47, 0))))</f>
        <v/>
      </c>
      <c r="AX36" s="175" t="str">
        <f>IF($B36="", "", N36 * (HLOOKUP(AX$8, Data!$D$21:$O$22, 2, FALSE) - INDEX(Data!O$26:O$47, MATCH('3 INPUT SAP DATA'!$C$6, Data!$C$26:$C$47, 0))))</f>
        <v/>
      </c>
      <c r="AY36" s="171" t="str">
        <f>IF($B36="","",(IHG!CI37+'3 INPUT SAP DATA'!V40)/AM36)</f>
        <v/>
      </c>
      <c r="AZ36" s="171" t="str">
        <f>IF($B36="","",(IHG!CJ37+'3 INPUT SAP DATA'!W40)/AN36)</f>
        <v/>
      </c>
      <c r="BA36" s="171" t="str">
        <f>IF($B36="","",(IHG!CK37+'3 INPUT SAP DATA'!X40)/AO36)</f>
        <v/>
      </c>
      <c r="BB36" s="171" t="str">
        <f>IF($B36="","",(IHG!CL37+'3 INPUT SAP DATA'!Y40)/AP36)</f>
        <v/>
      </c>
      <c r="BC36" s="171" t="str">
        <f>IF($B36="","",(IHG!CM37+'3 INPUT SAP DATA'!Z40)/AQ36)</f>
        <v/>
      </c>
      <c r="BD36" s="171" t="str">
        <f>IF($B36="","",(IHG!CN37+'3 INPUT SAP DATA'!AA40)/AR36)</f>
        <v/>
      </c>
      <c r="BE36" s="171" t="str">
        <f>IF($B36="","",(IHG!CO37+'3 INPUT SAP DATA'!AB40)/AS36)</f>
        <v/>
      </c>
      <c r="BF36" s="171" t="str">
        <f>IF($B36="","",(IHG!CP37+'3 INPUT SAP DATA'!AC40)/AT36)</f>
        <v/>
      </c>
      <c r="BG36" s="171" t="str">
        <f>IF($B36="","",(IHG!CQ37+'3 INPUT SAP DATA'!AD40)/AU36)</f>
        <v/>
      </c>
      <c r="BH36" s="171" t="str">
        <f>IF($B36="","",(IHG!CR37+'3 INPUT SAP DATA'!AE40)/AV36)</f>
        <v/>
      </c>
      <c r="BI36" s="171" t="str">
        <f>IF($B36="","",(IHG!CS37+'3 INPUT SAP DATA'!AF40)/AW36)</f>
        <v/>
      </c>
      <c r="BJ36" s="171" t="str">
        <f>IF($B36="","",(IHG!CT37+'3 INPUT SAP DATA'!AG40)/AX36)</f>
        <v/>
      </c>
      <c r="BK36" s="171" t="str">
        <f t="shared" si="25"/>
        <v/>
      </c>
      <c r="BL36" s="171" t="str">
        <f t="shared" si="26"/>
        <v/>
      </c>
      <c r="BM36" s="171" t="str">
        <f t="shared" si="27"/>
        <v/>
      </c>
      <c r="BN36" s="171" t="str">
        <f t="shared" si="28"/>
        <v/>
      </c>
      <c r="BO36" s="171" t="str">
        <f t="shared" si="29"/>
        <v/>
      </c>
      <c r="BP36" s="171" t="str">
        <f t="shared" si="30"/>
        <v/>
      </c>
      <c r="BQ36" s="171" t="str">
        <f t="shared" si="31"/>
        <v/>
      </c>
      <c r="BR36" s="171" t="str">
        <f t="shared" si="32"/>
        <v/>
      </c>
      <c r="BS36" s="171" t="str">
        <f t="shared" si="33"/>
        <v/>
      </c>
      <c r="BT36" s="171" t="str">
        <f t="shared" si="34"/>
        <v/>
      </c>
      <c r="BU36" s="171" t="str">
        <f t="shared" si="35"/>
        <v/>
      </c>
      <c r="BV36" s="171" t="str">
        <f t="shared" si="36"/>
        <v/>
      </c>
    </row>
    <row r="37" spans="2:74" s="17" customFormat="1" ht="19.899999999999999" customHeight="1">
      <c r="B37" s="16" t="str">
        <f>IF('3 INPUT SAP DATA'!H41="","",'3 INPUT SAP DATA'!H41)</f>
        <v/>
      </c>
      <c r="C37" s="24" t="str">
        <f>IF($B37="","",'Infiltration &amp; Ventilation'!AR37+'3 INPUT SAP DATA'!$U41)</f>
        <v/>
      </c>
      <c r="D37" s="24" t="str">
        <f>IF($B37="","",'Infiltration &amp; Ventilation'!AS37+'3 INPUT SAP DATA'!$U41)</f>
        <v/>
      </c>
      <c r="E37" s="24" t="str">
        <f>IF($B37="","",'Infiltration &amp; Ventilation'!AT37+'3 INPUT SAP DATA'!$U41)</f>
        <v/>
      </c>
      <c r="F37" s="24" t="str">
        <f>IF($B37="","",'Infiltration &amp; Ventilation'!AU37+'3 INPUT SAP DATA'!$U41)</f>
        <v/>
      </c>
      <c r="G37" s="24" t="str">
        <f>IF($B37="","",'Infiltration &amp; Ventilation'!AV37+'3 INPUT SAP DATA'!$U41)</f>
        <v/>
      </c>
      <c r="H37" s="24" t="str">
        <f>IF($B37="","",'Infiltration &amp; Ventilation'!AW37+'3 INPUT SAP DATA'!$U41)</f>
        <v/>
      </c>
      <c r="I37" s="24" t="str">
        <f>IF($B37="","",'Infiltration &amp; Ventilation'!AX37+'3 INPUT SAP DATA'!$U41)</f>
        <v/>
      </c>
      <c r="J37" s="24" t="str">
        <f>IF($B37="","",'Infiltration &amp; Ventilation'!AY37+'3 INPUT SAP DATA'!$U41)</f>
        <v/>
      </c>
      <c r="K37" s="24" t="str">
        <f>IF($B37="","",'Infiltration &amp; Ventilation'!AZ37+'3 INPUT SAP DATA'!$U41)</f>
        <v/>
      </c>
      <c r="L37" s="24" t="str">
        <f>IF($B37="","",'Infiltration &amp; Ventilation'!BA37+'3 INPUT SAP DATA'!$U41)</f>
        <v/>
      </c>
      <c r="M37" s="24" t="str">
        <f>IF($B37="","",'Infiltration &amp; Ventilation'!BB37+'3 INPUT SAP DATA'!$U41)</f>
        <v/>
      </c>
      <c r="N37" s="24" t="str">
        <f>IF($B37="","",'Infiltration &amp; Ventilation'!BC37+'3 INPUT SAP DATA'!$U41)</f>
        <v/>
      </c>
      <c r="O37" s="176" t="str">
        <f>IF($B37="","",'3 INPUT SAP DATA'!$T41/(3.6*(C37/'3 INPUT SAP DATA'!$K41)))</f>
        <v/>
      </c>
      <c r="P37" s="176" t="str">
        <f>IF($B37="","",'3 INPUT SAP DATA'!$T41/(3.6*(D37/'3 INPUT SAP DATA'!$K41)))</f>
        <v/>
      </c>
      <c r="Q37" s="176" t="str">
        <f>IF($B37="","",'3 INPUT SAP DATA'!$T41/(3.6*(E37/'3 INPUT SAP DATA'!$K41)))</f>
        <v/>
      </c>
      <c r="R37" s="176" t="str">
        <f>IF($B37="","",'3 INPUT SAP DATA'!$T41/(3.6*(F37/'3 INPUT SAP DATA'!$K41)))</f>
        <v/>
      </c>
      <c r="S37" s="176" t="str">
        <f>IF($B37="","",'3 INPUT SAP DATA'!$T41/(3.6*(G37/'3 INPUT SAP DATA'!$K41)))</f>
        <v/>
      </c>
      <c r="T37" s="176" t="str">
        <f>IF($B37="","",'3 INPUT SAP DATA'!$T41/(3.6*(H37/'3 INPUT SAP DATA'!$K41)))</f>
        <v/>
      </c>
      <c r="U37" s="176" t="str">
        <f>IF($B37="","",'3 INPUT SAP DATA'!$T41/(3.6*(I37/'3 INPUT SAP DATA'!$K41)))</f>
        <v/>
      </c>
      <c r="V37" s="176" t="str">
        <f>IF($B37="","",'3 INPUT SAP DATA'!$T41/(3.6*(J37/'3 INPUT SAP DATA'!$K41)))</f>
        <v/>
      </c>
      <c r="W37" s="176" t="str">
        <f>IF($B37="","",'3 INPUT SAP DATA'!$T41/(3.6*(K37/'3 INPUT SAP DATA'!$K41)))</f>
        <v/>
      </c>
      <c r="X37" s="176" t="str">
        <f>IF($B37="","",'3 INPUT SAP DATA'!$T41/(3.6*(L37/'3 INPUT SAP DATA'!$K41)))</f>
        <v/>
      </c>
      <c r="Y37" s="176" t="str">
        <f>IF($B37="","",'3 INPUT SAP DATA'!$T41/(3.6*(M37/'3 INPUT SAP DATA'!$K41)))</f>
        <v/>
      </c>
      <c r="Z37" s="176" t="str">
        <f>IF($B37="","",'3 INPUT SAP DATA'!$T41/(3.6*(N37/'3 INPUT SAP DATA'!$K41)))</f>
        <v/>
      </c>
      <c r="AA37" s="176" t="str">
        <f t="shared" si="2"/>
        <v/>
      </c>
      <c r="AB37" s="176" t="str">
        <f t="shared" si="3"/>
        <v/>
      </c>
      <c r="AC37" s="176" t="str">
        <f t="shared" si="4"/>
        <v/>
      </c>
      <c r="AD37" s="176" t="str">
        <f t="shared" si="5"/>
        <v/>
      </c>
      <c r="AE37" s="176" t="str">
        <f t="shared" si="6"/>
        <v/>
      </c>
      <c r="AF37" s="176" t="str">
        <f t="shared" si="7"/>
        <v/>
      </c>
      <c r="AG37" s="176" t="str">
        <f t="shared" si="8"/>
        <v/>
      </c>
      <c r="AH37" s="176" t="str">
        <f t="shared" si="9"/>
        <v/>
      </c>
      <c r="AI37" s="176" t="str">
        <f t="shared" si="10"/>
        <v/>
      </c>
      <c r="AJ37" s="176" t="str">
        <f t="shared" si="11"/>
        <v/>
      </c>
      <c r="AK37" s="176" t="str">
        <f t="shared" si="12"/>
        <v/>
      </c>
      <c r="AL37" s="176" t="str">
        <f t="shared" si="13"/>
        <v/>
      </c>
      <c r="AM37" s="175" t="str">
        <f>IF($B37="", "", C37 * (HLOOKUP(AM$8, Data!$D$21:$O$22, 2, FALSE) - INDEX(Data!D$26:D$47, MATCH('3 INPUT SAP DATA'!$C$6, Data!$C$26:$C$47, 0))))</f>
        <v/>
      </c>
      <c r="AN37" s="175" t="str">
        <f>IF($B37="", "", D37 * (HLOOKUP(AN$8, Data!$D$21:$O$22, 2, FALSE) - INDEX(Data!E$26:E$47, MATCH('3 INPUT SAP DATA'!$C$6, Data!$C$26:$C$47, 0))))</f>
        <v/>
      </c>
      <c r="AO37" s="175" t="str">
        <f>IF($B37="", "", E37 * (HLOOKUP(AO$8, Data!$D$21:$O$22, 2, FALSE) - INDEX(Data!F$26:F$47, MATCH('3 INPUT SAP DATA'!$C$6, Data!$C$26:$C$47, 0))))</f>
        <v/>
      </c>
      <c r="AP37" s="175" t="str">
        <f>IF($B37="", "", F37 * (HLOOKUP(AP$8, Data!$D$21:$O$22, 2, FALSE) - INDEX(Data!G$26:G$47, MATCH('3 INPUT SAP DATA'!$C$6, Data!$C$26:$C$47, 0))))</f>
        <v/>
      </c>
      <c r="AQ37" s="175" t="str">
        <f>IF($B37="", "", G37 * (HLOOKUP(AQ$8, Data!$D$21:$O$22, 2, FALSE) - INDEX(Data!H$26:H$47, MATCH('3 INPUT SAP DATA'!$C$6, Data!$C$26:$C$47, 0))))</f>
        <v/>
      </c>
      <c r="AR37" s="175" t="str">
        <f>IF($B37="", "", H37 * (HLOOKUP(AR$8, Data!$D$21:$O$22, 2, FALSE) - INDEX(Data!I$26:I$47, MATCH('3 INPUT SAP DATA'!$C$6, Data!$C$26:$C$47, 0))))</f>
        <v/>
      </c>
      <c r="AS37" s="175" t="str">
        <f>IF($B37="", "", I37 * (HLOOKUP(AS$8, Data!$D$21:$O$22, 2, FALSE) - INDEX(Data!J$26:J$47, MATCH('3 INPUT SAP DATA'!$C$6, Data!$C$26:$C$47, 0))))</f>
        <v/>
      </c>
      <c r="AT37" s="175" t="str">
        <f>IF($B37="", "", J37 * (HLOOKUP(AT$8, Data!$D$21:$O$22, 2, FALSE) - INDEX(Data!K$26:K$47, MATCH('3 INPUT SAP DATA'!$C$6, Data!$C$26:$C$47, 0))))</f>
        <v/>
      </c>
      <c r="AU37" s="175" t="str">
        <f>IF($B37="", "", K37 * (HLOOKUP(AU$8, Data!$D$21:$O$22, 2, FALSE) - INDEX(Data!L$26:L$47, MATCH('3 INPUT SAP DATA'!$C$6, Data!$C$26:$C$47, 0))))</f>
        <v/>
      </c>
      <c r="AV37" s="175" t="str">
        <f>IF($B37="", "", L37 * (HLOOKUP(AV$8, Data!$D$21:$O$22, 2, FALSE) - INDEX(Data!M$26:M$47, MATCH('3 INPUT SAP DATA'!$C$6, Data!$C$26:$C$47, 0))))</f>
        <v/>
      </c>
      <c r="AW37" s="175" t="str">
        <f>IF($B37="", "", M37 * (HLOOKUP(AW$8, Data!$D$21:$O$22, 2, FALSE) - INDEX(Data!N$26:N$47, MATCH('3 INPUT SAP DATA'!$C$6, Data!$C$26:$C$47, 0))))</f>
        <v/>
      </c>
      <c r="AX37" s="175" t="str">
        <f>IF($B37="", "", N37 * (HLOOKUP(AX$8, Data!$D$21:$O$22, 2, FALSE) - INDEX(Data!O$26:O$47, MATCH('3 INPUT SAP DATA'!$C$6, Data!$C$26:$C$47, 0))))</f>
        <v/>
      </c>
      <c r="AY37" s="171" t="str">
        <f>IF($B37="","",(IHG!CI38+'3 INPUT SAP DATA'!V41)/AM37)</f>
        <v/>
      </c>
      <c r="AZ37" s="171" t="str">
        <f>IF($B37="","",(IHG!CJ38+'3 INPUT SAP DATA'!W41)/AN37)</f>
        <v/>
      </c>
      <c r="BA37" s="171" t="str">
        <f>IF($B37="","",(IHG!CK38+'3 INPUT SAP DATA'!X41)/AO37)</f>
        <v/>
      </c>
      <c r="BB37" s="171" t="str">
        <f>IF($B37="","",(IHG!CL38+'3 INPUT SAP DATA'!Y41)/AP37)</f>
        <v/>
      </c>
      <c r="BC37" s="171" t="str">
        <f>IF($B37="","",(IHG!CM38+'3 INPUT SAP DATA'!Z41)/AQ37)</f>
        <v/>
      </c>
      <c r="BD37" s="171" t="str">
        <f>IF($B37="","",(IHG!CN38+'3 INPUT SAP DATA'!AA41)/AR37)</f>
        <v/>
      </c>
      <c r="BE37" s="171" t="str">
        <f>IF($B37="","",(IHG!CO38+'3 INPUT SAP DATA'!AB41)/AS37)</f>
        <v/>
      </c>
      <c r="BF37" s="171" t="str">
        <f>IF($B37="","",(IHG!CP38+'3 INPUT SAP DATA'!AC41)/AT37)</f>
        <v/>
      </c>
      <c r="BG37" s="171" t="str">
        <f>IF($B37="","",(IHG!CQ38+'3 INPUT SAP DATA'!AD41)/AU37)</f>
        <v/>
      </c>
      <c r="BH37" s="171" t="str">
        <f>IF($B37="","",(IHG!CR38+'3 INPUT SAP DATA'!AE41)/AV37)</f>
        <v/>
      </c>
      <c r="BI37" s="171" t="str">
        <f>IF($B37="","",(IHG!CS38+'3 INPUT SAP DATA'!AF41)/AW37)</f>
        <v/>
      </c>
      <c r="BJ37" s="171" t="str">
        <f>IF($B37="","",(IHG!CT38+'3 INPUT SAP DATA'!AG41)/AX37)</f>
        <v/>
      </c>
      <c r="BK37" s="171" t="str">
        <f t="shared" si="25"/>
        <v/>
      </c>
      <c r="BL37" s="171" t="str">
        <f t="shared" si="26"/>
        <v/>
      </c>
      <c r="BM37" s="171" t="str">
        <f t="shared" si="27"/>
        <v/>
      </c>
      <c r="BN37" s="171" t="str">
        <f t="shared" si="28"/>
        <v/>
      </c>
      <c r="BO37" s="171" t="str">
        <f t="shared" si="29"/>
        <v/>
      </c>
      <c r="BP37" s="171" t="str">
        <f t="shared" si="30"/>
        <v/>
      </c>
      <c r="BQ37" s="171" t="str">
        <f t="shared" si="31"/>
        <v/>
      </c>
      <c r="BR37" s="171" t="str">
        <f t="shared" si="32"/>
        <v/>
      </c>
      <c r="BS37" s="171" t="str">
        <f t="shared" si="33"/>
        <v/>
      </c>
      <c r="BT37" s="171" t="str">
        <f t="shared" si="34"/>
        <v/>
      </c>
      <c r="BU37" s="171" t="str">
        <f t="shared" si="35"/>
        <v/>
      </c>
      <c r="BV37" s="171" t="str">
        <f t="shared" si="36"/>
        <v/>
      </c>
    </row>
    <row r="38" spans="2:74" s="17" customFormat="1" ht="19.899999999999999" customHeight="1">
      <c r="B38" s="16" t="str">
        <f>IF('3 INPUT SAP DATA'!H42="","",'3 INPUT SAP DATA'!H42)</f>
        <v/>
      </c>
      <c r="C38" s="24" t="str">
        <f>IF($B38="","",'Infiltration &amp; Ventilation'!AR38+'3 INPUT SAP DATA'!$U42)</f>
        <v/>
      </c>
      <c r="D38" s="24" t="str">
        <f>IF($B38="","",'Infiltration &amp; Ventilation'!AS38+'3 INPUT SAP DATA'!$U42)</f>
        <v/>
      </c>
      <c r="E38" s="24" t="str">
        <f>IF($B38="","",'Infiltration &amp; Ventilation'!AT38+'3 INPUT SAP DATA'!$U42)</f>
        <v/>
      </c>
      <c r="F38" s="24" t="str">
        <f>IF($B38="","",'Infiltration &amp; Ventilation'!AU38+'3 INPUT SAP DATA'!$U42)</f>
        <v/>
      </c>
      <c r="G38" s="24" t="str">
        <f>IF($B38="","",'Infiltration &amp; Ventilation'!AV38+'3 INPUT SAP DATA'!$U42)</f>
        <v/>
      </c>
      <c r="H38" s="24" t="str">
        <f>IF($B38="","",'Infiltration &amp; Ventilation'!AW38+'3 INPUT SAP DATA'!$U42)</f>
        <v/>
      </c>
      <c r="I38" s="24" t="str">
        <f>IF($B38="","",'Infiltration &amp; Ventilation'!AX38+'3 INPUT SAP DATA'!$U42)</f>
        <v/>
      </c>
      <c r="J38" s="24" t="str">
        <f>IF($B38="","",'Infiltration &amp; Ventilation'!AY38+'3 INPUT SAP DATA'!$U42)</f>
        <v/>
      </c>
      <c r="K38" s="24" t="str">
        <f>IF($B38="","",'Infiltration &amp; Ventilation'!AZ38+'3 INPUT SAP DATA'!$U42)</f>
        <v/>
      </c>
      <c r="L38" s="24" t="str">
        <f>IF($B38="","",'Infiltration &amp; Ventilation'!BA38+'3 INPUT SAP DATA'!$U42)</f>
        <v/>
      </c>
      <c r="M38" s="24" t="str">
        <f>IF($B38="","",'Infiltration &amp; Ventilation'!BB38+'3 INPUT SAP DATA'!$U42)</f>
        <v/>
      </c>
      <c r="N38" s="24" t="str">
        <f>IF($B38="","",'Infiltration &amp; Ventilation'!BC38+'3 INPUT SAP DATA'!$U42)</f>
        <v/>
      </c>
      <c r="O38" s="176" t="str">
        <f>IF($B38="","",'3 INPUT SAP DATA'!$T42/(3.6*(C38/'3 INPUT SAP DATA'!$K42)))</f>
        <v/>
      </c>
      <c r="P38" s="176" t="str">
        <f>IF($B38="","",'3 INPUT SAP DATA'!$T42/(3.6*(D38/'3 INPUT SAP DATA'!$K42)))</f>
        <v/>
      </c>
      <c r="Q38" s="176" t="str">
        <f>IF($B38="","",'3 INPUT SAP DATA'!$T42/(3.6*(E38/'3 INPUT SAP DATA'!$K42)))</f>
        <v/>
      </c>
      <c r="R38" s="176" t="str">
        <f>IF($B38="","",'3 INPUT SAP DATA'!$T42/(3.6*(F38/'3 INPUT SAP DATA'!$K42)))</f>
        <v/>
      </c>
      <c r="S38" s="176" t="str">
        <f>IF($B38="","",'3 INPUT SAP DATA'!$T42/(3.6*(G38/'3 INPUT SAP DATA'!$K42)))</f>
        <v/>
      </c>
      <c r="T38" s="176" t="str">
        <f>IF($B38="","",'3 INPUT SAP DATA'!$T42/(3.6*(H38/'3 INPUT SAP DATA'!$K42)))</f>
        <v/>
      </c>
      <c r="U38" s="176" t="str">
        <f>IF($B38="","",'3 INPUT SAP DATA'!$T42/(3.6*(I38/'3 INPUT SAP DATA'!$K42)))</f>
        <v/>
      </c>
      <c r="V38" s="176" t="str">
        <f>IF($B38="","",'3 INPUT SAP DATA'!$T42/(3.6*(J38/'3 INPUT SAP DATA'!$K42)))</f>
        <v/>
      </c>
      <c r="W38" s="176" t="str">
        <f>IF($B38="","",'3 INPUT SAP DATA'!$T42/(3.6*(K38/'3 INPUT SAP DATA'!$K42)))</f>
        <v/>
      </c>
      <c r="X38" s="176" t="str">
        <f>IF($B38="","",'3 INPUT SAP DATA'!$T42/(3.6*(L38/'3 INPUT SAP DATA'!$K42)))</f>
        <v/>
      </c>
      <c r="Y38" s="176" t="str">
        <f>IF($B38="","",'3 INPUT SAP DATA'!$T42/(3.6*(M38/'3 INPUT SAP DATA'!$K42)))</f>
        <v/>
      </c>
      <c r="Z38" s="176" t="str">
        <f>IF($B38="","",'3 INPUT SAP DATA'!$T42/(3.6*(N38/'3 INPUT SAP DATA'!$K42)))</f>
        <v/>
      </c>
      <c r="AA38" s="176" t="str">
        <f t="shared" si="2"/>
        <v/>
      </c>
      <c r="AB38" s="176" t="str">
        <f t="shared" si="3"/>
        <v/>
      </c>
      <c r="AC38" s="176" t="str">
        <f t="shared" si="4"/>
        <v/>
      </c>
      <c r="AD38" s="176" t="str">
        <f t="shared" si="5"/>
        <v/>
      </c>
      <c r="AE38" s="176" t="str">
        <f t="shared" si="6"/>
        <v/>
      </c>
      <c r="AF38" s="176" t="str">
        <f t="shared" si="7"/>
        <v/>
      </c>
      <c r="AG38" s="176" t="str">
        <f t="shared" si="8"/>
        <v/>
      </c>
      <c r="AH38" s="176" t="str">
        <f t="shared" si="9"/>
        <v/>
      </c>
      <c r="AI38" s="176" t="str">
        <f t="shared" si="10"/>
        <v/>
      </c>
      <c r="AJ38" s="176" t="str">
        <f t="shared" si="11"/>
        <v/>
      </c>
      <c r="AK38" s="176" t="str">
        <f t="shared" si="12"/>
        <v/>
      </c>
      <c r="AL38" s="176" t="str">
        <f t="shared" si="13"/>
        <v/>
      </c>
      <c r="AM38" s="175" t="str">
        <f>IF($B38="", "", C38 * (HLOOKUP(AM$8, Data!$D$21:$O$22, 2, FALSE) - INDEX(Data!D$26:D$47, MATCH('3 INPUT SAP DATA'!$C$6, Data!$C$26:$C$47, 0))))</f>
        <v/>
      </c>
      <c r="AN38" s="175" t="str">
        <f>IF($B38="", "", D38 * (HLOOKUP(AN$8, Data!$D$21:$O$22, 2, FALSE) - INDEX(Data!E$26:E$47, MATCH('3 INPUT SAP DATA'!$C$6, Data!$C$26:$C$47, 0))))</f>
        <v/>
      </c>
      <c r="AO38" s="175" t="str">
        <f>IF($B38="", "", E38 * (HLOOKUP(AO$8, Data!$D$21:$O$22, 2, FALSE) - INDEX(Data!F$26:F$47, MATCH('3 INPUT SAP DATA'!$C$6, Data!$C$26:$C$47, 0))))</f>
        <v/>
      </c>
      <c r="AP38" s="175" t="str">
        <f>IF($B38="", "", F38 * (HLOOKUP(AP$8, Data!$D$21:$O$22, 2, FALSE) - INDEX(Data!G$26:G$47, MATCH('3 INPUT SAP DATA'!$C$6, Data!$C$26:$C$47, 0))))</f>
        <v/>
      </c>
      <c r="AQ38" s="175" t="str">
        <f>IF($B38="", "", G38 * (HLOOKUP(AQ$8, Data!$D$21:$O$22, 2, FALSE) - INDEX(Data!H$26:H$47, MATCH('3 INPUT SAP DATA'!$C$6, Data!$C$26:$C$47, 0))))</f>
        <v/>
      </c>
      <c r="AR38" s="175" t="str">
        <f>IF($B38="", "", H38 * (HLOOKUP(AR$8, Data!$D$21:$O$22, 2, FALSE) - INDEX(Data!I$26:I$47, MATCH('3 INPUT SAP DATA'!$C$6, Data!$C$26:$C$47, 0))))</f>
        <v/>
      </c>
      <c r="AS38" s="175" t="str">
        <f>IF($B38="", "", I38 * (HLOOKUP(AS$8, Data!$D$21:$O$22, 2, FALSE) - INDEX(Data!J$26:J$47, MATCH('3 INPUT SAP DATA'!$C$6, Data!$C$26:$C$47, 0))))</f>
        <v/>
      </c>
      <c r="AT38" s="175" t="str">
        <f>IF($B38="", "", J38 * (HLOOKUP(AT$8, Data!$D$21:$O$22, 2, FALSE) - INDEX(Data!K$26:K$47, MATCH('3 INPUT SAP DATA'!$C$6, Data!$C$26:$C$47, 0))))</f>
        <v/>
      </c>
      <c r="AU38" s="175" t="str">
        <f>IF($B38="", "", K38 * (HLOOKUP(AU$8, Data!$D$21:$O$22, 2, FALSE) - INDEX(Data!L$26:L$47, MATCH('3 INPUT SAP DATA'!$C$6, Data!$C$26:$C$47, 0))))</f>
        <v/>
      </c>
      <c r="AV38" s="175" t="str">
        <f>IF($B38="", "", L38 * (HLOOKUP(AV$8, Data!$D$21:$O$22, 2, FALSE) - INDEX(Data!M$26:M$47, MATCH('3 INPUT SAP DATA'!$C$6, Data!$C$26:$C$47, 0))))</f>
        <v/>
      </c>
      <c r="AW38" s="175" t="str">
        <f>IF($B38="", "", M38 * (HLOOKUP(AW$8, Data!$D$21:$O$22, 2, FALSE) - INDEX(Data!N$26:N$47, MATCH('3 INPUT SAP DATA'!$C$6, Data!$C$26:$C$47, 0))))</f>
        <v/>
      </c>
      <c r="AX38" s="175" t="str">
        <f>IF($B38="", "", N38 * (HLOOKUP(AX$8, Data!$D$21:$O$22, 2, FALSE) - INDEX(Data!O$26:O$47, MATCH('3 INPUT SAP DATA'!$C$6, Data!$C$26:$C$47, 0))))</f>
        <v/>
      </c>
      <c r="AY38" s="171" t="str">
        <f>IF($B38="","",(IHG!CI39+'3 INPUT SAP DATA'!V42)/AM38)</f>
        <v/>
      </c>
      <c r="AZ38" s="171" t="str">
        <f>IF($B38="","",(IHG!CJ39+'3 INPUT SAP DATA'!W42)/AN38)</f>
        <v/>
      </c>
      <c r="BA38" s="171" t="str">
        <f>IF($B38="","",(IHG!CK39+'3 INPUT SAP DATA'!X42)/AO38)</f>
        <v/>
      </c>
      <c r="BB38" s="171" t="str">
        <f>IF($B38="","",(IHG!CL39+'3 INPUT SAP DATA'!Y42)/AP38)</f>
        <v/>
      </c>
      <c r="BC38" s="171" t="str">
        <f>IF($B38="","",(IHG!CM39+'3 INPUT SAP DATA'!Z42)/AQ38)</f>
        <v/>
      </c>
      <c r="BD38" s="171" t="str">
        <f>IF($B38="","",(IHG!CN39+'3 INPUT SAP DATA'!AA42)/AR38)</f>
        <v/>
      </c>
      <c r="BE38" s="171" t="str">
        <f>IF($B38="","",(IHG!CO39+'3 INPUT SAP DATA'!AB42)/AS38)</f>
        <v/>
      </c>
      <c r="BF38" s="171" t="str">
        <f>IF($B38="","",(IHG!CP39+'3 INPUT SAP DATA'!AC42)/AT38)</f>
        <v/>
      </c>
      <c r="BG38" s="171" t="str">
        <f>IF($B38="","",(IHG!CQ39+'3 INPUT SAP DATA'!AD42)/AU38)</f>
        <v/>
      </c>
      <c r="BH38" s="171" t="str">
        <f>IF($B38="","",(IHG!CR39+'3 INPUT SAP DATA'!AE42)/AV38)</f>
        <v/>
      </c>
      <c r="BI38" s="171" t="str">
        <f>IF($B38="","",(IHG!CS39+'3 INPUT SAP DATA'!AF42)/AW38)</f>
        <v/>
      </c>
      <c r="BJ38" s="171" t="str">
        <f>IF($B38="","",(IHG!CT39+'3 INPUT SAP DATA'!AG42)/AX38)</f>
        <v/>
      </c>
      <c r="BK38" s="171" t="str">
        <f t="shared" si="25"/>
        <v/>
      </c>
      <c r="BL38" s="171" t="str">
        <f t="shared" si="26"/>
        <v/>
      </c>
      <c r="BM38" s="171" t="str">
        <f t="shared" si="27"/>
        <v/>
      </c>
      <c r="BN38" s="171" t="str">
        <f t="shared" si="28"/>
        <v/>
      </c>
      <c r="BO38" s="171" t="str">
        <f t="shared" si="29"/>
        <v/>
      </c>
      <c r="BP38" s="171" t="str">
        <f t="shared" si="30"/>
        <v/>
      </c>
      <c r="BQ38" s="171" t="str">
        <f t="shared" si="31"/>
        <v/>
      </c>
      <c r="BR38" s="171" t="str">
        <f t="shared" si="32"/>
        <v/>
      </c>
      <c r="BS38" s="171" t="str">
        <f t="shared" si="33"/>
        <v/>
      </c>
      <c r="BT38" s="171" t="str">
        <f t="shared" si="34"/>
        <v/>
      </c>
      <c r="BU38" s="171" t="str">
        <f t="shared" si="35"/>
        <v/>
      </c>
      <c r="BV38" s="171" t="str">
        <f t="shared" si="36"/>
        <v/>
      </c>
    </row>
    <row r="39" spans="2:74" s="17" customFormat="1" ht="19.899999999999999" customHeight="1">
      <c r="B39" s="16" t="str">
        <f>IF('3 INPUT SAP DATA'!H43="","",'3 INPUT SAP DATA'!H43)</f>
        <v/>
      </c>
      <c r="C39" s="24" t="str">
        <f>IF($B39="","",'Infiltration &amp; Ventilation'!AR39+'3 INPUT SAP DATA'!$U43)</f>
        <v/>
      </c>
      <c r="D39" s="24" t="str">
        <f>IF($B39="","",'Infiltration &amp; Ventilation'!AS39+'3 INPUT SAP DATA'!$U43)</f>
        <v/>
      </c>
      <c r="E39" s="24" t="str">
        <f>IF($B39="","",'Infiltration &amp; Ventilation'!AT39+'3 INPUT SAP DATA'!$U43)</f>
        <v/>
      </c>
      <c r="F39" s="24" t="str">
        <f>IF($B39="","",'Infiltration &amp; Ventilation'!AU39+'3 INPUT SAP DATA'!$U43)</f>
        <v/>
      </c>
      <c r="G39" s="24" t="str">
        <f>IF($B39="","",'Infiltration &amp; Ventilation'!AV39+'3 INPUT SAP DATA'!$U43)</f>
        <v/>
      </c>
      <c r="H39" s="24" t="str">
        <f>IF($B39="","",'Infiltration &amp; Ventilation'!AW39+'3 INPUT SAP DATA'!$U43)</f>
        <v/>
      </c>
      <c r="I39" s="24" t="str">
        <f>IF($B39="","",'Infiltration &amp; Ventilation'!AX39+'3 INPUT SAP DATA'!$U43)</f>
        <v/>
      </c>
      <c r="J39" s="24" t="str">
        <f>IF($B39="","",'Infiltration &amp; Ventilation'!AY39+'3 INPUT SAP DATA'!$U43)</f>
        <v/>
      </c>
      <c r="K39" s="24" t="str">
        <f>IF($B39="","",'Infiltration &amp; Ventilation'!AZ39+'3 INPUT SAP DATA'!$U43)</f>
        <v/>
      </c>
      <c r="L39" s="24" t="str">
        <f>IF($B39="","",'Infiltration &amp; Ventilation'!BA39+'3 INPUT SAP DATA'!$U43)</f>
        <v/>
      </c>
      <c r="M39" s="24" t="str">
        <f>IF($B39="","",'Infiltration &amp; Ventilation'!BB39+'3 INPUT SAP DATA'!$U43)</f>
        <v/>
      </c>
      <c r="N39" s="24" t="str">
        <f>IF($B39="","",'Infiltration &amp; Ventilation'!BC39+'3 INPUT SAP DATA'!$U43)</f>
        <v/>
      </c>
      <c r="O39" s="176" t="str">
        <f>IF($B39="","",'3 INPUT SAP DATA'!$T43/(3.6*(C39/'3 INPUT SAP DATA'!$K43)))</f>
        <v/>
      </c>
      <c r="P39" s="176" t="str">
        <f>IF($B39="","",'3 INPUT SAP DATA'!$T43/(3.6*(D39/'3 INPUT SAP DATA'!$K43)))</f>
        <v/>
      </c>
      <c r="Q39" s="176" t="str">
        <f>IF($B39="","",'3 INPUT SAP DATA'!$T43/(3.6*(E39/'3 INPUT SAP DATA'!$K43)))</f>
        <v/>
      </c>
      <c r="R39" s="176" t="str">
        <f>IF($B39="","",'3 INPUT SAP DATA'!$T43/(3.6*(F39/'3 INPUT SAP DATA'!$K43)))</f>
        <v/>
      </c>
      <c r="S39" s="176" t="str">
        <f>IF($B39="","",'3 INPUT SAP DATA'!$T43/(3.6*(G39/'3 INPUT SAP DATA'!$K43)))</f>
        <v/>
      </c>
      <c r="T39" s="176" t="str">
        <f>IF($B39="","",'3 INPUT SAP DATA'!$T43/(3.6*(H39/'3 INPUT SAP DATA'!$K43)))</f>
        <v/>
      </c>
      <c r="U39" s="176" t="str">
        <f>IF($B39="","",'3 INPUT SAP DATA'!$T43/(3.6*(I39/'3 INPUT SAP DATA'!$K43)))</f>
        <v/>
      </c>
      <c r="V39" s="176" t="str">
        <f>IF($B39="","",'3 INPUT SAP DATA'!$T43/(3.6*(J39/'3 INPUT SAP DATA'!$K43)))</f>
        <v/>
      </c>
      <c r="W39" s="176" t="str">
        <f>IF($B39="","",'3 INPUT SAP DATA'!$T43/(3.6*(K39/'3 INPUT SAP DATA'!$K43)))</f>
        <v/>
      </c>
      <c r="X39" s="176" t="str">
        <f>IF($B39="","",'3 INPUT SAP DATA'!$T43/(3.6*(L39/'3 INPUT SAP DATA'!$K43)))</f>
        <v/>
      </c>
      <c r="Y39" s="176" t="str">
        <f>IF($B39="","",'3 INPUT SAP DATA'!$T43/(3.6*(M39/'3 INPUT SAP DATA'!$K43)))</f>
        <v/>
      </c>
      <c r="Z39" s="176" t="str">
        <f>IF($B39="","",'3 INPUT SAP DATA'!$T43/(3.6*(N39/'3 INPUT SAP DATA'!$K43)))</f>
        <v/>
      </c>
      <c r="AA39" s="176" t="str">
        <f t="shared" si="2"/>
        <v/>
      </c>
      <c r="AB39" s="176" t="str">
        <f t="shared" si="3"/>
        <v/>
      </c>
      <c r="AC39" s="176" t="str">
        <f t="shared" si="4"/>
        <v/>
      </c>
      <c r="AD39" s="176" t="str">
        <f t="shared" si="5"/>
        <v/>
      </c>
      <c r="AE39" s="176" t="str">
        <f t="shared" si="6"/>
        <v/>
      </c>
      <c r="AF39" s="176" t="str">
        <f t="shared" si="7"/>
        <v/>
      </c>
      <c r="AG39" s="176" t="str">
        <f t="shared" si="8"/>
        <v/>
      </c>
      <c r="AH39" s="176" t="str">
        <f t="shared" si="9"/>
        <v/>
      </c>
      <c r="AI39" s="176" t="str">
        <f t="shared" si="10"/>
        <v/>
      </c>
      <c r="AJ39" s="176" t="str">
        <f t="shared" si="11"/>
        <v/>
      </c>
      <c r="AK39" s="176" t="str">
        <f t="shared" si="12"/>
        <v/>
      </c>
      <c r="AL39" s="176" t="str">
        <f t="shared" si="13"/>
        <v/>
      </c>
      <c r="AM39" s="175" t="str">
        <f>IF($B39="", "", C39 * (HLOOKUP(AM$8, Data!$D$21:$O$22, 2, FALSE) - INDEX(Data!D$26:D$47, MATCH('3 INPUT SAP DATA'!$C$6, Data!$C$26:$C$47, 0))))</f>
        <v/>
      </c>
      <c r="AN39" s="175" t="str">
        <f>IF($B39="", "", D39 * (HLOOKUP(AN$8, Data!$D$21:$O$22, 2, FALSE) - INDEX(Data!E$26:E$47, MATCH('3 INPUT SAP DATA'!$C$6, Data!$C$26:$C$47, 0))))</f>
        <v/>
      </c>
      <c r="AO39" s="175" t="str">
        <f>IF($B39="", "", E39 * (HLOOKUP(AO$8, Data!$D$21:$O$22, 2, FALSE) - INDEX(Data!F$26:F$47, MATCH('3 INPUT SAP DATA'!$C$6, Data!$C$26:$C$47, 0))))</f>
        <v/>
      </c>
      <c r="AP39" s="175" t="str">
        <f>IF($B39="", "", F39 * (HLOOKUP(AP$8, Data!$D$21:$O$22, 2, FALSE) - INDEX(Data!G$26:G$47, MATCH('3 INPUT SAP DATA'!$C$6, Data!$C$26:$C$47, 0))))</f>
        <v/>
      </c>
      <c r="AQ39" s="175" t="str">
        <f>IF($B39="", "", G39 * (HLOOKUP(AQ$8, Data!$D$21:$O$22, 2, FALSE) - INDEX(Data!H$26:H$47, MATCH('3 INPUT SAP DATA'!$C$6, Data!$C$26:$C$47, 0))))</f>
        <v/>
      </c>
      <c r="AR39" s="175" t="str">
        <f>IF($B39="", "", H39 * (HLOOKUP(AR$8, Data!$D$21:$O$22, 2, FALSE) - INDEX(Data!I$26:I$47, MATCH('3 INPUT SAP DATA'!$C$6, Data!$C$26:$C$47, 0))))</f>
        <v/>
      </c>
      <c r="AS39" s="175" t="str">
        <f>IF($B39="", "", I39 * (HLOOKUP(AS$8, Data!$D$21:$O$22, 2, FALSE) - INDEX(Data!J$26:J$47, MATCH('3 INPUT SAP DATA'!$C$6, Data!$C$26:$C$47, 0))))</f>
        <v/>
      </c>
      <c r="AT39" s="175" t="str">
        <f>IF($B39="", "", J39 * (HLOOKUP(AT$8, Data!$D$21:$O$22, 2, FALSE) - INDEX(Data!K$26:K$47, MATCH('3 INPUT SAP DATA'!$C$6, Data!$C$26:$C$47, 0))))</f>
        <v/>
      </c>
      <c r="AU39" s="175" t="str">
        <f>IF($B39="", "", K39 * (HLOOKUP(AU$8, Data!$D$21:$O$22, 2, FALSE) - INDEX(Data!L$26:L$47, MATCH('3 INPUT SAP DATA'!$C$6, Data!$C$26:$C$47, 0))))</f>
        <v/>
      </c>
      <c r="AV39" s="175" t="str">
        <f>IF($B39="", "", L39 * (HLOOKUP(AV$8, Data!$D$21:$O$22, 2, FALSE) - INDEX(Data!M$26:M$47, MATCH('3 INPUT SAP DATA'!$C$6, Data!$C$26:$C$47, 0))))</f>
        <v/>
      </c>
      <c r="AW39" s="175" t="str">
        <f>IF($B39="", "", M39 * (HLOOKUP(AW$8, Data!$D$21:$O$22, 2, FALSE) - INDEX(Data!N$26:N$47, MATCH('3 INPUT SAP DATA'!$C$6, Data!$C$26:$C$47, 0))))</f>
        <v/>
      </c>
      <c r="AX39" s="175" t="str">
        <f>IF($B39="", "", N39 * (HLOOKUP(AX$8, Data!$D$21:$O$22, 2, FALSE) - INDEX(Data!O$26:O$47, MATCH('3 INPUT SAP DATA'!$C$6, Data!$C$26:$C$47, 0))))</f>
        <v/>
      </c>
      <c r="AY39" s="171" t="str">
        <f>IF($B39="","",(IHG!CI40+'3 INPUT SAP DATA'!V43)/AM39)</f>
        <v/>
      </c>
      <c r="AZ39" s="171" t="str">
        <f>IF($B39="","",(IHG!CJ40+'3 INPUT SAP DATA'!W43)/AN39)</f>
        <v/>
      </c>
      <c r="BA39" s="171" t="str">
        <f>IF($B39="","",(IHG!CK40+'3 INPUT SAP DATA'!X43)/AO39)</f>
        <v/>
      </c>
      <c r="BB39" s="171" t="str">
        <f>IF($B39="","",(IHG!CL40+'3 INPUT SAP DATA'!Y43)/AP39)</f>
        <v/>
      </c>
      <c r="BC39" s="171" t="str">
        <f>IF($B39="","",(IHG!CM40+'3 INPUT SAP DATA'!Z43)/AQ39)</f>
        <v/>
      </c>
      <c r="BD39" s="171" t="str">
        <f>IF($B39="","",(IHG!CN40+'3 INPUT SAP DATA'!AA43)/AR39)</f>
        <v/>
      </c>
      <c r="BE39" s="171" t="str">
        <f>IF($B39="","",(IHG!CO40+'3 INPUT SAP DATA'!AB43)/AS39)</f>
        <v/>
      </c>
      <c r="BF39" s="171" t="str">
        <f>IF($B39="","",(IHG!CP40+'3 INPUT SAP DATA'!AC43)/AT39)</f>
        <v/>
      </c>
      <c r="BG39" s="171" t="str">
        <f>IF($B39="","",(IHG!CQ40+'3 INPUT SAP DATA'!AD43)/AU39)</f>
        <v/>
      </c>
      <c r="BH39" s="171" t="str">
        <f>IF($B39="","",(IHG!CR40+'3 INPUT SAP DATA'!AE43)/AV39)</f>
        <v/>
      </c>
      <c r="BI39" s="171" t="str">
        <f>IF($B39="","",(IHG!CS40+'3 INPUT SAP DATA'!AF43)/AW39)</f>
        <v/>
      </c>
      <c r="BJ39" s="171" t="str">
        <f>IF($B39="","",(IHG!CT40+'3 INPUT SAP DATA'!AG43)/AX39)</f>
        <v/>
      </c>
      <c r="BK39" s="171" t="str">
        <f t="shared" si="25"/>
        <v/>
      </c>
      <c r="BL39" s="171" t="str">
        <f t="shared" si="26"/>
        <v/>
      </c>
      <c r="BM39" s="171" t="str">
        <f t="shared" si="27"/>
        <v/>
      </c>
      <c r="BN39" s="171" t="str">
        <f t="shared" si="28"/>
        <v/>
      </c>
      <c r="BO39" s="171" t="str">
        <f t="shared" si="29"/>
        <v/>
      </c>
      <c r="BP39" s="171" t="str">
        <f t="shared" si="30"/>
        <v/>
      </c>
      <c r="BQ39" s="171" t="str">
        <f t="shared" si="31"/>
        <v/>
      </c>
      <c r="BR39" s="171" t="str">
        <f t="shared" si="32"/>
        <v/>
      </c>
      <c r="BS39" s="171" t="str">
        <f t="shared" si="33"/>
        <v/>
      </c>
      <c r="BT39" s="171" t="str">
        <f t="shared" si="34"/>
        <v/>
      </c>
      <c r="BU39" s="171" t="str">
        <f t="shared" si="35"/>
        <v/>
      </c>
      <c r="BV39" s="171" t="str">
        <f t="shared" si="36"/>
        <v/>
      </c>
    </row>
    <row r="40" spans="2:74" s="17" customFormat="1" ht="19.899999999999999" customHeight="1">
      <c r="B40" s="16" t="str">
        <f>IF('3 INPUT SAP DATA'!H44="","",'3 INPUT SAP DATA'!H44)</f>
        <v/>
      </c>
      <c r="C40" s="24" t="str">
        <f>IF($B40="","",'Infiltration &amp; Ventilation'!AR40+'3 INPUT SAP DATA'!$U44)</f>
        <v/>
      </c>
      <c r="D40" s="24" t="str">
        <f>IF($B40="","",'Infiltration &amp; Ventilation'!AS40+'3 INPUT SAP DATA'!$U44)</f>
        <v/>
      </c>
      <c r="E40" s="24" t="str">
        <f>IF($B40="","",'Infiltration &amp; Ventilation'!AT40+'3 INPUT SAP DATA'!$U44)</f>
        <v/>
      </c>
      <c r="F40" s="24" t="str">
        <f>IF($B40="","",'Infiltration &amp; Ventilation'!AU40+'3 INPUT SAP DATA'!$U44)</f>
        <v/>
      </c>
      <c r="G40" s="24" t="str">
        <f>IF($B40="","",'Infiltration &amp; Ventilation'!AV40+'3 INPUT SAP DATA'!$U44)</f>
        <v/>
      </c>
      <c r="H40" s="24" t="str">
        <f>IF($B40="","",'Infiltration &amp; Ventilation'!AW40+'3 INPUT SAP DATA'!$U44)</f>
        <v/>
      </c>
      <c r="I40" s="24" t="str">
        <f>IF($B40="","",'Infiltration &amp; Ventilation'!AX40+'3 INPUT SAP DATA'!$U44)</f>
        <v/>
      </c>
      <c r="J40" s="24" t="str">
        <f>IF($B40="","",'Infiltration &amp; Ventilation'!AY40+'3 INPUT SAP DATA'!$U44)</f>
        <v/>
      </c>
      <c r="K40" s="24" t="str">
        <f>IF($B40="","",'Infiltration &amp; Ventilation'!AZ40+'3 INPUT SAP DATA'!$U44)</f>
        <v/>
      </c>
      <c r="L40" s="24" t="str">
        <f>IF($B40="","",'Infiltration &amp; Ventilation'!BA40+'3 INPUT SAP DATA'!$U44)</f>
        <v/>
      </c>
      <c r="M40" s="24" t="str">
        <f>IF($B40="","",'Infiltration &amp; Ventilation'!BB40+'3 INPUT SAP DATA'!$U44)</f>
        <v/>
      </c>
      <c r="N40" s="24" t="str">
        <f>IF($B40="","",'Infiltration &amp; Ventilation'!BC40+'3 INPUT SAP DATA'!$U44)</f>
        <v/>
      </c>
      <c r="O40" s="176" t="str">
        <f>IF($B40="","",'3 INPUT SAP DATA'!$T44/(3.6*(C40/'3 INPUT SAP DATA'!$K44)))</f>
        <v/>
      </c>
      <c r="P40" s="176" t="str">
        <f>IF($B40="","",'3 INPUT SAP DATA'!$T44/(3.6*(D40/'3 INPUT SAP DATA'!$K44)))</f>
        <v/>
      </c>
      <c r="Q40" s="176" t="str">
        <f>IF($B40="","",'3 INPUT SAP DATA'!$T44/(3.6*(E40/'3 INPUT SAP DATA'!$K44)))</f>
        <v/>
      </c>
      <c r="R40" s="176" t="str">
        <f>IF($B40="","",'3 INPUT SAP DATA'!$T44/(3.6*(F40/'3 INPUT SAP DATA'!$K44)))</f>
        <v/>
      </c>
      <c r="S40" s="176" t="str">
        <f>IF($B40="","",'3 INPUT SAP DATA'!$T44/(3.6*(G40/'3 INPUT SAP DATA'!$K44)))</f>
        <v/>
      </c>
      <c r="T40" s="176" t="str">
        <f>IF($B40="","",'3 INPUT SAP DATA'!$T44/(3.6*(H40/'3 INPUT SAP DATA'!$K44)))</f>
        <v/>
      </c>
      <c r="U40" s="176" t="str">
        <f>IF($B40="","",'3 INPUT SAP DATA'!$T44/(3.6*(I40/'3 INPUT SAP DATA'!$K44)))</f>
        <v/>
      </c>
      <c r="V40" s="176" t="str">
        <f>IF($B40="","",'3 INPUT SAP DATA'!$T44/(3.6*(J40/'3 INPUT SAP DATA'!$K44)))</f>
        <v/>
      </c>
      <c r="W40" s="176" t="str">
        <f>IF($B40="","",'3 INPUT SAP DATA'!$T44/(3.6*(K40/'3 INPUT SAP DATA'!$K44)))</f>
        <v/>
      </c>
      <c r="X40" s="176" t="str">
        <f>IF($B40="","",'3 INPUT SAP DATA'!$T44/(3.6*(L40/'3 INPUT SAP DATA'!$K44)))</f>
        <v/>
      </c>
      <c r="Y40" s="176" t="str">
        <f>IF($B40="","",'3 INPUT SAP DATA'!$T44/(3.6*(M40/'3 INPUT SAP DATA'!$K44)))</f>
        <v/>
      </c>
      <c r="Z40" s="176" t="str">
        <f>IF($B40="","",'3 INPUT SAP DATA'!$T44/(3.6*(N40/'3 INPUT SAP DATA'!$K44)))</f>
        <v/>
      </c>
      <c r="AA40" s="176" t="str">
        <f t="shared" si="2"/>
        <v/>
      </c>
      <c r="AB40" s="176" t="str">
        <f t="shared" si="3"/>
        <v/>
      </c>
      <c r="AC40" s="176" t="str">
        <f t="shared" si="4"/>
        <v/>
      </c>
      <c r="AD40" s="176" t="str">
        <f t="shared" si="5"/>
        <v/>
      </c>
      <c r="AE40" s="176" t="str">
        <f t="shared" si="6"/>
        <v/>
      </c>
      <c r="AF40" s="176" t="str">
        <f t="shared" si="7"/>
        <v/>
      </c>
      <c r="AG40" s="176" t="str">
        <f t="shared" si="8"/>
        <v/>
      </c>
      <c r="AH40" s="176" t="str">
        <f t="shared" si="9"/>
        <v/>
      </c>
      <c r="AI40" s="176" t="str">
        <f t="shared" si="10"/>
        <v/>
      </c>
      <c r="AJ40" s="176" t="str">
        <f t="shared" si="11"/>
        <v/>
      </c>
      <c r="AK40" s="176" t="str">
        <f t="shared" si="12"/>
        <v/>
      </c>
      <c r="AL40" s="176" t="str">
        <f t="shared" si="13"/>
        <v/>
      </c>
      <c r="AM40" s="175" t="str">
        <f>IF($B40="", "", C40 * (HLOOKUP(AM$8, Data!$D$21:$O$22, 2, FALSE) - INDEX(Data!D$26:D$47, MATCH('3 INPUT SAP DATA'!$C$6, Data!$C$26:$C$47, 0))))</f>
        <v/>
      </c>
      <c r="AN40" s="175" t="str">
        <f>IF($B40="", "", D40 * (HLOOKUP(AN$8, Data!$D$21:$O$22, 2, FALSE) - INDEX(Data!E$26:E$47, MATCH('3 INPUT SAP DATA'!$C$6, Data!$C$26:$C$47, 0))))</f>
        <v/>
      </c>
      <c r="AO40" s="175" t="str">
        <f>IF($B40="", "", E40 * (HLOOKUP(AO$8, Data!$D$21:$O$22, 2, FALSE) - INDEX(Data!F$26:F$47, MATCH('3 INPUT SAP DATA'!$C$6, Data!$C$26:$C$47, 0))))</f>
        <v/>
      </c>
      <c r="AP40" s="175" t="str">
        <f>IF($B40="", "", F40 * (HLOOKUP(AP$8, Data!$D$21:$O$22, 2, FALSE) - INDEX(Data!G$26:G$47, MATCH('3 INPUT SAP DATA'!$C$6, Data!$C$26:$C$47, 0))))</f>
        <v/>
      </c>
      <c r="AQ40" s="175" t="str">
        <f>IF($B40="", "", G40 * (HLOOKUP(AQ$8, Data!$D$21:$O$22, 2, FALSE) - INDEX(Data!H$26:H$47, MATCH('3 INPUT SAP DATA'!$C$6, Data!$C$26:$C$47, 0))))</f>
        <v/>
      </c>
      <c r="AR40" s="175" t="str">
        <f>IF($B40="", "", H40 * (HLOOKUP(AR$8, Data!$D$21:$O$22, 2, FALSE) - INDEX(Data!I$26:I$47, MATCH('3 INPUT SAP DATA'!$C$6, Data!$C$26:$C$47, 0))))</f>
        <v/>
      </c>
      <c r="AS40" s="175" t="str">
        <f>IF($B40="", "", I40 * (HLOOKUP(AS$8, Data!$D$21:$O$22, 2, FALSE) - INDEX(Data!J$26:J$47, MATCH('3 INPUT SAP DATA'!$C$6, Data!$C$26:$C$47, 0))))</f>
        <v/>
      </c>
      <c r="AT40" s="175" t="str">
        <f>IF($B40="", "", J40 * (HLOOKUP(AT$8, Data!$D$21:$O$22, 2, FALSE) - INDEX(Data!K$26:K$47, MATCH('3 INPUT SAP DATA'!$C$6, Data!$C$26:$C$47, 0))))</f>
        <v/>
      </c>
      <c r="AU40" s="175" t="str">
        <f>IF($B40="", "", K40 * (HLOOKUP(AU$8, Data!$D$21:$O$22, 2, FALSE) - INDEX(Data!L$26:L$47, MATCH('3 INPUT SAP DATA'!$C$6, Data!$C$26:$C$47, 0))))</f>
        <v/>
      </c>
      <c r="AV40" s="175" t="str">
        <f>IF($B40="", "", L40 * (HLOOKUP(AV$8, Data!$D$21:$O$22, 2, FALSE) - INDEX(Data!M$26:M$47, MATCH('3 INPUT SAP DATA'!$C$6, Data!$C$26:$C$47, 0))))</f>
        <v/>
      </c>
      <c r="AW40" s="175" t="str">
        <f>IF($B40="", "", M40 * (HLOOKUP(AW$8, Data!$D$21:$O$22, 2, FALSE) - INDEX(Data!N$26:N$47, MATCH('3 INPUT SAP DATA'!$C$6, Data!$C$26:$C$47, 0))))</f>
        <v/>
      </c>
      <c r="AX40" s="175" t="str">
        <f>IF($B40="", "", N40 * (HLOOKUP(AX$8, Data!$D$21:$O$22, 2, FALSE) - INDEX(Data!O$26:O$47, MATCH('3 INPUT SAP DATA'!$C$6, Data!$C$26:$C$47, 0))))</f>
        <v/>
      </c>
      <c r="AY40" s="171" t="str">
        <f>IF($B40="","",(IHG!CI41+'3 INPUT SAP DATA'!V44)/AM40)</f>
        <v/>
      </c>
      <c r="AZ40" s="171" t="str">
        <f>IF($B40="","",(IHG!CJ41+'3 INPUT SAP DATA'!W44)/AN40)</f>
        <v/>
      </c>
      <c r="BA40" s="171" t="str">
        <f>IF($B40="","",(IHG!CK41+'3 INPUT SAP DATA'!X44)/AO40)</f>
        <v/>
      </c>
      <c r="BB40" s="171" t="str">
        <f>IF($B40="","",(IHG!CL41+'3 INPUT SAP DATA'!Y44)/AP40)</f>
        <v/>
      </c>
      <c r="BC40" s="171" t="str">
        <f>IF($B40="","",(IHG!CM41+'3 INPUT SAP DATA'!Z44)/AQ40)</f>
        <v/>
      </c>
      <c r="BD40" s="171" t="str">
        <f>IF($B40="","",(IHG!CN41+'3 INPUT SAP DATA'!AA44)/AR40)</f>
        <v/>
      </c>
      <c r="BE40" s="171" t="str">
        <f>IF($B40="","",(IHG!CO41+'3 INPUT SAP DATA'!AB44)/AS40)</f>
        <v/>
      </c>
      <c r="BF40" s="171" t="str">
        <f>IF($B40="","",(IHG!CP41+'3 INPUT SAP DATA'!AC44)/AT40)</f>
        <v/>
      </c>
      <c r="BG40" s="171" t="str">
        <f>IF($B40="","",(IHG!CQ41+'3 INPUT SAP DATA'!AD44)/AU40)</f>
        <v/>
      </c>
      <c r="BH40" s="171" t="str">
        <f>IF($B40="","",(IHG!CR41+'3 INPUT SAP DATA'!AE44)/AV40)</f>
        <v/>
      </c>
      <c r="BI40" s="171" t="str">
        <f>IF($B40="","",(IHG!CS41+'3 INPUT SAP DATA'!AF44)/AW40)</f>
        <v/>
      </c>
      <c r="BJ40" s="171" t="str">
        <f>IF($B40="","",(IHG!CT41+'3 INPUT SAP DATA'!AG44)/AX40)</f>
        <v/>
      </c>
      <c r="BK40" s="171" t="str">
        <f t="shared" si="25"/>
        <v/>
      </c>
      <c r="BL40" s="171" t="str">
        <f t="shared" si="26"/>
        <v/>
      </c>
      <c r="BM40" s="171" t="str">
        <f t="shared" si="27"/>
        <v/>
      </c>
      <c r="BN40" s="171" t="str">
        <f t="shared" si="28"/>
        <v/>
      </c>
      <c r="BO40" s="171" t="str">
        <f t="shared" si="29"/>
        <v/>
      </c>
      <c r="BP40" s="171" t="str">
        <f t="shared" si="30"/>
        <v/>
      </c>
      <c r="BQ40" s="171" t="str">
        <f t="shared" si="31"/>
        <v/>
      </c>
      <c r="BR40" s="171" t="str">
        <f t="shared" si="32"/>
        <v/>
      </c>
      <c r="BS40" s="171" t="str">
        <f t="shared" si="33"/>
        <v/>
      </c>
      <c r="BT40" s="171" t="str">
        <f t="shared" si="34"/>
        <v/>
      </c>
      <c r="BU40" s="171" t="str">
        <f t="shared" si="35"/>
        <v/>
      </c>
      <c r="BV40" s="171" t="str">
        <f t="shared" si="36"/>
        <v/>
      </c>
    </row>
    <row r="41" spans="2:74" s="17" customFormat="1" ht="19.899999999999999" customHeight="1">
      <c r="B41" s="16" t="str">
        <f>IF('3 INPUT SAP DATA'!H45="","",'3 INPUT SAP DATA'!H45)</f>
        <v/>
      </c>
      <c r="C41" s="24" t="str">
        <f>IF($B41="","",'Infiltration &amp; Ventilation'!AR41+'3 INPUT SAP DATA'!$U45)</f>
        <v/>
      </c>
      <c r="D41" s="24" t="str">
        <f>IF($B41="","",'Infiltration &amp; Ventilation'!AS41+'3 INPUT SAP DATA'!$U45)</f>
        <v/>
      </c>
      <c r="E41" s="24" t="str">
        <f>IF($B41="","",'Infiltration &amp; Ventilation'!AT41+'3 INPUT SAP DATA'!$U45)</f>
        <v/>
      </c>
      <c r="F41" s="24" t="str">
        <f>IF($B41="","",'Infiltration &amp; Ventilation'!AU41+'3 INPUT SAP DATA'!$U45)</f>
        <v/>
      </c>
      <c r="G41" s="24" t="str">
        <f>IF($B41="","",'Infiltration &amp; Ventilation'!AV41+'3 INPUT SAP DATA'!$U45)</f>
        <v/>
      </c>
      <c r="H41" s="24" t="str">
        <f>IF($B41="","",'Infiltration &amp; Ventilation'!AW41+'3 INPUT SAP DATA'!$U45)</f>
        <v/>
      </c>
      <c r="I41" s="24" t="str">
        <f>IF($B41="","",'Infiltration &amp; Ventilation'!AX41+'3 INPUT SAP DATA'!$U45)</f>
        <v/>
      </c>
      <c r="J41" s="24" t="str">
        <f>IF($B41="","",'Infiltration &amp; Ventilation'!AY41+'3 INPUT SAP DATA'!$U45)</f>
        <v/>
      </c>
      <c r="K41" s="24" t="str">
        <f>IF($B41="","",'Infiltration &amp; Ventilation'!AZ41+'3 INPUT SAP DATA'!$U45)</f>
        <v/>
      </c>
      <c r="L41" s="24" t="str">
        <f>IF($B41="","",'Infiltration &amp; Ventilation'!BA41+'3 INPUT SAP DATA'!$U45)</f>
        <v/>
      </c>
      <c r="M41" s="24" t="str">
        <f>IF($B41="","",'Infiltration &amp; Ventilation'!BB41+'3 INPUT SAP DATA'!$U45)</f>
        <v/>
      </c>
      <c r="N41" s="24" t="str">
        <f>IF($B41="","",'Infiltration &amp; Ventilation'!BC41+'3 INPUT SAP DATA'!$U45)</f>
        <v/>
      </c>
      <c r="O41" s="176" t="str">
        <f>IF($B41="","",'3 INPUT SAP DATA'!$T45/(3.6*(C41/'3 INPUT SAP DATA'!$K45)))</f>
        <v/>
      </c>
      <c r="P41" s="176" t="str">
        <f>IF($B41="","",'3 INPUT SAP DATA'!$T45/(3.6*(D41/'3 INPUT SAP DATA'!$K45)))</f>
        <v/>
      </c>
      <c r="Q41" s="176" t="str">
        <f>IF($B41="","",'3 INPUT SAP DATA'!$T45/(3.6*(E41/'3 INPUT SAP DATA'!$K45)))</f>
        <v/>
      </c>
      <c r="R41" s="176" t="str">
        <f>IF($B41="","",'3 INPUT SAP DATA'!$T45/(3.6*(F41/'3 INPUT SAP DATA'!$K45)))</f>
        <v/>
      </c>
      <c r="S41" s="176" t="str">
        <f>IF($B41="","",'3 INPUT SAP DATA'!$T45/(3.6*(G41/'3 INPUT SAP DATA'!$K45)))</f>
        <v/>
      </c>
      <c r="T41" s="176" t="str">
        <f>IF($B41="","",'3 INPUT SAP DATA'!$T45/(3.6*(H41/'3 INPUT SAP DATA'!$K45)))</f>
        <v/>
      </c>
      <c r="U41" s="176" t="str">
        <f>IF($B41="","",'3 INPUT SAP DATA'!$T45/(3.6*(I41/'3 INPUT SAP DATA'!$K45)))</f>
        <v/>
      </c>
      <c r="V41" s="176" t="str">
        <f>IF($B41="","",'3 INPUT SAP DATA'!$T45/(3.6*(J41/'3 INPUT SAP DATA'!$K45)))</f>
        <v/>
      </c>
      <c r="W41" s="176" t="str">
        <f>IF($B41="","",'3 INPUT SAP DATA'!$T45/(3.6*(K41/'3 INPUT SAP DATA'!$K45)))</f>
        <v/>
      </c>
      <c r="X41" s="176" t="str">
        <f>IF($B41="","",'3 INPUT SAP DATA'!$T45/(3.6*(L41/'3 INPUT SAP DATA'!$K45)))</f>
        <v/>
      </c>
      <c r="Y41" s="176" t="str">
        <f>IF($B41="","",'3 INPUT SAP DATA'!$T45/(3.6*(M41/'3 INPUT SAP DATA'!$K45)))</f>
        <v/>
      </c>
      <c r="Z41" s="176" t="str">
        <f>IF($B41="","",'3 INPUT SAP DATA'!$T45/(3.6*(N41/'3 INPUT SAP DATA'!$K45)))</f>
        <v/>
      </c>
      <c r="AA41" s="176" t="str">
        <f t="shared" si="2"/>
        <v/>
      </c>
      <c r="AB41" s="176" t="str">
        <f t="shared" si="3"/>
        <v/>
      </c>
      <c r="AC41" s="176" t="str">
        <f t="shared" si="4"/>
        <v/>
      </c>
      <c r="AD41" s="176" t="str">
        <f t="shared" si="5"/>
        <v/>
      </c>
      <c r="AE41" s="176" t="str">
        <f t="shared" si="6"/>
        <v/>
      </c>
      <c r="AF41" s="176" t="str">
        <f t="shared" si="7"/>
        <v/>
      </c>
      <c r="AG41" s="176" t="str">
        <f t="shared" si="8"/>
        <v/>
      </c>
      <c r="AH41" s="176" t="str">
        <f t="shared" si="9"/>
        <v/>
      </c>
      <c r="AI41" s="176" t="str">
        <f t="shared" si="10"/>
        <v/>
      </c>
      <c r="AJ41" s="176" t="str">
        <f t="shared" si="11"/>
        <v/>
      </c>
      <c r="AK41" s="176" t="str">
        <f t="shared" si="12"/>
        <v/>
      </c>
      <c r="AL41" s="176" t="str">
        <f t="shared" si="13"/>
        <v/>
      </c>
      <c r="AM41" s="175" t="str">
        <f>IF($B41="", "", C41 * (HLOOKUP(AM$8, Data!$D$21:$O$22, 2, FALSE) - INDEX(Data!D$26:D$47, MATCH('3 INPUT SAP DATA'!$C$6, Data!$C$26:$C$47, 0))))</f>
        <v/>
      </c>
      <c r="AN41" s="175" t="str">
        <f>IF($B41="", "", D41 * (HLOOKUP(AN$8, Data!$D$21:$O$22, 2, FALSE) - INDEX(Data!E$26:E$47, MATCH('3 INPUT SAP DATA'!$C$6, Data!$C$26:$C$47, 0))))</f>
        <v/>
      </c>
      <c r="AO41" s="175" t="str">
        <f>IF($B41="", "", E41 * (HLOOKUP(AO$8, Data!$D$21:$O$22, 2, FALSE) - INDEX(Data!F$26:F$47, MATCH('3 INPUT SAP DATA'!$C$6, Data!$C$26:$C$47, 0))))</f>
        <v/>
      </c>
      <c r="AP41" s="175" t="str">
        <f>IF($B41="", "", F41 * (HLOOKUP(AP$8, Data!$D$21:$O$22, 2, FALSE) - INDEX(Data!G$26:G$47, MATCH('3 INPUT SAP DATA'!$C$6, Data!$C$26:$C$47, 0))))</f>
        <v/>
      </c>
      <c r="AQ41" s="175" t="str">
        <f>IF($B41="", "", G41 * (HLOOKUP(AQ$8, Data!$D$21:$O$22, 2, FALSE) - INDEX(Data!H$26:H$47, MATCH('3 INPUT SAP DATA'!$C$6, Data!$C$26:$C$47, 0))))</f>
        <v/>
      </c>
      <c r="AR41" s="175" t="str">
        <f>IF($B41="", "", H41 * (HLOOKUP(AR$8, Data!$D$21:$O$22, 2, FALSE) - INDEX(Data!I$26:I$47, MATCH('3 INPUT SAP DATA'!$C$6, Data!$C$26:$C$47, 0))))</f>
        <v/>
      </c>
      <c r="AS41" s="175" t="str">
        <f>IF($B41="", "", I41 * (HLOOKUP(AS$8, Data!$D$21:$O$22, 2, FALSE) - INDEX(Data!J$26:J$47, MATCH('3 INPUT SAP DATA'!$C$6, Data!$C$26:$C$47, 0))))</f>
        <v/>
      </c>
      <c r="AT41" s="175" t="str">
        <f>IF($B41="", "", J41 * (HLOOKUP(AT$8, Data!$D$21:$O$22, 2, FALSE) - INDEX(Data!K$26:K$47, MATCH('3 INPUT SAP DATA'!$C$6, Data!$C$26:$C$47, 0))))</f>
        <v/>
      </c>
      <c r="AU41" s="175" t="str">
        <f>IF($B41="", "", K41 * (HLOOKUP(AU$8, Data!$D$21:$O$22, 2, FALSE) - INDEX(Data!L$26:L$47, MATCH('3 INPUT SAP DATA'!$C$6, Data!$C$26:$C$47, 0))))</f>
        <v/>
      </c>
      <c r="AV41" s="175" t="str">
        <f>IF($B41="", "", L41 * (HLOOKUP(AV$8, Data!$D$21:$O$22, 2, FALSE) - INDEX(Data!M$26:M$47, MATCH('3 INPUT SAP DATA'!$C$6, Data!$C$26:$C$47, 0))))</f>
        <v/>
      </c>
      <c r="AW41" s="175" t="str">
        <f>IF($B41="", "", M41 * (HLOOKUP(AW$8, Data!$D$21:$O$22, 2, FALSE) - INDEX(Data!N$26:N$47, MATCH('3 INPUT SAP DATA'!$C$6, Data!$C$26:$C$47, 0))))</f>
        <v/>
      </c>
      <c r="AX41" s="175" t="str">
        <f>IF($B41="", "", N41 * (HLOOKUP(AX$8, Data!$D$21:$O$22, 2, FALSE) - INDEX(Data!O$26:O$47, MATCH('3 INPUT SAP DATA'!$C$6, Data!$C$26:$C$47, 0))))</f>
        <v/>
      </c>
      <c r="AY41" s="171" t="str">
        <f>IF($B41="","",(IHG!CI42+'3 INPUT SAP DATA'!V45)/AM41)</f>
        <v/>
      </c>
      <c r="AZ41" s="171" t="str">
        <f>IF($B41="","",(IHG!CJ42+'3 INPUT SAP DATA'!W45)/AN41)</f>
        <v/>
      </c>
      <c r="BA41" s="171" t="str">
        <f>IF($B41="","",(IHG!CK42+'3 INPUT SAP DATA'!X45)/AO41)</f>
        <v/>
      </c>
      <c r="BB41" s="171" t="str">
        <f>IF($B41="","",(IHG!CL42+'3 INPUT SAP DATA'!Y45)/AP41)</f>
        <v/>
      </c>
      <c r="BC41" s="171" t="str">
        <f>IF($B41="","",(IHG!CM42+'3 INPUT SAP DATA'!Z45)/AQ41)</f>
        <v/>
      </c>
      <c r="BD41" s="171" t="str">
        <f>IF($B41="","",(IHG!CN42+'3 INPUT SAP DATA'!AA45)/AR41)</f>
        <v/>
      </c>
      <c r="BE41" s="171" t="str">
        <f>IF($B41="","",(IHG!CO42+'3 INPUT SAP DATA'!AB45)/AS41)</f>
        <v/>
      </c>
      <c r="BF41" s="171" t="str">
        <f>IF($B41="","",(IHG!CP42+'3 INPUT SAP DATA'!AC45)/AT41)</f>
        <v/>
      </c>
      <c r="BG41" s="171" t="str">
        <f>IF($B41="","",(IHG!CQ42+'3 INPUT SAP DATA'!AD45)/AU41)</f>
        <v/>
      </c>
      <c r="BH41" s="171" t="str">
        <f>IF($B41="","",(IHG!CR42+'3 INPUT SAP DATA'!AE45)/AV41)</f>
        <v/>
      </c>
      <c r="BI41" s="171" t="str">
        <f>IF($B41="","",(IHG!CS42+'3 INPUT SAP DATA'!AF45)/AW41)</f>
        <v/>
      </c>
      <c r="BJ41" s="171" t="str">
        <f>IF($B41="","",(IHG!CT42+'3 INPUT SAP DATA'!AG45)/AX41)</f>
        <v/>
      </c>
      <c r="BK41" s="171" t="str">
        <f t="shared" si="25"/>
        <v/>
      </c>
      <c r="BL41" s="171" t="str">
        <f t="shared" si="26"/>
        <v/>
      </c>
      <c r="BM41" s="171" t="str">
        <f t="shared" si="27"/>
        <v/>
      </c>
      <c r="BN41" s="171" t="str">
        <f t="shared" si="28"/>
        <v/>
      </c>
      <c r="BO41" s="171" t="str">
        <f t="shared" si="29"/>
        <v/>
      </c>
      <c r="BP41" s="171" t="str">
        <f t="shared" si="30"/>
        <v/>
      </c>
      <c r="BQ41" s="171" t="str">
        <f t="shared" si="31"/>
        <v/>
      </c>
      <c r="BR41" s="171" t="str">
        <f t="shared" si="32"/>
        <v/>
      </c>
      <c r="BS41" s="171" t="str">
        <f t="shared" si="33"/>
        <v/>
      </c>
      <c r="BT41" s="171" t="str">
        <f t="shared" si="34"/>
        <v/>
      </c>
      <c r="BU41" s="171" t="str">
        <f t="shared" si="35"/>
        <v/>
      </c>
      <c r="BV41" s="171" t="str">
        <f t="shared" si="36"/>
        <v/>
      </c>
    </row>
    <row r="42" spans="2:74" s="17" customFormat="1" ht="19.899999999999999" customHeight="1">
      <c r="B42" s="16" t="str">
        <f>IF('3 INPUT SAP DATA'!H46="","",'3 INPUT SAP DATA'!H46)</f>
        <v/>
      </c>
      <c r="C42" s="24" t="str">
        <f>IF($B42="","",'Infiltration &amp; Ventilation'!AR42+'3 INPUT SAP DATA'!$U46)</f>
        <v/>
      </c>
      <c r="D42" s="24" t="str">
        <f>IF($B42="","",'Infiltration &amp; Ventilation'!AS42+'3 INPUT SAP DATA'!$U46)</f>
        <v/>
      </c>
      <c r="E42" s="24" t="str">
        <f>IF($B42="","",'Infiltration &amp; Ventilation'!AT42+'3 INPUT SAP DATA'!$U46)</f>
        <v/>
      </c>
      <c r="F42" s="24" t="str">
        <f>IF($B42="","",'Infiltration &amp; Ventilation'!AU42+'3 INPUT SAP DATA'!$U46)</f>
        <v/>
      </c>
      <c r="G42" s="24" t="str">
        <f>IF($B42="","",'Infiltration &amp; Ventilation'!AV42+'3 INPUT SAP DATA'!$U46)</f>
        <v/>
      </c>
      <c r="H42" s="24" t="str">
        <f>IF($B42="","",'Infiltration &amp; Ventilation'!AW42+'3 INPUT SAP DATA'!$U46)</f>
        <v/>
      </c>
      <c r="I42" s="24" t="str">
        <f>IF($B42="","",'Infiltration &amp; Ventilation'!AX42+'3 INPUT SAP DATA'!$U46)</f>
        <v/>
      </c>
      <c r="J42" s="24" t="str">
        <f>IF($B42="","",'Infiltration &amp; Ventilation'!AY42+'3 INPUT SAP DATA'!$U46)</f>
        <v/>
      </c>
      <c r="K42" s="24" t="str">
        <f>IF($B42="","",'Infiltration &amp; Ventilation'!AZ42+'3 INPUT SAP DATA'!$U46)</f>
        <v/>
      </c>
      <c r="L42" s="24" t="str">
        <f>IF($B42="","",'Infiltration &amp; Ventilation'!BA42+'3 INPUT SAP DATA'!$U46)</f>
        <v/>
      </c>
      <c r="M42" s="24" t="str">
        <f>IF($B42="","",'Infiltration &amp; Ventilation'!BB42+'3 INPUT SAP DATA'!$U46)</f>
        <v/>
      </c>
      <c r="N42" s="24" t="str">
        <f>IF($B42="","",'Infiltration &amp; Ventilation'!BC42+'3 INPUT SAP DATA'!$U46)</f>
        <v/>
      </c>
      <c r="O42" s="176" t="str">
        <f>IF($B42="","",'3 INPUT SAP DATA'!$T46/(3.6*(C42/'3 INPUT SAP DATA'!$K46)))</f>
        <v/>
      </c>
      <c r="P42" s="176" t="str">
        <f>IF($B42="","",'3 INPUT SAP DATA'!$T46/(3.6*(D42/'3 INPUT SAP DATA'!$K46)))</f>
        <v/>
      </c>
      <c r="Q42" s="176" t="str">
        <f>IF($B42="","",'3 INPUT SAP DATA'!$T46/(3.6*(E42/'3 INPUT SAP DATA'!$K46)))</f>
        <v/>
      </c>
      <c r="R42" s="176" t="str">
        <f>IF($B42="","",'3 INPUT SAP DATA'!$T46/(3.6*(F42/'3 INPUT SAP DATA'!$K46)))</f>
        <v/>
      </c>
      <c r="S42" s="176" t="str">
        <f>IF($B42="","",'3 INPUT SAP DATA'!$T46/(3.6*(G42/'3 INPUT SAP DATA'!$K46)))</f>
        <v/>
      </c>
      <c r="T42" s="176" t="str">
        <f>IF($B42="","",'3 INPUT SAP DATA'!$T46/(3.6*(H42/'3 INPUT SAP DATA'!$K46)))</f>
        <v/>
      </c>
      <c r="U42" s="176" t="str">
        <f>IF($B42="","",'3 INPUT SAP DATA'!$T46/(3.6*(I42/'3 INPUT SAP DATA'!$K46)))</f>
        <v/>
      </c>
      <c r="V42" s="176" t="str">
        <f>IF($B42="","",'3 INPUT SAP DATA'!$T46/(3.6*(J42/'3 INPUT SAP DATA'!$K46)))</f>
        <v/>
      </c>
      <c r="W42" s="176" t="str">
        <f>IF($B42="","",'3 INPUT SAP DATA'!$T46/(3.6*(K42/'3 INPUT SAP DATA'!$K46)))</f>
        <v/>
      </c>
      <c r="X42" s="176" t="str">
        <f>IF($B42="","",'3 INPUT SAP DATA'!$T46/(3.6*(L42/'3 INPUT SAP DATA'!$K46)))</f>
        <v/>
      </c>
      <c r="Y42" s="176" t="str">
        <f>IF($B42="","",'3 INPUT SAP DATA'!$T46/(3.6*(M42/'3 INPUT SAP DATA'!$K46)))</f>
        <v/>
      </c>
      <c r="Z42" s="176" t="str">
        <f>IF($B42="","",'3 INPUT SAP DATA'!$T46/(3.6*(N42/'3 INPUT SAP DATA'!$K46)))</f>
        <v/>
      </c>
      <c r="AA42" s="176" t="str">
        <f t="shared" si="2"/>
        <v/>
      </c>
      <c r="AB42" s="176" t="str">
        <f t="shared" si="3"/>
        <v/>
      </c>
      <c r="AC42" s="176" t="str">
        <f t="shared" si="4"/>
        <v/>
      </c>
      <c r="AD42" s="176" t="str">
        <f t="shared" si="5"/>
        <v/>
      </c>
      <c r="AE42" s="176" t="str">
        <f t="shared" si="6"/>
        <v/>
      </c>
      <c r="AF42" s="176" t="str">
        <f t="shared" si="7"/>
        <v/>
      </c>
      <c r="AG42" s="176" t="str">
        <f t="shared" si="8"/>
        <v/>
      </c>
      <c r="AH42" s="176" t="str">
        <f t="shared" si="9"/>
        <v/>
      </c>
      <c r="AI42" s="176" t="str">
        <f t="shared" si="10"/>
        <v/>
      </c>
      <c r="AJ42" s="176" t="str">
        <f t="shared" si="11"/>
        <v/>
      </c>
      <c r="AK42" s="176" t="str">
        <f t="shared" si="12"/>
        <v/>
      </c>
      <c r="AL42" s="176" t="str">
        <f t="shared" si="13"/>
        <v/>
      </c>
      <c r="AM42" s="175" t="str">
        <f>IF($B42="", "", C42 * (HLOOKUP(AM$8, Data!$D$21:$O$22, 2, FALSE) - INDEX(Data!D$26:D$47, MATCH('3 INPUT SAP DATA'!$C$6, Data!$C$26:$C$47, 0))))</f>
        <v/>
      </c>
      <c r="AN42" s="175" t="str">
        <f>IF($B42="", "", D42 * (HLOOKUP(AN$8, Data!$D$21:$O$22, 2, FALSE) - INDEX(Data!E$26:E$47, MATCH('3 INPUT SAP DATA'!$C$6, Data!$C$26:$C$47, 0))))</f>
        <v/>
      </c>
      <c r="AO42" s="175" t="str">
        <f>IF($B42="", "", E42 * (HLOOKUP(AO$8, Data!$D$21:$O$22, 2, FALSE) - INDEX(Data!F$26:F$47, MATCH('3 INPUT SAP DATA'!$C$6, Data!$C$26:$C$47, 0))))</f>
        <v/>
      </c>
      <c r="AP42" s="175" t="str">
        <f>IF($B42="", "", F42 * (HLOOKUP(AP$8, Data!$D$21:$O$22, 2, FALSE) - INDEX(Data!G$26:G$47, MATCH('3 INPUT SAP DATA'!$C$6, Data!$C$26:$C$47, 0))))</f>
        <v/>
      </c>
      <c r="AQ42" s="175" t="str">
        <f>IF($B42="", "", G42 * (HLOOKUP(AQ$8, Data!$D$21:$O$22, 2, FALSE) - INDEX(Data!H$26:H$47, MATCH('3 INPUT SAP DATA'!$C$6, Data!$C$26:$C$47, 0))))</f>
        <v/>
      </c>
      <c r="AR42" s="175" t="str">
        <f>IF($B42="", "", H42 * (HLOOKUP(AR$8, Data!$D$21:$O$22, 2, FALSE) - INDEX(Data!I$26:I$47, MATCH('3 INPUT SAP DATA'!$C$6, Data!$C$26:$C$47, 0))))</f>
        <v/>
      </c>
      <c r="AS42" s="175" t="str">
        <f>IF($B42="", "", I42 * (HLOOKUP(AS$8, Data!$D$21:$O$22, 2, FALSE) - INDEX(Data!J$26:J$47, MATCH('3 INPUT SAP DATA'!$C$6, Data!$C$26:$C$47, 0))))</f>
        <v/>
      </c>
      <c r="AT42" s="175" t="str">
        <f>IF($B42="", "", J42 * (HLOOKUP(AT$8, Data!$D$21:$O$22, 2, FALSE) - INDEX(Data!K$26:K$47, MATCH('3 INPUT SAP DATA'!$C$6, Data!$C$26:$C$47, 0))))</f>
        <v/>
      </c>
      <c r="AU42" s="175" t="str">
        <f>IF($B42="", "", K42 * (HLOOKUP(AU$8, Data!$D$21:$O$22, 2, FALSE) - INDEX(Data!L$26:L$47, MATCH('3 INPUT SAP DATA'!$C$6, Data!$C$26:$C$47, 0))))</f>
        <v/>
      </c>
      <c r="AV42" s="175" t="str">
        <f>IF($B42="", "", L42 * (HLOOKUP(AV$8, Data!$D$21:$O$22, 2, FALSE) - INDEX(Data!M$26:M$47, MATCH('3 INPUT SAP DATA'!$C$6, Data!$C$26:$C$47, 0))))</f>
        <v/>
      </c>
      <c r="AW42" s="175" t="str">
        <f>IF($B42="", "", M42 * (HLOOKUP(AW$8, Data!$D$21:$O$22, 2, FALSE) - INDEX(Data!N$26:N$47, MATCH('3 INPUT SAP DATA'!$C$6, Data!$C$26:$C$47, 0))))</f>
        <v/>
      </c>
      <c r="AX42" s="175" t="str">
        <f>IF($B42="", "", N42 * (HLOOKUP(AX$8, Data!$D$21:$O$22, 2, FALSE) - INDEX(Data!O$26:O$47, MATCH('3 INPUT SAP DATA'!$C$6, Data!$C$26:$C$47, 0))))</f>
        <v/>
      </c>
      <c r="AY42" s="171" t="str">
        <f>IF($B42="","",(IHG!CI43+'3 INPUT SAP DATA'!V46)/AM42)</f>
        <v/>
      </c>
      <c r="AZ42" s="171" t="str">
        <f>IF($B42="","",(IHG!CJ43+'3 INPUT SAP DATA'!W46)/AN42)</f>
        <v/>
      </c>
      <c r="BA42" s="171" t="str">
        <f>IF($B42="","",(IHG!CK43+'3 INPUT SAP DATA'!X46)/AO42)</f>
        <v/>
      </c>
      <c r="BB42" s="171" t="str">
        <f>IF($B42="","",(IHG!CL43+'3 INPUT SAP DATA'!Y46)/AP42)</f>
        <v/>
      </c>
      <c r="BC42" s="171" t="str">
        <f>IF($B42="","",(IHG!CM43+'3 INPUT SAP DATA'!Z46)/AQ42)</f>
        <v/>
      </c>
      <c r="BD42" s="171" t="str">
        <f>IF($B42="","",(IHG!CN43+'3 INPUT SAP DATA'!AA46)/AR42)</f>
        <v/>
      </c>
      <c r="BE42" s="171" t="str">
        <f>IF($B42="","",(IHG!CO43+'3 INPUT SAP DATA'!AB46)/AS42)</f>
        <v/>
      </c>
      <c r="BF42" s="171" t="str">
        <f>IF($B42="","",(IHG!CP43+'3 INPUT SAP DATA'!AC46)/AT42)</f>
        <v/>
      </c>
      <c r="BG42" s="171" t="str">
        <f>IF($B42="","",(IHG!CQ43+'3 INPUT SAP DATA'!AD46)/AU42)</f>
        <v/>
      </c>
      <c r="BH42" s="171" t="str">
        <f>IF($B42="","",(IHG!CR43+'3 INPUT SAP DATA'!AE46)/AV42)</f>
        <v/>
      </c>
      <c r="BI42" s="171" t="str">
        <f>IF($B42="","",(IHG!CS43+'3 INPUT SAP DATA'!AF46)/AW42)</f>
        <v/>
      </c>
      <c r="BJ42" s="171" t="str">
        <f>IF($B42="","",(IHG!CT43+'3 INPUT SAP DATA'!AG46)/AX42)</f>
        <v/>
      </c>
      <c r="BK42" s="171" t="str">
        <f t="shared" si="25"/>
        <v/>
      </c>
      <c r="BL42" s="171" t="str">
        <f t="shared" si="26"/>
        <v/>
      </c>
      <c r="BM42" s="171" t="str">
        <f t="shared" si="27"/>
        <v/>
      </c>
      <c r="BN42" s="171" t="str">
        <f t="shared" si="28"/>
        <v/>
      </c>
      <c r="BO42" s="171" t="str">
        <f t="shared" si="29"/>
        <v/>
      </c>
      <c r="BP42" s="171" t="str">
        <f t="shared" si="30"/>
        <v/>
      </c>
      <c r="BQ42" s="171" t="str">
        <f t="shared" si="31"/>
        <v/>
      </c>
      <c r="BR42" s="171" t="str">
        <f t="shared" si="32"/>
        <v/>
      </c>
      <c r="BS42" s="171" t="str">
        <f t="shared" si="33"/>
        <v/>
      </c>
      <c r="BT42" s="171" t="str">
        <f t="shared" si="34"/>
        <v/>
      </c>
      <c r="BU42" s="171" t="str">
        <f t="shared" si="35"/>
        <v/>
      </c>
      <c r="BV42" s="171" t="str">
        <f t="shared" si="36"/>
        <v/>
      </c>
    </row>
    <row r="43" spans="2:74" s="17" customFormat="1" ht="19.899999999999999" customHeight="1">
      <c r="B43" s="16" t="str">
        <f>IF('3 INPUT SAP DATA'!H47="","",'3 INPUT SAP DATA'!H47)</f>
        <v/>
      </c>
      <c r="C43" s="24" t="str">
        <f>IF($B43="","",'Infiltration &amp; Ventilation'!AR43+'3 INPUT SAP DATA'!$U47)</f>
        <v/>
      </c>
      <c r="D43" s="24" t="str">
        <f>IF($B43="","",'Infiltration &amp; Ventilation'!AS43+'3 INPUT SAP DATA'!$U47)</f>
        <v/>
      </c>
      <c r="E43" s="24" t="str">
        <f>IF($B43="","",'Infiltration &amp; Ventilation'!AT43+'3 INPUT SAP DATA'!$U47)</f>
        <v/>
      </c>
      <c r="F43" s="24" t="str">
        <f>IF($B43="","",'Infiltration &amp; Ventilation'!AU43+'3 INPUT SAP DATA'!$U47)</f>
        <v/>
      </c>
      <c r="G43" s="24" t="str">
        <f>IF($B43="","",'Infiltration &amp; Ventilation'!AV43+'3 INPUT SAP DATA'!$U47)</f>
        <v/>
      </c>
      <c r="H43" s="24" t="str">
        <f>IF($B43="","",'Infiltration &amp; Ventilation'!AW43+'3 INPUT SAP DATA'!$U47)</f>
        <v/>
      </c>
      <c r="I43" s="24" t="str">
        <f>IF($B43="","",'Infiltration &amp; Ventilation'!AX43+'3 INPUT SAP DATA'!$U47)</f>
        <v/>
      </c>
      <c r="J43" s="24" t="str">
        <f>IF($B43="","",'Infiltration &amp; Ventilation'!AY43+'3 INPUT SAP DATA'!$U47)</f>
        <v/>
      </c>
      <c r="K43" s="24" t="str">
        <f>IF($B43="","",'Infiltration &amp; Ventilation'!AZ43+'3 INPUT SAP DATA'!$U47)</f>
        <v/>
      </c>
      <c r="L43" s="24" t="str">
        <f>IF($B43="","",'Infiltration &amp; Ventilation'!BA43+'3 INPUT SAP DATA'!$U47)</f>
        <v/>
      </c>
      <c r="M43" s="24" t="str">
        <f>IF($B43="","",'Infiltration &amp; Ventilation'!BB43+'3 INPUT SAP DATA'!$U47)</f>
        <v/>
      </c>
      <c r="N43" s="24" t="str">
        <f>IF($B43="","",'Infiltration &amp; Ventilation'!BC43+'3 INPUT SAP DATA'!$U47)</f>
        <v/>
      </c>
      <c r="O43" s="176" t="str">
        <f>IF($B43="","",'3 INPUT SAP DATA'!$T47/(3.6*(C43/'3 INPUT SAP DATA'!$K47)))</f>
        <v/>
      </c>
      <c r="P43" s="176" t="str">
        <f>IF($B43="","",'3 INPUT SAP DATA'!$T47/(3.6*(D43/'3 INPUT SAP DATA'!$K47)))</f>
        <v/>
      </c>
      <c r="Q43" s="176" t="str">
        <f>IF($B43="","",'3 INPUT SAP DATA'!$T47/(3.6*(E43/'3 INPUT SAP DATA'!$K47)))</f>
        <v/>
      </c>
      <c r="R43" s="176" t="str">
        <f>IF($B43="","",'3 INPUT SAP DATA'!$T47/(3.6*(F43/'3 INPUT SAP DATA'!$K47)))</f>
        <v/>
      </c>
      <c r="S43" s="176" t="str">
        <f>IF($B43="","",'3 INPUT SAP DATA'!$T47/(3.6*(G43/'3 INPUT SAP DATA'!$K47)))</f>
        <v/>
      </c>
      <c r="T43" s="176" t="str">
        <f>IF($B43="","",'3 INPUT SAP DATA'!$T47/(3.6*(H43/'3 INPUT SAP DATA'!$K47)))</f>
        <v/>
      </c>
      <c r="U43" s="176" t="str">
        <f>IF($B43="","",'3 INPUT SAP DATA'!$T47/(3.6*(I43/'3 INPUT SAP DATA'!$K47)))</f>
        <v/>
      </c>
      <c r="V43" s="176" t="str">
        <f>IF($B43="","",'3 INPUT SAP DATA'!$T47/(3.6*(J43/'3 INPUT SAP DATA'!$K47)))</f>
        <v/>
      </c>
      <c r="W43" s="176" t="str">
        <f>IF($B43="","",'3 INPUT SAP DATA'!$T47/(3.6*(K43/'3 INPUT SAP DATA'!$K47)))</f>
        <v/>
      </c>
      <c r="X43" s="176" t="str">
        <f>IF($B43="","",'3 INPUT SAP DATA'!$T47/(3.6*(L43/'3 INPUT SAP DATA'!$K47)))</f>
        <v/>
      </c>
      <c r="Y43" s="176" t="str">
        <f>IF($B43="","",'3 INPUT SAP DATA'!$T47/(3.6*(M43/'3 INPUT SAP DATA'!$K47)))</f>
        <v/>
      </c>
      <c r="Z43" s="176" t="str">
        <f>IF($B43="","",'3 INPUT SAP DATA'!$T47/(3.6*(N43/'3 INPUT SAP DATA'!$K47)))</f>
        <v/>
      </c>
      <c r="AA43" s="176" t="str">
        <f t="shared" si="2"/>
        <v/>
      </c>
      <c r="AB43" s="176" t="str">
        <f t="shared" si="3"/>
        <v/>
      </c>
      <c r="AC43" s="176" t="str">
        <f t="shared" si="4"/>
        <v/>
      </c>
      <c r="AD43" s="176" t="str">
        <f t="shared" si="5"/>
        <v/>
      </c>
      <c r="AE43" s="176" t="str">
        <f t="shared" si="6"/>
        <v/>
      </c>
      <c r="AF43" s="176" t="str">
        <f t="shared" si="7"/>
        <v/>
      </c>
      <c r="AG43" s="176" t="str">
        <f t="shared" si="8"/>
        <v/>
      </c>
      <c r="AH43" s="176" t="str">
        <f t="shared" si="9"/>
        <v/>
      </c>
      <c r="AI43" s="176" t="str">
        <f t="shared" si="10"/>
        <v/>
      </c>
      <c r="AJ43" s="176" t="str">
        <f t="shared" si="11"/>
        <v/>
      </c>
      <c r="AK43" s="176" t="str">
        <f t="shared" si="12"/>
        <v/>
      </c>
      <c r="AL43" s="176" t="str">
        <f t="shared" si="13"/>
        <v/>
      </c>
      <c r="AM43" s="175" t="str">
        <f>IF($B43="", "", C43 * (HLOOKUP(AM$8, Data!$D$21:$O$22, 2, FALSE) - INDEX(Data!D$26:D$47, MATCH('3 INPUT SAP DATA'!$C$6, Data!$C$26:$C$47, 0))))</f>
        <v/>
      </c>
      <c r="AN43" s="175" t="str">
        <f>IF($B43="", "", D43 * (HLOOKUP(AN$8, Data!$D$21:$O$22, 2, FALSE) - INDEX(Data!E$26:E$47, MATCH('3 INPUT SAP DATA'!$C$6, Data!$C$26:$C$47, 0))))</f>
        <v/>
      </c>
      <c r="AO43" s="175" t="str">
        <f>IF($B43="", "", E43 * (HLOOKUP(AO$8, Data!$D$21:$O$22, 2, FALSE) - INDEX(Data!F$26:F$47, MATCH('3 INPUT SAP DATA'!$C$6, Data!$C$26:$C$47, 0))))</f>
        <v/>
      </c>
      <c r="AP43" s="175" t="str">
        <f>IF($B43="", "", F43 * (HLOOKUP(AP$8, Data!$D$21:$O$22, 2, FALSE) - INDEX(Data!G$26:G$47, MATCH('3 INPUT SAP DATA'!$C$6, Data!$C$26:$C$47, 0))))</f>
        <v/>
      </c>
      <c r="AQ43" s="175" t="str">
        <f>IF($B43="", "", G43 * (HLOOKUP(AQ$8, Data!$D$21:$O$22, 2, FALSE) - INDEX(Data!H$26:H$47, MATCH('3 INPUT SAP DATA'!$C$6, Data!$C$26:$C$47, 0))))</f>
        <v/>
      </c>
      <c r="AR43" s="175" t="str">
        <f>IF($B43="", "", H43 * (HLOOKUP(AR$8, Data!$D$21:$O$22, 2, FALSE) - INDEX(Data!I$26:I$47, MATCH('3 INPUT SAP DATA'!$C$6, Data!$C$26:$C$47, 0))))</f>
        <v/>
      </c>
      <c r="AS43" s="175" t="str">
        <f>IF($B43="", "", I43 * (HLOOKUP(AS$8, Data!$D$21:$O$22, 2, FALSE) - INDEX(Data!J$26:J$47, MATCH('3 INPUT SAP DATA'!$C$6, Data!$C$26:$C$47, 0))))</f>
        <v/>
      </c>
      <c r="AT43" s="175" t="str">
        <f>IF($B43="", "", J43 * (HLOOKUP(AT$8, Data!$D$21:$O$22, 2, FALSE) - INDEX(Data!K$26:K$47, MATCH('3 INPUT SAP DATA'!$C$6, Data!$C$26:$C$47, 0))))</f>
        <v/>
      </c>
      <c r="AU43" s="175" t="str">
        <f>IF($B43="", "", K43 * (HLOOKUP(AU$8, Data!$D$21:$O$22, 2, FALSE) - INDEX(Data!L$26:L$47, MATCH('3 INPUT SAP DATA'!$C$6, Data!$C$26:$C$47, 0))))</f>
        <v/>
      </c>
      <c r="AV43" s="175" t="str">
        <f>IF($B43="", "", L43 * (HLOOKUP(AV$8, Data!$D$21:$O$22, 2, FALSE) - INDEX(Data!M$26:M$47, MATCH('3 INPUT SAP DATA'!$C$6, Data!$C$26:$C$47, 0))))</f>
        <v/>
      </c>
      <c r="AW43" s="175" t="str">
        <f>IF($B43="", "", M43 * (HLOOKUP(AW$8, Data!$D$21:$O$22, 2, FALSE) - INDEX(Data!N$26:N$47, MATCH('3 INPUT SAP DATA'!$C$6, Data!$C$26:$C$47, 0))))</f>
        <v/>
      </c>
      <c r="AX43" s="175" t="str">
        <f>IF($B43="", "", N43 * (HLOOKUP(AX$8, Data!$D$21:$O$22, 2, FALSE) - INDEX(Data!O$26:O$47, MATCH('3 INPUT SAP DATA'!$C$6, Data!$C$26:$C$47, 0))))</f>
        <v/>
      </c>
      <c r="AY43" s="171" t="str">
        <f>IF($B43="","",(IHG!CI44+'3 INPUT SAP DATA'!V47)/AM43)</f>
        <v/>
      </c>
      <c r="AZ43" s="171" t="str">
        <f>IF($B43="","",(IHG!CJ44+'3 INPUT SAP DATA'!W47)/AN43)</f>
        <v/>
      </c>
      <c r="BA43" s="171" t="str">
        <f>IF($B43="","",(IHG!CK44+'3 INPUT SAP DATA'!X47)/AO43)</f>
        <v/>
      </c>
      <c r="BB43" s="171" t="str">
        <f>IF($B43="","",(IHG!CL44+'3 INPUT SAP DATA'!Y47)/AP43)</f>
        <v/>
      </c>
      <c r="BC43" s="171" t="str">
        <f>IF($B43="","",(IHG!CM44+'3 INPUT SAP DATA'!Z47)/AQ43)</f>
        <v/>
      </c>
      <c r="BD43" s="171" t="str">
        <f>IF($B43="","",(IHG!CN44+'3 INPUT SAP DATA'!AA47)/AR43)</f>
        <v/>
      </c>
      <c r="BE43" s="171" t="str">
        <f>IF($B43="","",(IHG!CO44+'3 INPUT SAP DATA'!AB47)/AS43)</f>
        <v/>
      </c>
      <c r="BF43" s="171" t="str">
        <f>IF($B43="","",(IHG!CP44+'3 INPUT SAP DATA'!AC47)/AT43)</f>
        <v/>
      </c>
      <c r="BG43" s="171" t="str">
        <f>IF($B43="","",(IHG!CQ44+'3 INPUT SAP DATA'!AD47)/AU43)</f>
        <v/>
      </c>
      <c r="BH43" s="171" t="str">
        <f>IF($B43="","",(IHG!CR44+'3 INPUT SAP DATA'!AE47)/AV43)</f>
        <v/>
      </c>
      <c r="BI43" s="171" t="str">
        <f>IF($B43="","",(IHG!CS44+'3 INPUT SAP DATA'!AF47)/AW43)</f>
        <v/>
      </c>
      <c r="BJ43" s="171" t="str">
        <f>IF($B43="","",(IHG!CT44+'3 INPUT SAP DATA'!AG47)/AX43)</f>
        <v/>
      </c>
      <c r="BK43" s="171" t="str">
        <f t="shared" si="25"/>
        <v/>
      </c>
      <c r="BL43" s="171" t="str">
        <f t="shared" si="26"/>
        <v/>
      </c>
      <c r="BM43" s="171" t="str">
        <f t="shared" si="27"/>
        <v/>
      </c>
      <c r="BN43" s="171" t="str">
        <f t="shared" si="28"/>
        <v/>
      </c>
      <c r="BO43" s="171" t="str">
        <f t="shared" si="29"/>
        <v/>
      </c>
      <c r="BP43" s="171" t="str">
        <f t="shared" si="30"/>
        <v/>
      </c>
      <c r="BQ43" s="171" t="str">
        <f t="shared" si="31"/>
        <v/>
      </c>
      <c r="BR43" s="171" t="str">
        <f t="shared" si="32"/>
        <v/>
      </c>
      <c r="BS43" s="171" t="str">
        <f t="shared" si="33"/>
        <v/>
      </c>
      <c r="BT43" s="171" t="str">
        <f t="shared" si="34"/>
        <v/>
      </c>
      <c r="BU43" s="171" t="str">
        <f t="shared" si="35"/>
        <v/>
      </c>
      <c r="BV43" s="171" t="str">
        <f t="shared" si="36"/>
        <v/>
      </c>
    </row>
    <row r="44" spans="2:74" s="17" customFormat="1" ht="19.899999999999999" customHeight="1">
      <c r="B44" s="16" t="str">
        <f>IF('3 INPUT SAP DATA'!H48="","",'3 INPUT SAP DATA'!H48)</f>
        <v/>
      </c>
      <c r="C44" s="24" t="str">
        <f>IF($B44="","",'Infiltration &amp; Ventilation'!AR44+'3 INPUT SAP DATA'!$U48)</f>
        <v/>
      </c>
      <c r="D44" s="24" t="str">
        <f>IF($B44="","",'Infiltration &amp; Ventilation'!AS44+'3 INPUT SAP DATA'!$U48)</f>
        <v/>
      </c>
      <c r="E44" s="24" t="str">
        <f>IF($B44="","",'Infiltration &amp; Ventilation'!AT44+'3 INPUT SAP DATA'!$U48)</f>
        <v/>
      </c>
      <c r="F44" s="24" t="str">
        <f>IF($B44="","",'Infiltration &amp; Ventilation'!AU44+'3 INPUT SAP DATA'!$U48)</f>
        <v/>
      </c>
      <c r="G44" s="24" t="str">
        <f>IF($B44="","",'Infiltration &amp; Ventilation'!AV44+'3 INPUT SAP DATA'!$U48)</f>
        <v/>
      </c>
      <c r="H44" s="24" t="str">
        <f>IF($B44="","",'Infiltration &amp; Ventilation'!AW44+'3 INPUT SAP DATA'!$U48)</f>
        <v/>
      </c>
      <c r="I44" s="24" t="str">
        <f>IF($B44="","",'Infiltration &amp; Ventilation'!AX44+'3 INPUT SAP DATA'!$U48)</f>
        <v/>
      </c>
      <c r="J44" s="24" t="str">
        <f>IF($B44="","",'Infiltration &amp; Ventilation'!AY44+'3 INPUT SAP DATA'!$U48)</f>
        <v/>
      </c>
      <c r="K44" s="24" t="str">
        <f>IF($B44="","",'Infiltration &amp; Ventilation'!AZ44+'3 INPUT SAP DATA'!$U48)</f>
        <v/>
      </c>
      <c r="L44" s="24" t="str">
        <f>IF($B44="","",'Infiltration &amp; Ventilation'!BA44+'3 INPUT SAP DATA'!$U48)</f>
        <v/>
      </c>
      <c r="M44" s="24" t="str">
        <f>IF($B44="","",'Infiltration &amp; Ventilation'!BB44+'3 INPUT SAP DATA'!$U48)</f>
        <v/>
      </c>
      <c r="N44" s="24" t="str">
        <f>IF($B44="","",'Infiltration &amp; Ventilation'!BC44+'3 INPUT SAP DATA'!$U48)</f>
        <v/>
      </c>
      <c r="O44" s="176" t="str">
        <f>IF($B44="","",'3 INPUT SAP DATA'!$T48/(3.6*(C44/'3 INPUT SAP DATA'!$K48)))</f>
        <v/>
      </c>
      <c r="P44" s="176" t="str">
        <f>IF($B44="","",'3 INPUT SAP DATA'!$T48/(3.6*(D44/'3 INPUT SAP DATA'!$K48)))</f>
        <v/>
      </c>
      <c r="Q44" s="176" t="str">
        <f>IF($B44="","",'3 INPUT SAP DATA'!$T48/(3.6*(E44/'3 INPUT SAP DATA'!$K48)))</f>
        <v/>
      </c>
      <c r="R44" s="176" t="str">
        <f>IF($B44="","",'3 INPUT SAP DATA'!$T48/(3.6*(F44/'3 INPUT SAP DATA'!$K48)))</f>
        <v/>
      </c>
      <c r="S44" s="176" t="str">
        <f>IF($B44="","",'3 INPUT SAP DATA'!$T48/(3.6*(G44/'3 INPUT SAP DATA'!$K48)))</f>
        <v/>
      </c>
      <c r="T44" s="176" t="str">
        <f>IF($B44="","",'3 INPUT SAP DATA'!$T48/(3.6*(H44/'3 INPUT SAP DATA'!$K48)))</f>
        <v/>
      </c>
      <c r="U44" s="176" t="str">
        <f>IF($B44="","",'3 INPUT SAP DATA'!$T48/(3.6*(I44/'3 INPUT SAP DATA'!$K48)))</f>
        <v/>
      </c>
      <c r="V44" s="176" t="str">
        <f>IF($B44="","",'3 INPUT SAP DATA'!$T48/(3.6*(J44/'3 INPUT SAP DATA'!$K48)))</f>
        <v/>
      </c>
      <c r="W44" s="176" t="str">
        <f>IF($B44="","",'3 INPUT SAP DATA'!$T48/(3.6*(K44/'3 INPUT SAP DATA'!$K48)))</f>
        <v/>
      </c>
      <c r="X44" s="176" t="str">
        <f>IF($B44="","",'3 INPUT SAP DATA'!$T48/(3.6*(L44/'3 INPUT SAP DATA'!$K48)))</f>
        <v/>
      </c>
      <c r="Y44" s="176" t="str">
        <f>IF($B44="","",'3 INPUT SAP DATA'!$T48/(3.6*(M44/'3 INPUT SAP DATA'!$K48)))</f>
        <v/>
      </c>
      <c r="Z44" s="176" t="str">
        <f>IF($B44="","",'3 INPUT SAP DATA'!$T48/(3.6*(N44/'3 INPUT SAP DATA'!$K48)))</f>
        <v/>
      </c>
      <c r="AA44" s="176" t="str">
        <f t="shared" si="2"/>
        <v/>
      </c>
      <c r="AB44" s="176" t="str">
        <f t="shared" si="3"/>
        <v/>
      </c>
      <c r="AC44" s="176" t="str">
        <f t="shared" si="4"/>
        <v/>
      </c>
      <c r="AD44" s="176" t="str">
        <f t="shared" si="5"/>
        <v/>
      </c>
      <c r="AE44" s="176" t="str">
        <f t="shared" si="6"/>
        <v/>
      </c>
      <c r="AF44" s="176" t="str">
        <f t="shared" si="7"/>
        <v/>
      </c>
      <c r="AG44" s="176" t="str">
        <f t="shared" si="8"/>
        <v/>
      </c>
      <c r="AH44" s="176" t="str">
        <f t="shared" si="9"/>
        <v/>
      </c>
      <c r="AI44" s="176" t="str">
        <f t="shared" si="10"/>
        <v/>
      </c>
      <c r="AJ44" s="176" t="str">
        <f t="shared" si="11"/>
        <v/>
      </c>
      <c r="AK44" s="176" t="str">
        <f t="shared" si="12"/>
        <v/>
      </c>
      <c r="AL44" s="176" t="str">
        <f t="shared" si="13"/>
        <v/>
      </c>
      <c r="AM44" s="175" t="str">
        <f>IF($B44="", "", C44 * (HLOOKUP(AM$8, Data!$D$21:$O$22, 2, FALSE) - INDEX(Data!D$26:D$47, MATCH('3 INPUT SAP DATA'!$C$6, Data!$C$26:$C$47, 0))))</f>
        <v/>
      </c>
      <c r="AN44" s="175" t="str">
        <f>IF($B44="", "", D44 * (HLOOKUP(AN$8, Data!$D$21:$O$22, 2, FALSE) - INDEX(Data!E$26:E$47, MATCH('3 INPUT SAP DATA'!$C$6, Data!$C$26:$C$47, 0))))</f>
        <v/>
      </c>
      <c r="AO44" s="175" t="str">
        <f>IF($B44="", "", E44 * (HLOOKUP(AO$8, Data!$D$21:$O$22, 2, FALSE) - INDEX(Data!F$26:F$47, MATCH('3 INPUT SAP DATA'!$C$6, Data!$C$26:$C$47, 0))))</f>
        <v/>
      </c>
      <c r="AP44" s="175" t="str">
        <f>IF($B44="", "", F44 * (HLOOKUP(AP$8, Data!$D$21:$O$22, 2, FALSE) - INDEX(Data!G$26:G$47, MATCH('3 INPUT SAP DATA'!$C$6, Data!$C$26:$C$47, 0))))</f>
        <v/>
      </c>
      <c r="AQ44" s="175" t="str">
        <f>IF($B44="", "", G44 * (HLOOKUP(AQ$8, Data!$D$21:$O$22, 2, FALSE) - INDEX(Data!H$26:H$47, MATCH('3 INPUT SAP DATA'!$C$6, Data!$C$26:$C$47, 0))))</f>
        <v/>
      </c>
      <c r="AR44" s="175" t="str">
        <f>IF($B44="", "", H44 * (HLOOKUP(AR$8, Data!$D$21:$O$22, 2, FALSE) - INDEX(Data!I$26:I$47, MATCH('3 INPUT SAP DATA'!$C$6, Data!$C$26:$C$47, 0))))</f>
        <v/>
      </c>
      <c r="AS44" s="175" t="str">
        <f>IF($B44="", "", I44 * (HLOOKUP(AS$8, Data!$D$21:$O$22, 2, FALSE) - INDEX(Data!J$26:J$47, MATCH('3 INPUT SAP DATA'!$C$6, Data!$C$26:$C$47, 0))))</f>
        <v/>
      </c>
      <c r="AT44" s="175" t="str">
        <f>IF($B44="", "", J44 * (HLOOKUP(AT$8, Data!$D$21:$O$22, 2, FALSE) - INDEX(Data!K$26:K$47, MATCH('3 INPUT SAP DATA'!$C$6, Data!$C$26:$C$47, 0))))</f>
        <v/>
      </c>
      <c r="AU44" s="175" t="str">
        <f>IF($B44="", "", K44 * (HLOOKUP(AU$8, Data!$D$21:$O$22, 2, FALSE) - INDEX(Data!L$26:L$47, MATCH('3 INPUT SAP DATA'!$C$6, Data!$C$26:$C$47, 0))))</f>
        <v/>
      </c>
      <c r="AV44" s="175" t="str">
        <f>IF($B44="", "", L44 * (HLOOKUP(AV$8, Data!$D$21:$O$22, 2, FALSE) - INDEX(Data!M$26:M$47, MATCH('3 INPUT SAP DATA'!$C$6, Data!$C$26:$C$47, 0))))</f>
        <v/>
      </c>
      <c r="AW44" s="175" t="str">
        <f>IF($B44="", "", M44 * (HLOOKUP(AW$8, Data!$D$21:$O$22, 2, FALSE) - INDEX(Data!N$26:N$47, MATCH('3 INPUT SAP DATA'!$C$6, Data!$C$26:$C$47, 0))))</f>
        <v/>
      </c>
      <c r="AX44" s="175" t="str">
        <f>IF($B44="", "", N44 * (HLOOKUP(AX$8, Data!$D$21:$O$22, 2, FALSE) - INDEX(Data!O$26:O$47, MATCH('3 INPUT SAP DATA'!$C$6, Data!$C$26:$C$47, 0))))</f>
        <v/>
      </c>
      <c r="AY44" s="171" t="str">
        <f>IF($B44="","",(IHG!CI45+'3 INPUT SAP DATA'!V48)/AM44)</f>
        <v/>
      </c>
      <c r="AZ44" s="171" t="str">
        <f>IF($B44="","",(IHG!CJ45+'3 INPUT SAP DATA'!W48)/AN44)</f>
        <v/>
      </c>
      <c r="BA44" s="171" t="str">
        <f>IF($B44="","",(IHG!CK45+'3 INPUT SAP DATA'!X48)/AO44)</f>
        <v/>
      </c>
      <c r="BB44" s="171" t="str">
        <f>IF($B44="","",(IHG!CL45+'3 INPUT SAP DATA'!Y48)/AP44)</f>
        <v/>
      </c>
      <c r="BC44" s="171" t="str">
        <f>IF($B44="","",(IHG!CM45+'3 INPUT SAP DATA'!Z48)/AQ44)</f>
        <v/>
      </c>
      <c r="BD44" s="171" t="str">
        <f>IF($B44="","",(IHG!CN45+'3 INPUT SAP DATA'!AA48)/AR44)</f>
        <v/>
      </c>
      <c r="BE44" s="171" t="str">
        <f>IF($B44="","",(IHG!CO45+'3 INPUT SAP DATA'!AB48)/AS44)</f>
        <v/>
      </c>
      <c r="BF44" s="171" t="str">
        <f>IF($B44="","",(IHG!CP45+'3 INPUT SAP DATA'!AC48)/AT44)</f>
        <v/>
      </c>
      <c r="BG44" s="171" t="str">
        <f>IF($B44="","",(IHG!CQ45+'3 INPUT SAP DATA'!AD48)/AU44)</f>
        <v/>
      </c>
      <c r="BH44" s="171" t="str">
        <f>IF($B44="","",(IHG!CR45+'3 INPUT SAP DATA'!AE48)/AV44)</f>
        <v/>
      </c>
      <c r="BI44" s="171" t="str">
        <f>IF($B44="","",(IHG!CS45+'3 INPUT SAP DATA'!AF48)/AW44)</f>
        <v/>
      </c>
      <c r="BJ44" s="171" t="str">
        <f>IF($B44="","",(IHG!CT45+'3 INPUT SAP DATA'!AG48)/AX44)</f>
        <v/>
      </c>
      <c r="BK44" s="171" t="str">
        <f t="shared" si="25"/>
        <v/>
      </c>
      <c r="BL44" s="171" t="str">
        <f t="shared" si="26"/>
        <v/>
      </c>
      <c r="BM44" s="171" t="str">
        <f t="shared" si="27"/>
        <v/>
      </c>
      <c r="BN44" s="171" t="str">
        <f t="shared" si="28"/>
        <v/>
      </c>
      <c r="BO44" s="171" t="str">
        <f t="shared" si="29"/>
        <v/>
      </c>
      <c r="BP44" s="171" t="str">
        <f t="shared" si="30"/>
        <v/>
      </c>
      <c r="BQ44" s="171" t="str">
        <f t="shared" si="31"/>
        <v/>
      </c>
      <c r="BR44" s="171" t="str">
        <f t="shared" si="32"/>
        <v/>
      </c>
      <c r="BS44" s="171" t="str">
        <f t="shared" si="33"/>
        <v/>
      </c>
      <c r="BT44" s="171" t="str">
        <f t="shared" si="34"/>
        <v/>
      </c>
      <c r="BU44" s="171" t="str">
        <f t="shared" si="35"/>
        <v/>
      </c>
      <c r="BV44" s="171" t="str">
        <f t="shared" si="36"/>
        <v/>
      </c>
    </row>
    <row r="45" spans="2:74" s="17" customFormat="1" ht="19.899999999999999" customHeight="1">
      <c r="B45" s="16" t="str">
        <f>IF('3 INPUT SAP DATA'!H49="","",'3 INPUT SAP DATA'!H49)</f>
        <v/>
      </c>
      <c r="C45" s="24" t="str">
        <f>IF($B45="","",'Infiltration &amp; Ventilation'!AR45+'3 INPUT SAP DATA'!$U49)</f>
        <v/>
      </c>
      <c r="D45" s="24" t="str">
        <f>IF($B45="","",'Infiltration &amp; Ventilation'!AS45+'3 INPUT SAP DATA'!$U49)</f>
        <v/>
      </c>
      <c r="E45" s="24" t="str">
        <f>IF($B45="","",'Infiltration &amp; Ventilation'!AT45+'3 INPUT SAP DATA'!$U49)</f>
        <v/>
      </c>
      <c r="F45" s="24" t="str">
        <f>IF($B45="","",'Infiltration &amp; Ventilation'!AU45+'3 INPUT SAP DATA'!$U49)</f>
        <v/>
      </c>
      <c r="G45" s="24" t="str">
        <f>IF($B45="","",'Infiltration &amp; Ventilation'!AV45+'3 INPUT SAP DATA'!$U49)</f>
        <v/>
      </c>
      <c r="H45" s="24" t="str">
        <f>IF($B45="","",'Infiltration &amp; Ventilation'!AW45+'3 INPUT SAP DATA'!$U49)</f>
        <v/>
      </c>
      <c r="I45" s="24" t="str">
        <f>IF($B45="","",'Infiltration &amp; Ventilation'!AX45+'3 INPUT SAP DATA'!$U49)</f>
        <v/>
      </c>
      <c r="J45" s="24" t="str">
        <f>IF($B45="","",'Infiltration &amp; Ventilation'!AY45+'3 INPUT SAP DATA'!$U49)</f>
        <v/>
      </c>
      <c r="K45" s="24" t="str">
        <f>IF($B45="","",'Infiltration &amp; Ventilation'!AZ45+'3 INPUT SAP DATA'!$U49)</f>
        <v/>
      </c>
      <c r="L45" s="24" t="str">
        <f>IF($B45="","",'Infiltration &amp; Ventilation'!BA45+'3 INPUT SAP DATA'!$U49)</f>
        <v/>
      </c>
      <c r="M45" s="24" t="str">
        <f>IF($B45="","",'Infiltration &amp; Ventilation'!BB45+'3 INPUT SAP DATA'!$U49)</f>
        <v/>
      </c>
      <c r="N45" s="24" t="str">
        <f>IF($B45="","",'Infiltration &amp; Ventilation'!BC45+'3 INPUT SAP DATA'!$U49)</f>
        <v/>
      </c>
      <c r="O45" s="176" t="str">
        <f>IF($B45="","",'3 INPUT SAP DATA'!$T49/(3.6*(C45/'3 INPUT SAP DATA'!$K49)))</f>
        <v/>
      </c>
      <c r="P45" s="176" t="str">
        <f>IF($B45="","",'3 INPUT SAP DATA'!$T49/(3.6*(D45/'3 INPUT SAP DATA'!$K49)))</f>
        <v/>
      </c>
      <c r="Q45" s="176" t="str">
        <f>IF($B45="","",'3 INPUT SAP DATA'!$T49/(3.6*(E45/'3 INPUT SAP DATA'!$K49)))</f>
        <v/>
      </c>
      <c r="R45" s="176" t="str">
        <f>IF($B45="","",'3 INPUT SAP DATA'!$T49/(3.6*(F45/'3 INPUT SAP DATA'!$K49)))</f>
        <v/>
      </c>
      <c r="S45" s="176" t="str">
        <f>IF($B45="","",'3 INPUT SAP DATA'!$T49/(3.6*(G45/'3 INPUT SAP DATA'!$K49)))</f>
        <v/>
      </c>
      <c r="T45" s="176" t="str">
        <f>IF($B45="","",'3 INPUT SAP DATA'!$T49/(3.6*(H45/'3 INPUT SAP DATA'!$K49)))</f>
        <v/>
      </c>
      <c r="U45" s="176" t="str">
        <f>IF($B45="","",'3 INPUT SAP DATA'!$T49/(3.6*(I45/'3 INPUT SAP DATA'!$K49)))</f>
        <v/>
      </c>
      <c r="V45" s="176" t="str">
        <f>IF($B45="","",'3 INPUT SAP DATA'!$T49/(3.6*(J45/'3 INPUT SAP DATA'!$K49)))</f>
        <v/>
      </c>
      <c r="W45" s="176" t="str">
        <f>IF($B45="","",'3 INPUT SAP DATA'!$T49/(3.6*(K45/'3 INPUT SAP DATA'!$K49)))</f>
        <v/>
      </c>
      <c r="X45" s="176" t="str">
        <f>IF($B45="","",'3 INPUT SAP DATA'!$T49/(3.6*(L45/'3 INPUT SAP DATA'!$K49)))</f>
        <v/>
      </c>
      <c r="Y45" s="176" t="str">
        <f>IF($B45="","",'3 INPUT SAP DATA'!$T49/(3.6*(M45/'3 INPUT SAP DATA'!$K49)))</f>
        <v/>
      </c>
      <c r="Z45" s="176" t="str">
        <f>IF($B45="","",'3 INPUT SAP DATA'!$T49/(3.6*(N45/'3 INPUT SAP DATA'!$K49)))</f>
        <v/>
      </c>
      <c r="AA45" s="176" t="str">
        <f t="shared" si="2"/>
        <v/>
      </c>
      <c r="AB45" s="176" t="str">
        <f t="shared" si="3"/>
        <v/>
      </c>
      <c r="AC45" s="176" t="str">
        <f t="shared" si="4"/>
        <v/>
      </c>
      <c r="AD45" s="176" t="str">
        <f t="shared" si="5"/>
        <v/>
      </c>
      <c r="AE45" s="176" t="str">
        <f t="shared" si="6"/>
        <v/>
      </c>
      <c r="AF45" s="176" t="str">
        <f t="shared" si="7"/>
        <v/>
      </c>
      <c r="AG45" s="176" t="str">
        <f t="shared" si="8"/>
        <v/>
      </c>
      <c r="AH45" s="176" t="str">
        <f t="shared" si="9"/>
        <v/>
      </c>
      <c r="AI45" s="176" t="str">
        <f t="shared" si="10"/>
        <v/>
      </c>
      <c r="AJ45" s="176" t="str">
        <f t="shared" si="11"/>
        <v/>
      </c>
      <c r="AK45" s="176" t="str">
        <f t="shared" si="12"/>
        <v/>
      </c>
      <c r="AL45" s="176" t="str">
        <f t="shared" si="13"/>
        <v/>
      </c>
      <c r="AM45" s="175" t="str">
        <f>IF($B45="", "", C45 * (HLOOKUP(AM$8, Data!$D$21:$O$22, 2, FALSE) - INDEX(Data!D$26:D$47, MATCH('3 INPUT SAP DATA'!$C$6, Data!$C$26:$C$47, 0))))</f>
        <v/>
      </c>
      <c r="AN45" s="175" t="str">
        <f>IF($B45="", "", D45 * (HLOOKUP(AN$8, Data!$D$21:$O$22, 2, FALSE) - INDEX(Data!E$26:E$47, MATCH('3 INPUT SAP DATA'!$C$6, Data!$C$26:$C$47, 0))))</f>
        <v/>
      </c>
      <c r="AO45" s="175" t="str">
        <f>IF($B45="", "", E45 * (HLOOKUP(AO$8, Data!$D$21:$O$22, 2, FALSE) - INDEX(Data!F$26:F$47, MATCH('3 INPUT SAP DATA'!$C$6, Data!$C$26:$C$47, 0))))</f>
        <v/>
      </c>
      <c r="AP45" s="175" t="str">
        <f>IF($B45="", "", F45 * (HLOOKUP(AP$8, Data!$D$21:$O$22, 2, FALSE) - INDEX(Data!G$26:G$47, MATCH('3 INPUT SAP DATA'!$C$6, Data!$C$26:$C$47, 0))))</f>
        <v/>
      </c>
      <c r="AQ45" s="175" t="str">
        <f>IF($B45="", "", G45 * (HLOOKUP(AQ$8, Data!$D$21:$O$22, 2, FALSE) - INDEX(Data!H$26:H$47, MATCH('3 INPUT SAP DATA'!$C$6, Data!$C$26:$C$47, 0))))</f>
        <v/>
      </c>
      <c r="AR45" s="175" t="str">
        <f>IF($B45="", "", H45 * (HLOOKUP(AR$8, Data!$D$21:$O$22, 2, FALSE) - INDEX(Data!I$26:I$47, MATCH('3 INPUT SAP DATA'!$C$6, Data!$C$26:$C$47, 0))))</f>
        <v/>
      </c>
      <c r="AS45" s="175" t="str">
        <f>IF($B45="", "", I45 * (HLOOKUP(AS$8, Data!$D$21:$O$22, 2, FALSE) - INDEX(Data!J$26:J$47, MATCH('3 INPUT SAP DATA'!$C$6, Data!$C$26:$C$47, 0))))</f>
        <v/>
      </c>
      <c r="AT45" s="175" t="str">
        <f>IF($B45="", "", J45 * (HLOOKUP(AT$8, Data!$D$21:$O$22, 2, FALSE) - INDEX(Data!K$26:K$47, MATCH('3 INPUT SAP DATA'!$C$6, Data!$C$26:$C$47, 0))))</f>
        <v/>
      </c>
      <c r="AU45" s="175" t="str">
        <f>IF($B45="", "", K45 * (HLOOKUP(AU$8, Data!$D$21:$O$22, 2, FALSE) - INDEX(Data!L$26:L$47, MATCH('3 INPUT SAP DATA'!$C$6, Data!$C$26:$C$47, 0))))</f>
        <v/>
      </c>
      <c r="AV45" s="175" t="str">
        <f>IF($B45="", "", L45 * (HLOOKUP(AV$8, Data!$D$21:$O$22, 2, FALSE) - INDEX(Data!M$26:M$47, MATCH('3 INPUT SAP DATA'!$C$6, Data!$C$26:$C$47, 0))))</f>
        <v/>
      </c>
      <c r="AW45" s="175" t="str">
        <f>IF($B45="", "", M45 * (HLOOKUP(AW$8, Data!$D$21:$O$22, 2, FALSE) - INDEX(Data!N$26:N$47, MATCH('3 INPUT SAP DATA'!$C$6, Data!$C$26:$C$47, 0))))</f>
        <v/>
      </c>
      <c r="AX45" s="175" t="str">
        <f>IF($B45="", "", N45 * (HLOOKUP(AX$8, Data!$D$21:$O$22, 2, FALSE) - INDEX(Data!O$26:O$47, MATCH('3 INPUT SAP DATA'!$C$6, Data!$C$26:$C$47, 0))))</f>
        <v/>
      </c>
      <c r="AY45" s="171" t="str">
        <f>IF($B45="","",(IHG!CI46+'3 INPUT SAP DATA'!V49)/AM45)</f>
        <v/>
      </c>
      <c r="AZ45" s="171" t="str">
        <f>IF($B45="","",(IHG!CJ46+'3 INPUT SAP DATA'!W49)/AN45)</f>
        <v/>
      </c>
      <c r="BA45" s="171" t="str">
        <f>IF($B45="","",(IHG!CK46+'3 INPUT SAP DATA'!X49)/AO45)</f>
        <v/>
      </c>
      <c r="BB45" s="171" t="str">
        <f>IF($B45="","",(IHG!CL46+'3 INPUT SAP DATA'!Y49)/AP45)</f>
        <v/>
      </c>
      <c r="BC45" s="171" t="str">
        <f>IF($B45="","",(IHG!CM46+'3 INPUT SAP DATA'!Z49)/AQ45)</f>
        <v/>
      </c>
      <c r="BD45" s="171" t="str">
        <f>IF($B45="","",(IHG!CN46+'3 INPUT SAP DATA'!AA49)/AR45)</f>
        <v/>
      </c>
      <c r="BE45" s="171" t="str">
        <f>IF($B45="","",(IHG!CO46+'3 INPUT SAP DATA'!AB49)/AS45)</f>
        <v/>
      </c>
      <c r="BF45" s="171" t="str">
        <f>IF($B45="","",(IHG!CP46+'3 INPUT SAP DATA'!AC49)/AT45)</f>
        <v/>
      </c>
      <c r="BG45" s="171" t="str">
        <f>IF($B45="","",(IHG!CQ46+'3 INPUT SAP DATA'!AD49)/AU45)</f>
        <v/>
      </c>
      <c r="BH45" s="171" t="str">
        <f>IF($B45="","",(IHG!CR46+'3 INPUT SAP DATA'!AE49)/AV45)</f>
        <v/>
      </c>
      <c r="BI45" s="171" t="str">
        <f>IF($B45="","",(IHG!CS46+'3 INPUT SAP DATA'!AF49)/AW45)</f>
        <v/>
      </c>
      <c r="BJ45" s="171" t="str">
        <f>IF($B45="","",(IHG!CT46+'3 INPUT SAP DATA'!AG49)/AX45)</f>
        <v/>
      </c>
      <c r="BK45" s="171" t="str">
        <f t="shared" si="25"/>
        <v/>
      </c>
      <c r="BL45" s="171" t="str">
        <f t="shared" si="26"/>
        <v/>
      </c>
      <c r="BM45" s="171" t="str">
        <f t="shared" si="27"/>
        <v/>
      </c>
      <c r="BN45" s="171" t="str">
        <f t="shared" si="28"/>
        <v/>
      </c>
      <c r="BO45" s="171" t="str">
        <f t="shared" si="29"/>
        <v/>
      </c>
      <c r="BP45" s="171" t="str">
        <f t="shared" si="30"/>
        <v/>
      </c>
      <c r="BQ45" s="171" t="str">
        <f t="shared" si="31"/>
        <v/>
      </c>
      <c r="BR45" s="171" t="str">
        <f t="shared" si="32"/>
        <v/>
      </c>
      <c r="BS45" s="171" t="str">
        <f t="shared" si="33"/>
        <v/>
      </c>
      <c r="BT45" s="171" t="str">
        <f t="shared" si="34"/>
        <v/>
      </c>
      <c r="BU45" s="171" t="str">
        <f t="shared" si="35"/>
        <v/>
      </c>
      <c r="BV45" s="171" t="str">
        <f t="shared" si="36"/>
        <v/>
      </c>
    </row>
    <row r="46" spans="2:74" s="17" customFormat="1" ht="19.899999999999999" customHeight="1">
      <c r="B46" s="16" t="str">
        <f>IF('3 INPUT SAP DATA'!H50="","",'3 INPUT SAP DATA'!H50)</f>
        <v/>
      </c>
      <c r="C46" s="24" t="str">
        <f>IF($B46="","",'Infiltration &amp; Ventilation'!AR46+'3 INPUT SAP DATA'!$U50)</f>
        <v/>
      </c>
      <c r="D46" s="24" t="str">
        <f>IF($B46="","",'Infiltration &amp; Ventilation'!AS46+'3 INPUT SAP DATA'!$U50)</f>
        <v/>
      </c>
      <c r="E46" s="24" t="str">
        <f>IF($B46="","",'Infiltration &amp; Ventilation'!AT46+'3 INPUT SAP DATA'!$U50)</f>
        <v/>
      </c>
      <c r="F46" s="24" t="str">
        <f>IF($B46="","",'Infiltration &amp; Ventilation'!AU46+'3 INPUT SAP DATA'!$U50)</f>
        <v/>
      </c>
      <c r="G46" s="24" t="str">
        <f>IF($B46="","",'Infiltration &amp; Ventilation'!AV46+'3 INPUT SAP DATA'!$U50)</f>
        <v/>
      </c>
      <c r="H46" s="24" t="str">
        <f>IF($B46="","",'Infiltration &amp; Ventilation'!AW46+'3 INPUT SAP DATA'!$U50)</f>
        <v/>
      </c>
      <c r="I46" s="24" t="str">
        <f>IF($B46="","",'Infiltration &amp; Ventilation'!AX46+'3 INPUT SAP DATA'!$U50)</f>
        <v/>
      </c>
      <c r="J46" s="24" t="str">
        <f>IF($B46="","",'Infiltration &amp; Ventilation'!AY46+'3 INPUT SAP DATA'!$U50)</f>
        <v/>
      </c>
      <c r="K46" s="24" t="str">
        <f>IF($B46="","",'Infiltration &amp; Ventilation'!AZ46+'3 INPUT SAP DATA'!$U50)</f>
        <v/>
      </c>
      <c r="L46" s="24" t="str">
        <f>IF($B46="","",'Infiltration &amp; Ventilation'!BA46+'3 INPUT SAP DATA'!$U50)</f>
        <v/>
      </c>
      <c r="M46" s="24" t="str">
        <f>IF($B46="","",'Infiltration &amp; Ventilation'!BB46+'3 INPUT SAP DATA'!$U50)</f>
        <v/>
      </c>
      <c r="N46" s="24" t="str">
        <f>IF($B46="","",'Infiltration &amp; Ventilation'!BC46+'3 INPUT SAP DATA'!$U50)</f>
        <v/>
      </c>
      <c r="O46" s="176" t="str">
        <f>IF($B46="","",'3 INPUT SAP DATA'!$T50/(3.6*(C46/'3 INPUT SAP DATA'!$K50)))</f>
        <v/>
      </c>
      <c r="P46" s="176" t="str">
        <f>IF($B46="","",'3 INPUT SAP DATA'!$T50/(3.6*(D46/'3 INPUT SAP DATA'!$K50)))</f>
        <v/>
      </c>
      <c r="Q46" s="176" t="str">
        <f>IF($B46="","",'3 INPUT SAP DATA'!$T50/(3.6*(E46/'3 INPUT SAP DATA'!$K50)))</f>
        <v/>
      </c>
      <c r="R46" s="176" t="str">
        <f>IF($B46="","",'3 INPUT SAP DATA'!$T50/(3.6*(F46/'3 INPUT SAP DATA'!$K50)))</f>
        <v/>
      </c>
      <c r="S46" s="176" t="str">
        <f>IF($B46="","",'3 INPUT SAP DATA'!$T50/(3.6*(G46/'3 INPUT SAP DATA'!$K50)))</f>
        <v/>
      </c>
      <c r="T46" s="176" t="str">
        <f>IF($B46="","",'3 INPUT SAP DATA'!$T50/(3.6*(H46/'3 INPUT SAP DATA'!$K50)))</f>
        <v/>
      </c>
      <c r="U46" s="176" t="str">
        <f>IF($B46="","",'3 INPUT SAP DATA'!$T50/(3.6*(I46/'3 INPUT SAP DATA'!$K50)))</f>
        <v/>
      </c>
      <c r="V46" s="176" t="str">
        <f>IF($B46="","",'3 INPUT SAP DATA'!$T50/(3.6*(J46/'3 INPUT SAP DATA'!$K50)))</f>
        <v/>
      </c>
      <c r="W46" s="176" t="str">
        <f>IF($B46="","",'3 INPUT SAP DATA'!$T50/(3.6*(K46/'3 INPUT SAP DATA'!$K50)))</f>
        <v/>
      </c>
      <c r="X46" s="176" t="str">
        <f>IF($B46="","",'3 INPUT SAP DATA'!$T50/(3.6*(L46/'3 INPUT SAP DATA'!$K50)))</f>
        <v/>
      </c>
      <c r="Y46" s="176" t="str">
        <f>IF($B46="","",'3 INPUT SAP DATA'!$T50/(3.6*(M46/'3 INPUT SAP DATA'!$K50)))</f>
        <v/>
      </c>
      <c r="Z46" s="176" t="str">
        <f>IF($B46="","",'3 INPUT SAP DATA'!$T50/(3.6*(N46/'3 INPUT SAP DATA'!$K50)))</f>
        <v/>
      </c>
      <c r="AA46" s="176" t="str">
        <f t="shared" si="2"/>
        <v/>
      </c>
      <c r="AB46" s="176" t="str">
        <f t="shared" si="3"/>
        <v/>
      </c>
      <c r="AC46" s="176" t="str">
        <f t="shared" si="4"/>
        <v/>
      </c>
      <c r="AD46" s="176" t="str">
        <f t="shared" si="5"/>
        <v/>
      </c>
      <c r="AE46" s="176" t="str">
        <f t="shared" si="6"/>
        <v/>
      </c>
      <c r="AF46" s="176" t="str">
        <f t="shared" si="7"/>
        <v/>
      </c>
      <c r="AG46" s="176" t="str">
        <f t="shared" si="8"/>
        <v/>
      </c>
      <c r="AH46" s="176" t="str">
        <f t="shared" si="9"/>
        <v/>
      </c>
      <c r="AI46" s="176" t="str">
        <f t="shared" si="10"/>
        <v/>
      </c>
      <c r="AJ46" s="176" t="str">
        <f t="shared" si="11"/>
        <v/>
      </c>
      <c r="AK46" s="176" t="str">
        <f t="shared" si="12"/>
        <v/>
      </c>
      <c r="AL46" s="176" t="str">
        <f t="shared" si="13"/>
        <v/>
      </c>
      <c r="AM46" s="175" t="str">
        <f>IF($B46="", "", C46 * (HLOOKUP(AM$8, Data!$D$21:$O$22, 2, FALSE) - INDEX(Data!D$26:D$47, MATCH('3 INPUT SAP DATA'!$C$6, Data!$C$26:$C$47, 0))))</f>
        <v/>
      </c>
      <c r="AN46" s="175" t="str">
        <f>IF($B46="", "", D46 * (HLOOKUP(AN$8, Data!$D$21:$O$22, 2, FALSE) - INDEX(Data!E$26:E$47, MATCH('3 INPUT SAP DATA'!$C$6, Data!$C$26:$C$47, 0))))</f>
        <v/>
      </c>
      <c r="AO46" s="175" t="str">
        <f>IF($B46="", "", E46 * (HLOOKUP(AO$8, Data!$D$21:$O$22, 2, FALSE) - INDEX(Data!F$26:F$47, MATCH('3 INPUT SAP DATA'!$C$6, Data!$C$26:$C$47, 0))))</f>
        <v/>
      </c>
      <c r="AP46" s="175" t="str">
        <f>IF($B46="", "", F46 * (HLOOKUP(AP$8, Data!$D$21:$O$22, 2, FALSE) - INDEX(Data!G$26:G$47, MATCH('3 INPUT SAP DATA'!$C$6, Data!$C$26:$C$47, 0))))</f>
        <v/>
      </c>
      <c r="AQ46" s="175" t="str">
        <f>IF($B46="", "", G46 * (HLOOKUP(AQ$8, Data!$D$21:$O$22, 2, FALSE) - INDEX(Data!H$26:H$47, MATCH('3 INPUT SAP DATA'!$C$6, Data!$C$26:$C$47, 0))))</f>
        <v/>
      </c>
      <c r="AR46" s="175" t="str">
        <f>IF($B46="", "", H46 * (HLOOKUP(AR$8, Data!$D$21:$O$22, 2, FALSE) - INDEX(Data!I$26:I$47, MATCH('3 INPUT SAP DATA'!$C$6, Data!$C$26:$C$47, 0))))</f>
        <v/>
      </c>
      <c r="AS46" s="175" t="str">
        <f>IF($B46="", "", I46 * (HLOOKUP(AS$8, Data!$D$21:$O$22, 2, FALSE) - INDEX(Data!J$26:J$47, MATCH('3 INPUT SAP DATA'!$C$6, Data!$C$26:$C$47, 0))))</f>
        <v/>
      </c>
      <c r="AT46" s="175" t="str">
        <f>IF($B46="", "", J46 * (HLOOKUP(AT$8, Data!$D$21:$O$22, 2, FALSE) - INDEX(Data!K$26:K$47, MATCH('3 INPUT SAP DATA'!$C$6, Data!$C$26:$C$47, 0))))</f>
        <v/>
      </c>
      <c r="AU46" s="175" t="str">
        <f>IF($B46="", "", K46 * (HLOOKUP(AU$8, Data!$D$21:$O$22, 2, FALSE) - INDEX(Data!L$26:L$47, MATCH('3 INPUT SAP DATA'!$C$6, Data!$C$26:$C$47, 0))))</f>
        <v/>
      </c>
      <c r="AV46" s="175" t="str">
        <f>IF($B46="", "", L46 * (HLOOKUP(AV$8, Data!$D$21:$O$22, 2, FALSE) - INDEX(Data!M$26:M$47, MATCH('3 INPUT SAP DATA'!$C$6, Data!$C$26:$C$47, 0))))</f>
        <v/>
      </c>
      <c r="AW46" s="175" t="str">
        <f>IF($B46="", "", M46 * (HLOOKUP(AW$8, Data!$D$21:$O$22, 2, FALSE) - INDEX(Data!N$26:N$47, MATCH('3 INPUT SAP DATA'!$C$6, Data!$C$26:$C$47, 0))))</f>
        <v/>
      </c>
      <c r="AX46" s="175" t="str">
        <f>IF($B46="", "", N46 * (HLOOKUP(AX$8, Data!$D$21:$O$22, 2, FALSE) - INDEX(Data!O$26:O$47, MATCH('3 INPUT SAP DATA'!$C$6, Data!$C$26:$C$47, 0))))</f>
        <v/>
      </c>
      <c r="AY46" s="171" t="str">
        <f>IF($B46="","",(IHG!CI47+'3 INPUT SAP DATA'!V50)/AM46)</f>
        <v/>
      </c>
      <c r="AZ46" s="171" t="str">
        <f>IF($B46="","",(IHG!CJ47+'3 INPUT SAP DATA'!W50)/AN46)</f>
        <v/>
      </c>
      <c r="BA46" s="171" t="str">
        <f>IF($B46="","",(IHG!CK47+'3 INPUT SAP DATA'!X50)/AO46)</f>
        <v/>
      </c>
      <c r="BB46" s="171" t="str">
        <f>IF($B46="","",(IHG!CL47+'3 INPUT SAP DATA'!Y50)/AP46)</f>
        <v/>
      </c>
      <c r="BC46" s="171" t="str">
        <f>IF($B46="","",(IHG!CM47+'3 INPUT SAP DATA'!Z50)/AQ46)</f>
        <v/>
      </c>
      <c r="BD46" s="171" t="str">
        <f>IF($B46="","",(IHG!CN47+'3 INPUT SAP DATA'!AA50)/AR46)</f>
        <v/>
      </c>
      <c r="BE46" s="171" t="str">
        <f>IF($B46="","",(IHG!CO47+'3 INPUT SAP DATA'!AB50)/AS46)</f>
        <v/>
      </c>
      <c r="BF46" s="171" t="str">
        <f>IF($B46="","",(IHG!CP47+'3 INPUT SAP DATA'!AC50)/AT46)</f>
        <v/>
      </c>
      <c r="BG46" s="171" t="str">
        <f>IF($B46="","",(IHG!CQ47+'3 INPUT SAP DATA'!AD50)/AU46)</f>
        <v/>
      </c>
      <c r="BH46" s="171" t="str">
        <f>IF($B46="","",(IHG!CR47+'3 INPUT SAP DATA'!AE50)/AV46)</f>
        <v/>
      </c>
      <c r="BI46" s="171" t="str">
        <f>IF($B46="","",(IHG!CS47+'3 INPUT SAP DATA'!AF50)/AW46)</f>
        <v/>
      </c>
      <c r="BJ46" s="171" t="str">
        <f>IF($B46="","",(IHG!CT47+'3 INPUT SAP DATA'!AG50)/AX46)</f>
        <v/>
      </c>
      <c r="BK46" s="171" t="str">
        <f t="shared" si="25"/>
        <v/>
      </c>
      <c r="BL46" s="171" t="str">
        <f t="shared" si="26"/>
        <v/>
      </c>
      <c r="BM46" s="171" t="str">
        <f t="shared" si="27"/>
        <v/>
      </c>
      <c r="BN46" s="171" t="str">
        <f t="shared" si="28"/>
        <v/>
      </c>
      <c r="BO46" s="171" t="str">
        <f t="shared" si="29"/>
        <v/>
      </c>
      <c r="BP46" s="171" t="str">
        <f t="shared" si="30"/>
        <v/>
      </c>
      <c r="BQ46" s="171" t="str">
        <f t="shared" si="31"/>
        <v/>
      </c>
      <c r="BR46" s="171" t="str">
        <f t="shared" si="32"/>
        <v/>
      </c>
      <c r="BS46" s="171" t="str">
        <f t="shared" si="33"/>
        <v/>
      </c>
      <c r="BT46" s="171" t="str">
        <f t="shared" si="34"/>
        <v/>
      </c>
      <c r="BU46" s="171" t="str">
        <f t="shared" si="35"/>
        <v/>
      </c>
      <c r="BV46" s="171" t="str">
        <f t="shared" si="36"/>
        <v/>
      </c>
    </row>
    <row r="47" spans="2:74" s="17" customFormat="1" ht="19.899999999999999" customHeight="1">
      <c r="B47" s="16" t="str">
        <f>IF('3 INPUT SAP DATA'!H51="","",'3 INPUT SAP DATA'!H51)</f>
        <v/>
      </c>
      <c r="C47" s="24" t="str">
        <f>IF($B47="","",'Infiltration &amp; Ventilation'!AR47+'3 INPUT SAP DATA'!$U51)</f>
        <v/>
      </c>
      <c r="D47" s="24" t="str">
        <f>IF($B47="","",'Infiltration &amp; Ventilation'!AS47+'3 INPUT SAP DATA'!$U51)</f>
        <v/>
      </c>
      <c r="E47" s="24" t="str">
        <f>IF($B47="","",'Infiltration &amp; Ventilation'!AT47+'3 INPUT SAP DATA'!$U51)</f>
        <v/>
      </c>
      <c r="F47" s="24" t="str">
        <f>IF($B47="","",'Infiltration &amp; Ventilation'!AU47+'3 INPUT SAP DATA'!$U51)</f>
        <v/>
      </c>
      <c r="G47" s="24" t="str">
        <f>IF($B47="","",'Infiltration &amp; Ventilation'!AV47+'3 INPUT SAP DATA'!$U51)</f>
        <v/>
      </c>
      <c r="H47" s="24" t="str">
        <f>IF($B47="","",'Infiltration &amp; Ventilation'!AW47+'3 INPUT SAP DATA'!$U51)</f>
        <v/>
      </c>
      <c r="I47" s="24" t="str">
        <f>IF($B47="","",'Infiltration &amp; Ventilation'!AX47+'3 INPUT SAP DATA'!$U51)</f>
        <v/>
      </c>
      <c r="J47" s="24" t="str">
        <f>IF($B47="","",'Infiltration &amp; Ventilation'!AY47+'3 INPUT SAP DATA'!$U51)</f>
        <v/>
      </c>
      <c r="K47" s="24" t="str">
        <f>IF($B47="","",'Infiltration &amp; Ventilation'!AZ47+'3 INPUT SAP DATA'!$U51)</f>
        <v/>
      </c>
      <c r="L47" s="24" t="str">
        <f>IF($B47="","",'Infiltration &amp; Ventilation'!BA47+'3 INPUT SAP DATA'!$U51)</f>
        <v/>
      </c>
      <c r="M47" s="24" t="str">
        <f>IF($B47="","",'Infiltration &amp; Ventilation'!BB47+'3 INPUT SAP DATA'!$U51)</f>
        <v/>
      </c>
      <c r="N47" s="24" t="str">
        <f>IF($B47="","",'Infiltration &amp; Ventilation'!BC47+'3 INPUT SAP DATA'!$U51)</f>
        <v/>
      </c>
      <c r="O47" s="176" t="str">
        <f>IF($B47="","",'3 INPUT SAP DATA'!$T51/(3.6*(C47/'3 INPUT SAP DATA'!$K51)))</f>
        <v/>
      </c>
      <c r="P47" s="176" t="str">
        <f>IF($B47="","",'3 INPUT SAP DATA'!$T51/(3.6*(D47/'3 INPUT SAP DATA'!$K51)))</f>
        <v/>
      </c>
      <c r="Q47" s="176" t="str">
        <f>IF($B47="","",'3 INPUT SAP DATA'!$T51/(3.6*(E47/'3 INPUT SAP DATA'!$K51)))</f>
        <v/>
      </c>
      <c r="R47" s="176" t="str">
        <f>IF($B47="","",'3 INPUT SAP DATA'!$T51/(3.6*(F47/'3 INPUT SAP DATA'!$K51)))</f>
        <v/>
      </c>
      <c r="S47" s="176" t="str">
        <f>IF($B47="","",'3 INPUT SAP DATA'!$T51/(3.6*(G47/'3 INPUT SAP DATA'!$K51)))</f>
        <v/>
      </c>
      <c r="T47" s="176" t="str">
        <f>IF($B47="","",'3 INPUT SAP DATA'!$T51/(3.6*(H47/'3 INPUT SAP DATA'!$K51)))</f>
        <v/>
      </c>
      <c r="U47" s="176" t="str">
        <f>IF($B47="","",'3 INPUT SAP DATA'!$T51/(3.6*(I47/'3 INPUT SAP DATA'!$K51)))</f>
        <v/>
      </c>
      <c r="V47" s="176" t="str">
        <f>IF($B47="","",'3 INPUT SAP DATA'!$T51/(3.6*(J47/'3 INPUT SAP DATA'!$K51)))</f>
        <v/>
      </c>
      <c r="W47" s="176" t="str">
        <f>IF($B47="","",'3 INPUT SAP DATA'!$T51/(3.6*(K47/'3 INPUT SAP DATA'!$K51)))</f>
        <v/>
      </c>
      <c r="X47" s="176" t="str">
        <f>IF($B47="","",'3 INPUT SAP DATA'!$T51/(3.6*(L47/'3 INPUT SAP DATA'!$K51)))</f>
        <v/>
      </c>
      <c r="Y47" s="176" t="str">
        <f>IF($B47="","",'3 INPUT SAP DATA'!$T51/(3.6*(M47/'3 INPUT SAP DATA'!$K51)))</f>
        <v/>
      </c>
      <c r="Z47" s="176" t="str">
        <f>IF($B47="","",'3 INPUT SAP DATA'!$T51/(3.6*(N47/'3 INPUT SAP DATA'!$K51)))</f>
        <v/>
      </c>
      <c r="AA47" s="176" t="str">
        <f t="shared" si="2"/>
        <v/>
      </c>
      <c r="AB47" s="176" t="str">
        <f t="shared" si="3"/>
        <v/>
      </c>
      <c r="AC47" s="176" t="str">
        <f t="shared" si="4"/>
        <v/>
      </c>
      <c r="AD47" s="176" t="str">
        <f t="shared" si="5"/>
        <v/>
      </c>
      <c r="AE47" s="176" t="str">
        <f t="shared" si="6"/>
        <v/>
      </c>
      <c r="AF47" s="176" t="str">
        <f t="shared" si="7"/>
        <v/>
      </c>
      <c r="AG47" s="176" t="str">
        <f t="shared" si="8"/>
        <v/>
      </c>
      <c r="AH47" s="176" t="str">
        <f t="shared" si="9"/>
        <v/>
      </c>
      <c r="AI47" s="176" t="str">
        <f t="shared" si="10"/>
        <v/>
      </c>
      <c r="AJ47" s="176" t="str">
        <f t="shared" si="11"/>
        <v/>
      </c>
      <c r="AK47" s="176" t="str">
        <f t="shared" si="12"/>
        <v/>
      </c>
      <c r="AL47" s="176" t="str">
        <f t="shared" si="13"/>
        <v/>
      </c>
      <c r="AM47" s="175" t="str">
        <f>IF($B47="", "", C47 * (HLOOKUP(AM$8, Data!$D$21:$O$22, 2, FALSE) - INDEX(Data!D$26:D$47, MATCH('3 INPUT SAP DATA'!$C$6, Data!$C$26:$C$47, 0))))</f>
        <v/>
      </c>
      <c r="AN47" s="175" t="str">
        <f>IF($B47="", "", D47 * (HLOOKUP(AN$8, Data!$D$21:$O$22, 2, FALSE) - INDEX(Data!E$26:E$47, MATCH('3 INPUT SAP DATA'!$C$6, Data!$C$26:$C$47, 0))))</f>
        <v/>
      </c>
      <c r="AO47" s="175" t="str">
        <f>IF($B47="", "", E47 * (HLOOKUP(AO$8, Data!$D$21:$O$22, 2, FALSE) - INDEX(Data!F$26:F$47, MATCH('3 INPUT SAP DATA'!$C$6, Data!$C$26:$C$47, 0))))</f>
        <v/>
      </c>
      <c r="AP47" s="175" t="str">
        <f>IF($B47="", "", F47 * (HLOOKUP(AP$8, Data!$D$21:$O$22, 2, FALSE) - INDEX(Data!G$26:G$47, MATCH('3 INPUT SAP DATA'!$C$6, Data!$C$26:$C$47, 0))))</f>
        <v/>
      </c>
      <c r="AQ47" s="175" t="str">
        <f>IF($B47="", "", G47 * (HLOOKUP(AQ$8, Data!$D$21:$O$22, 2, FALSE) - INDEX(Data!H$26:H$47, MATCH('3 INPUT SAP DATA'!$C$6, Data!$C$26:$C$47, 0))))</f>
        <v/>
      </c>
      <c r="AR47" s="175" t="str">
        <f>IF($B47="", "", H47 * (HLOOKUP(AR$8, Data!$D$21:$O$22, 2, FALSE) - INDEX(Data!I$26:I$47, MATCH('3 INPUT SAP DATA'!$C$6, Data!$C$26:$C$47, 0))))</f>
        <v/>
      </c>
      <c r="AS47" s="175" t="str">
        <f>IF($B47="", "", I47 * (HLOOKUP(AS$8, Data!$D$21:$O$22, 2, FALSE) - INDEX(Data!J$26:J$47, MATCH('3 INPUT SAP DATA'!$C$6, Data!$C$26:$C$47, 0))))</f>
        <v/>
      </c>
      <c r="AT47" s="175" t="str">
        <f>IF($B47="", "", J47 * (HLOOKUP(AT$8, Data!$D$21:$O$22, 2, FALSE) - INDEX(Data!K$26:K$47, MATCH('3 INPUT SAP DATA'!$C$6, Data!$C$26:$C$47, 0))))</f>
        <v/>
      </c>
      <c r="AU47" s="175" t="str">
        <f>IF($B47="", "", K47 * (HLOOKUP(AU$8, Data!$D$21:$O$22, 2, FALSE) - INDEX(Data!L$26:L$47, MATCH('3 INPUT SAP DATA'!$C$6, Data!$C$26:$C$47, 0))))</f>
        <v/>
      </c>
      <c r="AV47" s="175" t="str">
        <f>IF($B47="", "", L47 * (HLOOKUP(AV$8, Data!$D$21:$O$22, 2, FALSE) - INDEX(Data!M$26:M$47, MATCH('3 INPUT SAP DATA'!$C$6, Data!$C$26:$C$47, 0))))</f>
        <v/>
      </c>
      <c r="AW47" s="175" t="str">
        <f>IF($B47="", "", M47 * (HLOOKUP(AW$8, Data!$D$21:$O$22, 2, FALSE) - INDEX(Data!N$26:N$47, MATCH('3 INPUT SAP DATA'!$C$6, Data!$C$26:$C$47, 0))))</f>
        <v/>
      </c>
      <c r="AX47" s="175" t="str">
        <f>IF($B47="", "", N47 * (HLOOKUP(AX$8, Data!$D$21:$O$22, 2, FALSE) - INDEX(Data!O$26:O$47, MATCH('3 INPUT SAP DATA'!$C$6, Data!$C$26:$C$47, 0))))</f>
        <v/>
      </c>
      <c r="AY47" s="171" t="str">
        <f>IF($B47="","",(IHG!CI48+'3 INPUT SAP DATA'!V51)/AM47)</f>
        <v/>
      </c>
      <c r="AZ47" s="171" t="str">
        <f>IF($B47="","",(IHG!CJ48+'3 INPUT SAP DATA'!W51)/AN47)</f>
        <v/>
      </c>
      <c r="BA47" s="171" t="str">
        <f>IF($B47="","",(IHG!CK48+'3 INPUT SAP DATA'!X51)/AO47)</f>
        <v/>
      </c>
      <c r="BB47" s="171" t="str">
        <f>IF($B47="","",(IHG!CL48+'3 INPUT SAP DATA'!Y51)/AP47)</f>
        <v/>
      </c>
      <c r="BC47" s="171" t="str">
        <f>IF($B47="","",(IHG!CM48+'3 INPUT SAP DATA'!Z51)/AQ47)</f>
        <v/>
      </c>
      <c r="BD47" s="171" t="str">
        <f>IF($B47="","",(IHG!CN48+'3 INPUT SAP DATA'!AA51)/AR47)</f>
        <v/>
      </c>
      <c r="BE47" s="171" t="str">
        <f>IF($B47="","",(IHG!CO48+'3 INPUT SAP DATA'!AB51)/AS47)</f>
        <v/>
      </c>
      <c r="BF47" s="171" t="str">
        <f>IF($B47="","",(IHG!CP48+'3 INPUT SAP DATA'!AC51)/AT47)</f>
        <v/>
      </c>
      <c r="BG47" s="171" t="str">
        <f>IF($B47="","",(IHG!CQ48+'3 INPUT SAP DATA'!AD51)/AU47)</f>
        <v/>
      </c>
      <c r="BH47" s="171" t="str">
        <f>IF($B47="","",(IHG!CR48+'3 INPUT SAP DATA'!AE51)/AV47)</f>
        <v/>
      </c>
      <c r="BI47" s="171" t="str">
        <f>IF($B47="","",(IHG!CS48+'3 INPUT SAP DATA'!AF51)/AW47)</f>
        <v/>
      </c>
      <c r="BJ47" s="171" t="str">
        <f>IF($B47="","",(IHG!CT48+'3 INPUT SAP DATA'!AG51)/AX47)</f>
        <v/>
      </c>
      <c r="BK47" s="171" t="str">
        <f t="shared" si="25"/>
        <v/>
      </c>
      <c r="BL47" s="171" t="str">
        <f t="shared" si="26"/>
        <v/>
      </c>
      <c r="BM47" s="171" t="str">
        <f t="shared" si="27"/>
        <v/>
      </c>
      <c r="BN47" s="171" t="str">
        <f t="shared" si="28"/>
        <v/>
      </c>
      <c r="BO47" s="171" t="str">
        <f t="shared" si="29"/>
        <v/>
      </c>
      <c r="BP47" s="171" t="str">
        <f t="shared" si="30"/>
        <v/>
      </c>
      <c r="BQ47" s="171" t="str">
        <f t="shared" si="31"/>
        <v/>
      </c>
      <c r="BR47" s="171" t="str">
        <f t="shared" si="32"/>
        <v/>
      </c>
      <c r="BS47" s="171" t="str">
        <f t="shared" si="33"/>
        <v/>
      </c>
      <c r="BT47" s="171" t="str">
        <f t="shared" si="34"/>
        <v/>
      </c>
      <c r="BU47" s="171" t="str">
        <f t="shared" si="35"/>
        <v/>
      </c>
      <c r="BV47" s="171" t="str">
        <f t="shared" si="36"/>
        <v/>
      </c>
    </row>
    <row r="48" spans="2:74" s="17" customFormat="1" ht="19.899999999999999" customHeight="1">
      <c r="B48" s="16" t="str">
        <f>IF('3 INPUT SAP DATA'!H52="","",'3 INPUT SAP DATA'!H52)</f>
        <v/>
      </c>
      <c r="C48" s="24" t="str">
        <f>IF($B48="","",'Infiltration &amp; Ventilation'!AR48+'3 INPUT SAP DATA'!$U52)</f>
        <v/>
      </c>
      <c r="D48" s="24" t="str">
        <f>IF($B48="","",'Infiltration &amp; Ventilation'!AS48+'3 INPUT SAP DATA'!$U52)</f>
        <v/>
      </c>
      <c r="E48" s="24" t="str">
        <f>IF($B48="","",'Infiltration &amp; Ventilation'!AT48+'3 INPUT SAP DATA'!$U52)</f>
        <v/>
      </c>
      <c r="F48" s="24" t="str">
        <f>IF($B48="","",'Infiltration &amp; Ventilation'!AU48+'3 INPUT SAP DATA'!$U52)</f>
        <v/>
      </c>
      <c r="G48" s="24" t="str">
        <f>IF($B48="","",'Infiltration &amp; Ventilation'!AV48+'3 INPUT SAP DATA'!$U52)</f>
        <v/>
      </c>
      <c r="H48" s="24" t="str">
        <f>IF($B48="","",'Infiltration &amp; Ventilation'!AW48+'3 INPUT SAP DATA'!$U52)</f>
        <v/>
      </c>
      <c r="I48" s="24" t="str">
        <f>IF($B48="","",'Infiltration &amp; Ventilation'!AX48+'3 INPUT SAP DATA'!$U52)</f>
        <v/>
      </c>
      <c r="J48" s="24" t="str">
        <f>IF($B48="","",'Infiltration &amp; Ventilation'!AY48+'3 INPUT SAP DATA'!$U52)</f>
        <v/>
      </c>
      <c r="K48" s="24" t="str">
        <f>IF($B48="","",'Infiltration &amp; Ventilation'!AZ48+'3 INPUT SAP DATA'!$U52)</f>
        <v/>
      </c>
      <c r="L48" s="24" t="str">
        <f>IF($B48="","",'Infiltration &amp; Ventilation'!BA48+'3 INPUT SAP DATA'!$U52)</f>
        <v/>
      </c>
      <c r="M48" s="24" t="str">
        <f>IF($B48="","",'Infiltration &amp; Ventilation'!BB48+'3 INPUT SAP DATA'!$U52)</f>
        <v/>
      </c>
      <c r="N48" s="24" t="str">
        <f>IF($B48="","",'Infiltration &amp; Ventilation'!BC48+'3 INPUT SAP DATA'!$U52)</f>
        <v/>
      </c>
      <c r="O48" s="176" t="str">
        <f>IF($B48="","",'3 INPUT SAP DATA'!$T52/(3.6*(C48/'3 INPUT SAP DATA'!$K52)))</f>
        <v/>
      </c>
      <c r="P48" s="176" t="str">
        <f>IF($B48="","",'3 INPUT SAP DATA'!$T52/(3.6*(D48/'3 INPUT SAP DATA'!$K52)))</f>
        <v/>
      </c>
      <c r="Q48" s="176" t="str">
        <f>IF($B48="","",'3 INPUT SAP DATA'!$T52/(3.6*(E48/'3 INPUT SAP DATA'!$K52)))</f>
        <v/>
      </c>
      <c r="R48" s="176" t="str">
        <f>IF($B48="","",'3 INPUT SAP DATA'!$T52/(3.6*(F48/'3 INPUT SAP DATA'!$K52)))</f>
        <v/>
      </c>
      <c r="S48" s="176" t="str">
        <f>IF($B48="","",'3 INPUT SAP DATA'!$T52/(3.6*(G48/'3 INPUT SAP DATA'!$K52)))</f>
        <v/>
      </c>
      <c r="T48" s="176" t="str">
        <f>IF($B48="","",'3 INPUT SAP DATA'!$T52/(3.6*(H48/'3 INPUT SAP DATA'!$K52)))</f>
        <v/>
      </c>
      <c r="U48" s="176" t="str">
        <f>IF($B48="","",'3 INPUT SAP DATA'!$T52/(3.6*(I48/'3 INPUT SAP DATA'!$K52)))</f>
        <v/>
      </c>
      <c r="V48" s="176" t="str">
        <f>IF($B48="","",'3 INPUT SAP DATA'!$T52/(3.6*(J48/'3 INPUT SAP DATA'!$K52)))</f>
        <v/>
      </c>
      <c r="W48" s="176" t="str">
        <f>IF($B48="","",'3 INPUT SAP DATA'!$T52/(3.6*(K48/'3 INPUT SAP DATA'!$K52)))</f>
        <v/>
      </c>
      <c r="X48" s="176" t="str">
        <f>IF($B48="","",'3 INPUT SAP DATA'!$T52/(3.6*(L48/'3 INPUT SAP DATA'!$K52)))</f>
        <v/>
      </c>
      <c r="Y48" s="176" t="str">
        <f>IF($B48="","",'3 INPUT SAP DATA'!$T52/(3.6*(M48/'3 INPUT SAP DATA'!$K52)))</f>
        <v/>
      </c>
      <c r="Z48" s="176" t="str">
        <f>IF($B48="","",'3 INPUT SAP DATA'!$T52/(3.6*(N48/'3 INPUT SAP DATA'!$K52)))</f>
        <v/>
      </c>
      <c r="AA48" s="176" t="str">
        <f t="shared" si="2"/>
        <v/>
      </c>
      <c r="AB48" s="176" t="str">
        <f t="shared" si="3"/>
        <v/>
      </c>
      <c r="AC48" s="176" t="str">
        <f t="shared" si="4"/>
        <v/>
      </c>
      <c r="AD48" s="176" t="str">
        <f t="shared" si="5"/>
        <v/>
      </c>
      <c r="AE48" s="176" t="str">
        <f t="shared" si="6"/>
        <v/>
      </c>
      <c r="AF48" s="176" t="str">
        <f t="shared" si="7"/>
        <v/>
      </c>
      <c r="AG48" s="176" t="str">
        <f t="shared" si="8"/>
        <v/>
      </c>
      <c r="AH48" s="176" t="str">
        <f t="shared" si="9"/>
        <v/>
      </c>
      <c r="AI48" s="176" t="str">
        <f t="shared" si="10"/>
        <v/>
      </c>
      <c r="AJ48" s="176" t="str">
        <f t="shared" si="11"/>
        <v/>
      </c>
      <c r="AK48" s="176" t="str">
        <f t="shared" si="12"/>
        <v/>
      </c>
      <c r="AL48" s="176" t="str">
        <f t="shared" si="13"/>
        <v/>
      </c>
      <c r="AM48" s="175" t="str">
        <f>IF($B48="", "", C48 * (HLOOKUP(AM$8, Data!$D$21:$O$22, 2, FALSE) - INDEX(Data!D$26:D$47, MATCH('3 INPUT SAP DATA'!$C$6, Data!$C$26:$C$47, 0))))</f>
        <v/>
      </c>
      <c r="AN48" s="175" t="str">
        <f>IF($B48="", "", D48 * (HLOOKUP(AN$8, Data!$D$21:$O$22, 2, FALSE) - INDEX(Data!E$26:E$47, MATCH('3 INPUT SAP DATA'!$C$6, Data!$C$26:$C$47, 0))))</f>
        <v/>
      </c>
      <c r="AO48" s="175" t="str">
        <f>IF($B48="", "", E48 * (HLOOKUP(AO$8, Data!$D$21:$O$22, 2, FALSE) - INDEX(Data!F$26:F$47, MATCH('3 INPUT SAP DATA'!$C$6, Data!$C$26:$C$47, 0))))</f>
        <v/>
      </c>
      <c r="AP48" s="175" t="str">
        <f>IF($B48="", "", F48 * (HLOOKUP(AP$8, Data!$D$21:$O$22, 2, FALSE) - INDEX(Data!G$26:G$47, MATCH('3 INPUT SAP DATA'!$C$6, Data!$C$26:$C$47, 0))))</f>
        <v/>
      </c>
      <c r="AQ48" s="175" t="str">
        <f>IF($B48="", "", G48 * (HLOOKUP(AQ$8, Data!$D$21:$O$22, 2, FALSE) - INDEX(Data!H$26:H$47, MATCH('3 INPUT SAP DATA'!$C$6, Data!$C$26:$C$47, 0))))</f>
        <v/>
      </c>
      <c r="AR48" s="175" t="str">
        <f>IF($B48="", "", H48 * (HLOOKUP(AR$8, Data!$D$21:$O$22, 2, FALSE) - INDEX(Data!I$26:I$47, MATCH('3 INPUT SAP DATA'!$C$6, Data!$C$26:$C$47, 0))))</f>
        <v/>
      </c>
      <c r="AS48" s="175" t="str">
        <f>IF($B48="", "", I48 * (HLOOKUP(AS$8, Data!$D$21:$O$22, 2, FALSE) - INDEX(Data!J$26:J$47, MATCH('3 INPUT SAP DATA'!$C$6, Data!$C$26:$C$47, 0))))</f>
        <v/>
      </c>
      <c r="AT48" s="175" t="str">
        <f>IF($B48="", "", J48 * (HLOOKUP(AT$8, Data!$D$21:$O$22, 2, FALSE) - INDEX(Data!K$26:K$47, MATCH('3 INPUT SAP DATA'!$C$6, Data!$C$26:$C$47, 0))))</f>
        <v/>
      </c>
      <c r="AU48" s="175" t="str">
        <f>IF($B48="", "", K48 * (HLOOKUP(AU$8, Data!$D$21:$O$22, 2, FALSE) - INDEX(Data!L$26:L$47, MATCH('3 INPUT SAP DATA'!$C$6, Data!$C$26:$C$47, 0))))</f>
        <v/>
      </c>
      <c r="AV48" s="175" t="str">
        <f>IF($B48="", "", L48 * (HLOOKUP(AV$8, Data!$D$21:$O$22, 2, FALSE) - INDEX(Data!M$26:M$47, MATCH('3 INPUT SAP DATA'!$C$6, Data!$C$26:$C$47, 0))))</f>
        <v/>
      </c>
      <c r="AW48" s="175" t="str">
        <f>IF($B48="", "", M48 * (HLOOKUP(AW$8, Data!$D$21:$O$22, 2, FALSE) - INDEX(Data!N$26:N$47, MATCH('3 INPUT SAP DATA'!$C$6, Data!$C$26:$C$47, 0))))</f>
        <v/>
      </c>
      <c r="AX48" s="175" t="str">
        <f>IF($B48="", "", N48 * (HLOOKUP(AX$8, Data!$D$21:$O$22, 2, FALSE) - INDEX(Data!O$26:O$47, MATCH('3 INPUT SAP DATA'!$C$6, Data!$C$26:$C$47, 0))))</f>
        <v/>
      </c>
      <c r="AY48" s="171" t="str">
        <f>IF($B48="","",(IHG!CI49+'3 INPUT SAP DATA'!V52)/AM48)</f>
        <v/>
      </c>
      <c r="AZ48" s="171" t="str">
        <f>IF($B48="","",(IHG!CJ49+'3 INPUT SAP DATA'!W52)/AN48)</f>
        <v/>
      </c>
      <c r="BA48" s="171" t="str">
        <f>IF($B48="","",(IHG!CK49+'3 INPUT SAP DATA'!X52)/AO48)</f>
        <v/>
      </c>
      <c r="BB48" s="171" t="str">
        <f>IF($B48="","",(IHG!CL49+'3 INPUT SAP DATA'!Y52)/AP48)</f>
        <v/>
      </c>
      <c r="BC48" s="171" t="str">
        <f>IF($B48="","",(IHG!CM49+'3 INPUT SAP DATA'!Z52)/AQ48)</f>
        <v/>
      </c>
      <c r="BD48" s="171" t="str">
        <f>IF($B48="","",(IHG!CN49+'3 INPUT SAP DATA'!AA52)/AR48)</f>
        <v/>
      </c>
      <c r="BE48" s="171" t="str">
        <f>IF($B48="","",(IHG!CO49+'3 INPUT SAP DATA'!AB52)/AS48)</f>
        <v/>
      </c>
      <c r="BF48" s="171" t="str">
        <f>IF($B48="","",(IHG!CP49+'3 INPUT SAP DATA'!AC52)/AT48)</f>
        <v/>
      </c>
      <c r="BG48" s="171" t="str">
        <f>IF($B48="","",(IHG!CQ49+'3 INPUT SAP DATA'!AD52)/AU48)</f>
        <v/>
      </c>
      <c r="BH48" s="171" t="str">
        <f>IF($B48="","",(IHG!CR49+'3 INPUT SAP DATA'!AE52)/AV48)</f>
        <v/>
      </c>
      <c r="BI48" s="171" t="str">
        <f>IF($B48="","",(IHG!CS49+'3 INPUT SAP DATA'!AF52)/AW48)</f>
        <v/>
      </c>
      <c r="BJ48" s="171" t="str">
        <f>IF($B48="","",(IHG!CT49+'3 INPUT SAP DATA'!AG52)/AX48)</f>
        <v/>
      </c>
      <c r="BK48" s="171" t="str">
        <f t="shared" si="25"/>
        <v/>
      </c>
      <c r="BL48" s="171" t="str">
        <f t="shared" si="26"/>
        <v/>
      </c>
      <c r="BM48" s="171" t="str">
        <f t="shared" si="27"/>
        <v/>
      </c>
      <c r="BN48" s="171" t="str">
        <f t="shared" si="28"/>
        <v/>
      </c>
      <c r="BO48" s="171" t="str">
        <f t="shared" si="29"/>
        <v/>
      </c>
      <c r="BP48" s="171" t="str">
        <f t="shared" si="30"/>
        <v/>
      </c>
      <c r="BQ48" s="171" t="str">
        <f t="shared" si="31"/>
        <v/>
      </c>
      <c r="BR48" s="171" t="str">
        <f t="shared" si="32"/>
        <v/>
      </c>
      <c r="BS48" s="171" t="str">
        <f t="shared" si="33"/>
        <v/>
      </c>
      <c r="BT48" s="171" t="str">
        <f t="shared" si="34"/>
        <v/>
      </c>
      <c r="BU48" s="171" t="str">
        <f t="shared" si="35"/>
        <v/>
      </c>
      <c r="BV48" s="171" t="str">
        <f t="shared" si="36"/>
        <v/>
      </c>
    </row>
    <row r="49" spans="2:74" s="17" customFormat="1" ht="19.899999999999999" customHeight="1">
      <c r="B49" s="16" t="str">
        <f>IF('3 INPUT SAP DATA'!H53="","",'3 INPUT SAP DATA'!H53)</f>
        <v/>
      </c>
      <c r="C49" s="24" t="str">
        <f>IF($B49="","",'Infiltration &amp; Ventilation'!AR49+'3 INPUT SAP DATA'!$U53)</f>
        <v/>
      </c>
      <c r="D49" s="24" t="str">
        <f>IF($B49="","",'Infiltration &amp; Ventilation'!AS49+'3 INPUT SAP DATA'!$U53)</f>
        <v/>
      </c>
      <c r="E49" s="24" t="str">
        <f>IF($B49="","",'Infiltration &amp; Ventilation'!AT49+'3 INPUT SAP DATA'!$U53)</f>
        <v/>
      </c>
      <c r="F49" s="24" t="str">
        <f>IF($B49="","",'Infiltration &amp; Ventilation'!AU49+'3 INPUT SAP DATA'!$U53)</f>
        <v/>
      </c>
      <c r="G49" s="24" t="str">
        <f>IF($B49="","",'Infiltration &amp; Ventilation'!AV49+'3 INPUT SAP DATA'!$U53)</f>
        <v/>
      </c>
      <c r="H49" s="24" t="str">
        <f>IF($B49="","",'Infiltration &amp; Ventilation'!AW49+'3 INPUT SAP DATA'!$U53)</f>
        <v/>
      </c>
      <c r="I49" s="24" t="str">
        <f>IF($B49="","",'Infiltration &amp; Ventilation'!AX49+'3 INPUT SAP DATA'!$U53)</f>
        <v/>
      </c>
      <c r="J49" s="24" t="str">
        <f>IF($B49="","",'Infiltration &amp; Ventilation'!AY49+'3 INPUT SAP DATA'!$U53)</f>
        <v/>
      </c>
      <c r="K49" s="24" t="str">
        <f>IF($B49="","",'Infiltration &amp; Ventilation'!AZ49+'3 INPUT SAP DATA'!$U53)</f>
        <v/>
      </c>
      <c r="L49" s="24" t="str">
        <f>IF($B49="","",'Infiltration &amp; Ventilation'!BA49+'3 INPUT SAP DATA'!$U53)</f>
        <v/>
      </c>
      <c r="M49" s="24" t="str">
        <f>IF($B49="","",'Infiltration &amp; Ventilation'!BB49+'3 INPUT SAP DATA'!$U53)</f>
        <v/>
      </c>
      <c r="N49" s="24" t="str">
        <f>IF($B49="","",'Infiltration &amp; Ventilation'!BC49+'3 INPUT SAP DATA'!$U53)</f>
        <v/>
      </c>
      <c r="O49" s="176" t="str">
        <f>IF($B49="","",'3 INPUT SAP DATA'!$T53/(3.6*(C49/'3 INPUT SAP DATA'!$K53)))</f>
        <v/>
      </c>
      <c r="P49" s="176" t="str">
        <f>IF($B49="","",'3 INPUT SAP DATA'!$T53/(3.6*(D49/'3 INPUT SAP DATA'!$K53)))</f>
        <v/>
      </c>
      <c r="Q49" s="176" t="str">
        <f>IF($B49="","",'3 INPUT SAP DATA'!$T53/(3.6*(E49/'3 INPUT SAP DATA'!$K53)))</f>
        <v/>
      </c>
      <c r="R49" s="176" t="str">
        <f>IF($B49="","",'3 INPUT SAP DATA'!$T53/(3.6*(F49/'3 INPUT SAP DATA'!$K53)))</f>
        <v/>
      </c>
      <c r="S49" s="176" t="str">
        <f>IF($B49="","",'3 INPUT SAP DATA'!$T53/(3.6*(G49/'3 INPUT SAP DATA'!$K53)))</f>
        <v/>
      </c>
      <c r="T49" s="176" t="str">
        <f>IF($B49="","",'3 INPUT SAP DATA'!$T53/(3.6*(H49/'3 INPUT SAP DATA'!$K53)))</f>
        <v/>
      </c>
      <c r="U49" s="176" t="str">
        <f>IF($B49="","",'3 INPUT SAP DATA'!$T53/(3.6*(I49/'3 INPUT SAP DATA'!$K53)))</f>
        <v/>
      </c>
      <c r="V49" s="176" t="str">
        <f>IF($B49="","",'3 INPUT SAP DATA'!$T53/(3.6*(J49/'3 INPUT SAP DATA'!$K53)))</f>
        <v/>
      </c>
      <c r="W49" s="176" t="str">
        <f>IF($B49="","",'3 INPUT SAP DATA'!$T53/(3.6*(K49/'3 INPUT SAP DATA'!$K53)))</f>
        <v/>
      </c>
      <c r="X49" s="176" t="str">
        <f>IF($B49="","",'3 INPUT SAP DATA'!$T53/(3.6*(L49/'3 INPUT SAP DATA'!$K53)))</f>
        <v/>
      </c>
      <c r="Y49" s="176" t="str">
        <f>IF($B49="","",'3 INPUT SAP DATA'!$T53/(3.6*(M49/'3 INPUT SAP DATA'!$K53)))</f>
        <v/>
      </c>
      <c r="Z49" s="176" t="str">
        <f>IF($B49="","",'3 INPUT SAP DATA'!$T53/(3.6*(N49/'3 INPUT SAP DATA'!$K53)))</f>
        <v/>
      </c>
      <c r="AA49" s="176" t="str">
        <f t="shared" si="2"/>
        <v/>
      </c>
      <c r="AB49" s="176" t="str">
        <f t="shared" si="3"/>
        <v/>
      </c>
      <c r="AC49" s="176" t="str">
        <f t="shared" si="4"/>
        <v/>
      </c>
      <c r="AD49" s="176" t="str">
        <f t="shared" si="5"/>
        <v/>
      </c>
      <c r="AE49" s="176" t="str">
        <f t="shared" si="6"/>
        <v/>
      </c>
      <c r="AF49" s="176" t="str">
        <f t="shared" si="7"/>
        <v/>
      </c>
      <c r="AG49" s="176" t="str">
        <f t="shared" si="8"/>
        <v/>
      </c>
      <c r="AH49" s="176" t="str">
        <f t="shared" si="9"/>
        <v/>
      </c>
      <c r="AI49" s="176" t="str">
        <f t="shared" si="10"/>
        <v/>
      </c>
      <c r="AJ49" s="176" t="str">
        <f t="shared" si="11"/>
        <v/>
      </c>
      <c r="AK49" s="176" t="str">
        <f t="shared" si="12"/>
        <v/>
      </c>
      <c r="AL49" s="176" t="str">
        <f t="shared" si="13"/>
        <v/>
      </c>
      <c r="AM49" s="175" t="str">
        <f>IF($B49="", "", C49 * (HLOOKUP(AM$8, Data!$D$21:$O$22, 2, FALSE) - INDEX(Data!D$26:D$47, MATCH('3 INPUT SAP DATA'!$C$6, Data!$C$26:$C$47, 0))))</f>
        <v/>
      </c>
      <c r="AN49" s="175" t="str">
        <f>IF($B49="", "", D49 * (HLOOKUP(AN$8, Data!$D$21:$O$22, 2, FALSE) - INDEX(Data!E$26:E$47, MATCH('3 INPUT SAP DATA'!$C$6, Data!$C$26:$C$47, 0))))</f>
        <v/>
      </c>
      <c r="AO49" s="175" t="str">
        <f>IF($B49="", "", E49 * (HLOOKUP(AO$8, Data!$D$21:$O$22, 2, FALSE) - INDEX(Data!F$26:F$47, MATCH('3 INPUT SAP DATA'!$C$6, Data!$C$26:$C$47, 0))))</f>
        <v/>
      </c>
      <c r="AP49" s="175" t="str">
        <f>IF($B49="", "", F49 * (HLOOKUP(AP$8, Data!$D$21:$O$22, 2, FALSE) - INDEX(Data!G$26:G$47, MATCH('3 INPUT SAP DATA'!$C$6, Data!$C$26:$C$47, 0))))</f>
        <v/>
      </c>
      <c r="AQ49" s="175" t="str">
        <f>IF($B49="", "", G49 * (HLOOKUP(AQ$8, Data!$D$21:$O$22, 2, FALSE) - INDEX(Data!H$26:H$47, MATCH('3 INPUT SAP DATA'!$C$6, Data!$C$26:$C$47, 0))))</f>
        <v/>
      </c>
      <c r="AR49" s="175" t="str">
        <f>IF($B49="", "", H49 * (HLOOKUP(AR$8, Data!$D$21:$O$22, 2, FALSE) - INDEX(Data!I$26:I$47, MATCH('3 INPUT SAP DATA'!$C$6, Data!$C$26:$C$47, 0))))</f>
        <v/>
      </c>
      <c r="AS49" s="175" t="str">
        <f>IF($B49="", "", I49 * (HLOOKUP(AS$8, Data!$D$21:$O$22, 2, FALSE) - INDEX(Data!J$26:J$47, MATCH('3 INPUT SAP DATA'!$C$6, Data!$C$26:$C$47, 0))))</f>
        <v/>
      </c>
      <c r="AT49" s="175" t="str">
        <f>IF($B49="", "", J49 * (HLOOKUP(AT$8, Data!$D$21:$O$22, 2, FALSE) - INDEX(Data!K$26:K$47, MATCH('3 INPUT SAP DATA'!$C$6, Data!$C$26:$C$47, 0))))</f>
        <v/>
      </c>
      <c r="AU49" s="175" t="str">
        <f>IF($B49="", "", K49 * (HLOOKUP(AU$8, Data!$D$21:$O$22, 2, FALSE) - INDEX(Data!L$26:L$47, MATCH('3 INPUT SAP DATA'!$C$6, Data!$C$26:$C$47, 0))))</f>
        <v/>
      </c>
      <c r="AV49" s="175" t="str">
        <f>IF($B49="", "", L49 * (HLOOKUP(AV$8, Data!$D$21:$O$22, 2, FALSE) - INDEX(Data!M$26:M$47, MATCH('3 INPUT SAP DATA'!$C$6, Data!$C$26:$C$47, 0))))</f>
        <v/>
      </c>
      <c r="AW49" s="175" t="str">
        <f>IF($B49="", "", M49 * (HLOOKUP(AW$8, Data!$D$21:$O$22, 2, FALSE) - INDEX(Data!N$26:N$47, MATCH('3 INPUT SAP DATA'!$C$6, Data!$C$26:$C$47, 0))))</f>
        <v/>
      </c>
      <c r="AX49" s="175" t="str">
        <f>IF($B49="", "", N49 * (HLOOKUP(AX$8, Data!$D$21:$O$22, 2, FALSE) - INDEX(Data!O$26:O$47, MATCH('3 INPUT SAP DATA'!$C$6, Data!$C$26:$C$47, 0))))</f>
        <v/>
      </c>
      <c r="AY49" s="171" t="str">
        <f>IF($B49="","",(IHG!CI50+'3 INPUT SAP DATA'!V53)/AM49)</f>
        <v/>
      </c>
      <c r="AZ49" s="171" t="str">
        <f>IF($B49="","",(IHG!CJ50+'3 INPUT SAP DATA'!W53)/AN49)</f>
        <v/>
      </c>
      <c r="BA49" s="171" t="str">
        <f>IF($B49="","",(IHG!CK50+'3 INPUT SAP DATA'!X53)/AO49)</f>
        <v/>
      </c>
      <c r="BB49" s="171" t="str">
        <f>IF($B49="","",(IHG!CL50+'3 INPUT SAP DATA'!Y53)/AP49)</f>
        <v/>
      </c>
      <c r="BC49" s="171" t="str">
        <f>IF($B49="","",(IHG!CM50+'3 INPUT SAP DATA'!Z53)/AQ49)</f>
        <v/>
      </c>
      <c r="BD49" s="171" t="str">
        <f>IF($B49="","",(IHG!CN50+'3 INPUT SAP DATA'!AA53)/AR49)</f>
        <v/>
      </c>
      <c r="BE49" s="171" t="str">
        <f>IF($B49="","",(IHG!CO50+'3 INPUT SAP DATA'!AB53)/AS49)</f>
        <v/>
      </c>
      <c r="BF49" s="171" t="str">
        <f>IF($B49="","",(IHG!CP50+'3 INPUT SAP DATA'!AC53)/AT49)</f>
        <v/>
      </c>
      <c r="BG49" s="171" t="str">
        <f>IF($B49="","",(IHG!CQ50+'3 INPUT SAP DATA'!AD53)/AU49)</f>
        <v/>
      </c>
      <c r="BH49" s="171" t="str">
        <f>IF($B49="","",(IHG!CR50+'3 INPUT SAP DATA'!AE53)/AV49)</f>
        <v/>
      </c>
      <c r="BI49" s="171" t="str">
        <f>IF($B49="","",(IHG!CS50+'3 INPUT SAP DATA'!AF53)/AW49)</f>
        <v/>
      </c>
      <c r="BJ49" s="171" t="str">
        <f>IF($B49="","",(IHG!CT50+'3 INPUT SAP DATA'!AG53)/AX49)</f>
        <v/>
      </c>
      <c r="BK49" s="171" t="str">
        <f t="shared" si="25"/>
        <v/>
      </c>
      <c r="BL49" s="171" t="str">
        <f t="shared" si="26"/>
        <v/>
      </c>
      <c r="BM49" s="171" t="str">
        <f t="shared" si="27"/>
        <v/>
      </c>
      <c r="BN49" s="171" t="str">
        <f t="shared" si="28"/>
        <v/>
      </c>
      <c r="BO49" s="171" t="str">
        <f t="shared" si="29"/>
        <v/>
      </c>
      <c r="BP49" s="171" t="str">
        <f t="shared" si="30"/>
        <v/>
      </c>
      <c r="BQ49" s="171" t="str">
        <f t="shared" si="31"/>
        <v/>
      </c>
      <c r="BR49" s="171" t="str">
        <f t="shared" si="32"/>
        <v/>
      </c>
      <c r="BS49" s="171" t="str">
        <f t="shared" si="33"/>
        <v/>
      </c>
      <c r="BT49" s="171" t="str">
        <f t="shared" si="34"/>
        <v/>
      </c>
      <c r="BU49" s="171" t="str">
        <f t="shared" si="35"/>
        <v/>
      </c>
      <c r="BV49" s="171" t="str">
        <f t="shared" si="36"/>
        <v/>
      </c>
    </row>
    <row r="50" spans="2:74" s="17" customFormat="1" ht="19.899999999999999" customHeight="1">
      <c r="B50" s="16" t="str">
        <f>IF('3 INPUT SAP DATA'!H54="","",'3 INPUT SAP DATA'!H54)</f>
        <v/>
      </c>
      <c r="C50" s="24" t="str">
        <f>IF($B50="","",'Infiltration &amp; Ventilation'!AR50+'3 INPUT SAP DATA'!$U54)</f>
        <v/>
      </c>
      <c r="D50" s="24" t="str">
        <f>IF($B50="","",'Infiltration &amp; Ventilation'!AS50+'3 INPUT SAP DATA'!$U54)</f>
        <v/>
      </c>
      <c r="E50" s="24" t="str">
        <f>IF($B50="","",'Infiltration &amp; Ventilation'!AT50+'3 INPUT SAP DATA'!$U54)</f>
        <v/>
      </c>
      <c r="F50" s="24" t="str">
        <f>IF($B50="","",'Infiltration &amp; Ventilation'!AU50+'3 INPUT SAP DATA'!$U54)</f>
        <v/>
      </c>
      <c r="G50" s="24" t="str">
        <f>IF($B50="","",'Infiltration &amp; Ventilation'!AV50+'3 INPUT SAP DATA'!$U54)</f>
        <v/>
      </c>
      <c r="H50" s="24" t="str">
        <f>IF($B50="","",'Infiltration &amp; Ventilation'!AW50+'3 INPUT SAP DATA'!$U54)</f>
        <v/>
      </c>
      <c r="I50" s="24" t="str">
        <f>IF($B50="","",'Infiltration &amp; Ventilation'!AX50+'3 INPUT SAP DATA'!$U54)</f>
        <v/>
      </c>
      <c r="J50" s="24" t="str">
        <f>IF($B50="","",'Infiltration &amp; Ventilation'!AY50+'3 INPUT SAP DATA'!$U54)</f>
        <v/>
      </c>
      <c r="K50" s="24" t="str">
        <f>IF($B50="","",'Infiltration &amp; Ventilation'!AZ50+'3 INPUT SAP DATA'!$U54)</f>
        <v/>
      </c>
      <c r="L50" s="24" t="str">
        <f>IF($B50="","",'Infiltration &amp; Ventilation'!BA50+'3 INPUT SAP DATA'!$U54)</f>
        <v/>
      </c>
      <c r="M50" s="24" t="str">
        <f>IF($B50="","",'Infiltration &amp; Ventilation'!BB50+'3 INPUT SAP DATA'!$U54)</f>
        <v/>
      </c>
      <c r="N50" s="24" t="str">
        <f>IF($B50="","",'Infiltration &amp; Ventilation'!BC50+'3 INPUT SAP DATA'!$U54)</f>
        <v/>
      </c>
      <c r="O50" s="176" t="str">
        <f>IF($B50="","",'3 INPUT SAP DATA'!$T54/(3.6*(C50/'3 INPUT SAP DATA'!$K54)))</f>
        <v/>
      </c>
      <c r="P50" s="176" t="str">
        <f>IF($B50="","",'3 INPUT SAP DATA'!$T54/(3.6*(D50/'3 INPUT SAP DATA'!$K54)))</f>
        <v/>
      </c>
      <c r="Q50" s="176" t="str">
        <f>IF($B50="","",'3 INPUT SAP DATA'!$T54/(3.6*(E50/'3 INPUT SAP DATA'!$K54)))</f>
        <v/>
      </c>
      <c r="R50" s="176" t="str">
        <f>IF($B50="","",'3 INPUT SAP DATA'!$T54/(3.6*(F50/'3 INPUT SAP DATA'!$K54)))</f>
        <v/>
      </c>
      <c r="S50" s="176" t="str">
        <f>IF($B50="","",'3 INPUT SAP DATA'!$T54/(3.6*(G50/'3 INPUT SAP DATA'!$K54)))</f>
        <v/>
      </c>
      <c r="T50" s="176" t="str">
        <f>IF($B50="","",'3 INPUT SAP DATA'!$T54/(3.6*(H50/'3 INPUT SAP DATA'!$K54)))</f>
        <v/>
      </c>
      <c r="U50" s="176" t="str">
        <f>IF($B50="","",'3 INPUT SAP DATA'!$T54/(3.6*(I50/'3 INPUT SAP DATA'!$K54)))</f>
        <v/>
      </c>
      <c r="V50" s="176" t="str">
        <f>IF($B50="","",'3 INPUT SAP DATA'!$T54/(3.6*(J50/'3 INPUT SAP DATA'!$K54)))</f>
        <v/>
      </c>
      <c r="W50" s="176" t="str">
        <f>IF($B50="","",'3 INPUT SAP DATA'!$T54/(3.6*(K50/'3 INPUT SAP DATA'!$K54)))</f>
        <v/>
      </c>
      <c r="X50" s="176" t="str">
        <f>IF($B50="","",'3 INPUT SAP DATA'!$T54/(3.6*(L50/'3 INPUT SAP DATA'!$K54)))</f>
        <v/>
      </c>
      <c r="Y50" s="176" t="str">
        <f>IF($B50="","",'3 INPUT SAP DATA'!$T54/(3.6*(M50/'3 INPUT SAP DATA'!$K54)))</f>
        <v/>
      </c>
      <c r="Z50" s="176" t="str">
        <f>IF($B50="","",'3 INPUT SAP DATA'!$T54/(3.6*(N50/'3 INPUT SAP DATA'!$K54)))</f>
        <v/>
      </c>
      <c r="AA50" s="176" t="str">
        <f t="shared" si="2"/>
        <v/>
      </c>
      <c r="AB50" s="176" t="str">
        <f t="shared" si="3"/>
        <v/>
      </c>
      <c r="AC50" s="176" t="str">
        <f t="shared" si="4"/>
        <v/>
      </c>
      <c r="AD50" s="176" t="str">
        <f t="shared" si="5"/>
        <v/>
      </c>
      <c r="AE50" s="176" t="str">
        <f t="shared" si="6"/>
        <v/>
      </c>
      <c r="AF50" s="176" t="str">
        <f t="shared" si="7"/>
        <v/>
      </c>
      <c r="AG50" s="176" t="str">
        <f t="shared" si="8"/>
        <v/>
      </c>
      <c r="AH50" s="176" t="str">
        <f t="shared" si="9"/>
        <v/>
      </c>
      <c r="AI50" s="176" t="str">
        <f t="shared" si="10"/>
        <v/>
      </c>
      <c r="AJ50" s="176" t="str">
        <f t="shared" si="11"/>
        <v/>
      </c>
      <c r="AK50" s="176" t="str">
        <f t="shared" si="12"/>
        <v/>
      </c>
      <c r="AL50" s="176" t="str">
        <f t="shared" si="13"/>
        <v/>
      </c>
      <c r="AM50" s="175" t="str">
        <f>IF($B50="", "", C50 * (HLOOKUP(AM$8, Data!$D$21:$O$22, 2, FALSE) - INDEX(Data!D$26:D$47, MATCH('3 INPUT SAP DATA'!$C$6, Data!$C$26:$C$47, 0))))</f>
        <v/>
      </c>
      <c r="AN50" s="175" t="str">
        <f>IF($B50="", "", D50 * (HLOOKUP(AN$8, Data!$D$21:$O$22, 2, FALSE) - INDEX(Data!E$26:E$47, MATCH('3 INPUT SAP DATA'!$C$6, Data!$C$26:$C$47, 0))))</f>
        <v/>
      </c>
      <c r="AO50" s="175" t="str">
        <f>IF($B50="", "", E50 * (HLOOKUP(AO$8, Data!$D$21:$O$22, 2, FALSE) - INDEX(Data!F$26:F$47, MATCH('3 INPUT SAP DATA'!$C$6, Data!$C$26:$C$47, 0))))</f>
        <v/>
      </c>
      <c r="AP50" s="175" t="str">
        <f>IF($B50="", "", F50 * (HLOOKUP(AP$8, Data!$D$21:$O$22, 2, FALSE) - INDEX(Data!G$26:G$47, MATCH('3 INPUT SAP DATA'!$C$6, Data!$C$26:$C$47, 0))))</f>
        <v/>
      </c>
      <c r="AQ50" s="175" t="str">
        <f>IF($B50="", "", G50 * (HLOOKUP(AQ$8, Data!$D$21:$O$22, 2, FALSE) - INDEX(Data!H$26:H$47, MATCH('3 INPUT SAP DATA'!$C$6, Data!$C$26:$C$47, 0))))</f>
        <v/>
      </c>
      <c r="AR50" s="175" t="str">
        <f>IF($B50="", "", H50 * (HLOOKUP(AR$8, Data!$D$21:$O$22, 2, FALSE) - INDEX(Data!I$26:I$47, MATCH('3 INPUT SAP DATA'!$C$6, Data!$C$26:$C$47, 0))))</f>
        <v/>
      </c>
      <c r="AS50" s="175" t="str">
        <f>IF($B50="", "", I50 * (HLOOKUP(AS$8, Data!$D$21:$O$22, 2, FALSE) - INDEX(Data!J$26:J$47, MATCH('3 INPUT SAP DATA'!$C$6, Data!$C$26:$C$47, 0))))</f>
        <v/>
      </c>
      <c r="AT50" s="175" t="str">
        <f>IF($B50="", "", J50 * (HLOOKUP(AT$8, Data!$D$21:$O$22, 2, FALSE) - INDEX(Data!K$26:K$47, MATCH('3 INPUT SAP DATA'!$C$6, Data!$C$26:$C$47, 0))))</f>
        <v/>
      </c>
      <c r="AU50" s="175" t="str">
        <f>IF($B50="", "", K50 * (HLOOKUP(AU$8, Data!$D$21:$O$22, 2, FALSE) - INDEX(Data!L$26:L$47, MATCH('3 INPUT SAP DATA'!$C$6, Data!$C$26:$C$47, 0))))</f>
        <v/>
      </c>
      <c r="AV50" s="175" t="str">
        <f>IF($B50="", "", L50 * (HLOOKUP(AV$8, Data!$D$21:$O$22, 2, FALSE) - INDEX(Data!M$26:M$47, MATCH('3 INPUT SAP DATA'!$C$6, Data!$C$26:$C$47, 0))))</f>
        <v/>
      </c>
      <c r="AW50" s="175" t="str">
        <f>IF($B50="", "", M50 * (HLOOKUP(AW$8, Data!$D$21:$O$22, 2, FALSE) - INDEX(Data!N$26:N$47, MATCH('3 INPUT SAP DATA'!$C$6, Data!$C$26:$C$47, 0))))</f>
        <v/>
      </c>
      <c r="AX50" s="175" t="str">
        <f>IF($B50="", "", N50 * (HLOOKUP(AX$8, Data!$D$21:$O$22, 2, FALSE) - INDEX(Data!O$26:O$47, MATCH('3 INPUT SAP DATA'!$C$6, Data!$C$26:$C$47, 0))))</f>
        <v/>
      </c>
      <c r="AY50" s="171" t="str">
        <f>IF($B50="","",(IHG!CI51+'3 INPUT SAP DATA'!V54)/AM50)</f>
        <v/>
      </c>
      <c r="AZ50" s="171" t="str">
        <f>IF($B50="","",(IHG!CJ51+'3 INPUT SAP DATA'!W54)/AN50)</f>
        <v/>
      </c>
      <c r="BA50" s="171" t="str">
        <f>IF($B50="","",(IHG!CK51+'3 INPUT SAP DATA'!X54)/AO50)</f>
        <v/>
      </c>
      <c r="BB50" s="171" t="str">
        <f>IF($B50="","",(IHG!CL51+'3 INPUT SAP DATA'!Y54)/AP50)</f>
        <v/>
      </c>
      <c r="BC50" s="171" t="str">
        <f>IF($B50="","",(IHG!CM51+'3 INPUT SAP DATA'!Z54)/AQ50)</f>
        <v/>
      </c>
      <c r="BD50" s="171" t="str">
        <f>IF($B50="","",(IHG!CN51+'3 INPUT SAP DATA'!AA54)/AR50)</f>
        <v/>
      </c>
      <c r="BE50" s="171" t="str">
        <f>IF($B50="","",(IHG!CO51+'3 INPUT SAP DATA'!AB54)/AS50)</f>
        <v/>
      </c>
      <c r="BF50" s="171" t="str">
        <f>IF($B50="","",(IHG!CP51+'3 INPUT SAP DATA'!AC54)/AT50)</f>
        <v/>
      </c>
      <c r="BG50" s="171" t="str">
        <f>IF($B50="","",(IHG!CQ51+'3 INPUT SAP DATA'!AD54)/AU50)</f>
        <v/>
      </c>
      <c r="BH50" s="171" t="str">
        <f>IF($B50="","",(IHG!CR51+'3 INPUT SAP DATA'!AE54)/AV50)</f>
        <v/>
      </c>
      <c r="BI50" s="171" t="str">
        <f>IF($B50="","",(IHG!CS51+'3 INPUT SAP DATA'!AF54)/AW50)</f>
        <v/>
      </c>
      <c r="BJ50" s="171" t="str">
        <f>IF($B50="","",(IHG!CT51+'3 INPUT SAP DATA'!AG54)/AX50)</f>
        <v/>
      </c>
      <c r="BK50" s="171" t="str">
        <f t="shared" si="25"/>
        <v/>
      </c>
      <c r="BL50" s="171" t="str">
        <f t="shared" si="26"/>
        <v/>
      </c>
      <c r="BM50" s="171" t="str">
        <f t="shared" si="27"/>
        <v/>
      </c>
      <c r="BN50" s="171" t="str">
        <f t="shared" si="28"/>
        <v/>
      </c>
      <c r="BO50" s="171" t="str">
        <f t="shared" si="29"/>
        <v/>
      </c>
      <c r="BP50" s="171" t="str">
        <f t="shared" si="30"/>
        <v/>
      </c>
      <c r="BQ50" s="171" t="str">
        <f t="shared" si="31"/>
        <v/>
      </c>
      <c r="BR50" s="171" t="str">
        <f t="shared" si="32"/>
        <v/>
      </c>
      <c r="BS50" s="171" t="str">
        <f t="shared" si="33"/>
        <v/>
      </c>
      <c r="BT50" s="171" t="str">
        <f t="shared" si="34"/>
        <v/>
      </c>
      <c r="BU50" s="171" t="str">
        <f t="shared" si="35"/>
        <v/>
      </c>
      <c r="BV50" s="171" t="str">
        <f t="shared" si="36"/>
        <v/>
      </c>
    </row>
    <row r="51" spans="2:74" s="17" customFormat="1" ht="19.899999999999999" customHeight="1">
      <c r="B51" s="16" t="str">
        <f>IF('3 INPUT SAP DATA'!H55="","",'3 INPUT SAP DATA'!H55)</f>
        <v/>
      </c>
      <c r="C51" s="24" t="str">
        <f>IF($B51="","",'Infiltration &amp; Ventilation'!AR51+'3 INPUT SAP DATA'!$U55)</f>
        <v/>
      </c>
      <c r="D51" s="24" t="str">
        <f>IF($B51="","",'Infiltration &amp; Ventilation'!AS51+'3 INPUT SAP DATA'!$U55)</f>
        <v/>
      </c>
      <c r="E51" s="24" t="str">
        <f>IF($B51="","",'Infiltration &amp; Ventilation'!AT51+'3 INPUT SAP DATA'!$U55)</f>
        <v/>
      </c>
      <c r="F51" s="24" t="str">
        <f>IF($B51="","",'Infiltration &amp; Ventilation'!AU51+'3 INPUT SAP DATA'!$U55)</f>
        <v/>
      </c>
      <c r="G51" s="24" t="str">
        <f>IF($B51="","",'Infiltration &amp; Ventilation'!AV51+'3 INPUT SAP DATA'!$U55)</f>
        <v/>
      </c>
      <c r="H51" s="24" t="str">
        <f>IF($B51="","",'Infiltration &amp; Ventilation'!AW51+'3 INPUT SAP DATA'!$U55)</f>
        <v/>
      </c>
      <c r="I51" s="24" t="str">
        <f>IF($B51="","",'Infiltration &amp; Ventilation'!AX51+'3 INPUT SAP DATA'!$U55)</f>
        <v/>
      </c>
      <c r="J51" s="24" t="str">
        <f>IF($B51="","",'Infiltration &amp; Ventilation'!AY51+'3 INPUT SAP DATA'!$U55)</f>
        <v/>
      </c>
      <c r="K51" s="24" t="str">
        <f>IF($B51="","",'Infiltration &amp; Ventilation'!AZ51+'3 INPUT SAP DATA'!$U55)</f>
        <v/>
      </c>
      <c r="L51" s="24" t="str">
        <f>IF($B51="","",'Infiltration &amp; Ventilation'!BA51+'3 INPUT SAP DATA'!$U55)</f>
        <v/>
      </c>
      <c r="M51" s="24" t="str">
        <f>IF($B51="","",'Infiltration &amp; Ventilation'!BB51+'3 INPUT SAP DATA'!$U55)</f>
        <v/>
      </c>
      <c r="N51" s="24" t="str">
        <f>IF($B51="","",'Infiltration &amp; Ventilation'!BC51+'3 INPUT SAP DATA'!$U55)</f>
        <v/>
      </c>
      <c r="O51" s="176" t="str">
        <f>IF($B51="","",'3 INPUT SAP DATA'!$T55/(3.6*(C51/'3 INPUT SAP DATA'!$K55)))</f>
        <v/>
      </c>
      <c r="P51" s="176" t="str">
        <f>IF($B51="","",'3 INPUT SAP DATA'!$T55/(3.6*(D51/'3 INPUT SAP DATA'!$K55)))</f>
        <v/>
      </c>
      <c r="Q51" s="176" t="str">
        <f>IF($B51="","",'3 INPUT SAP DATA'!$T55/(3.6*(E51/'3 INPUT SAP DATA'!$K55)))</f>
        <v/>
      </c>
      <c r="R51" s="176" t="str">
        <f>IF($B51="","",'3 INPUT SAP DATA'!$T55/(3.6*(F51/'3 INPUT SAP DATA'!$K55)))</f>
        <v/>
      </c>
      <c r="S51" s="176" t="str">
        <f>IF($B51="","",'3 INPUT SAP DATA'!$T55/(3.6*(G51/'3 INPUT SAP DATA'!$K55)))</f>
        <v/>
      </c>
      <c r="T51" s="176" t="str">
        <f>IF($B51="","",'3 INPUT SAP DATA'!$T55/(3.6*(H51/'3 INPUT SAP DATA'!$K55)))</f>
        <v/>
      </c>
      <c r="U51" s="176" t="str">
        <f>IF($B51="","",'3 INPUT SAP DATA'!$T55/(3.6*(I51/'3 INPUT SAP DATA'!$K55)))</f>
        <v/>
      </c>
      <c r="V51" s="176" t="str">
        <f>IF($B51="","",'3 INPUT SAP DATA'!$T55/(3.6*(J51/'3 INPUT SAP DATA'!$K55)))</f>
        <v/>
      </c>
      <c r="W51" s="176" t="str">
        <f>IF($B51="","",'3 INPUT SAP DATA'!$T55/(3.6*(K51/'3 INPUT SAP DATA'!$K55)))</f>
        <v/>
      </c>
      <c r="X51" s="176" t="str">
        <f>IF($B51="","",'3 INPUT SAP DATA'!$T55/(3.6*(L51/'3 INPUT SAP DATA'!$K55)))</f>
        <v/>
      </c>
      <c r="Y51" s="176" t="str">
        <f>IF($B51="","",'3 INPUT SAP DATA'!$T55/(3.6*(M51/'3 INPUT SAP DATA'!$K55)))</f>
        <v/>
      </c>
      <c r="Z51" s="176" t="str">
        <f>IF($B51="","",'3 INPUT SAP DATA'!$T55/(3.6*(N51/'3 INPUT SAP DATA'!$K55)))</f>
        <v/>
      </c>
      <c r="AA51" s="176" t="str">
        <f t="shared" si="2"/>
        <v/>
      </c>
      <c r="AB51" s="176" t="str">
        <f t="shared" si="3"/>
        <v/>
      </c>
      <c r="AC51" s="176" t="str">
        <f t="shared" si="4"/>
        <v/>
      </c>
      <c r="AD51" s="176" t="str">
        <f t="shared" si="5"/>
        <v/>
      </c>
      <c r="AE51" s="176" t="str">
        <f t="shared" si="6"/>
        <v/>
      </c>
      <c r="AF51" s="176" t="str">
        <f t="shared" si="7"/>
        <v/>
      </c>
      <c r="AG51" s="176" t="str">
        <f t="shared" si="8"/>
        <v/>
      </c>
      <c r="AH51" s="176" t="str">
        <f t="shared" si="9"/>
        <v/>
      </c>
      <c r="AI51" s="176" t="str">
        <f t="shared" si="10"/>
        <v/>
      </c>
      <c r="AJ51" s="176" t="str">
        <f t="shared" si="11"/>
        <v/>
      </c>
      <c r="AK51" s="176" t="str">
        <f t="shared" si="12"/>
        <v/>
      </c>
      <c r="AL51" s="176" t="str">
        <f t="shared" si="13"/>
        <v/>
      </c>
      <c r="AM51" s="175" t="str">
        <f>IF($B51="", "", C51 * (HLOOKUP(AM$8, Data!$D$21:$O$22, 2, FALSE) - INDEX(Data!D$26:D$47, MATCH('3 INPUT SAP DATA'!$C$6, Data!$C$26:$C$47, 0))))</f>
        <v/>
      </c>
      <c r="AN51" s="175" t="str">
        <f>IF($B51="", "", D51 * (HLOOKUP(AN$8, Data!$D$21:$O$22, 2, FALSE) - INDEX(Data!E$26:E$47, MATCH('3 INPUT SAP DATA'!$C$6, Data!$C$26:$C$47, 0))))</f>
        <v/>
      </c>
      <c r="AO51" s="175" t="str">
        <f>IF($B51="", "", E51 * (HLOOKUP(AO$8, Data!$D$21:$O$22, 2, FALSE) - INDEX(Data!F$26:F$47, MATCH('3 INPUT SAP DATA'!$C$6, Data!$C$26:$C$47, 0))))</f>
        <v/>
      </c>
      <c r="AP51" s="175" t="str">
        <f>IF($B51="", "", F51 * (HLOOKUP(AP$8, Data!$D$21:$O$22, 2, FALSE) - INDEX(Data!G$26:G$47, MATCH('3 INPUT SAP DATA'!$C$6, Data!$C$26:$C$47, 0))))</f>
        <v/>
      </c>
      <c r="AQ51" s="175" t="str">
        <f>IF($B51="", "", G51 * (HLOOKUP(AQ$8, Data!$D$21:$O$22, 2, FALSE) - INDEX(Data!H$26:H$47, MATCH('3 INPUT SAP DATA'!$C$6, Data!$C$26:$C$47, 0))))</f>
        <v/>
      </c>
      <c r="AR51" s="175" t="str">
        <f>IF($B51="", "", H51 * (HLOOKUP(AR$8, Data!$D$21:$O$22, 2, FALSE) - INDEX(Data!I$26:I$47, MATCH('3 INPUT SAP DATA'!$C$6, Data!$C$26:$C$47, 0))))</f>
        <v/>
      </c>
      <c r="AS51" s="175" t="str">
        <f>IF($B51="", "", I51 * (HLOOKUP(AS$8, Data!$D$21:$O$22, 2, FALSE) - INDEX(Data!J$26:J$47, MATCH('3 INPUT SAP DATA'!$C$6, Data!$C$26:$C$47, 0))))</f>
        <v/>
      </c>
      <c r="AT51" s="175" t="str">
        <f>IF($B51="", "", J51 * (HLOOKUP(AT$8, Data!$D$21:$O$22, 2, FALSE) - INDEX(Data!K$26:K$47, MATCH('3 INPUT SAP DATA'!$C$6, Data!$C$26:$C$47, 0))))</f>
        <v/>
      </c>
      <c r="AU51" s="175" t="str">
        <f>IF($B51="", "", K51 * (HLOOKUP(AU$8, Data!$D$21:$O$22, 2, FALSE) - INDEX(Data!L$26:L$47, MATCH('3 INPUT SAP DATA'!$C$6, Data!$C$26:$C$47, 0))))</f>
        <v/>
      </c>
      <c r="AV51" s="175" t="str">
        <f>IF($B51="", "", L51 * (HLOOKUP(AV$8, Data!$D$21:$O$22, 2, FALSE) - INDEX(Data!M$26:M$47, MATCH('3 INPUT SAP DATA'!$C$6, Data!$C$26:$C$47, 0))))</f>
        <v/>
      </c>
      <c r="AW51" s="175" t="str">
        <f>IF($B51="", "", M51 * (HLOOKUP(AW$8, Data!$D$21:$O$22, 2, FALSE) - INDEX(Data!N$26:N$47, MATCH('3 INPUT SAP DATA'!$C$6, Data!$C$26:$C$47, 0))))</f>
        <v/>
      </c>
      <c r="AX51" s="175" t="str">
        <f>IF($B51="", "", N51 * (HLOOKUP(AX$8, Data!$D$21:$O$22, 2, FALSE) - INDEX(Data!O$26:O$47, MATCH('3 INPUT SAP DATA'!$C$6, Data!$C$26:$C$47, 0))))</f>
        <v/>
      </c>
      <c r="AY51" s="171" t="str">
        <f>IF($B51="","",(IHG!CI52+'3 INPUT SAP DATA'!V55)/AM51)</f>
        <v/>
      </c>
      <c r="AZ51" s="171" t="str">
        <f>IF($B51="","",(IHG!CJ52+'3 INPUT SAP DATA'!W55)/AN51)</f>
        <v/>
      </c>
      <c r="BA51" s="171" t="str">
        <f>IF($B51="","",(IHG!CK52+'3 INPUT SAP DATA'!X55)/AO51)</f>
        <v/>
      </c>
      <c r="BB51" s="171" t="str">
        <f>IF($B51="","",(IHG!CL52+'3 INPUT SAP DATA'!Y55)/AP51)</f>
        <v/>
      </c>
      <c r="BC51" s="171" t="str">
        <f>IF($B51="","",(IHG!CM52+'3 INPUT SAP DATA'!Z55)/AQ51)</f>
        <v/>
      </c>
      <c r="BD51" s="171" t="str">
        <f>IF($B51="","",(IHG!CN52+'3 INPUT SAP DATA'!AA55)/AR51)</f>
        <v/>
      </c>
      <c r="BE51" s="171" t="str">
        <f>IF($B51="","",(IHG!CO52+'3 INPUT SAP DATA'!AB55)/AS51)</f>
        <v/>
      </c>
      <c r="BF51" s="171" t="str">
        <f>IF($B51="","",(IHG!CP52+'3 INPUT SAP DATA'!AC55)/AT51)</f>
        <v/>
      </c>
      <c r="BG51" s="171" t="str">
        <f>IF($B51="","",(IHG!CQ52+'3 INPUT SAP DATA'!AD55)/AU51)</f>
        <v/>
      </c>
      <c r="BH51" s="171" t="str">
        <f>IF($B51="","",(IHG!CR52+'3 INPUT SAP DATA'!AE55)/AV51)</f>
        <v/>
      </c>
      <c r="BI51" s="171" t="str">
        <f>IF($B51="","",(IHG!CS52+'3 INPUT SAP DATA'!AF55)/AW51)</f>
        <v/>
      </c>
      <c r="BJ51" s="171" t="str">
        <f>IF($B51="","",(IHG!CT52+'3 INPUT SAP DATA'!AG55)/AX51)</f>
        <v/>
      </c>
      <c r="BK51" s="171" t="str">
        <f t="shared" si="25"/>
        <v/>
      </c>
      <c r="BL51" s="171" t="str">
        <f t="shared" si="26"/>
        <v/>
      </c>
      <c r="BM51" s="171" t="str">
        <f t="shared" si="27"/>
        <v/>
      </c>
      <c r="BN51" s="171" t="str">
        <f t="shared" si="28"/>
        <v/>
      </c>
      <c r="BO51" s="171" t="str">
        <f t="shared" si="29"/>
        <v/>
      </c>
      <c r="BP51" s="171" t="str">
        <f t="shared" si="30"/>
        <v/>
      </c>
      <c r="BQ51" s="171" t="str">
        <f t="shared" si="31"/>
        <v/>
      </c>
      <c r="BR51" s="171" t="str">
        <f t="shared" si="32"/>
        <v/>
      </c>
      <c r="BS51" s="171" t="str">
        <f t="shared" si="33"/>
        <v/>
      </c>
      <c r="BT51" s="171" t="str">
        <f t="shared" si="34"/>
        <v/>
      </c>
      <c r="BU51" s="171" t="str">
        <f t="shared" si="35"/>
        <v/>
      </c>
      <c r="BV51" s="171" t="str">
        <f t="shared" si="36"/>
        <v/>
      </c>
    </row>
    <row r="52" spans="2:74" s="17" customFormat="1" ht="19.899999999999999" customHeight="1">
      <c r="B52" s="16" t="str">
        <f>IF('3 INPUT SAP DATA'!H56="","",'3 INPUT SAP DATA'!H56)</f>
        <v/>
      </c>
      <c r="C52" s="24" t="str">
        <f>IF($B52="","",'Infiltration &amp; Ventilation'!AR52+'3 INPUT SAP DATA'!$U56)</f>
        <v/>
      </c>
      <c r="D52" s="24" t="str">
        <f>IF($B52="","",'Infiltration &amp; Ventilation'!AS52+'3 INPUT SAP DATA'!$U56)</f>
        <v/>
      </c>
      <c r="E52" s="24" t="str">
        <f>IF($B52="","",'Infiltration &amp; Ventilation'!AT52+'3 INPUT SAP DATA'!$U56)</f>
        <v/>
      </c>
      <c r="F52" s="24" t="str">
        <f>IF($B52="","",'Infiltration &amp; Ventilation'!AU52+'3 INPUT SAP DATA'!$U56)</f>
        <v/>
      </c>
      <c r="G52" s="24" t="str">
        <f>IF($B52="","",'Infiltration &amp; Ventilation'!AV52+'3 INPUT SAP DATA'!$U56)</f>
        <v/>
      </c>
      <c r="H52" s="24" t="str">
        <f>IF($B52="","",'Infiltration &amp; Ventilation'!AW52+'3 INPUT SAP DATA'!$U56)</f>
        <v/>
      </c>
      <c r="I52" s="24" t="str">
        <f>IF($B52="","",'Infiltration &amp; Ventilation'!AX52+'3 INPUT SAP DATA'!$U56)</f>
        <v/>
      </c>
      <c r="J52" s="24" t="str">
        <f>IF($B52="","",'Infiltration &amp; Ventilation'!AY52+'3 INPUT SAP DATA'!$U56)</f>
        <v/>
      </c>
      <c r="K52" s="24" t="str">
        <f>IF($B52="","",'Infiltration &amp; Ventilation'!AZ52+'3 INPUT SAP DATA'!$U56)</f>
        <v/>
      </c>
      <c r="L52" s="24" t="str">
        <f>IF($B52="","",'Infiltration &amp; Ventilation'!BA52+'3 INPUT SAP DATA'!$U56)</f>
        <v/>
      </c>
      <c r="M52" s="24" t="str">
        <f>IF($B52="","",'Infiltration &amp; Ventilation'!BB52+'3 INPUT SAP DATA'!$U56)</f>
        <v/>
      </c>
      <c r="N52" s="24" t="str">
        <f>IF($B52="","",'Infiltration &amp; Ventilation'!BC52+'3 INPUT SAP DATA'!$U56)</f>
        <v/>
      </c>
      <c r="O52" s="176" t="str">
        <f>IF($B52="","",'3 INPUT SAP DATA'!$T56/(3.6*(C52/'3 INPUT SAP DATA'!$K56)))</f>
        <v/>
      </c>
      <c r="P52" s="176" t="str">
        <f>IF($B52="","",'3 INPUT SAP DATA'!$T56/(3.6*(D52/'3 INPUT SAP DATA'!$K56)))</f>
        <v/>
      </c>
      <c r="Q52" s="176" t="str">
        <f>IF($B52="","",'3 INPUT SAP DATA'!$T56/(3.6*(E52/'3 INPUT SAP DATA'!$K56)))</f>
        <v/>
      </c>
      <c r="R52" s="176" t="str">
        <f>IF($B52="","",'3 INPUT SAP DATA'!$T56/(3.6*(F52/'3 INPUT SAP DATA'!$K56)))</f>
        <v/>
      </c>
      <c r="S52" s="176" t="str">
        <f>IF($B52="","",'3 INPUT SAP DATA'!$T56/(3.6*(G52/'3 INPUT SAP DATA'!$K56)))</f>
        <v/>
      </c>
      <c r="T52" s="176" t="str">
        <f>IF($B52="","",'3 INPUT SAP DATA'!$T56/(3.6*(H52/'3 INPUT SAP DATA'!$K56)))</f>
        <v/>
      </c>
      <c r="U52" s="176" t="str">
        <f>IF($B52="","",'3 INPUT SAP DATA'!$T56/(3.6*(I52/'3 INPUT SAP DATA'!$K56)))</f>
        <v/>
      </c>
      <c r="V52" s="176" t="str">
        <f>IF($B52="","",'3 INPUT SAP DATA'!$T56/(3.6*(J52/'3 INPUT SAP DATA'!$K56)))</f>
        <v/>
      </c>
      <c r="W52" s="176" t="str">
        <f>IF($B52="","",'3 INPUT SAP DATA'!$T56/(3.6*(K52/'3 INPUT SAP DATA'!$K56)))</f>
        <v/>
      </c>
      <c r="X52" s="176" t="str">
        <f>IF($B52="","",'3 INPUT SAP DATA'!$T56/(3.6*(L52/'3 INPUT SAP DATA'!$K56)))</f>
        <v/>
      </c>
      <c r="Y52" s="176" t="str">
        <f>IF($B52="","",'3 INPUT SAP DATA'!$T56/(3.6*(M52/'3 INPUT SAP DATA'!$K56)))</f>
        <v/>
      </c>
      <c r="Z52" s="176" t="str">
        <f>IF($B52="","",'3 INPUT SAP DATA'!$T56/(3.6*(N52/'3 INPUT SAP DATA'!$K56)))</f>
        <v/>
      </c>
      <c r="AA52" s="176" t="str">
        <f t="shared" si="2"/>
        <v/>
      </c>
      <c r="AB52" s="176" t="str">
        <f t="shared" si="3"/>
        <v/>
      </c>
      <c r="AC52" s="176" t="str">
        <f t="shared" si="4"/>
        <v/>
      </c>
      <c r="AD52" s="176" t="str">
        <f t="shared" si="5"/>
        <v/>
      </c>
      <c r="AE52" s="176" t="str">
        <f t="shared" si="6"/>
        <v/>
      </c>
      <c r="AF52" s="176" t="str">
        <f t="shared" si="7"/>
        <v/>
      </c>
      <c r="AG52" s="176" t="str">
        <f t="shared" si="8"/>
        <v/>
      </c>
      <c r="AH52" s="176" t="str">
        <f t="shared" si="9"/>
        <v/>
      </c>
      <c r="AI52" s="176" t="str">
        <f t="shared" si="10"/>
        <v/>
      </c>
      <c r="AJ52" s="176" t="str">
        <f t="shared" si="11"/>
        <v/>
      </c>
      <c r="AK52" s="176" t="str">
        <f t="shared" si="12"/>
        <v/>
      </c>
      <c r="AL52" s="176" t="str">
        <f t="shared" si="13"/>
        <v/>
      </c>
      <c r="AM52" s="175" t="str">
        <f>IF($B52="", "", C52 * (HLOOKUP(AM$8, Data!$D$21:$O$22, 2, FALSE) - INDEX(Data!D$26:D$47, MATCH('3 INPUT SAP DATA'!$C$6, Data!$C$26:$C$47, 0))))</f>
        <v/>
      </c>
      <c r="AN52" s="175" t="str">
        <f>IF($B52="", "", D52 * (HLOOKUP(AN$8, Data!$D$21:$O$22, 2, FALSE) - INDEX(Data!E$26:E$47, MATCH('3 INPUT SAP DATA'!$C$6, Data!$C$26:$C$47, 0))))</f>
        <v/>
      </c>
      <c r="AO52" s="175" t="str">
        <f>IF($B52="", "", E52 * (HLOOKUP(AO$8, Data!$D$21:$O$22, 2, FALSE) - INDEX(Data!F$26:F$47, MATCH('3 INPUT SAP DATA'!$C$6, Data!$C$26:$C$47, 0))))</f>
        <v/>
      </c>
      <c r="AP52" s="175" t="str">
        <f>IF($B52="", "", F52 * (HLOOKUP(AP$8, Data!$D$21:$O$22, 2, FALSE) - INDEX(Data!G$26:G$47, MATCH('3 INPUT SAP DATA'!$C$6, Data!$C$26:$C$47, 0))))</f>
        <v/>
      </c>
      <c r="AQ52" s="175" t="str">
        <f>IF($B52="", "", G52 * (HLOOKUP(AQ$8, Data!$D$21:$O$22, 2, FALSE) - INDEX(Data!H$26:H$47, MATCH('3 INPUT SAP DATA'!$C$6, Data!$C$26:$C$47, 0))))</f>
        <v/>
      </c>
      <c r="AR52" s="175" t="str">
        <f>IF($B52="", "", H52 * (HLOOKUP(AR$8, Data!$D$21:$O$22, 2, FALSE) - INDEX(Data!I$26:I$47, MATCH('3 INPUT SAP DATA'!$C$6, Data!$C$26:$C$47, 0))))</f>
        <v/>
      </c>
      <c r="AS52" s="175" t="str">
        <f>IF($B52="", "", I52 * (HLOOKUP(AS$8, Data!$D$21:$O$22, 2, FALSE) - INDEX(Data!J$26:J$47, MATCH('3 INPUT SAP DATA'!$C$6, Data!$C$26:$C$47, 0))))</f>
        <v/>
      </c>
      <c r="AT52" s="175" t="str">
        <f>IF($B52="", "", J52 * (HLOOKUP(AT$8, Data!$D$21:$O$22, 2, FALSE) - INDEX(Data!K$26:K$47, MATCH('3 INPUT SAP DATA'!$C$6, Data!$C$26:$C$47, 0))))</f>
        <v/>
      </c>
      <c r="AU52" s="175" t="str">
        <f>IF($B52="", "", K52 * (HLOOKUP(AU$8, Data!$D$21:$O$22, 2, FALSE) - INDEX(Data!L$26:L$47, MATCH('3 INPUT SAP DATA'!$C$6, Data!$C$26:$C$47, 0))))</f>
        <v/>
      </c>
      <c r="AV52" s="175" t="str">
        <f>IF($B52="", "", L52 * (HLOOKUP(AV$8, Data!$D$21:$O$22, 2, FALSE) - INDEX(Data!M$26:M$47, MATCH('3 INPUT SAP DATA'!$C$6, Data!$C$26:$C$47, 0))))</f>
        <v/>
      </c>
      <c r="AW52" s="175" t="str">
        <f>IF($B52="", "", M52 * (HLOOKUP(AW$8, Data!$D$21:$O$22, 2, FALSE) - INDEX(Data!N$26:N$47, MATCH('3 INPUT SAP DATA'!$C$6, Data!$C$26:$C$47, 0))))</f>
        <v/>
      </c>
      <c r="AX52" s="175" t="str">
        <f>IF($B52="", "", N52 * (HLOOKUP(AX$8, Data!$D$21:$O$22, 2, FALSE) - INDEX(Data!O$26:O$47, MATCH('3 INPUT SAP DATA'!$C$6, Data!$C$26:$C$47, 0))))</f>
        <v/>
      </c>
      <c r="AY52" s="171" t="str">
        <f>IF($B52="","",(IHG!CI53+'3 INPUT SAP DATA'!V56)/AM52)</f>
        <v/>
      </c>
      <c r="AZ52" s="171" t="str">
        <f>IF($B52="","",(IHG!CJ53+'3 INPUT SAP DATA'!W56)/AN52)</f>
        <v/>
      </c>
      <c r="BA52" s="171" t="str">
        <f>IF($B52="","",(IHG!CK53+'3 INPUT SAP DATA'!X56)/AO52)</f>
        <v/>
      </c>
      <c r="BB52" s="171" t="str">
        <f>IF($B52="","",(IHG!CL53+'3 INPUT SAP DATA'!Y56)/AP52)</f>
        <v/>
      </c>
      <c r="BC52" s="171" t="str">
        <f>IF($B52="","",(IHG!CM53+'3 INPUT SAP DATA'!Z56)/AQ52)</f>
        <v/>
      </c>
      <c r="BD52" s="171" t="str">
        <f>IF($B52="","",(IHG!CN53+'3 INPUT SAP DATA'!AA56)/AR52)</f>
        <v/>
      </c>
      <c r="BE52" s="171" t="str">
        <f>IF($B52="","",(IHG!CO53+'3 INPUT SAP DATA'!AB56)/AS52)</f>
        <v/>
      </c>
      <c r="BF52" s="171" t="str">
        <f>IF($B52="","",(IHG!CP53+'3 INPUT SAP DATA'!AC56)/AT52)</f>
        <v/>
      </c>
      <c r="BG52" s="171" t="str">
        <f>IF($B52="","",(IHG!CQ53+'3 INPUT SAP DATA'!AD56)/AU52)</f>
        <v/>
      </c>
      <c r="BH52" s="171" t="str">
        <f>IF($B52="","",(IHG!CR53+'3 INPUT SAP DATA'!AE56)/AV52)</f>
        <v/>
      </c>
      <c r="BI52" s="171" t="str">
        <f>IF($B52="","",(IHG!CS53+'3 INPUT SAP DATA'!AF56)/AW52)</f>
        <v/>
      </c>
      <c r="BJ52" s="171" t="str">
        <f>IF($B52="","",(IHG!CT53+'3 INPUT SAP DATA'!AG56)/AX52)</f>
        <v/>
      </c>
      <c r="BK52" s="171" t="str">
        <f t="shared" si="25"/>
        <v/>
      </c>
      <c r="BL52" s="171" t="str">
        <f t="shared" si="26"/>
        <v/>
      </c>
      <c r="BM52" s="171" t="str">
        <f t="shared" si="27"/>
        <v/>
      </c>
      <c r="BN52" s="171" t="str">
        <f t="shared" si="28"/>
        <v/>
      </c>
      <c r="BO52" s="171" t="str">
        <f t="shared" si="29"/>
        <v/>
      </c>
      <c r="BP52" s="171" t="str">
        <f t="shared" si="30"/>
        <v/>
      </c>
      <c r="BQ52" s="171" t="str">
        <f t="shared" si="31"/>
        <v/>
      </c>
      <c r="BR52" s="171" t="str">
        <f t="shared" si="32"/>
        <v/>
      </c>
      <c r="BS52" s="171" t="str">
        <f t="shared" si="33"/>
        <v/>
      </c>
      <c r="BT52" s="171" t="str">
        <f t="shared" si="34"/>
        <v/>
      </c>
      <c r="BU52" s="171" t="str">
        <f t="shared" si="35"/>
        <v/>
      </c>
      <c r="BV52" s="171" t="str">
        <f t="shared" si="36"/>
        <v/>
      </c>
    </row>
    <row r="53" spans="2:74" s="17" customFormat="1" ht="19.899999999999999" customHeight="1">
      <c r="B53" s="16" t="str">
        <f>IF('3 INPUT SAP DATA'!H57="","",'3 INPUT SAP DATA'!H57)</f>
        <v/>
      </c>
      <c r="C53" s="24" t="str">
        <f>IF($B53="","",'Infiltration &amp; Ventilation'!AR53+'3 INPUT SAP DATA'!$U57)</f>
        <v/>
      </c>
      <c r="D53" s="24" t="str">
        <f>IF($B53="","",'Infiltration &amp; Ventilation'!AS53+'3 INPUT SAP DATA'!$U57)</f>
        <v/>
      </c>
      <c r="E53" s="24" t="str">
        <f>IF($B53="","",'Infiltration &amp; Ventilation'!AT53+'3 INPUT SAP DATA'!$U57)</f>
        <v/>
      </c>
      <c r="F53" s="24" t="str">
        <f>IF($B53="","",'Infiltration &amp; Ventilation'!AU53+'3 INPUT SAP DATA'!$U57)</f>
        <v/>
      </c>
      <c r="G53" s="24" t="str">
        <f>IF($B53="","",'Infiltration &amp; Ventilation'!AV53+'3 INPUT SAP DATA'!$U57)</f>
        <v/>
      </c>
      <c r="H53" s="24" t="str">
        <f>IF($B53="","",'Infiltration &amp; Ventilation'!AW53+'3 INPUT SAP DATA'!$U57)</f>
        <v/>
      </c>
      <c r="I53" s="24" t="str">
        <f>IF($B53="","",'Infiltration &amp; Ventilation'!AX53+'3 INPUT SAP DATA'!$U57)</f>
        <v/>
      </c>
      <c r="J53" s="24" t="str">
        <f>IF($B53="","",'Infiltration &amp; Ventilation'!AY53+'3 INPUT SAP DATA'!$U57)</f>
        <v/>
      </c>
      <c r="K53" s="24" t="str">
        <f>IF($B53="","",'Infiltration &amp; Ventilation'!AZ53+'3 INPUT SAP DATA'!$U57)</f>
        <v/>
      </c>
      <c r="L53" s="24" t="str">
        <f>IF($B53="","",'Infiltration &amp; Ventilation'!BA53+'3 INPUT SAP DATA'!$U57)</f>
        <v/>
      </c>
      <c r="M53" s="24" t="str">
        <f>IF($B53="","",'Infiltration &amp; Ventilation'!BB53+'3 INPUT SAP DATA'!$U57)</f>
        <v/>
      </c>
      <c r="N53" s="24" t="str">
        <f>IF($B53="","",'Infiltration &amp; Ventilation'!BC53+'3 INPUT SAP DATA'!$U57)</f>
        <v/>
      </c>
      <c r="O53" s="176" t="str">
        <f>IF($B53="","",'3 INPUT SAP DATA'!$T57/(3.6*(C53/'3 INPUT SAP DATA'!$K57)))</f>
        <v/>
      </c>
      <c r="P53" s="176" t="str">
        <f>IF($B53="","",'3 INPUT SAP DATA'!$T57/(3.6*(D53/'3 INPUT SAP DATA'!$K57)))</f>
        <v/>
      </c>
      <c r="Q53" s="176" t="str">
        <f>IF($B53="","",'3 INPUT SAP DATA'!$T57/(3.6*(E53/'3 INPUT SAP DATA'!$K57)))</f>
        <v/>
      </c>
      <c r="R53" s="176" t="str">
        <f>IF($B53="","",'3 INPUT SAP DATA'!$T57/(3.6*(F53/'3 INPUT SAP DATA'!$K57)))</f>
        <v/>
      </c>
      <c r="S53" s="176" t="str">
        <f>IF($B53="","",'3 INPUT SAP DATA'!$T57/(3.6*(G53/'3 INPUT SAP DATA'!$K57)))</f>
        <v/>
      </c>
      <c r="T53" s="176" t="str">
        <f>IF($B53="","",'3 INPUT SAP DATA'!$T57/(3.6*(H53/'3 INPUT SAP DATA'!$K57)))</f>
        <v/>
      </c>
      <c r="U53" s="176" t="str">
        <f>IF($B53="","",'3 INPUT SAP DATA'!$T57/(3.6*(I53/'3 INPUT SAP DATA'!$K57)))</f>
        <v/>
      </c>
      <c r="V53" s="176" t="str">
        <f>IF($B53="","",'3 INPUT SAP DATA'!$T57/(3.6*(J53/'3 INPUT SAP DATA'!$K57)))</f>
        <v/>
      </c>
      <c r="W53" s="176" t="str">
        <f>IF($B53="","",'3 INPUT SAP DATA'!$T57/(3.6*(K53/'3 INPUT SAP DATA'!$K57)))</f>
        <v/>
      </c>
      <c r="X53" s="176" t="str">
        <f>IF($B53="","",'3 INPUT SAP DATA'!$T57/(3.6*(L53/'3 INPUT SAP DATA'!$K57)))</f>
        <v/>
      </c>
      <c r="Y53" s="176" t="str">
        <f>IF($B53="","",'3 INPUT SAP DATA'!$T57/(3.6*(M53/'3 INPUT SAP DATA'!$K57)))</f>
        <v/>
      </c>
      <c r="Z53" s="176" t="str">
        <f>IF($B53="","",'3 INPUT SAP DATA'!$T57/(3.6*(N53/'3 INPUT SAP DATA'!$K57)))</f>
        <v/>
      </c>
      <c r="AA53" s="176" t="str">
        <f t="shared" si="2"/>
        <v/>
      </c>
      <c r="AB53" s="176" t="str">
        <f t="shared" si="3"/>
        <v/>
      </c>
      <c r="AC53" s="176" t="str">
        <f t="shared" si="4"/>
        <v/>
      </c>
      <c r="AD53" s="176" t="str">
        <f t="shared" si="5"/>
        <v/>
      </c>
      <c r="AE53" s="176" t="str">
        <f t="shared" si="6"/>
        <v/>
      </c>
      <c r="AF53" s="176" t="str">
        <f t="shared" si="7"/>
        <v/>
      </c>
      <c r="AG53" s="176" t="str">
        <f t="shared" si="8"/>
        <v/>
      </c>
      <c r="AH53" s="176" t="str">
        <f t="shared" si="9"/>
        <v/>
      </c>
      <c r="AI53" s="176" t="str">
        <f t="shared" si="10"/>
        <v/>
      </c>
      <c r="AJ53" s="176" t="str">
        <f t="shared" si="11"/>
        <v/>
      </c>
      <c r="AK53" s="176" t="str">
        <f t="shared" si="12"/>
        <v/>
      </c>
      <c r="AL53" s="176" t="str">
        <f t="shared" si="13"/>
        <v/>
      </c>
      <c r="AM53" s="175" t="str">
        <f>IF($B53="", "", C53 * (HLOOKUP(AM$8, Data!$D$21:$O$22, 2, FALSE) - INDEX(Data!D$26:D$47, MATCH('3 INPUT SAP DATA'!$C$6, Data!$C$26:$C$47, 0))))</f>
        <v/>
      </c>
      <c r="AN53" s="175" t="str">
        <f>IF($B53="", "", D53 * (HLOOKUP(AN$8, Data!$D$21:$O$22, 2, FALSE) - INDEX(Data!E$26:E$47, MATCH('3 INPUT SAP DATA'!$C$6, Data!$C$26:$C$47, 0))))</f>
        <v/>
      </c>
      <c r="AO53" s="175" t="str">
        <f>IF($B53="", "", E53 * (HLOOKUP(AO$8, Data!$D$21:$O$22, 2, FALSE) - INDEX(Data!F$26:F$47, MATCH('3 INPUT SAP DATA'!$C$6, Data!$C$26:$C$47, 0))))</f>
        <v/>
      </c>
      <c r="AP53" s="175" t="str">
        <f>IF($B53="", "", F53 * (HLOOKUP(AP$8, Data!$D$21:$O$22, 2, FALSE) - INDEX(Data!G$26:G$47, MATCH('3 INPUT SAP DATA'!$C$6, Data!$C$26:$C$47, 0))))</f>
        <v/>
      </c>
      <c r="AQ53" s="175" t="str">
        <f>IF($B53="", "", G53 * (HLOOKUP(AQ$8, Data!$D$21:$O$22, 2, FALSE) - INDEX(Data!H$26:H$47, MATCH('3 INPUT SAP DATA'!$C$6, Data!$C$26:$C$47, 0))))</f>
        <v/>
      </c>
      <c r="AR53" s="175" t="str">
        <f>IF($B53="", "", H53 * (HLOOKUP(AR$8, Data!$D$21:$O$22, 2, FALSE) - INDEX(Data!I$26:I$47, MATCH('3 INPUT SAP DATA'!$C$6, Data!$C$26:$C$47, 0))))</f>
        <v/>
      </c>
      <c r="AS53" s="175" t="str">
        <f>IF($B53="", "", I53 * (HLOOKUP(AS$8, Data!$D$21:$O$22, 2, FALSE) - INDEX(Data!J$26:J$47, MATCH('3 INPUT SAP DATA'!$C$6, Data!$C$26:$C$47, 0))))</f>
        <v/>
      </c>
      <c r="AT53" s="175" t="str">
        <f>IF($B53="", "", J53 * (HLOOKUP(AT$8, Data!$D$21:$O$22, 2, FALSE) - INDEX(Data!K$26:K$47, MATCH('3 INPUT SAP DATA'!$C$6, Data!$C$26:$C$47, 0))))</f>
        <v/>
      </c>
      <c r="AU53" s="175" t="str">
        <f>IF($B53="", "", K53 * (HLOOKUP(AU$8, Data!$D$21:$O$22, 2, FALSE) - INDEX(Data!L$26:L$47, MATCH('3 INPUT SAP DATA'!$C$6, Data!$C$26:$C$47, 0))))</f>
        <v/>
      </c>
      <c r="AV53" s="175" t="str">
        <f>IF($B53="", "", L53 * (HLOOKUP(AV$8, Data!$D$21:$O$22, 2, FALSE) - INDEX(Data!M$26:M$47, MATCH('3 INPUT SAP DATA'!$C$6, Data!$C$26:$C$47, 0))))</f>
        <v/>
      </c>
      <c r="AW53" s="175" t="str">
        <f>IF($B53="", "", M53 * (HLOOKUP(AW$8, Data!$D$21:$O$22, 2, FALSE) - INDEX(Data!N$26:N$47, MATCH('3 INPUT SAP DATA'!$C$6, Data!$C$26:$C$47, 0))))</f>
        <v/>
      </c>
      <c r="AX53" s="175" t="str">
        <f>IF($B53="", "", N53 * (HLOOKUP(AX$8, Data!$D$21:$O$22, 2, FALSE) - INDEX(Data!O$26:O$47, MATCH('3 INPUT SAP DATA'!$C$6, Data!$C$26:$C$47, 0))))</f>
        <v/>
      </c>
      <c r="AY53" s="171" t="str">
        <f>IF($B53="","",(IHG!CI54+'3 INPUT SAP DATA'!V57)/AM53)</f>
        <v/>
      </c>
      <c r="AZ53" s="171" t="str">
        <f>IF($B53="","",(IHG!CJ54+'3 INPUT SAP DATA'!W57)/AN53)</f>
        <v/>
      </c>
      <c r="BA53" s="171" t="str">
        <f>IF($B53="","",(IHG!CK54+'3 INPUT SAP DATA'!X57)/AO53)</f>
        <v/>
      </c>
      <c r="BB53" s="171" t="str">
        <f>IF($B53="","",(IHG!CL54+'3 INPUT SAP DATA'!Y57)/AP53)</f>
        <v/>
      </c>
      <c r="BC53" s="171" t="str">
        <f>IF($B53="","",(IHG!CM54+'3 INPUT SAP DATA'!Z57)/AQ53)</f>
        <v/>
      </c>
      <c r="BD53" s="171" t="str">
        <f>IF($B53="","",(IHG!CN54+'3 INPUT SAP DATA'!AA57)/AR53)</f>
        <v/>
      </c>
      <c r="BE53" s="171" t="str">
        <f>IF($B53="","",(IHG!CO54+'3 INPUT SAP DATA'!AB57)/AS53)</f>
        <v/>
      </c>
      <c r="BF53" s="171" t="str">
        <f>IF($B53="","",(IHG!CP54+'3 INPUT SAP DATA'!AC57)/AT53)</f>
        <v/>
      </c>
      <c r="BG53" s="171" t="str">
        <f>IF($B53="","",(IHG!CQ54+'3 INPUT SAP DATA'!AD57)/AU53)</f>
        <v/>
      </c>
      <c r="BH53" s="171" t="str">
        <f>IF($B53="","",(IHG!CR54+'3 INPUT SAP DATA'!AE57)/AV53)</f>
        <v/>
      </c>
      <c r="BI53" s="171" t="str">
        <f>IF($B53="","",(IHG!CS54+'3 INPUT SAP DATA'!AF57)/AW53)</f>
        <v/>
      </c>
      <c r="BJ53" s="171" t="str">
        <f>IF($B53="","",(IHG!CT54+'3 INPUT SAP DATA'!AG57)/AX53)</f>
        <v/>
      </c>
      <c r="BK53" s="171" t="str">
        <f t="shared" si="25"/>
        <v/>
      </c>
      <c r="BL53" s="171" t="str">
        <f t="shared" si="26"/>
        <v/>
      </c>
      <c r="BM53" s="171" t="str">
        <f t="shared" si="27"/>
        <v/>
      </c>
      <c r="BN53" s="171" t="str">
        <f t="shared" si="28"/>
        <v/>
      </c>
      <c r="BO53" s="171" t="str">
        <f t="shared" si="29"/>
        <v/>
      </c>
      <c r="BP53" s="171" t="str">
        <f t="shared" si="30"/>
        <v/>
      </c>
      <c r="BQ53" s="171" t="str">
        <f t="shared" si="31"/>
        <v/>
      </c>
      <c r="BR53" s="171" t="str">
        <f t="shared" si="32"/>
        <v/>
      </c>
      <c r="BS53" s="171" t="str">
        <f t="shared" si="33"/>
        <v/>
      </c>
      <c r="BT53" s="171" t="str">
        <f t="shared" si="34"/>
        <v/>
      </c>
      <c r="BU53" s="171" t="str">
        <f t="shared" si="35"/>
        <v/>
      </c>
      <c r="BV53" s="171" t="str">
        <f t="shared" si="36"/>
        <v/>
      </c>
    </row>
    <row r="54" spans="2:74" s="17" customFormat="1" ht="19.899999999999999" customHeight="1">
      <c r="B54" s="16" t="str">
        <f>IF('3 INPUT SAP DATA'!H58="","",'3 INPUT SAP DATA'!H58)</f>
        <v/>
      </c>
      <c r="C54" s="24" t="str">
        <f>IF($B54="","",'Infiltration &amp; Ventilation'!AR54+'3 INPUT SAP DATA'!$U58)</f>
        <v/>
      </c>
      <c r="D54" s="24" t="str">
        <f>IF($B54="","",'Infiltration &amp; Ventilation'!AS54+'3 INPUT SAP DATA'!$U58)</f>
        <v/>
      </c>
      <c r="E54" s="24" t="str">
        <f>IF($B54="","",'Infiltration &amp; Ventilation'!AT54+'3 INPUT SAP DATA'!$U58)</f>
        <v/>
      </c>
      <c r="F54" s="24" t="str">
        <f>IF($B54="","",'Infiltration &amp; Ventilation'!AU54+'3 INPUT SAP DATA'!$U58)</f>
        <v/>
      </c>
      <c r="G54" s="24" t="str">
        <f>IF($B54="","",'Infiltration &amp; Ventilation'!AV54+'3 INPUT SAP DATA'!$U58)</f>
        <v/>
      </c>
      <c r="H54" s="24" t="str">
        <f>IF($B54="","",'Infiltration &amp; Ventilation'!AW54+'3 INPUT SAP DATA'!$U58)</f>
        <v/>
      </c>
      <c r="I54" s="24" t="str">
        <f>IF($B54="","",'Infiltration &amp; Ventilation'!AX54+'3 INPUT SAP DATA'!$U58)</f>
        <v/>
      </c>
      <c r="J54" s="24" t="str">
        <f>IF($B54="","",'Infiltration &amp; Ventilation'!AY54+'3 INPUT SAP DATA'!$U58)</f>
        <v/>
      </c>
      <c r="K54" s="24" t="str">
        <f>IF($B54="","",'Infiltration &amp; Ventilation'!AZ54+'3 INPUT SAP DATA'!$U58)</f>
        <v/>
      </c>
      <c r="L54" s="24" t="str">
        <f>IF($B54="","",'Infiltration &amp; Ventilation'!BA54+'3 INPUT SAP DATA'!$U58)</f>
        <v/>
      </c>
      <c r="M54" s="24" t="str">
        <f>IF($B54="","",'Infiltration &amp; Ventilation'!BB54+'3 INPUT SAP DATA'!$U58)</f>
        <v/>
      </c>
      <c r="N54" s="24" t="str">
        <f>IF($B54="","",'Infiltration &amp; Ventilation'!BC54+'3 INPUT SAP DATA'!$U58)</f>
        <v/>
      </c>
      <c r="O54" s="176" t="str">
        <f>IF($B54="","",'3 INPUT SAP DATA'!$T58/(3.6*(C54/'3 INPUT SAP DATA'!$K58)))</f>
        <v/>
      </c>
      <c r="P54" s="176" t="str">
        <f>IF($B54="","",'3 INPUT SAP DATA'!$T58/(3.6*(D54/'3 INPUT SAP DATA'!$K58)))</f>
        <v/>
      </c>
      <c r="Q54" s="176" t="str">
        <f>IF($B54="","",'3 INPUT SAP DATA'!$T58/(3.6*(E54/'3 INPUT SAP DATA'!$K58)))</f>
        <v/>
      </c>
      <c r="R54" s="176" t="str">
        <f>IF($B54="","",'3 INPUT SAP DATA'!$T58/(3.6*(F54/'3 INPUT SAP DATA'!$K58)))</f>
        <v/>
      </c>
      <c r="S54" s="176" t="str">
        <f>IF($B54="","",'3 INPUT SAP DATA'!$T58/(3.6*(G54/'3 INPUT SAP DATA'!$K58)))</f>
        <v/>
      </c>
      <c r="T54" s="176" t="str">
        <f>IF($B54="","",'3 INPUT SAP DATA'!$T58/(3.6*(H54/'3 INPUT SAP DATA'!$K58)))</f>
        <v/>
      </c>
      <c r="U54" s="176" t="str">
        <f>IF($B54="","",'3 INPUT SAP DATA'!$T58/(3.6*(I54/'3 INPUT SAP DATA'!$K58)))</f>
        <v/>
      </c>
      <c r="V54" s="176" t="str">
        <f>IF($B54="","",'3 INPUT SAP DATA'!$T58/(3.6*(J54/'3 INPUT SAP DATA'!$K58)))</f>
        <v/>
      </c>
      <c r="W54" s="176" t="str">
        <f>IF($B54="","",'3 INPUT SAP DATA'!$T58/(3.6*(K54/'3 INPUT SAP DATA'!$K58)))</f>
        <v/>
      </c>
      <c r="X54" s="176" t="str">
        <f>IF($B54="","",'3 INPUT SAP DATA'!$T58/(3.6*(L54/'3 INPUT SAP DATA'!$K58)))</f>
        <v/>
      </c>
      <c r="Y54" s="176" t="str">
        <f>IF($B54="","",'3 INPUT SAP DATA'!$T58/(3.6*(M54/'3 INPUT SAP DATA'!$K58)))</f>
        <v/>
      </c>
      <c r="Z54" s="176" t="str">
        <f>IF($B54="","",'3 INPUT SAP DATA'!$T58/(3.6*(N54/'3 INPUT SAP DATA'!$K58)))</f>
        <v/>
      </c>
      <c r="AA54" s="176" t="str">
        <f t="shared" si="2"/>
        <v/>
      </c>
      <c r="AB54" s="176" t="str">
        <f t="shared" si="3"/>
        <v/>
      </c>
      <c r="AC54" s="176" t="str">
        <f t="shared" si="4"/>
        <v/>
      </c>
      <c r="AD54" s="176" t="str">
        <f t="shared" si="5"/>
        <v/>
      </c>
      <c r="AE54" s="176" t="str">
        <f t="shared" si="6"/>
        <v/>
      </c>
      <c r="AF54" s="176" t="str">
        <f t="shared" si="7"/>
        <v/>
      </c>
      <c r="AG54" s="176" t="str">
        <f t="shared" si="8"/>
        <v/>
      </c>
      <c r="AH54" s="176" t="str">
        <f t="shared" si="9"/>
        <v/>
      </c>
      <c r="AI54" s="176" t="str">
        <f t="shared" si="10"/>
        <v/>
      </c>
      <c r="AJ54" s="176" t="str">
        <f t="shared" si="11"/>
        <v/>
      </c>
      <c r="AK54" s="176" t="str">
        <f t="shared" si="12"/>
        <v/>
      </c>
      <c r="AL54" s="176" t="str">
        <f t="shared" si="13"/>
        <v/>
      </c>
      <c r="AM54" s="175" t="str">
        <f>IF($B54="", "", C54 * (HLOOKUP(AM$8, Data!$D$21:$O$22, 2, FALSE) - INDEX(Data!D$26:D$47, MATCH('3 INPUT SAP DATA'!$C$6, Data!$C$26:$C$47, 0))))</f>
        <v/>
      </c>
      <c r="AN54" s="175" t="str">
        <f>IF($B54="", "", D54 * (HLOOKUP(AN$8, Data!$D$21:$O$22, 2, FALSE) - INDEX(Data!E$26:E$47, MATCH('3 INPUT SAP DATA'!$C$6, Data!$C$26:$C$47, 0))))</f>
        <v/>
      </c>
      <c r="AO54" s="175" t="str">
        <f>IF($B54="", "", E54 * (HLOOKUP(AO$8, Data!$D$21:$O$22, 2, FALSE) - INDEX(Data!F$26:F$47, MATCH('3 INPUT SAP DATA'!$C$6, Data!$C$26:$C$47, 0))))</f>
        <v/>
      </c>
      <c r="AP54" s="175" t="str">
        <f>IF($B54="", "", F54 * (HLOOKUP(AP$8, Data!$D$21:$O$22, 2, FALSE) - INDEX(Data!G$26:G$47, MATCH('3 INPUT SAP DATA'!$C$6, Data!$C$26:$C$47, 0))))</f>
        <v/>
      </c>
      <c r="AQ54" s="175" t="str">
        <f>IF($B54="", "", G54 * (HLOOKUP(AQ$8, Data!$D$21:$O$22, 2, FALSE) - INDEX(Data!H$26:H$47, MATCH('3 INPUT SAP DATA'!$C$6, Data!$C$26:$C$47, 0))))</f>
        <v/>
      </c>
      <c r="AR54" s="175" t="str">
        <f>IF($B54="", "", H54 * (HLOOKUP(AR$8, Data!$D$21:$O$22, 2, FALSE) - INDEX(Data!I$26:I$47, MATCH('3 INPUT SAP DATA'!$C$6, Data!$C$26:$C$47, 0))))</f>
        <v/>
      </c>
      <c r="AS54" s="175" t="str">
        <f>IF($B54="", "", I54 * (HLOOKUP(AS$8, Data!$D$21:$O$22, 2, FALSE) - INDEX(Data!J$26:J$47, MATCH('3 INPUT SAP DATA'!$C$6, Data!$C$26:$C$47, 0))))</f>
        <v/>
      </c>
      <c r="AT54" s="175" t="str">
        <f>IF($B54="", "", J54 * (HLOOKUP(AT$8, Data!$D$21:$O$22, 2, FALSE) - INDEX(Data!K$26:K$47, MATCH('3 INPUT SAP DATA'!$C$6, Data!$C$26:$C$47, 0))))</f>
        <v/>
      </c>
      <c r="AU54" s="175" t="str">
        <f>IF($B54="", "", K54 * (HLOOKUP(AU$8, Data!$D$21:$O$22, 2, FALSE) - INDEX(Data!L$26:L$47, MATCH('3 INPUT SAP DATA'!$C$6, Data!$C$26:$C$47, 0))))</f>
        <v/>
      </c>
      <c r="AV54" s="175" t="str">
        <f>IF($B54="", "", L54 * (HLOOKUP(AV$8, Data!$D$21:$O$22, 2, FALSE) - INDEX(Data!M$26:M$47, MATCH('3 INPUT SAP DATA'!$C$6, Data!$C$26:$C$47, 0))))</f>
        <v/>
      </c>
      <c r="AW54" s="175" t="str">
        <f>IF($B54="", "", M54 * (HLOOKUP(AW$8, Data!$D$21:$O$22, 2, FALSE) - INDEX(Data!N$26:N$47, MATCH('3 INPUT SAP DATA'!$C$6, Data!$C$26:$C$47, 0))))</f>
        <v/>
      </c>
      <c r="AX54" s="175" t="str">
        <f>IF($B54="", "", N54 * (HLOOKUP(AX$8, Data!$D$21:$O$22, 2, FALSE) - INDEX(Data!O$26:O$47, MATCH('3 INPUT SAP DATA'!$C$6, Data!$C$26:$C$47, 0))))</f>
        <v/>
      </c>
      <c r="AY54" s="171" t="str">
        <f>IF($B54="","",(IHG!CI55+'3 INPUT SAP DATA'!V58)/AM54)</f>
        <v/>
      </c>
      <c r="AZ54" s="171" t="str">
        <f>IF($B54="","",(IHG!CJ55+'3 INPUT SAP DATA'!W58)/AN54)</f>
        <v/>
      </c>
      <c r="BA54" s="171" t="str">
        <f>IF($B54="","",(IHG!CK55+'3 INPUT SAP DATA'!X58)/AO54)</f>
        <v/>
      </c>
      <c r="BB54" s="171" t="str">
        <f>IF($B54="","",(IHG!CL55+'3 INPUT SAP DATA'!Y58)/AP54)</f>
        <v/>
      </c>
      <c r="BC54" s="171" t="str">
        <f>IF($B54="","",(IHG!CM55+'3 INPUT SAP DATA'!Z58)/AQ54)</f>
        <v/>
      </c>
      <c r="BD54" s="171" t="str">
        <f>IF($B54="","",(IHG!CN55+'3 INPUT SAP DATA'!AA58)/AR54)</f>
        <v/>
      </c>
      <c r="BE54" s="171" t="str">
        <f>IF($B54="","",(IHG!CO55+'3 INPUT SAP DATA'!AB58)/AS54)</f>
        <v/>
      </c>
      <c r="BF54" s="171" t="str">
        <f>IF($B54="","",(IHG!CP55+'3 INPUT SAP DATA'!AC58)/AT54)</f>
        <v/>
      </c>
      <c r="BG54" s="171" t="str">
        <f>IF($B54="","",(IHG!CQ55+'3 INPUT SAP DATA'!AD58)/AU54)</f>
        <v/>
      </c>
      <c r="BH54" s="171" t="str">
        <f>IF($B54="","",(IHG!CR55+'3 INPUT SAP DATA'!AE58)/AV54)</f>
        <v/>
      </c>
      <c r="BI54" s="171" t="str">
        <f>IF($B54="","",(IHG!CS55+'3 INPUT SAP DATA'!AF58)/AW54)</f>
        <v/>
      </c>
      <c r="BJ54" s="171" t="str">
        <f>IF($B54="","",(IHG!CT55+'3 INPUT SAP DATA'!AG58)/AX54)</f>
        <v/>
      </c>
      <c r="BK54" s="171" t="str">
        <f t="shared" si="25"/>
        <v/>
      </c>
      <c r="BL54" s="171" t="str">
        <f t="shared" si="26"/>
        <v/>
      </c>
      <c r="BM54" s="171" t="str">
        <f t="shared" si="27"/>
        <v/>
      </c>
      <c r="BN54" s="171" t="str">
        <f t="shared" si="28"/>
        <v/>
      </c>
      <c r="BO54" s="171" t="str">
        <f t="shared" si="29"/>
        <v/>
      </c>
      <c r="BP54" s="171" t="str">
        <f t="shared" si="30"/>
        <v/>
      </c>
      <c r="BQ54" s="171" t="str">
        <f t="shared" si="31"/>
        <v/>
      </c>
      <c r="BR54" s="171" t="str">
        <f t="shared" si="32"/>
        <v/>
      </c>
      <c r="BS54" s="171" t="str">
        <f t="shared" si="33"/>
        <v/>
      </c>
      <c r="BT54" s="171" t="str">
        <f t="shared" si="34"/>
        <v/>
      </c>
      <c r="BU54" s="171" t="str">
        <f t="shared" si="35"/>
        <v/>
      </c>
      <c r="BV54" s="171" t="str">
        <f t="shared" si="36"/>
        <v/>
      </c>
    </row>
    <row r="55" spans="2:74" s="17" customFormat="1" ht="19.899999999999999" customHeight="1">
      <c r="B55" s="16" t="str">
        <f>IF('3 INPUT SAP DATA'!H59="","",'3 INPUT SAP DATA'!H59)</f>
        <v/>
      </c>
      <c r="C55" s="24" t="str">
        <f>IF($B55="","",'Infiltration &amp; Ventilation'!AR55+'3 INPUT SAP DATA'!$U59)</f>
        <v/>
      </c>
      <c r="D55" s="24" t="str">
        <f>IF($B55="","",'Infiltration &amp; Ventilation'!AS55+'3 INPUT SAP DATA'!$U59)</f>
        <v/>
      </c>
      <c r="E55" s="24" t="str">
        <f>IF($B55="","",'Infiltration &amp; Ventilation'!AT55+'3 INPUT SAP DATA'!$U59)</f>
        <v/>
      </c>
      <c r="F55" s="24" t="str">
        <f>IF($B55="","",'Infiltration &amp; Ventilation'!AU55+'3 INPUT SAP DATA'!$U59)</f>
        <v/>
      </c>
      <c r="G55" s="24" t="str">
        <f>IF($B55="","",'Infiltration &amp; Ventilation'!AV55+'3 INPUT SAP DATA'!$U59)</f>
        <v/>
      </c>
      <c r="H55" s="24" t="str">
        <f>IF($B55="","",'Infiltration &amp; Ventilation'!AW55+'3 INPUT SAP DATA'!$U59)</f>
        <v/>
      </c>
      <c r="I55" s="24" t="str">
        <f>IF($B55="","",'Infiltration &amp; Ventilation'!AX55+'3 INPUT SAP DATA'!$U59)</f>
        <v/>
      </c>
      <c r="J55" s="24" t="str">
        <f>IF($B55="","",'Infiltration &amp; Ventilation'!AY55+'3 INPUT SAP DATA'!$U59)</f>
        <v/>
      </c>
      <c r="K55" s="24" t="str">
        <f>IF($B55="","",'Infiltration &amp; Ventilation'!AZ55+'3 INPUT SAP DATA'!$U59)</f>
        <v/>
      </c>
      <c r="L55" s="24" t="str">
        <f>IF($B55="","",'Infiltration &amp; Ventilation'!BA55+'3 INPUT SAP DATA'!$U59)</f>
        <v/>
      </c>
      <c r="M55" s="24" t="str">
        <f>IF($B55="","",'Infiltration &amp; Ventilation'!BB55+'3 INPUT SAP DATA'!$U59)</f>
        <v/>
      </c>
      <c r="N55" s="24" t="str">
        <f>IF($B55="","",'Infiltration &amp; Ventilation'!BC55+'3 INPUT SAP DATA'!$U59)</f>
        <v/>
      </c>
      <c r="O55" s="176" t="str">
        <f>IF($B55="","",'3 INPUT SAP DATA'!$T59/(3.6*(C55/'3 INPUT SAP DATA'!$K59)))</f>
        <v/>
      </c>
      <c r="P55" s="176" t="str">
        <f>IF($B55="","",'3 INPUT SAP DATA'!$T59/(3.6*(D55/'3 INPUT SAP DATA'!$K59)))</f>
        <v/>
      </c>
      <c r="Q55" s="176" t="str">
        <f>IF($B55="","",'3 INPUT SAP DATA'!$T59/(3.6*(E55/'3 INPUT SAP DATA'!$K59)))</f>
        <v/>
      </c>
      <c r="R55" s="176" t="str">
        <f>IF($B55="","",'3 INPUT SAP DATA'!$T59/(3.6*(F55/'3 INPUT SAP DATA'!$K59)))</f>
        <v/>
      </c>
      <c r="S55" s="176" t="str">
        <f>IF($B55="","",'3 INPUT SAP DATA'!$T59/(3.6*(G55/'3 INPUT SAP DATA'!$K59)))</f>
        <v/>
      </c>
      <c r="T55" s="176" t="str">
        <f>IF($B55="","",'3 INPUT SAP DATA'!$T59/(3.6*(H55/'3 INPUT SAP DATA'!$K59)))</f>
        <v/>
      </c>
      <c r="U55" s="176" t="str">
        <f>IF($B55="","",'3 INPUT SAP DATA'!$T59/(3.6*(I55/'3 INPUT SAP DATA'!$K59)))</f>
        <v/>
      </c>
      <c r="V55" s="176" t="str">
        <f>IF($B55="","",'3 INPUT SAP DATA'!$T59/(3.6*(J55/'3 INPUT SAP DATA'!$K59)))</f>
        <v/>
      </c>
      <c r="W55" s="176" t="str">
        <f>IF($B55="","",'3 INPUT SAP DATA'!$T59/(3.6*(K55/'3 INPUT SAP DATA'!$K59)))</f>
        <v/>
      </c>
      <c r="X55" s="176" t="str">
        <f>IF($B55="","",'3 INPUT SAP DATA'!$T59/(3.6*(L55/'3 INPUT SAP DATA'!$K59)))</f>
        <v/>
      </c>
      <c r="Y55" s="176" t="str">
        <f>IF($B55="","",'3 INPUT SAP DATA'!$T59/(3.6*(M55/'3 INPUT SAP DATA'!$K59)))</f>
        <v/>
      </c>
      <c r="Z55" s="176" t="str">
        <f>IF($B55="","",'3 INPUT SAP DATA'!$T59/(3.6*(N55/'3 INPUT SAP DATA'!$K59)))</f>
        <v/>
      </c>
      <c r="AA55" s="176" t="str">
        <f t="shared" si="2"/>
        <v/>
      </c>
      <c r="AB55" s="176" t="str">
        <f t="shared" si="3"/>
        <v/>
      </c>
      <c r="AC55" s="176" t="str">
        <f t="shared" si="4"/>
        <v/>
      </c>
      <c r="AD55" s="176" t="str">
        <f t="shared" si="5"/>
        <v/>
      </c>
      <c r="AE55" s="176" t="str">
        <f t="shared" si="6"/>
        <v/>
      </c>
      <c r="AF55" s="176" t="str">
        <f t="shared" si="7"/>
        <v/>
      </c>
      <c r="AG55" s="176" t="str">
        <f t="shared" si="8"/>
        <v/>
      </c>
      <c r="AH55" s="176" t="str">
        <f t="shared" si="9"/>
        <v/>
      </c>
      <c r="AI55" s="176" t="str">
        <f t="shared" si="10"/>
        <v/>
      </c>
      <c r="AJ55" s="176" t="str">
        <f t="shared" si="11"/>
        <v/>
      </c>
      <c r="AK55" s="176" t="str">
        <f t="shared" si="12"/>
        <v/>
      </c>
      <c r="AL55" s="176" t="str">
        <f t="shared" si="13"/>
        <v/>
      </c>
      <c r="AM55" s="175" t="str">
        <f>IF($B55="", "", C55 * (HLOOKUP(AM$8, Data!$D$21:$O$22, 2, FALSE) - INDEX(Data!D$26:D$47, MATCH('3 INPUT SAP DATA'!$C$6, Data!$C$26:$C$47, 0))))</f>
        <v/>
      </c>
      <c r="AN55" s="175" t="str">
        <f>IF($B55="", "", D55 * (HLOOKUP(AN$8, Data!$D$21:$O$22, 2, FALSE) - INDEX(Data!E$26:E$47, MATCH('3 INPUT SAP DATA'!$C$6, Data!$C$26:$C$47, 0))))</f>
        <v/>
      </c>
      <c r="AO55" s="175" t="str">
        <f>IF($B55="", "", E55 * (HLOOKUP(AO$8, Data!$D$21:$O$22, 2, FALSE) - INDEX(Data!F$26:F$47, MATCH('3 INPUT SAP DATA'!$C$6, Data!$C$26:$C$47, 0))))</f>
        <v/>
      </c>
      <c r="AP55" s="175" t="str">
        <f>IF($B55="", "", F55 * (HLOOKUP(AP$8, Data!$D$21:$O$22, 2, FALSE) - INDEX(Data!G$26:G$47, MATCH('3 INPUT SAP DATA'!$C$6, Data!$C$26:$C$47, 0))))</f>
        <v/>
      </c>
      <c r="AQ55" s="175" t="str">
        <f>IF($B55="", "", G55 * (HLOOKUP(AQ$8, Data!$D$21:$O$22, 2, FALSE) - INDEX(Data!H$26:H$47, MATCH('3 INPUT SAP DATA'!$C$6, Data!$C$26:$C$47, 0))))</f>
        <v/>
      </c>
      <c r="AR55" s="175" t="str">
        <f>IF($B55="", "", H55 * (HLOOKUP(AR$8, Data!$D$21:$O$22, 2, FALSE) - INDEX(Data!I$26:I$47, MATCH('3 INPUT SAP DATA'!$C$6, Data!$C$26:$C$47, 0))))</f>
        <v/>
      </c>
      <c r="AS55" s="175" t="str">
        <f>IF($B55="", "", I55 * (HLOOKUP(AS$8, Data!$D$21:$O$22, 2, FALSE) - INDEX(Data!J$26:J$47, MATCH('3 INPUT SAP DATA'!$C$6, Data!$C$26:$C$47, 0))))</f>
        <v/>
      </c>
      <c r="AT55" s="175" t="str">
        <f>IF($B55="", "", J55 * (HLOOKUP(AT$8, Data!$D$21:$O$22, 2, FALSE) - INDEX(Data!K$26:K$47, MATCH('3 INPUT SAP DATA'!$C$6, Data!$C$26:$C$47, 0))))</f>
        <v/>
      </c>
      <c r="AU55" s="175" t="str">
        <f>IF($B55="", "", K55 * (HLOOKUP(AU$8, Data!$D$21:$O$22, 2, FALSE) - INDEX(Data!L$26:L$47, MATCH('3 INPUT SAP DATA'!$C$6, Data!$C$26:$C$47, 0))))</f>
        <v/>
      </c>
      <c r="AV55" s="175" t="str">
        <f>IF($B55="", "", L55 * (HLOOKUP(AV$8, Data!$D$21:$O$22, 2, FALSE) - INDEX(Data!M$26:M$47, MATCH('3 INPUT SAP DATA'!$C$6, Data!$C$26:$C$47, 0))))</f>
        <v/>
      </c>
      <c r="AW55" s="175" t="str">
        <f>IF($B55="", "", M55 * (HLOOKUP(AW$8, Data!$D$21:$O$22, 2, FALSE) - INDEX(Data!N$26:N$47, MATCH('3 INPUT SAP DATA'!$C$6, Data!$C$26:$C$47, 0))))</f>
        <v/>
      </c>
      <c r="AX55" s="175" t="str">
        <f>IF($B55="", "", N55 * (HLOOKUP(AX$8, Data!$D$21:$O$22, 2, FALSE) - INDEX(Data!O$26:O$47, MATCH('3 INPUT SAP DATA'!$C$6, Data!$C$26:$C$47, 0))))</f>
        <v/>
      </c>
      <c r="AY55" s="171" t="str">
        <f>IF($B55="","",(IHG!CI56+'3 INPUT SAP DATA'!V59)/AM55)</f>
        <v/>
      </c>
      <c r="AZ55" s="171" t="str">
        <f>IF($B55="","",(IHG!CJ56+'3 INPUT SAP DATA'!W59)/AN55)</f>
        <v/>
      </c>
      <c r="BA55" s="171" t="str">
        <f>IF($B55="","",(IHG!CK56+'3 INPUT SAP DATA'!X59)/AO55)</f>
        <v/>
      </c>
      <c r="BB55" s="171" t="str">
        <f>IF($B55="","",(IHG!CL56+'3 INPUT SAP DATA'!Y59)/AP55)</f>
        <v/>
      </c>
      <c r="BC55" s="171" t="str">
        <f>IF($B55="","",(IHG!CM56+'3 INPUT SAP DATA'!Z59)/AQ55)</f>
        <v/>
      </c>
      <c r="BD55" s="171" t="str">
        <f>IF($B55="","",(IHG!CN56+'3 INPUT SAP DATA'!AA59)/AR55)</f>
        <v/>
      </c>
      <c r="BE55" s="171" t="str">
        <f>IF($B55="","",(IHG!CO56+'3 INPUT SAP DATA'!AB59)/AS55)</f>
        <v/>
      </c>
      <c r="BF55" s="171" t="str">
        <f>IF($B55="","",(IHG!CP56+'3 INPUT SAP DATA'!AC59)/AT55)</f>
        <v/>
      </c>
      <c r="BG55" s="171" t="str">
        <f>IF($B55="","",(IHG!CQ56+'3 INPUT SAP DATA'!AD59)/AU55)</f>
        <v/>
      </c>
      <c r="BH55" s="171" t="str">
        <f>IF($B55="","",(IHG!CR56+'3 INPUT SAP DATA'!AE59)/AV55)</f>
        <v/>
      </c>
      <c r="BI55" s="171" t="str">
        <f>IF($B55="","",(IHG!CS56+'3 INPUT SAP DATA'!AF59)/AW55)</f>
        <v/>
      </c>
      <c r="BJ55" s="171" t="str">
        <f>IF($B55="","",(IHG!CT56+'3 INPUT SAP DATA'!AG59)/AX55)</f>
        <v/>
      </c>
      <c r="BK55" s="171" t="str">
        <f t="shared" si="25"/>
        <v/>
      </c>
      <c r="BL55" s="171" t="str">
        <f t="shared" si="26"/>
        <v/>
      </c>
      <c r="BM55" s="171" t="str">
        <f t="shared" si="27"/>
        <v/>
      </c>
      <c r="BN55" s="171" t="str">
        <f t="shared" si="28"/>
        <v/>
      </c>
      <c r="BO55" s="171" t="str">
        <f t="shared" si="29"/>
        <v/>
      </c>
      <c r="BP55" s="171" t="str">
        <f t="shared" si="30"/>
        <v/>
      </c>
      <c r="BQ55" s="171" t="str">
        <f t="shared" si="31"/>
        <v/>
      </c>
      <c r="BR55" s="171" t="str">
        <f t="shared" si="32"/>
        <v/>
      </c>
      <c r="BS55" s="171" t="str">
        <f t="shared" si="33"/>
        <v/>
      </c>
      <c r="BT55" s="171" t="str">
        <f t="shared" si="34"/>
        <v/>
      </c>
      <c r="BU55" s="171" t="str">
        <f t="shared" si="35"/>
        <v/>
      </c>
      <c r="BV55" s="171" t="str">
        <f t="shared" si="36"/>
        <v/>
      </c>
    </row>
    <row r="56" spans="2:74" s="17" customFormat="1" ht="19.899999999999999" customHeight="1">
      <c r="B56" s="16" t="str">
        <f>IF('3 INPUT SAP DATA'!H60="","",'3 INPUT SAP DATA'!H60)</f>
        <v/>
      </c>
      <c r="C56" s="24" t="str">
        <f>IF($B56="","",'Infiltration &amp; Ventilation'!AR56+'3 INPUT SAP DATA'!$U60)</f>
        <v/>
      </c>
      <c r="D56" s="24" t="str">
        <f>IF($B56="","",'Infiltration &amp; Ventilation'!AS56+'3 INPUT SAP DATA'!$U60)</f>
        <v/>
      </c>
      <c r="E56" s="24" t="str">
        <f>IF($B56="","",'Infiltration &amp; Ventilation'!AT56+'3 INPUT SAP DATA'!$U60)</f>
        <v/>
      </c>
      <c r="F56" s="24" t="str">
        <f>IF($B56="","",'Infiltration &amp; Ventilation'!AU56+'3 INPUT SAP DATA'!$U60)</f>
        <v/>
      </c>
      <c r="G56" s="24" t="str">
        <f>IF($B56="","",'Infiltration &amp; Ventilation'!AV56+'3 INPUT SAP DATA'!$U60)</f>
        <v/>
      </c>
      <c r="H56" s="24" t="str">
        <f>IF($B56="","",'Infiltration &amp; Ventilation'!AW56+'3 INPUT SAP DATA'!$U60)</f>
        <v/>
      </c>
      <c r="I56" s="24" t="str">
        <f>IF($B56="","",'Infiltration &amp; Ventilation'!AX56+'3 INPUT SAP DATA'!$U60)</f>
        <v/>
      </c>
      <c r="J56" s="24" t="str">
        <f>IF($B56="","",'Infiltration &amp; Ventilation'!AY56+'3 INPUT SAP DATA'!$U60)</f>
        <v/>
      </c>
      <c r="K56" s="24" t="str">
        <f>IF($B56="","",'Infiltration &amp; Ventilation'!AZ56+'3 INPUT SAP DATA'!$U60)</f>
        <v/>
      </c>
      <c r="L56" s="24" t="str">
        <f>IF($B56="","",'Infiltration &amp; Ventilation'!BA56+'3 INPUT SAP DATA'!$U60)</f>
        <v/>
      </c>
      <c r="M56" s="24" t="str">
        <f>IF($B56="","",'Infiltration &amp; Ventilation'!BB56+'3 INPUT SAP DATA'!$U60)</f>
        <v/>
      </c>
      <c r="N56" s="24" t="str">
        <f>IF($B56="","",'Infiltration &amp; Ventilation'!BC56+'3 INPUT SAP DATA'!$U60)</f>
        <v/>
      </c>
      <c r="O56" s="176" t="str">
        <f>IF($B56="","",'3 INPUT SAP DATA'!$T60/(3.6*(C56/'3 INPUT SAP DATA'!$K60)))</f>
        <v/>
      </c>
      <c r="P56" s="176" t="str">
        <f>IF($B56="","",'3 INPUT SAP DATA'!$T60/(3.6*(D56/'3 INPUT SAP DATA'!$K60)))</f>
        <v/>
      </c>
      <c r="Q56" s="176" t="str">
        <f>IF($B56="","",'3 INPUT SAP DATA'!$T60/(3.6*(E56/'3 INPUT SAP DATA'!$K60)))</f>
        <v/>
      </c>
      <c r="R56" s="176" t="str">
        <f>IF($B56="","",'3 INPUT SAP DATA'!$T60/(3.6*(F56/'3 INPUT SAP DATA'!$K60)))</f>
        <v/>
      </c>
      <c r="S56" s="176" t="str">
        <f>IF($B56="","",'3 INPUT SAP DATA'!$T60/(3.6*(G56/'3 INPUT SAP DATA'!$K60)))</f>
        <v/>
      </c>
      <c r="T56" s="176" t="str">
        <f>IF($B56="","",'3 INPUT SAP DATA'!$T60/(3.6*(H56/'3 INPUT SAP DATA'!$K60)))</f>
        <v/>
      </c>
      <c r="U56" s="176" t="str">
        <f>IF($B56="","",'3 INPUT SAP DATA'!$T60/(3.6*(I56/'3 INPUT SAP DATA'!$K60)))</f>
        <v/>
      </c>
      <c r="V56" s="176" t="str">
        <f>IF($B56="","",'3 INPUT SAP DATA'!$T60/(3.6*(J56/'3 INPUT SAP DATA'!$K60)))</f>
        <v/>
      </c>
      <c r="W56" s="176" t="str">
        <f>IF($B56="","",'3 INPUT SAP DATA'!$T60/(3.6*(K56/'3 INPUT SAP DATA'!$K60)))</f>
        <v/>
      </c>
      <c r="X56" s="176" t="str">
        <f>IF($B56="","",'3 INPUT SAP DATA'!$T60/(3.6*(L56/'3 INPUT SAP DATA'!$K60)))</f>
        <v/>
      </c>
      <c r="Y56" s="176" t="str">
        <f>IF($B56="","",'3 INPUT SAP DATA'!$T60/(3.6*(M56/'3 INPUT SAP DATA'!$K60)))</f>
        <v/>
      </c>
      <c r="Z56" s="176" t="str">
        <f>IF($B56="","",'3 INPUT SAP DATA'!$T60/(3.6*(N56/'3 INPUT SAP DATA'!$K60)))</f>
        <v/>
      </c>
      <c r="AA56" s="176" t="str">
        <f t="shared" si="2"/>
        <v/>
      </c>
      <c r="AB56" s="176" t="str">
        <f t="shared" si="3"/>
        <v/>
      </c>
      <c r="AC56" s="176" t="str">
        <f t="shared" si="4"/>
        <v/>
      </c>
      <c r="AD56" s="176" t="str">
        <f t="shared" si="5"/>
        <v/>
      </c>
      <c r="AE56" s="176" t="str">
        <f t="shared" si="6"/>
        <v/>
      </c>
      <c r="AF56" s="176" t="str">
        <f t="shared" si="7"/>
        <v/>
      </c>
      <c r="AG56" s="176" t="str">
        <f t="shared" si="8"/>
        <v/>
      </c>
      <c r="AH56" s="176" t="str">
        <f t="shared" si="9"/>
        <v/>
      </c>
      <c r="AI56" s="176" t="str">
        <f t="shared" si="10"/>
        <v/>
      </c>
      <c r="AJ56" s="176" t="str">
        <f t="shared" si="11"/>
        <v/>
      </c>
      <c r="AK56" s="176" t="str">
        <f t="shared" si="12"/>
        <v/>
      </c>
      <c r="AL56" s="176" t="str">
        <f t="shared" si="13"/>
        <v/>
      </c>
      <c r="AM56" s="175" t="str">
        <f>IF($B56="", "", C56 * (HLOOKUP(AM$8, Data!$D$21:$O$22, 2, FALSE) - INDEX(Data!D$26:D$47, MATCH('3 INPUT SAP DATA'!$C$6, Data!$C$26:$C$47, 0))))</f>
        <v/>
      </c>
      <c r="AN56" s="175" t="str">
        <f>IF($B56="", "", D56 * (HLOOKUP(AN$8, Data!$D$21:$O$22, 2, FALSE) - INDEX(Data!E$26:E$47, MATCH('3 INPUT SAP DATA'!$C$6, Data!$C$26:$C$47, 0))))</f>
        <v/>
      </c>
      <c r="AO56" s="175" t="str">
        <f>IF($B56="", "", E56 * (HLOOKUP(AO$8, Data!$D$21:$O$22, 2, FALSE) - INDEX(Data!F$26:F$47, MATCH('3 INPUT SAP DATA'!$C$6, Data!$C$26:$C$47, 0))))</f>
        <v/>
      </c>
      <c r="AP56" s="175" t="str">
        <f>IF($B56="", "", F56 * (HLOOKUP(AP$8, Data!$D$21:$O$22, 2, FALSE) - INDEX(Data!G$26:G$47, MATCH('3 INPUT SAP DATA'!$C$6, Data!$C$26:$C$47, 0))))</f>
        <v/>
      </c>
      <c r="AQ56" s="175" t="str">
        <f>IF($B56="", "", G56 * (HLOOKUP(AQ$8, Data!$D$21:$O$22, 2, FALSE) - INDEX(Data!H$26:H$47, MATCH('3 INPUT SAP DATA'!$C$6, Data!$C$26:$C$47, 0))))</f>
        <v/>
      </c>
      <c r="AR56" s="175" t="str">
        <f>IF($B56="", "", H56 * (HLOOKUP(AR$8, Data!$D$21:$O$22, 2, FALSE) - INDEX(Data!I$26:I$47, MATCH('3 INPUT SAP DATA'!$C$6, Data!$C$26:$C$47, 0))))</f>
        <v/>
      </c>
      <c r="AS56" s="175" t="str">
        <f>IF($B56="", "", I56 * (HLOOKUP(AS$8, Data!$D$21:$O$22, 2, FALSE) - INDEX(Data!J$26:J$47, MATCH('3 INPUT SAP DATA'!$C$6, Data!$C$26:$C$47, 0))))</f>
        <v/>
      </c>
      <c r="AT56" s="175" t="str">
        <f>IF($B56="", "", J56 * (HLOOKUP(AT$8, Data!$D$21:$O$22, 2, FALSE) - INDEX(Data!K$26:K$47, MATCH('3 INPUT SAP DATA'!$C$6, Data!$C$26:$C$47, 0))))</f>
        <v/>
      </c>
      <c r="AU56" s="175" t="str">
        <f>IF($B56="", "", K56 * (HLOOKUP(AU$8, Data!$D$21:$O$22, 2, FALSE) - INDEX(Data!L$26:L$47, MATCH('3 INPUT SAP DATA'!$C$6, Data!$C$26:$C$47, 0))))</f>
        <v/>
      </c>
      <c r="AV56" s="175" t="str">
        <f>IF($B56="", "", L56 * (HLOOKUP(AV$8, Data!$D$21:$O$22, 2, FALSE) - INDEX(Data!M$26:M$47, MATCH('3 INPUT SAP DATA'!$C$6, Data!$C$26:$C$47, 0))))</f>
        <v/>
      </c>
      <c r="AW56" s="175" t="str">
        <f>IF($B56="", "", M56 * (HLOOKUP(AW$8, Data!$D$21:$O$22, 2, FALSE) - INDEX(Data!N$26:N$47, MATCH('3 INPUT SAP DATA'!$C$6, Data!$C$26:$C$47, 0))))</f>
        <v/>
      </c>
      <c r="AX56" s="175" t="str">
        <f>IF($B56="", "", N56 * (HLOOKUP(AX$8, Data!$D$21:$O$22, 2, FALSE) - INDEX(Data!O$26:O$47, MATCH('3 INPUT SAP DATA'!$C$6, Data!$C$26:$C$47, 0))))</f>
        <v/>
      </c>
      <c r="AY56" s="171" t="str">
        <f>IF($B56="","",(IHG!CI57+'3 INPUT SAP DATA'!V60)/AM56)</f>
        <v/>
      </c>
      <c r="AZ56" s="171" t="str">
        <f>IF($B56="","",(IHG!CJ57+'3 INPUT SAP DATA'!W60)/AN56)</f>
        <v/>
      </c>
      <c r="BA56" s="171" t="str">
        <f>IF($B56="","",(IHG!CK57+'3 INPUT SAP DATA'!X60)/AO56)</f>
        <v/>
      </c>
      <c r="BB56" s="171" t="str">
        <f>IF($B56="","",(IHG!CL57+'3 INPUT SAP DATA'!Y60)/AP56)</f>
        <v/>
      </c>
      <c r="BC56" s="171" t="str">
        <f>IF($B56="","",(IHG!CM57+'3 INPUT SAP DATA'!Z60)/AQ56)</f>
        <v/>
      </c>
      <c r="BD56" s="171" t="str">
        <f>IF($B56="","",(IHG!CN57+'3 INPUT SAP DATA'!AA60)/AR56)</f>
        <v/>
      </c>
      <c r="BE56" s="171" t="str">
        <f>IF($B56="","",(IHG!CO57+'3 INPUT SAP DATA'!AB60)/AS56)</f>
        <v/>
      </c>
      <c r="BF56" s="171" t="str">
        <f>IF($B56="","",(IHG!CP57+'3 INPUT SAP DATA'!AC60)/AT56)</f>
        <v/>
      </c>
      <c r="BG56" s="171" t="str">
        <f>IF($B56="","",(IHG!CQ57+'3 INPUT SAP DATA'!AD60)/AU56)</f>
        <v/>
      </c>
      <c r="BH56" s="171" t="str">
        <f>IF($B56="","",(IHG!CR57+'3 INPUT SAP DATA'!AE60)/AV56)</f>
        <v/>
      </c>
      <c r="BI56" s="171" t="str">
        <f>IF($B56="","",(IHG!CS57+'3 INPUT SAP DATA'!AF60)/AW56)</f>
        <v/>
      </c>
      <c r="BJ56" s="171" t="str">
        <f>IF($B56="","",(IHG!CT57+'3 INPUT SAP DATA'!AG60)/AX56)</f>
        <v/>
      </c>
      <c r="BK56" s="171" t="str">
        <f t="shared" si="25"/>
        <v/>
      </c>
      <c r="BL56" s="171" t="str">
        <f t="shared" si="26"/>
        <v/>
      </c>
      <c r="BM56" s="171" t="str">
        <f t="shared" si="27"/>
        <v/>
      </c>
      <c r="BN56" s="171" t="str">
        <f t="shared" si="28"/>
        <v/>
      </c>
      <c r="BO56" s="171" t="str">
        <f t="shared" si="29"/>
        <v/>
      </c>
      <c r="BP56" s="171" t="str">
        <f t="shared" si="30"/>
        <v/>
      </c>
      <c r="BQ56" s="171" t="str">
        <f t="shared" si="31"/>
        <v/>
      </c>
      <c r="BR56" s="171" t="str">
        <f t="shared" si="32"/>
        <v/>
      </c>
      <c r="BS56" s="171" t="str">
        <f t="shared" si="33"/>
        <v/>
      </c>
      <c r="BT56" s="171" t="str">
        <f t="shared" si="34"/>
        <v/>
      </c>
      <c r="BU56" s="171" t="str">
        <f t="shared" si="35"/>
        <v/>
      </c>
      <c r="BV56" s="171" t="str">
        <f t="shared" si="36"/>
        <v/>
      </c>
    </row>
    <row r="57" spans="2:74" s="17" customFormat="1" ht="19.899999999999999" customHeight="1">
      <c r="B57" s="16" t="str">
        <f>IF('3 INPUT SAP DATA'!H61="","",'3 INPUT SAP DATA'!H61)</f>
        <v/>
      </c>
      <c r="C57" s="24" t="str">
        <f>IF($B57="","",'Infiltration &amp; Ventilation'!AR57+'3 INPUT SAP DATA'!$U61)</f>
        <v/>
      </c>
      <c r="D57" s="24" t="str">
        <f>IF($B57="","",'Infiltration &amp; Ventilation'!AS57+'3 INPUT SAP DATA'!$U61)</f>
        <v/>
      </c>
      <c r="E57" s="24" t="str">
        <f>IF($B57="","",'Infiltration &amp; Ventilation'!AT57+'3 INPUT SAP DATA'!$U61)</f>
        <v/>
      </c>
      <c r="F57" s="24" t="str">
        <f>IF($B57="","",'Infiltration &amp; Ventilation'!AU57+'3 INPUT SAP DATA'!$U61)</f>
        <v/>
      </c>
      <c r="G57" s="24" t="str">
        <f>IF($B57="","",'Infiltration &amp; Ventilation'!AV57+'3 INPUT SAP DATA'!$U61)</f>
        <v/>
      </c>
      <c r="H57" s="24" t="str">
        <f>IF($B57="","",'Infiltration &amp; Ventilation'!AW57+'3 INPUT SAP DATA'!$U61)</f>
        <v/>
      </c>
      <c r="I57" s="24" t="str">
        <f>IF($B57="","",'Infiltration &amp; Ventilation'!AX57+'3 INPUT SAP DATA'!$U61)</f>
        <v/>
      </c>
      <c r="J57" s="24" t="str">
        <f>IF($B57="","",'Infiltration &amp; Ventilation'!AY57+'3 INPUT SAP DATA'!$U61)</f>
        <v/>
      </c>
      <c r="K57" s="24" t="str">
        <f>IF($B57="","",'Infiltration &amp; Ventilation'!AZ57+'3 INPUT SAP DATA'!$U61)</f>
        <v/>
      </c>
      <c r="L57" s="24" t="str">
        <f>IF($B57="","",'Infiltration &amp; Ventilation'!BA57+'3 INPUT SAP DATA'!$U61)</f>
        <v/>
      </c>
      <c r="M57" s="24" t="str">
        <f>IF($B57="","",'Infiltration &amp; Ventilation'!BB57+'3 INPUT SAP DATA'!$U61)</f>
        <v/>
      </c>
      <c r="N57" s="24" t="str">
        <f>IF($B57="","",'Infiltration &amp; Ventilation'!BC57+'3 INPUT SAP DATA'!$U61)</f>
        <v/>
      </c>
      <c r="O57" s="176" t="str">
        <f>IF($B57="","",'3 INPUT SAP DATA'!$T61/(3.6*(C57/'3 INPUT SAP DATA'!$K61)))</f>
        <v/>
      </c>
      <c r="P57" s="176" t="str">
        <f>IF($B57="","",'3 INPUT SAP DATA'!$T61/(3.6*(D57/'3 INPUT SAP DATA'!$K61)))</f>
        <v/>
      </c>
      <c r="Q57" s="176" t="str">
        <f>IF($B57="","",'3 INPUT SAP DATA'!$T61/(3.6*(E57/'3 INPUT SAP DATA'!$K61)))</f>
        <v/>
      </c>
      <c r="R57" s="176" t="str">
        <f>IF($B57="","",'3 INPUT SAP DATA'!$T61/(3.6*(F57/'3 INPUT SAP DATA'!$K61)))</f>
        <v/>
      </c>
      <c r="S57" s="176" t="str">
        <f>IF($B57="","",'3 INPUT SAP DATA'!$T61/(3.6*(G57/'3 INPUT SAP DATA'!$K61)))</f>
        <v/>
      </c>
      <c r="T57" s="176" t="str">
        <f>IF($B57="","",'3 INPUT SAP DATA'!$T61/(3.6*(H57/'3 INPUT SAP DATA'!$K61)))</f>
        <v/>
      </c>
      <c r="U57" s="176" t="str">
        <f>IF($B57="","",'3 INPUT SAP DATA'!$T61/(3.6*(I57/'3 INPUT SAP DATA'!$K61)))</f>
        <v/>
      </c>
      <c r="V57" s="176" t="str">
        <f>IF($B57="","",'3 INPUT SAP DATA'!$T61/(3.6*(J57/'3 INPUT SAP DATA'!$K61)))</f>
        <v/>
      </c>
      <c r="W57" s="176" t="str">
        <f>IF($B57="","",'3 INPUT SAP DATA'!$T61/(3.6*(K57/'3 INPUT SAP DATA'!$K61)))</f>
        <v/>
      </c>
      <c r="X57" s="176" t="str">
        <f>IF($B57="","",'3 INPUT SAP DATA'!$T61/(3.6*(L57/'3 INPUT SAP DATA'!$K61)))</f>
        <v/>
      </c>
      <c r="Y57" s="176" t="str">
        <f>IF($B57="","",'3 INPUT SAP DATA'!$T61/(3.6*(M57/'3 INPUT SAP DATA'!$K61)))</f>
        <v/>
      </c>
      <c r="Z57" s="176" t="str">
        <f>IF($B57="","",'3 INPUT SAP DATA'!$T61/(3.6*(N57/'3 INPUT SAP DATA'!$K61)))</f>
        <v/>
      </c>
      <c r="AA57" s="176" t="str">
        <f t="shared" si="2"/>
        <v/>
      </c>
      <c r="AB57" s="176" t="str">
        <f t="shared" si="3"/>
        <v/>
      </c>
      <c r="AC57" s="176" t="str">
        <f t="shared" si="4"/>
        <v/>
      </c>
      <c r="AD57" s="176" t="str">
        <f t="shared" si="5"/>
        <v/>
      </c>
      <c r="AE57" s="176" t="str">
        <f t="shared" si="6"/>
        <v/>
      </c>
      <c r="AF57" s="176" t="str">
        <f t="shared" si="7"/>
        <v/>
      </c>
      <c r="AG57" s="176" t="str">
        <f t="shared" si="8"/>
        <v/>
      </c>
      <c r="AH57" s="176" t="str">
        <f t="shared" si="9"/>
        <v/>
      </c>
      <c r="AI57" s="176" t="str">
        <f t="shared" si="10"/>
        <v/>
      </c>
      <c r="AJ57" s="176" t="str">
        <f t="shared" si="11"/>
        <v/>
      </c>
      <c r="AK57" s="176" t="str">
        <f t="shared" si="12"/>
        <v/>
      </c>
      <c r="AL57" s="176" t="str">
        <f t="shared" si="13"/>
        <v/>
      </c>
      <c r="AM57" s="175" t="str">
        <f>IF($B57="", "", C57 * (HLOOKUP(AM$8, Data!$D$21:$O$22, 2, FALSE) - INDEX(Data!D$26:D$47, MATCH('3 INPUT SAP DATA'!$C$6, Data!$C$26:$C$47, 0))))</f>
        <v/>
      </c>
      <c r="AN57" s="175" t="str">
        <f>IF($B57="", "", D57 * (HLOOKUP(AN$8, Data!$D$21:$O$22, 2, FALSE) - INDEX(Data!E$26:E$47, MATCH('3 INPUT SAP DATA'!$C$6, Data!$C$26:$C$47, 0))))</f>
        <v/>
      </c>
      <c r="AO57" s="175" t="str">
        <f>IF($B57="", "", E57 * (HLOOKUP(AO$8, Data!$D$21:$O$22, 2, FALSE) - INDEX(Data!F$26:F$47, MATCH('3 INPUT SAP DATA'!$C$6, Data!$C$26:$C$47, 0))))</f>
        <v/>
      </c>
      <c r="AP57" s="175" t="str">
        <f>IF($B57="", "", F57 * (HLOOKUP(AP$8, Data!$D$21:$O$22, 2, FALSE) - INDEX(Data!G$26:G$47, MATCH('3 INPUT SAP DATA'!$C$6, Data!$C$26:$C$47, 0))))</f>
        <v/>
      </c>
      <c r="AQ57" s="175" t="str">
        <f>IF($B57="", "", G57 * (HLOOKUP(AQ$8, Data!$D$21:$O$22, 2, FALSE) - INDEX(Data!H$26:H$47, MATCH('3 INPUT SAP DATA'!$C$6, Data!$C$26:$C$47, 0))))</f>
        <v/>
      </c>
      <c r="AR57" s="175" t="str">
        <f>IF($B57="", "", H57 * (HLOOKUP(AR$8, Data!$D$21:$O$22, 2, FALSE) - INDEX(Data!I$26:I$47, MATCH('3 INPUT SAP DATA'!$C$6, Data!$C$26:$C$47, 0))))</f>
        <v/>
      </c>
      <c r="AS57" s="175" t="str">
        <f>IF($B57="", "", I57 * (HLOOKUP(AS$8, Data!$D$21:$O$22, 2, FALSE) - INDEX(Data!J$26:J$47, MATCH('3 INPUT SAP DATA'!$C$6, Data!$C$26:$C$47, 0))))</f>
        <v/>
      </c>
      <c r="AT57" s="175" t="str">
        <f>IF($B57="", "", J57 * (HLOOKUP(AT$8, Data!$D$21:$O$22, 2, FALSE) - INDEX(Data!K$26:K$47, MATCH('3 INPUT SAP DATA'!$C$6, Data!$C$26:$C$47, 0))))</f>
        <v/>
      </c>
      <c r="AU57" s="175" t="str">
        <f>IF($B57="", "", K57 * (HLOOKUP(AU$8, Data!$D$21:$O$22, 2, FALSE) - INDEX(Data!L$26:L$47, MATCH('3 INPUT SAP DATA'!$C$6, Data!$C$26:$C$47, 0))))</f>
        <v/>
      </c>
      <c r="AV57" s="175" t="str">
        <f>IF($B57="", "", L57 * (HLOOKUP(AV$8, Data!$D$21:$O$22, 2, FALSE) - INDEX(Data!M$26:M$47, MATCH('3 INPUT SAP DATA'!$C$6, Data!$C$26:$C$47, 0))))</f>
        <v/>
      </c>
      <c r="AW57" s="175" t="str">
        <f>IF($B57="", "", M57 * (HLOOKUP(AW$8, Data!$D$21:$O$22, 2, FALSE) - INDEX(Data!N$26:N$47, MATCH('3 INPUT SAP DATA'!$C$6, Data!$C$26:$C$47, 0))))</f>
        <v/>
      </c>
      <c r="AX57" s="175" t="str">
        <f>IF($B57="", "", N57 * (HLOOKUP(AX$8, Data!$D$21:$O$22, 2, FALSE) - INDEX(Data!O$26:O$47, MATCH('3 INPUT SAP DATA'!$C$6, Data!$C$26:$C$47, 0))))</f>
        <v/>
      </c>
      <c r="AY57" s="171" t="str">
        <f>IF($B57="","",(IHG!CI58+'3 INPUT SAP DATA'!V61)/AM57)</f>
        <v/>
      </c>
      <c r="AZ57" s="171" t="str">
        <f>IF($B57="","",(IHG!CJ58+'3 INPUT SAP DATA'!W61)/AN57)</f>
        <v/>
      </c>
      <c r="BA57" s="171" t="str">
        <f>IF($B57="","",(IHG!CK58+'3 INPUT SAP DATA'!X61)/AO57)</f>
        <v/>
      </c>
      <c r="BB57" s="171" t="str">
        <f>IF($B57="","",(IHG!CL58+'3 INPUT SAP DATA'!Y61)/AP57)</f>
        <v/>
      </c>
      <c r="BC57" s="171" t="str">
        <f>IF($B57="","",(IHG!CM58+'3 INPUT SAP DATA'!Z61)/AQ57)</f>
        <v/>
      </c>
      <c r="BD57" s="171" t="str">
        <f>IF($B57="","",(IHG!CN58+'3 INPUT SAP DATA'!AA61)/AR57)</f>
        <v/>
      </c>
      <c r="BE57" s="171" t="str">
        <f>IF($B57="","",(IHG!CO58+'3 INPUT SAP DATA'!AB61)/AS57)</f>
        <v/>
      </c>
      <c r="BF57" s="171" t="str">
        <f>IF($B57="","",(IHG!CP58+'3 INPUT SAP DATA'!AC61)/AT57)</f>
        <v/>
      </c>
      <c r="BG57" s="171" t="str">
        <f>IF($B57="","",(IHG!CQ58+'3 INPUT SAP DATA'!AD61)/AU57)</f>
        <v/>
      </c>
      <c r="BH57" s="171" t="str">
        <f>IF($B57="","",(IHG!CR58+'3 INPUT SAP DATA'!AE61)/AV57)</f>
        <v/>
      </c>
      <c r="BI57" s="171" t="str">
        <f>IF($B57="","",(IHG!CS58+'3 INPUT SAP DATA'!AF61)/AW57)</f>
        <v/>
      </c>
      <c r="BJ57" s="171" t="str">
        <f>IF($B57="","",(IHG!CT58+'3 INPUT SAP DATA'!AG61)/AX57)</f>
        <v/>
      </c>
      <c r="BK57" s="171" t="str">
        <f t="shared" si="25"/>
        <v/>
      </c>
      <c r="BL57" s="171" t="str">
        <f t="shared" si="26"/>
        <v/>
      </c>
      <c r="BM57" s="171" t="str">
        <f t="shared" si="27"/>
        <v/>
      </c>
      <c r="BN57" s="171" t="str">
        <f t="shared" si="28"/>
        <v/>
      </c>
      <c r="BO57" s="171" t="str">
        <f t="shared" si="29"/>
        <v/>
      </c>
      <c r="BP57" s="171" t="str">
        <f t="shared" si="30"/>
        <v/>
      </c>
      <c r="BQ57" s="171" t="str">
        <f t="shared" si="31"/>
        <v/>
      </c>
      <c r="BR57" s="171" t="str">
        <f t="shared" si="32"/>
        <v/>
      </c>
      <c r="BS57" s="171" t="str">
        <f t="shared" si="33"/>
        <v/>
      </c>
      <c r="BT57" s="171" t="str">
        <f t="shared" si="34"/>
        <v/>
      </c>
      <c r="BU57" s="171" t="str">
        <f t="shared" si="35"/>
        <v/>
      </c>
      <c r="BV57" s="171" t="str">
        <f t="shared" si="36"/>
        <v/>
      </c>
    </row>
    <row r="58" spans="2:74" s="17" customFormat="1" ht="19.899999999999999" customHeight="1">
      <c r="B58" s="16" t="str">
        <f>IF('3 INPUT SAP DATA'!H62="","",'3 INPUT SAP DATA'!H62)</f>
        <v/>
      </c>
      <c r="C58" s="24" t="str">
        <f>IF($B58="","",'Infiltration &amp; Ventilation'!AR58+'3 INPUT SAP DATA'!$U62)</f>
        <v/>
      </c>
      <c r="D58" s="24" t="str">
        <f>IF($B58="","",'Infiltration &amp; Ventilation'!AS58+'3 INPUT SAP DATA'!$U62)</f>
        <v/>
      </c>
      <c r="E58" s="24" t="str">
        <f>IF($B58="","",'Infiltration &amp; Ventilation'!AT58+'3 INPUT SAP DATA'!$U62)</f>
        <v/>
      </c>
      <c r="F58" s="24" t="str">
        <f>IF($B58="","",'Infiltration &amp; Ventilation'!AU58+'3 INPUT SAP DATA'!$U62)</f>
        <v/>
      </c>
      <c r="G58" s="24" t="str">
        <f>IF($B58="","",'Infiltration &amp; Ventilation'!AV58+'3 INPUT SAP DATA'!$U62)</f>
        <v/>
      </c>
      <c r="H58" s="24" t="str">
        <f>IF($B58="","",'Infiltration &amp; Ventilation'!AW58+'3 INPUT SAP DATA'!$U62)</f>
        <v/>
      </c>
      <c r="I58" s="24" t="str">
        <f>IF($B58="","",'Infiltration &amp; Ventilation'!AX58+'3 INPUT SAP DATA'!$U62)</f>
        <v/>
      </c>
      <c r="J58" s="24" t="str">
        <f>IF($B58="","",'Infiltration &amp; Ventilation'!AY58+'3 INPUT SAP DATA'!$U62)</f>
        <v/>
      </c>
      <c r="K58" s="24" t="str">
        <f>IF($B58="","",'Infiltration &amp; Ventilation'!AZ58+'3 INPUT SAP DATA'!$U62)</f>
        <v/>
      </c>
      <c r="L58" s="24" t="str">
        <f>IF($B58="","",'Infiltration &amp; Ventilation'!BA58+'3 INPUT SAP DATA'!$U62)</f>
        <v/>
      </c>
      <c r="M58" s="24" t="str">
        <f>IF($B58="","",'Infiltration &amp; Ventilation'!BB58+'3 INPUT SAP DATA'!$U62)</f>
        <v/>
      </c>
      <c r="N58" s="24" t="str">
        <f>IF($B58="","",'Infiltration &amp; Ventilation'!BC58+'3 INPUT SAP DATA'!$U62)</f>
        <v/>
      </c>
      <c r="O58" s="176" t="str">
        <f>IF($B58="","",'3 INPUT SAP DATA'!$T62/(3.6*(C58/'3 INPUT SAP DATA'!$K62)))</f>
        <v/>
      </c>
      <c r="P58" s="176" t="str">
        <f>IF($B58="","",'3 INPUT SAP DATA'!$T62/(3.6*(D58/'3 INPUT SAP DATA'!$K62)))</f>
        <v/>
      </c>
      <c r="Q58" s="176" t="str">
        <f>IF($B58="","",'3 INPUT SAP DATA'!$T62/(3.6*(E58/'3 INPUT SAP DATA'!$K62)))</f>
        <v/>
      </c>
      <c r="R58" s="176" t="str">
        <f>IF($B58="","",'3 INPUT SAP DATA'!$T62/(3.6*(F58/'3 INPUT SAP DATA'!$K62)))</f>
        <v/>
      </c>
      <c r="S58" s="176" t="str">
        <f>IF($B58="","",'3 INPUT SAP DATA'!$T62/(3.6*(G58/'3 INPUT SAP DATA'!$K62)))</f>
        <v/>
      </c>
      <c r="T58" s="176" t="str">
        <f>IF($B58="","",'3 INPUT SAP DATA'!$T62/(3.6*(H58/'3 INPUT SAP DATA'!$K62)))</f>
        <v/>
      </c>
      <c r="U58" s="176" t="str">
        <f>IF($B58="","",'3 INPUT SAP DATA'!$T62/(3.6*(I58/'3 INPUT SAP DATA'!$K62)))</f>
        <v/>
      </c>
      <c r="V58" s="176" t="str">
        <f>IF($B58="","",'3 INPUT SAP DATA'!$T62/(3.6*(J58/'3 INPUT SAP DATA'!$K62)))</f>
        <v/>
      </c>
      <c r="W58" s="176" t="str">
        <f>IF($B58="","",'3 INPUT SAP DATA'!$T62/(3.6*(K58/'3 INPUT SAP DATA'!$K62)))</f>
        <v/>
      </c>
      <c r="X58" s="176" t="str">
        <f>IF($B58="","",'3 INPUT SAP DATA'!$T62/(3.6*(L58/'3 INPUT SAP DATA'!$K62)))</f>
        <v/>
      </c>
      <c r="Y58" s="176" t="str">
        <f>IF($B58="","",'3 INPUT SAP DATA'!$T62/(3.6*(M58/'3 INPUT SAP DATA'!$K62)))</f>
        <v/>
      </c>
      <c r="Z58" s="176" t="str">
        <f>IF($B58="","",'3 INPUT SAP DATA'!$T62/(3.6*(N58/'3 INPUT SAP DATA'!$K62)))</f>
        <v/>
      </c>
      <c r="AA58" s="176" t="str">
        <f t="shared" si="2"/>
        <v/>
      </c>
      <c r="AB58" s="176" t="str">
        <f t="shared" si="3"/>
        <v/>
      </c>
      <c r="AC58" s="176" t="str">
        <f t="shared" si="4"/>
        <v/>
      </c>
      <c r="AD58" s="176" t="str">
        <f t="shared" si="5"/>
        <v/>
      </c>
      <c r="AE58" s="176" t="str">
        <f t="shared" si="6"/>
        <v/>
      </c>
      <c r="AF58" s="176" t="str">
        <f t="shared" si="7"/>
        <v/>
      </c>
      <c r="AG58" s="176" t="str">
        <f t="shared" si="8"/>
        <v/>
      </c>
      <c r="AH58" s="176" t="str">
        <f t="shared" si="9"/>
        <v/>
      </c>
      <c r="AI58" s="176" t="str">
        <f t="shared" si="10"/>
        <v/>
      </c>
      <c r="AJ58" s="176" t="str">
        <f t="shared" si="11"/>
        <v/>
      </c>
      <c r="AK58" s="176" t="str">
        <f t="shared" si="12"/>
        <v/>
      </c>
      <c r="AL58" s="176" t="str">
        <f t="shared" si="13"/>
        <v/>
      </c>
      <c r="AM58" s="175" t="str">
        <f>IF($B58="", "", C58 * (HLOOKUP(AM$8, Data!$D$21:$O$22, 2, FALSE) - INDEX(Data!D$26:D$47, MATCH('3 INPUT SAP DATA'!$C$6, Data!$C$26:$C$47, 0))))</f>
        <v/>
      </c>
      <c r="AN58" s="175" t="str">
        <f>IF($B58="", "", D58 * (HLOOKUP(AN$8, Data!$D$21:$O$22, 2, FALSE) - INDEX(Data!E$26:E$47, MATCH('3 INPUT SAP DATA'!$C$6, Data!$C$26:$C$47, 0))))</f>
        <v/>
      </c>
      <c r="AO58" s="175" t="str">
        <f>IF($B58="", "", E58 * (HLOOKUP(AO$8, Data!$D$21:$O$22, 2, FALSE) - INDEX(Data!F$26:F$47, MATCH('3 INPUT SAP DATA'!$C$6, Data!$C$26:$C$47, 0))))</f>
        <v/>
      </c>
      <c r="AP58" s="175" t="str">
        <f>IF($B58="", "", F58 * (HLOOKUP(AP$8, Data!$D$21:$O$22, 2, FALSE) - INDEX(Data!G$26:G$47, MATCH('3 INPUT SAP DATA'!$C$6, Data!$C$26:$C$47, 0))))</f>
        <v/>
      </c>
      <c r="AQ58" s="175" t="str">
        <f>IF($B58="", "", G58 * (HLOOKUP(AQ$8, Data!$D$21:$O$22, 2, FALSE) - INDEX(Data!H$26:H$47, MATCH('3 INPUT SAP DATA'!$C$6, Data!$C$26:$C$47, 0))))</f>
        <v/>
      </c>
      <c r="AR58" s="175" t="str">
        <f>IF($B58="", "", H58 * (HLOOKUP(AR$8, Data!$D$21:$O$22, 2, FALSE) - INDEX(Data!I$26:I$47, MATCH('3 INPUT SAP DATA'!$C$6, Data!$C$26:$C$47, 0))))</f>
        <v/>
      </c>
      <c r="AS58" s="175" t="str">
        <f>IF($B58="", "", I58 * (HLOOKUP(AS$8, Data!$D$21:$O$22, 2, FALSE) - INDEX(Data!J$26:J$47, MATCH('3 INPUT SAP DATA'!$C$6, Data!$C$26:$C$47, 0))))</f>
        <v/>
      </c>
      <c r="AT58" s="175" t="str">
        <f>IF($B58="", "", J58 * (HLOOKUP(AT$8, Data!$D$21:$O$22, 2, FALSE) - INDEX(Data!K$26:K$47, MATCH('3 INPUT SAP DATA'!$C$6, Data!$C$26:$C$47, 0))))</f>
        <v/>
      </c>
      <c r="AU58" s="175" t="str">
        <f>IF($B58="", "", K58 * (HLOOKUP(AU$8, Data!$D$21:$O$22, 2, FALSE) - INDEX(Data!L$26:L$47, MATCH('3 INPUT SAP DATA'!$C$6, Data!$C$26:$C$47, 0))))</f>
        <v/>
      </c>
      <c r="AV58" s="175" t="str">
        <f>IF($B58="", "", L58 * (HLOOKUP(AV$8, Data!$D$21:$O$22, 2, FALSE) - INDEX(Data!M$26:M$47, MATCH('3 INPUT SAP DATA'!$C$6, Data!$C$26:$C$47, 0))))</f>
        <v/>
      </c>
      <c r="AW58" s="175" t="str">
        <f>IF($B58="", "", M58 * (HLOOKUP(AW$8, Data!$D$21:$O$22, 2, FALSE) - INDEX(Data!N$26:N$47, MATCH('3 INPUT SAP DATA'!$C$6, Data!$C$26:$C$47, 0))))</f>
        <v/>
      </c>
      <c r="AX58" s="175" t="str">
        <f>IF($B58="", "", N58 * (HLOOKUP(AX$8, Data!$D$21:$O$22, 2, FALSE) - INDEX(Data!O$26:O$47, MATCH('3 INPUT SAP DATA'!$C$6, Data!$C$26:$C$47, 0))))</f>
        <v/>
      </c>
      <c r="AY58" s="171" t="str">
        <f>IF($B58="","",(IHG!CI59+'3 INPUT SAP DATA'!V62)/AM58)</f>
        <v/>
      </c>
      <c r="AZ58" s="171" t="str">
        <f>IF($B58="","",(IHG!CJ59+'3 INPUT SAP DATA'!W62)/AN58)</f>
        <v/>
      </c>
      <c r="BA58" s="171" t="str">
        <f>IF($B58="","",(IHG!CK59+'3 INPUT SAP DATA'!X62)/AO58)</f>
        <v/>
      </c>
      <c r="BB58" s="171" t="str">
        <f>IF($B58="","",(IHG!CL59+'3 INPUT SAP DATA'!Y62)/AP58)</f>
        <v/>
      </c>
      <c r="BC58" s="171" t="str">
        <f>IF($B58="","",(IHG!CM59+'3 INPUT SAP DATA'!Z62)/AQ58)</f>
        <v/>
      </c>
      <c r="BD58" s="171" t="str">
        <f>IF($B58="","",(IHG!CN59+'3 INPUT SAP DATA'!AA62)/AR58)</f>
        <v/>
      </c>
      <c r="BE58" s="171" t="str">
        <f>IF($B58="","",(IHG!CO59+'3 INPUT SAP DATA'!AB62)/AS58)</f>
        <v/>
      </c>
      <c r="BF58" s="171" t="str">
        <f>IF($B58="","",(IHG!CP59+'3 INPUT SAP DATA'!AC62)/AT58)</f>
        <v/>
      </c>
      <c r="BG58" s="171" t="str">
        <f>IF($B58="","",(IHG!CQ59+'3 INPUT SAP DATA'!AD62)/AU58)</f>
        <v/>
      </c>
      <c r="BH58" s="171" t="str">
        <f>IF($B58="","",(IHG!CR59+'3 INPUT SAP DATA'!AE62)/AV58)</f>
        <v/>
      </c>
      <c r="BI58" s="171" t="str">
        <f>IF($B58="","",(IHG!CS59+'3 INPUT SAP DATA'!AF62)/AW58)</f>
        <v/>
      </c>
      <c r="BJ58" s="171" t="str">
        <f>IF($B58="","",(IHG!CT59+'3 INPUT SAP DATA'!AG62)/AX58)</f>
        <v/>
      </c>
      <c r="BK58" s="171" t="str">
        <f t="shared" si="25"/>
        <v/>
      </c>
      <c r="BL58" s="171" t="str">
        <f t="shared" si="26"/>
        <v/>
      </c>
      <c r="BM58" s="171" t="str">
        <f t="shared" si="27"/>
        <v/>
      </c>
      <c r="BN58" s="171" t="str">
        <f t="shared" si="28"/>
        <v/>
      </c>
      <c r="BO58" s="171" t="str">
        <f t="shared" si="29"/>
        <v/>
      </c>
      <c r="BP58" s="171" t="str">
        <f t="shared" si="30"/>
        <v/>
      </c>
      <c r="BQ58" s="171" t="str">
        <f t="shared" si="31"/>
        <v/>
      </c>
      <c r="BR58" s="171" t="str">
        <f t="shared" si="32"/>
        <v/>
      </c>
      <c r="BS58" s="171" t="str">
        <f t="shared" si="33"/>
        <v/>
      </c>
      <c r="BT58" s="171" t="str">
        <f t="shared" si="34"/>
        <v/>
      </c>
      <c r="BU58" s="171" t="str">
        <f t="shared" si="35"/>
        <v/>
      </c>
      <c r="BV58" s="171" t="str">
        <f t="shared" si="36"/>
        <v/>
      </c>
    </row>
    <row r="59" spans="2:74" s="17" customFormat="1" ht="19.899999999999999" customHeight="1">
      <c r="B59" s="16" t="str">
        <f>IF('3 INPUT SAP DATA'!H63="","",'3 INPUT SAP DATA'!H63)</f>
        <v/>
      </c>
      <c r="C59" s="24" t="str">
        <f>IF($B59="","",'Infiltration &amp; Ventilation'!AR59+'3 INPUT SAP DATA'!$U63)</f>
        <v/>
      </c>
      <c r="D59" s="24" t="str">
        <f>IF($B59="","",'Infiltration &amp; Ventilation'!AS59+'3 INPUT SAP DATA'!$U63)</f>
        <v/>
      </c>
      <c r="E59" s="24" t="str">
        <f>IF($B59="","",'Infiltration &amp; Ventilation'!AT59+'3 INPUT SAP DATA'!$U63)</f>
        <v/>
      </c>
      <c r="F59" s="24" t="str">
        <f>IF($B59="","",'Infiltration &amp; Ventilation'!AU59+'3 INPUT SAP DATA'!$U63)</f>
        <v/>
      </c>
      <c r="G59" s="24" t="str">
        <f>IF($B59="","",'Infiltration &amp; Ventilation'!AV59+'3 INPUT SAP DATA'!$U63)</f>
        <v/>
      </c>
      <c r="H59" s="24" t="str">
        <f>IF($B59="","",'Infiltration &amp; Ventilation'!AW59+'3 INPUT SAP DATA'!$U63)</f>
        <v/>
      </c>
      <c r="I59" s="24" t="str">
        <f>IF($B59="","",'Infiltration &amp; Ventilation'!AX59+'3 INPUT SAP DATA'!$U63)</f>
        <v/>
      </c>
      <c r="J59" s="24" t="str">
        <f>IF($B59="","",'Infiltration &amp; Ventilation'!AY59+'3 INPUT SAP DATA'!$U63)</f>
        <v/>
      </c>
      <c r="K59" s="24" t="str">
        <f>IF($B59="","",'Infiltration &amp; Ventilation'!AZ59+'3 INPUT SAP DATA'!$U63)</f>
        <v/>
      </c>
      <c r="L59" s="24" t="str">
        <f>IF($B59="","",'Infiltration &amp; Ventilation'!BA59+'3 INPUT SAP DATA'!$U63)</f>
        <v/>
      </c>
      <c r="M59" s="24" t="str">
        <f>IF($B59="","",'Infiltration &amp; Ventilation'!BB59+'3 INPUT SAP DATA'!$U63)</f>
        <v/>
      </c>
      <c r="N59" s="24" t="str">
        <f>IF($B59="","",'Infiltration &amp; Ventilation'!BC59+'3 INPUT SAP DATA'!$U63)</f>
        <v/>
      </c>
      <c r="O59" s="176" t="str">
        <f>IF($B59="","",'3 INPUT SAP DATA'!$T63/(3.6*(C59/'3 INPUT SAP DATA'!$K63)))</f>
        <v/>
      </c>
      <c r="P59" s="176" t="str">
        <f>IF($B59="","",'3 INPUT SAP DATA'!$T63/(3.6*(D59/'3 INPUT SAP DATA'!$K63)))</f>
        <v/>
      </c>
      <c r="Q59" s="176" t="str">
        <f>IF($B59="","",'3 INPUT SAP DATA'!$T63/(3.6*(E59/'3 INPUT SAP DATA'!$K63)))</f>
        <v/>
      </c>
      <c r="R59" s="176" t="str">
        <f>IF($B59="","",'3 INPUT SAP DATA'!$T63/(3.6*(F59/'3 INPUT SAP DATA'!$K63)))</f>
        <v/>
      </c>
      <c r="S59" s="176" t="str">
        <f>IF($B59="","",'3 INPUT SAP DATA'!$T63/(3.6*(G59/'3 INPUT SAP DATA'!$K63)))</f>
        <v/>
      </c>
      <c r="T59" s="176" t="str">
        <f>IF($B59="","",'3 INPUT SAP DATA'!$T63/(3.6*(H59/'3 INPUT SAP DATA'!$K63)))</f>
        <v/>
      </c>
      <c r="U59" s="176" t="str">
        <f>IF($B59="","",'3 INPUT SAP DATA'!$T63/(3.6*(I59/'3 INPUT SAP DATA'!$K63)))</f>
        <v/>
      </c>
      <c r="V59" s="176" t="str">
        <f>IF($B59="","",'3 INPUT SAP DATA'!$T63/(3.6*(J59/'3 INPUT SAP DATA'!$K63)))</f>
        <v/>
      </c>
      <c r="W59" s="176" t="str">
        <f>IF($B59="","",'3 INPUT SAP DATA'!$T63/(3.6*(K59/'3 INPUT SAP DATA'!$K63)))</f>
        <v/>
      </c>
      <c r="X59" s="176" t="str">
        <f>IF($B59="","",'3 INPUT SAP DATA'!$T63/(3.6*(L59/'3 INPUT SAP DATA'!$K63)))</f>
        <v/>
      </c>
      <c r="Y59" s="176" t="str">
        <f>IF($B59="","",'3 INPUT SAP DATA'!$T63/(3.6*(M59/'3 INPUT SAP DATA'!$K63)))</f>
        <v/>
      </c>
      <c r="Z59" s="176" t="str">
        <f>IF($B59="","",'3 INPUT SAP DATA'!$T63/(3.6*(N59/'3 INPUT SAP DATA'!$K63)))</f>
        <v/>
      </c>
      <c r="AA59" s="176" t="str">
        <f t="shared" si="2"/>
        <v/>
      </c>
      <c r="AB59" s="176" t="str">
        <f t="shared" si="3"/>
        <v/>
      </c>
      <c r="AC59" s="176" t="str">
        <f t="shared" si="4"/>
        <v/>
      </c>
      <c r="AD59" s="176" t="str">
        <f t="shared" si="5"/>
        <v/>
      </c>
      <c r="AE59" s="176" t="str">
        <f t="shared" si="6"/>
        <v/>
      </c>
      <c r="AF59" s="176" t="str">
        <f t="shared" si="7"/>
        <v/>
      </c>
      <c r="AG59" s="176" t="str">
        <f t="shared" si="8"/>
        <v/>
      </c>
      <c r="AH59" s="176" t="str">
        <f t="shared" si="9"/>
        <v/>
      </c>
      <c r="AI59" s="176" t="str">
        <f t="shared" si="10"/>
        <v/>
      </c>
      <c r="AJ59" s="176" t="str">
        <f t="shared" si="11"/>
        <v/>
      </c>
      <c r="AK59" s="176" t="str">
        <f t="shared" si="12"/>
        <v/>
      </c>
      <c r="AL59" s="176" t="str">
        <f t="shared" si="13"/>
        <v/>
      </c>
      <c r="AM59" s="175" t="str">
        <f>IF($B59="", "", C59 * (HLOOKUP(AM$8, Data!$D$21:$O$22, 2, FALSE) - INDEX(Data!D$26:D$47, MATCH('3 INPUT SAP DATA'!$C$6, Data!$C$26:$C$47, 0))))</f>
        <v/>
      </c>
      <c r="AN59" s="175" t="str">
        <f>IF($B59="", "", D59 * (HLOOKUP(AN$8, Data!$D$21:$O$22, 2, FALSE) - INDEX(Data!E$26:E$47, MATCH('3 INPUT SAP DATA'!$C$6, Data!$C$26:$C$47, 0))))</f>
        <v/>
      </c>
      <c r="AO59" s="175" t="str">
        <f>IF($B59="", "", E59 * (HLOOKUP(AO$8, Data!$D$21:$O$22, 2, FALSE) - INDEX(Data!F$26:F$47, MATCH('3 INPUT SAP DATA'!$C$6, Data!$C$26:$C$47, 0))))</f>
        <v/>
      </c>
      <c r="AP59" s="175" t="str">
        <f>IF($B59="", "", F59 * (HLOOKUP(AP$8, Data!$D$21:$O$22, 2, FALSE) - INDEX(Data!G$26:G$47, MATCH('3 INPUT SAP DATA'!$C$6, Data!$C$26:$C$47, 0))))</f>
        <v/>
      </c>
      <c r="AQ59" s="175" t="str">
        <f>IF($B59="", "", G59 * (HLOOKUP(AQ$8, Data!$D$21:$O$22, 2, FALSE) - INDEX(Data!H$26:H$47, MATCH('3 INPUT SAP DATA'!$C$6, Data!$C$26:$C$47, 0))))</f>
        <v/>
      </c>
      <c r="AR59" s="175" t="str">
        <f>IF($B59="", "", H59 * (HLOOKUP(AR$8, Data!$D$21:$O$22, 2, FALSE) - INDEX(Data!I$26:I$47, MATCH('3 INPUT SAP DATA'!$C$6, Data!$C$26:$C$47, 0))))</f>
        <v/>
      </c>
      <c r="AS59" s="175" t="str">
        <f>IF($B59="", "", I59 * (HLOOKUP(AS$8, Data!$D$21:$O$22, 2, FALSE) - INDEX(Data!J$26:J$47, MATCH('3 INPUT SAP DATA'!$C$6, Data!$C$26:$C$47, 0))))</f>
        <v/>
      </c>
      <c r="AT59" s="175" t="str">
        <f>IF($B59="", "", J59 * (HLOOKUP(AT$8, Data!$D$21:$O$22, 2, FALSE) - INDEX(Data!K$26:K$47, MATCH('3 INPUT SAP DATA'!$C$6, Data!$C$26:$C$47, 0))))</f>
        <v/>
      </c>
      <c r="AU59" s="175" t="str">
        <f>IF($B59="", "", K59 * (HLOOKUP(AU$8, Data!$D$21:$O$22, 2, FALSE) - INDEX(Data!L$26:L$47, MATCH('3 INPUT SAP DATA'!$C$6, Data!$C$26:$C$47, 0))))</f>
        <v/>
      </c>
      <c r="AV59" s="175" t="str">
        <f>IF($B59="", "", L59 * (HLOOKUP(AV$8, Data!$D$21:$O$22, 2, FALSE) - INDEX(Data!M$26:M$47, MATCH('3 INPUT SAP DATA'!$C$6, Data!$C$26:$C$47, 0))))</f>
        <v/>
      </c>
      <c r="AW59" s="175" t="str">
        <f>IF($B59="", "", M59 * (HLOOKUP(AW$8, Data!$D$21:$O$22, 2, FALSE) - INDEX(Data!N$26:N$47, MATCH('3 INPUT SAP DATA'!$C$6, Data!$C$26:$C$47, 0))))</f>
        <v/>
      </c>
      <c r="AX59" s="175" t="str">
        <f>IF($B59="", "", N59 * (HLOOKUP(AX$8, Data!$D$21:$O$22, 2, FALSE) - INDEX(Data!O$26:O$47, MATCH('3 INPUT SAP DATA'!$C$6, Data!$C$26:$C$47, 0))))</f>
        <v/>
      </c>
      <c r="AY59" s="171" t="str">
        <f>IF($B59="","",(IHG!CI60+'3 INPUT SAP DATA'!V63)/AM59)</f>
        <v/>
      </c>
      <c r="AZ59" s="171" t="str">
        <f>IF($B59="","",(IHG!CJ60+'3 INPUT SAP DATA'!W63)/AN59)</f>
        <v/>
      </c>
      <c r="BA59" s="171" t="str">
        <f>IF($B59="","",(IHG!CK60+'3 INPUT SAP DATA'!X63)/AO59)</f>
        <v/>
      </c>
      <c r="BB59" s="171" t="str">
        <f>IF($B59="","",(IHG!CL60+'3 INPUT SAP DATA'!Y63)/AP59)</f>
        <v/>
      </c>
      <c r="BC59" s="171" t="str">
        <f>IF($B59="","",(IHG!CM60+'3 INPUT SAP DATA'!Z63)/AQ59)</f>
        <v/>
      </c>
      <c r="BD59" s="171" t="str">
        <f>IF($B59="","",(IHG!CN60+'3 INPUT SAP DATA'!AA63)/AR59)</f>
        <v/>
      </c>
      <c r="BE59" s="171" t="str">
        <f>IF($B59="","",(IHG!CO60+'3 INPUT SAP DATA'!AB63)/AS59)</f>
        <v/>
      </c>
      <c r="BF59" s="171" t="str">
        <f>IF($B59="","",(IHG!CP60+'3 INPUT SAP DATA'!AC63)/AT59)</f>
        <v/>
      </c>
      <c r="BG59" s="171" t="str">
        <f>IF($B59="","",(IHG!CQ60+'3 INPUT SAP DATA'!AD63)/AU59)</f>
        <v/>
      </c>
      <c r="BH59" s="171" t="str">
        <f>IF($B59="","",(IHG!CR60+'3 INPUT SAP DATA'!AE63)/AV59)</f>
        <v/>
      </c>
      <c r="BI59" s="171" t="str">
        <f>IF($B59="","",(IHG!CS60+'3 INPUT SAP DATA'!AF63)/AW59)</f>
        <v/>
      </c>
      <c r="BJ59" s="171" t="str">
        <f>IF($B59="","",(IHG!CT60+'3 INPUT SAP DATA'!AG63)/AX59)</f>
        <v/>
      </c>
      <c r="BK59" s="171" t="str">
        <f t="shared" si="25"/>
        <v/>
      </c>
      <c r="BL59" s="171" t="str">
        <f t="shared" si="26"/>
        <v/>
      </c>
      <c r="BM59" s="171" t="str">
        <f t="shared" si="27"/>
        <v/>
      </c>
      <c r="BN59" s="171" t="str">
        <f t="shared" si="28"/>
        <v/>
      </c>
      <c r="BO59" s="171" t="str">
        <f t="shared" si="29"/>
        <v/>
      </c>
      <c r="BP59" s="171" t="str">
        <f t="shared" si="30"/>
        <v/>
      </c>
      <c r="BQ59" s="171" t="str">
        <f t="shared" si="31"/>
        <v/>
      </c>
      <c r="BR59" s="171" t="str">
        <f t="shared" si="32"/>
        <v/>
      </c>
      <c r="BS59" s="171" t="str">
        <f t="shared" si="33"/>
        <v/>
      </c>
      <c r="BT59" s="171" t="str">
        <f t="shared" si="34"/>
        <v/>
      </c>
      <c r="BU59" s="171" t="str">
        <f t="shared" si="35"/>
        <v/>
      </c>
      <c r="BV59" s="171" t="str">
        <f t="shared" si="36"/>
        <v/>
      </c>
    </row>
    <row r="60" spans="2:74" s="17" customFormat="1" ht="19.899999999999999" customHeight="1">
      <c r="B60" s="16" t="str">
        <f>IF('3 INPUT SAP DATA'!H64="","",'3 INPUT SAP DATA'!H64)</f>
        <v/>
      </c>
      <c r="C60" s="24" t="str">
        <f>IF($B60="","",'Infiltration &amp; Ventilation'!AR60+'3 INPUT SAP DATA'!$U64)</f>
        <v/>
      </c>
      <c r="D60" s="24" t="str">
        <f>IF($B60="","",'Infiltration &amp; Ventilation'!AS60+'3 INPUT SAP DATA'!$U64)</f>
        <v/>
      </c>
      <c r="E60" s="24" t="str">
        <f>IF($B60="","",'Infiltration &amp; Ventilation'!AT60+'3 INPUT SAP DATA'!$U64)</f>
        <v/>
      </c>
      <c r="F60" s="24" t="str">
        <f>IF($B60="","",'Infiltration &amp; Ventilation'!AU60+'3 INPUT SAP DATA'!$U64)</f>
        <v/>
      </c>
      <c r="G60" s="24" t="str">
        <f>IF($B60="","",'Infiltration &amp; Ventilation'!AV60+'3 INPUT SAP DATA'!$U64)</f>
        <v/>
      </c>
      <c r="H60" s="24" t="str">
        <f>IF($B60="","",'Infiltration &amp; Ventilation'!AW60+'3 INPUT SAP DATA'!$U64)</f>
        <v/>
      </c>
      <c r="I60" s="24" t="str">
        <f>IF($B60="","",'Infiltration &amp; Ventilation'!AX60+'3 INPUT SAP DATA'!$U64)</f>
        <v/>
      </c>
      <c r="J60" s="24" t="str">
        <f>IF($B60="","",'Infiltration &amp; Ventilation'!AY60+'3 INPUT SAP DATA'!$U64)</f>
        <v/>
      </c>
      <c r="K60" s="24" t="str">
        <f>IF($B60="","",'Infiltration &amp; Ventilation'!AZ60+'3 INPUT SAP DATA'!$U64)</f>
        <v/>
      </c>
      <c r="L60" s="24" t="str">
        <f>IF($B60="","",'Infiltration &amp; Ventilation'!BA60+'3 INPUT SAP DATA'!$U64)</f>
        <v/>
      </c>
      <c r="M60" s="24" t="str">
        <f>IF($B60="","",'Infiltration &amp; Ventilation'!BB60+'3 INPUT SAP DATA'!$U64)</f>
        <v/>
      </c>
      <c r="N60" s="24" t="str">
        <f>IF($B60="","",'Infiltration &amp; Ventilation'!BC60+'3 INPUT SAP DATA'!$U64)</f>
        <v/>
      </c>
      <c r="O60" s="176" t="str">
        <f>IF($B60="","",'3 INPUT SAP DATA'!$T64/(3.6*(C60/'3 INPUT SAP DATA'!$K64)))</f>
        <v/>
      </c>
      <c r="P60" s="176" t="str">
        <f>IF($B60="","",'3 INPUT SAP DATA'!$T64/(3.6*(D60/'3 INPUT SAP DATA'!$K64)))</f>
        <v/>
      </c>
      <c r="Q60" s="176" t="str">
        <f>IF($B60="","",'3 INPUT SAP DATA'!$T64/(3.6*(E60/'3 INPUT SAP DATA'!$K64)))</f>
        <v/>
      </c>
      <c r="R60" s="176" t="str">
        <f>IF($B60="","",'3 INPUT SAP DATA'!$T64/(3.6*(F60/'3 INPUT SAP DATA'!$K64)))</f>
        <v/>
      </c>
      <c r="S60" s="176" t="str">
        <f>IF($B60="","",'3 INPUT SAP DATA'!$T64/(3.6*(G60/'3 INPUT SAP DATA'!$K64)))</f>
        <v/>
      </c>
      <c r="T60" s="176" t="str">
        <f>IF($B60="","",'3 INPUT SAP DATA'!$T64/(3.6*(H60/'3 INPUT SAP DATA'!$K64)))</f>
        <v/>
      </c>
      <c r="U60" s="176" t="str">
        <f>IF($B60="","",'3 INPUT SAP DATA'!$T64/(3.6*(I60/'3 INPUT SAP DATA'!$K64)))</f>
        <v/>
      </c>
      <c r="V60" s="176" t="str">
        <f>IF($B60="","",'3 INPUT SAP DATA'!$T64/(3.6*(J60/'3 INPUT SAP DATA'!$K64)))</f>
        <v/>
      </c>
      <c r="W60" s="176" t="str">
        <f>IF($B60="","",'3 INPUT SAP DATA'!$T64/(3.6*(K60/'3 INPUT SAP DATA'!$K64)))</f>
        <v/>
      </c>
      <c r="X60" s="176" t="str">
        <f>IF($B60="","",'3 INPUT SAP DATA'!$T64/(3.6*(L60/'3 INPUT SAP DATA'!$K64)))</f>
        <v/>
      </c>
      <c r="Y60" s="176" t="str">
        <f>IF($B60="","",'3 INPUT SAP DATA'!$T64/(3.6*(M60/'3 INPUT SAP DATA'!$K64)))</f>
        <v/>
      </c>
      <c r="Z60" s="176" t="str">
        <f>IF($B60="","",'3 INPUT SAP DATA'!$T64/(3.6*(N60/'3 INPUT SAP DATA'!$K64)))</f>
        <v/>
      </c>
      <c r="AA60" s="176" t="str">
        <f t="shared" si="2"/>
        <v/>
      </c>
      <c r="AB60" s="176" t="str">
        <f t="shared" si="3"/>
        <v/>
      </c>
      <c r="AC60" s="176" t="str">
        <f t="shared" si="4"/>
        <v/>
      </c>
      <c r="AD60" s="176" t="str">
        <f t="shared" si="5"/>
        <v/>
      </c>
      <c r="AE60" s="176" t="str">
        <f t="shared" si="6"/>
        <v/>
      </c>
      <c r="AF60" s="176" t="str">
        <f t="shared" si="7"/>
        <v/>
      </c>
      <c r="AG60" s="176" t="str">
        <f t="shared" si="8"/>
        <v/>
      </c>
      <c r="AH60" s="176" t="str">
        <f t="shared" si="9"/>
        <v/>
      </c>
      <c r="AI60" s="176" t="str">
        <f t="shared" si="10"/>
        <v/>
      </c>
      <c r="AJ60" s="176" t="str">
        <f t="shared" si="11"/>
        <v/>
      </c>
      <c r="AK60" s="176" t="str">
        <f t="shared" si="12"/>
        <v/>
      </c>
      <c r="AL60" s="176" t="str">
        <f t="shared" si="13"/>
        <v/>
      </c>
      <c r="AM60" s="175" t="str">
        <f>IF($B60="", "", C60 * (HLOOKUP(AM$8, Data!$D$21:$O$22, 2, FALSE) - INDEX(Data!D$26:D$47, MATCH('3 INPUT SAP DATA'!$C$6, Data!$C$26:$C$47, 0))))</f>
        <v/>
      </c>
      <c r="AN60" s="175" t="str">
        <f>IF($B60="", "", D60 * (HLOOKUP(AN$8, Data!$D$21:$O$22, 2, FALSE) - INDEX(Data!E$26:E$47, MATCH('3 INPUT SAP DATA'!$C$6, Data!$C$26:$C$47, 0))))</f>
        <v/>
      </c>
      <c r="AO60" s="175" t="str">
        <f>IF($B60="", "", E60 * (HLOOKUP(AO$8, Data!$D$21:$O$22, 2, FALSE) - INDEX(Data!F$26:F$47, MATCH('3 INPUT SAP DATA'!$C$6, Data!$C$26:$C$47, 0))))</f>
        <v/>
      </c>
      <c r="AP60" s="175" t="str">
        <f>IF($B60="", "", F60 * (HLOOKUP(AP$8, Data!$D$21:$O$22, 2, FALSE) - INDEX(Data!G$26:G$47, MATCH('3 INPUT SAP DATA'!$C$6, Data!$C$26:$C$47, 0))))</f>
        <v/>
      </c>
      <c r="AQ60" s="175" t="str">
        <f>IF($B60="", "", G60 * (HLOOKUP(AQ$8, Data!$D$21:$O$22, 2, FALSE) - INDEX(Data!H$26:H$47, MATCH('3 INPUT SAP DATA'!$C$6, Data!$C$26:$C$47, 0))))</f>
        <v/>
      </c>
      <c r="AR60" s="175" t="str">
        <f>IF($B60="", "", H60 * (HLOOKUP(AR$8, Data!$D$21:$O$22, 2, FALSE) - INDEX(Data!I$26:I$47, MATCH('3 INPUT SAP DATA'!$C$6, Data!$C$26:$C$47, 0))))</f>
        <v/>
      </c>
      <c r="AS60" s="175" t="str">
        <f>IF($B60="", "", I60 * (HLOOKUP(AS$8, Data!$D$21:$O$22, 2, FALSE) - INDEX(Data!J$26:J$47, MATCH('3 INPUT SAP DATA'!$C$6, Data!$C$26:$C$47, 0))))</f>
        <v/>
      </c>
      <c r="AT60" s="175" t="str">
        <f>IF($B60="", "", J60 * (HLOOKUP(AT$8, Data!$D$21:$O$22, 2, FALSE) - INDEX(Data!K$26:K$47, MATCH('3 INPUT SAP DATA'!$C$6, Data!$C$26:$C$47, 0))))</f>
        <v/>
      </c>
      <c r="AU60" s="175" t="str">
        <f>IF($B60="", "", K60 * (HLOOKUP(AU$8, Data!$D$21:$O$22, 2, FALSE) - INDEX(Data!L$26:L$47, MATCH('3 INPUT SAP DATA'!$C$6, Data!$C$26:$C$47, 0))))</f>
        <v/>
      </c>
      <c r="AV60" s="175" t="str">
        <f>IF($B60="", "", L60 * (HLOOKUP(AV$8, Data!$D$21:$O$22, 2, FALSE) - INDEX(Data!M$26:M$47, MATCH('3 INPUT SAP DATA'!$C$6, Data!$C$26:$C$47, 0))))</f>
        <v/>
      </c>
      <c r="AW60" s="175" t="str">
        <f>IF($B60="", "", M60 * (HLOOKUP(AW$8, Data!$D$21:$O$22, 2, FALSE) - INDEX(Data!N$26:N$47, MATCH('3 INPUT SAP DATA'!$C$6, Data!$C$26:$C$47, 0))))</f>
        <v/>
      </c>
      <c r="AX60" s="175" t="str">
        <f>IF($B60="", "", N60 * (HLOOKUP(AX$8, Data!$D$21:$O$22, 2, FALSE) - INDEX(Data!O$26:O$47, MATCH('3 INPUT SAP DATA'!$C$6, Data!$C$26:$C$47, 0))))</f>
        <v/>
      </c>
      <c r="AY60" s="171" t="str">
        <f>IF($B60="","",(IHG!CI61+'3 INPUT SAP DATA'!V64)/AM60)</f>
        <v/>
      </c>
      <c r="AZ60" s="171" t="str">
        <f>IF($B60="","",(IHG!CJ61+'3 INPUT SAP DATA'!W64)/AN60)</f>
        <v/>
      </c>
      <c r="BA60" s="171" t="str">
        <f>IF($B60="","",(IHG!CK61+'3 INPUT SAP DATA'!X64)/AO60)</f>
        <v/>
      </c>
      <c r="BB60" s="171" t="str">
        <f>IF($B60="","",(IHG!CL61+'3 INPUT SAP DATA'!Y64)/AP60)</f>
        <v/>
      </c>
      <c r="BC60" s="171" t="str">
        <f>IF($B60="","",(IHG!CM61+'3 INPUT SAP DATA'!Z64)/AQ60)</f>
        <v/>
      </c>
      <c r="BD60" s="171" t="str">
        <f>IF($B60="","",(IHG!CN61+'3 INPUT SAP DATA'!AA64)/AR60)</f>
        <v/>
      </c>
      <c r="BE60" s="171" t="str">
        <f>IF($B60="","",(IHG!CO61+'3 INPUT SAP DATA'!AB64)/AS60)</f>
        <v/>
      </c>
      <c r="BF60" s="171" t="str">
        <f>IF($B60="","",(IHG!CP61+'3 INPUT SAP DATA'!AC64)/AT60)</f>
        <v/>
      </c>
      <c r="BG60" s="171" t="str">
        <f>IF($B60="","",(IHG!CQ61+'3 INPUT SAP DATA'!AD64)/AU60)</f>
        <v/>
      </c>
      <c r="BH60" s="171" t="str">
        <f>IF($B60="","",(IHG!CR61+'3 INPUT SAP DATA'!AE64)/AV60)</f>
        <v/>
      </c>
      <c r="BI60" s="171" t="str">
        <f>IF($B60="","",(IHG!CS61+'3 INPUT SAP DATA'!AF64)/AW60)</f>
        <v/>
      </c>
      <c r="BJ60" s="171" t="str">
        <f>IF($B60="","",(IHG!CT61+'3 INPUT SAP DATA'!AG64)/AX60)</f>
        <v/>
      </c>
      <c r="BK60" s="171" t="str">
        <f t="shared" si="25"/>
        <v/>
      </c>
      <c r="BL60" s="171" t="str">
        <f t="shared" si="26"/>
        <v/>
      </c>
      <c r="BM60" s="171" t="str">
        <f t="shared" si="27"/>
        <v/>
      </c>
      <c r="BN60" s="171" t="str">
        <f t="shared" si="28"/>
        <v/>
      </c>
      <c r="BO60" s="171" t="str">
        <f t="shared" si="29"/>
        <v/>
      </c>
      <c r="BP60" s="171" t="str">
        <f t="shared" si="30"/>
        <v/>
      </c>
      <c r="BQ60" s="171" t="str">
        <f t="shared" si="31"/>
        <v/>
      </c>
      <c r="BR60" s="171" t="str">
        <f t="shared" si="32"/>
        <v/>
      </c>
      <c r="BS60" s="171" t="str">
        <f t="shared" si="33"/>
        <v/>
      </c>
      <c r="BT60" s="171" t="str">
        <f t="shared" si="34"/>
        <v/>
      </c>
      <c r="BU60" s="171" t="str">
        <f t="shared" si="35"/>
        <v/>
      </c>
      <c r="BV60" s="171" t="str">
        <f t="shared" si="36"/>
        <v/>
      </c>
    </row>
    <row r="61" spans="2:74" s="17" customFormat="1" ht="19.899999999999999" customHeight="1">
      <c r="B61" s="16" t="str">
        <f>IF('3 INPUT SAP DATA'!H65="","",'3 INPUT SAP DATA'!H65)</f>
        <v/>
      </c>
      <c r="C61" s="24" t="str">
        <f>IF($B61="","",'Infiltration &amp; Ventilation'!AR61+'3 INPUT SAP DATA'!$U65)</f>
        <v/>
      </c>
      <c r="D61" s="24" t="str">
        <f>IF($B61="","",'Infiltration &amp; Ventilation'!AS61+'3 INPUT SAP DATA'!$U65)</f>
        <v/>
      </c>
      <c r="E61" s="24" t="str">
        <f>IF($B61="","",'Infiltration &amp; Ventilation'!AT61+'3 INPUT SAP DATA'!$U65)</f>
        <v/>
      </c>
      <c r="F61" s="24" t="str">
        <f>IF($B61="","",'Infiltration &amp; Ventilation'!AU61+'3 INPUT SAP DATA'!$U65)</f>
        <v/>
      </c>
      <c r="G61" s="24" t="str">
        <f>IF($B61="","",'Infiltration &amp; Ventilation'!AV61+'3 INPUT SAP DATA'!$U65)</f>
        <v/>
      </c>
      <c r="H61" s="24" t="str">
        <f>IF($B61="","",'Infiltration &amp; Ventilation'!AW61+'3 INPUT SAP DATA'!$U65)</f>
        <v/>
      </c>
      <c r="I61" s="24" t="str">
        <f>IF($B61="","",'Infiltration &amp; Ventilation'!AX61+'3 INPUT SAP DATA'!$U65)</f>
        <v/>
      </c>
      <c r="J61" s="24" t="str">
        <f>IF($B61="","",'Infiltration &amp; Ventilation'!AY61+'3 INPUT SAP DATA'!$U65)</f>
        <v/>
      </c>
      <c r="K61" s="24" t="str">
        <f>IF($B61="","",'Infiltration &amp; Ventilation'!AZ61+'3 INPUT SAP DATA'!$U65)</f>
        <v/>
      </c>
      <c r="L61" s="24" t="str">
        <f>IF($B61="","",'Infiltration &amp; Ventilation'!BA61+'3 INPUT SAP DATA'!$U65)</f>
        <v/>
      </c>
      <c r="M61" s="24" t="str">
        <f>IF($B61="","",'Infiltration &amp; Ventilation'!BB61+'3 INPUT SAP DATA'!$U65)</f>
        <v/>
      </c>
      <c r="N61" s="24" t="str">
        <f>IF($B61="","",'Infiltration &amp; Ventilation'!BC61+'3 INPUT SAP DATA'!$U65)</f>
        <v/>
      </c>
      <c r="O61" s="176" t="str">
        <f>IF($B61="","",'3 INPUT SAP DATA'!$T65/(3.6*(C61/'3 INPUT SAP DATA'!$K65)))</f>
        <v/>
      </c>
      <c r="P61" s="176" t="str">
        <f>IF($B61="","",'3 INPUT SAP DATA'!$T65/(3.6*(D61/'3 INPUT SAP DATA'!$K65)))</f>
        <v/>
      </c>
      <c r="Q61" s="176" t="str">
        <f>IF($B61="","",'3 INPUT SAP DATA'!$T65/(3.6*(E61/'3 INPUT SAP DATA'!$K65)))</f>
        <v/>
      </c>
      <c r="R61" s="176" t="str">
        <f>IF($B61="","",'3 INPUT SAP DATA'!$T65/(3.6*(F61/'3 INPUT SAP DATA'!$K65)))</f>
        <v/>
      </c>
      <c r="S61" s="176" t="str">
        <f>IF($B61="","",'3 INPUT SAP DATA'!$T65/(3.6*(G61/'3 INPUT SAP DATA'!$K65)))</f>
        <v/>
      </c>
      <c r="T61" s="176" t="str">
        <f>IF($B61="","",'3 INPUT SAP DATA'!$T65/(3.6*(H61/'3 INPUT SAP DATA'!$K65)))</f>
        <v/>
      </c>
      <c r="U61" s="176" t="str">
        <f>IF($B61="","",'3 INPUT SAP DATA'!$T65/(3.6*(I61/'3 INPUT SAP DATA'!$K65)))</f>
        <v/>
      </c>
      <c r="V61" s="176" t="str">
        <f>IF($B61="","",'3 INPUT SAP DATA'!$T65/(3.6*(J61/'3 INPUT SAP DATA'!$K65)))</f>
        <v/>
      </c>
      <c r="W61" s="176" t="str">
        <f>IF($B61="","",'3 INPUT SAP DATA'!$T65/(3.6*(K61/'3 INPUT SAP DATA'!$K65)))</f>
        <v/>
      </c>
      <c r="X61" s="176" t="str">
        <f>IF($B61="","",'3 INPUT SAP DATA'!$T65/(3.6*(L61/'3 INPUT SAP DATA'!$K65)))</f>
        <v/>
      </c>
      <c r="Y61" s="176" t="str">
        <f>IF($B61="","",'3 INPUT SAP DATA'!$T65/(3.6*(M61/'3 INPUT SAP DATA'!$K65)))</f>
        <v/>
      </c>
      <c r="Z61" s="176" t="str">
        <f>IF($B61="","",'3 INPUT SAP DATA'!$T65/(3.6*(N61/'3 INPUT SAP DATA'!$K65)))</f>
        <v/>
      </c>
      <c r="AA61" s="176" t="str">
        <f t="shared" si="2"/>
        <v/>
      </c>
      <c r="AB61" s="176" t="str">
        <f t="shared" si="3"/>
        <v/>
      </c>
      <c r="AC61" s="176" t="str">
        <f t="shared" si="4"/>
        <v/>
      </c>
      <c r="AD61" s="176" t="str">
        <f t="shared" si="5"/>
        <v/>
      </c>
      <c r="AE61" s="176" t="str">
        <f t="shared" si="6"/>
        <v/>
      </c>
      <c r="AF61" s="176" t="str">
        <f t="shared" si="7"/>
        <v/>
      </c>
      <c r="AG61" s="176" t="str">
        <f t="shared" si="8"/>
        <v/>
      </c>
      <c r="AH61" s="176" t="str">
        <f t="shared" si="9"/>
        <v/>
      </c>
      <c r="AI61" s="176" t="str">
        <f t="shared" si="10"/>
        <v/>
      </c>
      <c r="AJ61" s="176" t="str">
        <f t="shared" si="11"/>
        <v/>
      </c>
      <c r="AK61" s="176" t="str">
        <f t="shared" si="12"/>
        <v/>
      </c>
      <c r="AL61" s="176" t="str">
        <f t="shared" si="13"/>
        <v/>
      </c>
      <c r="AM61" s="175" t="str">
        <f>IF($B61="", "", C61 * (HLOOKUP(AM$8, Data!$D$21:$O$22, 2, FALSE) - INDEX(Data!D$26:D$47, MATCH('3 INPUT SAP DATA'!$C$6, Data!$C$26:$C$47, 0))))</f>
        <v/>
      </c>
      <c r="AN61" s="175" t="str">
        <f>IF($B61="", "", D61 * (HLOOKUP(AN$8, Data!$D$21:$O$22, 2, FALSE) - INDEX(Data!E$26:E$47, MATCH('3 INPUT SAP DATA'!$C$6, Data!$C$26:$C$47, 0))))</f>
        <v/>
      </c>
      <c r="AO61" s="175" t="str">
        <f>IF($B61="", "", E61 * (HLOOKUP(AO$8, Data!$D$21:$O$22, 2, FALSE) - INDEX(Data!F$26:F$47, MATCH('3 INPUT SAP DATA'!$C$6, Data!$C$26:$C$47, 0))))</f>
        <v/>
      </c>
      <c r="AP61" s="175" t="str">
        <f>IF($B61="", "", F61 * (HLOOKUP(AP$8, Data!$D$21:$O$22, 2, FALSE) - INDEX(Data!G$26:G$47, MATCH('3 INPUT SAP DATA'!$C$6, Data!$C$26:$C$47, 0))))</f>
        <v/>
      </c>
      <c r="AQ61" s="175" t="str">
        <f>IF($B61="", "", G61 * (HLOOKUP(AQ$8, Data!$D$21:$O$22, 2, FALSE) - INDEX(Data!H$26:H$47, MATCH('3 INPUT SAP DATA'!$C$6, Data!$C$26:$C$47, 0))))</f>
        <v/>
      </c>
      <c r="AR61" s="175" t="str">
        <f>IF($B61="", "", H61 * (HLOOKUP(AR$8, Data!$D$21:$O$22, 2, FALSE) - INDEX(Data!I$26:I$47, MATCH('3 INPUT SAP DATA'!$C$6, Data!$C$26:$C$47, 0))))</f>
        <v/>
      </c>
      <c r="AS61" s="175" t="str">
        <f>IF($B61="", "", I61 * (HLOOKUP(AS$8, Data!$D$21:$O$22, 2, FALSE) - INDEX(Data!J$26:J$47, MATCH('3 INPUT SAP DATA'!$C$6, Data!$C$26:$C$47, 0))))</f>
        <v/>
      </c>
      <c r="AT61" s="175" t="str">
        <f>IF($B61="", "", J61 * (HLOOKUP(AT$8, Data!$D$21:$O$22, 2, FALSE) - INDEX(Data!K$26:K$47, MATCH('3 INPUT SAP DATA'!$C$6, Data!$C$26:$C$47, 0))))</f>
        <v/>
      </c>
      <c r="AU61" s="175" t="str">
        <f>IF($B61="", "", K61 * (HLOOKUP(AU$8, Data!$D$21:$O$22, 2, FALSE) - INDEX(Data!L$26:L$47, MATCH('3 INPUT SAP DATA'!$C$6, Data!$C$26:$C$47, 0))))</f>
        <v/>
      </c>
      <c r="AV61" s="175" t="str">
        <f>IF($B61="", "", L61 * (HLOOKUP(AV$8, Data!$D$21:$O$22, 2, FALSE) - INDEX(Data!M$26:M$47, MATCH('3 INPUT SAP DATA'!$C$6, Data!$C$26:$C$47, 0))))</f>
        <v/>
      </c>
      <c r="AW61" s="175" t="str">
        <f>IF($B61="", "", M61 * (HLOOKUP(AW$8, Data!$D$21:$O$22, 2, FALSE) - INDEX(Data!N$26:N$47, MATCH('3 INPUT SAP DATA'!$C$6, Data!$C$26:$C$47, 0))))</f>
        <v/>
      </c>
      <c r="AX61" s="175" t="str">
        <f>IF($B61="", "", N61 * (HLOOKUP(AX$8, Data!$D$21:$O$22, 2, FALSE) - INDEX(Data!O$26:O$47, MATCH('3 INPUT SAP DATA'!$C$6, Data!$C$26:$C$47, 0))))</f>
        <v/>
      </c>
      <c r="AY61" s="171" t="str">
        <f>IF($B61="","",(IHG!CI62+'3 INPUT SAP DATA'!V65)/AM61)</f>
        <v/>
      </c>
      <c r="AZ61" s="171" t="str">
        <f>IF($B61="","",(IHG!CJ62+'3 INPUT SAP DATA'!W65)/AN61)</f>
        <v/>
      </c>
      <c r="BA61" s="171" t="str">
        <f>IF($B61="","",(IHG!CK62+'3 INPUT SAP DATA'!X65)/AO61)</f>
        <v/>
      </c>
      <c r="BB61" s="171" t="str">
        <f>IF($B61="","",(IHG!CL62+'3 INPUT SAP DATA'!Y65)/AP61)</f>
        <v/>
      </c>
      <c r="BC61" s="171" t="str">
        <f>IF($B61="","",(IHG!CM62+'3 INPUT SAP DATA'!Z65)/AQ61)</f>
        <v/>
      </c>
      <c r="BD61" s="171" t="str">
        <f>IF($B61="","",(IHG!CN62+'3 INPUT SAP DATA'!AA65)/AR61)</f>
        <v/>
      </c>
      <c r="BE61" s="171" t="str">
        <f>IF($B61="","",(IHG!CO62+'3 INPUT SAP DATA'!AB65)/AS61)</f>
        <v/>
      </c>
      <c r="BF61" s="171" t="str">
        <f>IF($B61="","",(IHG!CP62+'3 INPUT SAP DATA'!AC65)/AT61)</f>
        <v/>
      </c>
      <c r="BG61" s="171" t="str">
        <f>IF($B61="","",(IHG!CQ62+'3 INPUT SAP DATA'!AD65)/AU61)</f>
        <v/>
      </c>
      <c r="BH61" s="171" t="str">
        <f>IF($B61="","",(IHG!CR62+'3 INPUT SAP DATA'!AE65)/AV61)</f>
        <v/>
      </c>
      <c r="BI61" s="171" t="str">
        <f>IF($B61="","",(IHG!CS62+'3 INPUT SAP DATA'!AF65)/AW61)</f>
        <v/>
      </c>
      <c r="BJ61" s="171" t="str">
        <f>IF($B61="","",(IHG!CT62+'3 INPUT SAP DATA'!AG65)/AX61)</f>
        <v/>
      </c>
      <c r="BK61" s="171" t="str">
        <f t="shared" si="25"/>
        <v/>
      </c>
      <c r="BL61" s="171" t="str">
        <f t="shared" si="26"/>
        <v/>
      </c>
      <c r="BM61" s="171" t="str">
        <f t="shared" si="27"/>
        <v/>
      </c>
      <c r="BN61" s="171" t="str">
        <f t="shared" si="28"/>
        <v/>
      </c>
      <c r="BO61" s="171" t="str">
        <f t="shared" si="29"/>
        <v/>
      </c>
      <c r="BP61" s="171" t="str">
        <f t="shared" si="30"/>
        <v/>
      </c>
      <c r="BQ61" s="171" t="str">
        <f t="shared" si="31"/>
        <v/>
      </c>
      <c r="BR61" s="171" t="str">
        <f t="shared" si="32"/>
        <v/>
      </c>
      <c r="BS61" s="171" t="str">
        <f t="shared" si="33"/>
        <v/>
      </c>
      <c r="BT61" s="171" t="str">
        <f t="shared" si="34"/>
        <v/>
      </c>
      <c r="BU61" s="171" t="str">
        <f t="shared" si="35"/>
        <v/>
      </c>
      <c r="BV61" s="171" t="str">
        <f t="shared" si="36"/>
        <v/>
      </c>
    </row>
    <row r="62" spans="2:74" s="17" customFormat="1" ht="19.899999999999999" customHeight="1">
      <c r="B62" s="16" t="str">
        <f>IF('3 INPUT SAP DATA'!H66="","",'3 INPUT SAP DATA'!H66)</f>
        <v/>
      </c>
      <c r="C62" s="24" t="str">
        <f>IF($B62="","",'Infiltration &amp; Ventilation'!AR62+'3 INPUT SAP DATA'!$U66)</f>
        <v/>
      </c>
      <c r="D62" s="24" t="str">
        <f>IF($B62="","",'Infiltration &amp; Ventilation'!AS62+'3 INPUT SAP DATA'!$U66)</f>
        <v/>
      </c>
      <c r="E62" s="24" t="str">
        <f>IF($B62="","",'Infiltration &amp; Ventilation'!AT62+'3 INPUT SAP DATA'!$U66)</f>
        <v/>
      </c>
      <c r="F62" s="24" t="str">
        <f>IF($B62="","",'Infiltration &amp; Ventilation'!AU62+'3 INPUT SAP DATA'!$U66)</f>
        <v/>
      </c>
      <c r="G62" s="24" t="str">
        <f>IF($B62="","",'Infiltration &amp; Ventilation'!AV62+'3 INPUT SAP DATA'!$U66)</f>
        <v/>
      </c>
      <c r="H62" s="24" t="str">
        <f>IF($B62="","",'Infiltration &amp; Ventilation'!AW62+'3 INPUT SAP DATA'!$U66)</f>
        <v/>
      </c>
      <c r="I62" s="24" t="str">
        <f>IF($B62="","",'Infiltration &amp; Ventilation'!AX62+'3 INPUT SAP DATA'!$U66)</f>
        <v/>
      </c>
      <c r="J62" s="24" t="str">
        <f>IF($B62="","",'Infiltration &amp; Ventilation'!AY62+'3 INPUT SAP DATA'!$U66)</f>
        <v/>
      </c>
      <c r="K62" s="24" t="str">
        <f>IF($B62="","",'Infiltration &amp; Ventilation'!AZ62+'3 INPUT SAP DATA'!$U66)</f>
        <v/>
      </c>
      <c r="L62" s="24" t="str">
        <f>IF($B62="","",'Infiltration &amp; Ventilation'!BA62+'3 INPUT SAP DATA'!$U66)</f>
        <v/>
      </c>
      <c r="M62" s="24" t="str">
        <f>IF($B62="","",'Infiltration &amp; Ventilation'!BB62+'3 INPUT SAP DATA'!$U66)</f>
        <v/>
      </c>
      <c r="N62" s="24" t="str">
        <f>IF($B62="","",'Infiltration &amp; Ventilation'!BC62+'3 INPUT SAP DATA'!$U66)</f>
        <v/>
      </c>
      <c r="O62" s="176" t="str">
        <f>IF($B62="","",'3 INPUT SAP DATA'!$T66/(3.6*(C62/'3 INPUT SAP DATA'!$K66)))</f>
        <v/>
      </c>
      <c r="P62" s="176" t="str">
        <f>IF($B62="","",'3 INPUT SAP DATA'!$T66/(3.6*(D62/'3 INPUT SAP DATA'!$K66)))</f>
        <v/>
      </c>
      <c r="Q62" s="176" t="str">
        <f>IF($B62="","",'3 INPUT SAP DATA'!$T66/(3.6*(E62/'3 INPUT SAP DATA'!$K66)))</f>
        <v/>
      </c>
      <c r="R62" s="176" t="str">
        <f>IF($B62="","",'3 INPUT SAP DATA'!$T66/(3.6*(F62/'3 INPUT SAP DATA'!$K66)))</f>
        <v/>
      </c>
      <c r="S62" s="176" t="str">
        <f>IF($B62="","",'3 INPUT SAP DATA'!$T66/(3.6*(G62/'3 INPUT SAP DATA'!$K66)))</f>
        <v/>
      </c>
      <c r="T62" s="176" t="str">
        <f>IF($B62="","",'3 INPUT SAP DATA'!$T66/(3.6*(H62/'3 INPUT SAP DATA'!$K66)))</f>
        <v/>
      </c>
      <c r="U62" s="176" t="str">
        <f>IF($B62="","",'3 INPUT SAP DATA'!$T66/(3.6*(I62/'3 INPUT SAP DATA'!$K66)))</f>
        <v/>
      </c>
      <c r="V62" s="176" t="str">
        <f>IF($B62="","",'3 INPUT SAP DATA'!$T66/(3.6*(J62/'3 INPUT SAP DATA'!$K66)))</f>
        <v/>
      </c>
      <c r="W62" s="176" t="str">
        <f>IF($B62="","",'3 INPUT SAP DATA'!$T66/(3.6*(K62/'3 INPUT SAP DATA'!$K66)))</f>
        <v/>
      </c>
      <c r="X62" s="176" t="str">
        <f>IF($B62="","",'3 INPUT SAP DATA'!$T66/(3.6*(L62/'3 INPUT SAP DATA'!$K66)))</f>
        <v/>
      </c>
      <c r="Y62" s="176" t="str">
        <f>IF($B62="","",'3 INPUT SAP DATA'!$T66/(3.6*(M62/'3 INPUT SAP DATA'!$K66)))</f>
        <v/>
      </c>
      <c r="Z62" s="176" t="str">
        <f>IF($B62="","",'3 INPUT SAP DATA'!$T66/(3.6*(N62/'3 INPUT SAP DATA'!$K66)))</f>
        <v/>
      </c>
      <c r="AA62" s="176" t="str">
        <f t="shared" si="2"/>
        <v/>
      </c>
      <c r="AB62" s="176" t="str">
        <f t="shared" si="3"/>
        <v/>
      </c>
      <c r="AC62" s="176" t="str">
        <f t="shared" si="4"/>
        <v/>
      </c>
      <c r="AD62" s="176" t="str">
        <f t="shared" si="5"/>
        <v/>
      </c>
      <c r="AE62" s="176" t="str">
        <f t="shared" si="6"/>
        <v/>
      </c>
      <c r="AF62" s="176" t="str">
        <f t="shared" si="7"/>
        <v/>
      </c>
      <c r="AG62" s="176" t="str">
        <f t="shared" si="8"/>
        <v/>
      </c>
      <c r="AH62" s="176" t="str">
        <f t="shared" si="9"/>
        <v/>
      </c>
      <c r="AI62" s="176" t="str">
        <f t="shared" si="10"/>
        <v/>
      </c>
      <c r="AJ62" s="176" t="str">
        <f t="shared" si="11"/>
        <v/>
      </c>
      <c r="AK62" s="176" t="str">
        <f t="shared" si="12"/>
        <v/>
      </c>
      <c r="AL62" s="176" t="str">
        <f t="shared" si="13"/>
        <v/>
      </c>
      <c r="AM62" s="175" t="str">
        <f>IF($B62="", "", C62 * (HLOOKUP(AM$8, Data!$D$21:$O$22, 2, FALSE) - INDEX(Data!D$26:D$47, MATCH('3 INPUT SAP DATA'!$C$6, Data!$C$26:$C$47, 0))))</f>
        <v/>
      </c>
      <c r="AN62" s="175" t="str">
        <f>IF($B62="", "", D62 * (HLOOKUP(AN$8, Data!$D$21:$O$22, 2, FALSE) - INDEX(Data!E$26:E$47, MATCH('3 INPUT SAP DATA'!$C$6, Data!$C$26:$C$47, 0))))</f>
        <v/>
      </c>
      <c r="AO62" s="175" t="str">
        <f>IF($B62="", "", E62 * (HLOOKUP(AO$8, Data!$D$21:$O$22, 2, FALSE) - INDEX(Data!F$26:F$47, MATCH('3 INPUT SAP DATA'!$C$6, Data!$C$26:$C$47, 0))))</f>
        <v/>
      </c>
      <c r="AP62" s="175" t="str">
        <f>IF($B62="", "", F62 * (HLOOKUP(AP$8, Data!$D$21:$O$22, 2, FALSE) - INDEX(Data!G$26:G$47, MATCH('3 INPUT SAP DATA'!$C$6, Data!$C$26:$C$47, 0))))</f>
        <v/>
      </c>
      <c r="AQ62" s="175" t="str">
        <f>IF($B62="", "", G62 * (HLOOKUP(AQ$8, Data!$D$21:$O$22, 2, FALSE) - INDEX(Data!H$26:H$47, MATCH('3 INPUT SAP DATA'!$C$6, Data!$C$26:$C$47, 0))))</f>
        <v/>
      </c>
      <c r="AR62" s="175" t="str">
        <f>IF($B62="", "", H62 * (HLOOKUP(AR$8, Data!$D$21:$O$22, 2, FALSE) - INDEX(Data!I$26:I$47, MATCH('3 INPUT SAP DATA'!$C$6, Data!$C$26:$C$47, 0))))</f>
        <v/>
      </c>
      <c r="AS62" s="175" t="str">
        <f>IF($B62="", "", I62 * (HLOOKUP(AS$8, Data!$D$21:$O$22, 2, FALSE) - INDEX(Data!J$26:J$47, MATCH('3 INPUT SAP DATA'!$C$6, Data!$C$26:$C$47, 0))))</f>
        <v/>
      </c>
      <c r="AT62" s="175" t="str">
        <f>IF($B62="", "", J62 * (HLOOKUP(AT$8, Data!$D$21:$O$22, 2, FALSE) - INDEX(Data!K$26:K$47, MATCH('3 INPUT SAP DATA'!$C$6, Data!$C$26:$C$47, 0))))</f>
        <v/>
      </c>
      <c r="AU62" s="175" t="str">
        <f>IF($B62="", "", K62 * (HLOOKUP(AU$8, Data!$D$21:$O$22, 2, FALSE) - INDEX(Data!L$26:L$47, MATCH('3 INPUT SAP DATA'!$C$6, Data!$C$26:$C$47, 0))))</f>
        <v/>
      </c>
      <c r="AV62" s="175" t="str">
        <f>IF($B62="", "", L62 * (HLOOKUP(AV$8, Data!$D$21:$O$22, 2, FALSE) - INDEX(Data!M$26:M$47, MATCH('3 INPUT SAP DATA'!$C$6, Data!$C$26:$C$47, 0))))</f>
        <v/>
      </c>
      <c r="AW62" s="175" t="str">
        <f>IF($B62="", "", M62 * (HLOOKUP(AW$8, Data!$D$21:$O$22, 2, FALSE) - INDEX(Data!N$26:N$47, MATCH('3 INPUT SAP DATA'!$C$6, Data!$C$26:$C$47, 0))))</f>
        <v/>
      </c>
      <c r="AX62" s="175" t="str">
        <f>IF($B62="", "", N62 * (HLOOKUP(AX$8, Data!$D$21:$O$22, 2, FALSE) - INDEX(Data!O$26:O$47, MATCH('3 INPUT SAP DATA'!$C$6, Data!$C$26:$C$47, 0))))</f>
        <v/>
      </c>
      <c r="AY62" s="171" t="str">
        <f>IF($B62="","",(IHG!CI63+'3 INPUT SAP DATA'!V66)/AM62)</f>
        <v/>
      </c>
      <c r="AZ62" s="171" t="str">
        <f>IF($B62="","",(IHG!CJ63+'3 INPUT SAP DATA'!W66)/AN62)</f>
        <v/>
      </c>
      <c r="BA62" s="171" t="str">
        <f>IF($B62="","",(IHG!CK63+'3 INPUT SAP DATA'!X66)/AO62)</f>
        <v/>
      </c>
      <c r="BB62" s="171" t="str">
        <f>IF($B62="","",(IHG!CL63+'3 INPUT SAP DATA'!Y66)/AP62)</f>
        <v/>
      </c>
      <c r="BC62" s="171" t="str">
        <f>IF($B62="","",(IHG!CM63+'3 INPUT SAP DATA'!Z66)/AQ62)</f>
        <v/>
      </c>
      <c r="BD62" s="171" t="str">
        <f>IF($B62="","",(IHG!CN63+'3 INPUT SAP DATA'!AA66)/AR62)</f>
        <v/>
      </c>
      <c r="BE62" s="171" t="str">
        <f>IF($B62="","",(IHG!CO63+'3 INPUT SAP DATA'!AB66)/AS62)</f>
        <v/>
      </c>
      <c r="BF62" s="171" t="str">
        <f>IF($B62="","",(IHG!CP63+'3 INPUT SAP DATA'!AC66)/AT62)</f>
        <v/>
      </c>
      <c r="BG62" s="171" t="str">
        <f>IF($B62="","",(IHG!CQ63+'3 INPUT SAP DATA'!AD66)/AU62)</f>
        <v/>
      </c>
      <c r="BH62" s="171" t="str">
        <f>IF($B62="","",(IHG!CR63+'3 INPUT SAP DATA'!AE66)/AV62)</f>
        <v/>
      </c>
      <c r="BI62" s="171" t="str">
        <f>IF($B62="","",(IHG!CS63+'3 INPUT SAP DATA'!AF66)/AW62)</f>
        <v/>
      </c>
      <c r="BJ62" s="171" t="str">
        <f>IF($B62="","",(IHG!CT63+'3 INPUT SAP DATA'!AG66)/AX62)</f>
        <v/>
      </c>
      <c r="BK62" s="171" t="str">
        <f t="shared" si="25"/>
        <v/>
      </c>
      <c r="BL62" s="171" t="str">
        <f t="shared" si="26"/>
        <v/>
      </c>
      <c r="BM62" s="171" t="str">
        <f t="shared" si="27"/>
        <v/>
      </c>
      <c r="BN62" s="171" t="str">
        <f t="shared" si="28"/>
        <v/>
      </c>
      <c r="BO62" s="171" t="str">
        <f t="shared" si="29"/>
        <v/>
      </c>
      <c r="BP62" s="171" t="str">
        <f t="shared" si="30"/>
        <v/>
      </c>
      <c r="BQ62" s="171" t="str">
        <f t="shared" si="31"/>
        <v/>
      </c>
      <c r="BR62" s="171" t="str">
        <f t="shared" si="32"/>
        <v/>
      </c>
      <c r="BS62" s="171" t="str">
        <f t="shared" si="33"/>
        <v/>
      </c>
      <c r="BT62" s="171" t="str">
        <f t="shared" si="34"/>
        <v/>
      </c>
      <c r="BU62" s="171" t="str">
        <f t="shared" si="35"/>
        <v/>
      </c>
      <c r="BV62" s="171" t="str">
        <f t="shared" si="36"/>
        <v/>
      </c>
    </row>
    <row r="63" spans="2:74" s="17" customFormat="1" ht="19.899999999999999" customHeight="1">
      <c r="B63" s="16" t="str">
        <f>IF('3 INPUT SAP DATA'!H67="","",'3 INPUT SAP DATA'!H67)</f>
        <v/>
      </c>
      <c r="C63" s="24" t="str">
        <f>IF($B63="","",'Infiltration &amp; Ventilation'!AR63+'3 INPUT SAP DATA'!$U67)</f>
        <v/>
      </c>
      <c r="D63" s="24" t="str">
        <f>IF($B63="","",'Infiltration &amp; Ventilation'!AS63+'3 INPUT SAP DATA'!$U67)</f>
        <v/>
      </c>
      <c r="E63" s="24" t="str">
        <f>IF($B63="","",'Infiltration &amp; Ventilation'!AT63+'3 INPUT SAP DATA'!$U67)</f>
        <v/>
      </c>
      <c r="F63" s="24" t="str">
        <f>IF($B63="","",'Infiltration &amp; Ventilation'!AU63+'3 INPUT SAP DATA'!$U67)</f>
        <v/>
      </c>
      <c r="G63" s="24" t="str">
        <f>IF($B63="","",'Infiltration &amp; Ventilation'!AV63+'3 INPUT SAP DATA'!$U67)</f>
        <v/>
      </c>
      <c r="H63" s="24" t="str">
        <f>IF($B63="","",'Infiltration &amp; Ventilation'!AW63+'3 INPUT SAP DATA'!$U67)</f>
        <v/>
      </c>
      <c r="I63" s="24" t="str">
        <f>IF($B63="","",'Infiltration &amp; Ventilation'!AX63+'3 INPUT SAP DATA'!$U67)</f>
        <v/>
      </c>
      <c r="J63" s="24" t="str">
        <f>IF($B63="","",'Infiltration &amp; Ventilation'!AY63+'3 INPUT SAP DATA'!$U67)</f>
        <v/>
      </c>
      <c r="K63" s="24" t="str">
        <f>IF($B63="","",'Infiltration &amp; Ventilation'!AZ63+'3 INPUT SAP DATA'!$U67)</f>
        <v/>
      </c>
      <c r="L63" s="24" t="str">
        <f>IF($B63="","",'Infiltration &amp; Ventilation'!BA63+'3 INPUT SAP DATA'!$U67)</f>
        <v/>
      </c>
      <c r="M63" s="24" t="str">
        <f>IF($B63="","",'Infiltration &amp; Ventilation'!BB63+'3 INPUT SAP DATA'!$U67)</f>
        <v/>
      </c>
      <c r="N63" s="24" t="str">
        <f>IF($B63="","",'Infiltration &amp; Ventilation'!BC63+'3 INPUT SAP DATA'!$U67)</f>
        <v/>
      </c>
      <c r="O63" s="176" t="str">
        <f>IF($B63="","",'3 INPUT SAP DATA'!$T67/(3.6*(C63/'3 INPUT SAP DATA'!$K67)))</f>
        <v/>
      </c>
      <c r="P63" s="176" t="str">
        <f>IF($B63="","",'3 INPUT SAP DATA'!$T67/(3.6*(D63/'3 INPUT SAP DATA'!$K67)))</f>
        <v/>
      </c>
      <c r="Q63" s="176" t="str">
        <f>IF($B63="","",'3 INPUT SAP DATA'!$T67/(3.6*(E63/'3 INPUT SAP DATA'!$K67)))</f>
        <v/>
      </c>
      <c r="R63" s="176" t="str">
        <f>IF($B63="","",'3 INPUT SAP DATA'!$T67/(3.6*(F63/'3 INPUT SAP DATA'!$K67)))</f>
        <v/>
      </c>
      <c r="S63" s="176" t="str">
        <f>IF($B63="","",'3 INPUT SAP DATA'!$T67/(3.6*(G63/'3 INPUT SAP DATA'!$K67)))</f>
        <v/>
      </c>
      <c r="T63" s="176" t="str">
        <f>IF($B63="","",'3 INPUT SAP DATA'!$T67/(3.6*(H63/'3 INPUT SAP DATA'!$K67)))</f>
        <v/>
      </c>
      <c r="U63" s="176" t="str">
        <f>IF($B63="","",'3 INPUT SAP DATA'!$T67/(3.6*(I63/'3 INPUT SAP DATA'!$K67)))</f>
        <v/>
      </c>
      <c r="V63" s="176" t="str">
        <f>IF($B63="","",'3 INPUT SAP DATA'!$T67/(3.6*(J63/'3 INPUT SAP DATA'!$K67)))</f>
        <v/>
      </c>
      <c r="W63" s="176" t="str">
        <f>IF($B63="","",'3 INPUT SAP DATA'!$T67/(3.6*(K63/'3 INPUT SAP DATA'!$K67)))</f>
        <v/>
      </c>
      <c r="X63" s="176" t="str">
        <f>IF($B63="","",'3 INPUT SAP DATA'!$T67/(3.6*(L63/'3 INPUT SAP DATA'!$K67)))</f>
        <v/>
      </c>
      <c r="Y63" s="176" t="str">
        <f>IF($B63="","",'3 INPUT SAP DATA'!$T67/(3.6*(M63/'3 INPUT SAP DATA'!$K67)))</f>
        <v/>
      </c>
      <c r="Z63" s="176" t="str">
        <f>IF($B63="","",'3 INPUT SAP DATA'!$T67/(3.6*(N63/'3 INPUT SAP DATA'!$K67)))</f>
        <v/>
      </c>
      <c r="AA63" s="176" t="str">
        <f t="shared" si="2"/>
        <v/>
      </c>
      <c r="AB63" s="176" t="str">
        <f t="shared" si="3"/>
        <v/>
      </c>
      <c r="AC63" s="176" t="str">
        <f t="shared" si="4"/>
        <v/>
      </c>
      <c r="AD63" s="176" t="str">
        <f t="shared" si="5"/>
        <v/>
      </c>
      <c r="AE63" s="176" t="str">
        <f t="shared" si="6"/>
        <v/>
      </c>
      <c r="AF63" s="176" t="str">
        <f t="shared" si="7"/>
        <v/>
      </c>
      <c r="AG63" s="176" t="str">
        <f t="shared" si="8"/>
        <v/>
      </c>
      <c r="AH63" s="176" t="str">
        <f t="shared" si="9"/>
        <v/>
      </c>
      <c r="AI63" s="176" t="str">
        <f t="shared" si="10"/>
        <v/>
      </c>
      <c r="AJ63" s="176" t="str">
        <f t="shared" si="11"/>
        <v/>
      </c>
      <c r="AK63" s="176" t="str">
        <f t="shared" si="12"/>
        <v/>
      </c>
      <c r="AL63" s="176" t="str">
        <f t="shared" si="13"/>
        <v/>
      </c>
      <c r="AM63" s="175" t="str">
        <f>IF($B63="", "", C63 * (HLOOKUP(AM$8, Data!$D$21:$O$22, 2, FALSE) - INDEX(Data!D$26:D$47, MATCH('3 INPUT SAP DATA'!$C$6, Data!$C$26:$C$47, 0))))</f>
        <v/>
      </c>
      <c r="AN63" s="175" t="str">
        <f>IF($B63="", "", D63 * (HLOOKUP(AN$8, Data!$D$21:$O$22, 2, FALSE) - INDEX(Data!E$26:E$47, MATCH('3 INPUT SAP DATA'!$C$6, Data!$C$26:$C$47, 0))))</f>
        <v/>
      </c>
      <c r="AO63" s="175" t="str">
        <f>IF($B63="", "", E63 * (HLOOKUP(AO$8, Data!$D$21:$O$22, 2, FALSE) - INDEX(Data!F$26:F$47, MATCH('3 INPUT SAP DATA'!$C$6, Data!$C$26:$C$47, 0))))</f>
        <v/>
      </c>
      <c r="AP63" s="175" t="str">
        <f>IF($B63="", "", F63 * (HLOOKUP(AP$8, Data!$D$21:$O$22, 2, FALSE) - INDEX(Data!G$26:G$47, MATCH('3 INPUT SAP DATA'!$C$6, Data!$C$26:$C$47, 0))))</f>
        <v/>
      </c>
      <c r="AQ63" s="175" t="str">
        <f>IF($B63="", "", G63 * (HLOOKUP(AQ$8, Data!$D$21:$O$22, 2, FALSE) - INDEX(Data!H$26:H$47, MATCH('3 INPUT SAP DATA'!$C$6, Data!$C$26:$C$47, 0))))</f>
        <v/>
      </c>
      <c r="AR63" s="175" t="str">
        <f>IF($B63="", "", H63 * (HLOOKUP(AR$8, Data!$D$21:$O$22, 2, FALSE) - INDEX(Data!I$26:I$47, MATCH('3 INPUT SAP DATA'!$C$6, Data!$C$26:$C$47, 0))))</f>
        <v/>
      </c>
      <c r="AS63" s="175" t="str">
        <f>IF($B63="", "", I63 * (HLOOKUP(AS$8, Data!$D$21:$O$22, 2, FALSE) - INDEX(Data!J$26:J$47, MATCH('3 INPUT SAP DATA'!$C$6, Data!$C$26:$C$47, 0))))</f>
        <v/>
      </c>
      <c r="AT63" s="175" t="str">
        <f>IF($B63="", "", J63 * (HLOOKUP(AT$8, Data!$D$21:$O$22, 2, FALSE) - INDEX(Data!K$26:K$47, MATCH('3 INPUT SAP DATA'!$C$6, Data!$C$26:$C$47, 0))))</f>
        <v/>
      </c>
      <c r="AU63" s="175" t="str">
        <f>IF($B63="", "", K63 * (HLOOKUP(AU$8, Data!$D$21:$O$22, 2, FALSE) - INDEX(Data!L$26:L$47, MATCH('3 INPUT SAP DATA'!$C$6, Data!$C$26:$C$47, 0))))</f>
        <v/>
      </c>
      <c r="AV63" s="175" t="str">
        <f>IF($B63="", "", L63 * (HLOOKUP(AV$8, Data!$D$21:$O$22, 2, FALSE) - INDEX(Data!M$26:M$47, MATCH('3 INPUT SAP DATA'!$C$6, Data!$C$26:$C$47, 0))))</f>
        <v/>
      </c>
      <c r="AW63" s="175" t="str">
        <f>IF($B63="", "", M63 * (HLOOKUP(AW$8, Data!$D$21:$O$22, 2, FALSE) - INDEX(Data!N$26:N$47, MATCH('3 INPUT SAP DATA'!$C$6, Data!$C$26:$C$47, 0))))</f>
        <v/>
      </c>
      <c r="AX63" s="175" t="str">
        <f>IF($B63="", "", N63 * (HLOOKUP(AX$8, Data!$D$21:$O$22, 2, FALSE) - INDEX(Data!O$26:O$47, MATCH('3 INPUT SAP DATA'!$C$6, Data!$C$26:$C$47, 0))))</f>
        <v/>
      </c>
      <c r="AY63" s="171" t="str">
        <f>IF($B63="","",(IHG!CI64+'3 INPUT SAP DATA'!V67)/AM63)</f>
        <v/>
      </c>
      <c r="AZ63" s="171" t="str">
        <f>IF($B63="","",(IHG!CJ64+'3 INPUT SAP DATA'!W67)/AN63)</f>
        <v/>
      </c>
      <c r="BA63" s="171" t="str">
        <f>IF($B63="","",(IHG!CK64+'3 INPUT SAP DATA'!X67)/AO63)</f>
        <v/>
      </c>
      <c r="BB63" s="171" t="str">
        <f>IF($B63="","",(IHG!CL64+'3 INPUT SAP DATA'!Y67)/AP63)</f>
        <v/>
      </c>
      <c r="BC63" s="171" t="str">
        <f>IF($B63="","",(IHG!CM64+'3 INPUT SAP DATA'!Z67)/AQ63)</f>
        <v/>
      </c>
      <c r="BD63" s="171" t="str">
        <f>IF($B63="","",(IHG!CN64+'3 INPUT SAP DATA'!AA67)/AR63)</f>
        <v/>
      </c>
      <c r="BE63" s="171" t="str">
        <f>IF($B63="","",(IHG!CO64+'3 INPUT SAP DATA'!AB67)/AS63)</f>
        <v/>
      </c>
      <c r="BF63" s="171" t="str">
        <f>IF($B63="","",(IHG!CP64+'3 INPUT SAP DATA'!AC67)/AT63)</f>
        <v/>
      </c>
      <c r="BG63" s="171" t="str">
        <f>IF($B63="","",(IHG!CQ64+'3 INPUT SAP DATA'!AD67)/AU63)</f>
        <v/>
      </c>
      <c r="BH63" s="171" t="str">
        <f>IF($B63="","",(IHG!CR64+'3 INPUT SAP DATA'!AE67)/AV63)</f>
        <v/>
      </c>
      <c r="BI63" s="171" t="str">
        <f>IF($B63="","",(IHG!CS64+'3 INPUT SAP DATA'!AF67)/AW63)</f>
        <v/>
      </c>
      <c r="BJ63" s="171" t="str">
        <f>IF($B63="","",(IHG!CT64+'3 INPUT SAP DATA'!AG67)/AX63)</f>
        <v/>
      </c>
      <c r="BK63" s="171" t="str">
        <f t="shared" si="25"/>
        <v/>
      </c>
      <c r="BL63" s="171" t="str">
        <f t="shared" si="26"/>
        <v/>
      </c>
      <c r="BM63" s="171" t="str">
        <f t="shared" si="27"/>
        <v/>
      </c>
      <c r="BN63" s="171" t="str">
        <f t="shared" si="28"/>
        <v/>
      </c>
      <c r="BO63" s="171" t="str">
        <f t="shared" si="29"/>
        <v/>
      </c>
      <c r="BP63" s="171" t="str">
        <f t="shared" si="30"/>
        <v/>
      </c>
      <c r="BQ63" s="171" t="str">
        <f t="shared" si="31"/>
        <v/>
      </c>
      <c r="BR63" s="171" t="str">
        <f t="shared" si="32"/>
        <v/>
      </c>
      <c r="BS63" s="171" t="str">
        <f t="shared" si="33"/>
        <v/>
      </c>
      <c r="BT63" s="171" t="str">
        <f t="shared" si="34"/>
        <v/>
      </c>
      <c r="BU63" s="171" t="str">
        <f t="shared" si="35"/>
        <v/>
      </c>
      <c r="BV63" s="171" t="str">
        <f t="shared" si="36"/>
        <v/>
      </c>
    </row>
    <row r="64" spans="2:74" s="17" customFormat="1" ht="19.899999999999999" customHeight="1">
      <c r="B64" s="16" t="str">
        <f>IF('3 INPUT SAP DATA'!H68="","",'3 INPUT SAP DATA'!H68)</f>
        <v/>
      </c>
      <c r="C64" s="24" t="str">
        <f>IF($B64="","",'Infiltration &amp; Ventilation'!AR64+'3 INPUT SAP DATA'!$U68)</f>
        <v/>
      </c>
      <c r="D64" s="24" t="str">
        <f>IF($B64="","",'Infiltration &amp; Ventilation'!AS64+'3 INPUT SAP DATA'!$U68)</f>
        <v/>
      </c>
      <c r="E64" s="24" t="str">
        <f>IF($B64="","",'Infiltration &amp; Ventilation'!AT64+'3 INPUT SAP DATA'!$U68)</f>
        <v/>
      </c>
      <c r="F64" s="24" t="str">
        <f>IF($B64="","",'Infiltration &amp; Ventilation'!AU64+'3 INPUT SAP DATA'!$U68)</f>
        <v/>
      </c>
      <c r="G64" s="24" t="str">
        <f>IF($B64="","",'Infiltration &amp; Ventilation'!AV64+'3 INPUT SAP DATA'!$U68)</f>
        <v/>
      </c>
      <c r="H64" s="24" t="str">
        <f>IF($B64="","",'Infiltration &amp; Ventilation'!AW64+'3 INPUT SAP DATA'!$U68)</f>
        <v/>
      </c>
      <c r="I64" s="24" t="str">
        <f>IF($B64="","",'Infiltration &amp; Ventilation'!AX64+'3 INPUT SAP DATA'!$U68)</f>
        <v/>
      </c>
      <c r="J64" s="24" t="str">
        <f>IF($B64="","",'Infiltration &amp; Ventilation'!AY64+'3 INPUT SAP DATA'!$U68)</f>
        <v/>
      </c>
      <c r="K64" s="24" t="str">
        <f>IF($B64="","",'Infiltration &amp; Ventilation'!AZ64+'3 INPUT SAP DATA'!$U68)</f>
        <v/>
      </c>
      <c r="L64" s="24" t="str">
        <f>IF($B64="","",'Infiltration &amp; Ventilation'!BA64+'3 INPUT SAP DATA'!$U68)</f>
        <v/>
      </c>
      <c r="M64" s="24" t="str">
        <f>IF($B64="","",'Infiltration &amp; Ventilation'!BB64+'3 INPUT SAP DATA'!$U68)</f>
        <v/>
      </c>
      <c r="N64" s="24" t="str">
        <f>IF($B64="","",'Infiltration &amp; Ventilation'!BC64+'3 INPUT SAP DATA'!$U68)</f>
        <v/>
      </c>
      <c r="O64" s="176" t="str">
        <f>IF($B64="","",'3 INPUT SAP DATA'!$T68/(3.6*(C64/'3 INPUT SAP DATA'!$K68)))</f>
        <v/>
      </c>
      <c r="P64" s="176" t="str">
        <f>IF($B64="","",'3 INPUT SAP DATA'!$T68/(3.6*(D64/'3 INPUT SAP DATA'!$K68)))</f>
        <v/>
      </c>
      <c r="Q64" s="176" t="str">
        <f>IF($B64="","",'3 INPUT SAP DATA'!$T68/(3.6*(E64/'3 INPUT SAP DATA'!$K68)))</f>
        <v/>
      </c>
      <c r="R64" s="176" t="str">
        <f>IF($B64="","",'3 INPUT SAP DATA'!$T68/(3.6*(F64/'3 INPUT SAP DATA'!$K68)))</f>
        <v/>
      </c>
      <c r="S64" s="176" t="str">
        <f>IF($B64="","",'3 INPUT SAP DATA'!$T68/(3.6*(G64/'3 INPUT SAP DATA'!$K68)))</f>
        <v/>
      </c>
      <c r="T64" s="176" t="str">
        <f>IF($B64="","",'3 INPUT SAP DATA'!$T68/(3.6*(H64/'3 INPUT SAP DATA'!$K68)))</f>
        <v/>
      </c>
      <c r="U64" s="176" t="str">
        <f>IF($B64="","",'3 INPUT SAP DATA'!$T68/(3.6*(I64/'3 INPUT SAP DATA'!$K68)))</f>
        <v/>
      </c>
      <c r="V64" s="176" t="str">
        <f>IF($B64="","",'3 INPUT SAP DATA'!$T68/(3.6*(J64/'3 INPUT SAP DATA'!$K68)))</f>
        <v/>
      </c>
      <c r="W64" s="176" t="str">
        <f>IF($B64="","",'3 INPUT SAP DATA'!$T68/(3.6*(K64/'3 INPUT SAP DATA'!$K68)))</f>
        <v/>
      </c>
      <c r="X64" s="176" t="str">
        <f>IF($B64="","",'3 INPUT SAP DATA'!$T68/(3.6*(L64/'3 INPUT SAP DATA'!$K68)))</f>
        <v/>
      </c>
      <c r="Y64" s="176" t="str">
        <f>IF($B64="","",'3 INPUT SAP DATA'!$T68/(3.6*(M64/'3 INPUT SAP DATA'!$K68)))</f>
        <v/>
      </c>
      <c r="Z64" s="176" t="str">
        <f>IF($B64="","",'3 INPUT SAP DATA'!$T68/(3.6*(N64/'3 INPUT SAP DATA'!$K68)))</f>
        <v/>
      </c>
      <c r="AA64" s="176" t="str">
        <f t="shared" si="2"/>
        <v/>
      </c>
      <c r="AB64" s="176" t="str">
        <f t="shared" si="3"/>
        <v/>
      </c>
      <c r="AC64" s="176" t="str">
        <f t="shared" si="4"/>
        <v/>
      </c>
      <c r="AD64" s="176" t="str">
        <f t="shared" si="5"/>
        <v/>
      </c>
      <c r="AE64" s="176" t="str">
        <f t="shared" si="6"/>
        <v/>
      </c>
      <c r="AF64" s="176" t="str">
        <f t="shared" si="7"/>
        <v/>
      </c>
      <c r="AG64" s="176" t="str">
        <f t="shared" si="8"/>
        <v/>
      </c>
      <c r="AH64" s="176" t="str">
        <f t="shared" si="9"/>
        <v/>
      </c>
      <c r="AI64" s="176" t="str">
        <f t="shared" si="10"/>
        <v/>
      </c>
      <c r="AJ64" s="176" t="str">
        <f t="shared" si="11"/>
        <v/>
      </c>
      <c r="AK64" s="176" t="str">
        <f t="shared" si="12"/>
        <v/>
      </c>
      <c r="AL64" s="176" t="str">
        <f t="shared" si="13"/>
        <v/>
      </c>
      <c r="AM64" s="175" t="str">
        <f>IF($B64="", "", C64 * (HLOOKUP(AM$8, Data!$D$21:$O$22, 2, FALSE) - INDEX(Data!D$26:D$47, MATCH('3 INPUT SAP DATA'!$C$6, Data!$C$26:$C$47, 0))))</f>
        <v/>
      </c>
      <c r="AN64" s="175" t="str">
        <f>IF($B64="", "", D64 * (HLOOKUP(AN$8, Data!$D$21:$O$22, 2, FALSE) - INDEX(Data!E$26:E$47, MATCH('3 INPUT SAP DATA'!$C$6, Data!$C$26:$C$47, 0))))</f>
        <v/>
      </c>
      <c r="AO64" s="175" t="str">
        <f>IF($B64="", "", E64 * (HLOOKUP(AO$8, Data!$D$21:$O$22, 2, FALSE) - INDEX(Data!F$26:F$47, MATCH('3 INPUT SAP DATA'!$C$6, Data!$C$26:$C$47, 0))))</f>
        <v/>
      </c>
      <c r="AP64" s="175" t="str">
        <f>IF($B64="", "", F64 * (HLOOKUP(AP$8, Data!$D$21:$O$22, 2, FALSE) - INDEX(Data!G$26:G$47, MATCH('3 INPUT SAP DATA'!$C$6, Data!$C$26:$C$47, 0))))</f>
        <v/>
      </c>
      <c r="AQ64" s="175" t="str">
        <f>IF($B64="", "", G64 * (HLOOKUP(AQ$8, Data!$D$21:$O$22, 2, FALSE) - INDEX(Data!H$26:H$47, MATCH('3 INPUT SAP DATA'!$C$6, Data!$C$26:$C$47, 0))))</f>
        <v/>
      </c>
      <c r="AR64" s="175" t="str">
        <f>IF($B64="", "", H64 * (HLOOKUP(AR$8, Data!$D$21:$O$22, 2, FALSE) - INDEX(Data!I$26:I$47, MATCH('3 INPUT SAP DATA'!$C$6, Data!$C$26:$C$47, 0))))</f>
        <v/>
      </c>
      <c r="AS64" s="175" t="str">
        <f>IF($B64="", "", I64 * (HLOOKUP(AS$8, Data!$D$21:$O$22, 2, FALSE) - INDEX(Data!J$26:J$47, MATCH('3 INPUT SAP DATA'!$C$6, Data!$C$26:$C$47, 0))))</f>
        <v/>
      </c>
      <c r="AT64" s="175" t="str">
        <f>IF($B64="", "", J64 * (HLOOKUP(AT$8, Data!$D$21:$O$22, 2, FALSE) - INDEX(Data!K$26:K$47, MATCH('3 INPUT SAP DATA'!$C$6, Data!$C$26:$C$47, 0))))</f>
        <v/>
      </c>
      <c r="AU64" s="175" t="str">
        <f>IF($B64="", "", K64 * (HLOOKUP(AU$8, Data!$D$21:$O$22, 2, FALSE) - INDEX(Data!L$26:L$47, MATCH('3 INPUT SAP DATA'!$C$6, Data!$C$26:$C$47, 0))))</f>
        <v/>
      </c>
      <c r="AV64" s="175" t="str">
        <f>IF($B64="", "", L64 * (HLOOKUP(AV$8, Data!$D$21:$O$22, 2, FALSE) - INDEX(Data!M$26:M$47, MATCH('3 INPUT SAP DATA'!$C$6, Data!$C$26:$C$47, 0))))</f>
        <v/>
      </c>
      <c r="AW64" s="175" t="str">
        <f>IF($B64="", "", M64 * (HLOOKUP(AW$8, Data!$D$21:$O$22, 2, FALSE) - INDEX(Data!N$26:N$47, MATCH('3 INPUT SAP DATA'!$C$6, Data!$C$26:$C$47, 0))))</f>
        <v/>
      </c>
      <c r="AX64" s="175" t="str">
        <f>IF($B64="", "", N64 * (HLOOKUP(AX$8, Data!$D$21:$O$22, 2, FALSE) - INDEX(Data!O$26:O$47, MATCH('3 INPUT SAP DATA'!$C$6, Data!$C$26:$C$47, 0))))</f>
        <v/>
      </c>
      <c r="AY64" s="171" t="str">
        <f>IF($B64="","",(IHG!CI65+'3 INPUT SAP DATA'!V68)/AM64)</f>
        <v/>
      </c>
      <c r="AZ64" s="171" t="str">
        <f>IF($B64="","",(IHG!CJ65+'3 INPUT SAP DATA'!W68)/AN64)</f>
        <v/>
      </c>
      <c r="BA64" s="171" t="str">
        <f>IF($B64="","",(IHG!CK65+'3 INPUT SAP DATA'!X68)/AO64)</f>
        <v/>
      </c>
      <c r="BB64" s="171" t="str">
        <f>IF($B64="","",(IHG!CL65+'3 INPUT SAP DATA'!Y68)/AP64)</f>
        <v/>
      </c>
      <c r="BC64" s="171" t="str">
        <f>IF($B64="","",(IHG!CM65+'3 INPUT SAP DATA'!Z68)/AQ64)</f>
        <v/>
      </c>
      <c r="BD64" s="171" t="str">
        <f>IF($B64="","",(IHG!CN65+'3 INPUT SAP DATA'!AA68)/AR64)</f>
        <v/>
      </c>
      <c r="BE64" s="171" t="str">
        <f>IF($B64="","",(IHG!CO65+'3 INPUT SAP DATA'!AB68)/AS64)</f>
        <v/>
      </c>
      <c r="BF64" s="171" t="str">
        <f>IF($B64="","",(IHG!CP65+'3 INPUT SAP DATA'!AC68)/AT64)</f>
        <v/>
      </c>
      <c r="BG64" s="171" t="str">
        <f>IF($B64="","",(IHG!CQ65+'3 INPUT SAP DATA'!AD68)/AU64)</f>
        <v/>
      </c>
      <c r="BH64" s="171" t="str">
        <f>IF($B64="","",(IHG!CR65+'3 INPUT SAP DATA'!AE68)/AV64)</f>
        <v/>
      </c>
      <c r="BI64" s="171" t="str">
        <f>IF($B64="","",(IHG!CS65+'3 INPUT SAP DATA'!AF68)/AW64)</f>
        <v/>
      </c>
      <c r="BJ64" s="171" t="str">
        <f>IF($B64="","",(IHG!CT65+'3 INPUT SAP DATA'!AG68)/AX64)</f>
        <v/>
      </c>
      <c r="BK64" s="171" t="str">
        <f t="shared" si="25"/>
        <v/>
      </c>
      <c r="BL64" s="171" t="str">
        <f t="shared" si="26"/>
        <v/>
      </c>
      <c r="BM64" s="171" t="str">
        <f t="shared" si="27"/>
        <v/>
      </c>
      <c r="BN64" s="171" t="str">
        <f t="shared" si="28"/>
        <v/>
      </c>
      <c r="BO64" s="171" t="str">
        <f t="shared" si="29"/>
        <v/>
      </c>
      <c r="BP64" s="171" t="str">
        <f t="shared" si="30"/>
        <v/>
      </c>
      <c r="BQ64" s="171" t="str">
        <f t="shared" si="31"/>
        <v/>
      </c>
      <c r="BR64" s="171" t="str">
        <f t="shared" si="32"/>
        <v/>
      </c>
      <c r="BS64" s="171" t="str">
        <f t="shared" si="33"/>
        <v/>
      </c>
      <c r="BT64" s="171" t="str">
        <f t="shared" si="34"/>
        <v/>
      </c>
      <c r="BU64" s="171" t="str">
        <f t="shared" si="35"/>
        <v/>
      </c>
      <c r="BV64" s="171" t="str">
        <f t="shared" si="36"/>
        <v/>
      </c>
    </row>
    <row r="65" spans="2:74" s="17" customFormat="1" ht="19.899999999999999" customHeight="1">
      <c r="B65" s="16" t="str">
        <f>IF('3 INPUT SAP DATA'!H69="","",'3 INPUT SAP DATA'!H69)</f>
        <v/>
      </c>
      <c r="C65" s="24" t="str">
        <f>IF($B65="","",'Infiltration &amp; Ventilation'!AR65+'3 INPUT SAP DATA'!$U69)</f>
        <v/>
      </c>
      <c r="D65" s="24" t="str">
        <f>IF($B65="","",'Infiltration &amp; Ventilation'!AS65+'3 INPUT SAP DATA'!$U69)</f>
        <v/>
      </c>
      <c r="E65" s="24" t="str">
        <f>IF($B65="","",'Infiltration &amp; Ventilation'!AT65+'3 INPUT SAP DATA'!$U69)</f>
        <v/>
      </c>
      <c r="F65" s="24" t="str">
        <f>IF($B65="","",'Infiltration &amp; Ventilation'!AU65+'3 INPUT SAP DATA'!$U69)</f>
        <v/>
      </c>
      <c r="G65" s="24" t="str">
        <f>IF($B65="","",'Infiltration &amp; Ventilation'!AV65+'3 INPUT SAP DATA'!$U69)</f>
        <v/>
      </c>
      <c r="H65" s="24" t="str">
        <f>IF($B65="","",'Infiltration &amp; Ventilation'!AW65+'3 INPUT SAP DATA'!$U69)</f>
        <v/>
      </c>
      <c r="I65" s="24" t="str">
        <f>IF($B65="","",'Infiltration &amp; Ventilation'!AX65+'3 INPUT SAP DATA'!$U69)</f>
        <v/>
      </c>
      <c r="J65" s="24" t="str">
        <f>IF($B65="","",'Infiltration &amp; Ventilation'!AY65+'3 INPUT SAP DATA'!$U69)</f>
        <v/>
      </c>
      <c r="K65" s="24" t="str">
        <f>IF($B65="","",'Infiltration &amp; Ventilation'!AZ65+'3 INPUT SAP DATA'!$U69)</f>
        <v/>
      </c>
      <c r="L65" s="24" t="str">
        <f>IF($B65="","",'Infiltration &amp; Ventilation'!BA65+'3 INPUT SAP DATA'!$U69)</f>
        <v/>
      </c>
      <c r="M65" s="24" t="str">
        <f>IF($B65="","",'Infiltration &amp; Ventilation'!BB65+'3 INPUT SAP DATA'!$U69)</f>
        <v/>
      </c>
      <c r="N65" s="24" t="str">
        <f>IF($B65="","",'Infiltration &amp; Ventilation'!BC65+'3 INPUT SAP DATA'!$U69)</f>
        <v/>
      </c>
      <c r="O65" s="176" t="str">
        <f>IF($B65="","",'3 INPUT SAP DATA'!$T69/(3.6*(C65/'3 INPUT SAP DATA'!$K69)))</f>
        <v/>
      </c>
      <c r="P65" s="176" t="str">
        <f>IF($B65="","",'3 INPUT SAP DATA'!$T69/(3.6*(D65/'3 INPUT SAP DATA'!$K69)))</f>
        <v/>
      </c>
      <c r="Q65" s="176" t="str">
        <f>IF($B65="","",'3 INPUT SAP DATA'!$T69/(3.6*(E65/'3 INPUT SAP DATA'!$K69)))</f>
        <v/>
      </c>
      <c r="R65" s="176" t="str">
        <f>IF($B65="","",'3 INPUT SAP DATA'!$T69/(3.6*(F65/'3 INPUT SAP DATA'!$K69)))</f>
        <v/>
      </c>
      <c r="S65" s="176" t="str">
        <f>IF($B65="","",'3 INPUT SAP DATA'!$T69/(3.6*(G65/'3 INPUT SAP DATA'!$K69)))</f>
        <v/>
      </c>
      <c r="T65" s="176" t="str">
        <f>IF($B65="","",'3 INPUT SAP DATA'!$T69/(3.6*(H65/'3 INPUT SAP DATA'!$K69)))</f>
        <v/>
      </c>
      <c r="U65" s="176" t="str">
        <f>IF($B65="","",'3 INPUT SAP DATA'!$T69/(3.6*(I65/'3 INPUT SAP DATA'!$K69)))</f>
        <v/>
      </c>
      <c r="V65" s="176" t="str">
        <f>IF($B65="","",'3 INPUT SAP DATA'!$T69/(3.6*(J65/'3 INPUT SAP DATA'!$K69)))</f>
        <v/>
      </c>
      <c r="W65" s="176" t="str">
        <f>IF($B65="","",'3 INPUT SAP DATA'!$T69/(3.6*(K65/'3 INPUT SAP DATA'!$K69)))</f>
        <v/>
      </c>
      <c r="X65" s="176" t="str">
        <f>IF($B65="","",'3 INPUT SAP DATA'!$T69/(3.6*(L65/'3 INPUT SAP DATA'!$K69)))</f>
        <v/>
      </c>
      <c r="Y65" s="176" t="str">
        <f>IF($B65="","",'3 INPUT SAP DATA'!$T69/(3.6*(M65/'3 INPUT SAP DATA'!$K69)))</f>
        <v/>
      </c>
      <c r="Z65" s="176" t="str">
        <f>IF($B65="","",'3 INPUT SAP DATA'!$T69/(3.6*(N65/'3 INPUT SAP DATA'!$K69)))</f>
        <v/>
      </c>
      <c r="AA65" s="176" t="str">
        <f t="shared" si="2"/>
        <v/>
      </c>
      <c r="AB65" s="176" t="str">
        <f t="shared" si="3"/>
        <v/>
      </c>
      <c r="AC65" s="176" t="str">
        <f t="shared" si="4"/>
        <v/>
      </c>
      <c r="AD65" s="176" t="str">
        <f t="shared" si="5"/>
        <v/>
      </c>
      <c r="AE65" s="176" t="str">
        <f t="shared" si="6"/>
        <v/>
      </c>
      <c r="AF65" s="176" t="str">
        <f t="shared" si="7"/>
        <v/>
      </c>
      <c r="AG65" s="176" t="str">
        <f t="shared" si="8"/>
        <v/>
      </c>
      <c r="AH65" s="176" t="str">
        <f t="shared" si="9"/>
        <v/>
      </c>
      <c r="AI65" s="176" t="str">
        <f t="shared" si="10"/>
        <v/>
      </c>
      <c r="AJ65" s="176" t="str">
        <f t="shared" si="11"/>
        <v/>
      </c>
      <c r="AK65" s="176" t="str">
        <f t="shared" si="12"/>
        <v/>
      </c>
      <c r="AL65" s="176" t="str">
        <f t="shared" si="13"/>
        <v/>
      </c>
      <c r="AM65" s="175" t="str">
        <f>IF($B65="", "", C65 * (HLOOKUP(AM$8, Data!$D$21:$O$22, 2, FALSE) - INDEX(Data!D$26:D$47, MATCH('3 INPUT SAP DATA'!$C$6, Data!$C$26:$C$47, 0))))</f>
        <v/>
      </c>
      <c r="AN65" s="175" t="str">
        <f>IF($B65="", "", D65 * (HLOOKUP(AN$8, Data!$D$21:$O$22, 2, FALSE) - INDEX(Data!E$26:E$47, MATCH('3 INPUT SAP DATA'!$C$6, Data!$C$26:$C$47, 0))))</f>
        <v/>
      </c>
      <c r="AO65" s="175" t="str">
        <f>IF($B65="", "", E65 * (HLOOKUP(AO$8, Data!$D$21:$O$22, 2, FALSE) - INDEX(Data!F$26:F$47, MATCH('3 INPUT SAP DATA'!$C$6, Data!$C$26:$C$47, 0))))</f>
        <v/>
      </c>
      <c r="AP65" s="175" t="str">
        <f>IF($B65="", "", F65 * (HLOOKUP(AP$8, Data!$D$21:$O$22, 2, FALSE) - INDEX(Data!G$26:G$47, MATCH('3 INPUT SAP DATA'!$C$6, Data!$C$26:$C$47, 0))))</f>
        <v/>
      </c>
      <c r="AQ65" s="175" t="str">
        <f>IF($B65="", "", G65 * (HLOOKUP(AQ$8, Data!$D$21:$O$22, 2, FALSE) - INDEX(Data!H$26:H$47, MATCH('3 INPUT SAP DATA'!$C$6, Data!$C$26:$C$47, 0))))</f>
        <v/>
      </c>
      <c r="AR65" s="175" t="str">
        <f>IF($B65="", "", H65 * (HLOOKUP(AR$8, Data!$D$21:$O$22, 2, FALSE) - INDEX(Data!I$26:I$47, MATCH('3 INPUT SAP DATA'!$C$6, Data!$C$26:$C$47, 0))))</f>
        <v/>
      </c>
      <c r="AS65" s="175" t="str">
        <f>IF($B65="", "", I65 * (HLOOKUP(AS$8, Data!$D$21:$O$22, 2, FALSE) - INDEX(Data!J$26:J$47, MATCH('3 INPUT SAP DATA'!$C$6, Data!$C$26:$C$47, 0))))</f>
        <v/>
      </c>
      <c r="AT65" s="175" t="str">
        <f>IF($B65="", "", J65 * (HLOOKUP(AT$8, Data!$D$21:$O$22, 2, FALSE) - INDEX(Data!K$26:K$47, MATCH('3 INPUT SAP DATA'!$C$6, Data!$C$26:$C$47, 0))))</f>
        <v/>
      </c>
      <c r="AU65" s="175" t="str">
        <f>IF($B65="", "", K65 * (HLOOKUP(AU$8, Data!$D$21:$O$22, 2, FALSE) - INDEX(Data!L$26:L$47, MATCH('3 INPUT SAP DATA'!$C$6, Data!$C$26:$C$47, 0))))</f>
        <v/>
      </c>
      <c r="AV65" s="175" t="str">
        <f>IF($B65="", "", L65 * (HLOOKUP(AV$8, Data!$D$21:$O$22, 2, FALSE) - INDEX(Data!M$26:M$47, MATCH('3 INPUT SAP DATA'!$C$6, Data!$C$26:$C$47, 0))))</f>
        <v/>
      </c>
      <c r="AW65" s="175" t="str">
        <f>IF($B65="", "", M65 * (HLOOKUP(AW$8, Data!$D$21:$O$22, 2, FALSE) - INDEX(Data!N$26:N$47, MATCH('3 INPUT SAP DATA'!$C$6, Data!$C$26:$C$47, 0))))</f>
        <v/>
      </c>
      <c r="AX65" s="175" t="str">
        <f>IF($B65="", "", N65 * (HLOOKUP(AX$8, Data!$D$21:$O$22, 2, FALSE) - INDEX(Data!O$26:O$47, MATCH('3 INPUT SAP DATA'!$C$6, Data!$C$26:$C$47, 0))))</f>
        <v/>
      </c>
      <c r="AY65" s="171" t="str">
        <f>IF($B65="","",(IHG!CI66+'3 INPUT SAP DATA'!V69)/AM65)</f>
        <v/>
      </c>
      <c r="AZ65" s="171" t="str">
        <f>IF($B65="","",(IHG!CJ66+'3 INPUT SAP DATA'!W69)/AN65)</f>
        <v/>
      </c>
      <c r="BA65" s="171" t="str">
        <f>IF($B65="","",(IHG!CK66+'3 INPUT SAP DATA'!X69)/AO65)</f>
        <v/>
      </c>
      <c r="BB65" s="171" t="str">
        <f>IF($B65="","",(IHG!CL66+'3 INPUT SAP DATA'!Y69)/AP65)</f>
        <v/>
      </c>
      <c r="BC65" s="171" t="str">
        <f>IF($B65="","",(IHG!CM66+'3 INPUT SAP DATA'!Z69)/AQ65)</f>
        <v/>
      </c>
      <c r="BD65" s="171" t="str">
        <f>IF($B65="","",(IHG!CN66+'3 INPUT SAP DATA'!AA69)/AR65)</f>
        <v/>
      </c>
      <c r="BE65" s="171" t="str">
        <f>IF($B65="","",(IHG!CO66+'3 INPUT SAP DATA'!AB69)/AS65)</f>
        <v/>
      </c>
      <c r="BF65" s="171" t="str">
        <f>IF($B65="","",(IHG!CP66+'3 INPUT SAP DATA'!AC69)/AT65)</f>
        <v/>
      </c>
      <c r="BG65" s="171" t="str">
        <f>IF($B65="","",(IHG!CQ66+'3 INPUT SAP DATA'!AD69)/AU65)</f>
        <v/>
      </c>
      <c r="BH65" s="171" t="str">
        <f>IF($B65="","",(IHG!CR66+'3 INPUT SAP DATA'!AE69)/AV65)</f>
        <v/>
      </c>
      <c r="BI65" s="171" t="str">
        <f>IF($B65="","",(IHG!CS66+'3 INPUT SAP DATA'!AF69)/AW65)</f>
        <v/>
      </c>
      <c r="BJ65" s="171" t="str">
        <f>IF($B65="","",(IHG!CT66+'3 INPUT SAP DATA'!AG69)/AX65)</f>
        <v/>
      </c>
      <c r="BK65" s="171" t="str">
        <f t="shared" si="25"/>
        <v/>
      </c>
      <c r="BL65" s="171" t="str">
        <f t="shared" si="26"/>
        <v/>
      </c>
      <c r="BM65" s="171" t="str">
        <f t="shared" si="27"/>
        <v/>
      </c>
      <c r="BN65" s="171" t="str">
        <f t="shared" si="28"/>
        <v/>
      </c>
      <c r="BO65" s="171" t="str">
        <f t="shared" si="29"/>
        <v/>
      </c>
      <c r="BP65" s="171" t="str">
        <f t="shared" si="30"/>
        <v/>
      </c>
      <c r="BQ65" s="171" t="str">
        <f t="shared" si="31"/>
        <v/>
      </c>
      <c r="BR65" s="171" t="str">
        <f t="shared" si="32"/>
        <v/>
      </c>
      <c r="BS65" s="171" t="str">
        <f t="shared" si="33"/>
        <v/>
      </c>
      <c r="BT65" s="171" t="str">
        <f t="shared" si="34"/>
        <v/>
      </c>
      <c r="BU65" s="171" t="str">
        <f t="shared" si="35"/>
        <v/>
      </c>
      <c r="BV65" s="171" t="str">
        <f t="shared" si="36"/>
        <v/>
      </c>
    </row>
    <row r="66" spans="2:74" s="17" customFormat="1" ht="19.899999999999999" customHeight="1">
      <c r="B66" s="16" t="str">
        <f>IF('3 INPUT SAP DATA'!H70="","",'3 INPUT SAP DATA'!H70)</f>
        <v/>
      </c>
      <c r="C66" s="24" t="str">
        <f>IF($B66="","",'Infiltration &amp; Ventilation'!AR66+'3 INPUT SAP DATA'!$U70)</f>
        <v/>
      </c>
      <c r="D66" s="24" t="str">
        <f>IF($B66="","",'Infiltration &amp; Ventilation'!AS66+'3 INPUT SAP DATA'!$U70)</f>
        <v/>
      </c>
      <c r="E66" s="24" t="str">
        <f>IF($B66="","",'Infiltration &amp; Ventilation'!AT66+'3 INPUT SAP DATA'!$U70)</f>
        <v/>
      </c>
      <c r="F66" s="24" t="str">
        <f>IF($B66="","",'Infiltration &amp; Ventilation'!AU66+'3 INPUT SAP DATA'!$U70)</f>
        <v/>
      </c>
      <c r="G66" s="24" t="str">
        <f>IF($B66="","",'Infiltration &amp; Ventilation'!AV66+'3 INPUT SAP DATA'!$U70)</f>
        <v/>
      </c>
      <c r="H66" s="24" t="str">
        <f>IF($B66="","",'Infiltration &amp; Ventilation'!AW66+'3 INPUT SAP DATA'!$U70)</f>
        <v/>
      </c>
      <c r="I66" s="24" t="str">
        <f>IF($B66="","",'Infiltration &amp; Ventilation'!AX66+'3 INPUT SAP DATA'!$U70)</f>
        <v/>
      </c>
      <c r="J66" s="24" t="str">
        <f>IF($B66="","",'Infiltration &amp; Ventilation'!AY66+'3 INPUT SAP DATA'!$U70)</f>
        <v/>
      </c>
      <c r="K66" s="24" t="str">
        <f>IF($B66="","",'Infiltration &amp; Ventilation'!AZ66+'3 INPUT SAP DATA'!$U70)</f>
        <v/>
      </c>
      <c r="L66" s="24" t="str">
        <f>IF($B66="","",'Infiltration &amp; Ventilation'!BA66+'3 INPUT SAP DATA'!$U70)</f>
        <v/>
      </c>
      <c r="M66" s="24" t="str">
        <f>IF($B66="","",'Infiltration &amp; Ventilation'!BB66+'3 INPUT SAP DATA'!$U70)</f>
        <v/>
      </c>
      <c r="N66" s="24" t="str">
        <f>IF($B66="","",'Infiltration &amp; Ventilation'!BC66+'3 INPUT SAP DATA'!$U70)</f>
        <v/>
      </c>
      <c r="O66" s="176" t="str">
        <f>IF($B66="","",'3 INPUT SAP DATA'!$T70/(3.6*(C66/'3 INPUT SAP DATA'!$K70)))</f>
        <v/>
      </c>
      <c r="P66" s="176" t="str">
        <f>IF($B66="","",'3 INPUT SAP DATA'!$T70/(3.6*(D66/'3 INPUT SAP DATA'!$K70)))</f>
        <v/>
      </c>
      <c r="Q66" s="176" t="str">
        <f>IF($B66="","",'3 INPUT SAP DATA'!$T70/(3.6*(E66/'3 INPUT SAP DATA'!$K70)))</f>
        <v/>
      </c>
      <c r="R66" s="176" t="str">
        <f>IF($B66="","",'3 INPUT SAP DATA'!$T70/(3.6*(F66/'3 INPUT SAP DATA'!$K70)))</f>
        <v/>
      </c>
      <c r="S66" s="176" t="str">
        <f>IF($B66="","",'3 INPUT SAP DATA'!$T70/(3.6*(G66/'3 INPUT SAP DATA'!$K70)))</f>
        <v/>
      </c>
      <c r="T66" s="176" t="str">
        <f>IF($B66="","",'3 INPUT SAP DATA'!$T70/(3.6*(H66/'3 INPUT SAP DATA'!$K70)))</f>
        <v/>
      </c>
      <c r="U66" s="176" t="str">
        <f>IF($B66="","",'3 INPUT SAP DATA'!$T70/(3.6*(I66/'3 INPUT SAP DATA'!$K70)))</f>
        <v/>
      </c>
      <c r="V66" s="176" t="str">
        <f>IF($B66="","",'3 INPUT SAP DATA'!$T70/(3.6*(J66/'3 INPUT SAP DATA'!$K70)))</f>
        <v/>
      </c>
      <c r="W66" s="176" t="str">
        <f>IF($B66="","",'3 INPUT SAP DATA'!$T70/(3.6*(K66/'3 INPUT SAP DATA'!$K70)))</f>
        <v/>
      </c>
      <c r="X66" s="176" t="str">
        <f>IF($B66="","",'3 INPUT SAP DATA'!$T70/(3.6*(L66/'3 INPUT SAP DATA'!$K70)))</f>
        <v/>
      </c>
      <c r="Y66" s="176" t="str">
        <f>IF($B66="","",'3 INPUT SAP DATA'!$T70/(3.6*(M66/'3 INPUT SAP DATA'!$K70)))</f>
        <v/>
      </c>
      <c r="Z66" s="176" t="str">
        <f>IF($B66="","",'3 INPUT SAP DATA'!$T70/(3.6*(N66/'3 INPUT SAP DATA'!$K70)))</f>
        <v/>
      </c>
      <c r="AA66" s="176" t="str">
        <f t="shared" si="2"/>
        <v/>
      </c>
      <c r="AB66" s="176" t="str">
        <f t="shared" si="3"/>
        <v/>
      </c>
      <c r="AC66" s="176" t="str">
        <f t="shared" si="4"/>
        <v/>
      </c>
      <c r="AD66" s="176" t="str">
        <f t="shared" si="5"/>
        <v/>
      </c>
      <c r="AE66" s="176" t="str">
        <f t="shared" si="6"/>
        <v/>
      </c>
      <c r="AF66" s="176" t="str">
        <f t="shared" si="7"/>
        <v/>
      </c>
      <c r="AG66" s="176" t="str">
        <f t="shared" si="8"/>
        <v/>
      </c>
      <c r="AH66" s="176" t="str">
        <f t="shared" si="9"/>
        <v/>
      </c>
      <c r="AI66" s="176" t="str">
        <f t="shared" si="10"/>
        <v/>
      </c>
      <c r="AJ66" s="176" t="str">
        <f t="shared" si="11"/>
        <v/>
      </c>
      <c r="AK66" s="176" t="str">
        <f t="shared" si="12"/>
        <v/>
      </c>
      <c r="AL66" s="176" t="str">
        <f t="shared" si="13"/>
        <v/>
      </c>
      <c r="AM66" s="175" t="str">
        <f>IF($B66="", "", C66 * (HLOOKUP(AM$8, Data!$D$21:$O$22, 2, FALSE) - INDEX(Data!D$26:D$47, MATCH('3 INPUT SAP DATA'!$C$6, Data!$C$26:$C$47, 0))))</f>
        <v/>
      </c>
      <c r="AN66" s="175" t="str">
        <f>IF($B66="", "", D66 * (HLOOKUP(AN$8, Data!$D$21:$O$22, 2, FALSE) - INDEX(Data!E$26:E$47, MATCH('3 INPUT SAP DATA'!$C$6, Data!$C$26:$C$47, 0))))</f>
        <v/>
      </c>
      <c r="AO66" s="175" t="str">
        <f>IF($B66="", "", E66 * (HLOOKUP(AO$8, Data!$D$21:$O$22, 2, FALSE) - INDEX(Data!F$26:F$47, MATCH('3 INPUT SAP DATA'!$C$6, Data!$C$26:$C$47, 0))))</f>
        <v/>
      </c>
      <c r="AP66" s="175" t="str">
        <f>IF($B66="", "", F66 * (HLOOKUP(AP$8, Data!$D$21:$O$22, 2, FALSE) - INDEX(Data!G$26:G$47, MATCH('3 INPUT SAP DATA'!$C$6, Data!$C$26:$C$47, 0))))</f>
        <v/>
      </c>
      <c r="AQ66" s="175" t="str">
        <f>IF($B66="", "", G66 * (HLOOKUP(AQ$8, Data!$D$21:$O$22, 2, FALSE) - INDEX(Data!H$26:H$47, MATCH('3 INPUT SAP DATA'!$C$6, Data!$C$26:$C$47, 0))))</f>
        <v/>
      </c>
      <c r="AR66" s="175" t="str">
        <f>IF($B66="", "", H66 * (HLOOKUP(AR$8, Data!$D$21:$O$22, 2, FALSE) - INDEX(Data!I$26:I$47, MATCH('3 INPUT SAP DATA'!$C$6, Data!$C$26:$C$47, 0))))</f>
        <v/>
      </c>
      <c r="AS66" s="175" t="str">
        <f>IF($B66="", "", I66 * (HLOOKUP(AS$8, Data!$D$21:$O$22, 2, FALSE) - INDEX(Data!J$26:J$47, MATCH('3 INPUT SAP DATA'!$C$6, Data!$C$26:$C$47, 0))))</f>
        <v/>
      </c>
      <c r="AT66" s="175" t="str">
        <f>IF($B66="", "", J66 * (HLOOKUP(AT$8, Data!$D$21:$O$22, 2, FALSE) - INDEX(Data!K$26:K$47, MATCH('3 INPUT SAP DATA'!$C$6, Data!$C$26:$C$47, 0))))</f>
        <v/>
      </c>
      <c r="AU66" s="175" t="str">
        <f>IF($B66="", "", K66 * (HLOOKUP(AU$8, Data!$D$21:$O$22, 2, FALSE) - INDEX(Data!L$26:L$47, MATCH('3 INPUT SAP DATA'!$C$6, Data!$C$26:$C$47, 0))))</f>
        <v/>
      </c>
      <c r="AV66" s="175" t="str">
        <f>IF($B66="", "", L66 * (HLOOKUP(AV$8, Data!$D$21:$O$22, 2, FALSE) - INDEX(Data!M$26:M$47, MATCH('3 INPUT SAP DATA'!$C$6, Data!$C$26:$C$47, 0))))</f>
        <v/>
      </c>
      <c r="AW66" s="175" t="str">
        <f>IF($B66="", "", M66 * (HLOOKUP(AW$8, Data!$D$21:$O$22, 2, FALSE) - INDEX(Data!N$26:N$47, MATCH('3 INPUT SAP DATA'!$C$6, Data!$C$26:$C$47, 0))))</f>
        <v/>
      </c>
      <c r="AX66" s="175" t="str">
        <f>IF($B66="", "", N66 * (HLOOKUP(AX$8, Data!$D$21:$O$22, 2, FALSE) - INDEX(Data!O$26:O$47, MATCH('3 INPUT SAP DATA'!$C$6, Data!$C$26:$C$47, 0))))</f>
        <v/>
      </c>
      <c r="AY66" s="171" t="str">
        <f>IF($B66="","",(IHG!CI67+'3 INPUT SAP DATA'!V70)/AM66)</f>
        <v/>
      </c>
      <c r="AZ66" s="171" t="str">
        <f>IF($B66="","",(IHG!CJ67+'3 INPUT SAP DATA'!W70)/AN66)</f>
        <v/>
      </c>
      <c r="BA66" s="171" t="str">
        <f>IF($B66="","",(IHG!CK67+'3 INPUT SAP DATA'!X70)/AO66)</f>
        <v/>
      </c>
      <c r="BB66" s="171" t="str">
        <f>IF($B66="","",(IHG!CL67+'3 INPUT SAP DATA'!Y70)/AP66)</f>
        <v/>
      </c>
      <c r="BC66" s="171" t="str">
        <f>IF($B66="","",(IHG!CM67+'3 INPUT SAP DATA'!Z70)/AQ66)</f>
        <v/>
      </c>
      <c r="BD66" s="171" t="str">
        <f>IF($B66="","",(IHG!CN67+'3 INPUT SAP DATA'!AA70)/AR66)</f>
        <v/>
      </c>
      <c r="BE66" s="171" t="str">
        <f>IF($B66="","",(IHG!CO67+'3 INPUT SAP DATA'!AB70)/AS66)</f>
        <v/>
      </c>
      <c r="BF66" s="171" t="str">
        <f>IF($B66="","",(IHG!CP67+'3 INPUT SAP DATA'!AC70)/AT66)</f>
        <v/>
      </c>
      <c r="BG66" s="171" t="str">
        <f>IF($B66="","",(IHG!CQ67+'3 INPUT SAP DATA'!AD70)/AU66)</f>
        <v/>
      </c>
      <c r="BH66" s="171" t="str">
        <f>IF($B66="","",(IHG!CR67+'3 INPUT SAP DATA'!AE70)/AV66)</f>
        <v/>
      </c>
      <c r="BI66" s="171" t="str">
        <f>IF($B66="","",(IHG!CS67+'3 INPUT SAP DATA'!AF70)/AW66)</f>
        <v/>
      </c>
      <c r="BJ66" s="171" t="str">
        <f>IF($B66="","",(IHG!CT67+'3 INPUT SAP DATA'!AG70)/AX66)</f>
        <v/>
      </c>
      <c r="BK66" s="171" t="str">
        <f t="shared" si="25"/>
        <v/>
      </c>
      <c r="BL66" s="171" t="str">
        <f t="shared" si="26"/>
        <v/>
      </c>
      <c r="BM66" s="171" t="str">
        <f t="shared" si="27"/>
        <v/>
      </c>
      <c r="BN66" s="171" t="str">
        <f t="shared" si="28"/>
        <v/>
      </c>
      <c r="BO66" s="171" t="str">
        <f t="shared" si="29"/>
        <v/>
      </c>
      <c r="BP66" s="171" t="str">
        <f t="shared" si="30"/>
        <v/>
      </c>
      <c r="BQ66" s="171" t="str">
        <f t="shared" si="31"/>
        <v/>
      </c>
      <c r="BR66" s="171" t="str">
        <f t="shared" si="32"/>
        <v/>
      </c>
      <c r="BS66" s="171" t="str">
        <f t="shared" si="33"/>
        <v/>
      </c>
      <c r="BT66" s="171" t="str">
        <f t="shared" si="34"/>
        <v/>
      </c>
      <c r="BU66" s="171" t="str">
        <f t="shared" si="35"/>
        <v/>
      </c>
      <c r="BV66" s="171" t="str">
        <f t="shared" si="36"/>
        <v/>
      </c>
    </row>
    <row r="67" spans="2:74" s="17" customFormat="1" ht="19.899999999999999" customHeight="1">
      <c r="B67" s="16" t="str">
        <f>IF('3 INPUT SAP DATA'!H71="","",'3 INPUT SAP DATA'!H71)</f>
        <v/>
      </c>
      <c r="C67" s="24" t="str">
        <f>IF($B67="","",'Infiltration &amp; Ventilation'!AR67+'3 INPUT SAP DATA'!$U71)</f>
        <v/>
      </c>
      <c r="D67" s="24" t="str">
        <f>IF($B67="","",'Infiltration &amp; Ventilation'!AS67+'3 INPUT SAP DATA'!$U71)</f>
        <v/>
      </c>
      <c r="E67" s="24" t="str">
        <f>IF($B67="","",'Infiltration &amp; Ventilation'!AT67+'3 INPUT SAP DATA'!$U71)</f>
        <v/>
      </c>
      <c r="F67" s="24" t="str">
        <f>IF($B67="","",'Infiltration &amp; Ventilation'!AU67+'3 INPUT SAP DATA'!$U71)</f>
        <v/>
      </c>
      <c r="G67" s="24" t="str">
        <f>IF($B67="","",'Infiltration &amp; Ventilation'!AV67+'3 INPUT SAP DATA'!$U71)</f>
        <v/>
      </c>
      <c r="H67" s="24" t="str">
        <f>IF($B67="","",'Infiltration &amp; Ventilation'!AW67+'3 INPUT SAP DATA'!$U71)</f>
        <v/>
      </c>
      <c r="I67" s="24" t="str">
        <f>IF($B67="","",'Infiltration &amp; Ventilation'!AX67+'3 INPUT SAP DATA'!$U71)</f>
        <v/>
      </c>
      <c r="J67" s="24" t="str">
        <f>IF($B67="","",'Infiltration &amp; Ventilation'!AY67+'3 INPUT SAP DATA'!$U71)</f>
        <v/>
      </c>
      <c r="K67" s="24" t="str">
        <f>IF($B67="","",'Infiltration &amp; Ventilation'!AZ67+'3 INPUT SAP DATA'!$U71)</f>
        <v/>
      </c>
      <c r="L67" s="24" t="str">
        <f>IF($B67="","",'Infiltration &amp; Ventilation'!BA67+'3 INPUT SAP DATA'!$U71)</f>
        <v/>
      </c>
      <c r="M67" s="24" t="str">
        <f>IF($B67="","",'Infiltration &amp; Ventilation'!BB67+'3 INPUT SAP DATA'!$U71)</f>
        <v/>
      </c>
      <c r="N67" s="24" t="str">
        <f>IF($B67="","",'Infiltration &amp; Ventilation'!BC67+'3 INPUT SAP DATA'!$U71)</f>
        <v/>
      </c>
      <c r="O67" s="176" t="str">
        <f>IF($B67="","",'3 INPUT SAP DATA'!$T71/(3.6*(C67/'3 INPUT SAP DATA'!$K71)))</f>
        <v/>
      </c>
      <c r="P67" s="176" t="str">
        <f>IF($B67="","",'3 INPUT SAP DATA'!$T71/(3.6*(D67/'3 INPUT SAP DATA'!$K71)))</f>
        <v/>
      </c>
      <c r="Q67" s="176" t="str">
        <f>IF($B67="","",'3 INPUT SAP DATA'!$T71/(3.6*(E67/'3 INPUT SAP DATA'!$K71)))</f>
        <v/>
      </c>
      <c r="R67" s="176" t="str">
        <f>IF($B67="","",'3 INPUT SAP DATA'!$T71/(3.6*(F67/'3 INPUT SAP DATA'!$K71)))</f>
        <v/>
      </c>
      <c r="S67" s="176" t="str">
        <f>IF($B67="","",'3 INPUT SAP DATA'!$T71/(3.6*(G67/'3 INPUT SAP DATA'!$K71)))</f>
        <v/>
      </c>
      <c r="T67" s="176" t="str">
        <f>IF($B67="","",'3 INPUT SAP DATA'!$T71/(3.6*(H67/'3 INPUT SAP DATA'!$K71)))</f>
        <v/>
      </c>
      <c r="U67" s="176" t="str">
        <f>IF($B67="","",'3 INPUT SAP DATA'!$T71/(3.6*(I67/'3 INPUT SAP DATA'!$K71)))</f>
        <v/>
      </c>
      <c r="V67" s="176" t="str">
        <f>IF($B67="","",'3 INPUT SAP DATA'!$T71/(3.6*(J67/'3 INPUT SAP DATA'!$K71)))</f>
        <v/>
      </c>
      <c r="W67" s="176" t="str">
        <f>IF($B67="","",'3 INPUT SAP DATA'!$T71/(3.6*(K67/'3 INPUT SAP DATA'!$K71)))</f>
        <v/>
      </c>
      <c r="X67" s="176" t="str">
        <f>IF($B67="","",'3 INPUT SAP DATA'!$T71/(3.6*(L67/'3 INPUT SAP DATA'!$K71)))</f>
        <v/>
      </c>
      <c r="Y67" s="176" t="str">
        <f>IF($B67="","",'3 INPUT SAP DATA'!$T71/(3.6*(M67/'3 INPUT SAP DATA'!$K71)))</f>
        <v/>
      </c>
      <c r="Z67" s="176" t="str">
        <f>IF($B67="","",'3 INPUT SAP DATA'!$T71/(3.6*(N67/'3 INPUT SAP DATA'!$K71)))</f>
        <v/>
      </c>
      <c r="AA67" s="176" t="str">
        <f t="shared" si="2"/>
        <v/>
      </c>
      <c r="AB67" s="176" t="str">
        <f t="shared" si="3"/>
        <v/>
      </c>
      <c r="AC67" s="176" t="str">
        <f t="shared" si="4"/>
        <v/>
      </c>
      <c r="AD67" s="176" t="str">
        <f t="shared" si="5"/>
        <v/>
      </c>
      <c r="AE67" s="176" t="str">
        <f t="shared" si="6"/>
        <v/>
      </c>
      <c r="AF67" s="176" t="str">
        <f t="shared" si="7"/>
        <v/>
      </c>
      <c r="AG67" s="176" t="str">
        <f t="shared" si="8"/>
        <v/>
      </c>
      <c r="AH67" s="176" t="str">
        <f t="shared" si="9"/>
        <v/>
      </c>
      <c r="AI67" s="176" t="str">
        <f t="shared" si="10"/>
        <v/>
      </c>
      <c r="AJ67" s="176" t="str">
        <f t="shared" si="11"/>
        <v/>
      </c>
      <c r="AK67" s="176" t="str">
        <f t="shared" si="12"/>
        <v/>
      </c>
      <c r="AL67" s="176" t="str">
        <f t="shared" si="13"/>
        <v/>
      </c>
      <c r="AM67" s="175" t="str">
        <f>IF($B67="", "", C67 * (HLOOKUP(AM$8, Data!$D$21:$O$22, 2, FALSE) - INDEX(Data!D$26:D$47, MATCH('3 INPUT SAP DATA'!$C$6, Data!$C$26:$C$47, 0))))</f>
        <v/>
      </c>
      <c r="AN67" s="175" t="str">
        <f>IF($B67="", "", D67 * (HLOOKUP(AN$8, Data!$D$21:$O$22, 2, FALSE) - INDEX(Data!E$26:E$47, MATCH('3 INPUT SAP DATA'!$C$6, Data!$C$26:$C$47, 0))))</f>
        <v/>
      </c>
      <c r="AO67" s="175" t="str">
        <f>IF($B67="", "", E67 * (HLOOKUP(AO$8, Data!$D$21:$O$22, 2, FALSE) - INDEX(Data!F$26:F$47, MATCH('3 INPUT SAP DATA'!$C$6, Data!$C$26:$C$47, 0))))</f>
        <v/>
      </c>
      <c r="AP67" s="175" t="str">
        <f>IF($B67="", "", F67 * (HLOOKUP(AP$8, Data!$D$21:$O$22, 2, FALSE) - INDEX(Data!G$26:G$47, MATCH('3 INPUT SAP DATA'!$C$6, Data!$C$26:$C$47, 0))))</f>
        <v/>
      </c>
      <c r="AQ67" s="175" t="str">
        <f>IF($B67="", "", G67 * (HLOOKUP(AQ$8, Data!$D$21:$O$22, 2, FALSE) - INDEX(Data!H$26:H$47, MATCH('3 INPUT SAP DATA'!$C$6, Data!$C$26:$C$47, 0))))</f>
        <v/>
      </c>
      <c r="AR67" s="175" t="str">
        <f>IF($B67="", "", H67 * (HLOOKUP(AR$8, Data!$D$21:$O$22, 2, FALSE) - INDEX(Data!I$26:I$47, MATCH('3 INPUT SAP DATA'!$C$6, Data!$C$26:$C$47, 0))))</f>
        <v/>
      </c>
      <c r="AS67" s="175" t="str">
        <f>IF($B67="", "", I67 * (HLOOKUP(AS$8, Data!$D$21:$O$22, 2, FALSE) - INDEX(Data!J$26:J$47, MATCH('3 INPUT SAP DATA'!$C$6, Data!$C$26:$C$47, 0))))</f>
        <v/>
      </c>
      <c r="AT67" s="175" t="str">
        <f>IF($B67="", "", J67 * (HLOOKUP(AT$8, Data!$D$21:$O$22, 2, FALSE) - INDEX(Data!K$26:K$47, MATCH('3 INPUT SAP DATA'!$C$6, Data!$C$26:$C$47, 0))))</f>
        <v/>
      </c>
      <c r="AU67" s="175" t="str">
        <f>IF($B67="", "", K67 * (HLOOKUP(AU$8, Data!$D$21:$O$22, 2, FALSE) - INDEX(Data!L$26:L$47, MATCH('3 INPUT SAP DATA'!$C$6, Data!$C$26:$C$47, 0))))</f>
        <v/>
      </c>
      <c r="AV67" s="175" t="str">
        <f>IF($B67="", "", L67 * (HLOOKUP(AV$8, Data!$D$21:$O$22, 2, FALSE) - INDEX(Data!M$26:M$47, MATCH('3 INPUT SAP DATA'!$C$6, Data!$C$26:$C$47, 0))))</f>
        <v/>
      </c>
      <c r="AW67" s="175" t="str">
        <f>IF($B67="", "", M67 * (HLOOKUP(AW$8, Data!$D$21:$O$22, 2, FALSE) - INDEX(Data!N$26:N$47, MATCH('3 INPUT SAP DATA'!$C$6, Data!$C$26:$C$47, 0))))</f>
        <v/>
      </c>
      <c r="AX67" s="175" t="str">
        <f>IF($B67="", "", N67 * (HLOOKUP(AX$8, Data!$D$21:$O$22, 2, FALSE) - INDEX(Data!O$26:O$47, MATCH('3 INPUT SAP DATA'!$C$6, Data!$C$26:$C$47, 0))))</f>
        <v/>
      </c>
      <c r="AY67" s="171" t="str">
        <f>IF($B67="","",(IHG!CI68+'3 INPUT SAP DATA'!V71)/AM67)</f>
        <v/>
      </c>
      <c r="AZ67" s="171" t="str">
        <f>IF($B67="","",(IHG!CJ68+'3 INPUT SAP DATA'!W71)/AN67)</f>
        <v/>
      </c>
      <c r="BA67" s="171" t="str">
        <f>IF($B67="","",(IHG!CK68+'3 INPUT SAP DATA'!X71)/AO67)</f>
        <v/>
      </c>
      <c r="BB67" s="171" t="str">
        <f>IF($B67="","",(IHG!CL68+'3 INPUT SAP DATA'!Y71)/AP67)</f>
        <v/>
      </c>
      <c r="BC67" s="171" t="str">
        <f>IF($B67="","",(IHG!CM68+'3 INPUT SAP DATA'!Z71)/AQ67)</f>
        <v/>
      </c>
      <c r="BD67" s="171" t="str">
        <f>IF($B67="","",(IHG!CN68+'3 INPUT SAP DATA'!AA71)/AR67)</f>
        <v/>
      </c>
      <c r="BE67" s="171" t="str">
        <f>IF($B67="","",(IHG!CO68+'3 INPUT SAP DATA'!AB71)/AS67)</f>
        <v/>
      </c>
      <c r="BF67" s="171" t="str">
        <f>IF($B67="","",(IHG!CP68+'3 INPUT SAP DATA'!AC71)/AT67)</f>
        <v/>
      </c>
      <c r="BG67" s="171" t="str">
        <f>IF($B67="","",(IHG!CQ68+'3 INPUT SAP DATA'!AD71)/AU67)</f>
        <v/>
      </c>
      <c r="BH67" s="171" t="str">
        <f>IF($B67="","",(IHG!CR68+'3 INPUT SAP DATA'!AE71)/AV67)</f>
        <v/>
      </c>
      <c r="BI67" s="171" t="str">
        <f>IF($B67="","",(IHG!CS68+'3 INPUT SAP DATA'!AF71)/AW67)</f>
        <v/>
      </c>
      <c r="BJ67" s="171" t="str">
        <f>IF($B67="","",(IHG!CT68+'3 INPUT SAP DATA'!AG71)/AX67)</f>
        <v/>
      </c>
      <c r="BK67" s="171" t="str">
        <f t="shared" si="25"/>
        <v/>
      </c>
      <c r="BL67" s="171" t="str">
        <f t="shared" si="26"/>
        <v/>
      </c>
      <c r="BM67" s="171" t="str">
        <f t="shared" si="27"/>
        <v/>
      </c>
      <c r="BN67" s="171" t="str">
        <f t="shared" si="28"/>
        <v/>
      </c>
      <c r="BO67" s="171" t="str">
        <f t="shared" si="29"/>
        <v/>
      </c>
      <c r="BP67" s="171" t="str">
        <f t="shared" si="30"/>
        <v/>
      </c>
      <c r="BQ67" s="171" t="str">
        <f t="shared" si="31"/>
        <v/>
      </c>
      <c r="BR67" s="171" t="str">
        <f t="shared" si="32"/>
        <v/>
      </c>
      <c r="BS67" s="171" t="str">
        <f t="shared" si="33"/>
        <v/>
      </c>
      <c r="BT67" s="171" t="str">
        <f t="shared" si="34"/>
        <v/>
      </c>
      <c r="BU67" s="171" t="str">
        <f t="shared" si="35"/>
        <v/>
      </c>
      <c r="BV67" s="171" t="str">
        <f t="shared" si="36"/>
        <v/>
      </c>
    </row>
    <row r="68" spans="2:74" s="17" customFormat="1" ht="19.899999999999999" customHeight="1">
      <c r="B68" s="16" t="str">
        <f>IF('3 INPUT SAP DATA'!H72="","",'3 INPUT SAP DATA'!H72)</f>
        <v/>
      </c>
      <c r="C68" s="24" t="str">
        <f>IF($B68="","",'Infiltration &amp; Ventilation'!AR68+'3 INPUT SAP DATA'!$U72)</f>
        <v/>
      </c>
      <c r="D68" s="24" t="str">
        <f>IF($B68="","",'Infiltration &amp; Ventilation'!AS68+'3 INPUT SAP DATA'!$U72)</f>
        <v/>
      </c>
      <c r="E68" s="24" t="str">
        <f>IF($B68="","",'Infiltration &amp; Ventilation'!AT68+'3 INPUT SAP DATA'!$U72)</f>
        <v/>
      </c>
      <c r="F68" s="24" t="str">
        <f>IF($B68="","",'Infiltration &amp; Ventilation'!AU68+'3 INPUT SAP DATA'!$U72)</f>
        <v/>
      </c>
      <c r="G68" s="24" t="str">
        <f>IF($B68="","",'Infiltration &amp; Ventilation'!AV68+'3 INPUT SAP DATA'!$U72)</f>
        <v/>
      </c>
      <c r="H68" s="24" t="str">
        <f>IF($B68="","",'Infiltration &amp; Ventilation'!AW68+'3 INPUT SAP DATA'!$U72)</f>
        <v/>
      </c>
      <c r="I68" s="24" t="str">
        <f>IF($B68="","",'Infiltration &amp; Ventilation'!AX68+'3 INPUT SAP DATA'!$U72)</f>
        <v/>
      </c>
      <c r="J68" s="24" t="str">
        <f>IF($B68="","",'Infiltration &amp; Ventilation'!AY68+'3 INPUT SAP DATA'!$U72)</f>
        <v/>
      </c>
      <c r="K68" s="24" t="str">
        <f>IF($B68="","",'Infiltration &amp; Ventilation'!AZ68+'3 INPUT SAP DATA'!$U72)</f>
        <v/>
      </c>
      <c r="L68" s="24" t="str">
        <f>IF($B68="","",'Infiltration &amp; Ventilation'!BA68+'3 INPUT SAP DATA'!$U72)</f>
        <v/>
      </c>
      <c r="M68" s="24" t="str">
        <f>IF($B68="","",'Infiltration &amp; Ventilation'!BB68+'3 INPUT SAP DATA'!$U72)</f>
        <v/>
      </c>
      <c r="N68" s="24" t="str">
        <f>IF($B68="","",'Infiltration &amp; Ventilation'!BC68+'3 INPUT SAP DATA'!$U72)</f>
        <v/>
      </c>
      <c r="O68" s="176" t="str">
        <f>IF($B68="","",'3 INPUT SAP DATA'!$T72/(3.6*(C68/'3 INPUT SAP DATA'!$K72)))</f>
        <v/>
      </c>
      <c r="P68" s="176" t="str">
        <f>IF($B68="","",'3 INPUT SAP DATA'!$T72/(3.6*(D68/'3 INPUT SAP DATA'!$K72)))</f>
        <v/>
      </c>
      <c r="Q68" s="176" t="str">
        <f>IF($B68="","",'3 INPUT SAP DATA'!$T72/(3.6*(E68/'3 INPUT SAP DATA'!$K72)))</f>
        <v/>
      </c>
      <c r="R68" s="176" t="str">
        <f>IF($B68="","",'3 INPUT SAP DATA'!$T72/(3.6*(F68/'3 INPUT SAP DATA'!$K72)))</f>
        <v/>
      </c>
      <c r="S68" s="176" t="str">
        <f>IF($B68="","",'3 INPUT SAP DATA'!$T72/(3.6*(G68/'3 INPUT SAP DATA'!$K72)))</f>
        <v/>
      </c>
      <c r="T68" s="176" t="str">
        <f>IF($B68="","",'3 INPUT SAP DATA'!$T72/(3.6*(H68/'3 INPUT SAP DATA'!$K72)))</f>
        <v/>
      </c>
      <c r="U68" s="176" t="str">
        <f>IF($B68="","",'3 INPUT SAP DATA'!$T72/(3.6*(I68/'3 INPUT SAP DATA'!$K72)))</f>
        <v/>
      </c>
      <c r="V68" s="176" t="str">
        <f>IF($B68="","",'3 INPUT SAP DATA'!$T72/(3.6*(J68/'3 INPUT SAP DATA'!$K72)))</f>
        <v/>
      </c>
      <c r="W68" s="176" t="str">
        <f>IF($B68="","",'3 INPUT SAP DATA'!$T72/(3.6*(K68/'3 INPUT SAP DATA'!$K72)))</f>
        <v/>
      </c>
      <c r="X68" s="176" t="str">
        <f>IF($B68="","",'3 INPUT SAP DATA'!$T72/(3.6*(L68/'3 INPUT SAP DATA'!$K72)))</f>
        <v/>
      </c>
      <c r="Y68" s="176" t="str">
        <f>IF($B68="","",'3 INPUT SAP DATA'!$T72/(3.6*(M68/'3 INPUT SAP DATA'!$K72)))</f>
        <v/>
      </c>
      <c r="Z68" s="176" t="str">
        <f>IF($B68="","",'3 INPUT SAP DATA'!$T72/(3.6*(N68/'3 INPUT SAP DATA'!$K72)))</f>
        <v/>
      </c>
      <c r="AA68" s="176" t="str">
        <f t="shared" si="2"/>
        <v/>
      </c>
      <c r="AB68" s="176" t="str">
        <f t="shared" si="3"/>
        <v/>
      </c>
      <c r="AC68" s="176" t="str">
        <f t="shared" si="4"/>
        <v/>
      </c>
      <c r="AD68" s="176" t="str">
        <f t="shared" si="5"/>
        <v/>
      </c>
      <c r="AE68" s="176" t="str">
        <f t="shared" si="6"/>
        <v/>
      </c>
      <c r="AF68" s="176" t="str">
        <f t="shared" si="7"/>
        <v/>
      </c>
      <c r="AG68" s="176" t="str">
        <f t="shared" si="8"/>
        <v/>
      </c>
      <c r="AH68" s="176" t="str">
        <f t="shared" si="9"/>
        <v/>
      </c>
      <c r="AI68" s="176" t="str">
        <f t="shared" si="10"/>
        <v/>
      </c>
      <c r="AJ68" s="176" t="str">
        <f t="shared" si="11"/>
        <v/>
      </c>
      <c r="AK68" s="176" t="str">
        <f t="shared" si="12"/>
        <v/>
      </c>
      <c r="AL68" s="176" t="str">
        <f t="shared" si="13"/>
        <v/>
      </c>
      <c r="AM68" s="175" t="str">
        <f>IF($B68="", "", C68 * (HLOOKUP(AM$8, Data!$D$21:$O$22, 2, FALSE) - INDEX(Data!D$26:D$47, MATCH('3 INPUT SAP DATA'!$C$6, Data!$C$26:$C$47, 0))))</f>
        <v/>
      </c>
      <c r="AN68" s="175" t="str">
        <f>IF($B68="", "", D68 * (HLOOKUP(AN$8, Data!$D$21:$O$22, 2, FALSE) - INDEX(Data!E$26:E$47, MATCH('3 INPUT SAP DATA'!$C$6, Data!$C$26:$C$47, 0))))</f>
        <v/>
      </c>
      <c r="AO68" s="175" t="str">
        <f>IF($B68="", "", E68 * (HLOOKUP(AO$8, Data!$D$21:$O$22, 2, FALSE) - INDEX(Data!F$26:F$47, MATCH('3 INPUT SAP DATA'!$C$6, Data!$C$26:$C$47, 0))))</f>
        <v/>
      </c>
      <c r="AP68" s="175" t="str">
        <f>IF($B68="", "", F68 * (HLOOKUP(AP$8, Data!$D$21:$O$22, 2, FALSE) - INDEX(Data!G$26:G$47, MATCH('3 INPUT SAP DATA'!$C$6, Data!$C$26:$C$47, 0))))</f>
        <v/>
      </c>
      <c r="AQ68" s="175" t="str">
        <f>IF($B68="", "", G68 * (HLOOKUP(AQ$8, Data!$D$21:$O$22, 2, FALSE) - INDEX(Data!H$26:H$47, MATCH('3 INPUT SAP DATA'!$C$6, Data!$C$26:$C$47, 0))))</f>
        <v/>
      </c>
      <c r="AR68" s="175" t="str">
        <f>IF($B68="", "", H68 * (HLOOKUP(AR$8, Data!$D$21:$O$22, 2, FALSE) - INDEX(Data!I$26:I$47, MATCH('3 INPUT SAP DATA'!$C$6, Data!$C$26:$C$47, 0))))</f>
        <v/>
      </c>
      <c r="AS68" s="175" t="str">
        <f>IF($B68="", "", I68 * (HLOOKUP(AS$8, Data!$D$21:$O$22, 2, FALSE) - INDEX(Data!J$26:J$47, MATCH('3 INPUT SAP DATA'!$C$6, Data!$C$26:$C$47, 0))))</f>
        <v/>
      </c>
      <c r="AT68" s="175" t="str">
        <f>IF($B68="", "", J68 * (HLOOKUP(AT$8, Data!$D$21:$O$22, 2, FALSE) - INDEX(Data!K$26:K$47, MATCH('3 INPUT SAP DATA'!$C$6, Data!$C$26:$C$47, 0))))</f>
        <v/>
      </c>
      <c r="AU68" s="175" t="str">
        <f>IF($B68="", "", K68 * (HLOOKUP(AU$8, Data!$D$21:$O$22, 2, FALSE) - INDEX(Data!L$26:L$47, MATCH('3 INPUT SAP DATA'!$C$6, Data!$C$26:$C$47, 0))))</f>
        <v/>
      </c>
      <c r="AV68" s="175" t="str">
        <f>IF($B68="", "", L68 * (HLOOKUP(AV$8, Data!$D$21:$O$22, 2, FALSE) - INDEX(Data!M$26:M$47, MATCH('3 INPUT SAP DATA'!$C$6, Data!$C$26:$C$47, 0))))</f>
        <v/>
      </c>
      <c r="AW68" s="175" t="str">
        <f>IF($B68="", "", M68 * (HLOOKUP(AW$8, Data!$D$21:$O$22, 2, FALSE) - INDEX(Data!N$26:N$47, MATCH('3 INPUT SAP DATA'!$C$6, Data!$C$26:$C$47, 0))))</f>
        <v/>
      </c>
      <c r="AX68" s="175" t="str">
        <f>IF($B68="", "", N68 * (HLOOKUP(AX$8, Data!$D$21:$O$22, 2, FALSE) - INDEX(Data!O$26:O$47, MATCH('3 INPUT SAP DATA'!$C$6, Data!$C$26:$C$47, 0))))</f>
        <v/>
      </c>
      <c r="AY68" s="171" t="str">
        <f>IF($B68="","",(IHG!CI69+'3 INPUT SAP DATA'!V72)/AM68)</f>
        <v/>
      </c>
      <c r="AZ68" s="171" t="str">
        <f>IF($B68="","",(IHG!CJ69+'3 INPUT SAP DATA'!W72)/AN68)</f>
        <v/>
      </c>
      <c r="BA68" s="171" t="str">
        <f>IF($B68="","",(IHG!CK69+'3 INPUT SAP DATA'!X72)/AO68)</f>
        <v/>
      </c>
      <c r="BB68" s="171" t="str">
        <f>IF($B68="","",(IHG!CL69+'3 INPUT SAP DATA'!Y72)/AP68)</f>
        <v/>
      </c>
      <c r="BC68" s="171" t="str">
        <f>IF($B68="","",(IHG!CM69+'3 INPUT SAP DATA'!Z72)/AQ68)</f>
        <v/>
      </c>
      <c r="BD68" s="171" t="str">
        <f>IF($B68="","",(IHG!CN69+'3 INPUT SAP DATA'!AA72)/AR68)</f>
        <v/>
      </c>
      <c r="BE68" s="171" t="str">
        <f>IF($B68="","",(IHG!CO69+'3 INPUT SAP DATA'!AB72)/AS68)</f>
        <v/>
      </c>
      <c r="BF68" s="171" t="str">
        <f>IF($B68="","",(IHG!CP69+'3 INPUT SAP DATA'!AC72)/AT68)</f>
        <v/>
      </c>
      <c r="BG68" s="171" t="str">
        <f>IF($B68="","",(IHG!CQ69+'3 INPUT SAP DATA'!AD72)/AU68)</f>
        <v/>
      </c>
      <c r="BH68" s="171" t="str">
        <f>IF($B68="","",(IHG!CR69+'3 INPUT SAP DATA'!AE72)/AV68)</f>
        <v/>
      </c>
      <c r="BI68" s="171" t="str">
        <f>IF($B68="","",(IHG!CS69+'3 INPUT SAP DATA'!AF72)/AW68)</f>
        <v/>
      </c>
      <c r="BJ68" s="171" t="str">
        <f>IF($B68="","",(IHG!CT69+'3 INPUT SAP DATA'!AG72)/AX68)</f>
        <v/>
      </c>
      <c r="BK68" s="171" t="str">
        <f t="shared" si="25"/>
        <v/>
      </c>
      <c r="BL68" s="171" t="str">
        <f t="shared" si="26"/>
        <v/>
      </c>
      <c r="BM68" s="171" t="str">
        <f t="shared" si="27"/>
        <v/>
      </c>
      <c r="BN68" s="171" t="str">
        <f t="shared" si="28"/>
        <v/>
      </c>
      <c r="BO68" s="171" t="str">
        <f t="shared" si="29"/>
        <v/>
      </c>
      <c r="BP68" s="171" t="str">
        <f t="shared" si="30"/>
        <v/>
      </c>
      <c r="BQ68" s="171" t="str">
        <f t="shared" si="31"/>
        <v/>
      </c>
      <c r="BR68" s="171" t="str">
        <f t="shared" si="32"/>
        <v/>
      </c>
      <c r="BS68" s="171" t="str">
        <f t="shared" si="33"/>
        <v/>
      </c>
      <c r="BT68" s="171" t="str">
        <f t="shared" si="34"/>
        <v/>
      </c>
      <c r="BU68" s="171" t="str">
        <f t="shared" si="35"/>
        <v/>
      </c>
      <c r="BV68" s="171" t="str">
        <f t="shared" si="36"/>
        <v/>
      </c>
    </row>
    <row r="69" spans="2:74" s="17" customFormat="1" ht="19.899999999999999" customHeight="1">
      <c r="B69" s="16" t="str">
        <f>IF('3 INPUT SAP DATA'!H73="","",'3 INPUT SAP DATA'!H73)</f>
        <v/>
      </c>
      <c r="C69" s="24" t="str">
        <f>IF($B69="","",'Infiltration &amp; Ventilation'!AR69+'3 INPUT SAP DATA'!$U73)</f>
        <v/>
      </c>
      <c r="D69" s="24" t="str">
        <f>IF($B69="","",'Infiltration &amp; Ventilation'!AS69+'3 INPUT SAP DATA'!$U73)</f>
        <v/>
      </c>
      <c r="E69" s="24" t="str">
        <f>IF($B69="","",'Infiltration &amp; Ventilation'!AT69+'3 INPUT SAP DATA'!$U73)</f>
        <v/>
      </c>
      <c r="F69" s="24" t="str">
        <f>IF($B69="","",'Infiltration &amp; Ventilation'!AU69+'3 INPUT SAP DATA'!$U73)</f>
        <v/>
      </c>
      <c r="G69" s="24" t="str">
        <f>IF($B69="","",'Infiltration &amp; Ventilation'!AV69+'3 INPUT SAP DATA'!$U73)</f>
        <v/>
      </c>
      <c r="H69" s="24" t="str">
        <f>IF($B69="","",'Infiltration &amp; Ventilation'!AW69+'3 INPUT SAP DATA'!$U73)</f>
        <v/>
      </c>
      <c r="I69" s="24" t="str">
        <f>IF($B69="","",'Infiltration &amp; Ventilation'!AX69+'3 INPUT SAP DATA'!$U73)</f>
        <v/>
      </c>
      <c r="J69" s="24" t="str">
        <f>IF($B69="","",'Infiltration &amp; Ventilation'!AY69+'3 INPUT SAP DATA'!$U73)</f>
        <v/>
      </c>
      <c r="K69" s="24" t="str">
        <f>IF($B69="","",'Infiltration &amp; Ventilation'!AZ69+'3 INPUT SAP DATA'!$U73)</f>
        <v/>
      </c>
      <c r="L69" s="24" t="str">
        <f>IF($B69="","",'Infiltration &amp; Ventilation'!BA69+'3 INPUT SAP DATA'!$U73)</f>
        <v/>
      </c>
      <c r="M69" s="24" t="str">
        <f>IF($B69="","",'Infiltration &amp; Ventilation'!BB69+'3 INPUT SAP DATA'!$U73)</f>
        <v/>
      </c>
      <c r="N69" s="24" t="str">
        <f>IF($B69="","",'Infiltration &amp; Ventilation'!BC69+'3 INPUT SAP DATA'!$U73)</f>
        <v/>
      </c>
      <c r="O69" s="176" t="str">
        <f>IF($B69="","",'3 INPUT SAP DATA'!$T73/(3.6*(C69/'3 INPUT SAP DATA'!$K73)))</f>
        <v/>
      </c>
      <c r="P69" s="176" t="str">
        <f>IF($B69="","",'3 INPUT SAP DATA'!$T73/(3.6*(D69/'3 INPUT SAP DATA'!$K73)))</f>
        <v/>
      </c>
      <c r="Q69" s="176" t="str">
        <f>IF($B69="","",'3 INPUT SAP DATA'!$T73/(3.6*(E69/'3 INPUT SAP DATA'!$K73)))</f>
        <v/>
      </c>
      <c r="R69" s="176" t="str">
        <f>IF($B69="","",'3 INPUT SAP DATA'!$T73/(3.6*(F69/'3 INPUT SAP DATA'!$K73)))</f>
        <v/>
      </c>
      <c r="S69" s="176" t="str">
        <f>IF($B69="","",'3 INPUT SAP DATA'!$T73/(3.6*(G69/'3 INPUT SAP DATA'!$K73)))</f>
        <v/>
      </c>
      <c r="T69" s="176" t="str">
        <f>IF($B69="","",'3 INPUT SAP DATA'!$T73/(3.6*(H69/'3 INPUT SAP DATA'!$K73)))</f>
        <v/>
      </c>
      <c r="U69" s="176" t="str">
        <f>IF($B69="","",'3 INPUT SAP DATA'!$T73/(3.6*(I69/'3 INPUT SAP DATA'!$K73)))</f>
        <v/>
      </c>
      <c r="V69" s="176" t="str">
        <f>IF($B69="","",'3 INPUT SAP DATA'!$T73/(3.6*(J69/'3 INPUT SAP DATA'!$K73)))</f>
        <v/>
      </c>
      <c r="W69" s="176" t="str">
        <f>IF($B69="","",'3 INPUT SAP DATA'!$T73/(3.6*(K69/'3 INPUT SAP DATA'!$K73)))</f>
        <v/>
      </c>
      <c r="X69" s="176" t="str">
        <f>IF($B69="","",'3 INPUT SAP DATA'!$T73/(3.6*(L69/'3 INPUT SAP DATA'!$K73)))</f>
        <v/>
      </c>
      <c r="Y69" s="176" t="str">
        <f>IF($B69="","",'3 INPUT SAP DATA'!$T73/(3.6*(M69/'3 INPUT SAP DATA'!$K73)))</f>
        <v/>
      </c>
      <c r="Z69" s="176" t="str">
        <f>IF($B69="","",'3 INPUT SAP DATA'!$T73/(3.6*(N69/'3 INPUT SAP DATA'!$K73)))</f>
        <v/>
      </c>
      <c r="AA69" s="176" t="str">
        <f t="shared" si="2"/>
        <v/>
      </c>
      <c r="AB69" s="176" t="str">
        <f t="shared" si="3"/>
        <v/>
      </c>
      <c r="AC69" s="176" t="str">
        <f t="shared" si="4"/>
        <v/>
      </c>
      <c r="AD69" s="176" t="str">
        <f t="shared" si="5"/>
        <v/>
      </c>
      <c r="AE69" s="176" t="str">
        <f t="shared" si="6"/>
        <v/>
      </c>
      <c r="AF69" s="176" t="str">
        <f t="shared" si="7"/>
        <v/>
      </c>
      <c r="AG69" s="176" t="str">
        <f t="shared" si="8"/>
        <v/>
      </c>
      <c r="AH69" s="176" t="str">
        <f t="shared" si="9"/>
        <v/>
      </c>
      <c r="AI69" s="176" t="str">
        <f t="shared" si="10"/>
        <v/>
      </c>
      <c r="AJ69" s="176" t="str">
        <f t="shared" si="11"/>
        <v/>
      </c>
      <c r="AK69" s="176" t="str">
        <f t="shared" si="12"/>
        <v/>
      </c>
      <c r="AL69" s="176" t="str">
        <f t="shared" si="13"/>
        <v/>
      </c>
      <c r="AM69" s="175" t="str">
        <f>IF($B69="", "", C69 * (HLOOKUP(AM$8, Data!$D$21:$O$22, 2, FALSE) - INDEX(Data!D$26:D$47, MATCH('3 INPUT SAP DATA'!$C$6, Data!$C$26:$C$47, 0))))</f>
        <v/>
      </c>
      <c r="AN69" s="175" t="str">
        <f>IF($B69="", "", D69 * (HLOOKUP(AN$8, Data!$D$21:$O$22, 2, FALSE) - INDEX(Data!E$26:E$47, MATCH('3 INPUT SAP DATA'!$C$6, Data!$C$26:$C$47, 0))))</f>
        <v/>
      </c>
      <c r="AO69" s="175" t="str">
        <f>IF($B69="", "", E69 * (HLOOKUP(AO$8, Data!$D$21:$O$22, 2, FALSE) - INDEX(Data!F$26:F$47, MATCH('3 INPUT SAP DATA'!$C$6, Data!$C$26:$C$47, 0))))</f>
        <v/>
      </c>
      <c r="AP69" s="175" t="str">
        <f>IF($B69="", "", F69 * (HLOOKUP(AP$8, Data!$D$21:$O$22, 2, FALSE) - INDEX(Data!G$26:G$47, MATCH('3 INPUT SAP DATA'!$C$6, Data!$C$26:$C$47, 0))))</f>
        <v/>
      </c>
      <c r="AQ69" s="175" t="str">
        <f>IF($B69="", "", G69 * (HLOOKUP(AQ$8, Data!$D$21:$O$22, 2, FALSE) - INDEX(Data!H$26:H$47, MATCH('3 INPUT SAP DATA'!$C$6, Data!$C$26:$C$47, 0))))</f>
        <v/>
      </c>
      <c r="AR69" s="175" t="str">
        <f>IF($B69="", "", H69 * (HLOOKUP(AR$8, Data!$D$21:$O$22, 2, FALSE) - INDEX(Data!I$26:I$47, MATCH('3 INPUT SAP DATA'!$C$6, Data!$C$26:$C$47, 0))))</f>
        <v/>
      </c>
      <c r="AS69" s="175" t="str">
        <f>IF($B69="", "", I69 * (HLOOKUP(AS$8, Data!$D$21:$O$22, 2, FALSE) - INDEX(Data!J$26:J$47, MATCH('3 INPUT SAP DATA'!$C$6, Data!$C$26:$C$47, 0))))</f>
        <v/>
      </c>
      <c r="AT69" s="175" t="str">
        <f>IF($B69="", "", J69 * (HLOOKUP(AT$8, Data!$D$21:$O$22, 2, FALSE) - INDEX(Data!K$26:K$47, MATCH('3 INPUT SAP DATA'!$C$6, Data!$C$26:$C$47, 0))))</f>
        <v/>
      </c>
      <c r="AU69" s="175" t="str">
        <f>IF($B69="", "", K69 * (HLOOKUP(AU$8, Data!$D$21:$O$22, 2, FALSE) - INDEX(Data!L$26:L$47, MATCH('3 INPUT SAP DATA'!$C$6, Data!$C$26:$C$47, 0))))</f>
        <v/>
      </c>
      <c r="AV69" s="175" t="str">
        <f>IF($B69="", "", L69 * (HLOOKUP(AV$8, Data!$D$21:$O$22, 2, FALSE) - INDEX(Data!M$26:M$47, MATCH('3 INPUT SAP DATA'!$C$6, Data!$C$26:$C$47, 0))))</f>
        <v/>
      </c>
      <c r="AW69" s="175" t="str">
        <f>IF($B69="", "", M69 * (HLOOKUP(AW$8, Data!$D$21:$O$22, 2, FALSE) - INDEX(Data!N$26:N$47, MATCH('3 INPUT SAP DATA'!$C$6, Data!$C$26:$C$47, 0))))</f>
        <v/>
      </c>
      <c r="AX69" s="175" t="str">
        <f>IF($B69="", "", N69 * (HLOOKUP(AX$8, Data!$D$21:$O$22, 2, FALSE) - INDEX(Data!O$26:O$47, MATCH('3 INPUT SAP DATA'!$C$6, Data!$C$26:$C$47, 0))))</f>
        <v/>
      </c>
      <c r="AY69" s="171" t="str">
        <f>IF($B69="","",(IHG!CI70+'3 INPUT SAP DATA'!V73)/AM69)</f>
        <v/>
      </c>
      <c r="AZ69" s="171" t="str">
        <f>IF($B69="","",(IHG!CJ70+'3 INPUT SAP DATA'!W73)/AN69)</f>
        <v/>
      </c>
      <c r="BA69" s="171" t="str">
        <f>IF($B69="","",(IHG!CK70+'3 INPUT SAP DATA'!X73)/AO69)</f>
        <v/>
      </c>
      <c r="BB69" s="171" t="str">
        <f>IF($B69="","",(IHG!CL70+'3 INPUT SAP DATA'!Y73)/AP69)</f>
        <v/>
      </c>
      <c r="BC69" s="171" t="str">
        <f>IF($B69="","",(IHG!CM70+'3 INPUT SAP DATA'!Z73)/AQ69)</f>
        <v/>
      </c>
      <c r="BD69" s="171" t="str">
        <f>IF($B69="","",(IHG!CN70+'3 INPUT SAP DATA'!AA73)/AR69)</f>
        <v/>
      </c>
      <c r="BE69" s="171" t="str">
        <f>IF($B69="","",(IHG!CO70+'3 INPUT SAP DATA'!AB73)/AS69)</f>
        <v/>
      </c>
      <c r="BF69" s="171" t="str">
        <f>IF($B69="","",(IHG!CP70+'3 INPUT SAP DATA'!AC73)/AT69)</f>
        <v/>
      </c>
      <c r="BG69" s="171" t="str">
        <f>IF($B69="","",(IHG!CQ70+'3 INPUT SAP DATA'!AD73)/AU69)</f>
        <v/>
      </c>
      <c r="BH69" s="171" t="str">
        <f>IF($B69="","",(IHG!CR70+'3 INPUT SAP DATA'!AE73)/AV69)</f>
        <v/>
      </c>
      <c r="BI69" s="171" t="str">
        <f>IF($B69="","",(IHG!CS70+'3 INPUT SAP DATA'!AF73)/AW69)</f>
        <v/>
      </c>
      <c r="BJ69" s="171" t="str">
        <f>IF($B69="","",(IHG!CT70+'3 INPUT SAP DATA'!AG73)/AX69)</f>
        <v/>
      </c>
      <c r="BK69" s="171" t="str">
        <f t="shared" si="25"/>
        <v/>
      </c>
      <c r="BL69" s="171" t="str">
        <f t="shared" si="26"/>
        <v/>
      </c>
      <c r="BM69" s="171" t="str">
        <f t="shared" si="27"/>
        <v/>
      </c>
      <c r="BN69" s="171" t="str">
        <f t="shared" si="28"/>
        <v/>
      </c>
      <c r="BO69" s="171" t="str">
        <f t="shared" si="29"/>
        <v/>
      </c>
      <c r="BP69" s="171" t="str">
        <f t="shared" si="30"/>
        <v/>
      </c>
      <c r="BQ69" s="171" t="str">
        <f t="shared" si="31"/>
        <v/>
      </c>
      <c r="BR69" s="171" t="str">
        <f t="shared" si="32"/>
        <v/>
      </c>
      <c r="BS69" s="171" t="str">
        <f t="shared" si="33"/>
        <v/>
      </c>
      <c r="BT69" s="171" t="str">
        <f t="shared" si="34"/>
        <v/>
      </c>
      <c r="BU69" s="171" t="str">
        <f t="shared" si="35"/>
        <v/>
      </c>
      <c r="BV69" s="171" t="str">
        <f t="shared" si="36"/>
        <v/>
      </c>
    </row>
    <row r="70" spans="2:74" s="17" customFormat="1" ht="19.899999999999999" customHeight="1">
      <c r="B70" s="16" t="str">
        <f>IF('3 INPUT SAP DATA'!H74="","",'3 INPUT SAP DATA'!H74)</f>
        <v/>
      </c>
      <c r="C70" s="24" t="str">
        <f>IF($B70="","",'Infiltration &amp; Ventilation'!AR70+'3 INPUT SAP DATA'!$U74)</f>
        <v/>
      </c>
      <c r="D70" s="24" t="str">
        <f>IF($B70="","",'Infiltration &amp; Ventilation'!AS70+'3 INPUT SAP DATA'!$U74)</f>
        <v/>
      </c>
      <c r="E70" s="24" t="str">
        <f>IF($B70="","",'Infiltration &amp; Ventilation'!AT70+'3 INPUT SAP DATA'!$U74)</f>
        <v/>
      </c>
      <c r="F70" s="24" t="str">
        <f>IF($B70="","",'Infiltration &amp; Ventilation'!AU70+'3 INPUT SAP DATA'!$U74)</f>
        <v/>
      </c>
      <c r="G70" s="24" t="str">
        <f>IF($B70="","",'Infiltration &amp; Ventilation'!AV70+'3 INPUT SAP DATA'!$U74)</f>
        <v/>
      </c>
      <c r="H70" s="24" t="str">
        <f>IF($B70="","",'Infiltration &amp; Ventilation'!AW70+'3 INPUT SAP DATA'!$U74)</f>
        <v/>
      </c>
      <c r="I70" s="24" t="str">
        <f>IF($B70="","",'Infiltration &amp; Ventilation'!AX70+'3 INPUT SAP DATA'!$U74)</f>
        <v/>
      </c>
      <c r="J70" s="24" t="str">
        <f>IF($B70="","",'Infiltration &amp; Ventilation'!AY70+'3 INPUT SAP DATA'!$U74)</f>
        <v/>
      </c>
      <c r="K70" s="24" t="str">
        <f>IF($B70="","",'Infiltration &amp; Ventilation'!AZ70+'3 INPUT SAP DATA'!$U74)</f>
        <v/>
      </c>
      <c r="L70" s="24" t="str">
        <f>IF($B70="","",'Infiltration &amp; Ventilation'!BA70+'3 INPUT SAP DATA'!$U74)</f>
        <v/>
      </c>
      <c r="M70" s="24" t="str">
        <f>IF($B70="","",'Infiltration &amp; Ventilation'!BB70+'3 INPUT SAP DATA'!$U74)</f>
        <v/>
      </c>
      <c r="N70" s="24" t="str">
        <f>IF($B70="","",'Infiltration &amp; Ventilation'!BC70+'3 INPUT SAP DATA'!$U74)</f>
        <v/>
      </c>
      <c r="O70" s="176" t="str">
        <f>IF($B70="","",'3 INPUT SAP DATA'!$T74/(3.6*(C70/'3 INPUT SAP DATA'!$K74)))</f>
        <v/>
      </c>
      <c r="P70" s="176" t="str">
        <f>IF($B70="","",'3 INPUT SAP DATA'!$T74/(3.6*(D70/'3 INPUT SAP DATA'!$K74)))</f>
        <v/>
      </c>
      <c r="Q70" s="176" t="str">
        <f>IF($B70="","",'3 INPUT SAP DATA'!$T74/(3.6*(E70/'3 INPUT SAP DATA'!$K74)))</f>
        <v/>
      </c>
      <c r="R70" s="176" t="str">
        <f>IF($B70="","",'3 INPUT SAP DATA'!$T74/(3.6*(F70/'3 INPUT SAP DATA'!$K74)))</f>
        <v/>
      </c>
      <c r="S70" s="176" t="str">
        <f>IF($B70="","",'3 INPUT SAP DATA'!$T74/(3.6*(G70/'3 INPUT SAP DATA'!$K74)))</f>
        <v/>
      </c>
      <c r="T70" s="176" t="str">
        <f>IF($B70="","",'3 INPUT SAP DATA'!$T74/(3.6*(H70/'3 INPUT SAP DATA'!$K74)))</f>
        <v/>
      </c>
      <c r="U70" s="176" t="str">
        <f>IF($B70="","",'3 INPUT SAP DATA'!$T74/(3.6*(I70/'3 INPUT SAP DATA'!$K74)))</f>
        <v/>
      </c>
      <c r="V70" s="176" t="str">
        <f>IF($B70="","",'3 INPUT SAP DATA'!$T74/(3.6*(J70/'3 INPUT SAP DATA'!$K74)))</f>
        <v/>
      </c>
      <c r="W70" s="176" t="str">
        <f>IF($B70="","",'3 INPUT SAP DATA'!$T74/(3.6*(K70/'3 INPUT SAP DATA'!$K74)))</f>
        <v/>
      </c>
      <c r="X70" s="176" t="str">
        <f>IF($B70="","",'3 INPUT SAP DATA'!$T74/(3.6*(L70/'3 INPUT SAP DATA'!$K74)))</f>
        <v/>
      </c>
      <c r="Y70" s="176" t="str">
        <f>IF($B70="","",'3 INPUT SAP DATA'!$T74/(3.6*(M70/'3 INPUT SAP DATA'!$K74)))</f>
        <v/>
      </c>
      <c r="Z70" s="176" t="str">
        <f>IF($B70="","",'3 INPUT SAP DATA'!$T74/(3.6*(N70/'3 INPUT SAP DATA'!$K74)))</f>
        <v/>
      </c>
      <c r="AA70" s="176" t="str">
        <f t="shared" si="2"/>
        <v/>
      </c>
      <c r="AB70" s="176" t="str">
        <f t="shared" si="3"/>
        <v/>
      </c>
      <c r="AC70" s="176" t="str">
        <f t="shared" si="4"/>
        <v/>
      </c>
      <c r="AD70" s="176" t="str">
        <f t="shared" si="5"/>
        <v/>
      </c>
      <c r="AE70" s="176" t="str">
        <f t="shared" si="6"/>
        <v/>
      </c>
      <c r="AF70" s="176" t="str">
        <f t="shared" si="7"/>
        <v/>
      </c>
      <c r="AG70" s="176" t="str">
        <f t="shared" si="8"/>
        <v/>
      </c>
      <c r="AH70" s="176" t="str">
        <f t="shared" si="9"/>
        <v/>
      </c>
      <c r="AI70" s="176" t="str">
        <f t="shared" si="10"/>
        <v/>
      </c>
      <c r="AJ70" s="176" t="str">
        <f t="shared" si="11"/>
        <v/>
      </c>
      <c r="AK70" s="176" t="str">
        <f t="shared" si="12"/>
        <v/>
      </c>
      <c r="AL70" s="176" t="str">
        <f t="shared" si="13"/>
        <v/>
      </c>
      <c r="AM70" s="175" t="str">
        <f>IF($B70="", "", C70 * (HLOOKUP(AM$8, Data!$D$21:$O$22, 2, FALSE) - INDEX(Data!D$26:D$47, MATCH('3 INPUT SAP DATA'!$C$6, Data!$C$26:$C$47, 0))))</f>
        <v/>
      </c>
      <c r="AN70" s="175" t="str">
        <f>IF($B70="", "", D70 * (HLOOKUP(AN$8, Data!$D$21:$O$22, 2, FALSE) - INDEX(Data!E$26:E$47, MATCH('3 INPUT SAP DATA'!$C$6, Data!$C$26:$C$47, 0))))</f>
        <v/>
      </c>
      <c r="AO70" s="175" t="str">
        <f>IF($B70="", "", E70 * (HLOOKUP(AO$8, Data!$D$21:$O$22, 2, FALSE) - INDEX(Data!F$26:F$47, MATCH('3 INPUT SAP DATA'!$C$6, Data!$C$26:$C$47, 0))))</f>
        <v/>
      </c>
      <c r="AP70" s="175" t="str">
        <f>IF($B70="", "", F70 * (HLOOKUP(AP$8, Data!$D$21:$O$22, 2, FALSE) - INDEX(Data!G$26:G$47, MATCH('3 INPUT SAP DATA'!$C$6, Data!$C$26:$C$47, 0))))</f>
        <v/>
      </c>
      <c r="AQ70" s="175" t="str">
        <f>IF($B70="", "", G70 * (HLOOKUP(AQ$8, Data!$D$21:$O$22, 2, FALSE) - INDEX(Data!H$26:H$47, MATCH('3 INPUT SAP DATA'!$C$6, Data!$C$26:$C$47, 0))))</f>
        <v/>
      </c>
      <c r="AR70" s="175" t="str">
        <f>IF($B70="", "", H70 * (HLOOKUP(AR$8, Data!$D$21:$O$22, 2, FALSE) - INDEX(Data!I$26:I$47, MATCH('3 INPUT SAP DATA'!$C$6, Data!$C$26:$C$47, 0))))</f>
        <v/>
      </c>
      <c r="AS70" s="175" t="str">
        <f>IF($B70="", "", I70 * (HLOOKUP(AS$8, Data!$D$21:$O$22, 2, FALSE) - INDEX(Data!J$26:J$47, MATCH('3 INPUT SAP DATA'!$C$6, Data!$C$26:$C$47, 0))))</f>
        <v/>
      </c>
      <c r="AT70" s="175" t="str">
        <f>IF($B70="", "", J70 * (HLOOKUP(AT$8, Data!$D$21:$O$22, 2, FALSE) - INDEX(Data!K$26:K$47, MATCH('3 INPUT SAP DATA'!$C$6, Data!$C$26:$C$47, 0))))</f>
        <v/>
      </c>
      <c r="AU70" s="175" t="str">
        <f>IF($B70="", "", K70 * (HLOOKUP(AU$8, Data!$D$21:$O$22, 2, FALSE) - INDEX(Data!L$26:L$47, MATCH('3 INPUT SAP DATA'!$C$6, Data!$C$26:$C$47, 0))))</f>
        <v/>
      </c>
      <c r="AV70" s="175" t="str">
        <f>IF($B70="", "", L70 * (HLOOKUP(AV$8, Data!$D$21:$O$22, 2, FALSE) - INDEX(Data!M$26:M$47, MATCH('3 INPUT SAP DATA'!$C$6, Data!$C$26:$C$47, 0))))</f>
        <v/>
      </c>
      <c r="AW70" s="175" t="str">
        <f>IF($B70="", "", M70 * (HLOOKUP(AW$8, Data!$D$21:$O$22, 2, FALSE) - INDEX(Data!N$26:N$47, MATCH('3 INPUT SAP DATA'!$C$6, Data!$C$26:$C$47, 0))))</f>
        <v/>
      </c>
      <c r="AX70" s="175" t="str">
        <f>IF($B70="", "", N70 * (HLOOKUP(AX$8, Data!$D$21:$O$22, 2, FALSE) - INDEX(Data!O$26:O$47, MATCH('3 INPUT SAP DATA'!$C$6, Data!$C$26:$C$47, 0))))</f>
        <v/>
      </c>
      <c r="AY70" s="171" t="str">
        <f>IF($B70="","",(IHG!CI71+'3 INPUT SAP DATA'!V74)/AM70)</f>
        <v/>
      </c>
      <c r="AZ70" s="171" t="str">
        <f>IF($B70="","",(IHG!CJ71+'3 INPUT SAP DATA'!W74)/AN70)</f>
        <v/>
      </c>
      <c r="BA70" s="171" t="str">
        <f>IF($B70="","",(IHG!CK71+'3 INPUT SAP DATA'!X74)/AO70)</f>
        <v/>
      </c>
      <c r="BB70" s="171" t="str">
        <f>IF($B70="","",(IHG!CL71+'3 INPUT SAP DATA'!Y74)/AP70)</f>
        <v/>
      </c>
      <c r="BC70" s="171" t="str">
        <f>IF($B70="","",(IHG!CM71+'3 INPUT SAP DATA'!Z74)/AQ70)</f>
        <v/>
      </c>
      <c r="BD70" s="171" t="str">
        <f>IF($B70="","",(IHG!CN71+'3 INPUT SAP DATA'!AA74)/AR70)</f>
        <v/>
      </c>
      <c r="BE70" s="171" t="str">
        <f>IF($B70="","",(IHG!CO71+'3 INPUT SAP DATA'!AB74)/AS70)</f>
        <v/>
      </c>
      <c r="BF70" s="171" t="str">
        <f>IF($B70="","",(IHG!CP71+'3 INPUT SAP DATA'!AC74)/AT70)</f>
        <v/>
      </c>
      <c r="BG70" s="171" t="str">
        <f>IF($B70="","",(IHG!CQ71+'3 INPUT SAP DATA'!AD74)/AU70)</f>
        <v/>
      </c>
      <c r="BH70" s="171" t="str">
        <f>IF($B70="","",(IHG!CR71+'3 INPUT SAP DATA'!AE74)/AV70)</f>
        <v/>
      </c>
      <c r="BI70" s="171" t="str">
        <f>IF($B70="","",(IHG!CS71+'3 INPUT SAP DATA'!AF74)/AW70)</f>
        <v/>
      </c>
      <c r="BJ70" s="171" t="str">
        <f>IF($B70="","",(IHG!CT71+'3 INPUT SAP DATA'!AG74)/AX70)</f>
        <v/>
      </c>
      <c r="BK70" s="171" t="str">
        <f t="shared" si="25"/>
        <v/>
      </c>
      <c r="BL70" s="171" t="str">
        <f t="shared" si="26"/>
        <v/>
      </c>
      <c r="BM70" s="171" t="str">
        <f t="shared" si="27"/>
        <v/>
      </c>
      <c r="BN70" s="171" t="str">
        <f t="shared" si="28"/>
        <v/>
      </c>
      <c r="BO70" s="171" t="str">
        <f t="shared" si="29"/>
        <v/>
      </c>
      <c r="BP70" s="171" t="str">
        <f t="shared" si="30"/>
        <v/>
      </c>
      <c r="BQ70" s="171" t="str">
        <f t="shared" si="31"/>
        <v/>
      </c>
      <c r="BR70" s="171" t="str">
        <f t="shared" si="32"/>
        <v/>
      </c>
      <c r="BS70" s="171" t="str">
        <f t="shared" si="33"/>
        <v/>
      </c>
      <c r="BT70" s="171" t="str">
        <f t="shared" si="34"/>
        <v/>
      </c>
      <c r="BU70" s="171" t="str">
        <f t="shared" si="35"/>
        <v/>
      </c>
      <c r="BV70" s="171" t="str">
        <f t="shared" si="36"/>
        <v/>
      </c>
    </row>
    <row r="71" spans="2:74" s="17" customFormat="1" ht="19.899999999999999" customHeight="1">
      <c r="B71" s="16" t="str">
        <f>IF('3 INPUT SAP DATA'!H75="","",'3 INPUT SAP DATA'!H75)</f>
        <v/>
      </c>
      <c r="C71" s="24" t="str">
        <f>IF($B71="","",'Infiltration &amp; Ventilation'!AR71+'3 INPUT SAP DATA'!$U75)</f>
        <v/>
      </c>
      <c r="D71" s="24" t="str">
        <f>IF($B71="","",'Infiltration &amp; Ventilation'!AS71+'3 INPUT SAP DATA'!$U75)</f>
        <v/>
      </c>
      <c r="E71" s="24" t="str">
        <f>IF($B71="","",'Infiltration &amp; Ventilation'!AT71+'3 INPUT SAP DATA'!$U75)</f>
        <v/>
      </c>
      <c r="F71" s="24" t="str">
        <f>IF($B71="","",'Infiltration &amp; Ventilation'!AU71+'3 INPUT SAP DATA'!$U75)</f>
        <v/>
      </c>
      <c r="G71" s="24" t="str">
        <f>IF($B71="","",'Infiltration &amp; Ventilation'!AV71+'3 INPUT SAP DATA'!$U75)</f>
        <v/>
      </c>
      <c r="H71" s="24" t="str">
        <f>IF($B71="","",'Infiltration &amp; Ventilation'!AW71+'3 INPUT SAP DATA'!$U75)</f>
        <v/>
      </c>
      <c r="I71" s="24" t="str">
        <f>IF($B71="","",'Infiltration &amp; Ventilation'!AX71+'3 INPUT SAP DATA'!$U75)</f>
        <v/>
      </c>
      <c r="J71" s="24" t="str">
        <f>IF($B71="","",'Infiltration &amp; Ventilation'!AY71+'3 INPUT SAP DATA'!$U75)</f>
        <v/>
      </c>
      <c r="K71" s="24" t="str">
        <f>IF($B71="","",'Infiltration &amp; Ventilation'!AZ71+'3 INPUT SAP DATA'!$U75)</f>
        <v/>
      </c>
      <c r="L71" s="24" t="str">
        <f>IF($B71="","",'Infiltration &amp; Ventilation'!BA71+'3 INPUT SAP DATA'!$U75)</f>
        <v/>
      </c>
      <c r="M71" s="24" t="str">
        <f>IF($B71="","",'Infiltration &amp; Ventilation'!BB71+'3 INPUT SAP DATA'!$U75)</f>
        <v/>
      </c>
      <c r="N71" s="24" t="str">
        <f>IF($B71="","",'Infiltration &amp; Ventilation'!BC71+'3 INPUT SAP DATA'!$U75)</f>
        <v/>
      </c>
      <c r="O71" s="176" t="str">
        <f>IF($B71="","",'3 INPUT SAP DATA'!$T75/(3.6*(C71/'3 INPUT SAP DATA'!$K75)))</f>
        <v/>
      </c>
      <c r="P71" s="176" t="str">
        <f>IF($B71="","",'3 INPUT SAP DATA'!$T75/(3.6*(D71/'3 INPUT SAP DATA'!$K75)))</f>
        <v/>
      </c>
      <c r="Q71" s="176" t="str">
        <f>IF($B71="","",'3 INPUT SAP DATA'!$T75/(3.6*(E71/'3 INPUT SAP DATA'!$K75)))</f>
        <v/>
      </c>
      <c r="R71" s="176" t="str">
        <f>IF($B71="","",'3 INPUT SAP DATA'!$T75/(3.6*(F71/'3 INPUT SAP DATA'!$K75)))</f>
        <v/>
      </c>
      <c r="S71" s="176" t="str">
        <f>IF($B71="","",'3 INPUT SAP DATA'!$T75/(3.6*(G71/'3 INPUT SAP DATA'!$K75)))</f>
        <v/>
      </c>
      <c r="T71" s="176" t="str">
        <f>IF($B71="","",'3 INPUT SAP DATA'!$T75/(3.6*(H71/'3 INPUT SAP DATA'!$K75)))</f>
        <v/>
      </c>
      <c r="U71" s="176" t="str">
        <f>IF($B71="","",'3 INPUT SAP DATA'!$T75/(3.6*(I71/'3 INPUT SAP DATA'!$K75)))</f>
        <v/>
      </c>
      <c r="V71" s="176" t="str">
        <f>IF($B71="","",'3 INPUT SAP DATA'!$T75/(3.6*(J71/'3 INPUT SAP DATA'!$K75)))</f>
        <v/>
      </c>
      <c r="W71" s="176" t="str">
        <f>IF($B71="","",'3 INPUT SAP DATA'!$T75/(3.6*(K71/'3 INPUT SAP DATA'!$K75)))</f>
        <v/>
      </c>
      <c r="X71" s="176" t="str">
        <f>IF($B71="","",'3 INPUT SAP DATA'!$T75/(3.6*(L71/'3 INPUT SAP DATA'!$K75)))</f>
        <v/>
      </c>
      <c r="Y71" s="176" t="str">
        <f>IF($B71="","",'3 INPUT SAP DATA'!$T75/(3.6*(M71/'3 INPUT SAP DATA'!$K75)))</f>
        <v/>
      </c>
      <c r="Z71" s="176" t="str">
        <f>IF($B71="","",'3 INPUT SAP DATA'!$T75/(3.6*(N71/'3 INPUT SAP DATA'!$K75)))</f>
        <v/>
      </c>
      <c r="AA71" s="176" t="str">
        <f t="shared" si="2"/>
        <v/>
      </c>
      <c r="AB71" s="176" t="str">
        <f t="shared" si="3"/>
        <v/>
      </c>
      <c r="AC71" s="176" t="str">
        <f t="shared" si="4"/>
        <v/>
      </c>
      <c r="AD71" s="176" t="str">
        <f t="shared" si="5"/>
        <v/>
      </c>
      <c r="AE71" s="176" t="str">
        <f t="shared" si="6"/>
        <v/>
      </c>
      <c r="AF71" s="176" t="str">
        <f t="shared" si="7"/>
        <v/>
      </c>
      <c r="AG71" s="176" t="str">
        <f t="shared" si="8"/>
        <v/>
      </c>
      <c r="AH71" s="176" t="str">
        <f t="shared" si="9"/>
        <v/>
      </c>
      <c r="AI71" s="176" t="str">
        <f t="shared" si="10"/>
        <v/>
      </c>
      <c r="AJ71" s="176" t="str">
        <f t="shared" si="11"/>
        <v/>
      </c>
      <c r="AK71" s="176" t="str">
        <f t="shared" si="12"/>
        <v/>
      </c>
      <c r="AL71" s="176" t="str">
        <f t="shared" si="13"/>
        <v/>
      </c>
      <c r="AM71" s="175" t="str">
        <f>IF($B71="", "", C71 * (HLOOKUP(AM$8, Data!$D$21:$O$22, 2, FALSE) - INDEX(Data!D$26:D$47, MATCH('3 INPUT SAP DATA'!$C$6, Data!$C$26:$C$47, 0))))</f>
        <v/>
      </c>
      <c r="AN71" s="175" t="str">
        <f>IF($B71="", "", D71 * (HLOOKUP(AN$8, Data!$D$21:$O$22, 2, FALSE) - INDEX(Data!E$26:E$47, MATCH('3 INPUT SAP DATA'!$C$6, Data!$C$26:$C$47, 0))))</f>
        <v/>
      </c>
      <c r="AO71" s="175" t="str">
        <f>IF($B71="", "", E71 * (HLOOKUP(AO$8, Data!$D$21:$O$22, 2, FALSE) - INDEX(Data!F$26:F$47, MATCH('3 INPUT SAP DATA'!$C$6, Data!$C$26:$C$47, 0))))</f>
        <v/>
      </c>
      <c r="AP71" s="175" t="str">
        <f>IF($B71="", "", F71 * (HLOOKUP(AP$8, Data!$D$21:$O$22, 2, FALSE) - INDEX(Data!G$26:G$47, MATCH('3 INPUT SAP DATA'!$C$6, Data!$C$26:$C$47, 0))))</f>
        <v/>
      </c>
      <c r="AQ71" s="175" t="str">
        <f>IF($B71="", "", G71 * (HLOOKUP(AQ$8, Data!$D$21:$O$22, 2, FALSE) - INDEX(Data!H$26:H$47, MATCH('3 INPUT SAP DATA'!$C$6, Data!$C$26:$C$47, 0))))</f>
        <v/>
      </c>
      <c r="AR71" s="175" t="str">
        <f>IF($B71="", "", H71 * (HLOOKUP(AR$8, Data!$D$21:$O$22, 2, FALSE) - INDEX(Data!I$26:I$47, MATCH('3 INPUT SAP DATA'!$C$6, Data!$C$26:$C$47, 0))))</f>
        <v/>
      </c>
      <c r="AS71" s="175" t="str">
        <f>IF($B71="", "", I71 * (HLOOKUP(AS$8, Data!$D$21:$O$22, 2, FALSE) - INDEX(Data!J$26:J$47, MATCH('3 INPUT SAP DATA'!$C$6, Data!$C$26:$C$47, 0))))</f>
        <v/>
      </c>
      <c r="AT71" s="175" t="str">
        <f>IF($B71="", "", J71 * (HLOOKUP(AT$8, Data!$D$21:$O$22, 2, FALSE) - INDEX(Data!K$26:K$47, MATCH('3 INPUT SAP DATA'!$C$6, Data!$C$26:$C$47, 0))))</f>
        <v/>
      </c>
      <c r="AU71" s="175" t="str">
        <f>IF($B71="", "", K71 * (HLOOKUP(AU$8, Data!$D$21:$O$22, 2, FALSE) - INDEX(Data!L$26:L$47, MATCH('3 INPUT SAP DATA'!$C$6, Data!$C$26:$C$47, 0))))</f>
        <v/>
      </c>
      <c r="AV71" s="175" t="str">
        <f>IF($B71="", "", L71 * (HLOOKUP(AV$8, Data!$D$21:$O$22, 2, FALSE) - INDEX(Data!M$26:M$47, MATCH('3 INPUT SAP DATA'!$C$6, Data!$C$26:$C$47, 0))))</f>
        <v/>
      </c>
      <c r="AW71" s="175" t="str">
        <f>IF($B71="", "", M71 * (HLOOKUP(AW$8, Data!$D$21:$O$22, 2, FALSE) - INDEX(Data!N$26:N$47, MATCH('3 INPUT SAP DATA'!$C$6, Data!$C$26:$C$47, 0))))</f>
        <v/>
      </c>
      <c r="AX71" s="175" t="str">
        <f>IF($B71="", "", N71 * (HLOOKUP(AX$8, Data!$D$21:$O$22, 2, FALSE) - INDEX(Data!O$26:O$47, MATCH('3 INPUT SAP DATA'!$C$6, Data!$C$26:$C$47, 0))))</f>
        <v/>
      </c>
      <c r="AY71" s="171" t="str">
        <f>IF($B71="","",(IHG!CI72+'3 INPUT SAP DATA'!V75)/AM71)</f>
        <v/>
      </c>
      <c r="AZ71" s="171" t="str">
        <f>IF($B71="","",(IHG!CJ72+'3 INPUT SAP DATA'!W75)/AN71)</f>
        <v/>
      </c>
      <c r="BA71" s="171" t="str">
        <f>IF($B71="","",(IHG!CK72+'3 INPUT SAP DATA'!X75)/AO71)</f>
        <v/>
      </c>
      <c r="BB71" s="171" t="str">
        <f>IF($B71="","",(IHG!CL72+'3 INPUT SAP DATA'!Y75)/AP71)</f>
        <v/>
      </c>
      <c r="BC71" s="171" t="str">
        <f>IF($B71="","",(IHG!CM72+'3 INPUT SAP DATA'!Z75)/AQ71)</f>
        <v/>
      </c>
      <c r="BD71" s="171" t="str">
        <f>IF($B71="","",(IHG!CN72+'3 INPUT SAP DATA'!AA75)/AR71)</f>
        <v/>
      </c>
      <c r="BE71" s="171" t="str">
        <f>IF($B71="","",(IHG!CO72+'3 INPUT SAP DATA'!AB75)/AS71)</f>
        <v/>
      </c>
      <c r="BF71" s="171" t="str">
        <f>IF($B71="","",(IHG!CP72+'3 INPUT SAP DATA'!AC75)/AT71)</f>
        <v/>
      </c>
      <c r="BG71" s="171" t="str">
        <f>IF($B71="","",(IHG!CQ72+'3 INPUT SAP DATA'!AD75)/AU71)</f>
        <v/>
      </c>
      <c r="BH71" s="171" t="str">
        <f>IF($B71="","",(IHG!CR72+'3 INPUT SAP DATA'!AE75)/AV71)</f>
        <v/>
      </c>
      <c r="BI71" s="171" t="str">
        <f>IF($B71="","",(IHG!CS72+'3 INPUT SAP DATA'!AF75)/AW71)</f>
        <v/>
      </c>
      <c r="BJ71" s="171" t="str">
        <f>IF($B71="","",(IHG!CT72+'3 INPUT SAP DATA'!AG75)/AX71)</f>
        <v/>
      </c>
      <c r="BK71" s="171" t="str">
        <f t="shared" si="25"/>
        <v/>
      </c>
      <c r="BL71" s="171" t="str">
        <f t="shared" si="26"/>
        <v/>
      </c>
      <c r="BM71" s="171" t="str">
        <f t="shared" si="27"/>
        <v/>
      </c>
      <c r="BN71" s="171" t="str">
        <f t="shared" si="28"/>
        <v/>
      </c>
      <c r="BO71" s="171" t="str">
        <f t="shared" si="29"/>
        <v/>
      </c>
      <c r="BP71" s="171" t="str">
        <f t="shared" si="30"/>
        <v/>
      </c>
      <c r="BQ71" s="171" t="str">
        <f t="shared" si="31"/>
        <v/>
      </c>
      <c r="BR71" s="171" t="str">
        <f t="shared" si="32"/>
        <v/>
      </c>
      <c r="BS71" s="171" t="str">
        <f t="shared" si="33"/>
        <v/>
      </c>
      <c r="BT71" s="171" t="str">
        <f t="shared" si="34"/>
        <v/>
      </c>
      <c r="BU71" s="171" t="str">
        <f t="shared" si="35"/>
        <v/>
      </c>
      <c r="BV71" s="171" t="str">
        <f t="shared" si="36"/>
        <v/>
      </c>
    </row>
    <row r="72" spans="2:74" s="17" customFormat="1" ht="19.899999999999999" customHeight="1">
      <c r="B72" s="16" t="str">
        <f>IF('3 INPUT SAP DATA'!H76="","",'3 INPUT SAP DATA'!H76)</f>
        <v/>
      </c>
      <c r="C72" s="24" t="str">
        <f>IF($B72="","",'Infiltration &amp; Ventilation'!AR72+'3 INPUT SAP DATA'!$U76)</f>
        <v/>
      </c>
      <c r="D72" s="24" t="str">
        <f>IF($B72="","",'Infiltration &amp; Ventilation'!AS72+'3 INPUT SAP DATA'!$U76)</f>
        <v/>
      </c>
      <c r="E72" s="24" t="str">
        <f>IF($B72="","",'Infiltration &amp; Ventilation'!AT72+'3 INPUT SAP DATA'!$U76)</f>
        <v/>
      </c>
      <c r="F72" s="24" t="str">
        <f>IF($B72="","",'Infiltration &amp; Ventilation'!AU72+'3 INPUT SAP DATA'!$U76)</f>
        <v/>
      </c>
      <c r="G72" s="24" t="str">
        <f>IF($B72="","",'Infiltration &amp; Ventilation'!AV72+'3 INPUT SAP DATA'!$U76)</f>
        <v/>
      </c>
      <c r="H72" s="24" t="str">
        <f>IF($B72="","",'Infiltration &amp; Ventilation'!AW72+'3 INPUT SAP DATA'!$U76)</f>
        <v/>
      </c>
      <c r="I72" s="24" t="str">
        <f>IF($B72="","",'Infiltration &amp; Ventilation'!AX72+'3 INPUT SAP DATA'!$U76)</f>
        <v/>
      </c>
      <c r="J72" s="24" t="str">
        <f>IF($B72="","",'Infiltration &amp; Ventilation'!AY72+'3 INPUT SAP DATA'!$U76)</f>
        <v/>
      </c>
      <c r="K72" s="24" t="str">
        <f>IF($B72="","",'Infiltration &amp; Ventilation'!AZ72+'3 INPUT SAP DATA'!$U76)</f>
        <v/>
      </c>
      <c r="L72" s="24" t="str">
        <f>IF($B72="","",'Infiltration &amp; Ventilation'!BA72+'3 INPUT SAP DATA'!$U76)</f>
        <v/>
      </c>
      <c r="M72" s="24" t="str">
        <f>IF($B72="","",'Infiltration &amp; Ventilation'!BB72+'3 INPUT SAP DATA'!$U76)</f>
        <v/>
      </c>
      <c r="N72" s="24" t="str">
        <f>IF($B72="","",'Infiltration &amp; Ventilation'!BC72+'3 INPUT SAP DATA'!$U76)</f>
        <v/>
      </c>
      <c r="O72" s="176" t="str">
        <f>IF($B72="","",'3 INPUT SAP DATA'!$T76/(3.6*(C72/'3 INPUT SAP DATA'!$K76)))</f>
        <v/>
      </c>
      <c r="P72" s="176" t="str">
        <f>IF($B72="","",'3 INPUT SAP DATA'!$T76/(3.6*(D72/'3 INPUT SAP DATA'!$K76)))</f>
        <v/>
      </c>
      <c r="Q72" s="176" t="str">
        <f>IF($B72="","",'3 INPUT SAP DATA'!$T76/(3.6*(E72/'3 INPUT SAP DATA'!$K76)))</f>
        <v/>
      </c>
      <c r="R72" s="176" t="str">
        <f>IF($B72="","",'3 INPUT SAP DATA'!$T76/(3.6*(F72/'3 INPUT SAP DATA'!$K76)))</f>
        <v/>
      </c>
      <c r="S72" s="176" t="str">
        <f>IF($B72="","",'3 INPUT SAP DATA'!$T76/(3.6*(G72/'3 INPUT SAP DATA'!$K76)))</f>
        <v/>
      </c>
      <c r="T72" s="176" t="str">
        <f>IF($B72="","",'3 INPUT SAP DATA'!$T76/(3.6*(H72/'3 INPUT SAP DATA'!$K76)))</f>
        <v/>
      </c>
      <c r="U72" s="176" t="str">
        <f>IF($B72="","",'3 INPUT SAP DATA'!$T76/(3.6*(I72/'3 INPUT SAP DATA'!$K76)))</f>
        <v/>
      </c>
      <c r="V72" s="176" t="str">
        <f>IF($B72="","",'3 INPUT SAP DATA'!$T76/(3.6*(J72/'3 INPUT SAP DATA'!$K76)))</f>
        <v/>
      </c>
      <c r="W72" s="176" t="str">
        <f>IF($B72="","",'3 INPUT SAP DATA'!$T76/(3.6*(K72/'3 INPUT SAP DATA'!$K76)))</f>
        <v/>
      </c>
      <c r="X72" s="176" t="str">
        <f>IF($B72="","",'3 INPUT SAP DATA'!$T76/(3.6*(L72/'3 INPUT SAP DATA'!$K76)))</f>
        <v/>
      </c>
      <c r="Y72" s="176" t="str">
        <f>IF($B72="","",'3 INPUT SAP DATA'!$T76/(3.6*(M72/'3 INPUT SAP DATA'!$K76)))</f>
        <v/>
      </c>
      <c r="Z72" s="176" t="str">
        <f>IF($B72="","",'3 INPUT SAP DATA'!$T76/(3.6*(N72/'3 INPUT SAP DATA'!$K76)))</f>
        <v/>
      </c>
      <c r="AA72" s="176" t="str">
        <f t="shared" si="2"/>
        <v/>
      </c>
      <c r="AB72" s="176" t="str">
        <f t="shared" si="3"/>
        <v/>
      </c>
      <c r="AC72" s="176" t="str">
        <f t="shared" si="4"/>
        <v/>
      </c>
      <c r="AD72" s="176" t="str">
        <f t="shared" si="5"/>
        <v/>
      </c>
      <c r="AE72" s="176" t="str">
        <f t="shared" si="6"/>
        <v/>
      </c>
      <c r="AF72" s="176" t="str">
        <f t="shared" si="7"/>
        <v/>
      </c>
      <c r="AG72" s="176" t="str">
        <f t="shared" si="8"/>
        <v/>
      </c>
      <c r="AH72" s="176" t="str">
        <f t="shared" si="9"/>
        <v/>
      </c>
      <c r="AI72" s="176" t="str">
        <f t="shared" si="10"/>
        <v/>
      </c>
      <c r="AJ72" s="176" t="str">
        <f t="shared" si="11"/>
        <v/>
      </c>
      <c r="AK72" s="176" t="str">
        <f t="shared" si="12"/>
        <v/>
      </c>
      <c r="AL72" s="176" t="str">
        <f t="shared" si="13"/>
        <v/>
      </c>
      <c r="AM72" s="175" t="str">
        <f>IF($B72="", "", C72 * (HLOOKUP(AM$8, Data!$D$21:$O$22, 2, FALSE) - INDEX(Data!D$26:D$47, MATCH('3 INPUT SAP DATA'!$C$6, Data!$C$26:$C$47, 0))))</f>
        <v/>
      </c>
      <c r="AN72" s="175" t="str">
        <f>IF($B72="", "", D72 * (HLOOKUP(AN$8, Data!$D$21:$O$22, 2, FALSE) - INDEX(Data!E$26:E$47, MATCH('3 INPUT SAP DATA'!$C$6, Data!$C$26:$C$47, 0))))</f>
        <v/>
      </c>
      <c r="AO72" s="175" t="str">
        <f>IF($B72="", "", E72 * (HLOOKUP(AO$8, Data!$D$21:$O$22, 2, FALSE) - INDEX(Data!F$26:F$47, MATCH('3 INPUT SAP DATA'!$C$6, Data!$C$26:$C$47, 0))))</f>
        <v/>
      </c>
      <c r="AP72" s="175" t="str">
        <f>IF($B72="", "", F72 * (HLOOKUP(AP$8, Data!$D$21:$O$22, 2, FALSE) - INDEX(Data!G$26:G$47, MATCH('3 INPUT SAP DATA'!$C$6, Data!$C$26:$C$47, 0))))</f>
        <v/>
      </c>
      <c r="AQ72" s="175" t="str">
        <f>IF($B72="", "", G72 * (HLOOKUP(AQ$8, Data!$D$21:$O$22, 2, FALSE) - INDEX(Data!H$26:H$47, MATCH('3 INPUT SAP DATA'!$C$6, Data!$C$26:$C$47, 0))))</f>
        <v/>
      </c>
      <c r="AR72" s="175" t="str">
        <f>IF($B72="", "", H72 * (HLOOKUP(AR$8, Data!$D$21:$O$22, 2, FALSE) - INDEX(Data!I$26:I$47, MATCH('3 INPUT SAP DATA'!$C$6, Data!$C$26:$C$47, 0))))</f>
        <v/>
      </c>
      <c r="AS72" s="175" t="str">
        <f>IF($B72="", "", I72 * (HLOOKUP(AS$8, Data!$D$21:$O$22, 2, FALSE) - INDEX(Data!J$26:J$47, MATCH('3 INPUT SAP DATA'!$C$6, Data!$C$26:$C$47, 0))))</f>
        <v/>
      </c>
      <c r="AT72" s="175" t="str">
        <f>IF($B72="", "", J72 * (HLOOKUP(AT$8, Data!$D$21:$O$22, 2, FALSE) - INDEX(Data!K$26:K$47, MATCH('3 INPUT SAP DATA'!$C$6, Data!$C$26:$C$47, 0))))</f>
        <v/>
      </c>
      <c r="AU72" s="175" t="str">
        <f>IF($B72="", "", K72 * (HLOOKUP(AU$8, Data!$D$21:$O$22, 2, FALSE) - INDEX(Data!L$26:L$47, MATCH('3 INPUT SAP DATA'!$C$6, Data!$C$26:$C$47, 0))))</f>
        <v/>
      </c>
      <c r="AV72" s="175" t="str">
        <f>IF($B72="", "", L72 * (HLOOKUP(AV$8, Data!$D$21:$O$22, 2, FALSE) - INDEX(Data!M$26:M$47, MATCH('3 INPUT SAP DATA'!$C$6, Data!$C$26:$C$47, 0))))</f>
        <v/>
      </c>
      <c r="AW72" s="175" t="str">
        <f>IF($B72="", "", M72 * (HLOOKUP(AW$8, Data!$D$21:$O$22, 2, FALSE) - INDEX(Data!N$26:N$47, MATCH('3 INPUT SAP DATA'!$C$6, Data!$C$26:$C$47, 0))))</f>
        <v/>
      </c>
      <c r="AX72" s="175" t="str">
        <f>IF($B72="", "", N72 * (HLOOKUP(AX$8, Data!$D$21:$O$22, 2, FALSE) - INDEX(Data!O$26:O$47, MATCH('3 INPUT SAP DATA'!$C$6, Data!$C$26:$C$47, 0))))</f>
        <v/>
      </c>
      <c r="AY72" s="171" t="str">
        <f>IF($B72="","",(IHG!CI73+'3 INPUT SAP DATA'!V76)/AM72)</f>
        <v/>
      </c>
      <c r="AZ72" s="171" t="str">
        <f>IF($B72="","",(IHG!CJ73+'3 INPUT SAP DATA'!W76)/AN72)</f>
        <v/>
      </c>
      <c r="BA72" s="171" t="str">
        <f>IF($B72="","",(IHG!CK73+'3 INPUT SAP DATA'!X76)/AO72)</f>
        <v/>
      </c>
      <c r="BB72" s="171" t="str">
        <f>IF($B72="","",(IHG!CL73+'3 INPUT SAP DATA'!Y76)/AP72)</f>
        <v/>
      </c>
      <c r="BC72" s="171" t="str">
        <f>IF($B72="","",(IHG!CM73+'3 INPUT SAP DATA'!Z76)/AQ72)</f>
        <v/>
      </c>
      <c r="BD72" s="171" t="str">
        <f>IF($B72="","",(IHG!CN73+'3 INPUT SAP DATA'!AA76)/AR72)</f>
        <v/>
      </c>
      <c r="BE72" s="171" t="str">
        <f>IF($B72="","",(IHG!CO73+'3 INPUT SAP DATA'!AB76)/AS72)</f>
        <v/>
      </c>
      <c r="BF72" s="171" t="str">
        <f>IF($B72="","",(IHG!CP73+'3 INPUT SAP DATA'!AC76)/AT72)</f>
        <v/>
      </c>
      <c r="BG72" s="171" t="str">
        <f>IF($B72="","",(IHG!CQ73+'3 INPUT SAP DATA'!AD76)/AU72)</f>
        <v/>
      </c>
      <c r="BH72" s="171" t="str">
        <f>IF($B72="","",(IHG!CR73+'3 INPUT SAP DATA'!AE76)/AV72)</f>
        <v/>
      </c>
      <c r="BI72" s="171" t="str">
        <f>IF($B72="","",(IHG!CS73+'3 INPUT SAP DATA'!AF76)/AW72)</f>
        <v/>
      </c>
      <c r="BJ72" s="171" t="str">
        <f>IF($B72="","",(IHG!CT73+'3 INPUT SAP DATA'!AG76)/AX72)</f>
        <v/>
      </c>
      <c r="BK72" s="171" t="str">
        <f t="shared" si="25"/>
        <v/>
      </c>
      <c r="BL72" s="171" t="str">
        <f t="shared" si="26"/>
        <v/>
      </c>
      <c r="BM72" s="171" t="str">
        <f t="shared" si="27"/>
        <v/>
      </c>
      <c r="BN72" s="171" t="str">
        <f t="shared" si="28"/>
        <v/>
      </c>
      <c r="BO72" s="171" t="str">
        <f t="shared" si="29"/>
        <v/>
      </c>
      <c r="BP72" s="171" t="str">
        <f t="shared" si="30"/>
        <v/>
      </c>
      <c r="BQ72" s="171" t="str">
        <f t="shared" si="31"/>
        <v/>
      </c>
      <c r="BR72" s="171" t="str">
        <f t="shared" si="32"/>
        <v/>
      </c>
      <c r="BS72" s="171" t="str">
        <f t="shared" si="33"/>
        <v/>
      </c>
      <c r="BT72" s="171" t="str">
        <f t="shared" si="34"/>
        <v/>
      </c>
      <c r="BU72" s="171" t="str">
        <f t="shared" si="35"/>
        <v/>
      </c>
      <c r="BV72" s="171" t="str">
        <f t="shared" si="36"/>
        <v/>
      </c>
    </row>
    <row r="73" spans="2:74" s="17" customFormat="1" ht="19.899999999999999" customHeight="1">
      <c r="B73" s="16" t="str">
        <f>IF('3 INPUT SAP DATA'!H77="","",'3 INPUT SAP DATA'!H77)</f>
        <v/>
      </c>
      <c r="C73" s="24" t="str">
        <f>IF($B73="","",'Infiltration &amp; Ventilation'!AR73+'3 INPUT SAP DATA'!$U77)</f>
        <v/>
      </c>
      <c r="D73" s="24" t="str">
        <f>IF($B73="","",'Infiltration &amp; Ventilation'!AS73+'3 INPUT SAP DATA'!$U77)</f>
        <v/>
      </c>
      <c r="E73" s="24" t="str">
        <f>IF($B73="","",'Infiltration &amp; Ventilation'!AT73+'3 INPUT SAP DATA'!$U77)</f>
        <v/>
      </c>
      <c r="F73" s="24" t="str">
        <f>IF($B73="","",'Infiltration &amp; Ventilation'!AU73+'3 INPUT SAP DATA'!$U77)</f>
        <v/>
      </c>
      <c r="G73" s="24" t="str">
        <f>IF($B73="","",'Infiltration &amp; Ventilation'!AV73+'3 INPUT SAP DATA'!$U77)</f>
        <v/>
      </c>
      <c r="H73" s="24" t="str">
        <f>IF($B73="","",'Infiltration &amp; Ventilation'!AW73+'3 INPUT SAP DATA'!$U77)</f>
        <v/>
      </c>
      <c r="I73" s="24" t="str">
        <f>IF($B73="","",'Infiltration &amp; Ventilation'!AX73+'3 INPUT SAP DATA'!$U77)</f>
        <v/>
      </c>
      <c r="J73" s="24" t="str">
        <f>IF($B73="","",'Infiltration &amp; Ventilation'!AY73+'3 INPUT SAP DATA'!$U77)</f>
        <v/>
      </c>
      <c r="K73" s="24" t="str">
        <f>IF($B73="","",'Infiltration &amp; Ventilation'!AZ73+'3 INPUT SAP DATA'!$U77)</f>
        <v/>
      </c>
      <c r="L73" s="24" t="str">
        <f>IF($B73="","",'Infiltration &amp; Ventilation'!BA73+'3 INPUT SAP DATA'!$U77)</f>
        <v/>
      </c>
      <c r="M73" s="24" t="str">
        <f>IF($B73="","",'Infiltration &amp; Ventilation'!BB73+'3 INPUT SAP DATA'!$U77)</f>
        <v/>
      </c>
      <c r="N73" s="24" t="str">
        <f>IF($B73="","",'Infiltration &amp; Ventilation'!BC73+'3 INPUT SAP DATA'!$U77)</f>
        <v/>
      </c>
      <c r="O73" s="176" t="str">
        <f>IF($B73="","",'3 INPUT SAP DATA'!$T77/(3.6*(C73/'3 INPUT SAP DATA'!$K77)))</f>
        <v/>
      </c>
      <c r="P73" s="176" t="str">
        <f>IF($B73="","",'3 INPUT SAP DATA'!$T77/(3.6*(D73/'3 INPUT SAP DATA'!$K77)))</f>
        <v/>
      </c>
      <c r="Q73" s="176" t="str">
        <f>IF($B73="","",'3 INPUT SAP DATA'!$T77/(3.6*(E73/'3 INPUT SAP DATA'!$K77)))</f>
        <v/>
      </c>
      <c r="R73" s="176" t="str">
        <f>IF($B73="","",'3 INPUT SAP DATA'!$T77/(3.6*(F73/'3 INPUT SAP DATA'!$K77)))</f>
        <v/>
      </c>
      <c r="S73" s="176" t="str">
        <f>IF($B73="","",'3 INPUT SAP DATA'!$T77/(3.6*(G73/'3 INPUT SAP DATA'!$K77)))</f>
        <v/>
      </c>
      <c r="T73" s="176" t="str">
        <f>IF($B73="","",'3 INPUT SAP DATA'!$T77/(3.6*(H73/'3 INPUT SAP DATA'!$K77)))</f>
        <v/>
      </c>
      <c r="U73" s="176" t="str">
        <f>IF($B73="","",'3 INPUT SAP DATA'!$T77/(3.6*(I73/'3 INPUT SAP DATA'!$K77)))</f>
        <v/>
      </c>
      <c r="V73" s="176" t="str">
        <f>IF($B73="","",'3 INPUT SAP DATA'!$T77/(3.6*(J73/'3 INPUT SAP DATA'!$K77)))</f>
        <v/>
      </c>
      <c r="W73" s="176" t="str">
        <f>IF($B73="","",'3 INPUT SAP DATA'!$T77/(3.6*(K73/'3 INPUT SAP DATA'!$K77)))</f>
        <v/>
      </c>
      <c r="X73" s="176" t="str">
        <f>IF($B73="","",'3 INPUT SAP DATA'!$T77/(3.6*(L73/'3 INPUT SAP DATA'!$K77)))</f>
        <v/>
      </c>
      <c r="Y73" s="176" t="str">
        <f>IF($B73="","",'3 INPUT SAP DATA'!$T77/(3.6*(M73/'3 INPUT SAP DATA'!$K77)))</f>
        <v/>
      </c>
      <c r="Z73" s="176" t="str">
        <f>IF($B73="","",'3 INPUT SAP DATA'!$T77/(3.6*(N73/'3 INPUT SAP DATA'!$K77)))</f>
        <v/>
      </c>
      <c r="AA73" s="176" t="str">
        <f t="shared" si="2"/>
        <v/>
      </c>
      <c r="AB73" s="176" t="str">
        <f t="shared" si="3"/>
        <v/>
      </c>
      <c r="AC73" s="176" t="str">
        <f t="shared" si="4"/>
        <v/>
      </c>
      <c r="AD73" s="176" t="str">
        <f t="shared" si="5"/>
        <v/>
      </c>
      <c r="AE73" s="176" t="str">
        <f t="shared" si="6"/>
        <v/>
      </c>
      <c r="AF73" s="176" t="str">
        <f t="shared" si="7"/>
        <v/>
      </c>
      <c r="AG73" s="176" t="str">
        <f t="shared" si="8"/>
        <v/>
      </c>
      <c r="AH73" s="176" t="str">
        <f t="shared" si="9"/>
        <v/>
      </c>
      <c r="AI73" s="176" t="str">
        <f t="shared" si="10"/>
        <v/>
      </c>
      <c r="AJ73" s="176" t="str">
        <f t="shared" si="11"/>
        <v/>
      </c>
      <c r="AK73" s="176" t="str">
        <f t="shared" si="12"/>
        <v/>
      </c>
      <c r="AL73" s="176" t="str">
        <f t="shared" si="13"/>
        <v/>
      </c>
      <c r="AM73" s="175" t="str">
        <f>IF($B73="", "", C73 * (HLOOKUP(AM$8, Data!$D$21:$O$22, 2, FALSE) - INDEX(Data!D$26:D$47, MATCH('3 INPUT SAP DATA'!$C$6, Data!$C$26:$C$47, 0))))</f>
        <v/>
      </c>
      <c r="AN73" s="175" t="str">
        <f>IF($B73="", "", D73 * (HLOOKUP(AN$8, Data!$D$21:$O$22, 2, FALSE) - INDEX(Data!E$26:E$47, MATCH('3 INPUT SAP DATA'!$C$6, Data!$C$26:$C$47, 0))))</f>
        <v/>
      </c>
      <c r="AO73" s="175" t="str">
        <f>IF($B73="", "", E73 * (HLOOKUP(AO$8, Data!$D$21:$O$22, 2, FALSE) - INDEX(Data!F$26:F$47, MATCH('3 INPUT SAP DATA'!$C$6, Data!$C$26:$C$47, 0))))</f>
        <v/>
      </c>
      <c r="AP73" s="175" t="str">
        <f>IF($B73="", "", F73 * (HLOOKUP(AP$8, Data!$D$21:$O$22, 2, FALSE) - INDEX(Data!G$26:G$47, MATCH('3 INPUT SAP DATA'!$C$6, Data!$C$26:$C$47, 0))))</f>
        <v/>
      </c>
      <c r="AQ73" s="175" t="str">
        <f>IF($B73="", "", G73 * (HLOOKUP(AQ$8, Data!$D$21:$O$22, 2, FALSE) - INDEX(Data!H$26:H$47, MATCH('3 INPUT SAP DATA'!$C$6, Data!$C$26:$C$47, 0))))</f>
        <v/>
      </c>
      <c r="AR73" s="175" t="str">
        <f>IF($B73="", "", H73 * (HLOOKUP(AR$8, Data!$D$21:$O$22, 2, FALSE) - INDEX(Data!I$26:I$47, MATCH('3 INPUT SAP DATA'!$C$6, Data!$C$26:$C$47, 0))))</f>
        <v/>
      </c>
      <c r="AS73" s="175" t="str">
        <f>IF($B73="", "", I73 * (HLOOKUP(AS$8, Data!$D$21:$O$22, 2, FALSE) - INDEX(Data!J$26:J$47, MATCH('3 INPUT SAP DATA'!$C$6, Data!$C$26:$C$47, 0))))</f>
        <v/>
      </c>
      <c r="AT73" s="175" t="str">
        <f>IF($B73="", "", J73 * (HLOOKUP(AT$8, Data!$D$21:$O$22, 2, FALSE) - INDEX(Data!K$26:K$47, MATCH('3 INPUT SAP DATA'!$C$6, Data!$C$26:$C$47, 0))))</f>
        <v/>
      </c>
      <c r="AU73" s="175" t="str">
        <f>IF($B73="", "", K73 * (HLOOKUP(AU$8, Data!$D$21:$O$22, 2, FALSE) - INDEX(Data!L$26:L$47, MATCH('3 INPUT SAP DATA'!$C$6, Data!$C$26:$C$47, 0))))</f>
        <v/>
      </c>
      <c r="AV73" s="175" t="str">
        <f>IF($B73="", "", L73 * (HLOOKUP(AV$8, Data!$D$21:$O$22, 2, FALSE) - INDEX(Data!M$26:M$47, MATCH('3 INPUT SAP DATA'!$C$6, Data!$C$26:$C$47, 0))))</f>
        <v/>
      </c>
      <c r="AW73" s="175" t="str">
        <f>IF($B73="", "", M73 * (HLOOKUP(AW$8, Data!$D$21:$O$22, 2, FALSE) - INDEX(Data!N$26:N$47, MATCH('3 INPUT SAP DATA'!$C$6, Data!$C$26:$C$47, 0))))</f>
        <v/>
      </c>
      <c r="AX73" s="175" t="str">
        <f>IF($B73="", "", N73 * (HLOOKUP(AX$8, Data!$D$21:$O$22, 2, FALSE) - INDEX(Data!O$26:O$47, MATCH('3 INPUT SAP DATA'!$C$6, Data!$C$26:$C$47, 0))))</f>
        <v/>
      </c>
      <c r="AY73" s="171" t="str">
        <f>IF($B73="","",(IHG!CI74+'3 INPUT SAP DATA'!V77)/AM73)</f>
        <v/>
      </c>
      <c r="AZ73" s="171" t="str">
        <f>IF($B73="","",(IHG!CJ74+'3 INPUT SAP DATA'!W77)/AN73)</f>
        <v/>
      </c>
      <c r="BA73" s="171" t="str">
        <f>IF($B73="","",(IHG!CK74+'3 INPUT SAP DATA'!X77)/AO73)</f>
        <v/>
      </c>
      <c r="BB73" s="171" t="str">
        <f>IF($B73="","",(IHG!CL74+'3 INPUT SAP DATA'!Y77)/AP73)</f>
        <v/>
      </c>
      <c r="BC73" s="171" t="str">
        <f>IF($B73="","",(IHG!CM74+'3 INPUT SAP DATA'!Z77)/AQ73)</f>
        <v/>
      </c>
      <c r="BD73" s="171" t="str">
        <f>IF($B73="","",(IHG!CN74+'3 INPUT SAP DATA'!AA77)/AR73)</f>
        <v/>
      </c>
      <c r="BE73" s="171" t="str">
        <f>IF($B73="","",(IHG!CO74+'3 INPUT SAP DATA'!AB77)/AS73)</f>
        <v/>
      </c>
      <c r="BF73" s="171" t="str">
        <f>IF($B73="","",(IHG!CP74+'3 INPUT SAP DATA'!AC77)/AT73)</f>
        <v/>
      </c>
      <c r="BG73" s="171" t="str">
        <f>IF($B73="","",(IHG!CQ74+'3 INPUT SAP DATA'!AD77)/AU73)</f>
        <v/>
      </c>
      <c r="BH73" s="171" t="str">
        <f>IF($B73="","",(IHG!CR74+'3 INPUT SAP DATA'!AE77)/AV73)</f>
        <v/>
      </c>
      <c r="BI73" s="171" t="str">
        <f>IF($B73="","",(IHG!CS74+'3 INPUT SAP DATA'!AF77)/AW73)</f>
        <v/>
      </c>
      <c r="BJ73" s="171" t="str">
        <f>IF($B73="","",(IHG!CT74+'3 INPUT SAP DATA'!AG77)/AX73)</f>
        <v/>
      </c>
      <c r="BK73" s="171" t="str">
        <f t="shared" si="25"/>
        <v/>
      </c>
      <c r="BL73" s="171" t="str">
        <f t="shared" si="26"/>
        <v/>
      </c>
      <c r="BM73" s="171" t="str">
        <f t="shared" si="27"/>
        <v/>
      </c>
      <c r="BN73" s="171" t="str">
        <f t="shared" si="28"/>
        <v/>
      </c>
      <c r="BO73" s="171" t="str">
        <f t="shared" si="29"/>
        <v/>
      </c>
      <c r="BP73" s="171" t="str">
        <f t="shared" si="30"/>
        <v/>
      </c>
      <c r="BQ73" s="171" t="str">
        <f t="shared" si="31"/>
        <v/>
      </c>
      <c r="BR73" s="171" t="str">
        <f t="shared" si="32"/>
        <v/>
      </c>
      <c r="BS73" s="171" t="str">
        <f t="shared" si="33"/>
        <v/>
      </c>
      <c r="BT73" s="171" t="str">
        <f t="shared" si="34"/>
        <v/>
      </c>
      <c r="BU73" s="171" t="str">
        <f t="shared" si="35"/>
        <v/>
      </c>
      <c r="BV73" s="171" t="str">
        <f t="shared" si="36"/>
        <v/>
      </c>
    </row>
    <row r="74" spans="2:74" s="17" customFormat="1" ht="19.899999999999999" customHeight="1">
      <c r="B74" s="16" t="str">
        <f>IF('3 INPUT SAP DATA'!H78="","",'3 INPUT SAP DATA'!H78)</f>
        <v/>
      </c>
      <c r="C74" s="24" t="str">
        <f>IF($B74="","",'Infiltration &amp; Ventilation'!AR74+'3 INPUT SAP DATA'!$U78)</f>
        <v/>
      </c>
      <c r="D74" s="24" t="str">
        <f>IF($B74="","",'Infiltration &amp; Ventilation'!AS74+'3 INPUT SAP DATA'!$U78)</f>
        <v/>
      </c>
      <c r="E74" s="24" t="str">
        <f>IF($B74="","",'Infiltration &amp; Ventilation'!AT74+'3 INPUT SAP DATA'!$U78)</f>
        <v/>
      </c>
      <c r="F74" s="24" t="str">
        <f>IF($B74="","",'Infiltration &amp; Ventilation'!AU74+'3 INPUT SAP DATA'!$U78)</f>
        <v/>
      </c>
      <c r="G74" s="24" t="str">
        <f>IF($B74="","",'Infiltration &amp; Ventilation'!AV74+'3 INPUT SAP DATA'!$U78)</f>
        <v/>
      </c>
      <c r="H74" s="24" t="str">
        <f>IF($B74="","",'Infiltration &amp; Ventilation'!AW74+'3 INPUT SAP DATA'!$U78)</f>
        <v/>
      </c>
      <c r="I74" s="24" t="str">
        <f>IF($B74="","",'Infiltration &amp; Ventilation'!AX74+'3 INPUT SAP DATA'!$U78)</f>
        <v/>
      </c>
      <c r="J74" s="24" t="str">
        <f>IF($B74="","",'Infiltration &amp; Ventilation'!AY74+'3 INPUT SAP DATA'!$U78)</f>
        <v/>
      </c>
      <c r="K74" s="24" t="str">
        <f>IF($B74="","",'Infiltration &amp; Ventilation'!AZ74+'3 INPUT SAP DATA'!$U78)</f>
        <v/>
      </c>
      <c r="L74" s="24" t="str">
        <f>IF($B74="","",'Infiltration &amp; Ventilation'!BA74+'3 INPUT SAP DATA'!$U78)</f>
        <v/>
      </c>
      <c r="M74" s="24" t="str">
        <f>IF($B74="","",'Infiltration &amp; Ventilation'!BB74+'3 INPUT SAP DATA'!$U78)</f>
        <v/>
      </c>
      <c r="N74" s="24" t="str">
        <f>IF($B74="","",'Infiltration &amp; Ventilation'!BC74+'3 INPUT SAP DATA'!$U78)</f>
        <v/>
      </c>
      <c r="O74" s="176" t="str">
        <f>IF($B74="","",'3 INPUT SAP DATA'!$T78/(3.6*(C74/'3 INPUT SAP DATA'!$K78)))</f>
        <v/>
      </c>
      <c r="P74" s="176" t="str">
        <f>IF($B74="","",'3 INPUT SAP DATA'!$T78/(3.6*(D74/'3 INPUT SAP DATA'!$K78)))</f>
        <v/>
      </c>
      <c r="Q74" s="176" t="str">
        <f>IF($B74="","",'3 INPUT SAP DATA'!$T78/(3.6*(E74/'3 INPUT SAP DATA'!$K78)))</f>
        <v/>
      </c>
      <c r="R74" s="176" t="str">
        <f>IF($B74="","",'3 INPUT SAP DATA'!$T78/(3.6*(F74/'3 INPUT SAP DATA'!$K78)))</f>
        <v/>
      </c>
      <c r="S74" s="176" t="str">
        <f>IF($B74="","",'3 INPUT SAP DATA'!$T78/(3.6*(G74/'3 INPUT SAP DATA'!$K78)))</f>
        <v/>
      </c>
      <c r="T74" s="176" t="str">
        <f>IF($B74="","",'3 INPUT SAP DATA'!$T78/(3.6*(H74/'3 INPUT SAP DATA'!$K78)))</f>
        <v/>
      </c>
      <c r="U74" s="176" t="str">
        <f>IF($B74="","",'3 INPUT SAP DATA'!$T78/(3.6*(I74/'3 INPUT SAP DATA'!$K78)))</f>
        <v/>
      </c>
      <c r="V74" s="176" t="str">
        <f>IF($B74="","",'3 INPUT SAP DATA'!$T78/(3.6*(J74/'3 INPUT SAP DATA'!$K78)))</f>
        <v/>
      </c>
      <c r="W74" s="176" t="str">
        <f>IF($B74="","",'3 INPUT SAP DATA'!$T78/(3.6*(K74/'3 INPUT SAP DATA'!$K78)))</f>
        <v/>
      </c>
      <c r="X74" s="176" t="str">
        <f>IF($B74="","",'3 INPUT SAP DATA'!$T78/(3.6*(L74/'3 INPUT SAP DATA'!$K78)))</f>
        <v/>
      </c>
      <c r="Y74" s="176" t="str">
        <f>IF($B74="","",'3 INPUT SAP DATA'!$T78/(3.6*(M74/'3 INPUT SAP DATA'!$K78)))</f>
        <v/>
      </c>
      <c r="Z74" s="176" t="str">
        <f>IF($B74="","",'3 INPUT SAP DATA'!$T78/(3.6*(N74/'3 INPUT SAP DATA'!$K78)))</f>
        <v/>
      </c>
      <c r="AA74" s="176" t="str">
        <f t="shared" ref="AA74:AA108" si="37">IF($B74="","",1+(O74/15))</f>
        <v/>
      </c>
      <c r="AB74" s="176" t="str">
        <f t="shared" ref="AB74:AB108" si="38">IF($B74="","",1+(P74/15))</f>
        <v/>
      </c>
      <c r="AC74" s="176" t="str">
        <f t="shared" ref="AC74:AC108" si="39">IF($B74="","",1+(Q74/15))</f>
        <v/>
      </c>
      <c r="AD74" s="176" t="str">
        <f t="shared" ref="AD74:AD108" si="40">IF($B74="","",1+(R74/15))</f>
        <v/>
      </c>
      <c r="AE74" s="176" t="str">
        <f t="shared" ref="AE74:AE108" si="41">IF($B74="","",1+(S74/15))</f>
        <v/>
      </c>
      <c r="AF74" s="176" t="str">
        <f t="shared" ref="AF74:AF108" si="42">IF($B74="","",1+(T74/15))</f>
        <v/>
      </c>
      <c r="AG74" s="176" t="str">
        <f t="shared" ref="AG74:AG108" si="43">IF($B74="","",1+(U74/15))</f>
        <v/>
      </c>
      <c r="AH74" s="176" t="str">
        <f t="shared" ref="AH74:AH108" si="44">IF($B74="","",1+(V74/15))</f>
        <v/>
      </c>
      <c r="AI74" s="176" t="str">
        <f t="shared" ref="AI74:AI108" si="45">IF($B74="","",1+(W74/15))</f>
        <v/>
      </c>
      <c r="AJ74" s="176" t="str">
        <f t="shared" ref="AJ74:AJ108" si="46">IF($B74="","",1+(X74/15))</f>
        <v/>
      </c>
      <c r="AK74" s="176" t="str">
        <f t="shared" ref="AK74:AK108" si="47">IF($B74="","",1+(Y74/15))</f>
        <v/>
      </c>
      <c r="AL74" s="176" t="str">
        <f t="shared" ref="AL74:AL108" si="48">IF($B74="","",1+(Z74/15))</f>
        <v/>
      </c>
      <c r="AM74" s="175" t="str">
        <f>IF($B74="", "", C74 * (HLOOKUP(AM$8, Data!$D$21:$O$22, 2, FALSE) - INDEX(Data!D$26:D$47, MATCH('3 INPUT SAP DATA'!$C$6, Data!$C$26:$C$47, 0))))</f>
        <v/>
      </c>
      <c r="AN74" s="175" t="str">
        <f>IF($B74="", "", D74 * (HLOOKUP(AN$8, Data!$D$21:$O$22, 2, FALSE) - INDEX(Data!E$26:E$47, MATCH('3 INPUT SAP DATA'!$C$6, Data!$C$26:$C$47, 0))))</f>
        <v/>
      </c>
      <c r="AO74" s="175" t="str">
        <f>IF($B74="", "", E74 * (HLOOKUP(AO$8, Data!$D$21:$O$22, 2, FALSE) - INDEX(Data!F$26:F$47, MATCH('3 INPUT SAP DATA'!$C$6, Data!$C$26:$C$47, 0))))</f>
        <v/>
      </c>
      <c r="AP74" s="175" t="str">
        <f>IF($B74="", "", F74 * (HLOOKUP(AP$8, Data!$D$21:$O$22, 2, FALSE) - INDEX(Data!G$26:G$47, MATCH('3 INPUT SAP DATA'!$C$6, Data!$C$26:$C$47, 0))))</f>
        <v/>
      </c>
      <c r="AQ74" s="175" t="str">
        <f>IF($B74="", "", G74 * (HLOOKUP(AQ$8, Data!$D$21:$O$22, 2, FALSE) - INDEX(Data!H$26:H$47, MATCH('3 INPUT SAP DATA'!$C$6, Data!$C$26:$C$47, 0))))</f>
        <v/>
      </c>
      <c r="AR74" s="175" t="str">
        <f>IF($B74="", "", H74 * (HLOOKUP(AR$8, Data!$D$21:$O$22, 2, FALSE) - INDEX(Data!I$26:I$47, MATCH('3 INPUT SAP DATA'!$C$6, Data!$C$26:$C$47, 0))))</f>
        <v/>
      </c>
      <c r="AS74" s="175" t="str">
        <f>IF($B74="", "", I74 * (HLOOKUP(AS$8, Data!$D$21:$O$22, 2, FALSE) - INDEX(Data!J$26:J$47, MATCH('3 INPUT SAP DATA'!$C$6, Data!$C$26:$C$47, 0))))</f>
        <v/>
      </c>
      <c r="AT74" s="175" t="str">
        <f>IF($B74="", "", J74 * (HLOOKUP(AT$8, Data!$D$21:$O$22, 2, FALSE) - INDEX(Data!K$26:K$47, MATCH('3 INPUT SAP DATA'!$C$6, Data!$C$26:$C$47, 0))))</f>
        <v/>
      </c>
      <c r="AU74" s="175" t="str">
        <f>IF($B74="", "", K74 * (HLOOKUP(AU$8, Data!$D$21:$O$22, 2, FALSE) - INDEX(Data!L$26:L$47, MATCH('3 INPUT SAP DATA'!$C$6, Data!$C$26:$C$47, 0))))</f>
        <v/>
      </c>
      <c r="AV74" s="175" t="str">
        <f>IF($B74="", "", L74 * (HLOOKUP(AV$8, Data!$D$21:$O$22, 2, FALSE) - INDEX(Data!M$26:M$47, MATCH('3 INPUT SAP DATA'!$C$6, Data!$C$26:$C$47, 0))))</f>
        <v/>
      </c>
      <c r="AW74" s="175" t="str">
        <f>IF($B74="", "", M74 * (HLOOKUP(AW$8, Data!$D$21:$O$22, 2, FALSE) - INDEX(Data!N$26:N$47, MATCH('3 INPUT SAP DATA'!$C$6, Data!$C$26:$C$47, 0))))</f>
        <v/>
      </c>
      <c r="AX74" s="175" t="str">
        <f>IF($B74="", "", N74 * (HLOOKUP(AX$8, Data!$D$21:$O$22, 2, FALSE) - INDEX(Data!O$26:O$47, MATCH('3 INPUT SAP DATA'!$C$6, Data!$C$26:$C$47, 0))))</f>
        <v/>
      </c>
      <c r="AY74" s="171" t="str">
        <f>IF($B74="","",(IHG!CI75+'3 INPUT SAP DATA'!V78)/AM74)</f>
        <v/>
      </c>
      <c r="AZ74" s="171" t="str">
        <f>IF($B74="","",(IHG!CJ75+'3 INPUT SAP DATA'!W78)/AN74)</f>
        <v/>
      </c>
      <c r="BA74" s="171" t="str">
        <f>IF($B74="","",(IHG!CK75+'3 INPUT SAP DATA'!X78)/AO74)</f>
        <v/>
      </c>
      <c r="BB74" s="171" t="str">
        <f>IF($B74="","",(IHG!CL75+'3 INPUT SAP DATA'!Y78)/AP74)</f>
        <v/>
      </c>
      <c r="BC74" s="171" t="str">
        <f>IF($B74="","",(IHG!CM75+'3 INPUT SAP DATA'!Z78)/AQ74)</f>
        <v/>
      </c>
      <c r="BD74" s="171" t="str">
        <f>IF($B74="","",(IHG!CN75+'3 INPUT SAP DATA'!AA78)/AR74)</f>
        <v/>
      </c>
      <c r="BE74" s="171" t="str">
        <f>IF($B74="","",(IHG!CO75+'3 INPUT SAP DATA'!AB78)/AS74)</f>
        <v/>
      </c>
      <c r="BF74" s="171" t="str">
        <f>IF($B74="","",(IHG!CP75+'3 INPUT SAP DATA'!AC78)/AT74)</f>
        <v/>
      </c>
      <c r="BG74" s="171" t="str">
        <f>IF($B74="","",(IHG!CQ75+'3 INPUT SAP DATA'!AD78)/AU74)</f>
        <v/>
      </c>
      <c r="BH74" s="171" t="str">
        <f>IF($B74="","",(IHG!CR75+'3 INPUT SAP DATA'!AE78)/AV74)</f>
        <v/>
      </c>
      <c r="BI74" s="171" t="str">
        <f>IF($B74="","",(IHG!CS75+'3 INPUT SAP DATA'!AF78)/AW74)</f>
        <v/>
      </c>
      <c r="BJ74" s="171" t="str">
        <f>IF($B74="","",(IHG!CT75+'3 INPUT SAP DATA'!AG78)/AX74)</f>
        <v/>
      </c>
      <c r="BK74" s="171" t="str">
        <f t="shared" si="25"/>
        <v/>
      </c>
      <c r="BL74" s="171" t="str">
        <f t="shared" si="26"/>
        <v/>
      </c>
      <c r="BM74" s="171" t="str">
        <f t="shared" si="27"/>
        <v/>
      </c>
      <c r="BN74" s="171" t="str">
        <f t="shared" si="28"/>
        <v/>
      </c>
      <c r="BO74" s="171" t="str">
        <f t="shared" si="29"/>
        <v/>
      </c>
      <c r="BP74" s="171" t="str">
        <f t="shared" si="30"/>
        <v/>
      </c>
      <c r="BQ74" s="171" t="str">
        <f t="shared" si="31"/>
        <v/>
      </c>
      <c r="BR74" s="171" t="str">
        <f t="shared" si="32"/>
        <v/>
      </c>
      <c r="BS74" s="171" t="str">
        <f t="shared" si="33"/>
        <v/>
      </c>
      <c r="BT74" s="171" t="str">
        <f t="shared" si="34"/>
        <v/>
      </c>
      <c r="BU74" s="171" t="str">
        <f t="shared" si="35"/>
        <v/>
      </c>
      <c r="BV74" s="171" t="str">
        <f t="shared" si="36"/>
        <v/>
      </c>
    </row>
    <row r="75" spans="2:74" s="17" customFormat="1" ht="19.899999999999999" customHeight="1">
      <c r="B75" s="16" t="str">
        <f>IF('3 INPUT SAP DATA'!H79="","",'3 INPUT SAP DATA'!H79)</f>
        <v/>
      </c>
      <c r="C75" s="24" t="str">
        <f>IF($B75="","",'Infiltration &amp; Ventilation'!AR75+'3 INPUT SAP DATA'!$U79)</f>
        <v/>
      </c>
      <c r="D75" s="24" t="str">
        <f>IF($B75="","",'Infiltration &amp; Ventilation'!AS75+'3 INPUT SAP DATA'!$U79)</f>
        <v/>
      </c>
      <c r="E75" s="24" t="str">
        <f>IF($B75="","",'Infiltration &amp; Ventilation'!AT75+'3 INPUT SAP DATA'!$U79)</f>
        <v/>
      </c>
      <c r="F75" s="24" t="str">
        <f>IF($B75="","",'Infiltration &amp; Ventilation'!AU75+'3 INPUT SAP DATA'!$U79)</f>
        <v/>
      </c>
      <c r="G75" s="24" t="str">
        <f>IF($B75="","",'Infiltration &amp; Ventilation'!AV75+'3 INPUT SAP DATA'!$U79)</f>
        <v/>
      </c>
      <c r="H75" s="24" t="str">
        <f>IF($B75="","",'Infiltration &amp; Ventilation'!AW75+'3 INPUT SAP DATA'!$U79)</f>
        <v/>
      </c>
      <c r="I75" s="24" t="str">
        <f>IF($B75="","",'Infiltration &amp; Ventilation'!AX75+'3 INPUT SAP DATA'!$U79)</f>
        <v/>
      </c>
      <c r="J75" s="24" t="str">
        <f>IF($B75="","",'Infiltration &amp; Ventilation'!AY75+'3 INPUT SAP DATA'!$U79)</f>
        <v/>
      </c>
      <c r="K75" s="24" t="str">
        <f>IF($B75="","",'Infiltration &amp; Ventilation'!AZ75+'3 INPUT SAP DATA'!$U79)</f>
        <v/>
      </c>
      <c r="L75" s="24" t="str">
        <f>IF($B75="","",'Infiltration &amp; Ventilation'!BA75+'3 INPUT SAP DATA'!$U79)</f>
        <v/>
      </c>
      <c r="M75" s="24" t="str">
        <f>IF($B75="","",'Infiltration &amp; Ventilation'!BB75+'3 INPUT SAP DATA'!$U79)</f>
        <v/>
      </c>
      <c r="N75" s="24" t="str">
        <f>IF($B75="","",'Infiltration &amp; Ventilation'!BC75+'3 INPUT SAP DATA'!$U79)</f>
        <v/>
      </c>
      <c r="O75" s="176" t="str">
        <f>IF($B75="","",'3 INPUT SAP DATA'!$T79/(3.6*(C75/'3 INPUT SAP DATA'!$K79)))</f>
        <v/>
      </c>
      <c r="P75" s="176" t="str">
        <f>IF($B75="","",'3 INPUT SAP DATA'!$T79/(3.6*(D75/'3 INPUT SAP DATA'!$K79)))</f>
        <v/>
      </c>
      <c r="Q75" s="176" t="str">
        <f>IF($B75="","",'3 INPUT SAP DATA'!$T79/(3.6*(E75/'3 INPUT SAP DATA'!$K79)))</f>
        <v/>
      </c>
      <c r="R75" s="176" t="str">
        <f>IF($B75="","",'3 INPUT SAP DATA'!$T79/(3.6*(F75/'3 INPUT SAP DATA'!$K79)))</f>
        <v/>
      </c>
      <c r="S75" s="176" t="str">
        <f>IF($B75="","",'3 INPUT SAP DATA'!$T79/(3.6*(G75/'3 INPUT SAP DATA'!$K79)))</f>
        <v/>
      </c>
      <c r="T75" s="176" t="str">
        <f>IF($B75="","",'3 INPUT SAP DATA'!$T79/(3.6*(H75/'3 INPUT SAP DATA'!$K79)))</f>
        <v/>
      </c>
      <c r="U75" s="176" t="str">
        <f>IF($B75="","",'3 INPUT SAP DATA'!$T79/(3.6*(I75/'3 INPUT SAP DATA'!$K79)))</f>
        <v/>
      </c>
      <c r="V75" s="176" t="str">
        <f>IF($B75="","",'3 INPUT SAP DATA'!$T79/(3.6*(J75/'3 INPUT SAP DATA'!$K79)))</f>
        <v/>
      </c>
      <c r="W75" s="176" t="str">
        <f>IF($B75="","",'3 INPUT SAP DATA'!$T79/(3.6*(K75/'3 INPUT SAP DATA'!$K79)))</f>
        <v/>
      </c>
      <c r="X75" s="176" t="str">
        <f>IF($B75="","",'3 INPUT SAP DATA'!$T79/(3.6*(L75/'3 INPUT SAP DATA'!$K79)))</f>
        <v/>
      </c>
      <c r="Y75" s="176" t="str">
        <f>IF($B75="","",'3 INPUT SAP DATA'!$T79/(3.6*(M75/'3 INPUT SAP DATA'!$K79)))</f>
        <v/>
      </c>
      <c r="Z75" s="176" t="str">
        <f>IF($B75="","",'3 INPUT SAP DATA'!$T79/(3.6*(N75/'3 INPUT SAP DATA'!$K79)))</f>
        <v/>
      </c>
      <c r="AA75" s="176" t="str">
        <f t="shared" si="37"/>
        <v/>
      </c>
      <c r="AB75" s="176" t="str">
        <f t="shared" si="38"/>
        <v/>
      </c>
      <c r="AC75" s="176" t="str">
        <f t="shared" si="39"/>
        <v/>
      </c>
      <c r="AD75" s="176" t="str">
        <f t="shared" si="40"/>
        <v/>
      </c>
      <c r="AE75" s="176" t="str">
        <f t="shared" si="41"/>
        <v/>
      </c>
      <c r="AF75" s="176" t="str">
        <f t="shared" si="42"/>
        <v/>
      </c>
      <c r="AG75" s="176" t="str">
        <f t="shared" si="43"/>
        <v/>
      </c>
      <c r="AH75" s="176" t="str">
        <f t="shared" si="44"/>
        <v/>
      </c>
      <c r="AI75" s="176" t="str">
        <f t="shared" si="45"/>
        <v/>
      </c>
      <c r="AJ75" s="176" t="str">
        <f t="shared" si="46"/>
        <v/>
      </c>
      <c r="AK75" s="176" t="str">
        <f t="shared" si="47"/>
        <v/>
      </c>
      <c r="AL75" s="176" t="str">
        <f t="shared" si="48"/>
        <v/>
      </c>
      <c r="AM75" s="175" t="str">
        <f>IF($B75="", "", C75 * (HLOOKUP(AM$8, Data!$D$21:$O$22, 2, FALSE) - INDEX(Data!D$26:D$47, MATCH('3 INPUT SAP DATA'!$C$6, Data!$C$26:$C$47, 0))))</f>
        <v/>
      </c>
      <c r="AN75" s="175" t="str">
        <f>IF($B75="", "", D75 * (HLOOKUP(AN$8, Data!$D$21:$O$22, 2, FALSE) - INDEX(Data!E$26:E$47, MATCH('3 INPUT SAP DATA'!$C$6, Data!$C$26:$C$47, 0))))</f>
        <v/>
      </c>
      <c r="AO75" s="175" t="str">
        <f>IF($B75="", "", E75 * (HLOOKUP(AO$8, Data!$D$21:$O$22, 2, FALSE) - INDEX(Data!F$26:F$47, MATCH('3 INPUT SAP DATA'!$C$6, Data!$C$26:$C$47, 0))))</f>
        <v/>
      </c>
      <c r="AP75" s="175" t="str">
        <f>IF($B75="", "", F75 * (HLOOKUP(AP$8, Data!$D$21:$O$22, 2, FALSE) - INDEX(Data!G$26:G$47, MATCH('3 INPUT SAP DATA'!$C$6, Data!$C$26:$C$47, 0))))</f>
        <v/>
      </c>
      <c r="AQ75" s="175" t="str">
        <f>IF($B75="", "", G75 * (HLOOKUP(AQ$8, Data!$D$21:$O$22, 2, FALSE) - INDEX(Data!H$26:H$47, MATCH('3 INPUT SAP DATA'!$C$6, Data!$C$26:$C$47, 0))))</f>
        <v/>
      </c>
      <c r="AR75" s="175" t="str">
        <f>IF($B75="", "", H75 * (HLOOKUP(AR$8, Data!$D$21:$O$22, 2, FALSE) - INDEX(Data!I$26:I$47, MATCH('3 INPUT SAP DATA'!$C$6, Data!$C$26:$C$47, 0))))</f>
        <v/>
      </c>
      <c r="AS75" s="175" t="str">
        <f>IF($B75="", "", I75 * (HLOOKUP(AS$8, Data!$D$21:$O$22, 2, FALSE) - INDEX(Data!J$26:J$47, MATCH('3 INPUT SAP DATA'!$C$6, Data!$C$26:$C$47, 0))))</f>
        <v/>
      </c>
      <c r="AT75" s="175" t="str">
        <f>IF($B75="", "", J75 * (HLOOKUP(AT$8, Data!$D$21:$O$22, 2, FALSE) - INDEX(Data!K$26:K$47, MATCH('3 INPUT SAP DATA'!$C$6, Data!$C$26:$C$47, 0))))</f>
        <v/>
      </c>
      <c r="AU75" s="175" t="str">
        <f>IF($B75="", "", K75 * (HLOOKUP(AU$8, Data!$D$21:$O$22, 2, FALSE) - INDEX(Data!L$26:L$47, MATCH('3 INPUT SAP DATA'!$C$6, Data!$C$26:$C$47, 0))))</f>
        <v/>
      </c>
      <c r="AV75" s="175" t="str">
        <f>IF($B75="", "", L75 * (HLOOKUP(AV$8, Data!$D$21:$O$22, 2, FALSE) - INDEX(Data!M$26:M$47, MATCH('3 INPUT SAP DATA'!$C$6, Data!$C$26:$C$47, 0))))</f>
        <v/>
      </c>
      <c r="AW75" s="175" t="str">
        <f>IF($B75="", "", M75 * (HLOOKUP(AW$8, Data!$D$21:$O$22, 2, FALSE) - INDEX(Data!N$26:N$47, MATCH('3 INPUT SAP DATA'!$C$6, Data!$C$26:$C$47, 0))))</f>
        <v/>
      </c>
      <c r="AX75" s="175" t="str">
        <f>IF($B75="", "", N75 * (HLOOKUP(AX$8, Data!$D$21:$O$22, 2, FALSE) - INDEX(Data!O$26:O$47, MATCH('3 INPUT SAP DATA'!$C$6, Data!$C$26:$C$47, 0))))</f>
        <v/>
      </c>
      <c r="AY75" s="171" t="str">
        <f>IF($B75="","",(IHG!CI76+'3 INPUT SAP DATA'!V79)/AM75)</f>
        <v/>
      </c>
      <c r="AZ75" s="171" t="str">
        <f>IF($B75="","",(IHG!CJ76+'3 INPUT SAP DATA'!W79)/AN75)</f>
        <v/>
      </c>
      <c r="BA75" s="171" t="str">
        <f>IF($B75="","",(IHG!CK76+'3 INPUT SAP DATA'!X79)/AO75)</f>
        <v/>
      </c>
      <c r="BB75" s="171" t="str">
        <f>IF($B75="","",(IHG!CL76+'3 INPUT SAP DATA'!Y79)/AP75)</f>
        <v/>
      </c>
      <c r="BC75" s="171" t="str">
        <f>IF($B75="","",(IHG!CM76+'3 INPUT SAP DATA'!Z79)/AQ75)</f>
        <v/>
      </c>
      <c r="BD75" s="171" t="str">
        <f>IF($B75="","",(IHG!CN76+'3 INPUT SAP DATA'!AA79)/AR75)</f>
        <v/>
      </c>
      <c r="BE75" s="171" t="str">
        <f>IF($B75="","",(IHG!CO76+'3 INPUT SAP DATA'!AB79)/AS75)</f>
        <v/>
      </c>
      <c r="BF75" s="171" t="str">
        <f>IF($B75="","",(IHG!CP76+'3 INPUT SAP DATA'!AC79)/AT75)</f>
        <v/>
      </c>
      <c r="BG75" s="171" t="str">
        <f>IF($B75="","",(IHG!CQ76+'3 INPUT SAP DATA'!AD79)/AU75)</f>
        <v/>
      </c>
      <c r="BH75" s="171" t="str">
        <f>IF($B75="","",(IHG!CR76+'3 INPUT SAP DATA'!AE79)/AV75)</f>
        <v/>
      </c>
      <c r="BI75" s="171" t="str">
        <f>IF($B75="","",(IHG!CS76+'3 INPUT SAP DATA'!AF79)/AW75)</f>
        <v/>
      </c>
      <c r="BJ75" s="171" t="str">
        <f>IF($B75="","",(IHG!CT76+'3 INPUT SAP DATA'!AG79)/AX75)</f>
        <v/>
      </c>
      <c r="BK75" s="171" t="str">
        <f t="shared" ref="BK75:BK108" si="49">IF($B75="", "",
    IF(AY75&lt;=0, 1,
        IF(AY75=1, AA75/(AA75+1),
            IF(AY75&gt;0, (1-AY75^AA75)/(1-AY75^(AA75+1)))
        )
    )
)</f>
        <v/>
      </c>
      <c r="BL75" s="171" t="str">
        <f t="shared" si="26"/>
        <v/>
      </c>
      <c r="BM75" s="171" t="str">
        <f t="shared" si="27"/>
        <v/>
      </c>
      <c r="BN75" s="171" t="str">
        <f t="shared" si="28"/>
        <v/>
      </c>
      <c r="BO75" s="171" t="str">
        <f t="shared" si="29"/>
        <v/>
      </c>
      <c r="BP75" s="171" t="str">
        <f t="shared" si="30"/>
        <v/>
      </c>
      <c r="BQ75" s="171" t="str">
        <f t="shared" si="31"/>
        <v/>
      </c>
      <c r="BR75" s="171" t="str">
        <f t="shared" si="32"/>
        <v/>
      </c>
      <c r="BS75" s="171" t="str">
        <f t="shared" si="33"/>
        <v/>
      </c>
      <c r="BT75" s="171" t="str">
        <f t="shared" si="34"/>
        <v/>
      </c>
      <c r="BU75" s="171" t="str">
        <f t="shared" si="35"/>
        <v/>
      </c>
      <c r="BV75" s="171" t="str">
        <f t="shared" si="36"/>
        <v/>
      </c>
    </row>
    <row r="76" spans="2:74" s="17" customFormat="1" ht="19.899999999999999" customHeight="1">
      <c r="B76" s="16" t="str">
        <f>IF('3 INPUT SAP DATA'!H80="","",'3 INPUT SAP DATA'!H80)</f>
        <v/>
      </c>
      <c r="C76" s="24" t="str">
        <f>IF($B76="","",'Infiltration &amp; Ventilation'!AR76+'3 INPUT SAP DATA'!$U80)</f>
        <v/>
      </c>
      <c r="D76" s="24" t="str">
        <f>IF($B76="","",'Infiltration &amp; Ventilation'!AS76+'3 INPUT SAP DATA'!$U80)</f>
        <v/>
      </c>
      <c r="E76" s="24" t="str">
        <f>IF($B76="","",'Infiltration &amp; Ventilation'!AT76+'3 INPUT SAP DATA'!$U80)</f>
        <v/>
      </c>
      <c r="F76" s="24" t="str">
        <f>IF($B76="","",'Infiltration &amp; Ventilation'!AU76+'3 INPUT SAP DATA'!$U80)</f>
        <v/>
      </c>
      <c r="G76" s="24" t="str">
        <f>IF($B76="","",'Infiltration &amp; Ventilation'!AV76+'3 INPUT SAP DATA'!$U80)</f>
        <v/>
      </c>
      <c r="H76" s="24" t="str">
        <f>IF($B76="","",'Infiltration &amp; Ventilation'!AW76+'3 INPUT SAP DATA'!$U80)</f>
        <v/>
      </c>
      <c r="I76" s="24" t="str">
        <f>IF($B76="","",'Infiltration &amp; Ventilation'!AX76+'3 INPUT SAP DATA'!$U80)</f>
        <v/>
      </c>
      <c r="J76" s="24" t="str">
        <f>IF($B76="","",'Infiltration &amp; Ventilation'!AY76+'3 INPUT SAP DATA'!$U80)</f>
        <v/>
      </c>
      <c r="K76" s="24" t="str">
        <f>IF($B76="","",'Infiltration &amp; Ventilation'!AZ76+'3 INPUT SAP DATA'!$U80)</f>
        <v/>
      </c>
      <c r="L76" s="24" t="str">
        <f>IF($B76="","",'Infiltration &amp; Ventilation'!BA76+'3 INPUT SAP DATA'!$U80)</f>
        <v/>
      </c>
      <c r="M76" s="24" t="str">
        <f>IF($B76="","",'Infiltration &amp; Ventilation'!BB76+'3 INPUT SAP DATA'!$U80)</f>
        <v/>
      </c>
      <c r="N76" s="24" t="str">
        <f>IF($B76="","",'Infiltration &amp; Ventilation'!BC76+'3 INPUT SAP DATA'!$U80)</f>
        <v/>
      </c>
      <c r="O76" s="176" t="str">
        <f>IF($B76="","",'3 INPUT SAP DATA'!$T80/(3.6*(C76/'3 INPUT SAP DATA'!$K80)))</f>
        <v/>
      </c>
      <c r="P76" s="176" t="str">
        <f>IF($B76="","",'3 INPUT SAP DATA'!$T80/(3.6*(D76/'3 INPUT SAP DATA'!$K80)))</f>
        <v/>
      </c>
      <c r="Q76" s="176" t="str">
        <f>IF($B76="","",'3 INPUT SAP DATA'!$T80/(3.6*(E76/'3 INPUT SAP DATA'!$K80)))</f>
        <v/>
      </c>
      <c r="R76" s="176" t="str">
        <f>IF($B76="","",'3 INPUT SAP DATA'!$T80/(3.6*(F76/'3 INPUT SAP DATA'!$K80)))</f>
        <v/>
      </c>
      <c r="S76" s="176" t="str">
        <f>IF($B76="","",'3 INPUT SAP DATA'!$T80/(3.6*(G76/'3 INPUT SAP DATA'!$K80)))</f>
        <v/>
      </c>
      <c r="T76" s="176" t="str">
        <f>IF($B76="","",'3 INPUT SAP DATA'!$T80/(3.6*(H76/'3 INPUT SAP DATA'!$K80)))</f>
        <v/>
      </c>
      <c r="U76" s="176" t="str">
        <f>IF($B76="","",'3 INPUT SAP DATA'!$T80/(3.6*(I76/'3 INPUT SAP DATA'!$K80)))</f>
        <v/>
      </c>
      <c r="V76" s="176" t="str">
        <f>IF($B76="","",'3 INPUT SAP DATA'!$T80/(3.6*(J76/'3 INPUT SAP DATA'!$K80)))</f>
        <v/>
      </c>
      <c r="W76" s="176" t="str">
        <f>IF($B76="","",'3 INPUT SAP DATA'!$T80/(3.6*(K76/'3 INPUT SAP DATA'!$K80)))</f>
        <v/>
      </c>
      <c r="X76" s="176" t="str">
        <f>IF($B76="","",'3 INPUT SAP DATA'!$T80/(3.6*(L76/'3 INPUT SAP DATA'!$K80)))</f>
        <v/>
      </c>
      <c r="Y76" s="176" t="str">
        <f>IF($B76="","",'3 INPUT SAP DATA'!$T80/(3.6*(M76/'3 INPUT SAP DATA'!$K80)))</f>
        <v/>
      </c>
      <c r="Z76" s="176" t="str">
        <f>IF($B76="","",'3 INPUT SAP DATA'!$T80/(3.6*(N76/'3 INPUT SAP DATA'!$K80)))</f>
        <v/>
      </c>
      <c r="AA76" s="176" t="str">
        <f t="shared" si="37"/>
        <v/>
      </c>
      <c r="AB76" s="176" t="str">
        <f t="shared" si="38"/>
        <v/>
      </c>
      <c r="AC76" s="176" t="str">
        <f t="shared" si="39"/>
        <v/>
      </c>
      <c r="AD76" s="176" t="str">
        <f t="shared" si="40"/>
        <v/>
      </c>
      <c r="AE76" s="176" t="str">
        <f t="shared" si="41"/>
        <v/>
      </c>
      <c r="AF76" s="176" t="str">
        <f t="shared" si="42"/>
        <v/>
      </c>
      <c r="AG76" s="176" t="str">
        <f t="shared" si="43"/>
        <v/>
      </c>
      <c r="AH76" s="176" t="str">
        <f t="shared" si="44"/>
        <v/>
      </c>
      <c r="AI76" s="176" t="str">
        <f t="shared" si="45"/>
        <v/>
      </c>
      <c r="AJ76" s="176" t="str">
        <f t="shared" si="46"/>
        <v/>
      </c>
      <c r="AK76" s="176" t="str">
        <f t="shared" si="47"/>
        <v/>
      </c>
      <c r="AL76" s="176" t="str">
        <f t="shared" si="48"/>
        <v/>
      </c>
      <c r="AM76" s="175" t="str">
        <f>IF($B76="", "", C76 * (HLOOKUP(AM$8, Data!$D$21:$O$22, 2, FALSE) - INDEX(Data!D$26:D$47, MATCH('3 INPUT SAP DATA'!$C$6, Data!$C$26:$C$47, 0))))</f>
        <v/>
      </c>
      <c r="AN76" s="175" t="str">
        <f>IF($B76="", "", D76 * (HLOOKUP(AN$8, Data!$D$21:$O$22, 2, FALSE) - INDEX(Data!E$26:E$47, MATCH('3 INPUT SAP DATA'!$C$6, Data!$C$26:$C$47, 0))))</f>
        <v/>
      </c>
      <c r="AO76" s="175" t="str">
        <f>IF($B76="", "", E76 * (HLOOKUP(AO$8, Data!$D$21:$O$22, 2, FALSE) - INDEX(Data!F$26:F$47, MATCH('3 INPUT SAP DATA'!$C$6, Data!$C$26:$C$47, 0))))</f>
        <v/>
      </c>
      <c r="AP76" s="175" t="str">
        <f>IF($B76="", "", F76 * (HLOOKUP(AP$8, Data!$D$21:$O$22, 2, FALSE) - INDEX(Data!G$26:G$47, MATCH('3 INPUT SAP DATA'!$C$6, Data!$C$26:$C$47, 0))))</f>
        <v/>
      </c>
      <c r="AQ76" s="175" t="str">
        <f>IF($B76="", "", G76 * (HLOOKUP(AQ$8, Data!$D$21:$O$22, 2, FALSE) - INDEX(Data!H$26:H$47, MATCH('3 INPUT SAP DATA'!$C$6, Data!$C$26:$C$47, 0))))</f>
        <v/>
      </c>
      <c r="AR76" s="175" t="str">
        <f>IF($B76="", "", H76 * (HLOOKUP(AR$8, Data!$D$21:$O$22, 2, FALSE) - INDEX(Data!I$26:I$47, MATCH('3 INPUT SAP DATA'!$C$6, Data!$C$26:$C$47, 0))))</f>
        <v/>
      </c>
      <c r="AS76" s="175" t="str">
        <f>IF($B76="", "", I76 * (HLOOKUP(AS$8, Data!$D$21:$O$22, 2, FALSE) - INDEX(Data!J$26:J$47, MATCH('3 INPUT SAP DATA'!$C$6, Data!$C$26:$C$47, 0))))</f>
        <v/>
      </c>
      <c r="AT76" s="175" t="str">
        <f>IF($B76="", "", J76 * (HLOOKUP(AT$8, Data!$D$21:$O$22, 2, FALSE) - INDEX(Data!K$26:K$47, MATCH('3 INPUT SAP DATA'!$C$6, Data!$C$26:$C$47, 0))))</f>
        <v/>
      </c>
      <c r="AU76" s="175" t="str">
        <f>IF($B76="", "", K76 * (HLOOKUP(AU$8, Data!$D$21:$O$22, 2, FALSE) - INDEX(Data!L$26:L$47, MATCH('3 INPUT SAP DATA'!$C$6, Data!$C$26:$C$47, 0))))</f>
        <v/>
      </c>
      <c r="AV76" s="175" t="str">
        <f>IF($B76="", "", L76 * (HLOOKUP(AV$8, Data!$D$21:$O$22, 2, FALSE) - INDEX(Data!M$26:M$47, MATCH('3 INPUT SAP DATA'!$C$6, Data!$C$26:$C$47, 0))))</f>
        <v/>
      </c>
      <c r="AW76" s="175" t="str">
        <f>IF($B76="", "", M76 * (HLOOKUP(AW$8, Data!$D$21:$O$22, 2, FALSE) - INDEX(Data!N$26:N$47, MATCH('3 INPUT SAP DATA'!$C$6, Data!$C$26:$C$47, 0))))</f>
        <v/>
      </c>
      <c r="AX76" s="175" t="str">
        <f>IF($B76="", "", N76 * (HLOOKUP(AX$8, Data!$D$21:$O$22, 2, FALSE) - INDEX(Data!O$26:O$47, MATCH('3 INPUT SAP DATA'!$C$6, Data!$C$26:$C$47, 0))))</f>
        <v/>
      </c>
      <c r="AY76" s="171" t="str">
        <f>IF($B76="","",(IHG!CI77+'3 INPUT SAP DATA'!V80)/AM76)</f>
        <v/>
      </c>
      <c r="AZ76" s="171" t="str">
        <f>IF($B76="","",(IHG!CJ77+'3 INPUT SAP DATA'!W80)/AN76)</f>
        <v/>
      </c>
      <c r="BA76" s="171" t="str">
        <f>IF($B76="","",(IHG!CK77+'3 INPUT SAP DATA'!X80)/AO76)</f>
        <v/>
      </c>
      <c r="BB76" s="171" t="str">
        <f>IF($B76="","",(IHG!CL77+'3 INPUT SAP DATA'!Y80)/AP76)</f>
        <v/>
      </c>
      <c r="BC76" s="171" t="str">
        <f>IF($B76="","",(IHG!CM77+'3 INPUT SAP DATA'!Z80)/AQ76)</f>
        <v/>
      </c>
      <c r="BD76" s="171" t="str">
        <f>IF($B76="","",(IHG!CN77+'3 INPUT SAP DATA'!AA80)/AR76)</f>
        <v/>
      </c>
      <c r="BE76" s="171" t="str">
        <f>IF($B76="","",(IHG!CO77+'3 INPUT SAP DATA'!AB80)/AS76)</f>
        <v/>
      </c>
      <c r="BF76" s="171" t="str">
        <f>IF($B76="","",(IHG!CP77+'3 INPUT SAP DATA'!AC80)/AT76)</f>
        <v/>
      </c>
      <c r="BG76" s="171" t="str">
        <f>IF($B76="","",(IHG!CQ77+'3 INPUT SAP DATA'!AD80)/AU76)</f>
        <v/>
      </c>
      <c r="BH76" s="171" t="str">
        <f>IF($B76="","",(IHG!CR77+'3 INPUT SAP DATA'!AE80)/AV76)</f>
        <v/>
      </c>
      <c r="BI76" s="171" t="str">
        <f>IF($B76="","",(IHG!CS77+'3 INPUT SAP DATA'!AF80)/AW76)</f>
        <v/>
      </c>
      <c r="BJ76" s="171" t="str">
        <f>IF($B76="","",(IHG!CT77+'3 INPUT SAP DATA'!AG80)/AX76)</f>
        <v/>
      </c>
      <c r="BK76" s="171" t="str">
        <f t="shared" si="49"/>
        <v/>
      </c>
      <c r="BL76" s="171" t="str">
        <f t="shared" ref="BL76:BL108" si="50">IF($B76="", "",
    IF(AZ76&lt;=0, 1,
        IF(AZ76=1, AB76/(AB76+1),
            IF(AZ76&gt;0, (1-AZ76^AB76)/(1-AZ76^(AB76+1)))
        )
    )
)</f>
        <v/>
      </c>
      <c r="BM76" s="171" t="str">
        <f t="shared" ref="BM76:BM108" si="51">IF($B76="", "",
    IF(BA76&lt;=0, 1,
        IF(BA76=1, AC76/(AC76+1),
            IF(BA76&gt;0, (1-BA76^AC76)/(1-BA76^(AC76+1)))
        )
    )
)</f>
        <v/>
      </c>
      <c r="BN76" s="171" t="str">
        <f t="shared" ref="BN76:BN108" si="52">IF($B76="", "",
    IF(BB76&lt;=0, 1,
        IF(BB76=1, AD76/(AD76+1),
            IF(BB76&gt;0, (1-BB76^AD76)/(1-BB76^(AD76+1)))
        )
    )
)</f>
        <v/>
      </c>
      <c r="BO76" s="171" t="str">
        <f t="shared" ref="BO76:BO108" si="53">IF($B76="", "",
    IF(BC76&lt;=0, 1,
        IF(BC76=1, AE76/(AE76+1),
            IF(BC76&gt;0, (1-BC76^AE76)/(1-BC76^(AE76+1)))
        )
    )
)</f>
        <v/>
      </c>
      <c r="BP76" s="171" t="str">
        <f t="shared" ref="BP76:BP108" si="54">IF($B76="", "",
    IF(BD76&lt;=0, 1,
        IF(BD76=1, AF76/(AF76+1),
            IF(BD76&gt;0, (1-BD76^AF76)/(1-BD76^(AF76+1)))
        )
    )
)</f>
        <v/>
      </c>
      <c r="BQ76" s="171" t="str">
        <f t="shared" ref="BQ76:BQ108" si="55">IF($B76="", "",
    IF(BE76&lt;=0, 1,
        IF(BE76=1, AG76/(AG76+1),
            IF(BE76&gt;0, (1-BE76^AG76)/(1-BE76^(AG76+1)))
        )
    )
)</f>
        <v/>
      </c>
      <c r="BR76" s="171" t="str">
        <f t="shared" ref="BR76:BR108" si="56">IF($B76="", "",
    IF(BF76&lt;=0, 1,
        IF(BF76=1, AH76/(AH76+1),
            IF(BF76&gt;0, (1-BF76^AH76)/(1-BF76^(AH76+1)))
        )
    )
)</f>
        <v/>
      </c>
      <c r="BS76" s="171" t="str">
        <f t="shared" ref="BS76:BS108" si="57">IF($B76="", "",
    IF(BG76&lt;=0, 1,
        IF(BG76=1, AI76/(AI76+1),
            IF(BG76&gt;0, (1-BG76^AI76)/(1-BG76^(AI76+1)))
        )
    )
)</f>
        <v/>
      </c>
      <c r="BT76" s="171" t="str">
        <f t="shared" ref="BT76:BT108" si="58">IF($B76="", "",
    IF(BH76&lt;=0, 1,
        IF(BH76=1, AJ76/(AJ76+1),
            IF(BH76&gt;0, (1-BH76^AJ76)/(1-BH76^(AJ76+1)))
        )
    )
)</f>
        <v/>
      </c>
      <c r="BU76" s="171" t="str">
        <f t="shared" ref="BU76:BU108" si="59">IF($B76="", "",
    IF(BI76&lt;=0, 1,
        IF(BI76=1, AK76/(AK76+1),
            IF(BI76&gt;0, (1-BI76^AK76)/(1-BI76^(AK76+1)))
        )
    )
)</f>
        <v/>
      </c>
      <c r="BV76" s="171" t="str">
        <f t="shared" ref="BV76:BV108" si="60">IF($B76="", "",
    IF(BJ76&lt;=0, 1,
        IF(BJ76=1, AL76/(AL76+1),
            IF(BJ76&gt;0, (1-BJ76^AL76)/(1-BJ76^(AL76+1)))
        )
    )
)</f>
        <v/>
      </c>
    </row>
    <row r="77" spans="2:74" s="17" customFormat="1" ht="19.899999999999999" customHeight="1">
      <c r="B77" s="16" t="str">
        <f>IF('3 INPUT SAP DATA'!H81="","",'3 INPUT SAP DATA'!H81)</f>
        <v/>
      </c>
      <c r="C77" s="24" t="str">
        <f>IF($B77="","",'Infiltration &amp; Ventilation'!AR77+'3 INPUT SAP DATA'!$U81)</f>
        <v/>
      </c>
      <c r="D77" s="24" t="str">
        <f>IF($B77="","",'Infiltration &amp; Ventilation'!AS77+'3 INPUT SAP DATA'!$U81)</f>
        <v/>
      </c>
      <c r="E77" s="24" t="str">
        <f>IF($B77="","",'Infiltration &amp; Ventilation'!AT77+'3 INPUT SAP DATA'!$U81)</f>
        <v/>
      </c>
      <c r="F77" s="24" t="str">
        <f>IF($B77="","",'Infiltration &amp; Ventilation'!AU77+'3 INPUT SAP DATA'!$U81)</f>
        <v/>
      </c>
      <c r="G77" s="24" t="str">
        <f>IF($B77="","",'Infiltration &amp; Ventilation'!AV77+'3 INPUT SAP DATA'!$U81)</f>
        <v/>
      </c>
      <c r="H77" s="24" t="str">
        <f>IF($B77="","",'Infiltration &amp; Ventilation'!AW77+'3 INPUT SAP DATA'!$U81)</f>
        <v/>
      </c>
      <c r="I77" s="24" t="str">
        <f>IF($B77="","",'Infiltration &amp; Ventilation'!AX77+'3 INPUT SAP DATA'!$U81)</f>
        <v/>
      </c>
      <c r="J77" s="24" t="str">
        <f>IF($B77="","",'Infiltration &amp; Ventilation'!AY77+'3 INPUT SAP DATA'!$U81)</f>
        <v/>
      </c>
      <c r="K77" s="24" t="str">
        <f>IF($B77="","",'Infiltration &amp; Ventilation'!AZ77+'3 INPUT SAP DATA'!$U81)</f>
        <v/>
      </c>
      <c r="L77" s="24" t="str">
        <f>IF($B77="","",'Infiltration &amp; Ventilation'!BA77+'3 INPUT SAP DATA'!$U81)</f>
        <v/>
      </c>
      <c r="M77" s="24" t="str">
        <f>IF($B77="","",'Infiltration &amp; Ventilation'!BB77+'3 INPUT SAP DATA'!$U81)</f>
        <v/>
      </c>
      <c r="N77" s="24" t="str">
        <f>IF($B77="","",'Infiltration &amp; Ventilation'!BC77+'3 INPUT SAP DATA'!$U81)</f>
        <v/>
      </c>
      <c r="O77" s="176" t="str">
        <f>IF($B77="","",'3 INPUT SAP DATA'!$T81/(3.6*(C77/'3 INPUT SAP DATA'!$K81)))</f>
        <v/>
      </c>
      <c r="P77" s="176" t="str">
        <f>IF($B77="","",'3 INPUT SAP DATA'!$T81/(3.6*(D77/'3 INPUT SAP DATA'!$K81)))</f>
        <v/>
      </c>
      <c r="Q77" s="176" t="str">
        <f>IF($B77="","",'3 INPUT SAP DATA'!$T81/(3.6*(E77/'3 INPUT SAP DATA'!$K81)))</f>
        <v/>
      </c>
      <c r="R77" s="176" t="str">
        <f>IF($B77="","",'3 INPUT SAP DATA'!$T81/(3.6*(F77/'3 INPUT SAP DATA'!$K81)))</f>
        <v/>
      </c>
      <c r="S77" s="176" t="str">
        <f>IF($B77="","",'3 INPUT SAP DATA'!$T81/(3.6*(G77/'3 INPUT SAP DATA'!$K81)))</f>
        <v/>
      </c>
      <c r="T77" s="176" t="str">
        <f>IF($B77="","",'3 INPUT SAP DATA'!$T81/(3.6*(H77/'3 INPUT SAP DATA'!$K81)))</f>
        <v/>
      </c>
      <c r="U77" s="176" t="str">
        <f>IF($B77="","",'3 INPUT SAP DATA'!$T81/(3.6*(I77/'3 INPUT SAP DATA'!$K81)))</f>
        <v/>
      </c>
      <c r="V77" s="176" t="str">
        <f>IF($B77="","",'3 INPUT SAP DATA'!$T81/(3.6*(J77/'3 INPUT SAP DATA'!$K81)))</f>
        <v/>
      </c>
      <c r="W77" s="176" t="str">
        <f>IF($B77="","",'3 INPUT SAP DATA'!$T81/(3.6*(K77/'3 INPUT SAP DATA'!$K81)))</f>
        <v/>
      </c>
      <c r="X77" s="176" t="str">
        <f>IF($B77="","",'3 INPUT SAP DATA'!$T81/(3.6*(L77/'3 INPUT SAP DATA'!$K81)))</f>
        <v/>
      </c>
      <c r="Y77" s="176" t="str">
        <f>IF($B77="","",'3 INPUT SAP DATA'!$T81/(3.6*(M77/'3 INPUT SAP DATA'!$K81)))</f>
        <v/>
      </c>
      <c r="Z77" s="176" t="str">
        <f>IF($B77="","",'3 INPUT SAP DATA'!$T81/(3.6*(N77/'3 INPUT SAP DATA'!$K81)))</f>
        <v/>
      </c>
      <c r="AA77" s="176" t="str">
        <f t="shared" si="37"/>
        <v/>
      </c>
      <c r="AB77" s="176" t="str">
        <f t="shared" si="38"/>
        <v/>
      </c>
      <c r="AC77" s="176" t="str">
        <f t="shared" si="39"/>
        <v/>
      </c>
      <c r="AD77" s="176" t="str">
        <f t="shared" si="40"/>
        <v/>
      </c>
      <c r="AE77" s="176" t="str">
        <f t="shared" si="41"/>
        <v/>
      </c>
      <c r="AF77" s="176" t="str">
        <f t="shared" si="42"/>
        <v/>
      </c>
      <c r="AG77" s="176" t="str">
        <f t="shared" si="43"/>
        <v/>
      </c>
      <c r="AH77" s="176" t="str">
        <f t="shared" si="44"/>
        <v/>
      </c>
      <c r="AI77" s="176" t="str">
        <f t="shared" si="45"/>
        <v/>
      </c>
      <c r="AJ77" s="176" t="str">
        <f t="shared" si="46"/>
        <v/>
      </c>
      <c r="AK77" s="176" t="str">
        <f t="shared" si="47"/>
        <v/>
      </c>
      <c r="AL77" s="176" t="str">
        <f t="shared" si="48"/>
        <v/>
      </c>
      <c r="AM77" s="175" t="str">
        <f>IF($B77="", "", C77 * (HLOOKUP(AM$8, Data!$D$21:$O$22, 2, FALSE) - INDEX(Data!D$26:D$47, MATCH('3 INPUT SAP DATA'!$C$6, Data!$C$26:$C$47, 0))))</f>
        <v/>
      </c>
      <c r="AN77" s="175" t="str">
        <f>IF($B77="", "", D77 * (HLOOKUP(AN$8, Data!$D$21:$O$22, 2, FALSE) - INDEX(Data!E$26:E$47, MATCH('3 INPUT SAP DATA'!$C$6, Data!$C$26:$C$47, 0))))</f>
        <v/>
      </c>
      <c r="AO77" s="175" t="str">
        <f>IF($B77="", "", E77 * (HLOOKUP(AO$8, Data!$D$21:$O$22, 2, FALSE) - INDEX(Data!F$26:F$47, MATCH('3 INPUT SAP DATA'!$C$6, Data!$C$26:$C$47, 0))))</f>
        <v/>
      </c>
      <c r="AP77" s="175" t="str">
        <f>IF($B77="", "", F77 * (HLOOKUP(AP$8, Data!$D$21:$O$22, 2, FALSE) - INDEX(Data!G$26:G$47, MATCH('3 INPUT SAP DATA'!$C$6, Data!$C$26:$C$47, 0))))</f>
        <v/>
      </c>
      <c r="AQ77" s="175" t="str">
        <f>IF($B77="", "", G77 * (HLOOKUP(AQ$8, Data!$D$21:$O$22, 2, FALSE) - INDEX(Data!H$26:H$47, MATCH('3 INPUT SAP DATA'!$C$6, Data!$C$26:$C$47, 0))))</f>
        <v/>
      </c>
      <c r="AR77" s="175" t="str">
        <f>IF($B77="", "", H77 * (HLOOKUP(AR$8, Data!$D$21:$O$22, 2, FALSE) - INDEX(Data!I$26:I$47, MATCH('3 INPUT SAP DATA'!$C$6, Data!$C$26:$C$47, 0))))</f>
        <v/>
      </c>
      <c r="AS77" s="175" t="str">
        <f>IF($B77="", "", I77 * (HLOOKUP(AS$8, Data!$D$21:$O$22, 2, FALSE) - INDEX(Data!J$26:J$47, MATCH('3 INPUT SAP DATA'!$C$6, Data!$C$26:$C$47, 0))))</f>
        <v/>
      </c>
      <c r="AT77" s="175" t="str">
        <f>IF($B77="", "", J77 * (HLOOKUP(AT$8, Data!$D$21:$O$22, 2, FALSE) - INDEX(Data!K$26:K$47, MATCH('3 INPUT SAP DATA'!$C$6, Data!$C$26:$C$47, 0))))</f>
        <v/>
      </c>
      <c r="AU77" s="175" t="str">
        <f>IF($B77="", "", K77 * (HLOOKUP(AU$8, Data!$D$21:$O$22, 2, FALSE) - INDEX(Data!L$26:L$47, MATCH('3 INPUT SAP DATA'!$C$6, Data!$C$26:$C$47, 0))))</f>
        <v/>
      </c>
      <c r="AV77" s="175" t="str">
        <f>IF($B77="", "", L77 * (HLOOKUP(AV$8, Data!$D$21:$O$22, 2, FALSE) - INDEX(Data!M$26:M$47, MATCH('3 INPUT SAP DATA'!$C$6, Data!$C$26:$C$47, 0))))</f>
        <v/>
      </c>
      <c r="AW77" s="175" t="str">
        <f>IF($B77="", "", M77 * (HLOOKUP(AW$8, Data!$D$21:$O$22, 2, FALSE) - INDEX(Data!N$26:N$47, MATCH('3 INPUT SAP DATA'!$C$6, Data!$C$26:$C$47, 0))))</f>
        <v/>
      </c>
      <c r="AX77" s="175" t="str">
        <f>IF($B77="", "", N77 * (HLOOKUP(AX$8, Data!$D$21:$O$22, 2, FALSE) - INDEX(Data!O$26:O$47, MATCH('3 INPUT SAP DATA'!$C$6, Data!$C$26:$C$47, 0))))</f>
        <v/>
      </c>
      <c r="AY77" s="171" t="str">
        <f>IF($B77="","",(IHG!CI78+'3 INPUT SAP DATA'!V81)/AM77)</f>
        <v/>
      </c>
      <c r="AZ77" s="171" t="str">
        <f>IF($B77="","",(IHG!CJ78+'3 INPUT SAP DATA'!W81)/AN77)</f>
        <v/>
      </c>
      <c r="BA77" s="171" t="str">
        <f>IF($B77="","",(IHG!CK78+'3 INPUT SAP DATA'!X81)/AO77)</f>
        <v/>
      </c>
      <c r="BB77" s="171" t="str">
        <f>IF($B77="","",(IHG!CL78+'3 INPUT SAP DATA'!Y81)/AP77)</f>
        <v/>
      </c>
      <c r="BC77" s="171" t="str">
        <f>IF($B77="","",(IHG!CM78+'3 INPUT SAP DATA'!Z81)/AQ77)</f>
        <v/>
      </c>
      <c r="BD77" s="171" t="str">
        <f>IF($B77="","",(IHG!CN78+'3 INPUT SAP DATA'!AA81)/AR77)</f>
        <v/>
      </c>
      <c r="BE77" s="171" t="str">
        <f>IF($B77="","",(IHG!CO78+'3 INPUT SAP DATA'!AB81)/AS77)</f>
        <v/>
      </c>
      <c r="BF77" s="171" t="str">
        <f>IF($B77="","",(IHG!CP78+'3 INPUT SAP DATA'!AC81)/AT77)</f>
        <v/>
      </c>
      <c r="BG77" s="171" t="str">
        <f>IF($B77="","",(IHG!CQ78+'3 INPUT SAP DATA'!AD81)/AU77)</f>
        <v/>
      </c>
      <c r="BH77" s="171" t="str">
        <f>IF($B77="","",(IHG!CR78+'3 INPUT SAP DATA'!AE81)/AV77)</f>
        <v/>
      </c>
      <c r="BI77" s="171" t="str">
        <f>IF($B77="","",(IHG!CS78+'3 INPUT SAP DATA'!AF81)/AW77)</f>
        <v/>
      </c>
      <c r="BJ77" s="171" t="str">
        <f>IF($B77="","",(IHG!CT78+'3 INPUT SAP DATA'!AG81)/AX77)</f>
        <v/>
      </c>
      <c r="BK77" s="171" t="str">
        <f t="shared" si="49"/>
        <v/>
      </c>
      <c r="BL77" s="171" t="str">
        <f t="shared" si="50"/>
        <v/>
      </c>
      <c r="BM77" s="171" t="str">
        <f t="shared" si="51"/>
        <v/>
      </c>
      <c r="BN77" s="171" t="str">
        <f t="shared" si="52"/>
        <v/>
      </c>
      <c r="BO77" s="171" t="str">
        <f t="shared" si="53"/>
        <v/>
      </c>
      <c r="BP77" s="171" t="str">
        <f t="shared" si="54"/>
        <v/>
      </c>
      <c r="BQ77" s="171" t="str">
        <f t="shared" si="55"/>
        <v/>
      </c>
      <c r="BR77" s="171" t="str">
        <f t="shared" si="56"/>
        <v/>
      </c>
      <c r="BS77" s="171" t="str">
        <f t="shared" si="57"/>
        <v/>
      </c>
      <c r="BT77" s="171" t="str">
        <f t="shared" si="58"/>
        <v/>
      </c>
      <c r="BU77" s="171" t="str">
        <f t="shared" si="59"/>
        <v/>
      </c>
      <c r="BV77" s="171" t="str">
        <f t="shared" si="60"/>
        <v/>
      </c>
    </row>
    <row r="78" spans="2:74" s="17" customFormat="1" ht="19.899999999999999" customHeight="1">
      <c r="B78" s="16" t="str">
        <f>IF('3 INPUT SAP DATA'!H82="","",'3 INPUT SAP DATA'!H82)</f>
        <v/>
      </c>
      <c r="C78" s="24" t="str">
        <f>IF($B78="","",'Infiltration &amp; Ventilation'!AR78+'3 INPUT SAP DATA'!$U82)</f>
        <v/>
      </c>
      <c r="D78" s="24" t="str">
        <f>IF($B78="","",'Infiltration &amp; Ventilation'!AS78+'3 INPUT SAP DATA'!$U82)</f>
        <v/>
      </c>
      <c r="E78" s="24" t="str">
        <f>IF($B78="","",'Infiltration &amp; Ventilation'!AT78+'3 INPUT SAP DATA'!$U82)</f>
        <v/>
      </c>
      <c r="F78" s="24" t="str">
        <f>IF($B78="","",'Infiltration &amp; Ventilation'!AU78+'3 INPUT SAP DATA'!$U82)</f>
        <v/>
      </c>
      <c r="G78" s="24" t="str">
        <f>IF($B78="","",'Infiltration &amp; Ventilation'!AV78+'3 INPUT SAP DATA'!$U82)</f>
        <v/>
      </c>
      <c r="H78" s="24" t="str">
        <f>IF($B78="","",'Infiltration &amp; Ventilation'!AW78+'3 INPUT SAP DATA'!$U82)</f>
        <v/>
      </c>
      <c r="I78" s="24" t="str">
        <f>IF($B78="","",'Infiltration &amp; Ventilation'!AX78+'3 INPUT SAP DATA'!$U82)</f>
        <v/>
      </c>
      <c r="J78" s="24" t="str">
        <f>IF($B78="","",'Infiltration &amp; Ventilation'!AY78+'3 INPUT SAP DATA'!$U82)</f>
        <v/>
      </c>
      <c r="K78" s="24" t="str">
        <f>IF($B78="","",'Infiltration &amp; Ventilation'!AZ78+'3 INPUT SAP DATA'!$U82)</f>
        <v/>
      </c>
      <c r="L78" s="24" t="str">
        <f>IF($B78="","",'Infiltration &amp; Ventilation'!BA78+'3 INPUT SAP DATA'!$U82)</f>
        <v/>
      </c>
      <c r="M78" s="24" t="str">
        <f>IF($B78="","",'Infiltration &amp; Ventilation'!BB78+'3 INPUT SAP DATA'!$U82)</f>
        <v/>
      </c>
      <c r="N78" s="24" t="str">
        <f>IF($B78="","",'Infiltration &amp; Ventilation'!BC78+'3 INPUT SAP DATA'!$U82)</f>
        <v/>
      </c>
      <c r="O78" s="176" t="str">
        <f>IF($B78="","",'3 INPUT SAP DATA'!$T82/(3.6*(C78/'3 INPUT SAP DATA'!$K82)))</f>
        <v/>
      </c>
      <c r="P78" s="176" t="str">
        <f>IF($B78="","",'3 INPUT SAP DATA'!$T82/(3.6*(D78/'3 INPUT SAP DATA'!$K82)))</f>
        <v/>
      </c>
      <c r="Q78" s="176" t="str">
        <f>IF($B78="","",'3 INPUT SAP DATA'!$T82/(3.6*(E78/'3 INPUT SAP DATA'!$K82)))</f>
        <v/>
      </c>
      <c r="R78" s="176" t="str">
        <f>IF($B78="","",'3 INPUT SAP DATA'!$T82/(3.6*(F78/'3 INPUT SAP DATA'!$K82)))</f>
        <v/>
      </c>
      <c r="S78" s="176" t="str">
        <f>IF($B78="","",'3 INPUT SAP DATA'!$T82/(3.6*(G78/'3 INPUT SAP DATA'!$K82)))</f>
        <v/>
      </c>
      <c r="T78" s="176" t="str">
        <f>IF($B78="","",'3 INPUT SAP DATA'!$T82/(3.6*(H78/'3 INPUT SAP DATA'!$K82)))</f>
        <v/>
      </c>
      <c r="U78" s="176" t="str">
        <f>IF($B78="","",'3 INPUT SAP DATA'!$T82/(3.6*(I78/'3 INPUT SAP DATA'!$K82)))</f>
        <v/>
      </c>
      <c r="V78" s="176" t="str">
        <f>IF($B78="","",'3 INPUT SAP DATA'!$T82/(3.6*(J78/'3 INPUT SAP DATA'!$K82)))</f>
        <v/>
      </c>
      <c r="W78" s="176" t="str">
        <f>IF($B78="","",'3 INPUT SAP DATA'!$T82/(3.6*(K78/'3 INPUT SAP DATA'!$K82)))</f>
        <v/>
      </c>
      <c r="X78" s="176" t="str">
        <f>IF($B78="","",'3 INPUT SAP DATA'!$T82/(3.6*(L78/'3 INPUT SAP DATA'!$K82)))</f>
        <v/>
      </c>
      <c r="Y78" s="176" t="str">
        <f>IF($B78="","",'3 INPUT SAP DATA'!$T82/(3.6*(M78/'3 INPUT SAP DATA'!$K82)))</f>
        <v/>
      </c>
      <c r="Z78" s="176" t="str">
        <f>IF($B78="","",'3 INPUT SAP DATA'!$T82/(3.6*(N78/'3 INPUT SAP DATA'!$K82)))</f>
        <v/>
      </c>
      <c r="AA78" s="176" t="str">
        <f t="shared" si="37"/>
        <v/>
      </c>
      <c r="AB78" s="176" t="str">
        <f t="shared" si="38"/>
        <v/>
      </c>
      <c r="AC78" s="176" t="str">
        <f t="shared" si="39"/>
        <v/>
      </c>
      <c r="AD78" s="176" t="str">
        <f t="shared" si="40"/>
        <v/>
      </c>
      <c r="AE78" s="176" t="str">
        <f t="shared" si="41"/>
        <v/>
      </c>
      <c r="AF78" s="176" t="str">
        <f t="shared" si="42"/>
        <v/>
      </c>
      <c r="AG78" s="176" t="str">
        <f t="shared" si="43"/>
        <v/>
      </c>
      <c r="AH78" s="176" t="str">
        <f t="shared" si="44"/>
        <v/>
      </c>
      <c r="AI78" s="176" t="str">
        <f t="shared" si="45"/>
        <v/>
      </c>
      <c r="AJ78" s="176" t="str">
        <f t="shared" si="46"/>
        <v/>
      </c>
      <c r="AK78" s="176" t="str">
        <f t="shared" si="47"/>
        <v/>
      </c>
      <c r="AL78" s="176" t="str">
        <f t="shared" si="48"/>
        <v/>
      </c>
      <c r="AM78" s="175" t="str">
        <f>IF($B78="", "", C78 * (HLOOKUP(AM$8, Data!$D$21:$O$22, 2, FALSE) - INDEX(Data!D$26:D$47, MATCH('3 INPUT SAP DATA'!$C$6, Data!$C$26:$C$47, 0))))</f>
        <v/>
      </c>
      <c r="AN78" s="175" t="str">
        <f>IF($B78="", "", D78 * (HLOOKUP(AN$8, Data!$D$21:$O$22, 2, FALSE) - INDEX(Data!E$26:E$47, MATCH('3 INPUT SAP DATA'!$C$6, Data!$C$26:$C$47, 0))))</f>
        <v/>
      </c>
      <c r="AO78" s="175" t="str">
        <f>IF($B78="", "", E78 * (HLOOKUP(AO$8, Data!$D$21:$O$22, 2, FALSE) - INDEX(Data!F$26:F$47, MATCH('3 INPUT SAP DATA'!$C$6, Data!$C$26:$C$47, 0))))</f>
        <v/>
      </c>
      <c r="AP78" s="175" t="str">
        <f>IF($B78="", "", F78 * (HLOOKUP(AP$8, Data!$D$21:$O$22, 2, FALSE) - INDEX(Data!G$26:G$47, MATCH('3 INPUT SAP DATA'!$C$6, Data!$C$26:$C$47, 0))))</f>
        <v/>
      </c>
      <c r="AQ78" s="175" t="str">
        <f>IF($B78="", "", G78 * (HLOOKUP(AQ$8, Data!$D$21:$O$22, 2, FALSE) - INDEX(Data!H$26:H$47, MATCH('3 INPUT SAP DATA'!$C$6, Data!$C$26:$C$47, 0))))</f>
        <v/>
      </c>
      <c r="AR78" s="175" t="str">
        <f>IF($B78="", "", H78 * (HLOOKUP(AR$8, Data!$D$21:$O$22, 2, FALSE) - INDEX(Data!I$26:I$47, MATCH('3 INPUT SAP DATA'!$C$6, Data!$C$26:$C$47, 0))))</f>
        <v/>
      </c>
      <c r="AS78" s="175" t="str">
        <f>IF($B78="", "", I78 * (HLOOKUP(AS$8, Data!$D$21:$O$22, 2, FALSE) - INDEX(Data!J$26:J$47, MATCH('3 INPUT SAP DATA'!$C$6, Data!$C$26:$C$47, 0))))</f>
        <v/>
      </c>
      <c r="AT78" s="175" t="str">
        <f>IF($B78="", "", J78 * (HLOOKUP(AT$8, Data!$D$21:$O$22, 2, FALSE) - INDEX(Data!K$26:K$47, MATCH('3 INPUT SAP DATA'!$C$6, Data!$C$26:$C$47, 0))))</f>
        <v/>
      </c>
      <c r="AU78" s="175" t="str">
        <f>IF($B78="", "", K78 * (HLOOKUP(AU$8, Data!$D$21:$O$22, 2, FALSE) - INDEX(Data!L$26:L$47, MATCH('3 INPUT SAP DATA'!$C$6, Data!$C$26:$C$47, 0))))</f>
        <v/>
      </c>
      <c r="AV78" s="175" t="str">
        <f>IF($B78="", "", L78 * (HLOOKUP(AV$8, Data!$D$21:$O$22, 2, FALSE) - INDEX(Data!M$26:M$47, MATCH('3 INPUT SAP DATA'!$C$6, Data!$C$26:$C$47, 0))))</f>
        <v/>
      </c>
      <c r="AW78" s="175" t="str">
        <f>IF($B78="", "", M78 * (HLOOKUP(AW$8, Data!$D$21:$O$22, 2, FALSE) - INDEX(Data!N$26:N$47, MATCH('3 INPUT SAP DATA'!$C$6, Data!$C$26:$C$47, 0))))</f>
        <v/>
      </c>
      <c r="AX78" s="175" t="str">
        <f>IF($B78="", "", N78 * (HLOOKUP(AX$8, Data!$D$21:$O$22, 2, FALSE) - INDEX(Data!O$26:O$47, MATCH('3 INPUT SAP DATA'!$C$6, Data!$C$26:$C$47, 0))))</f>
        <v/>
      </c>
      <c r="AY78" s="171" t="str">
        <f>IF($B78="","",(IHG!CI79+'3 INPUT SAP DATA'!V82)/AM78)</f>
        <v/>
      </c>
      <c r="AZ78" s="171" t="str">
        <f>IF($B78="","",(IHG!CJ79+'3 INPUT SAP DATA'!W82)/AN78)</f>
        <v/>
      </c>
      <c r="BA78" s="171" t="str">
        <f>IF($B78="","",(IHG!CK79+'3 INPUT SAP DATA'!X82)/AO78)</f>
        <v/>
      </c>
      <c r="BB78" s="171" t="str">
        <f>IF($B78="","",(IHG!CL79+'3 INPUT SAP DATA'!Y82)/AP78)</f>
        <v/>
      </c>
      <c r="BC78" s="171" t="str">
        <f>IF($B78="","",(IHG!CM79+'3 INPUT SAP DATA'!Z82)/AQ78)</f>
        <v/>
      </c>
      <c r="BD78" s="171" t="str">
        <f>IF($B78="","",(IHG!CN79+'3 INPUT SAP DATA'!AA82)/AR78)</f>
        <v/>
      </c>
      <c r="BE78" s="171" t="str">
        <f>IF($B78="","",(IHG!CO79+'3 INPUT SAP DATA'!AB82)/AS78)</f>
        <v/>
      </c>
      <c r="BF78" s="171" t="str">
        <f>IF($B78="","",(IHG!CP79+'3 INPUT SAP DATA'!AC82)/AT78)</f>
        <v/>
      </c>
      <c r="BG78" s="171" t="str">
        <f>IF($B78="","",(IHG!CQ79+'3 INPUT SAP DATA'!AD82)/AU78)</f>
        <v/>
      </c>
      <c r="BH78" s="171" t="str">
        <f>IF($B78="","",(IHG!CR79+'3 INPUT SAP DATA'!AE82)/AV78)</f>
        <v/>
      </c>
      <c r="BI78" s="171" t="str">
        <f>IF($B78="","",(IHG!CS79+'3 INPUT SAP DATA'!AF82)/AW78)</f>
        <v/>
      </c>
      <c r="BJ78" s="171" t="str">
        <f>IF($B78="","",(IHG!CT79+'3 INPUT SAP DATA'!AG82)/AX78)</f>
        <v/>
      </c>
      <c r="BK78" s="171" t="str">
        <f t="shared" si="49"/>
        <v/>
      </c>
      <c r="BL78" s="171" t="str">
        <f t="shared" si="50"/>
        <v/>
      </c>
      <c r="BM78" s="171" t="str">
        <f t="shared" si="51"/>
        <v/>
      </c>
      <c r="BN78" s="171" t="str">
        <f t="shared" si="52"/>
        <v/>
      </c>
      <c r="BO78" s="171" t="str">
        <f t="shared" si="53"/>
        <v/>
      </c>
      <c r="BP78" s="171" t="str">
        <f t="shared" si="54"/>
        <v/>
      </c>
      <c r="BQ78" s="171" t="str">
        <f t="shared" si="55"/>
        <v/>
      </c>
      <c r="BR78" s="171" t="str">
        <f t="shared" si="56"/>
        <v/>
      </c>
      <c r="BS78" s="171" t="str">
        <f t="shared" si="57"/>
        <v/>
      </c>
      <c r="BT78" s="171" t="str">
        <f t="shared" si="58"/>
        <v/>
      </c>
      <c r="BU78" s="171" t="str">
        <f t="shared" si="59"/>
        <v/>
      </c>
      <c r="BV78" s="171" t="str">
        <f t="shared" si="60"/>
        <v/>
      </c>
    </row>
    <row r="79" spans="2:74" s="17" customFormat="1" ht="19.899999999999999" customHeight="1">
      <c r="B79" s="16" t="str">
        <f>IF('3 INPUT SAP DATA'!H83="","",'3 INPUT SAP DATA'!H83)</f>
        <v/>
      </c>
      <c r="C79" s="24" t="str">
        <f>IF($B79="","",'Infiltration &amp; Ventilation'!AR79+'3 INPUT SAP DATA'!$U83)</f>
        <v/>
      </c>
      <c r="D79" s="24" t="str">
        <f>IF($B79="","",'Infiltration &amp; Ventilation'!AS79+'3 INPUT SAP DATA'!$U83)</f>
        <v/>
      </c>
      <c r="E79" s="24" t="str">
        <f>IF($B79="","",'Infiltration &amp; Ventilation'!AT79+'3 INPUT SAP DATA'!$U83)</f>
        <v/>
      </c>
      <c r="F79" s="24" t="str">
        <f>IF($B79="","",'Infiltration &amp; Ventilation'!AU79+'3 INPUT SAP DATA'!$U83)</f>
        <v/>
      </c>
      <c r="G79" s="24" t="str">
        <f>IF($B79="","",'Infiltration &amp; Ventilation'!AV79+'3 INPUT SAP DATA'!$U83)</f>
        <v/>
      </c>
      <c r="H79" s="24" t="str">
        <f>IF($B79="","",'Infiltration &amp; Ventilation'!AW79+'3 INPUT SAP DATA'!$U83)</f>
        <v/>
      </c>
      <c r="I79" s="24" t="str">
        <f>IF($B79="","",'Infiltration &amp; Ventilation'!AX79+'3 INPUT SAP DATA'!$U83)</f>
        <v/>
      </c>
      <c r="J79" s="24" t="str">
        <f>IF($B79="","",'Infiltration &amp; Ventilation'!AY79+'3 INPUT SAP DATA'!$U83)</f>
        <v/>
      </c>
      <c r="K79" s="24" t="str">
        <f>IF($B79="","",'Infiltration &amp; Ventilation'!AZ79+'3 INPUT SAP DATA'!$U83)</f>
        <v/>
      </c>
      <c r="L79" s="24" t="str">
        <f>IF($B79="","",'Infiltration &amp; Ventilation'!BA79+'3 INPUT SAP DATA'!$U83)</f>
        <v/>
      </c>
      <c r="M79" s="24" t="str">
        <f>IF($B79="","",'Infiltration &amp; Ventilation'!BB79+'3 INPUT SAP DATA'!$U83)</f>
        <v/>
      </c>
      <c r="N79" s="24" t="str">
        <f>IF($B79="","",'Infiltration &amp; Ventilation'!BC79+'3 INPUT SAP DATA'!$U83)</f>
        <v/>
      </c>
      <c r="O79" s="176" t="str">
        <f>IF($B79="","",'3 INPUT SAP DATA'!$T83/(3.6*(C79/'3 INPUT SAP DATA'!$K83)))</f>
        <v/>
      </c>
      <c r="P79" s="176" t="str">
        <f>IF($B79="","",'3 INPUT SAP DATA'!$T83/(3.6*(D79/'3 INPUT SAP DATA'!$K83)))</f>
        <v/>
      </c>
      <c r="Q79" s="176" t="str">
        <f>IF($B79="","",'3 INPUT SAP DATA'!$T83/(3.6*(E79/'3 INPUT SAP DATA'!$K83)))</f>
        <v/>
      </c>
      <c r="R79" s="176" t="str">
        <f>IF($B79="","",'3 INPUT SAP DATA'!$T83/(3.6*(F79/'3 INPUT SAP DATA'!$K83)))</f>
        <v/>
      </c>
      <c r="S79" s="176" t="str">
        <f>IF($B79="","",'3 INPUT SAP DATA'!$T83/(3.6*(G79/'3 INPUT SAP DATA'!$K83)))</f>
        <v/>
      </c>
      <c r="T79" s="176" t="str">
        <f>IF($B79="","",'3 INPUT SAP DATA'!$T83/(3.6*(H79/'3 INPUT SAP DATA'!$K83)))</f>
        <v/>
      </c>
      <c r="U79" s="176" t="str">
        <f>IF($B79="","",'3 INPUT SAP DATA'!$T83/(3.6*(I79/'3 INPUT SAP DATA'!$K83)))</f>
        <v/>
      </c>
      <c r="V79" s="176" t="str">
        <f>IF($B79="","",'3 INPUT SAP DATA'!$T83/(3.6*(J79/'3 INPUT SAP DATA'!$K83)))</f>
        <v/>
      </c>
      <c r="W79" s="176" t="str">
        <f>IF($B79="","",'3 INPUT SAP DATA'!$T83/(3.6*(K79/'3 INPUT SAP DATA'!$K83)))</f>
        <v/>
      </c>
      <c r="X79" s="176" t="str">
        <f>IF($B79="","",'3 INPUT SAP DATA'!$T83/(3.6*(L79/'3 INPUT SAP DATA'!$K83)))</f>
        <v/>
      </c>
      <c r="Y79" s="176" t="str">
        <f>IF($B79="","",'3 INPUT SAP DATA'!$T83/(3.6*(M79/'3 INPUT SAP DATA'!$K83)))</f>
        <v/>
      </c>
      <c r="Z79" s="176" t="str">
        <f>IF($B79="","",'3 INPUT SAP DATA'!$T83/(3.6*(N79/'3 INPUT SAP DATA'!$K83)))</f>
        <v/>
      </c>
      <c r="AA79" s="176" t="str">
        <f t="shared" si="37"/>
        <v/>
      </c>
      <c r="AB79" s="176" t="str">
        <f t="shared" si="38"/>
        <v/>
      </c>
      <c r="AC79" s="176" t="str">
        <f t="shared" si="39"/>
        <v/>
      </c>
      <c r="AD79" s="176" t="str">
        <f t="shared" si="40"/>
        <v/>
      </c>
      <c r="AE79" s="176" t="str">
        <f t="shared" si="41"/>
        <v/>
      </c>
      <c r="AF79" s="176" t="str">
        <f t="shared" si="42"/>
        <v/>
      </c>
      <c r="AG79" s="176" t="str">
        <f t="shared" si="43"/>
        <v/>
      </c>
      <c r="AH79" s="176" t="str">
        <f t="shared" si="44"/>
        <v/>
      </c>
      <c r="AI79" s="176" t="str">
        <f t="shared" si="45"/>
        <v/>
      </c>
      <c r="AJ79" s="176" t="str">
        <f t="shared" si="46"/>
        <v/>
      </c>
      <c r="AK79" s="176" t="str">
        <f t="shared" si="47"/>
        <v/>
      </c>
      <c r="AL79" s="176" t="str">
        <f t="shared" si="48"/>
        <v/>
      </c>
      <c r="AM79" s="175" t="str">
        <f>IF($B79="", "", C79 * (HLOOKUP(AM$8, Data!$D$21:$O$22, 2, FALSE) - INDEX(Data!D$26:D$47, MATCH('3 INPUT SAP DATA'!$C$6, Data!$C$26:$C$47, 0))))</f>
        <v/>
      </c>
      <c r="AN79" s="175" t="str">
        <f>IF($B79="", "", D79 * (HLOOKUP(AN$8, Data!$D$21:$O$22, 2, FALSE) - INDEX(Data!E$26:E$47, MATCH('3 INPUT SAP DATA'!$C$6, Data!$C$26:$C$47, 0))))</f>
        <v/>
      </c>
      <c r="AO79" s="175" t="str">
        <f>IF($B79="", "", E79 * (HLOOKUP(AO$8, Data!$D$21:$O$22, 2, FALSE) - INDEX(Data!F$26:F$47, MATCH('3 INPUT SAP DATA'!$C$6, Data!$C$26:$C$47, 0))))</f>
        <v/>
      </c>
      <c r="AP79" s="175" t="str">
        <f>IF($B79="", "", F79 * (HLOOKUP(AP$8, Data!$D$21:$O$22, 2, FALSE) - INDEX(Data!G$26:G$47, MATCH('3 INPUT SAP DATA'!$C$6, Data!$C$26:$C$47, 0))))</f>
        <v/>
      </c>
      <c r="AQ79" s="175" t="str">
        <f>IF($B79="", "", G79 * (HLOOKUP(AQ$8, Data!$D$21:$O$22, 2, FALSE) - INDEX(Data!H$26:H$47, MATCH('3 INPUT SAP DATA'!$C$6, Data!$C$26:$C$47, 0))))</f>
        <v/>
      </c>
      <c r="AR79" s="175" t="str">
        <f>IF($B79="", "", H79 * (HLOOKUP(AR$8, Data!$D$21:$O$22, 2, FALSE) - INDEX(Data!I$26:I$47, MATCH('3 INPUT SAP DATA'!$C$6, Data!$C$26:$C$47, 0))))</f>
        <v/>
      </c>
      <c r="AS79" s="175" t="str">
        <f>IF($B79="", "", I79 * (HLOOKUP(AS$8, Data!$D$21:$O$22, 2, FALSE) - INDEX(Data!J$26:J$47, MATCH('3 INPUT SAP DATA'!$C$6, Data!$C$26:$C$47, 0))))</f>
        <v/>
      </c>
      <c r="AT79" s="175" t="str">
        <f>IF($B79="", "", J79 * (HLOOKUP(AT$8, Data!$D$21:$O$22, 2, FALSE) - INDEX(Data!K$26:K$47, MATCH('3 INPUT SAP DATA'!$C$6, Data!$C$26:$C$47, 0))))</f>
        <v/>
      </c>
      <c r="AU79" s="175" t="str">
        <f>IF($B79="", "", K79 * (HLOOKUP(AU$8, Data!$D$21:$O$22, 2, FALSE) - INDEX(Data!L$26:L$47, MATCH('3 INPUT SAP DATA'!$C$6, Data!$C$26:$C$47, 0))))</f>
        <v/>
      </c>
      <c r="AV79" s="175" t="str">
        <f>IF($B79="", "", L79 * (HLOOKUP(AV$8, Data!$D$21:$O$22, 2, FALSE) - INDEX(Data!M$26:M$47, MATCH('3 INPUT SAP DATA'!$C$6, Data!$C$26:$C$47, 0))))</f>
        <v/>
      </c>
      <c r="AW79" s="175" t="str">
        <f>IF($B79="", "", M79 * (HLOOKUP(AW$8, Data!$D$21:$O$22, 2, FALSE) - INDEX(Data!N$26:N$47, MATCH('3 INPUT SAP DATA'!$C$6, Data!$C$26:$C$47, 0))))</f>
        <v/>
      </c>
      <c r="AX79" s="175" t="str">
        <f>IF($B79="", "", N79 * (HLOOKUP(AX$8, Data!$D$21:$O$22, 2, FALSE) - INDEX(Data!O$26:O$47, MATCH('3 INPUT SAP DATA'!$C$6, Data!$C$26:$C$47, 0))))</f>
        <v/>
      </c>
      <c r="AY79" s="171" t="str">
        <f>IF($B79="","",(IHG!CI80+'3 INPUT SAP DATA'!V83)/AM79)</f>
        <v/>
      </c>
      <c r="AZ79" s="171" t="str">
        <f>IF($B79="","",(IHG!CJ80+'3 INPUT SAP DATA'!W83)/AN79)</f>
        <v/>
      </c>
      <c r="BA79" s="171" t="str">
        <f>IF($B79="","",(IHG!CK80+'3 INPUT SAP DATA'!X83)/AO79)</f>
        <v/>
      </c>
      <c r="BB79" s="171" t="str">
        <f>IF($B79="","",(IHG!CL80+'3 INPUT SAP DATA'!Y83)/AP79)</f>
        <v/>
      </c>
      <c r="BC79" s="171" t="str">
        <f>IF($B79="","",(IHG!CM80+'3 INPUT SAP DATA'!Z83)/AQ79)</f>
        <v/>
      </c>
      <c r="BD79" s="171" t="str">
        <f>IF($B79="","",(IHG!CN80+'3 INPUT SAP DATA'!AA83)/AR79)</f>
        <v/>
      </c>
      <c r="BE79" s="171" t="str">
        <f>IF($B79="","",(IHG!CO80+'3 INPUT SAP DATA'!AB83)/AS79)</f>
        <v/>
      </c>
      <c r="BF79" s="171" t="str">
        <f>IF($B79="","",(IHG!CP80+'3 INPUT SAP DATA'!AC83)/AT79)</f>
        <v/>
      </c>
      <c r="BG79" s="171" t="str">
        <f>IF($B79="","",(IHG!CQ80+'3 INPUT SAP DATA'!AD83)/AU79)</f>
        <v/>
      </c>
      <c r="BH79" s="171" t="str">
        <f>IF($B79="","",(IHG!CR80+'3 INPUT SAP DATA'!AE83)/AV79)</f>
        <v/>
      </c>
      <c r="BI79" s="171" t="str">
        <f>IF($B79="","",(IHG!CS80+'3 INPUT SAP DATA'!AF83)/AW79)</f>
        <v/>
      </c>
      <c r="BJ79" s="171" t="str">
        <f>IF($B79="","",(IHG!CT80+'3 INPUT SAP DATA'!AG83)/AX79)</f>
        <v/>
      </c>
      <c r="BK79" s="171" t="str">
        <f t="shared" si="49"/>
        <v/>
      </c>
      <c r="BL79" s="171" t="str">
        <f t="shared" si="50"/>
        <v/>
      </c>
      <c r="BM79" s="171" t="str">
        <f t="shared" si="51"/>
        <v/>
      </c>
      <c r="BN79" s="171" t="str">
        <f t="shared" si="52"/>
        <v/>
      </c>
      <c r="BO79" s="171" t="str">
        <f t="shared" si="53"/>
        <v/>
      </c>
      <c r="BP79" s="171" t="str">
        <f t="shared" si="54"/>
        <v/>
      </c>
      <c r="BQ79" s="171" t="str">
        <f t="shared" si="55"/>
        <v/>
      </c>
      <c r="BR79" s="171" t="str">
        <f t="shared" si="56"/>
        <v/>
      </c>
      <c r="BS79" s="171" t="str">
        <f t="shared" si="57"/>
        <v/>
      </c>
      <c r="BT79" s="171" t="str">
        <f t="shared" si="58"/>
        <v/>
      </c>
      <c r="BU79" s="171" t="str">
        <f t="shared" si="59"/>
        <v/>
      </c>
      <c r="BV79" s="171" t="str">
        <f t="shared" si="60"/>
        <v/>
      </c>
    </row>
    <row r="80" spans="2:74" s="17" customFormat="1" ht="19.899999999999999" customHeight="1">
      <c r="B80" s="16" t="str">
        <f>IF('3 INPUT SAP DATA'!H84="","",'3 INPUT SAP DATA'!H84)</f>
        <v/>
      </c>
      <c r="C80" s="24" t="str">
        <f>IF($B80="","",'Infiltration &amp; Ventilation'!AR80+'3 INPUT SAP DATA'!$U84)</f>
        <v/>
      </c>
      <c r="D80" s="24" t="str">
        <f>IF($B80="","",'Infiltration &amp; Ventilation'!AS80+'3 INPUT SAP DATA'!$U84)</f>
        <v/>
      </c>
      <c r="E80" s="24" t="str">
        <f>IF($B80="","",'Infiltration &amp; Ventilation'!AT80+'3 INPUT SAP DATA'!$U84)</f>
        <v/>
      </c>
      <c r="F80" s="24" t="str">
        <f>IF($B80="","",'Infiltration &amp; Ventilation'!AU80+'3 INPUT SAP DATA'!$U84)</f>
        <v/>
      </c>
      <c r="G80" s="24" t="str">
        <f>IF($B80="","",'Infiltration &amp; Ventilation'!AV80+'3 INPUT SAP DATA'!$U84)</f>
        <v/>
      </c>
      <c r="H80" s="24" t="str">
        <f>IF($B80="","",'Infiltration &amp; Ventilation'!AW80+'3 INPUT SAP DATA'!$U84)</f>
        <v/>
      </c>
      <c r="I80" s="24" t="str">
        <f>IF($B80="","",'Infiltration &amp; Ventilation'!AX80+'3 INPUT SAP DATA'!$U84)</f>
        <v/>
      </c>
      <c r="J80" s="24" t="str">
        <f>IF($B80="","",'Infiltration &amp; Ventilation'!AY80+'3 INPUT SAP DATA'!$U84)</f>
        <v/>
      </c>
      <c r="K80" s="24" t="str">
        <f>IF($B80="","",'Infiltration &amp; Ventilation'!AZ80+'3 INPUT SAP DATA'!$U84)</f>
        <v/>
      </c>
      <c r="L80" s="24" t="str">
        <f>IF($B80="","",'Infiltration &amp; Ventilation'!BA80+'3 INPUT SAP DATA'!$U84)</f>
        <v/>
      </c>
      <c r="M80" s="24" t="str">
        <f>IF($B80="","",'Infiltration &amp; Ventilation'!BB80+'3 INPUT SAP DATA'!$U84)</f>
        <v/>
      </c>
      <c r="N80" s="24" t="str">
        <f>IF($B80="","",'Infiltration &amp; Ventilation'!BC80+'3 INPUT SAP DATA'!$U84)</f>
        <v/>
      </c>
      <c r="O80" s="176" t="str">
        <f>IF($B80="","",'3 INPUT SAP DATA'!$T84/(3.6*(C80/'3 INPUT SAP DATA'!$K84)))</f>
        <v/>
      </c>
      <c r="P80" s="176" t="str">
        <f>IF($B80="","",'3 INPUT SAP DATA'!$T84/(3.6*(D80/'3 INPUT SAP DATA'!$K84)))</f>
        <v/>
      </c>
      <c r="Q80" s="176" t="str">
        <f>IF($B80="","",'3 INPUT SAP DATA'!$T84/(3.6*(E80/'3 INPUT SAP DATA'!$K84)))</f>
        <v/>
      </c>
      <c r="R80" s="176" t="str">
        <f>IF($B80="","",'3 INPUT SAP DATA'!$T84/(3.6*(F80/'3 INPUT SAP DATA'!$K84)))</f>
        <v/>
      </c>
      <c r="S80" s="176" t="str">
        <f>IF($B80="","",'3 INPUT SAP DATA'!$T84/(3.6*(G80/'3 INPUT SAP DATA'!$K84)))</f>
        <v/>
      </c>
      <c r="T80" s="176" t="str">
        <f>IF($B80="","",'3 INPUT SAP DATA'!$T84/(3.6*(H80/'3 INPUT SAP DATA'!$K84)))</f>
        <v/>
      </c>
      <c r="U80" s="176" t="str">
        <f>IF($B80="","",'3 INPUT SAP DATA'!$T84/(3.6*(I80/'3 INPUT SAP DATA'!$K84)))</f>
        <v/>
      </c>
      <c r="V80" s="176" t="str">
        <f>IF($B80="","",'3 INPUT SAP DATA'!$T84/(3.6*(J80/'3 INPUT SAP DATA'!$K84)))</f>
        <v/>
      </c>
      <c r="W80" s="176" t="str">
        <f>IF($B80="","",'3 INPUT SAP DATA'!$T84/(3.6*(K80/'3 INPUT SAP DATA'!$K84)))</f>
        <v/>
      </c>
      <c r="X80" s="176" t="str">
        <f>IF($B80="","",'3 INPUT SAP DATA'!$T84/(3.6*(L80/'3 INPUT SAP DATA'!$K84)))</f>
        <v/>
      </c>
      <c r="Y80" s="176" t="str">
        <f>IF($B80="","",'3 INPUT SAP DATA'!$T84/(3.6*(M80/'3 INPUT SAP DATA'!$K84)))</f>
        <v/>
      </c>
      <c r="Z80" s="176" t="str">
        <f>IF($B80="","",'3 INPUT SAP DATA'!$T84/(3.6*(N80/'3 INPUT SAP DATA'!$K84)))</f>
        <v/>
      </c>
      <c r="AA80" s="176" t="str">
        <f t="shared" si="37"/>
        <v/>
      </c>
      <c r="AB80" s="176" t="str">
        <f t="shared" si="38"/>
        <v/>
      </c>
      <c r="AC80" s="176" t="str">
        <f t="shared" si="39"/>
        <v/>
      </c>
      <c r="AD80" s="176" t="str">
        <f t="shared" si="40"/>
        <v/>
      </c>
      <c r="AE80" s="176" t="str">
        <f t="shared" si="41"/>
        <v/>
      </c>
      <c r="AF80" s="176" t="str">
        <f t="shared" si="42"/>
        <v/>
      </c>
      <c r="AG80" s="176" t="str">
        <f t="shared" si="43"/>
        <v/>
      </c>
      <c r="AH80" s="176" t="str">
        <f t="shared" si="44"/>
        <v/>
      </c>
      <c r="AI80" s="176" t="str">
        <f t="shared" si="45"/>
        <v/>
      </c>
      <c r="AJ80" s="176" t="str">
        <f t="shared" si="46"/>
        <v/>
      </c>
      <c r="AK80" s="176" t="str">
        <f t="shared" si="47"/>
        <v/>
      </c>
      <c r="AL80" s="176" t="str">
        <f t="shared" si="48"/>
        <v/>
      </c>
      <c r="AM80" s="175" t="str">
        <f>IF($B80="", "", C80 * (HLOOKUP(AM$8, Data!$D$21:$O$22, 2, FALSE) - INDEX(Data!D$26:D$47, MATCH('3 INPUT SAP DATA'!$C$6, Data!$C$26:$C$47, 0))))</f>
        <v/>
      </c>
      <c r="AN80" s="175" t="str">
        <f>IF($B80="", "", D80 * (HLOOKUP(AN$8, Data!$D$21:$O$22, 2, FALSE) - INDEX(Data!E$26:E$47, MATCH('3 INPUT SAP DATA'!$C$6, Data!$C$26:$C$47, 0))))</f>
        <v/>
      </c>
      <c r="AO80" s="175" t="str">
        <f>IF($B80="", "", E80 * (HLOOKUP(AO$8, Data!$D$21:$O$22, 2, FALSE) - INDEX(Data!F$26:F$47, MATCH('3 INPUT SAP DATA'!$C$6, Data!$C$26:$C$47, 0))))</f>
        <v/>
      </c>
      <c r="AP80" s="175" t="str">
        <f>IF($B80="", "", F80 * (HLOOKUP(AP$8, Data!$D$21:$O$22, 2, FALSE) - INDEX(Data!G$26:G$47, MATCH('3 INPUT SAP DATA'!$C$6, Data!$C$26:$C$47, 0))))</f>
        <v/>
      </c>
      <c r="AQ80" s="175" t="str">
        <f>IF($B80="", "", G80 * (HLOOKUP(AQ$8, Data!$D$21:$O$22, 2, FALSE) - INDEX(Data!H$26:H$47, MATCH('3 INPUT SAP DATA'!$C$6, Data!$C$26:$C$47, 0))))</f>
        <v/>
      </c>
      <c r="AR80" s="175" t="str">
        <f>IF($B80="", "", H80 * (HLOOKUP(AR$8, Data!$D$21:$O$22, 2, FALSE) - INDEX(Data!I$26:I$47, MATCH('3 INPUT SAP DATA'!$C$6, Data!$C$26:$C$47, 0))))</f>
        <v/>
      </c>
      <c r="AS80" s="175" t="str">
        <f>IF($B80="", "", I80 * (HLOOKUP(AS$8, Data!$D$21:$O$22, 2, FALSE) - INDEX(Data!J$26:J$47, MATCH('3 INPUT SAP DATA'!$C$6, Data!$C$26:$C$47, 0))))</f>
        <v/>
      </c>
      <c r="AT80" s="175" t="str">
        <f>IF($B80="", "", J80 * (HLOOKUP(AT$8, Data!$D$21:$O$22, 2, FALSE) - INDEX(Data!K$26:K$47, MATCH('3 INPUT SAP DATA'!$C$6, Data!$C$26:$C$47, 0))))</f>
        <v/>
      </c>
      <c r="AU80" s="175" t="str">
        <f>IF($B80="", "", K80 * (HLOOKUP(AU$8, Data!$D$21:$O$22, 2, FALSE) - INDEX(Data!L$26:L$47, MATCH('3 INPUT SAP DATA'!$C$6, Data!$C$26:$C$47, 0))))</f>
        <v/>
      </c>
      <c r="AV80" s="175" t="str">
        <f>IF($B80="", "", L80 * (HLOOKUP(AV$8, Data!$D$21:$O$22, 2, FALSE) - INDEX(Data!M$26:M$47, MATCH('3 INPUT SAP DATA'!$C$6, Data!$C$26:$C$47, 0))))</f>
        <v/>
      </c>
      <c r="AW80" s="175" t="str">
        <f>IF($B80="", "", M80 * (HLOOKUP(AW$8, Data!$D$21:$O$22, 2, FALSE) - INDEX(Data!N$26:N$47, MATCH('3 INPUT SAP DATA'!$C$6, Data!$C$26:$C$47, 0))))</f>
        <v/>
      </c>
      <c r="AX80" s="175" t="str">
        <f>IF($B80="", "", N80 * (HLOOKUP(AX$8, Data!$D$21:$O$22, 2, FALSE) - INDEX(Data!O$26:O$47, MATCH('3 INPUT SAP DATA'!$C$6, Data!$C$26:$C$47, 0))))</f>
        <v/>
      </c>
      <c r="AY80" s="171" t="str">
        <f>IF($B80="","",(IHG!CI81+'3 INPUT SAP DATA'!V84)/AM80)</f>
        <v/>
      </c>
      <c r="AZ80" s="171" t="str">
        <f>IF($B80="","",(IHG!CJ81+'3 INPUT SAP DATA'!W84)/AN80)</f>
        <v/>
      </c>
      <c r="BA80" s="171" t="str">
        <f>IF($B80="","",(IHG!CK81+'3 INPUT SAP DATA'!X84)/AO80)</f>
        <v/>
      </c>
      <c r="BB80" s="171" t="str">
        <f>IF($B80="","",(IHG!CL81+'3 INPUT SAP DATA'!Y84)/AP80)</f>
        <v/>
      </c>
      <c r="BC80" s="171" t="str">
        <f>IF($B80="","",(IHG!CM81+'3 INPUT SAP DATA'!Z84)/AQ80)</f>
        <v/>
      </c>
      <c r="BD80" s="171" t="str">
        <f>IF($B80="","",(IHG!CN81+'3 INPUT SAP DATA'!AA84)/AR80)</f>
        <v/>
      </c>
      <c r="BE80" s="171" t="str">
        <f>IF($B80="","",(IHG!CO81+'3 INPUT SAP DATA'!AB84)/AS80)</f>
        <v/>
      </c>
      <c r="BF80" s="171" t="str">
        <f>IF($B80="","",(IHG!CP81+'3 INPUT SAP DATA'!AC84)/AT80)</f>
        <v/>
      </c>
      <c r="BG80" s="171" t="str">
        <f>IF($B80="","",(IHG!CQ81+'3 INPUT SAP DATA'!AD84)/AU80)</f>
        <v/>
      </c>
      <c r="BH80" s="171" t="str">
        <f>IF($B80="","",(IHG!CR81+'3 INPUT SAP DATA'!AE84)/AV80)</f>
        <v/>
      </c>
      <c r="BI80" s="171" t="str">
        <f>IF($B80="","",(IHG!CS81+'3 INPUT SAP DATA'!AF84)/AW80)</f>
        <v/>
      </c>
      <c r="BJ80" s="171" t="str">
        <f>IF($B80="","",(IHG!CT81+'3 INPUT SAP DATA'!AG84)/AX80)</f>
        <v/>
      </c>
      <c r="BK80" s="171" t="str">
        <f t="shared" si="49"/>
        <v/>
      </c>
      <c r="BL80" s="171" t="str">
        <f t="shared" si="50"/>
        <v/>
      </c>
      <c r="BM80" s="171" t="str">
        <f t="shared" si="51"/>
        <v/>
      </c>
      <c r="BN80" s="171" t="str">
        <f t="shared" si="52"/>
        <v/>
      </c>
      <c r="BO80" s="171" t="str">
        <f t="shared" si="53"/>
        <v/>
      </c>
      <c r="BP80" s="171" t="str">
        <f t="shared" si="54"/>
        <v/>
      </c>
      <c r="BQ80" s="171" t="str">
        <f t="shared" si="55"/>
        <v/>
      </c>
      <c r="BR80" s="171" t="str">
        <f t="shared" si="56"/>
        <v/>
      </c>
      <c r="BS80" s="171" t="str">
        <f t="shared" si="57"/>
        <v/>
      </c>
      <c r="BT80" s="171" t="str">
        <f t="shared" si="58"/>
        <v/>
      </c>
      <c r="BU80" s="171" t="str">
        <f t="shared" si="59"/>
        <v/>
      </c>
      <c r="BV80" s="171" t="str">
        <f t="shared" si="60"/>
        <v/>
      </c>
    </row>
    <row r="81" spans="2:74" s="17" customFormat="1" ht="19.899999999999999" customHeight="1">
      <c r="B81" s="16" t="str">
        <f>IF('3 INPUT SAP DATA'!H85="","",'3 INPUT SAP DATA'!H85)</f>
        <v/>
      </c>
      <c r="C81" s="24" t="str">
        <f>IF($B81="","",'Infiltration &amp; Ventilation'!AR81+'3 INPUT SAP DATA'!$U85)</f>
        <v/>
      </c>
      <c r="D81" s="24" t="str">
        <f>IF($B81="","",'Infiltration &amp; Ventilation'!AS81+'3 INPUT SAP DATA'!$U85)</f>
        <v/>
      </c>
      <c r="E81" s="24" t="str">
        <f>IF($B81="","",'Infiltration &amp; Ventilation'!AT81+'3 INPUT SAP DATA'!$U85)</f>
        <v/>
      </c>
      <c r="F81" s="24" t="str">
        <f>IF($B81="","",'Infiltration &amp; Ventilation'!AU81+'3 INPUT SAP DATA'!$U85)</f>
        <v/>
      </c>
      <c r="G81" s="24" t="str">
        <f>IF($B81="","",'Infiltration &amp; Ventilation'!AV81+'3 INPUT SAP DATA'!$U85)</f>
        <v/>
      </c>
      <c r="H81" s="24" t="str">
        <f>IF($B81="","",'Infiltration &amp; Ventilation'!AW81+'3 INPUT SAP DATA'!$U85)</f>
        <v/>
      </c>
      <c r="I81" s="24" t="str">
        <f>IF($B81="","",'Infiltration &amp; Ventilation'!AX81+'3 INPUT SAP DATA'!$U85)</f>
        <v/>
      </c>
      <c r="J81" s="24" t="str">
        <f>IF($B81="","",'Infiltration &amp; Ventilation'!AY81+'3 INPUT SAP DATA'!$U85)</f>
        <v/>
      </c>
      <c r="K81" s="24" t="str">
        <f>IF($B81="","",'Infiltration &amp; Ventilation'!AZ81+'3 INPUT SAP DATA'!$U85)</f>
        <v/>
      </c>
      <c r="L81" s="24" t="str">
        <f>IF($B81="","",'Infiltration &amp; Ventilation'!BA81+'3 INPUT SAP DATA'!$U85)</f>
        <v/>
      </c>
      <c r="M81" s="24" t="str">
        <f>IF($B81="","",'Infiltration &amp; Ventilation'!BB81+'3 INPUT SAP DATA'!$U85)</f>
        <v/>
      </c>
      <c r="N81" s="24" t="str">
        <f>IF($B81="","",'Infiltration &amp; Ventilation'!BC81+'3 INPUT SAP DATA'!$U85)</f>
        <v/>
      </c>
      <c r="O81" s="176" t="str">
        <f>IF($B81="","",'3 INPUT SAP DATA'!$T85/(3.6*(C81/'3 INPUT SAP DATA'!$K85)))</f>
        <v/>
      </c>
      <c r="P81" s="176" t="str">
        <f>IF($B81="","",'3 INPUT SAP DATA'!$T85/(3.6*(D81/'3 INPUT SAP DATA'!$K85)))</f>
        <v/>
      </c>
      <c r="Q81" s="176" t="str">
        <f>IF($B81="","",'3 INPUT SAP DATA'!$T85/(3.6*(E81/'3 INPUT SAP DATA'!$K85)))</f>
        <v/>
      </c>
      <c r="R81" s="176" t="str">
        <f>IF($B81="","",'3 INPUT SAP DATA'!$T85/(3.6*(F81/'3 INPUT SAP DATA'!$K85)))</f>
        <v/>
      </c>
      <c r="S81" s="176" t="str">
        <f>IF($B81="","",'3 INPUT SAP DATA'!$T85/(3.6*(G81/'3 INPUT SAP DATA'!$K85)))</f>
        <v/>
      </c>
      <c r="T81" s="176" t="str">
        <f>IF($B81="","",'3 INPUT SAP DATA'!$T85/(3.6*(H81/'3 INPUT SAP DATA'!$K85)))</f>
        <v/>
      </c>
      <c r="U81" s="176" t="str">
        <f>IF($B81="","",'3 INPUT SAP DATA'!$T85/(3.6*(I81/'3 INPUT SAP DATA'!$K85)))</f>
        <v/>
      </c>
      <c r="V81" s="176" t="str">
        <f>IF($B81="","",'3 INPUT SAP DATA'!$T85/(3.6*(J81/'3 INPUT SAP DATA'!$K85)))</f>
        <v/>
      </c>
      <c r="W81" s="176" t="str">
        <f>IF($B81="","",'3 INPUT SAP DATA'!$T85/(3.6*(K81/'3 INPUT SAP DATA'!$K85)))</f>
        <v/>
      </c>
      <c r="X81" s="176" t="str">
        <f>IF($B81="","",'3 INPUT SAP DATA'!$T85/(3.6*(L81/'3 INPUT SAP DATA'!$K85)))</f>
        <v/>
      </c>
      <c r="Y81" s="176" t="str">
        <f>IF($B81="","",'3 INPUT SAP DATA'!$T85/(3.6*(M81/'3 INPUT SAP DATA'!$K85)))</f>
        <v/>
      </c>
      <c r="Z81" s="176" t="str">
        <f>IF($B81="","",'3 INPUT SAP DATA'!$T85/(3.6*(N81/'3 INPUT SAP DATA'!$K85)))</f>
        <v/>
      </c>
      <c r="AA81" s="176" t="str">
        <f t="shared" si="37"/>
        <v/>
      </c>
      <c r="AB81" s="176" t="str">
        <f t="shared" si="38"/>
        <v/>
      </c>
      <c r="AC81" s="176" t="str">
        <f t="shared" si="39"/>
        <v/>
      </c>
      <c r="AD81" s="176" t="str">
        <f t="shared" si="40"/>
        <v/>
      </c>
      <c r="AE81" s="176" t="str">
        <f t="shared" si="41"/>
        <v/>
      </c>
      <c r="AF81" s="176" t="str">
        <f t="shared" si="42"/>
        <v/>
      </c>
      <c r="AG81" s="176" t="str">
        <f t="shared" si="43"/>
        <v/>
      </c>
      <c r="AH81" s="176" t="str">
        <f t="shared" si="44"/>
        <v/>
      </c>
      <c r="AI81" s="176" t="str">
        <f t="shared" si="45"/>
        <v/>
      </c>
      <c r="AJ81" s="176" t="str">
        <f t="shared" si="46"/>
        <v/>
      </c>
      <c r="AK81" s="176" t="str">
        <f t="shared" si="47"/>
        <v/>
      </c>
      <c r="AL81" s="176" t="str">
        <f t="shared" si="48"/>
        <v/>
      </c>
      <c r="AM81" s="175" t="str">
        <f>IF($B81="", "", C81 * (HLOOKUP(AM$8, Data!$D$21:$O$22, 2, FALSE) - INDEX(Data!D$26:D$47, MATCH('3 INPUT SAP DATA'!$C$6, Data!$C$26:$C$47, 0))))</f>
        <v/>
      </c>
      <c r="AN81" s="175" t="str">
        <f>IF($B81="", "", D81 * (HLOOKUP(AN$8, Data!$D$21:$O$22, 2, FALSE) - INDEX(Data!E$26:E$47, MATCH('3 INPUT SAP DATA'!$C$6, Data!$C$26:$C$47, 0))))</f>
        <v/>
      </c>
      <c r="AO81" s="175" t="str">
        <f>IF($B81="", "", E81 * (HLOOKUP(AO$8, Data!$D$21:$O$22, 2, FALSE) - INDEX(Data!F$26:F$47, MATCH('3 INPUT SAP DATA'!$C$6, Data!$C$26:$C$47, 0))))</f>
        <v/>
      </c>
      <c r="AP81" s="175" t="str">
        <f>IF($B81="", "", F81 * (HLOOKUP(AP$8, Data!$D$21:$O$22, 2, FALSE) - INDEX(Data!G$26:G$47, MATCH('3 INPUT SAP DATA'!$C$6, Data!$C$26:$C$47, 0))))</f>
        <v/>
      </c>
      <c r="AQ81" s="175" t="str">
        <f>IF($B81="", "", G81 * (HLOOKUP(AQ$8, Data!$D$21:$O$22, 2, FALSE) - INDEX(Data!H$26:H$47, MATCH('3 INPUT SAP DATA'!$C$6, Data!$C$26:$C$47, 0))))</f>
        <v/>
      </c>
      <c r="AR81" s="175" t="str">
        <f>IF($B81="", "", H81 * (HLOOKUP(AR$8, Data!$D$21:$O$22, 2, FALSE) - INDEX(Data!I$26:I$47, MATCH('3 INPUT SAP DATA'!$C$6, Data!$C$26:$C$47, 0))))</f>
        <v/>
      </c>
      <c r="AS81" s="175" t="str">
        <f>IF($B81="", "", I81 * (HLOOKUP(AS$8, Data!$D$21:$O$22, 2, FALSE) - INDEX(Data!J$26:J$47, MATCH('3 INPUT SAP DATA'!$C$6, Data!$C$26:$C$47, 0))))</f>
        <v/>
      </c>
      <c r="AT81" s="175" t="str">
        <f>IF($B81="", "", J81 * (HLOOKUP(AT$8, Data!$D$21:$O$22, 2, FALSE) - INDEX(Data!K$26:K$47, MATCH('3 INPUT SAP DATA'!$C$6, Data!$C$26:$C$47, 0))))</f>
        <v/>
      </c>
      <c r="AU81" s="175" t="str">
        <f>IF($B81="", "", K81 * (HLOOKUP(AU$8, Data!$D$21:$O$22, 2, FALSE) - INDEX(Data!L$26:L$47, MATCH('3 INPUT SAP DATA'!$C$6, Data!$C$26:$C$47, 0))))</f>
        <v/>
      </c>
      <c r="AV81" s="175" t="str">
        <f>IF($B81="", "", L81 * (HLOOKUP(AV$8, Data!$D$21:$O$22, 2, FALSE) - INDEX(Data!M$26:M$47, MATCH('3 INPUT SAP DATA'!$C$6, Data!$C$26:$C$47, 0))))</f>
        <v/>
      </c>
      <c r="AW81" s="175" t="str">
        <f>IF($B81="", "", M81 * (HLOOKUP(AW$8, Data!$D$21:$O$22, 2, FALSE) - INDEX(Data!N$26:N$47, MATCH('3 INPUT SAP DATA'!$C$6, Data!$C$26:$C$47, 0))))</f>
        <v/>
      </c>
      <c r="AX81" s="175" t="str">
        <f>IF($B81="", "", N81 * (HLOOKUP(AX$8, Data!$D$21:$O$22, 2, FALSE) - INDEX(Data!O$26:O$47, MATCH('3 INPUT SAP DATA'!$C$6, Data!$C$26:$C$47, 0))))</f>
        <v/>
      </c>
      <c r="AY81" s="171" t="str">
        <f>IF($B81="","",(IHG!CI82+'3 INPUT SAP DATA'!V85)/AM81)</f>
        <v/>
      </c>
      <c r="AZ81" s="171" t="str">
        <f>IF($B81="","",(IHG!CJ82+'3 INPUT SAP DATA'!W85)/AN81)</f>
        <v/>
      </c>
      <c r="BA81" s="171" t="str">
        <f>IF($B81="","",(IHG!CK82+'3 INPUT SAP DATA'!X85)/AO81)</f>
        <v/>
      </c>
      <c r="BB81" s="171" t="str">
        <f>IF($B81="","",(IHG!CL82+'3 INPUT SAP DATA'!Y85)/AP81)</f>
        <v/>
      </c>
      <c r="BC81" s="171" t="str">
        <f>IF($B81="","",(IHG!CM82+'3 INPUT SAP DATA'!Z85)/AQ81)</f>
        <v/>
      </c>
      <c r="BD81" s="171" t="str">
        <f>IF($B81="","",(IHG!CN82+'3 INPUT SAP DATA'!AA85)/AR81)</f>
        <v/>
      </c>
      <c r="BE81" s="171" t="str">
        <f>IF($B81="","",(IHG!CO82+'3 INPUT SAP DATA'!AB85)/AS81)</f>
        <v/>
      </c>
      <c r="BF81" s="171" t="str">
        <f>IF($B81="","",(IHG!CP82+'3 INPUT SAP DATA'!AC85)/AT81)</f>
        <v/>
      </c>
      <c r="BG81" s="171" t="str">
        <f>IF($B81="","",(IHG!CQ82+'3 INPUT SAP DATA'!AD85)/AU81)</f>
        <v/>
      </c>
      <c r="BH81" s="171" t="str">
        <f>IF($B81="","",(IHG!CR82+'3 INPUT SAP DATA'!AE85)/AV81)</f>
        <v/>
      </c>
      <c r="BI81" s="171" t="str">
        <f>IF($B81="","",(IHG!CS82+'3 INPUT SAP DATA'!AF85)/AW81)</f>
        <v/>
      </c>
      <c r="BJ81" s="171" t="str">
        <f>IF($B81="","",(IHG!CT82+'3 INPUT SAP DATA'!AG85)/AX81)</f>
        <v/>
      </c>
      <c r="BK81" s="171" t="str">
        <f t="shared" si="49"/>
        <v/>
      </c>
      <c r="BL81" s="171" t="str">
        <f t="shared" si="50"/>
        <v/>
      </c>
      <c r="BM81" s="171" t="str">
        <f t="shared" si="51"/>
        <v/>
      </c>
      <c r="BN81" s="171" t="str">
        <f t="shared" si="52"/>
        <v/>
      </c>
      <c r="BO81" s="171" t="str">
        <f t="shared" si="53"/>
        <v/>
      </c>
      <c r="BP81" s="171" t="str">
        <f t="shared" si="54"/>
        <v/>
      </c>
      <c r="BQ81" s="171" t="str">
        <f t="shared" si="55"/>
        <v/>
      </c>
      <c r="BR81" s="171" t="str">
        <f t="shared" si="56"/>
        <v/>
      </c>
      <c r="BS81" s="171" t="str">
        <f t="shared" si="57"/>
        <v/>
      </c>
      <c r="BT81" s="171" t="str">
        <f t="shared" si="58"/>
        <v/>
      </c>
      <c r="BU81" s="171" t="str">
        <f t="shared" si="59"/>
        <v/>
      </c>
      <c r="BV81" s="171" t="str">
        <f t="shared" si="60"/>
        <v/>
      </c>
    </row>
    <row r="82" spans="2:74" s="17" customFormat="1" ht="19.899999999999999" customHeight="1">
      <c r="B82" s="16" t="str">
        <f>IF('3 INPUT SAP DATA'!H86="","",'3 INPUT SAP DATA'!H86)</f>
        <v/>
      </c>
      <c r="C82" s="24" t="str">
        <f>IF($B82="","",'Infiltration &amp; Ventilation'!AR82+'3 INPUT SAP DATA'!$U86)</f>
        <v/>
      </c>
      <c r="D82" s="24" t="str">
        <f>IF($B82="","",'Infiltration &amp; Ventilation'!AS82+'3 INPUT SAP DATA'!$U86)</f>
        <v/>
      </c>
      <c r="E82" s="24" t="str">
        <f>IF($B82="","",'Infiltration &amp; Ventilation'!AT82+'3 INPUT SAP DATA'!$U86)</f>
        <v/>
      </c>
      <c r="F82" s="24" t="str">
        <f>IF($B82="","",'Infiltration &amp; Ventilation'!AU82+'3 INPUT SAP DATA'!$U86)</f>
        <v/>
      </c>
      <c r="G82" s="24" t="str">
        <f>IF($B82="","",'Infiltration &amp; Ventilation'!AV82+'3 INPUT SAP DATA'!$U86)</f>
        <v/>
      </c>
      <c r="H82" s="24" t="str">
        <f>IF($B82="","",'Infiltration &amp; Ventilation'!AW82+'3 INPUT SAP DATA'!$U86)</f>
        <v/>
      </c>
      <c r="I82" s="24" t="str">
        <f>IF($B82="","",'Infiltration &amp; Ventilation'!AX82+'3 INPUT SAP DATA'!$U86)</f>
        <v/>
      </c>
      <c r="J82" s="24" t="str">
        <f>IF($B82="","",'Infiltration &amp; Ventilation'!AY82+'3 INPUT SAP DATA'!$U86)</f>
        <v/>
      </c>
      <c r="K82" s="24" t="str">
        <f>IF($B82="","",'Infiltration &amp; Ventilation'!AZ82+'3 INPUT SAP DATA'!$U86)</f>
        <v/>
      </c>
      <c r="L82" s="24" t="str">
        <f>IF($B82="","",'Infiltration &amp; Ventilation'!BA82+'3 INPUT SAP DATA'!$U86)</f>
        <v/>
      </c>
      <c r="M82" s="24" t="str">
        <f>IF($B82="","",'Infiltration &amp; Ventilation'!BB82+'3 INPUT SAP DATA'!$U86)</f>
        <v/>
      </c>
      <c r="N82" s="24" t="str">
        <f>IF($B82="","",'Infiltration &amp; Ventilation'!BC82+'3 INPUT SAP DATA'!$U86)</f>
        <v/>
      </c>
      <c r="O82" s="176" t="str">
        <f>IF($B82="","",'3 INPUT SAP DATA'!$T86/(3.6*(C82/'3 INPUT SAP DATA'!$K86)))</f>
        <v/>
      </c>
      <c r="P82" s="176" t="str">
        <f>IF($B82="","",'3 INPUT SAP DATA'!$T86/(3.6*(D82/'3 INPUT SAP DATA'!$K86)))</f>
        <v/>
      </c>
      <c r="Q82" s="176" t="str">
        <f>IF($B82="","",'3 INPUT SAP DATA'!$T86/(3.6*(E82/'3 INPUT SAP DATA'!$K86)))</f>
        <v/>
      </c>
      <c r="R82" s="176" t="str">
        <f>IF($B82="","",'3 INPUT SAP DATA'!$T86/(3.6*(F82/'3 INPUT SAP DATA'!$K86)))</f>
        <v/>
      </c>
      <c r="S82" s="176" t="str">
        <f>IF($B82="","",'3 INPUT SAP DATA'!$T86/(3.6*(G82/'3 INPUT SAP DATA'!$K86)))</f>
        <v/>
      </c>
      <c r="T82" s="176" t="str">
        <f>IF($B82="","",'3 INPUT SAP DATA'!$T86/(3.6*(H82/'3 INPUT SAP DATA'!$K86)))</f>
        <v/>
      </c>
      <c r="U82" s="176" t="str">
        <f>IF($B82="","",'3 INPUT SAP DATA'!$T86/(3.6*(I82/'3 INPUT SAP DATA'!$K86)))</f>
        <v/>
      </c>
      <c r="V82" s="176" t="str">
        <f>IF($B82="","",'3 INPUT SAP DATA'!$T86/(3.6*(J82/'3 INPUT SAP DATA'!$K86)))</f>
        <v/>
      </c>
      <c r="W82" s="176" t="str">
        <f>IF($B82="","",'3 INPUT SAP DATA'!$T86/(3.6*(K82/'3 INPUT SAP DATA'!$K86)))</f>
        <v/>
      </c>
      <c r="X82" s="176" t="str">
        <f>IF($B82="","",'3 INPUT SAP DATA'!$T86/(3.6*(L82/'3 INPUT SAP DATA'!$K86)))</f>
        <v/>
      </c>
      <c r="Y82" s="176" t="str">
        <f>IF($B82="","",'3 INPUT SAP DATA'!$T86/(3.6*(M82/'3 INPUT SAP DATA'!$K86)))</f>
        <v/>
      </c>
      <c r="Z82" s="176" t="str">
        <f>IF($B82="","",'3 INPUT SAP DATA'!$T86/(3.6*(N82/'3 INPUT SAP DATA'!$K86)))</f>
        <v/>
      </c>
      <c r="AA82" s="176" t="str">
        <f t="shared" si="37"/>
        <v/>
      </c>
      <c r="AB82" s="176" t="str">
        <f t="shared" si="38"/>
        <v/>
      </c>
      <c r="AC82" s="176" t="str">
        <f t="shared" si="39"/>
        <v/>
      </c>
      <c r="AD82" s="176" t="str">
        <f t="shared" si="40"/>
        <v/>
      </c>
      <c r="AE82" s="176" t="str">
        <f t="shared" si="41"/>
        <v/>
      </c>
      <c r="AF82" s="176" t="str">
        <f t="shared" si="42"/>
        <v/>
      </c>
      <c r="AG82" s="176" t="str">
        <f t="shared" si="43"/>
        <v/>
      </c>
      <c r="AH82" s="176" t="str">
        <f t="shared" si="44"/>
        <v/>
      </c>
      <c r="AI82" s="176" t="str">
        <f t="shared" si="45"/>
        <v/>
      </c>
      <c r="AJ82" s="176" t="str">
        <f t="shared" si="46"/>
        <v/>
      </c>
      <c r="AK82" s="176" t="str">
        <f t="shared" si="47"/>
        <v/>
      </c>
      <c r="AL82" s="176" t="str">
        <f t="shared" si="48"/>
        <v/>
      </c>
      <c r="AM82" s="175" t="str">
        <f>IF($B82="", "", C82 * (HLOOKUP(AM$8, Data!$D$21:$O$22, 2, FALSE) - INDEX(Data!D$26:D$47, MATCH('3 INPUT SAP DATA'!$C$6, Data!$C$26:$C$47, 0))))</f>
        <v/>
      </c>
      <c r="AN82" s="175" t="str">
        <f>IF($B82="", "", D82 * (HLOOKUP(AN$8, Data!$D$21:$O$22, 2, FALSE) - INDEX(Data!E$26:E$47, MATCH('3 INPUT SAP DATA'!$C$6, Data!$C$26:$C$47, 0))))</f>
        <v/>
      </c>
      <c r="AO82" s="175" t="str">
        <f>IF($B82="", "", E82 * (HLOOKUP(AO$8, Data!$D$21:$O$22, 2, FALSE) - INDEX(Data!F$26:F$47, MATCH('3 INPUT SAP DATA'!$C$6, Data!$C$26:$C$47, 0))))</f>
        <v/>
      </c>
      <c r="AP82" s="175" t="str">
        <f>IF($B82="", "", F82 * (HLOOKUP(AP$8, Data!$D$21:$O$22, 2, FALSE) - INDEX(Data!G$26:G$47, MATCH('3 INPUT SAP DATA'!$C$6, Data!$C$26:$C$47, 0))))</f>
        <v/>
      </c>
      <c r="AQ82" s="175" t="str">
        <f>IF($B82="", "", G82 * (HLOOKUP(AQ$8, Data!$D$21:$O$22, 2, FALSE) - INDEX(Data!H$26:H$47, MATCH('3 INPUT SAP DATA'!$C$6, Data!$C$26:$C$47, 0))))</f>
        <v/>
      </c>
      <c r="AR82" s="175" t="str">
        <f>IF($B82="", "", H82 * (HLOOKUP(AR$8, Data!$D$21:$O$22, 2, FALSE) - INDEX(Data!I$26:I$47, MATCH('3 INPUT SAP DATA'!$C$6, Data!$C$26:$C$47, 0))))</f>
        <v/>
      </c>
      <c r="AS82" s="175" t="str">
        <f>IF($B82="", "", I82 * (HLOOKUP(AS$8, Data!$D$21:$O$22, 2, FALSE) - INDEX(Data!J$26:J$47, MATCH('3 INPUT SAP DATA'!$C$6, Data!$C$26:$C$47, 0))))</f>
        <v/>
      </c>
      <c r="AT82" s="175" t="str">
        <f>IF($B82="", "", J82 * (HLOOKUP(AT$8, Data!$D$21:$O$22, 2, FALSE) - INDEX(Data!K$26:K$47, MATCH('3 INPUT SAP DATA'!$C$6, Data!$C$26:$C$47, 0))))</f>
        <v/>
      </c>
      <c r="AU82" s="175" t="str">
        <f>IF($B82="", "", K82 * (HLOOKUP(AU$8, Data!$D$21:$O$22, 2, FALSE) - INDEX(Data!L$26:L$47, MATCH('3 INPUT SAP DATA'!$C$6, Data!$C$26:$C$47, 0))))</f>
        <v/>
      </c>
      <c r="AV82" s="175" t="str">
        <f>IF($B82="", "", L82 * (HLOOKUP(AV$8, Data!$D$21:$O$22, 2, FALSE) - INDEX(Data!M$26:M$47, MATCH('3 INPUT SAP DATA'!$C$6, Data!$C$26:$C$47, 0))))</f>
        <v/>
      </c>
      <c r="AW82" s="175" t="str">
        <f>IF($B82="", "", M82 * (HLOOKUP(AW$8, Data!$D$21:$O$22, 2, FALSE) - INDEX(Data!N$26:N$47, MATCH('3 INPUT SAP DATA'!$C$6, Data!$C$26:$C$47, 0))))</f>
        <v/>
      </c>
      <c r="AX82" s="175" t="str">
        <f>IF($B82="", "", N82 * (HLOOKUP(AX$8, Data!$D$21:$O$22, 2, FALSE) - INDEX(Data!O$26:O$47, MATCH('3 INPUT SAP DATA'!$C$6, Data!$C$26:$C$47, 0))))</f>
        <v/>
      </c>
      <c r="AY82" s="171" t="str">
        <f>IF($B82="","",(IHG!CI83+'3 INPUT SAP DATA'!V86)/AM82)</f>
        <v/>
      </c>
      <c r="AZ82" s="171" t="str">
        <f>IF($B82="","",(IHG!CJ83+'3 INPUT SAP DATA'!W86)/AN82)</f>
        <v/>
      </c>
      <c r="BA82" s="171" t="str">
        <f>IF($B82="","",(IHG!CK83+'3 INPUT SAP DATA'!X86)/AO82)</f>
        <v/>
      </c>
      <c r="BB82" s="171" t="str">
        <f>IF($B82="","",(IHG!CL83+'3 INPUT SAP DATA'!Y86)/AP82)</f>
        <v/>
      </c>
      <c r="BC82" s="171" t="str">
        <f>IF($B82="","",(IHG!CM83+'3 INPUT SAP DATA'!Z86)/AQ82)</f>
        <v/>
      </c>
      <c r="BD82" s="171" t="str">
        <f>IF($B82="","",(IHG!CN83+'3 INPUT SAP DATA'!AA86)/AR82)</f>
        <v/>
      </c>
      <c r="BE82" s="171" t="str">
        <f>IF($B82="","",(IHG!CO83+'3 INPUT SAP DATA'!AB86)/AS82)</f>
        <v/>
      </c>
      <c r="BF82" s="171" t="str">
        <f>IF($B82="","",(IHG!CP83+'3 INPUT SAP DATA'!AC86)/AT82)</f>
        <v/>
      </c>
      <c r="BG82" s="171" t="str">
        <f>IF($B82="","",(IHG!CQ83+'3 INPUT SAP DATA'!AD86)/AU82)</f>
        <v/>
      </c>
      <c r="BH82" s="171" t="str">
        <f>IF($B82="","",(IHG!CR83+'3 INPUT SAP DATA'!AE86)/AV82)</f>
        <v/>
      </c>
      <c r="BI82" s="171" t="str">
        <f>IF($B82="","",(IHG!CS83+'3 INPUT SAP DATA'!AF86)/AW82)</f>
        <v/>
      </c>
      <c r="BJ82" s="171" t="str">
        <f>IF($B82="","",(IHG!CT83+'3 INPUT SAP DATA'!AG86)/AX82)</f>
        <v/>
      </c>
      <c r="BK82" s="171" t="str">
        <f t="shared" si="49"/>
        <v/>
      </c>
      <c r="BL82" s="171" t="str">
        <f t="shared" si="50"/>
        <v/>
      </c>
      <c r="BM82" s="171" t="str">
        <f t="shared" si="51"/>
        <v/>
      </c>
      <c r="BN82" s="171" t="str">
        <f t="shared" si="52"/>
        <v/>
      </c>
      <c r="BO82" s="171" t="str">
        <f t="shared" si="53"/>
        <v/>
      </c>
      <c r="BP82" s="171" t="str">
        <f t="shared" si="54"/>
        <v/>
      </c>
      <c r="BQ82" s="171" t="str">
        <f t="shared" si="55"/>
        <v/>
      </c>
      <c r="BR82" s="171" t="str">
        <f t="shared" si="56"/>
        <v/>
      </c>
      <c r="BS82" s="171" t="str">
        <f t="shared" si="57"/>
        <v/>
      </c>
      <c r="BT82" s="171" t="str">
        <f t="shared" si="58"/>
        <v/>
      </c>
      <c r="BU82" s="171" t="str">
        <f t="shared" si="59"/>
        <v/>
      </c>
      <c r="BV82" s="171" t="str">
        <f t="shared" si="60"/>
        <v/>
      </c>
    </row>
    <row r="83" spans="2:74" s="17" customFormat="1" ht="19.899999999999999" customHeight="1">
      <c r="B83" s="16" t="str">
        <f>IF('3 INPUT SAP DATA'!H87="","",'3 INPUT SAP DATA'!H87)</f>
        <v/>
      </c>
      <c r="C83" s="24" t="str">
        <f>IF($B83="","",'Infiltration &amp; Ventilation'!AR83+'3 INPUT SAP DATA'!$U87)</f>
        <v/>
      </c>
      <c r="D83" s="24" t="str">
        <f>IF($B83="","",'Infiltration &amp; Ventilation'!AS83+'3 INPUT SAP DATA'!$U87)</f>
        <v/>
      </c>
      <c r="E83" s="24" t="str">
        <f>IF($B83="","",'Infiltration &amp; Ventilation'!AT83+'3 INPUT SAP DATA'!$U87)</f>
        <v/>
      </c>
      <c r="F83" s="24" t="str">
        <f>IF($B83="","",'Infiltration &amp; Ventilation'!AU83+'3 INPUT SAP DATA'!$U87)</f>
        <v/>
      </c>
      <c r="G83" s="24" t="str">
        <f>IF($B83="","",'Infiltration &amp; Ventilation'!AV83+'3 INPUT SAP DATA'!$U87)</f>
        <v/>
      </c>
      <c r="H83" s="24" t="str">
        <f>IF($B83="","",'Infiltration &amp; Ventilation'!AW83+'3 INPUT SAP DATA'!$U87)</f>
        <v/>
      </c>
      <c r="I83" s="24" t="str">
        <f>IF($B83="","",'Infiltration &amp; Ventilation'!AX83+'3 INPUT SAP DATA'!$U87)</f>
        <v/>
      </c>
      <c r="J83" s="24" t="str">
        <f>IF($B83="","",'Infiltration &amp; Ventilation'!AY83+'3 INPUT SAP DATA'!$U87)</f>
        <v/>
      </c>
      <c r="K83" s="24" t="str">
        <f>IF($B83="","",'Infiltration &amp; Ventilation'!AZ83+'3 INPUT SAP DATA'!$U87)</f>
        <v/>
      </c>
      <c r="L83" s="24" t="str">
        <f>IF($B83="","",'Infiltration &amp; Ventilation'!BA83+'3 INPUT SAP DATA'!$U87)</f>
        <v/>
      </c>
      <c r="M83" s="24" t="str">
        <f>IF($B83="","",'Infiltration &amp; Ventilation'!BB83+'3 INPUT SAP DATA'!$U87)</f>
        <v/>
      </c>
      <c r="N83" s="24" t="str">
        <f>IF($B83="","",'Infiltration &amp; Ventilation'!BC83+'3 INPUT SAP DATA'!$U87)</f>
        <v/>
      </c>
      <c r="O83" s="176" t="str">
        <f>IF($B83="","",'3 INPUT SAP DATA'!$T87/(3.6*(C83/'3 INPUT SAP DATA'!$K87)))</f>
        <v/>
      </c>
      <c r="P83" s="176" t="str">
        <f>IF($B83="","",'3 INPUT SAP DATA'!$T87/(3.6*(D83/'3 INPUT SAP DATA'!$K87)))</f>
        <v/>
      </c>
      <c r="Q83" s="176" t="str">
        <f>IF($B83="","",'3 INPUT SAP DATA'!$T87/(3.6*(E83/'3 INPUT SAP DATA'!$K87)))</f>
        <v/>
      </c>
      <c r="R83" s="176" t="str">
        <f>IF($B83="","",'3 INPUT SAP DATA'!$T87/(3.6*(F83/'3 INPUT SAP DATA'!$K87)))</f>
        <v/>
      </c>
      <c r="S83" s="176" t="str">
        <f>IF($B83="","",'3 INPUT SAP DATA'!$T87/(3.6*(G83/'3 INPUT SAP DATA'!$K87)))</f>
        <v/>
      </c>
      <c r="T83" s="176" t="str">
        <f>IF($B83="","",'3 INPUT SAP DATA'!$T87/(3.6*(H83/'3 INPUT SAP DATA'!$K87)))</f>
        <v/>
      </c>
      <c r="U83" s="176" t="str">
        <f>IF($B83="","",'3 INPUT SAP DATA'!$T87/(3.6*(I83/'3 INPUT SAP DATA'!$K87)))</f>
        <v/>
      </c>
      <c r="V83" s="176" t="str">
        <f>IF($B83="","",'3 INPUT SAP DATA'!$T87/(3.6*(J83/'3 INPUT SAP DATA'!$K87)))</f>
        <v/>
      </c>
      <c r="W83" s="176" t="str">
        <f>IF($B83="","",'3 INPUT SAP DATA'!$T87/(3.6*(K83/'3 INPUT SAP DATA'!$K87)))</f>
        <v/>
      </c>
      <c r="X83" s="176" t="str">
        <f>IF($B83="","",'3 INPUT SAP DATA'!$T87/(3.6*(L83/'3 INPUT SAP DATA'!$K87)))</f>
        <v/>
      </c>
      <c r="Y83" s="176" t="str">
        <f>IF($B83="","",'3 INPUT SAP DATA'!$T87/(3.6*(M83/'3 INPUT SAP DATA'!$K87)))</f>
        <v/>
      </c>
      <c r="Z83" s="176" t="str">
        <f>IF($B83="","",'3 INPUT SAP DATA'!$T87/(3.6*(N83/'3 INPUT SAP DATA'!$K87)))</f>
        <v/>
      </c>
      <c r="AA83" s="176" t="str">
        <f t="shared" si="37"/>
        <v/>
      </c>
      <c r="AB83" s="176" t="str">
        <f t="shared" si="38"/>
        <v/>
      </c>
      <c r="AC83" s="176" t="str">
        <f t="shared" si="39"/>
        <v/>
      </c>
      <c r="AD83" s="176" t="str">
        <f t="shared" si="40"/>
        <v/>
      </c>
      <c r="AE83" s="176" t="str">
        <f t="shared" si="41"/>
        <v/>
      </c>
      <c r="AF83" s="176" t="str">
        <f t="shared" si="42"/>
        <v/>
      </c>
      <c r="AG83" s="176" t="str">
        <f t="shared" si="43"/>
        <v/>
      </c>
      <c r="AH83" s="176" t="str">
        <f t="shared" si="44"/>
        <v/>
      </c>
      <c r="AI83" s="176" t="str">
        <f t="shared" si="45"/>
        <v/>
      </c>
      <c r="AJ83" s="176" t="str">
        <f t="shared" si="46"/>
        <v/>
      </c>
      <c r="AK83" s="176" t="str">
        <f t="shared" si="47"/>
        <v/>
      </c>
      <c r="AL83" s="176" t="str">
        <f t="shared" si="48"/>
        <v/>
      </c>
      <c r="AM83" s="175" t="str">
        <f>IF($B83="", "", C83 * (HLOOKUP(AM$8, Data!$D$21:$O$22, 2, FALSE) - INDEX(Data!D$26:D$47, MATCH('3 INPUT SAP DATA'!$C$6, Data!$C$26:$C$47, 0))))</f>
        <v/>
      </c>
      <c r="AN83" s="175" t="str">
        <f>IF($B83="", "", D83 * (HLOOKUP(AN$8, Data!$D$21:$O$22, 2, FALSE) - INDEX(Data!E$26:E$47, MATCH('3 INPUT SAP DATA'!$C$6, Data!$C$26:$C$47, 0))))</f>
        <v/>
      </c>
      <c r="AO83" s="175" t="str">
        <f>IF($B83="", "", E83 * (HLOOKUP(AO$8, Data!$D$21:$O$22, 2, FALSE) - INDEX(Data!F$26:F$47, MATCH('3 INPUT SAP DATA'!$C$6, Data!$C$26:$C$47, 0))))</f>
        <v/>
      </c>
      <c r="AP83" s="175" t="str">
        <f>IF($B83="", "", F83 * (HLOOKUP(AP$8, Data!$D$21:$O$22, 2, FALSE) - INDEX(Data!G$26:G$47, MATCH('3 INPUT SAP DATA'!$C$6, Data!$C$26:$C$47, 0))))</f>
        <v/>
      </c>
      <c r="AQ83" s="175" t="str">
        <f>IF($B83="", "", G83 * (HLOOKUP(AQ$8, Data!$D$21:$O$22, 2, FALSE) - INDEX(Data!H$26:H$47, MATCH('3 INPUT SAP DATA'!$C$6, Data!$C$26:$C$47, 0))))</f>
        <v/>
      </c>
      <c r="AR83" s="175" t="str">
        <f>IF($B83="", "", H83 * (HLOOKUP(AR$8, Data!$D$21:$O$22, 2, FALSE) - INDEX(Data!I$26:I$47, MATCH('3 INPUT SAP DATA'!$C$6, Data!$C$26:$C$47, 0))))</f>
        <v/>
      </c>
      <c r="AS83" s="175" t="str">
        <f>IF($B83="", "", I83 * (HLOOKUP(AS$8, Data!$D$21:$O$22, 2, FALSE) - INDEX(Data!J$26:J$47, MATCH('3 INPUT SAP DATA'!$C$6, Data!$C$26:$C$47, 0))))</f>
        <v/>
      </c>
      <c r="AT83" s="175" t="str">
        <f>IF($B83="", "", J83 * (HLOOKUP(AT$8, Data!$D$21:$O$22, 2, FALSE) - INDEX(Data!K$26:K$47, MATCH('3 INPUT SAP DATA'!$C$6, Data!$C$26:$C$47, 0))))</f>
        <v/>
      </c>
      <c r="AU83" s="175" t="str">
        <f>IF($B83="", "", K83 * (HLOOKUP(AU$8, Data!$D$21:$O$22, 2, FALSE) - INDEX(Data!L$26:L$47, MATCH('3 INPUT SAP DATA'!$C$6, Data!$C$26:$C$47, 0))))</f>
        <v/>
      </c>
      <c r="AV83" s="175" t="str">
        <f>IF($B83="", "", L83 * (HLOOKUP(AV$8, Data!$D$21:$O$22, 2, FALSE) - INDEX(Data!M$26:M$47, MATCH('3 INPUT SAP DATA'!$C$6, Data!$C$26:$C$47, 0))))</f>
        <v/>
      </c>
      <c r="AW83" s="175" t="str">
        <f>IF($B83="", "", M83 * (HLOOKUP(AW$8, Data!$D$21:$O$22, 2, FALSE) - INDEX(Data!N$26:N$47, MATCH('3 INPUT SAP DATA'!$C$6, Data!$C$26:$C$47, 0))))</f>
        <v/>
      </c>
      <c r="AX83" s="175" t="str">
        <f>IF($B83="", "", N83 * (HLOOKUP(AX$8, Data!$D$21:$O$22, 2, FALSE) - INDEX(Data!O$26:O$47, MATCH('3 INPUT SAP DATA'!$C$6, Data!$C$26:$C$47, 0))))</f>
        <v/>
      </c>
      <c r="AY83" s="171" t="str">
        <f>IF($B83="","",(IHG!CI84+'3 INPUT SAP DATA'!V87)/AM83)</f>
        <v/>
      </c>
      <c r="AZ83" s="171" t="str">
        <f>IF($B83="","",(IHG!CJ84+'3 INPUT SAP DATA'!W87)/AN83)</f>
        <v/>
      </c>
      <c r="BA83" s="171" t="str">
        <f>IF($B83="","",(IHG!CK84+'3 INPUT SAP DATA'!X87)/AO83)</f>
        <v/>
      </c>
      <c r="BB83" s="171" t="str">
        <f>IF($B83="","",(IHG!CL84+'3 INPUT SAP DATA'!Y87)/AP83)</f>
        <v/>
      </c>
      <c r="BC83" s="171" t="str">
        <f>IF($B83="","",(IHG!CM84+'3 INPUT SAP DATA'!Z87)/AQ83)</f>
        <v/>
      </c>
      <c r="BD83" s="171" t="str">
        <f>IF($B83="","",(IHG!CN84+'3 INPUT SAP DATA'!AA87)/AR83)</f>
        <v/>
      </c>
      <c r="BE83" s="171" t="str">
        <f>IF($B83="","",(IHG!CO84+'3 INPUT SAP DATA'!AB87)/AS83)</f>
        <v/>
      </c>
      <c r="BF83" s="171" t="str">
        <f>IF($B83="","",(IHG!CP84+'3 INPUT SAP DATA'!AC87)/AT83)</f>
        <v/>
      </c>
      <c r="BG83" s="171" t="str">
        <f>IF($B83="","",(IHG!CQ84+'3 INPUT SAP DATA'!AD87)/AU83)</f>
        <v/>
      </c>
      <c r="BH83" s="171" t="str">
        <f>IF($B83="","",(IHG!CR84+'3 INPUT SAP DATA'!AE87)/AV83)</f>
        <v/>
      </c>
      <c r="BI83" s="171" t="str">
        <f>IF($B83="","",(IHG!CS84+'3 INPUT SAP DATA'!AF87)/AW83)</f>
        <v/>
      </c>
      <c r="BJ83" s="171" t="str">
        <f>IF($B83="","",(IHG!CT84+'3 INPUT SAP DATA'!AG87)/AX83)</f>
        <v/>
      </c>
      <c r="BK83" s="171" t="str">
        <f t="shared" si="49"/>
        <v/>
      </c>
      <c r="BL83" s="171" t="str">
        <f t="shared" si="50"/>
        <v/>
      </c>
      <c r="BM83" s="171" t="str">
        <f t="shared" si="51"/>
        <v/>
      </c>
      <c r="BN83" s="171" t="str">
        <f t="shared" si="52"/>
        <v/>
      </c>
      <c r="BO83" s="171" t="str">
        <f t="shared" si="53"/>
        <v/>
      </c>
      <c r="BP83" s="171" t="str">
        <f t="shared" si="54"/>
        <v/>
      </c>
      <c r="BQ83" s="171" t="str">
        <f t="shared" si="55"/>
        <v/>
      </c>
      <c r="BR83" s="171" t="str">
        <f t="shared" si="56"/>
        <v/>
      </c>
      <c r="BS83" s="171" t="str">
        <f t="shared" si="57"/>
        <v/>
      </c>
      <c r="BT83" s="171" t="str">
        <f t="shared" si="58"/>
        <v/>
      </c>
      <c r="BU83" s="171" t="str">
        <f t="shared" si="59"/>
        <v/>
      </c>
      <c r="BV83" s="171" t="str">
        <f t="shared" si="60"/>
        <v/>
      </c>
    </row>
    <row r="84" spans="2:74" s="17" customFormat="1" ht="19.899999999999999" customHeight="1">
      <c r="B84" s="16" t="str">
        <f>IF('3 INPUT SAP DATA'!H88="","",'3 INPUT SAP DATA'!H88)</f>
        <v/>
      </c>
      <c r="C84" s="24" t="str">
        <f>IF($B84="","",'Infiltration &amp; Ventilation'!AR84+'3 INPUT SAP DATA'!$U88)</f>
        <v/>
      </c>
      <c r="D84" s="24" t="str">
        <f>IF($B84="","",'Infiltration &amp; Ventilation'!AS84+'3 INPUT SAP DATA'!$U88)</f>
        <v/>
      </c>
      <c r="E84" s="24" t="str">
        <f>IF($B84="","",'Infiltration &amp; Ventilation'!AT84+'3 INPUT SAP DATA'!$U88)</f>
        <v/>
      </c>
      <c r="F84" s="24" t="str">
        <f>IF($B84="","",'Infiltration &amp; Ventilation'!AU84+'3 INPUT SAP DATA'!$U88)</f>
        <v/>
      </c>
      <c r="G84" s="24" t="str">
        <f>IF($B84="","",'Infiltration &amp; Ventilation'!AV84+'3 INPUT SAP DATA'!$U88)</f>
        <v/>
      </c>
      <c r="H84" s="24" t="str">
        <f>IF($B84="","",'Infiltration &amp; Ventilation'!AW84+'3 INPUT SAP DATA'!$U88)</f>
        <v/>
      </c>
      <c r="I84" s="24" t="str">
        <f>IF($B84="","",'Infiltration &amp; Ventilation'!AX84+'3 INPUT SAP DATA'!$U88)</f>
        <v/>
      </c>
      <c r="J84" s="24" t="str">
        <f>IF($B84="","",'Infiltration &amp; Ventilation'!AY84+'3 INPUT SAP DATA'!$U88)</f>
        <v/>
      </c>
      <c r="K84" s="24" t="str">
        <f>IF($B84="","",'Infiltration &amp; Ventilation'!AZ84+'3 INPUT SAP DATA'!$U88)</f>
        <v/>
      </c>
      <c r="L84" s="24" t="str">
        <f>IF($B84="","",'Infiltration &amp; Ventilation'!BA84+'3 INPUT SAP DATA'!$U88)</f>
        <v/>
      </c>
      <c r="M84" s="24" t="str">
        <f>IF($B84="","",'Infiltration &amp; Ventilation'!BB84+'3 INPUT SAP DATA'!$U88)</f>
        <v/>
      </c>
      <c r="N84" s="24" t="str">
        <f>IF($B84="","",'Infiltration &amp; Ventilation'!BC84+'3 INPUT SAP DATA'!$U88)</f>
        <v/>
      </c>
      <c r="O84" s="176" t="str">
        <f>IF($B84="","",'3 INPUT SAP DATA'!$T88/(3.6*(C84/'3 INPUT SAP DATA'!$K88)))</f>
        <v/>
      </c>
      <c r="P84" s="176" t="str">
        <f>IF($B84="","",'3 INPUT SAP DATA'!$T88/(3.6*(D84/'3 INPUT SAP DATA'!$K88)))</f>
        <v/>
      </c>
      <c r="Q84" s="176" t="str">
        <f>IF($B84="","",'3 INPUT SAP DATA'!$T88/(3.6*(E84/'3 INPUT SAP DATA'!$K88)))</f>
        <v/>
      </c>
      <c r="R84" s="176" t="str">
        <f>IF($B84="","",'3 INPUT SAP DATA'!$T88/(3.6*(F84/'3 INPUT SAP DATA'!$K88)))</f>
        <v/>
      </c>
      <c r="S84" s="176" t="str">
        <f>IF($B84="","",'3 INPUT SAP DATA'!$T88/(3.6*(G84/'3 INPUT SAP DATA'!$K88)))</f>
        <v/>
      </c>
      <c r="T84" s="176" t="str">
        <f>IF($B84="","",'3 INPUT SAP DATA'!$T88/(3.6*(H84/'3 INPUT SAP DATA'!$K88)))</f>
        <v/>
      </c>
      <c r="U84" s="176" t="str">
        <f>IF($B84="","",'3 INPUT SAP DATA'!$T88/(3.6*(I84/'3 INPUT SAP DATA'!$K88)))</f>
        <v/>
      </c>
      <c r="V84" s="176" t="str">
        <f>IF($B84="","",'3 INPUT SAP DATA'!$T88/(3.6*(J84/'3 INPUT SAP DATA'!$K88)))</f>
        <v/>
      </c>
      <c r="W84" s="176" t="str">
        <f>IF($B84="","",'3 INPUT SAP DATA'!$T88/(3.6*(K84/'3 INPUT SAP DATA'!$K88)))</f>
        <v/>
      </c>
      <c r="X84" s="176" t="str">
        <f>IF($B84="","",'3 INPUT SAP DATA'!$T88/(3.6*(L84/'3 INPUT SAP DATA'!$K88)))</f>
        <v/>
      </c>
      <c r="Y84" s="176" t="str">
        <f>IF($B84="","",'3 INPUT SAP DATA'!$T88/(3.6*(M84/'3 INPUT SAP DATA'!$K88)))</f>
        <v/>
      </c>
      <c r="Z84" s="176" t="str">
        <f>IF($B84="","",'3 INPUT SAP DATA'!$T88/(3.6*(N84/'3 INPUT SAP DATA'!$K88)))</f>
        <v/>
      </c>
      <c r="AA84" s="176" t="str">
        <f t="shared" si="37"/>
        <v/>
      </c>
      <c r="AB84" s="176" t="str">
        <f t="shared" si="38"/>
        <v/>
      </c>
      <c r="AC84" s="176" t="str">
        <f t="shared" si="39"/>
        <v/>
      </c>
      <c r="AD84" s="176" t="str">
        <f t="shared" si="40"/>
        <v/>
      </c>
      <c r="AE84" s="176" t="str">
        <f t="shared" si="41"/>
        <v/>
      </c>
      <c r="AF84" s="176" t="str">
        <f t="shared" si="42"/>
        <v/>
      </c>
      <c r="AG84" s="176" t="str">
        <f t="shared" si="43"/>
        <v/>
      </c>
      <c r="AH84" s="176" t="str">
        <f t="shared" si="44"/>
        <v/>
      </c>
      <c r="AI84" s="176" t="str">
        <f t="shared" si="45"/>
        <v/>
      </c>
      <c r="AJ84" s="176" t="str">
        <f t="shared" si="46"/>
        <v/>
      </c>
      <c r="AK84" s="176" t="str">
        <f t="shared" si="47"/>
        <v/>
      </c>
      <c r="AL84" s="176" t="str">
        <f t="shared" si="48"/>
        <v/>
      </c>
      <c r="AM84" s="175" t="str">
        <f>IF($B84="", "", C84 * (HLOOKUP(AM$8, Data!$D$21:$O$22, 2, FALSE) - INDEX(Data!D$26:D$47, MATCH('3 INPUT SAP DATA'!$C$6, Data!$C$26:$C$47, 0))))</f>
        <v/>
      </c>
      <c r="AN84" s="175" t="str">
        <f>IF($B84="", "", D84 * (HLOOKUP(AN$8, Data!$D$21:$O$22, 2, FALSE) - INDEX(Data!E$26:E$47, MATCH('3 INPUT SAP DATA'!$C$6, Data!$C$26:$C$47, 0))))</f>
        <v/>
      </c>
      <c r="AO84" s="175" t="str">
        <f>IF($B84="", "", E84 * (HLOOKUP(AO$8, Data!$D$21:$O$22, 2, FALSE) - INDEX(Data!F$26:F$47, MATCH('3 INPUT SAP DATA'!$C$6, Data!$C$26:$C$47, 0))))</f>
        <v/>
      </c>
      <c r="AP84" s="175" t="str">
        <f>IF($B84="", "", F84 * (HLOOKUP(AP$8, Data!$D$21:$O$22, 2, FALSE) - INDEX(Data!G$26:G$47, MATCH('3 INPUT SAP DATA'!$C$6, Data!$C$26:$C$47, 0))))</f>
        <v/>
      </c>
      <c r="AQ84" s="175" t="str">
        <f>IF($B84="", "", G84 * (HLOOKUP(AQ$8, Data!$D$21:$O$22, 2, FALSE) - INDEX(Data!H$26:H$47, MATCH('3 INPUT SAP DATA'!$C$6, Data!$C$26:$C$47, 0))))</f>
        <v/>
      </c>
      <c r="AR84" s="175" t="str">
        <f>IF($B84="", "", H84 * (HLOOKUP(AR$8, Data!$D$21:$O$22, 2, FALSE) - INDEX(Data!I$26:I$47, MATCH('3 INPUT SAP DATA'!$C$6, Data!$C$26:$C$47, 0))))</f>
        <v/>
      </c>
      <c r="AS84" s="175" t="str">
        <f>IF($B84="", "", I84 * (HLOOKUP(AS$8, Data!$D$21:$O$22, 2, FALSE) - INDEX(Data!J$26:J$47, MATCH('3 INPUT SAP DATA'!$C$6, Data!$C$26:$C$47, 0))))</f>
        <v/>
      </c>
      <c r="AT84" s="175" t="str">
        <f>IF($B84="", "", J84 * (HLOOKUP(AT$8, Data!$D$21:$O$22, 2, FALSE) - INDEX(Data!K$26:K$47, MATCH('3 INPUT SAP DATA'!$C$6, Data!$C$26:$C$47, 0))))</f>
        <v/>
      </c>
      <c r="AU84" s="175" t="str">
        <f>IF($B84="", "", K84 * (HLOOKUP(AU$8, Data!$D$21:$O$22, 2, FALSE) - INDEX(Data!L$26:L$47, MATCH('3 INPUT SAP DATA'!$C$6, Data!$C$26:$C$47, 0))))</f>
        <v/>
      </c>
      <c r="AV84" s="175" t="str">
        <f>IF($B84="", "", L84 * (HLOOKUP(AV$8, Data!$D$21:$O$22, 2, FALSE) - INDEX(Data!M$26:M$47, MATCH('3 INPUT SAP DATA'!$C$6, Data!$C$26:$C$47, 0))))</f>
        <v/>
      </c>
      <c r="AW84" s="175" t="str">
        <f>IF($B84="", "", M84 * (HLOOKUP(AW$8, Data!$D$21:$O$22, 2, FALSE) - INDEX(Data!N$26:N$47, MATCH('3 INPUT SAP DATA'!$C$6, Data!$C$26:$C$47, 0))))</f>
        <v/>
      </c>
      <c r="AX84" s="175" t="str">
        <f>IF($B84="", "", N84 * (HLOOKUP(AX$8, Data!$D$21:$O$22, 2, FALSE) - INDEX(Data!O$26:O$47, MATCH('3 INPUT SAP DATA'!$C$6, Data!$C$26:$C$47, 0))))</f>
        <v/>
      </c>
      <c r="AY84" s="171" t="str">
        <f>IF($B84="","",(IHG!CI85+'3 INPUT SAP DATA'!V88)/AM84)</f>
        <v/>
      </c>
      <c r="AZ84" s="171" t="str">
        <f>IF($B84="","",(IHG!CJ85+'3 INPUT SAP DATA'!W88)/AN84)</f>
        <v/>
      </c>
      <c r="BA84" s="171" t="str">
        <f>IF($B84="","",(IHG!CK85+'3 INPUT SAP DATA'!X88)/AO84)</f>
        <v/>
      </c>
      <c r="BB84" s="171" t="str">
        <f>IF($B84="","",(IHG!CL85+'3 INPUT SAP DATA'!Y88)/AP84)</f>
        <v/>
      </c>
      <c r="BC84" s="171" t="str">
        <f>IF($B84="","",(IHG!CM85+'3 INPUT SAP DATA'!Z88)/AQ84)</f>
        <v/>
      </c>
      <c r="BD84" s="171" t="str">
        <f>IF($B84="","",(IHG!CN85+'3 INPUT SAP DATA'!AA88)/AR84)</f>
        <v/>
      </c>
      <c r="BE84" s="171" t="str">
        <f>IF($B84="","",(IHG!CO85+'3 INPUT SAP DATA'!AB88)/AS84)</f>
        <v/>
      </c>
      <c r="BF84" s="171" t="str">
        <f>IF($B84="","",(IHG!CP85+'3 INPUT SAP DATA'!AC88)/AT84)</f>
        <v/>
      </c>
      <c r="BG84" s="171" t="str">
        <f>IF($B84="","",(IHG!CQ85+'3 INPUT SAP DATA'!AD88)/AU84)</f>
        <v/>
      </c>
      <c r="BH84" s="171" t="str">
        <f>IF($B84="","",(IHG!CR85+'3 INPUT SAP DATA'!AE88)/AV84)</f>
        <v/>
      </c>
      <c r="BI84" s="171" t="str">
        <f>IF($B84="","",(IHG!CS85+'3 INPUT SAP DATA'!AF88)/AW84)</f>
        <v/>
      </c>
      <c r="BJ84" s="171" t="str">
        <f>IF($B84="","",(IHG!CT85+'3 INPUT SAP DATA'!AG88)/AX84)</f>
        <v/>
      </c>
      <c r="BK84" s="171" t="str">
        <f t="shared" si="49"/>
        <v/>
      </c>
      <c r="BL84" s="171" t="str">
        <f t="shared" si="50"/>
        <v/>
      </c>
      <c r="BM84" s="171" t="str">
        <f t="shared" si="51"/>
        <v/>
      </c>
      <c r="BN84" s="171" t="str">
        <f t="shared" si="52"/>
        <v/>
      </c>
      <c r="BO84" s="171" t="str">
        <f t="shared" si="53"/>
        <v/>
      </c>
      <c r="BP84" s="171" t="str">
        <f t="shared" si="54"/>
        <v/>
      </c>
      <c r="BQ84" s="171" t="str">
        <f t="shared" si="55"/>
        <v/>
      </c>
      <c r="BR84" s="171" t="str">
        <f t="shared" si="56"/>
        <v/>
      </c>
      <c r="BS84" s="171" t="str">
        <f t="shared" si="57"/>
        <v/>
      </c>
      <c r="BT84" s="171" t="str">
        <f t="shared" si="58"/>
        <v/>
      </c>
      <c r="BU84" s="171" t="str">
        <f t="shared" si="59"/>
        <v/>
      </c>
      <c r="BV84" s="171" t="str">
        <f t="shared" si="60"/>
        <v/>
      </c>
    </row>
    <row r="85" spans="2:74" s="17" customFormat="1" ht="19.899999999999999" customHeight="1">
      <c r="B85" s="16" t="str">
        <f>IF('3 INPUT SAP DATA'!H89="","",'3 INPUT SAP DATA'!H89)</f>
        <v/>
      </c>
      <c r="C85" s="24" t="str">
        <f>IF($B85="","",'Infiltration &amp; Ventilation'!AR85+'3 INPUT SAP DATA'!$U89)</f>
        <v/>
      </c>
      <c r="D85" s="24" t="str">
        <f>IF($B85="","",'Infiltration &amp; Ventilation'!AS85+'3 INPUT SAP DATA'!$U89)</f>
        <v/>
      </c>
      <c r="E85" s="24" t="str">
        <f>IF($B85="","",'Infiltration &amp; Ventilation'!AT85+'3 INPUT SAP DATA'!$U89)</f>
        <v/>
      </c>
      <c r="F85" s="24" t="str">
        <f>IF($B85="","",'Infiltration &amp; Ventilation'!AU85+'3 INPUT SAP DATA'!$U89)</f>
        <v/>
      </c>
      <c r="G85" s="24" t="str">
        <f>IF($B85="","",'Infiltration &amp; Ventilation'!AV85+'3 INPUT SAP DATA'!$U89)</f>
        <v/>
      </c>
      <c r="H85" s="24" t="str">
        <f>IF($B85="","",'Infiltration &amp; Ventilation'!AW85+'3 INPUT SAP DATA'!$U89)</f>
        <v/>
      </c>
      <c r="I85" s="24" t="str">
        <f>IF($B85="","",'Infiltration &amp; Ventilation'!AX85+'3 INPUT SAP DATA'!$U89)</f>
        <v/>
      </c>
      <c r="J85" s="24" t="str">
        <f>IF($B85="","",'Infiltration &amp; Ventilation'!AY85+'3 INPUT SAP DATA'!$U89)</f>
        <v/>
      </c>
      <c r="K85" s="24" t="str">
        <f>IF($B85="","",'Infiltration &amp; Ventilation'!AZ85+'3 INPUT SAP DATA'!$U89)</f>
        <v/>
      </c>
      <c r="L85" s="24" t="str">
        <f>IF($B85="","",'Infiltration &amp; Ventilation'!BA85+'3 INPUT SAP DATA'!$U89)</f>
        <v/>
      </c>
      <c r="M85" s="24" t="str">
        <f>IF($B85="","",'Infiltration &amp; Ventilation'!BB85+'3 INPUT SAP DATA'!$U89)</f>
        <v/>
      </c>
      <c r="N85" s="24" t="str">
        <f>IF($B85="","",'Infiltration &amp; Ventilation'!BC85+'3 INPUT SAP DATA'!$U89)</f>
        <v/>
      </c>
      <c r="O85" s="176" t="str">
        <f>IF($B85="","",'3 INPUT SAP DATA'!$T89/(3.6*(C85/'3 INPUT SAP DATA'!$K89)))</f>
        <v/>
      </c>
      <c r="P85" s="176" t="str">
        <f>IF($B85="","",'3 INPUT SAP DATA'!$T89/(3.6*(D85/'3 INPUT SAP DATA'!$K89)))</f>
        <v/>
      </c>
      <c r="Q85" s="176" t="str">
        <f>IF($B85="","",'3 INPUT SAP DATA'!$T89/(3.6*(E85/'3 INPUT SAP DATA'!$K89)))</f>
        <v/>
      </c>
      <c r="R85" s="176" t="str">
        <f>IF($B85="","",'3 INPUT SAP DATA'!$T89/(3.6*(F85/'3 INPUT SAP DATA'!$K89)))</f>
        <v/>
      </c>
      <c r="S85" s="176" t="str">
        <f>IF($B85="","",'3 INPUT SAP DATA'!$T89/(3.6*(G85/'3 INPUT SAP DATA'!$K89)))</f>
        <v/>
      </c>
      <c r="T85" s="176" t="str">
        <f>IF($B85="","",'3 INPUT SAP DATA'!$T89/(3.6*(H85/'3 INPUT SAP DATA'!$K89)))</f>
        <v/>
      </c>
      <c r="U85" s="176" t="str">
        <f>IF($B85="","",'3 INPUT SAP DATA'!$T89/(3.6*(I85/'3 INPUT SAP DATA'!$K89)))</f>
        <v/>
      </c>
      <c r="V85" s="176" t="str">
        <f>IF($B85="","",'3 INPUT SAP DATA'!$T89/(3.6*(J85/'3 INPUT SAP DATA'!$K89)))</f>
        <v/>
      </c>
      <c r="W85" s="176" t="str">
        <f>IF($B85="","",'3 INPUT SAP DATA'!$T89/(3.6*(K85/'3 INPUT SAP DATA'!$K89)))</f>
        <v/>
      </c>
      <c r="X85" s="176" t="str">
        <f>IF($B85="","",'3 INPUT SAP DATA'!$T89/(3.6*(L85/'3 INPUT SAP DATA'!$K89)))</f>
        <v/>
      </c>
      <c r="Y85" s="176" t="str">
        <f>IF($B85="","",'3 INPUT SAP DATA'!$T89/(3.6*(M85/'3 INPUT SAP DATA'!$K89)))</f>
        <v/>
      </c>
      <c r="Z85" s="176" t="str">
        <f>IF($B85="","",'3 INPUT SAP DATA'!$T89/(3.6*(N85/'3 INPUT SAP DATA'!$K89)))</f>
        <v/>
      </c>
      <c r="AA85" s="176" t="str">
        <f t="shared" si="37"/>
        <v/>
      </c>
      <c r="AB85" s="176" t="str">
        <f t="shared" si="38"/>
        <v/>
      </c>
      <c r="AC85" s="176" t="str">
        <f t="shared" si="39"/>
        <v/>
      </c>
      <c r="AD85" s="176" t="str">
        <f t="shared" si="40"/>
        <v/>
      </c>
      <c r="AE85" s="176" t="str">
        <f t="shared" si="41"/>
        <v/>
      </c>
      <c r="AF85" s="176" t="str">
        <f t="shared" si="42"/>
        <v/>
      </c>
      <c r="AG85" s="176" t="str">
        <f t="shared" si="43"/>
        <v/>
      </c>
      <c r="AH85" s="176" t="str">
        <f t="shared" si="44"/>
        <v/>
      </c>
      <c r="AI85" s="176" t="str">
        <f t="shared" si="45"/>
        <v/>
      </c>
      <c r="AJ85" s="176" t="str">
        <f t="shared" si="46"/>
        <v/>
      </c>
      <c r="AK85" s="176" t="str">
        <f t="shared" si="47"/>
        <v/>
      </c>
      <c r="AL85" s="176" t="str">
        <f t="shared" si="48"/>
        <v/>
      </c>
      <c r="AM85" s="175" t="str">
        <f>IF($B85="", "", C85 * (HLOOKUP(AM$8, Data!$D$21:$O$22, 2, FALSE) - INDEX(Data!D$26:D$47, MATCH('3 INPUT SAP DATA'!$C$6, Data!$C$26:$C$47, 0))))</f>
        <v/>
      </c>
      <c r="AN85" s="175" t="str">
        <f>IF($B85="", "", D85 * (HLOOKUP(AN$8, Data!$D$21:$O$22, 2, FALSE) - INDEX(Data!E$26:E$47, MATCH('3 INPUT SAP DATA'!$C$6, Data!$C$26:$C$47, 0))))</f>
        <v/>
      </c>
      <c r="AO85" s="175" t="str">
        <f>IF($B85="", "", E85 * (HLOOKUP(AO$8, Data!$D$21:$O$22, 2, FALSE) - INDEX(Data!F$26:F$47, MATCH('3 INPUT SAP DATA'!$C$6, Data!$C$26:$C$47, 0))))</f>
        <v/>
      </c>
      <c r="AP85" s="175" t="str">
        <f>IF($B85="", "", F85 * (HLOOKUP(AP$8, Data!$D$21:$O$22, 2, FALSE) - INDEX(Data!G$26:G$47, MATCH('3 INPUT SAP DATA'!$C$6, Data!$C$26:$C$47, 0))))</f>
        <v/>
      </c>
      <c r="AQ85" s="175" t="str">
        <f>IF($B85="", "", G85 * (HLOOKUP(AQ$8, Data!$D$21:$O$22, 2, FALSE) - INDEX(Data!H$26:H$47, MATCH('3 INPUT SAP DATA'!$C$6, Data!$C$26:$C$47, 0))))</f>
        <v/>
      </c>
      <c r="AR85" s="175" t="str">
        <f>IF($B85="", "", H85 * (HLOOKUP(AR$8, Data!$D$21:$O$22, 2, FALSE) - INDEX(Data!I$26:I$47, MATCH('3 INPUT SAP DATA'!$C$6, Data!$C$26:$C$47, 0))))</f>
        <v/>
      </c>
      <c r="AS85" s="175" t="str">
        <f>IF($B85="", "", I85 * (HLOOKUP(AS$8, Data!$D$21:$O$22, 2, FALSE) - INDEX(Data!J$26:J$47, MATCH('3 INPUT SAP DATA'!$C$6, Data!$C$26:$C$47, 0))))</f>
        <v/>
      </c>
      <c r="AT85" s="175" t="str">
        <f>IF($B85="", "", J85 * (HLOOKUP(AT$8, Data!$D$21:$O$22, 2, FALSE) - INDEX(Data!K$26:K$47, MATCH('3 INPUT SAP DATA'!$C$6, Data!$C$26:$C$47, 0))))</f>
        <v/>
      </c>
      <c r="AU85" s="175" t="str">
        <f>IF($B85="", "", K85 * (HLOOKUP(AU$8, Data!$D$21:$O$22, 2, FALSE) - INDEX(Data!L$26:L$47, MATCH('3 INPUT SAP DATA'!$C$6, Data!$C$26:$C$47, 0))))</f>
        <v/>
      </c>
      <c r="AV85" s="175" t="str">
        <f>IF($B85="", "", L85 * (HLOOKUP(AV$8, Data!$D$21:$O$22, 2, FALSE) - INDEX(Data!M$26:M$47, MATCH('3 INPUT SAP DATA'!$C$6, Data!$C$26:$C$47, 0))))</f>
        <v/>
      </c>
      <c r="AW85" s="175" t="str">
        <f>IF($B85="", "", M85 * (HLOOKUP(AW$8, Data!$D$21:$O$22, 2, FALSE) - INDEX(Data!N$26:N$47, MATCH('3 INPUT SAP DATA'!$C$6, Data!$C$26:$C$47, 0))))</f>
        <v/>
      </c>
      <c r="AX85" s="175" t="str">
        <f>IF($B85="", "", N85 * (HLOOKUP(AX$8, Data!$D$21:$O$22, 2, FALSE) - INDEX(Data!O$26:O$47, MATCH('3 INPUT SAP DATA'!$C$6, Data!$C$26:$C$47, 0))))</f>
        <v/>
      </c>
      <c r="AY85" s="171" t="str">
        <f>IF($B85="","",(IHG!CI86+'3 INPUT SAP DATA'!V89)/AM85)</f>
        <v/>
      </c>
      <c r="AZ85" s="171" t="str">
        <f>IF($B85="","",(IHG!CJ86+'3 INPUT SAP DATA'!W89)/AN85)</f>
        <v/>
      </c>
      <c r="BA85" s="171" t="str">
        <f>IF($B85="","",(IHG!CK86+'3 INPUT SAP DATA'!X89)/AO85)</f>
        <v/>
      </c>
      <c r="BB85" s="171" t="str">
        <f>IF($B85="","",(IHG!CL86+'3 INPUT SAP DATA'!Y89)/AP85)</f>
        <v/>
      </c>
      <c r="BC85" s="171" t="str">
        <f>IF($B85="","",(IHG!CM86+'3 INPUT SAP DATA'!Z89)/AQ85)</f>
        <v/>
      </c>
      <c r="BD85" s="171" t="str">
        <f>IF($B85="","",(IHG!CN86+'3 INPUT SAP DATA'!AA89)/AR85)</f>
        <v/>
      </c>
      <c r="BE85" s="171" t="str">
        <f>IF($B85="","",(IHG!CO86+'3 INPUT SAP DATA'!AB89)/AS85)</f>
        <v/>
      </c>
      <c r="BF85" s="171" t="str">
        <f>IF($B85="","",(IHG!CP86+'3 INPUT SAP DATA'!AC89)/AT85)</f>
        <v/>
      </c>
      <c r="BG85" s="171" t="str">
        <f>IF($B85="","",(IHG!CQ86+'3 INPUT SAP DATA'!AD89)/AU85)</f>
        <v/>
      </c>
      <c r="BH85" s="171" t="str">
        <f>IF($B85="","",(IHG!CR86+'3 INPUT SAP DATA'!AE89)/AV85)</f>
        <v/>
      </c>
      <c r="BI85" s="171" t="str">
        <f>IF($B85="","",(IHG!CS86+'3 INPUT SAP DATA'!AF89)/AW85)</f>
        <v/>
      </c>
      <c r="BJ85" s="171" t="str">
        <f>IF($B85="","",(IHG!CT86+'3 INPUT SAP DATA'!AG89)/AX85)</f>
        <v/>
      </c>
      <c r="BK85" s="171" t="str">
        <f t="shared" si="49"/>
        <v/>
      </c>
      <c r="BL85" s="171" t="str">
        <f t="shared" si="50"/>
        <v/>
      </c>
      <c r="BM85" s="171" t="str">
        <f t="shared" si="51"/>
        <v/>
      </c>
      <c r="BN85" s="171" t="str">
        <f t="shared" si="52"/>
        <v/>
      </c>
      <c r="BO85" s="171" t="str">
        <f t="shared" si="53"/>
        <v/>
      </c>
      <c r="BP85" s="171" t="str">
        <f t="shared" si="54"/>
        <v/>
      </c>
      <c r="BQ85" s="171" t="str">
        <f t="shared" si="55"/>
        <v/>
      </c>
      <c r="BR85" s="171" t="str">
        <f t="shared" si="56"/>
        <v/>
      </c>
      <c r="BS85" s="171" t="str">
        <f t="shared" si="57"/>
        <v/>
      </c>
      <c r="BT85" s="171" t="str">
        <f t="shared" si="58"/>
        <v/>
      </c>
      <c r="BU85" s="171" t="str">
        <f t="shared" si="59"/>
        <v/>
      </c>
      <c r="BV85" s="171" t="str">
        <f t="shared" si="60"/>
        <v/>
      </c>
    </row>
    <row r="86" spans="2:74" s="17" customFormat="1" ht="19.899999999999999" customHeight="1">
      <c r="B86" s="16" t="str">
        <f>IF('3 INPUT SAP DATA'!H90="","",'3 INPUT SAP DATA'!H90)</f>
        <v/>
      </c>
      <c r="C86" s="24" t="str">
        <f>IF($B86="","",'Infiltration &amp; Ventilation'!AR86+'3 INPUT SAP DATA'!$U90)</f>
        <v/>
      </c>
      <c r="D86" s="24" t="str">
        <f>IF($B86="","",'Infiltration &amp; Ventilation'!AS86+'3 INPUT SAP DATA'!$U90)</f>
        <v/>
      </c>
      <c r="E86" s="24" t="str">
        <f>IF($B86="","",'Infiltration &amp; Ventilation'!AT86+'3 INPUT SAP DATA'!$U90)</f>
        <v/>
      </c>
      <c r="F86" s="24" t="str">
        <f>IF($B86="","",'Infiltration &amp; Ventilation'!AU86+'3 INPUT SAP DATA'!$U90)</f>
        <v/>
      </c>
      <c r="G86" s="24" t="str">
        <f>IF($B86="","",'Infiltration &amp; Ventilation'!AV86+'3 INPUT SAP DATA'!$U90)</f>
        <v/>
      </c>
      <c r="H86" s="24" t="str">
        <f>IF($B86="","",'Infiltration &amp; Ventilation'!AW86+'3 INPUT SAP DATA'!$U90)</f>
        <v/>
      </c>
      <c r="I86" s="24" t="str">
        <f>IF($B86="","",'Infiltration &amp; Ventilation'!AX86+'3 INPUT SAP DATA'!$U90)</f>
        <v/>
      </c>
      <c r="J86" s="24" t="str">
        <f>IF($B86="","",'Infiltration &amp; Ventilation'!AY86+'3 INPUT SAP DATA'!$U90)</f>
        <v/>
      </c>
      <c r="K86" s="24" t="str">
        <f>IF($B86="","",'Infiltration &amp; Ventilation'!AZ86+'3 INPUT SAP DATA'!$U90)</f>
        <v/>
      </c>
      <c r="L86" s="24" t="str">
        <f>IF($B86="","",'Infiltration &amp; Ventilation'!BA86+'3 INPUT SAP DATA'!$U90)</f>
        <v/>
      </c>
      <c r="M86" s="24" t="str">
        <f>IF($B86="","",'Infiltration &amp; Ventilation'!BB86+'3 INPUT SAP DATA'!$U90)</f>
        <v/>
      </c>
      <c r="N86" s="24" t="str">
        <f>IF($B86="","",'Infiltration &amp; Ventilation'!BC86+'3 INPUT SAP DATA'!$U90)</f>
        <v/>
      </c>
      <c r="O86" s="176" t="str">
        <f>IF($B86="","",'3 INPUT SAP DATA'!$T90/(3.6*(C86/'3 INPUT SAP DATA'!$K90)))</f>
        <v/>
      </c>
      <c r="P86" s="176" t="str">
        <f>IF($B86="","",'3 INPUT SAP DATA'!$T90/(3.6*(D86/'3 INPUT SAP DATA'!$K90)))</f>
        <v/>
      </c>
      <c r="Q86" s="176" t="str">
        <f>IF($B86="","",'3 INPUT SAP DATA'!$T90/(3.6*(E86/'3 INPUT SAP DATA'!$K90)))</f>
        <v/>
      </c>
      <c r="R86" s="176" t="str">
        <f>IF($B86="","",'3 INPUT SAP DATA'!$T90/(3.6*(F86/'3 INPUT SAP DATA'!$K90)))</f>
        <v/>
      </c>
      <c r="S86" s="176" t="str">
        <f>IF($B86="","",'3 INPUT SAP DATA'!$T90/(3.6*(G86/'3 INPUT SAP DATA'!$K90)))</f>
        <v/>
      </c>
      <c r="T86" s="176" t="str">
        <f>IF($B86="","",'3 INPUT SAP DATA'!$T90/(3.6*(H86/'3 INPUT SAP DATA'!$K90)))</f>
        <v/>
      </c>
      <c r="U86" s="176" t="str">
        <f>IF($B86="","",'3 INPUT SAP DATA'!$T90/(3.6*(I86/'3 INPUT SAP DATA'!$K90)))</f>
        <v/>
      </c>
      <c r="V86" s="176" t="str">
        <f>IF($B86="","",'3 INPUT SAP DATA'!$T90/(3.6*(J86/'3 INPUT SAP DATA'!$K90)))</f>
        <v/>
      </c>
      <c r="W86" s="176" t="str">
        <f>IF($B86="","",'3 INPUT SAP DATA'!$T90/(3.6*(K86/'3 INPUT SAP DATA'!$K90)))</f>
        <v/>
      </c>
      <c r="X86" s="176" t="str">
        <f>IF($B86="","",'3 INPUT SAP DATA'!$T90/(3.6*(L86/'3 INPUT SAP DATA'!$K90)))</f>
        <v/>
      </c>
      <c r="Y86" s="176" t="str">
        <f>IF($B86="","",'3 INPUT SAP DATA'!$T90/(3.6*(M86/'3 INPUT SAP DATA'!$K90)))</f>
        <v/>
      </c>
      <c r="Z86" s="176" t="str">
        <f>IF($B86="","",'3 INPUT SAP DATA'!$T90/(3.6*(N86/'3 INPUT SAP DATA'!$K90)))</f>
        <v/>
      </c>
      <c r="AA86" s="176" t="str">
        <f t="shared" si="37"/>
        <v/>
      </c>
      <c r="AB86" s="176" t="str">
        <f t="shared" si="38"/>
        <v/>
      </c>
      <c r="AC86" s="176" t="str">
        <f t="shared" si="39"/>
        <v/>
      </c>
      <c r="AD86" s="176" t="str">
        <f t="shared" si="40"/>
        <v/>
      </c>
      <c r="AE86" s="176" t="str">
        <f t="shared" si="41"/>
        <v/>
      </c>
      <c r="AF86" s="176" t="str">
        <f t="shared" si="42"/>
        <v/>
      </c>
      <c r="AG86" s="176" t="str">
        <f t="shared" si="43"/>
        <v/>
      </c>
      <c r="AH86" s="176" t="str">
        <f t="shared" si="44"/>
        <v/>
      </c>
      <c r="AI86" s="176" t="str">
        <f t="shared" si="45"/>
        <v/>
      </c>
      <c r="AJ86" s="176" t="str">
        <f t="shared" si="46"/>
        <v/>
      </c>
      <c r="AK86" s="176" t="str">
        <f t="shared" si="47"/>
        <v/>
      </c>
      <c r="AL86" s="176" t="str">
        <f t="shared" si="48"/>
        <v/>
      </c>
      <c r="AM86" s="175" t="str">
        <f>IF($B86="", "", C86 * (HLOOKUP(AM$8, Data!$D$21:$O$22, 2, FALSE) - INDEX(Data!D$26:D$47, MATCH('3 INPUT SAP DATA'!$C$6, Data!$C$26:$C$47, 0))))</f>
        <v/>
      </c>
      <c r="AN86" s="175" t="str">
        <f>IF($B86="", "", D86 * (HLOOKUP(AN$8, Data!$D$21:$O$22, 2, FALSE) - INDEX(Data!E$26:E$47, MATCH('3 INPUT SAP DATA'!$C$6, Data!$C$26:$C$47, 0))))</f>
        <v/>
      </c>
      <c r="AO86" s="175" t="str">
        <f>IF($B86="", "", E86 * (HLOOKUP(AO$8, Data!$D$21:$O$22, 2, FALSE) - INDEX(Data!F$26:F$47, MATCH('3 INPUT SAP DATA'!$C$6, Data!$C$26:$C$47, 0))))</f>
        <v/>
      </c>
      <c r="AP86" s="175" t="str">
        <f>IF($B86="", "", F86 * (HLOOKUP(AP$8, Data!$D$21:$O$22, 2, FALSE) - INDEX(Data!G$26:G$47, MATCH('3 INPUT SAP DATA'!$C$6, Data!$C$26:$C$47, 0))))</f>
        <v/>
      </c>
      <c r="AQ86" s="175" t="str">
        <f>IF($B86="", "", G86 * (HLOOKUP(AQ$8, Data!$D$21:$O$22, 2, FALSE) - INDEX(Data!H$26:H$47, MATCH('3 INPUT SAP DATA'!$C$6, Data!$C$26:$C$47, 0))))</f>
        <v/>
      </c>
      <c r="AR86" s="175" t="str">
        <f>IF($B86="", "", H86 * (HLOOKUP(AR$8, Data!$D$21:$O$22, 2, FALSE) - INDEX(Data!I$26:I$47, MATCH('3 INPUT SAP DATA'!$C$6, Data!$C$26:$C$47, 0))))</f>
        <v/>
      </c>
      <c r="AS86" s="175" t="str">
        <f>IF($B86="", "", I86 * (HLOOKUP(AS$8, Data!$D$21:$O$22, 2, FALSE) - INDEX(Data!J$26:J$47, MATCH('3 INPUT SAP DATA'!$C$6, Data!$C$26:$C$47, 0))))</f>
        <v/>
      </c>
      <c r="AT86" s="175" t="str">
        <f>IF($B86="", "", J86 * (HLOOKUP(AT$8, Data!$D$21:$O$22, 2, FALSE) - INDEX(Data!K$26:K$47, MATCH('3 INPUT SAP DATA'!$C$6, Data!$C$26:$C$47, 0))))</f>
        <v/>
      </c>
      <c r="AU86" s="175" t="str">
        <f>IF($B86="", "", K86 * (HLOOKUP(AU$8, Data!$D$21:$O$22, 2, FALSE) - INDEX(Data!L$26:L$47, MATCH('3 INPUT SAP DATA'!$C$6, Data!$C$26:$C$47, 0))))</f>
        <v/>
      </c>
      <c r="AV86" s="175" t="str">
        <f>IF($B86="", "", L86 * (HLOOKUP(AV$8, Data!$D$21:$O$22, 2, FALSE) - INDEX(Data!M$26:M$47, MATCH('3 INPUT SAP DATA'!$C$6, Data!$C$26:$C$47, 0))))</f>
        <v/>
      </c>
      <c r="AW86" s="175" t="str">
        <f>IF($B86="", "", M86 * (HLOOKUP(AW$8, Data!$D$21:$O$22, 2, FALSE) - INDEX(Data!N$26:N$47, MATCH('3 INPUT SAP DATA'!$C$6, Data!$C$26:$C$47, 0))))</f>
        <v/>
      </c>
      <c r="AX86" s="175" t="str">
        <f>IF($B86="", "", N86 * (HLOOKUP(AX$8, Data!$D$21:$O$22, 2, FALSE) - INDEX(Data!O$26:O$47, MATCH('3 INPUT SAP DATA'!$C$6, Data!$C$26:$C$47, 0))))</f>
        <v/>
      </c>
      <c r="AY86" s="171" t="str">
        <f>IF($B86="","",(IHG!CI87+'3 INPUT SAP DATA'!V90)/AM86)</f>
        <v/>
      </c>
      <c r="AZ86" s="171" t="str">
        <f>IF($B86="","",(IHG!CJ87+'3 INPUT SAP DATA'!W90)/AN86)</f>
        <v/>
      </c>
      <c r="BA86" s="171" t="str">
        <f>IF($B86="","",(IHG!CK87+'3 INPUT SAP DATA'!X90)/AO86)</f>
        <v/>
      </c>
      <c r="BB86" s="171" t="str">
        <f>IF($B86="","",(IHG!CL87+'3 INPUT SAP DATA'!Y90)/AP86)</f>
        <v/>
      </c>
      <c r="BC86" s="171" t="str">
        <f>IF($B86="","",(IHG!CM87+'3 INPUT SAP DATA'!Z90)/AQ86)</f>
        <v/>
      </c>
      <c r="BD86" s="171" t="str">
        <f>IF($B86="","",(IHG!CN87+'3 INPUT SAP DATA'!AA90)/AR86)</f>
        <v/>
      </c>
      <c r="BE86" s="171" t="str">
        <f>IF($B86="","",(IHG!CO87+'3 INPUT SAP DATA'!AB90)/AS86)</f>
        <v/>
      </c>
      <c r="BF86" s="171" t="str">
        <f>IF($B86="","",(IHG!CP87+'3 INPUT SAP DATA'!AC90)/AT86)</f>
        <v/>
      </c>
      <c r="BG86" s="171" t="str">
        <f>IF($B86="","",(IHG!CQ87+'3 INPUT SAP DATA'!AD90)/AU86)</f>
        <v/>
      </c>
      <c r="BH86" s="171" t="str">
        <f>IF($B86="","",(IHG!CR87+'3 INPUT SAP DATA'!AE90)/AV86)</f>
        <v/>
      </c>
      <c r="BI86" s="171" t="str">
        <f>IF($B86="","",(IHG!CS87+'3 INPUT SAP DATA'!AF90)/AW86)</f>
        <v/>
      </c>
      <c r="BJ86" s="171" t="str">
        <f>IF($B86="","",(IHG!CT87+'3 INPUT SAP DATA'!AG90)/AX86)</f>
        <v/>
      </c>
      <c r="BK86" s="171" t="str">
        <f t="shared" si="49"/>
        <v/>
      </c>
      <c r="BL86" s="171" t="str">
        <f t="shared" si="50"/>
        <v/>
      </c>
      <c r="BM86" s="171" t="str">
        <f t="shared" si="51"/>
        <v/>
      </c>
      <c r="BN86" s="171" t="str">
        <f t="shared" si="52"/>
        <v/>
      </c>
      <c r="BO86" s="171" t="str">
        <f t="shared" si="53"/>
        <v/>
      </c>
      <c r="BP86" s="171" t="str">
        <f t="shared" si="54"/>
        <v/>
      </c>
      <c r="BQ86" s="171" t="str">
        <f t="shared" si="55"/>
        <v/>
      </c>
      <c r="BR86" s="171" t="str">
        <f t="shared" si="56"/>
        <v/>
      </c>
      <c r="BS86" s="171" t="str">
        <f t="shared" si="57"/>
        <v/>
      </c>
      <c r="BT86" s="171" t="str">
        <f t="shared" si="58"/>
        <v/>
      </c>
      <c r="BU86" s="171" t="str">
        <f t="shared" si="59"/>
        <v/>
      </c>
      <c r="BV86" s="171" t="str">
        <f t="shared" si="60"/>
        <v/>
      </c>
    </row>
    <row r="87" spans="2:74" s="17" customFormat="1" ht="19.899999999999999" customHeight="1">
      <c r="B87" s="16" t="str">
        <f>IF('3 INPUT SAP DATA'!H91="","",'3 INPUT SAP DATA'!H91)</f>
        <v/>
      </c>
      <c r="C87" s="24" t="str">
        <f>IF($B87="","",'Infiltration &amp; Ventilation'!AR87+'3 INPUT SAP DATA'!$U91)</f>
        <v/>
      </c>
      <c r="D87" s="24" t="str">
        <f>IF($B87="","",'Infiltration &amp; Ventilation'!AS87+'3 INPUT SAP DATA'!$U91)</f>
        <v/>
      </c>
      <c r="E87" s="24" t="str">
        <f>IF($B87="","",'Infiltration &amp; Ventilation'!AT87+'3 INPUT SAP DATA'!$U91)</f>
        <v/>
      </c>
      <c r="F87" s="24" t="str">
        <f>IF($B87="","",'Infiltration &amp; Ventilation'!AU87+'3 INPUT SAP DATA'!$U91)</f>
        <v/>
      </c>
      <c r="G87" s="24" t="str">
        <f>IF($B87="","",'Infiltration &amp; Ventilation'!AV87+'3 INPUT SAP DATA'!$U91)</f>
        <v/>
      </c>
      <c r="H87" s="24" t="str">
        <f>IF($B87="","",'Infiltration &amp; Ventilation'!AW87+'3 INPUT SAP DATA'!$U91)</f>
        <v/>
      </c>
      <c r="I87" s="24" t="str">
        <f>IF($B87="","",'Infiltration &amp; Ventilation'!AX87+'3 INPUT SAP DATA'!$U91)</f>
        <v/>
      </c>
      <c r="J87" s="24" t="str">
        <f>IF($B87="","",'Infiltration &amp; Ventilation'!AY87+'3 INPUT SAP DATA'!$U91)</f>
        <v/>
      </c>
      <c r="K87" s="24" t="str">
        <f>IF($B87="","",'Infiltration &amp; Ventilation'!AZ87+'3 INPUT SAP DATA'!$U91)</f>
        <v/>
      </c>
      <c r="L87" s="24" t="str">
        <f>IF($B87="","",'Infiltration &amp; Ventilation'!BA87+'3 INPUT SAP DATA'!$U91)</f>
        <v/>
      </c>
      <c r="M87" s="24" t="str">
        <f>IF($B87="","",'Infiltration &amp; Ventilation'!BB87+'3 INPUT SAP DATA'!$U91)</f>
        <v/>
      </c>
      <c r="N87" s="24" t="str">
        <f>IF($B87="","",'Infiltration &amp; Ventilation'!BC87+'3 INPUT SAP DATA'!$U91)</f>
        <v/>
      </c>
      <c r="O87" s="176" t="str">
        <f>IF($B87="","",'3 INPUT SAP DATA'!$T91/(3.6*(C87/'3 INPUT SAP DATA'!$K91)))</f>
        <v/>
      </c>
      <c r="P87" s="176" t="str">
        <f>IF($B87="","",'3 INPUT SAP DATA'!$T91/(3.6*(D87/'3 INPUT SAP DATA'!$K91)))</f>
        <v/>
      </c>
      <c r="Q87" s="176" t="str">
        <f>IF($B87="","",'3 INPUT SAP DATA'!$T91/(3.6*(E87/'3 INPUT SAP DATA'!$K91)))</f>
        <v/>
      </c>
      <c r="R87" s="176" t="str">
        <f>IF($B87="","",'3 INPUT SAP DATA'!$T91/(3.6*(F87/'3 INPUT SAP DATA'!$K91)))</f>
        <v/>
      </c>
      <c r="S87" s="176" t="str">
        <f>IF($B87="","",'3 INPUT SAP DATA'!$T91/(3.6*(G87/'3 INPUT SAP DATA'!$K91)))</f>
        <v/>
      </c>
      <c r="T87" s="176" t="str">
        <f>IF($B87="","",'3 INPUT SAP DATA'!$T91/(3.6*(H87/'3 INPUT SAP DATA'!$K91)))</f>
        <v/>
      </c>
      <c r="U87" s="176" t="str">
        <f>IF($B87="","",'3 INPUT SAP DATA'!$T91/(3.6*(I87/'3 INPUT SAP DATA'!$K91)))</f>
        <v/>
      </c>
      <c r="V87" s="176" t="str">
        <f>IF($B87="","",'3 INPUT SAP DATA'!$T91/(3.6*(J87/'3 INPUT SAP DATA'!$K91)))</f>
        <v/>
      </c>
      <c r="W87" s="176" t="str">
        <f>IF($B87="","",'3 INPUT SAP DATA'!$T91/(3.6*(K87/'3 INPUT SAP DATA'!$K91)))</f>
        <v/>
      </c>
      <c r="X87" s="176" t="str">
        <f>IF($B87="","",'3 INPUT SAP DATA'!$T91/(3.6*(L87/'3 INPUT SAP DATA'!$K91)))</f>
        <v/>
      </c>
      <c r="Y87" s="176" t="str">
        <f>IF($B87="","",'3 INPUT SAP DATA'!$T91/(3.6*(M87/'3 INPUT SAP DATA'!$K91)))</f>
        <v/>
      </c>
      <c r="Z87" s="176" t="str">
        <f>IF($B87="","",'3 INPUT SAP DATA'!$T91/(3.6*(N87/'3 INPUT SAP DATA'!$K91)))</f>
        <v/>
      </c>
      <c r="AA87" s="176" t="str">
        <f t="shared" si="37"/>
        <v/>
      </c>
      <c r="AB87" s="176" t="str">
        <f t="shared" si="38"/>
        <v/>
      </c>
      <c r="AC87" s="176" t="str">
        <f t="shared" si="39"/>
        <v/>
      </c>
      <c r="AD87" s="176" t="str">
        <f t="shared" si="40"/>
        <v/>
      </c>
      <c r="AE87" s="176" t="str">
        <f t="shared" si="41"/>
        <v/>
      </c>
      <c r="AF87" s="176" t="str">
        <f t="shared" si="42"/>
        <v/>
      </c>
      <c r="AG87" s="176" t="str">
        <f t="shared" si="43"/>
        <v/>
      </c>
      <c r="AH87" s="176" t="str">
        <f t="shared" si="44"/>
        <v/>
      </c>
      <c r="AI87" s="176" t="str">
        <f t="shared" si="45"/>
        <v/>
      </c>
      <c r="AJ87" s="176" t="str">
        <f t="shared" si="46"/>
        <v/>
      </c>
      <c r="AK87" s="176" t="str">
        <f t="shared" si="47"/>
        <v/>
      </c>
      <c r="AL87" s="176" t="str">
        <f t="shared" si="48"/>
        <v/>
      </c>
      <c r="AM87" s="175" t="str">
        <f>IF($B87="", "", C87 * (HLOOKUP(AM$8, Data!$D$21:$O$22, 2, FALSE) - INDEX(Data!D$26:D$47, MATCH('3 INPUT SAP DATA'!$C$6, Data!$C$26:$C$47, 0))))</f>
        <v/>
      </c>
      <c r="AN87" s="175" t="str">
        <f>IF($B87="", "", D87 * (HLOOKUP(AN$8, Data!$D$21:$O$22, 2, FALSE) - INDEX(Data!E$26:E$47, MATCH('3 INPUT SAP DATA'!$C$6, Data!$C$26:$C$47, 0))))</f>
        <v/>
      </c>
      <c r="AO87" s="175" t="str">
        <f>IF($B87="", "", E87 * (HLOOKUP(AO$8, Data!$D$21:$O$22, 2, FALSE) - INDEX(Data!F$26:F$47, MATCH('3 INPUT SAP DATA'!$C$6, Data!$C$26:$C$47, 0))))</f>
        <v/>
      </c>
      <c r="AP87" s="175" t="str">
        <f>IF($B87="", "", F87 * (HLOOKUP(AP$8, Data!$D$21:$O$22, 2, FALSE) - INDEX(Data!G$26:G$47, MATCH('3 INPUT SAP DATA'!$C$6, Data!$C$26:$C$47, 0))))</f>
        <v/>
      </c>
      <c r="AQ87" s="175" t="str">
        <f>IF($B87="", "", G87 * (HLOOKUP(AQ$8, Data!$D$21:$O$22, 2, FALSE) - INDEX(Data!H$26:H$47, MATCH('3 INPUT SAP DATA'!$C$6, Data!$C$26:$C$47, 0))))</f>
        <v/>
      </c>
      <c r="AR87" s="175" t="str">
        <f>IF($B87="", "", H87 * (HLOOKUP(AR$8, Data!$D$21:$O$22, 2, FALSE) - INDEX(Data!I$26:I$47, MATCH('3 INPUT SAP DATA'!$C$6, Data!$C$26:$C$47, 0))))</f>
        <v/>
      </c>
      <c r="AS87" s="175" t="str">
        <f>IF($B87="", "", I87 * (HLOOKUP(AS$8, Data!$D$21:$O$22, 2, FALSE) - INDEX(Data!J$26:J$47, MATCH('3 INPUT SAP DATA'!$C$6, Data!$C$26:$C$47, 0))))</f>
        <v/>
      </c>
      <c r="AT87" s="175" t="str">
        <f>IF($B87="", "", J87 * (HLOOKUP(AT$8, Data!$D$21:$O$22, 2, FALSE) - INDEX(Data!K$26:K$47, MATCH('3 INPUT SAP DATA'!$C$6, Data!$C$26:$C$47, 0))))</f>
        <v/>
      </c>
      <c r="AU87" s="175" t="str">
        <f>IF($B87="", "", K87 * (HLOOKUP(AU$8, Data!$D$21:$O$22, 2, FALSE) - INDEX(Data!L$26:L$47, MATCH('3 INPUT SAP DATA'!$C$6, Data!$C$26:$C$47, 0))))</f>
        <v/>
      </c>
      <c r="AV87" s="175" t="str">
        <f>IF($B87="", "", L87 * (HLOOKUP(AV$8, Data!$D$21:$O$22, 2, FALSE) - INDEX(Data!M$26:M$47, MATCH('3 INPUT SAP DATA'!$C$6, Data!$C$26:$C$47, 0))))</f>
        <v/>
      </c>
      <c r="AW87" s="175" t="str">
        <f>IF($B87="", "", M87 * (HLOOKUP(AW$8, Data!$D$21:$O$22, 2, FALSE) - INDEX(Data!N$26:N$47, MATCH('3 INPUT SAP DATA'!$C$6, Data!$C$26:$C$47, 0))))</f>
        <v/>
      </c>
      <c r="AX87" s="175" t="str">
        <f>IF($B87="", "", N87 * (HLOOKUP(AX$8, Data!$D$21:$O$22, 2, FALSE) - INDEX(Data!O$26:O$47, MATCH('3 INPUT SAP DATA'!$C$6, Data!$C$26:$C$47, 0))))</f>
        <v/>
      </c>
      <c r="AY87" s="171" t="str">
        <f>IF($B87="","",(IHG!CI88+'3 INPUT SAP DATA'!V91)/AM87)</f>
        <v/>
      </c>
      <c r="AZ87" s="171" t="str">
        <f>IF($B87="","",(IHG!CJ88+'3 INPUT SAP DATA'!W91)/AN87)</f>
        <v/>
      </c>
      <c r="BA87" s="171" t="str">
        <f>IF($B87="","",(IHG!CK88+'3 INPUT SAP DATA'!X91)/AO87)</f>
        <v/>
      </c>
      <c r="BB87" s="171" t="str">
        <f>IF($B87="","",(IHG!CL88+'3 INPUT SAP DATA'!Y91)/AP87)</f>
        <v/>
      </c>
      <c r="BC87" s="171" t="str">
        <f>IF($B87="","",(IHG!CM88+'3 INPUT SAP DATA'!Z91)/AQ87)</f>
        <v/>
      </c>
      <c r="BD87" s="171" t="str">
        <f>IF($B87="","",(IHG!CN88+'3 INPUT SAP DATA'!AA91)/AR87)</f>
        <v/>
      </c>
      <c r="BE87" s="171" t="str">
        <f>IF($B87="","",(IHG!CO88+'3 INPUT SAP DATA'!AB91)/AS87)</f>
        <v/>
      </c>
      <c r="BF87" s="171" t="str">
        <f>IF($B87="","",(IHG!CP88+'3 INPUT SAP DATA'!AC91)/AT87)</f>
        <v/>
      </c>
      <c r="BG87" s="171" t="str">
        <f>IF($B87="","",(IHG!CQ88+'3 INPUT SAP DATA'!AD91)/AU87)</f>
        <v/>
      </c>
      <c r="BH87" s="171" t="str">
        <f>IF($B87="","",(IHG!CR88+'3 INPUT SAP DATA'!AE91)/AV87)</f>
        <v/>
      </c>
      <c r="BI87" s="171" t="str">
        <f>IF($B87="","",(IHG!CS88+'3 INPUT SAP DATA'!AF91)/AW87)</f>
        <v/>
      </c>
      <c r="BJ87" s="171" t="str">
        <f>IF($B87="","",(IHG!CT88+'3 INPUT SAP DATA'!AG91)/AX87)</f>
        <v/>
      </c>
      <c r="BK87" s="171" t="str">
        <f t="shared" si="49"/>
        <v/>
      </c>
      <c r="BL87" s="171" t="str">
        <f t="shared" si="50"/>
        <v/>
      </c>
      <c r="BM87" s="171" t="str">
        <f t="shared" si="51"/>
        <v/>
      </c>
      <c r="BN87" s="171" t="str">
        <f t="shared" si="52"/>
        <v/>
      </c>
      <c r="BO87" s="171" t="str">
        <f t="shared" si="53"/>
        <v/>
      </c>
      <c r="BP87" s="171" t="str">
        <f t="shared" si="54"/>
        <v/>
      </c>
      <c r="BQ87" s="171" t="str">
        <f t="shared" si="55"/>
        <v/>
      </c>
      <c r="BR87" s="171" t="str">
        <f t="shared" si="56"/>
        <v/>
      </c>
      <c r="BS87" s="171" t="str">
        <f t="shared" si="57"/>
        <v/>
      </c>
      <c r="BT87" s="171" t="str">
        <f t="shared" si="58"/>
        <v/>
      </c>
      <c r="BU87" s="171" t="str">
        <f t="shared" si="59"/>
        <v/>
      </c>
      <c r="BV87" s="171" t="str">
        <f t="shared" si="60"/>
        <v/>
      </c>
    </row>
    <row r="88" spans="2:74" s="17" customFormat="1" ht="19.899999999999999" customHeight="1">
      <c r="B88" s="16" t="str">
        <f>IF('3 INPUT SAP DATA'!H92="","",'3 INPUT SAP DATA'!H92)</f>
        <v/>
      </c>
      <c r="C88" s="24" t="str">
        <f>IF($B88="","",'Infiltration &amp; Ventilation'!AR88+'3 INPUT SAP DATA'!$U92)</f>
        <v/>
      </c>
      <c r="D88" s="24" t="str">
        <f>IF($B88="","",'Infiltration &amp; Ventilation'!AS88+'3 INPUT SAP DATA'!$U92)</f>
        <v/>
      </c>
      <c r="E88" s="24" t="str">
        <f>IF($B88="","",'Infiltration &amp; Ventilation'!AT88+'3 INPUT SAP DATA'!$U92)</f>
        <v/>
      </c>
      <c r="F88" s="24" t="str">
        <f>IF($B88="","",'Infiltration &amp; Ventilation'!AU88+'3 INPUT SAP DATA'!$U92)</f>
        <v/>
      </c>
      <c r="G88" s="24" t="str">
        <f>IF($B88="","",'Infiltration &amp; Ventilation'!AV88+'3 INPUT SAP DATA'!$U92)</f>
        <v/>
      </c>
      <c r="H88" s="24" t="str">
        <f>IF($B88="","",'Infiltration &amp; Ventilation'!AW88+'3 INPUT SAP DATA'!$U92)</f>
        <v/>
      </c>
      <c r="I88" s="24" t="str">
        <f>IF($B88="","",'Infiltration &amp; Ventilation'!AX88+'3 INPUT SAP DATA'!$U92)</f>
        <v/>
      </c>
      <c r="J88" s="24" t="str">
        <f>IF($B88="","",'Infiltration &amp; Ventilation'!AY88+'3 INPUT SAP DATA'!$U92)</f>
        <v/>
      </c>
      <c r="K88" s="24" t="str">
        <f>IF($B88="","",'Infiltration &amp; Ventilation'!AZ88+'3 INPUT SAP DATA'!$U92)</f>
        <v/>
      </c>
      <c r="L88" s="24" t="str">
        <f>IF($B88="","",'Infiltration &amp; Ventilation'!BA88+'3 INPUT SAP DATA'!$U92)</f>
        <v/>
      </c>
      <c r="M88" s="24" t="str">
        <f>IF($B88="","",'Infiltration &amp; Ventilation'!BB88+'3 INPUT SAP DATA'!$U92)</f>
        <v/>
      </c>
      <c r="N88" s="24" t="str">
        <f>IF($B88="","",'Infiltration &amp; Ventilation'!BC88+'3 INPUT SAP DATA'!$U92)</f>
        <v/>
      </c>
      <c r="O88" s="176" t="str">
        <f>IF($B88="","",'3 INPUT SAP DATA'!$T92/(3.6*(C88/'3 INPUT SAP DATA'!$K92)))</f>
        <v/>
      </c>
      <c r="P88" s="176" t="str">
        <f>IF($B88="","",'3 INPUT SAP DATA'!$T92/(3.6*(D88/'3 INPUT SAP DATA'!$K92)))</f>
        <v/>
      </c>
      <c r="Q88" s="176" t="str">
        <f>IF($B88="","",'3 INPUT SAP DATA'!$T92/(3.6*(E88/'3 INPUT SAP DATA'!$K92)))</f>
        <v/>
      </c>
      <c r="R88" s="176" t="str">
        <f>IF($B88="","",'3 INPUT SAP DATA'!$T92/(3.6*(F88/'3 INPUT SAP DATA'!$K92)))</f>
        <v/>
      </c>
      <c r="S88" s="176" t="str">
        <f>IF($B88="","",'3 INPUT SAP DATA'!$T92/(3.6*(G88/'3 INPUT SAP DATA'!$K92)))</f>
        <v/>
      </c>
      <c r="T88" s="176" t="str">
        <f>IF($B88="","",'3 INPUT SAP DATA'!$T92/(3.6*(H88/'3 INPUT SAP DATA'!$K92)))</f>
        <v/>
      </c>
      <c r="U88" s="176" t="str">
        <f>IF($B88="","",'3 INPUT SAP DATA'!$T92/(3.6*(I88/'3 INPUT SAP DATA'!$K92)))</f>
        <v/>
      </c>
      <c r="V88" s="176" t="str">
        <f>IF($B88="","",'3 INPUT SAP DATA'!$T92/(3.6*(J88/'3 INPUT SAP DATA'!$K92)))</f>
        <v/>
      </c>
      <c r="W88" s="176" t="str">
        <f>IF($B88="","",'3 INPUT SAP DATA'!$T92/(3.6*(K88/'3 INPUT SAP DATA'!$K92)))</f>
        <v/>
      </c>
      <c r="X88" s="176" t="str">
        <f>IF($B88="","",'3 INPUT SAP DATA'!$T92/(3.6*(L88/'3 INPUT SAP DATA'!$K92)))</f>
        <v/>
      </c>
      <c r="Y88" s="176" t="str">
        <f>IF($B88="","",'3 INPUT SAP DATA'!$T92/(3.6*(M88/'3 INPUT SAP DATA'!$K92)))</f>
        <v/>
      </c>
      <c r="Z88" s="176" t="str">
        <f>IF($B88="","",'3 INPUT SAP DATA'!$T92/(3.6*(N88/'3 INPUT SAP DATA'!$K92)))</f>
        <v/>
      </c>
      <c r="AA88" s="176" t="str">
        <f t="shared" si="37"/>
        <v/>
      </c>
      <c r="AB88" s="176" t="str">
        <f t="shared" si="38"/>
        <v/>
      </c>
      <c r="AC88" s="176" t="str">
        <f t="shared" si="39"/>
        <v/>
      </c>
      <c r="AD88" s="176" t="str">
        <f t="shared" si="40"/>
        <v/>
      </c>
      <c r="AE88" s="176" t="str">
        <f t="shared" si="41"/>
        <v/>
      </c>
      <c r="AF88" s="176" t="str">
        <f t="shared" si="42"/>
        <v/>
      </c>
      <c r="AG88" s="176" t="str">
        <f t="shared" si="43"/>
        <v/>
      </c>
      <c r="AH88" s="176" t="str">
        <f t="shared" si="44"/>
        <v/>
      </c>
      <c r="AI88" s="176" t="str">
        <f t="shared" si="45"/>
        <v/>
      </c>
      <c r="AJ88" s="176" t="str">
        <f t="shared" si="46"/>
        <v/>
      </c>
      <c r="AK88" s="176" t="str">
        <f t="shared" si="47"/>
        <v/>
      </c>
      <c r="AL88" s="176" t="str">
        <f t="shared" si="48"/>
        <v/>
      </c>
      <c r="AM88" s="175" t="str">
        <f>IF($B88="", "", C88 * (HLOOKUP(AM$8, Data!$D$21:$O$22, 2, FALSE) - INDEX(Data!D$26:D$47, MATCH('3 INPUT SAP DATA'!$C$6, Data!$C$26:$C$47, 0))))</f>
        <v/>
      </c>
      <c r="AN88" s="175" t="str">
        <f>IF($B88="", "", D88 * (HLOOKUP(AN$8, Data!$D$21:$O$22, 2, FALSE) - INDEX(Data!E$26:E$47, MATCH('3 INPUT SAP DATA'!$C$6, Data!$C$26:$C$47, 0))))</f>
        <v/>
      </c>
      <c r="AO88" s="175" t="str">
        <f>IF($B88="", "", E88 * (HLOOKUP(AO$8, Data!$D$21:$O$22, 2, FALSE) - INDEX(Data!F$26:F$47, MATCH('3 INPUT SAP DATA'!$C$6, Data!$C$26:$C$47, 0))))</f>
        <v/>
      </c>
      <c r="AP88" s="175" t="str">
        <f>IF($B88="", "", F88 * (HLOOKUP(AP$8, Data!$D$21:$O$22, 2, FALSE) - INDEX(Data!G$26:G$47, MATCH('3 INPUT SAP DATA'!$C$6, Data!$C$26:$C$47, 0))))</f>
        <v/>
      </c>
      <c r="AQ88" s="175" t="str">
        <f>IF($B88="", "", G88 * (HLOOKUP(AQ$8, Data!$D$21:$O$22, 2, FALSE) - INDEX(Data!H$26:H$47, MATCH('3 INPUT SAP DATA'!$C$6, Data!$C$26:$C$47, 0))))</f>
        <v/>
      </c>
      <c r="AR88" s="175" t="str">
        <f>IF($B88="", "", H88 * (HLOOKUP(AR$8, Data!$D$21:$O$22, 2, FALSE) - INDEX(Data!I$26:I$47, MATCH('3 INPUT SAP DATA'!$C$6, Data!$C$26:$C$47, 0))))</f>
        <v/>
      </c>
      <c r="AS88" s="175" t="str">
        <f>IF($B88="", "", I88 * (HLOOKUP(AS$8, Data!$D$21:$O$22, 2, FALSE) - INDEX(Data!J$26:J$47, MATCH('3 INPUT SAP DATA'!$C$6, Data!$C$26:$C$47, 0))))</f>
        <v/>
      </c>
      <c r="AT88" s="175" t="str">
        <f>IF($B88="", "", J88 * (HLOOKUP(AT$8, Data!$D$21:$O$22, 2, FALSE) - INDEX(Data!K$26:K$47, MATCH('3 INPUT SAP DATA'!$C$6, Data!$C$26:$C$47, 0))))</f>
        <v/>
      </c>
      <c r="AU88" s="175" t="str">
        <f>IF($B88="", "", K88 * (HLOOKUP(AU$8, Data!$D$21:$O$22, 2, FALSE) - INDEX(Data!L$26:L$47, MATCH('3 INPUT SAP DATA'!$C$6, Data!$C$26:$C$47, 0))))</f>
        <v/>
      </c>
      <c r="AV88" s="175" t="str">
        <f>IF($B88="", "", L88 * (HLOOKUP(AV$8, Data!$D$21:$O$22, 2, FALSE) - INDEX(Data!M$26:M$47, MATCH('3 INPUT SAP DATA'!$C$6, Data!$C$26:$C$47, 0))))</f>
        <v/>
      </c>
      <c r="AW88" s="175" t="str">
        <f>IF($B88="", "", M88 * (HLOOKUP(AW$8, Data!$D$21:$O$22, 2, FALSE) - INDEX(Data!N$26:N$47, MATCH('3 INPUT SAP DATA'!$C$6, Data!$C$26:$C$47, 0))))</f>
        <v/>
      </c>
      <c r="AX88" s="175" t="str">
        <f>IF($B88="", "", N88 * (HLOOKUP(AX$8, Data!$D$21:$O$22, 2, FALSE) - INDEX(Data!O$26:O$47, MATCH('3 INPUT SAP DATA'!$C$6, Data!$C$26:$C$47, 0))))</f>
        <v/>
      </c>
      <c r="AY88" s="171" t="str">
        <f>IF($B88="","",(IHG!CI89+'3 INPUT SAP DATA'!V92)/AM88)</f>
        <v/>
      </c>
      <c r="AZ88" s="171" t="str">
        <f>IF($B88="","",(IHG!CJ89+'3 INPUT SAP DATA'!W92)/AN88)</f>
        <v/>
      </c>
      <c r="BA88" s="171" t="str">
        <f>IF($B88="","",(IHG!CK89+'3 INPUT SAP DATA'!X92)/AO88)</f>
        <v/>
      </c>
      <c r="BB88" s="171" t="str">
        <f>IF($B88="","",(IHG!CL89+'3 INPUT SAP DATA'!Y92)/AP88)</f>
        <v/>
      </c>
      <c r="BC88" s="171" t="str">
        <f>IF($B88="","",(IHG!CM89+'3 INPUT SAP DATA'!Z92)/AQ88)</f>
        <v/>
      </c>
      <c r="BD88" s="171" t="str">
        <f>IF($B88="","",(IHG!CN89+'3 INPUT SAP DATA'!AA92)/AR88)</f>
        <v/>
      </c>
      <c r="BE88" s="171" t="str">
        <f>IF($B88="","",(IHG!CO89+'3 INPUT SAP DATA'!AB92)/AS88)</f>
        <v/>
      </c>
      <c r="BF88" s="171" t="str">
        <f>IF($B88="","",(IHG!CP89+'3 INPUT SAP DATA'!AC92)/AT88)</f>
        <v/>
      </c>
      <c r="BG88" s="171" t="str">
        <f>IF($B88="","",(IHG!CQ89+'3 INPUT SAP DATA'!AD92)/AU88)</f>
        <v/>
      </c>
      <c r="BH88" s="171" t="str">
        <f>IF($B88="","",(IHG!CR89+'3 INPUT SAP DATA'!AE92)/AV88)</f>
        <v/>
      </c>
      <c r="BI88" s="171" t="str">
        <f>IF($B88="","",(IHG!CS89+'3 INPUT SAP DATA'!AF92)/AW88)</f>
        <v/>
      </c>
      <c r="BJ88" s="171" t="str">
        <f>IF($B88="","",(IHG!CT89+'3 INPUT SAP DATA'!AG92)/AX88)</f>
        <v/>
      </c>
      <c r="BK88" s="171" t="str">
        <f t="shared" si="49"/>
        <v/>
      </c>
      <c r="BL88" s="171" t="str">
        <f t="shared" si="50"/>
        <v/>
      </c>
      <c r="BM88" s="171" t="str">
        <f t="shared" si="51"/>
        <v/>
      </c>
      <c r="BN88" s="171" t="str">
        <f t="shared" si="52"/>
        <v/>
      </c>
      <c r="BO88" s="171" t="str">
        <f t="shared" si="53"/>
        <v/>
      </c>
      <c r="BP88" s="171" t="str">
        <f t="shared" si="54"/>
        <v/>
      </c>
      <c r="BQ88" s="171" t="str">
        <f t="shared" si="55"/>
        <v/>
      </c>
      <c r="BR88" s="171" t="str">
        <f t="shared" si="56"/>
        <v/>
      </c>
      <c r="BS88" s="171" t="str">
        <f t="shared" si="57"/>
        <v/>
      </c>
      <c r="BT88" s="171" t="str">
        <f t="shared" si="58"/>
        <v/>
      </c>
      <c r="BU88" s="171" t="str">
        <f t="shared" si="59"/>
        <v/>
      </c>
      <c r="BV88" s="171" t="str">
        <f t="shared" si="60"/>
        <v/>
      </c>
    </row>
    <row r="89" spans="2:74" s="17" customFormat="1" ht="19.899999999999999" customHeight="1">
      <c r="B89" s="16" t="str">
        <f>IF('3 INPUT SAP DATA'!H93="","",'3 INPUT SAP DATA'!H93)</f>
        <v/>
      </c>
      <c r="C89" s="24" t="str">
        <f>IF($B89="","",'Infiltration &amp; Ventilation'!AR89+'3 INPUT SAP DATA'!$U93)</f>
        <v/>
      </c>
      <c r="D89" s="24" t="str">
        <f>IF($B89="","",'Infiltration &amp; Ventilation'!AS89+'3 INPUT SAP DATA'!$U93)</f>
        <v/>
      </c>
      <c r="E89" s="24" t="str">
        <f>IF($B89="","",'Infiltration &amp; Ventilation'!AT89+'3 INPUT SAP DATA'!$U93)</f>
        <v/>
      </c>
      <c r="F89" s="24" t="str">
        <f>IF($B89="","",'Infiltration &amp; Ventilation'!AU89+'3 INPUT SAP DATA'!$U93)</f>
        <v/>
      </c>
      <c r="G89" s="24" t="str">
        <f>IF($B89="","",'Infiltration &amp; Ventilation'!AV89+'3 INPUT SAP DATA'!$U93)</f>
        <v/>
      </c>
      <c r="H89" s="24" t="str">
        <f>IF($B89="","",'Infiltration &amp; Ventilation'!AW89+'3 INPUT SAP DATA'!$U93)</f>
        <v/>
      </c>
      <c r="I89" s="24" t="str">
        <f>IF($B89="","",'Infiltration &amp; Ventilation'!AX89+'3 INPUT SAP DATA'!$U93)</f>
        <v/>
      </c>
      <c r="J89" s="24" t="str">
        <f>IF($B89="","",'Infiltration &amp; Ventilation'!AY89+'3 INPUT SAP DATA'!$U93)</f>
        <v/>
      </c>
      <c r="K89" s="24" t="str">
        <f>IF($B89="","",'Infiltration &amp; Ventilation'!AZ89+'3 INPUT SAP DATA'!$U93)</f>
        <v/>
      </c>
      <c r="L89" s="24" t="str">
        <f>IF($B89="","",'Infiltration &amp; Ventilation'!BA89+'3 INPUT SAP DATA'!$U93)</f>
        <v/>
      </c>
      <c r="M89" s="24" t="str">
        <f>IF($B89="","",'Infiltration &amp; Ventilation'!BB89+'3 INPUT SAP DATA'!$U93)</f>
        <v/>
      </c>
      <c r="N89" s="24" t="str">
        <f>IF($B89="","",'Infiltration &amp; Ventilation'!BC89+'3 INPUT SAP DATA'!$U93)</f>
        <v/>
      </c>
      <c r="O89" s="176" t="str">
        <f>IF($B89="","",'3 INPUT SAP DATA'!$T93/(3.6*(C89/'3 INPUT SAP DATA'!$K93)))</f>
        <v/>
      </c>
      <c r="P89" s="176" t="str">
        <f>IF($B89="","",'3 INPUT SAP DATA'!$T93/(3.6*(D89/'3 INPUT SAP DATA'!$K93)))</f>
        <v/>
      </c>
      <c r="Q89" s="176" t="str">
        <f>IF($B89="","",'3 INPUT SAP DATA'!$T93/(3.6*(E89/'3 INPUT SAP DATA'!$K93)))</f>
        <v/>
      </c>
      <c r="R89" s="176" t="str">
        <f>IF($B89="","",'3 INPUT SAP DATA'!$T93/(3.6*(F89/'3 INPUT SAP DATA'!$K93)))</f>
        <v/>
      </c>
      <c r="S89" s="176" t="str">
        <f>IF($B89="","",'3 INPUT SAP DATA'!$T93/(3.6*(G89/'3 INPUT SAP DATA'!$K93)))</f>
        <v/>
      </c>
      <c r="T89" s="176" t="str">
        <f>IF($B89="","",'3 INPUT SAP DATA'!$T93/(3.6*(H89/'3 INPUT SAP DATA'!$K93)))</f>
        <v/>
      </c>
      <c r="U89" s="176" t="str">
        <f>IF($B89="","",'3 INPUT SAP DATA'!$T93/(3.6*(I89/'3 INPUT SAP DATA'!$K93)))</f>
        <v/>
      </c>
      <c r="V89" s="176" t="str">
        <f>IF($B89="","",'3 INPUT SAP DATA'!$T93/(3.6*(J89/'3 INPUT SAP DATA'!$K93)))</f>
        <v/>
      </c>
      <c r="W89" s="176" t="str">
        <f>IF($B89="","",'3 INPUT SAP DATA'!$T93/(3.6*(K89/'3 INPUT SAP DATA'!$K93)))</f>
        <v/>
      </c>
      <c r="X89" s="176" t="str">
        <f>IF($B89="","",'3 INPUT SAP DATA'!$T93/(3.6*(L89/'3 INPUT SAP DATA'!$K93)))</f>
        <v/>
      </c>
      <c r="Y89" s="176" t="str">
        <f>IF($B89="","",'3 INPUT SAP DATA'!$T93/(3.6*(M89/'3 INPUT SAP DATA'!$K93)))</f>
        <v/>
      </c>
      <c r="Z89" s="176" t="str">
        <f>IF($B89="","",'3 INPUT SAP DATA'!$T93/(3.6*(N89/'3 INPUT SAP DATA'!$K93)))</f>
        <v/>
      </c>
      <c r="AA89" s="176" t="str">
        <f t="shared" si="37"/>
        <v/>
      </c>
      <c r="AB89" s="176" t="str">
        <f t="shared" si="38"/>
        <v/>
      </c>
      <c r="AC89" s="176" t="str">
        <f t="shared" si="39"/>
        <v/>
      </c>
      <c r="AD89" s="176" t="str">
        <f t="shared" si="40"/>
        <v/>
      </c>
      <c r="AE89" s="176" t="str">
        <f t="shared" si="41"/>
        <v/>
      </c>
      <c r="AF89" s="176" t="str">
        <f t="shared" si="42"/>
        <v/>
      </c>
      <c r="AG89" s="176" t="str">
        <f t="shared" si="43"/>
        <v/>
      </c>
      <c r="AH89" s="176" t="str">
        <f t="shared" si="44"/>
        <v/>
      </c>
      <c r="AI89" s="176" t="str">
        <f t="shared" si="45"/>
        <v/>
      </c>
      <c r="AJ89" s="176" t="str">
        <f t="shared" si="46"/>
        <v/>
      </c>
      <c r="AK89" s="176" t="str">
        <f t="shared" si="47"/>
        <v/>
      </c>
      <c r="AL89" s="176" t="str">
        <f t="shared" si="48"/>
        <v/>
      </c>
      <c r="AM89" s="175" t="str">
        <f>IF($B89="", "", C89 * (HLOOKUP(AM$8, Data!$D$21:$O$22, 2, FALSE) - INDEX(Data!D$26:D$47, MATCH('3 INPUT SAP DATA'!$C$6, Data!$C$26:$C$47, 0))))</f>
        <v/>
      </c>
      <c r="AN89" s="175" t="str">
        <f>IF($B89="", "", D89 * (HLOOKUP(AN$8, Data!$D$21:$O$22, 2, FALSE) - INDEX(Data!E$26:E$47, MATCH('3 INPUT SAP DATA'!$C$6, Data!$C$26:$C$47, 0))))</f>
        <v/>
      </c>
      <c r="AO89" s="175" t="str">
        <f>IF($B89="", "", E89 * (HLOOKUP(AO$8, Data!$D$21:$O$22, 2, FALSE) - INDEX(Data!F$26:F$47, MATCH('3 INPUT SAP DATA'!$C$6, Data!$C$26:$C$47, 0))))</f>
        <v/>
      </c>
      <c r="AP89" s="175" t="str">
        <f>IF($B89="", "", F89 * (HLOOKUP(AP$8, Data!$D$21:$O$22, 2, FALSE) - INDEX(Data!G$26:G$47, MATCH('3 INPUT SAP DATA'!$C$6, Data!$C$26:$C$47, 0))))</f>
        <v/>
      </c>
      <c r="AQ89" s="175" t="str">
        <f>IF($B89="", "", G89 * (HLOOKUP(AQ$8, Data!$D$21:$O$22, 2, FALSE) - INDEX(Data!H$26:H$47, MATCH('3 INPUT SAP DATA'!$C$6, Data!$C$26:$C$47, 0))))</f>
        <v/>
      </c>
      <c r="AR89" s="175" t="str">
        <f>IF($B89="", "", H89 * (HLOOKUP(AR$8, Data!$D$21:$O$22, 2, FALSE) - INDEX(Data!I$26:I$47, MATCH('3 INPUT SAP DATA'!$C$6, Data!$C$26:$C$47, 0))))</f>
        <v/>
      </c>
      <c r="AS89" s="175" t="str">
        <f>IF($B89="", "", I89 * (HLOOKUP(AS$8, Data!$D$21:$O$22, 2, FALSE) - INDEX(Data!J$26:J$47, MATCH('3 INPUT SAP DATA'!$C$6, Data!$C$26:$C$47, 0))))</f>
        <v/>
      </c>
      <c r="AT89" s="175" t="str">
        <f>IF($B89="", "", J89 * (HLOOKUP(AT$8, Data!$D$21:$O$22, 2, FALSE) - INDEX(Data!K$26:K$47, MATCH('3 INPUT SAP DATA'!$C$6, Data!$C$26:$C$47, 0))))</f>
        <v/>
      </c>
      <c r="AU89" s="175" t="str">
        <f>IF($B89="", "", K89 * (HLOOKUP(AU$8, Data!$D$21:$O$22, 2, FALSE) - INDEX(Data!L$26:L$47, MATCH('3 INPUT SAP DATA'!$C$6, Data!$C$26:$C$47, 0))))</f>
        <v/>
      </c>
      <c r="AV89" s="175" t="str">
        <f>IF($B89="", "", L89 * (HLOOKUP(AV$8, Data!$D$21:$O$22, 2, FALSE) - INDEX(Data!M$26:M$47, MATCH('3 INPUT SAP DATA'!$C$6, Data!$C$26:$C$47, 0))))</f>
        <v/>
      </c>
      <c r="AW89" s="175" t="str">
        <f>IF($B89="", "", M89 * (HLOOKUP(AW$8, Data!$D$21:$O$22, 2, FALSE) - INDEX(Data!N$26:N$47, MATCH('3 INPUT SAP DATA'!$C$6, Data!$C$26:$C$47, 0))))</f>
        <v/>
      </c>
      <c r="AX89" s="175" t="str">
        <f>IF($B89="", "", N89 * (HLOOKUP(AX$8, Data!$D$21:$O$22, 2, FALSE) - INDEX(Data!O$26:O$47, MATCH('3 INPUT SAP DATA'!$C$6, Data!$C$26:$C$47, 0))))</f>
        <v/>
      </c>
      <c r="AY89" s="171" t="str">
        <f>IF($B89="","",(IHG!CI90+'3 INPUT SAP DATA'!V93)/AM89)</f>
        <v/>
      </c>
      <c r="AZ89" s="171" t="str">
        <f>IF($B89="","",(IHG!CJ90+'3 INPUT SAP DATA'!W93)/AN89)</f>
        <v/>
      </c>
      <c r="BA89" s="171" t="str">
        <f>IF($B89="","",(IHG!CK90+'3 INPUT SAP DATA'!X93)/AO89)</f>
        <v/>
      </c>
      <c r="BB89" s="171" t="str">
        <f>IF($B89="","",(IHG!CL90+'3 INPUT SAP DATA'!Y93)/AP89)</f>
        <v/>
      </c>
      <c r="BC89" s="171" t="str">
        <f>IF($B89="","",(IHG!CM90+'3 INPUT SAP DATA'!Z93)/AQ89)</f>
        <v/>
      </c>
      <c r="BD89" s="171" t="str">
        <f>IF($B89="","",(IHG!CN90+'3 INPUT SAP DATA'!AA93)/AR89)</f>
        <v/>
      </c>
      <c r="BE89" s="171" t="str">
        <f>IF($B89="","",(IHG!CO90+'3 INPUT SAP DATA'!AB93)/AS89)</f>
        <v/>
      </c>
      <c r="BF89" s="171" t="str">
        <f>IF($B89="","",(IHG!CP90+'3 INPUT SAP DATA'!AC93)/AT89)</f>
        <v/>
      </c>
      <c r="BG89" s="171" t="str">
        <f>IF($B89="","",(IHG!CQ90+'3 INPUT SAP DATA'!AD93)/AU89)</f>
        <v/>
      </c>
      <c r="BH89" s="171" t="str">
        <f>IF($B89="","",(IHG!CR90+'3 INPUT SAP DATA'!AE93)/AV89)</f>
        <v/>
      </c>
      <c r="BI89" s="171" t="str">
        <f>IF($B89="","",(IHG!CS90+'3 INPUT SAP DATA'!AF93)/AW89)</f>
        <v/>
      </c>
      <c r="BJ89" s="171" t="str">
        <f>IF($B89="","",(IHG!CT90+'3 INPUT SAP DATA'!AG93)/AX89)</f>
        <v/>
      </c>
      <c r="BK89" s="171" t="str">
        <f t="shared" si="49"/>
        <v/>
      </c>
      <c r="BL89" s="171" t="str">
        <f t="shared" si="50"/>
        <v/>
      </c>
      <c r="BM89" s="171" t="str">
        <f t="shared" si="51"/>
        <v/>
      </c>
      <c r="BN89" s="171" t="str">
        <f t="shared" si="52"/>
        <v/>
      </c>
      <c r="BO89" s="171" t="str">
        <f t="shared" si="53"/>
        <v/>
      </c>
      <c r="BP89" s="171" t="str">
        <f t="shared" si="54"/>
        <v/>
      </c>
      <c r="BQ89" s="171" t="str">
        <f t="shared" si="55"/>
        <v/>
      </c>
      <c r="BR89" s="171" t="str">
        <f t="shared" si="56"/>
        <v/>
      </c>
      <c r="BS89" s="171" t="str">
        <f t="shared" si="57"/>
        <v/>
      </c>
      <c r="BT89" s="171" t="str">
        <f t="shared" si="58"/>
        <v/>
      </c>
      <c r="BU89" s="171" t="str">
        <f t="shared" si="59"/>
        <v/>
      </c>
      <c r="BV89" s="171" t="str">
        <f t="shared" si="60"/>
        <v/>
      </c>
    </row>
    <row r="90" spans="2:74" s="17" customFormat="1" ht="19.899999999999999" customHeight="1">
      <c r="B90" s="16" t="str">
        <f>IF('3 INPUT SAP DATA'!H94="","",'3 INPUT SAP DATA'!H94)</f>
        <v/>
      </c>
      <c r="C90" s="24" t="str">
        <f>IF($B90="","",'Infiltration &amp; Ventilation'!AR90+'3 INPUT SAP DATA'!$U94)</f>
        <v/>
      </c>
      <c r="D90" s="24" t="str">
        <f>IF($B90="","",'Infiltration &amp; Ventilation'!AS90+'3 INPUT SAP DATA'!$U94)</f>
        <v/>
      </c>
      <c r="E90" s="24" t="str">
        <f>IF($B90="","",'Infiltration &amp; Ventilation'!AT90+'3 INPUT SAP DATA'!$U94)</f>
        <v/>
      </c>
      <c r="F90" s="24" t="str">
        <f>IF($B90="","",'Infiltration &amp; Ventilation'!AU90+'3 INPUT SAP DATA'!$U94)</f>
        <v/>
      </c>
      <c r="G90" s="24" t="str">
        <f>IF($B90="","",'Infiltration &amp; Ventilation'!AV90+'3 INPUT SAP DATA'!$U94)</f>
        <v/>
      </c>
      <c r="H90" s="24" t="str">
        <f>IF($B90="","",'Infiltration &amp; Ventilation'!AW90+'3 INPUT SAP DATA'!$U94)</f>
        <v/>
      </c>
      <c r="I90" s="24" t="str">
        <f>IF($B90="","",'Infiltration &amp; Ventilation'!AX90+'3 INPUT SAP DATA'!$U94)</f>
        <v/>
      </c>
      <c r="J90" s="24" t="str">
        <f>IF($B90="","",'Infiltration &amp; Ventilation'!AY90+'3 INPUT SAP DATA'!$U94)</f>
        <v/>
      </c>
      <c r="K90" s="24" t="str">
        <f>IF($B90="","",'Infiltration &amp; Ventilation'!AZ90+'3 INPUT SAP DATA'!$U94)</f>
        <v/>
      </c>
      <c r="L90" s="24" t="str">
        <f>IF($B90="","",'Infiltration &amp; Ventilation'!BA90+'3 INPUT SAP DATA'!$U94)</f>
        <v/>
      </c>
      <c r="M90" s="24" t="str">
        <f>IF($B90="","",'Infiltration &amp; Ventilation'!BB90+'3 INPUT SAP DATA'!$U94)</f>
        <v/>
      </c>
      <c r="N90" s="24" t="str">
        <f>IF($B90="","",'Infiltration &amp; Ventilation'!BC90+'3 INPUT SAP DATA'!$U94)</f>
        <v/>
      </c>
      <c r="O90" s="176" t="str">
        <f>IF($B90="","",'3 INPUT SAP DATA'!$T94/(3.6*(C90/'3 INPUT SAP DATA'!$K94)))</f>
        <v/>
      </c>
      <c r="P90" s="176" t="str">
        <f>IF($B90="","",'3 INPUT SAP DATA'!$T94/(3.6*(D90/'3 INPUT SAP DATA'!$K94)))</f>
        <v/>
      </c>
      <c r="Q90" s="176" t="str">
        <f>IF($B90="","",'3 INPUT SAP DATA'!$T94/(3.6*(E90/'3 INPUT SAP DATA'!$K94)))</f>
        <v/>
      </c>
      <c r="R90" s="176" t="str">
        <f>IF($B90="","",'3 INPUT SAP DATA'!$T94/(3.6*(F90/'3 INPUT SAP DATA'!$K94)))</f>
        <v/>
      </c>
      <c r="S90" s="176" t="str">
        <f>IF($B90="","",'3 INPUT SAP DATA'!$T94/(3.6*(G90/'3 INPUT SAP DATA'!$K94)))</f>
        <v/>
      </c>
      <c r="T90" s="176" t="str">
        <f>IF($B90="","",'3 INPUT SAP DATA'!$T94/(3.6*(H90/'3 INPUT SAP DATA'!$K94)))</f>
        <v/>
      </c>
      <c r="U90" s="176" t="str">
        <f>IF($B90="","",'3 INPUT SAP DATA'!$T94/(3.6*(I90/'3 INPUT SAP DATA'!$K94)))</f>
        <v/>
      </c>
      <c r="V90" s="176" t="str">
        <f>IF($B90="","",'3 INPUT SAP DATA'!$T94/(3.6*(J90/'3 INPUT SAP DATA'!$K94)))</f>
        <v/>
      </c>
      <c r="W90" s="176" t="str">
        <f>IF($B90="","",'3 INPUT SAP DATA'!$T94/(3.6*(K90/'3 INPUT SAP DATA'!$K94)))</f>
        <v/>
      </c>
      <c r="X90" s="176" t="str">
        <f>IF($B90="","",'3 INPUT SAP DATA'!$T94/(3.6*(L90/'3 INPUT SAP DATA'!$K94)))</f>
        <v/>
      </c>
      <c r="Y90" s="176" t="str">
        <f>IF($B90="","",'3 INPUT SAP DATA'!$T94/(3.6*(M90/'3 INPUT SAP DATA'!$K94)))</f>
        <v/>
      </c>
      <c r="Z90" s="176" t="str">
        <f>IF($B90="","",'3 INPUT SAP DATA'!$T94/(3.6*(N90/'3 INPUT SAP DATA'!$K94)))</f>
        <v/>
      </c>
      <c r="AA90" s="176" t="str">
        <f t="shared" si="37"/>
        <v/>
      </c>
      <c r="AB90" s="176" t="str">
        <f t="shared" si="38"/>
        <v/>
      </c>
      <c r="AC90" s="176" t="str">
        <f t="shared" si="39"/>
        <v/>
      </c>
      <c r="AD90" s="176" t="str">
        <f t="shared" si="40"/>
        <v/>
      </c>
      <c r="AE90" s="176" t="str">
        <f t="shared" si="41"/>
        <v/>
      </c>
      <c r="AF90" s="176" t="str">
        <f t="shared" si="42"/>
        <v/>
      </c>
      <c r="AG90" s="176" t="str">
        <f t="shared" si="43"/>
        <v/>
      </c>
      <c r="AH90" s="176" t="str">
        <f t="shared" si="44"/>
        <v/>
      </c>
      <c r="AI90" s="176" t="str">
        <f t="shared" si="45"/>
        <v/>
      </c>
      <c r="AJ90" s="176" t="str">
        <f t="shared" si="46"/>
        <v/>
      </c>
      <c r="AK90" s="176" t="str">
        <f t="shared" si="47"/>
        <v/>
      </c>
      <c r="AL90" s="176" t="str">
        <f t="shared" si="48"/>
        <v/>
      </c>
      <c r="AM90" s="175" t="str">
        <f>IF($B90="", "", C90 * (HLOOKUP(AM$8, Data!$D$21:$O$22, 2, FALSE) - INDEX(Data!D$26:D$47, MATCH('3 INPUT SAP DATA'!$C$6, Data!$C$26:$C$47, 0))))</f>
        <v/>
      </c>
      <c r="AN90" s="175" t="str">
        <f>IF($B90="", "", D90 * (HLOOKUP(AN$8, Data!$D$21:$O$22, 2, FALSE) - INDEX(Data!E$26:E$47, MATCH('3 INPUT SAP DATA'!$C$6, Data!$C$26:$C$47, 0))))</f>
        <v/>
      </c>
      <c r="AO90" s="175" t="str">
        <f>IF($B90="", "", E90 * (HLOOKUP(AO$8, Data!$D$21:$O$22, 2, FALSE) - INDEX(Data!F$26:F$47, MATCH('3 INPUT SAP DATA'!$C$6, Data!$C$26:$C$47, 0))))</f>
        <v/>
      </c>
      <c r="AP90" s="175" t="str">
        <f>IF($B90="", "", F90 * (HLOOKUP(AP$8, Data!$D$21:$O$22, 2, FALSE) - INDEX(Data!G$26:G$47, MATCH('3 INPUT SAP DATA'!$C$6, Data!$C$26:$C$47, 0))))</f>
        <v/>
      </c>
      <c r="AQ90" s="175" t="str">
        <f>IF($B90="", "", G90 * (HLOOKUP(AQ$8, Data!$D$21:$O$22, 2, FALSE) - INDEX(Data!H$26:H$47, MATCH('3 INPUT SAP DATA'!$C$6, Data!$C$26:$C$47, 0))))</f>
        <v/>
      </c>
      <c r="AR90" s="175" t="str">
        <f>IF($B90="", "", H90 * (HLOOKUP(AR$8, Data!$D$21:$O$22, 2, FALSE) - INDEX(Data!I$26:I$47, MATCH('3 INPUT SAP DATA'!$C$6, Data!$C$26:$C$47, 0))))</f>
        <v/>
      </c>
      <c r="AS90" s="175" t="str">
        <f>IF($B90="", "", I90 * (HLOOKUP(AS$8, Data!$D$21:$O$22, 2, FALSE) - INDEX(Data!J$26:J$47, MATCH('3 INPUT SAP DATA'!$C$6, Data!$C$26:$C$47, 0))))</f>
        <v/>
      </c>
      <c r="AT90" s="175" t="str">
        <f>IF($B90="", "", J90 * (HLOOKUP(AT$8, Data!$D$21:$O$22, 2, FALSE) - INDEX(Data!K$26:K$47, MATCH('3 INPUT SAP DATA'!$C$6, Data!$C$26:$C$47, 0))))</f>
        <v/>
      </c>
      <c r="AU90" s="175" t="str">
        <f>IF($B90="", "", K90 * (HLOOKUP(AU$8, Data!$D$21:$O$22, 2, FALSE) - INDEX(Data!L$26:L$47, MATCH('3 INPUT SAP DATA'!$C$6, Data!$C$26:$C$47, 0))))</f>
        <v/>
      </c>
      <c r="AV90" s="175" t="str">
        <f>IF($B90="", "", L90 * (HLOOKUP(AV$8, Data!$D$21:$O$22, 2, FALSE) - INDEX(Data!M$26:M$47, MATCH('3 INPUT SAP DATA'!$C$6, Data!$C$26:$C$47, 0))))</f>
        <v/>
      </c>
      <c r="AW90" s="175" t="str">
        <f>IF($B90="", "", M90 * (HLOOKUP(AW$8, Data!$D$21:$O$22, 2, FALSE) - INDEX(Data!N$26:N$47, MATCH('3 INPUT SAP DATA'!$C$6, Data!$C$26:$C$47, 0))))</f>
        <v/>
      </c>
      <c r="AX90" s="175" t="str">
        <f>IF($B90="", "", N90 * (HLOOKUP(AX$8, Data!$D$21:$O$22, 2, FALSE) - INDEX(Data!O$26:O$47, MATCH('3 INPUT SAP DATA'!$C$6, Data!$C$26:$C$47, 0))))</f>
        <v/>
      </c>
      <c r="AY90" s="171" t="str">
        <f>IF($B90="","",(IHG!CI91+'3 INPUT SAP DATA'!V94)/AM90)</f>
        <v/>
      </c>
      <c r="AZ90" s="171" t="str">
        <f>IF($B90="","",(IHG!CJ91+'3 INPUT SAP DATA'!W94)/AN90)</f>
        <v/>
      </c>
      <c r="BA90" s="171" t="str">
        <f>IF($B90="","",(IHG!CK91+'3 INPUT SAP DATA'!X94)/AO90)</f>
        <v/>
      </c>
      <c r="BB90" s="171" t="str">
        <f>IF($B90="","",(IHG!CL91+'3 INPUT SAP DATA'!Y94)/AP90)</f>
        <v/>
      </c>
      <c r="BC90" s="171" t="str">
        <f>IF($B90="","",(IHG!CM91+'3 INPUT SAP DATA'!Z94)/AQ90)</f>
        <v/>
      </c>
      <c r="BD90" s="171" t="str">
        <f>IF($B90="","",(IHG!CN91+'3 INPUT SAP DATA'!AA94)/AR90)</f>
        <v/>
      </c>
      <c r="BE90" s="171" t="str">
        <f>IF($B90="","",(IHG!CO91+'3 INPUT SAP DATA'!AB94)/AS90)</f>
        <v/>
      </c>
      <c r="BF90" s="171" t="str">
        <f>IF($B90="","",(IHG!CP91+'3 INPUT SAP DATA'!AC94)/AT90)</f>
        <v/>
      </c>
      <c r="BG90" s="171" t="str">
        <f>IF($B90="","",(IHG!CQ91+'3 INPUT SAP DATA'!AD94)/AU90)</f>
        <v/>
      </c>
      <c r="BH90" s="171" t="str">
        <f>IF($B90="","",(IHG!CR91+'3 INPUT SAP DATA'!AE94)/AV90)</f>
        <v/>
      </c>
      <c r="BI90" s="171" t="str">
        <f>IF($B90="","",(IHG!CS91+'3 INPUT SAP DATA'!AF94)/AW90)</f>
        <v/>
      </c>
      <c r="BJ90" s="171" t="str">
        <f>IF($B90="","",(IHG!CT91+'3 INPUT SAP DATA'!AG94)/AX90)</f>
        <v/>
      </c>
      <c r="BK90" s="171" t="str">
        <f t="shared" si="49"/>
        <v/>
      </c>
      <c r="BL90" s="171" t="str">
        <f t="shared" si="50"/>
        <v/>
      </c>
      <c r="BM90" s="171" t="str">
        <f t="shared" si="51"/>
        <v/>
      </c>
      <c r="BN90" s="171" t="str">
        <f t="shared" si="52"/>
        <v/>
      </c>
      <c r="BO90" s="171" t="str">
        <f t="shared" si="53"/>
        <v/>
      </c>
      <c r="BP90" s="171" t="str">
        <f t="shared" si="54"/>
        <v/>
      </c>
      <c r="BQ90" s="171" t="str">
        <f t="shared" si="55"/>
        <v/>
      </c>
      <c r="BR90" s="171" t="str">
        <f t="shared" si="56"/>
        <v/>
      </c>
      <c r="BS90" s="171" t="str">
        <f t="shared" si="57"/>
        <v/>
      </c>
      <c r="BT90" s="171" t="str">
        <f t="shared" si="58"/>
        <v/>
      </c>
      <c r="BU90" s="171" t="str">
        <f t="shared" si="59"/>
        <v/>
      </c>
      <c r="BV90" s="171" t="str">
        <f t="shared" si="60"/>
        <v/>
      </c>
    </row>
    <row r="91" spans="2:74" s="17" customFormat="1" ht="19.899999999999999" customHeight="1">
      <c r="B91" s="16" t="str">
        <f>IF('3 INPUT SAP DATA'!H95="","",'3 INPUT SAP DATA'!H95)</f>
        <v/>
      </c>
      <c r="C91" s="24" t="str">
        <f>IF($B91="","",'Infiltration &amp; Ventilation'!AR91+'3 INPUT SAP DATA'!$U95)</f>
        <v/>
      </c>
      <c r="D91" s="24" t="str">
        <f>IF($B91="","",'Infiltration &amp; Ventilation'!AS91+'3 INPUT SAP DATA'!$U95)</f>
        <v/>
      </c>
      <c r="E91" s="24" t="str">
        <f>IF($B91="","",'Infiltration &amp; Ventilation'!AT91+'3 INPUT SAP DATA'!$U95)</f>
        <v/>
      </c>
      <c r="F91" s="24" t="str">
        <f>IF($B91="","",'Infiltration &amp; Ventilation'!AU91+'3 INPUT SAP DATA'!$U95)</f>
        <v/>
      </c>
      <c r="G91" s="24" t="str">
        <f>IF($B91="","",'Infiltration &amp; Ventilation'!AV91+'3 INPUT SAP DATA'!$U95)</f>
        <v/>
      </c>
      <c r="H91" s="24" t="str">
        <f>IF($B91="","",'Infiltration &amp; Ventilation'!AW91+'3 INPUT SAP DATA'!$U95)</f>
        <v/>
      </c>
      <c r="I91" s="24" t="str">
        <f>IF($B91="","",'Infiltration &amp; Ventilation'!AX91+'3 INPUT SAP DATA'!$U95)</f>
        <v/>
      </c>
      <c r="J91" s="24" t="str">
        <f>IF($B91="","",'Infiltration &amp; Ventilation'!AY91+'3 INPUT SAP DATA'!$U95)</f>
        <v/>
      </c>
      <c r="K91" s="24" t="str">
        <f>IF($B91="","",'Infiltration &amp; Ventilation'!AZ91+'3 INPUT SAP DATA'!$U95)</f>
        <v/>
      </c>
      <c r="L91" s="24" t="str">
        <f>IF($B91="","",'Infiltration &amp; Ventilation'!BA91+'3 INPUT SAP DATA'!$U95)</f>
        <v/>
      </c>
      <c r="M91" s="24" t="str">
        <f>IF($B91="","",'Infiltration &amp; Ventilation'!BB91+'3 INPUT SAP DATA'!$U95)</f>
        <v/>
      </c>
      <c r="N91" s="24" t="str">
        <f>IF($B91="","",'Infiltration &amp; Ventilation'!BC91+'3 INPUT SAP DATA'!$U95)</f>
        <v/>
      </c>
      <c r="O91" s="176" t="str">
        <f>IF($B91="","",'3 INPUT SAP DATA'!$T95/(3.6*(C91/'3 INPUT SAP DATA'!$K95)))</f>
        <v/>
      </c>
      <c r="P91" s="176" t="str">
        <f>IF($B91="","",'3 INPUT SAP DATA'!$T95/(3.6*(D91/'3 INPUT SAP DATA'!$K95)))</f>
        <v/>
      </c>
      <c r="Q91" s="176" t="str">
        <f>IF($B91="","",'3 INPUT SAP DATA'!$T95/(3.6*(E91/'3 INPUT SAP DATA'!$K95)))</f>
        <v/>
      </c>
      <c r="R91" s="176" t="str">
        <f>IF($B91="","",'3 INPUT SAP DATA'!$T95/(3.6*(F91/'3 INPUT SAP DATA'!$K95)))</f>
        <v/>
      </c>
      <c r="S91" s="176" t="str">
        <f>IF($B91="","",'3 INPUT SAP DATA'!$T95/(3.6*(G91/'3 INPUT SAP DATA'!$K95)))</f>
        <v/>
      </c>
      <c r="T91" s="176" t="str">
        <f>IF($B91="","",'3 INPUT SAP DATA'!$T95/(3.6*(H91/'3 INPUT SAP DATA'!$K95)))</f>
        <v/>
      </c>
      <c r="U91" s="176" t="str">
        <f>IF($B91="","",'3 INPUT SAP DATA'!$T95/(3.6*(I91/'3 INPUT SAP DATA'!$K95)))</f>
        <v/>
      </c>
      <c r="V91" s="176" t="str">
        <f>IF($B91="","",'3 INPUT SAP DATA'!$T95/(3.6*(J91/'3 INPUT SAP DATA'!$K95)))</f>
        <v/>
      </c>
      <c r="W91" s="176" t="str">
        <f>IF($B91="","",'3 INPUT SAP DATA'!$T95/(3.6*(K91/'3 INPUT SAP DATA'!$K95)))</f>
        <v/>
      </c>
      <c r="X91" s="176" t="str">
        <f>IF($B91="","",'3 INPUT SAP DATA'!$T95/(3.6*(L91/'3 INPUT SAP DATA'!$K95)))</f>
        <v/>
      </c>
      <c r="Y91" s="176" t="str">
        <f>IF($B91="","",'3 INPUT SAP DATA'!$T95/(3.6*(M91/'3 INPUT SAP DATA'!$K95)))</f>
        <v/>
      </c>
      <c r="Z91" s="176" t="str">
        <f>IF($B91="","",'3 INPUT SAP DATA'!$T95/(3.6*(N91/'3 INPUT SAP DATA'!$K95)))</f>
        <v/>
      </c>
      <c r="AA91" s="176" t="str">
        <f t="shared" si="37"/>
        <v/>
      </c>
      <c r="AB91" s="176" t="str">
        <f t="shared" si="38"/>
        <v/>
      </c>
      <c r="AC91" s="176" t="str">
        <f t="shared" si="39"/>
        <v/>
      </c>
      <c r="AD91" s="176" t="str">
        <f t="shared" si="40"/>
        <v/>
      </c>
      <c r="AE91" s="176" t="str">
        <f t="shared" si="41"/>
        <v/>
      </c>
      <c r="AF91" s="176" t="str">
        <f t="shared" si="42"/>
        <v/>
      </c>
      <c r="AG91" s="176" t="str">
        <f t="shared" si="43"/>
        <v/>
      </c>
      <c r="AH91" s="176" t="str">
        <f t="shared" si="44"/>
        <v/>
      </c>
      <c r="AI91" s="176" t="str">
        <f t="shared" si="45"/>
        <v/>
      </c>
      <c r="AJ91" s="176" t="str">
        <f t="shared" si="46"/>
        <v/>
      </c>
      <c r="AK91" s="176" t="str">
        <f t="shared" si="47"/>
        <v/>
      </c>
      <c r="AL91" s="176" t="str">
        <f t="shared" si="48"/>
        <v/>
      </c>
      <c r="AM91" s="175" t="str">
        <f>IF($B91="", "", C91 * (HLOOKUP(AM$8, Data!$D$21:$O$22, 2, FALSE) - INDEX(Data!D$26:D$47, MATCH('3 INPUT SAP DATA'!$C$6, Data!$C$26:$C$47, 0))))</f>
        <v/>
      </c>
      <c r="AN91" s="175" t="str">
        <f>IF($B91="", "", D91 * (HLOOKUP(AN$8, Data!$D$21:$O$22, 2, FALSE) - INDEX(Data!E$26:E$47, MATCH('3 INPUT SAP DATA'!$C$6, Data!$C$26:$C$47, 0))))</f>
        <v/>
      </c>
      <c r="AO91" s="175" t="str">
        <f>IF($B91="", "", E91 * (HLOOKUP(AO$8, Data!$D$21:$O$22, 2, FALSE) - INDEX(Data!F$26:F$47, MATCH('3 INPUT SAP DATA'!$C$6, Data!$C$26:$C$47, 0))))</f>
        <v/>
      </c>
      <c r="AP91" s="175" t="str">
        <f>IF($B91="", "", F91 * (HLOOKUP(AP$8, Data!$D$21:$O$22, 2, FALSE) - INDEX(Data!G$26:G$47, MATCH('3 INPUT SAP DATA'!$C$6, Data!$C$26:$C$47, 0))))</f>
        <v/>
      </c>
      <c r="AQ91" s="175" t="str">
        <f>IF($B91="", "", G91 * (HLOOKUP(AQ$8, Data!$D$21:$O$22, 2, FALSE) - INDEX(Data!H$26:H$47, MATCH('3 INPUT SAP DATA'!$C$6, Data!$C$26:$C$47, 0))))</f>
        <v/>
      </c>
      <c r="AR91" s="175" t="str">
        <f>IF($B91="", "", H91 * (HLOOKUP(AR$8, Data!$D$21:$O$22, 2, FALSE) - INDEX(Data!I$26:I$47, MATCH('3 INPUT SAP DATA'!$C$6, Data!$C$26:$C$47, 0))))</f>
        <v/>
      </c>
      <c r="AS91" s="175" t="str">
        <f>IF($B91="", "", I91 * (HLOOKUP(AS$8, Data!$D$21:$O$22, 2, FALSE) - INDEX(Data!J$26:J$47, MATCH('3 INPUT SAP DATA'!$C$6, Data!$C$26:$C$47, 0))))</f>
        <v/>
      </c>
      <c r="AT91" s="175" t="str">
        <f>IF($B91="", "", J91 * (HLOOKUP(AT$8, Data!$D$21:$O$22, 2, FALSE) - INDEX(Data!K$26:K$47, MATCH('3 INPUT SAP DATA'!$C$6, Data!$C$26:$C$47, 0))))</f>
        <v/>
      </c>
      <c r="AU91" s="175" t="str">
        <f>IF($B91="", "", K91 * (HLOOKUP(AU$8, Data!$D$21:$O$22, 2, FALSE) - INDEX(Data!L$26:L$47, MATCH('3 INPUT SAP DATA'!$C$6, Data!$C$26:$C$47, 0))))</f>
        <v/>
      </c>
      <c r="AV91" s="175" t="str">
        <f>IF($B91="", "", L91 * (HLOOKUP(AV$8, Data!$D$21:$O$22, 2, FALSE) - INDEX(Data!M$26:M$47, MATCH('3 INPUT SAP DATA'!$C$6, Data!$C$26:$C$47, 0))))</f>
        <v/>
      </c>
      <c r="AW91" s="175" t="str">
        <f>IF($B91="", "", M91 * (HLOOKUP(AW$8, Data!$D$21:$O$22, 2, FALSE) - INDEX(Data!N$26:N$47, MATCH('3 INPUT SAP DATA'!$C$6, Data!$C$26:$C$47, 0))))</f>
        <v/>
      </c>
      <c r="AX91" s="175" t="str">
        <f>IF($B91="", "", N91 * (HLOOKUP(AX$8, Data!$D$21:$O$22, 2, FALSE) - INDEX(Data!O$26:O$47, MATCH('3 INPUT SAP DATA'!$C$6, Data!$C$26:$C$47, 0))))</f>
        <v/>
      </c>
      <c r="AY91" s="171" t="str">
        <f>IF($B91="","",(IHG!CI92+'3 INPUT SAP DATA'!V95)/AM91)</f>
        <v/>
      </c>
      <c r="AZ91" s="171" t="str">
        <f>IF($B91="","",(IHG!CJ92+'3 INPUT SAP DATA'!W95)/AN91)</f>
        <v/>
      </c>
      <c r="BA91" s="171" t="str">
        <f>IF($B91="","",(IHG!CK92+'3 INPUT SAP DATA'!X95)/AO91)</f>
        <v/>
      </c>
      <c r="BB91" s="171" t="str">
        <f>IF($B91="","",(IHG!CL92+'3 INPUT SAP DATA'!Y95)/AP91)</f>
        <v/>
      </c>
      <c r="BC91" s="171" t="str">
        <f>IF($B91="","",(IHG!CM92+'3 INPUT SAP DATA'!Z95)/AQ91)</f>
        <v/>
      </c>
      <c r="BD91" s="171" t="str">
        <f>IF($B91="","",(IHG!CN92+'3 INPUT SAP DATA'!AA95)/AR91)</f>
        <v/>
      </c>
      <c r="BE91" s="171" t="str">
        <f>IF($B91="","",(IHG!CO92+'3 INPUT SAP DATA'!AB95)/AS91)</f>
        <v/>
      </c>
      <c r="BF91" s="171" t="str">
        <f>IF($B91="","",(IHG!CP92+'3 INPUT SAP DATA'!AC95)/AT91)</f>
        <v/>
      </c>
      <c r="BG91" s="171" t="str">
        <f>IF($B91="","",(IHG!CQ92+'3 INPUT SAP DATA'!AD95)/AU91)</f>
        <v/>
      </c>
      <c r="BH91" s="171" t="str">
        <f>IF($B91="","",(IHG!CR92+'3 INPUT SAP DATA'!AE95)/AV91)</f>
        <v/>
      </c>
      <c r="BI91" s="171" t="str">
        <f>IF($B91="","",(IHG!CS92+'3 INPUT SAP DATA'!AF95)/AW91)</f>
        <v/>
      </c>
      <c r="BJ91" s="171" t="str">
        <f>IF($B91="","",(IHG!CT92+'3 INPUT SAP DATA'!AG95)/AX91)</f>
        <v/>
      </c>
      <c r="BK91" s="171" t="str">
        <f t="shared" si="49"/>
        <v/>
      </c>
      <c r="BL91" s="171" t="str">
        <f t="shared" si="50"/>
        <v/>
      </c>
      <c r="BM91" s="171" t="str">
        <f t="shared" si="51"/>
        <v/>
      </c>
      <c r="BN91" s="171" t="str">
        <f t="shared" si="52"/>
        <v/>
      </c>
      <c r="BO91" s="171" t="str">
        <f t="shared" si="53"/>
        <v/>
      </c>
      <c r="BP91" s="171" t="str">
        <f t="shared" si="54"/>
        <v/>
      </c>
      <c r="BQ91" s="171" t="str">
        <f t="shared" si="55"/>
        <v/>
      </c>
      <c r="BR91" s="171" t="str">
        <f t="shared" si="56"/>
        <v/>
      </c>
      <c r="BS91" s="171" t="str">
        <f t="shared" si="57"/>
        <v/>
      </c>
      <c r="BT91" s="171" t="str">
        <f t="shared" si="58"/>
        <v/>
      </c>
      <c r="BU91" s="171" t="str">
        <f t="shared" si="59"/>
        <v/>
      </c>
      <c r="BV91" s="171" t="str">
        <f t="shared" si="60"/>
        <v/>
      </c>
    </row>
    <row r="92" spans="2:74" s="17" customFormat="1" ht="19.899999999999999" customHeight="1">
      <c r="B92" s="16" t="str">
        <f>IF('3 INPUT SAP DATA'!H96="","",'3 INPUT SAP DATA'!H96)</f>
        <v/>
      </c>
      <c r="C92" s="24" t="str">
        <f>IF($B92="","",'Infiltration &amp; Ventilation'!AR92+'3 INPUT SAP DATA'!$U96)</f>
        <v/>
      </c>
      <c r="D92" s="24" t="str">
        <f>IF($B92="","",'Infiltration &amp; Ventilation'!AS92+'3 INPUT SAP DATA'!$U96)</f>
        <v/>
      </c>
      <c r="E92" s="24" t="str">
        <f>IF($B92="","",'Infiltration &amp; Ventilation'!AT92+'3 INPUT SAP DATA'!$U96)</f>
        <v/>
      </c>
      <c r="F92" s="24" t="str">
        <f>IF($B92="","",'Infiltration &amp; Ventilation'!AU92+'3 INPUT SAP DATA'!$U96)</f>
        <v/>
      </c>
      <c r="G92" s="24" t="str">
        <f>IF($B92="","",'Infiltration &amp; Ventilation'!AV92+'3 INPUT SAP DATA'!$U96)</f>
        <v/>
      </c>
      <c r="H92" s="24" t="str">
        <f>IF($B92="","",'Infiltration &amp; Ventilation'!AW92+'3 INPUT SAP DATA'!$U96)</f>
        <v/>
      </c>
      <c r="I92" s="24" t="str">
        <f>IF($B92="","",'Infiltration &amp; Ventilation'!AX92+'3 INPUT SAP DATA'!$U96)</f>
        <v/>
      </c>
      <c r="J92" s="24" t="str">
        <f>IF($B92="","",'Infiltration &amp; Ventilation'!AY92+'3 INPUT SAP DATA'!$U96)</f>
        <v/>
      </c>
      <c r="K92" s="24" t="str">
        <f>IF($B92="","",'Infiltration &amp; Ventilation'!AZ92+'3 INPUT SAP DATA'!$U96)</f>
        <v/>
      </c>
      <c r="L92" s="24" t="str">
        <f>IF($B92="","",'Infiltration &amp; Ventilation'!BA92+'3 INPUT SAP DATA'!$U96)</f>
        <v/>
      </c>
      <c r="M92" s="24" t="str">
        <f>IF($B92="","",'Infiltration &amp; Ventilation'!BB92+'3 INPUT SAP DATA'!$U96)</f>
        <v/>
      </c>
      <c r="N92" s="24" t="str">
        <f>IF($B92="","",'Infiltration &amp; Ventilation'!BC92+'3 INPUT SAP DATA'!$U96)</f>
        <v/>
      </c>
      <c r="O92" s="176" t="str">
        <f>IF($B92="","",'3 INPUT SAP DATA'!$T96/(3.6*(C92/'3 INPUT SAP DATA'!$K96)))</f>
        <v/>
      </c>
      <c r="P92" s="176" t="str">
        <f>IF($B92="","",'3 INPUT SAP DATA'!$T96/(3.6*(D92/'3 INPUT SAP DATA'!$K96)))</f>
        <v/>
      </c>
      <c r="Q92" s="176" t="str">
        <f>IF($B92="","",'3 INPUT SAP DATA'!$T96/(3.6*(E92/'3 INPUT SAP DATA'!$K96)))</f>
        <v/>
      </c>
      <c r="R92" s="176" t="str">
        <f>IF($B92="","",'3 INPUT SAP DATA'!$T96/(3.6*(F92/'3 INPUT SAP DATA'!$K96)))</f>
        <v/>
      </c>
      <c r="S92" s="176" t="str">
        <f>IF($B92="","",'3 INPUT SAP DATA'!$T96/(3.6*(G92/'3 INPUT SAP DATA'!$K96)))</f>
        <v/>
      </c>
      <c r="T92" s="176" t="str">
        <f>IF($B92="","",'3 INPUT SAP DATA'!$T96/(3.6*(H92/'3 INPUT SAP DATA'!$K96)))</f>
        <v/>
      </c>
      <c r="U92" s="176" t="str">
        <f>IF($B92="","",'3 INPUT SAP DATA'!$T96/(3.6*(I92/'3 INPUT SAP DATA'!$K96)))</f>
        <v/>
      </c>
      <c r="V92" s="176" t="str">
        <f>IF($B92="","",'3 INPUT SAP DATA'!$T96/(3.6*(J92/'3 INPUT SAP DATA'!$K96)))</f>
        <v/>
      </c>
      <c r="W92" s="176" t="str">
        <f>IF($B92="","",'3 INPUT SAP DATA'!$T96/(3.6*(K92/'3 INPUT SAP DATA'!$K96)))</f>
        <v/>
      </c>
      <c r="X92" s="176" t="str">
        <f>IF($B92="","",'3 INPUT SAP DATA'!$T96/(3.6*(L92/'3 INPUT SAP DATA'!$K96)))</f>
        <v/>
      </c>
      <c r="Y92" s="176" t="str">
        <f>IF($B92="","",'3 INPUT SAP DATA'!$T96/(3.6*(M92/'3 INPUT SAP DATA'!$K96)))</f>
        <v/>
      </c>
      <c r="Z92" s="176" t="str">
        <f>IF($B92="","",'3 INPUT SAP DATA'!$T96/(3.6*(N92/'3 INPUT SAP DATA'!$K96)))</f>
        <v/>
      </c>
      <c r="AA92" s="176" t="str">
        <f t="shared" si="37"/>
        <v/>
      </c>
      <c r="AB92" s="176" t="str">
        <f t="shared" si="38"/>
        <v/>
      </c>
      <c r="AC92" s="176" t="str">
        <f t="shared" si="39"/>
        <v/>
      </c>
      <c r="AD92" s="176" t="str">
        <f t="shared" si="40"/>
        <v/>
      </c>
      <c r="AE92" s="176" t="str">
        <f t="shared" si="41"/>
        <v/>
      </c>
      <c r="AF92" s="176" t="str">
        <f t="shared" si="42"/>
        <v/>
      </c>
      <c r="AG92" s="176" t="str">
        <f t="shared" si="43"/>
        <v/>
      </c>
      <c r="AH92" s="176" t="str">
        <f t="shared" si="44"/>
        <v/>
      </c>
      <c r="AI92" s="176" t="str">
        <f t="shared" si="45"/>
        <v/>
      </c>
      <c r="AJ92" s="176" t="str">
        <f t="shared" si="46"/>
        <v/>
      </c>
      <c r="AK92" s="176" t="str">
        <f t="shared" si="47"/>
        <v/>
      </c>
      <c r="AL92" s="176" t="str">
        <f t="shared" si="48"/>
        <v/>
      </c>
      <c r="AM92" s="175" t="str">
        <f>IF($B92="", "", C92 * (HLOOKUP(AM$8, Data!$D$21:$O$22, 2, FALSE) - INDEX(Data!D$26:D$47, MATCH('3 INPUT SAP DATA'!$C$6, Data!$C$26:$C$47, 0))))</f>
        <v/>
      </c>
      <c r="AN92" s="175" t="str">
        <f>IF($B92="", "", D92 * (HLOOKUP(AN$8, Data!$D$21:$O$22, 2, FALSE) - INDEX(Data!E$26:E$47, MATCH('3 INPUT SAP DATA'!$C$6, Data!$C$26:$C$47, 0))))</f>
        <v/>
      </c>
      <c r="AO92" s="175" t="str">
        <f>IF($B92="", "", E92 * (HLOOKUP(AO$8, Data!$D$21:$O$22, 2, FALSE) - INDEX(Data!F$26:F$47, MATCH('3 INPUT SAP DATA'!$C$6, Data!$C$26:$C$47, 0))))</f>
        <v/>
      </c>
      <c r="AP92" s="175" t="str">
        <f>IF($B92="", "", F92 * (HLOOKUP(AP$8, Data!$D$21:$O$22, 2, FALSE) - INDEX(Data!G$26:G$47, MATCH('3 INPUT SAP DATA'!$C$6, Data!$C$26:$C$47, 0))))</f>
        <v/>
      </c>
      <c r="AQ92" s="175" t="str">
        <f>IF($B92="", "", G92 * (HLOOKUP(AQ$8, Data!$D$21:$O$22, 2, FALSE) - INDEX(Data!H$26:H$47, MATCH('3 INPUT SAP DATA'!$C$6, Data!$C$26:$C$47, 0))))</f>
        <v/>
      </c>
      <c r="AR92" s="175" t="str">
        <f>IF($B92="", "", H92 * (HLOOKUP(AR$8, Data!$D$21:$O$22, 2, FALSE) - INDEX(Data!I$26:I$47, MATCH('3 INPUT SAP DATA'!$C$6, Data!$C$26:$C$47, 0))))</f>
        <v/>
      </c>
      <c r="AS92" s="175" t="str">
        <f>IF($B92="", "", I92 * (HLOOKUP(AS$8, Data!$D$21:$O$22, 2, FALSE) - INDEX(Data!J$26:J$47, MATCH('3 INPUT SAP DATA'!$C$6, Data!$C$26:$C$47, 0))))</f>
        <v/>
      </c>
      <c r="AT92" s="175" t="str">
        <f>IF($B92="", "", J92 * (HLOOKUP(AT$8, Data!$D$21:$O$22, 2, FALSE) - INDEX(Data!K$26:K$47, MATCH('3 INPUT SAP DATA'!$C$6, Data!$C$26:$C$47, 0))))</f>
        <v/>
      </c>
      <c r="AU92" s="175" t="str">
        <f>IF($B92="", "", K92 * (HLOOKUP(AU$8, Data!$D$21:$O$22, 2, FALSE) - INDEX(Data!L$26:L$47, MATCH('3 INPUT SAP DATA'!$C$6, Data!$C$26:$C$47, 0))))</f>
        <v/>
      </c>
      <c r="AV92" s="175" t="str">
        <f>IF($B92="", "", L92 * (HLOOKUP(AV$8, Data!$D$21:$O$22, 2, FALSE) - INDEX(Data!M$26:M$47, MATCH('3 INPUT SAP DATA'!$C$6, Data!$C$26:$C$47, 0))))</f>
        <v/>
      </c>
      <c r="AW92" s="175" t="str">
        <f>IF($B92="", "", M92 * (HLOOKUP(AW$8, Data!$D$21:$O$22, 2, FALSE) - INDEX(Data!N$26:N$47, MATCH('3 INPUT SAP DATA'!$C$6, Data!$C$26:$C$47, 0))))</f>
        <v/>
      </c>
      <c r="AX92" s="175" t="str">
        <f>IF($B92="", "", N92 * (HLOOKUP(AX$8, Data!$D$21:$O$22, 2, FALSE) - INDEX(Data!O$26:O$47, MATCH('3 INPUT SAP DATA'!$C$6, Data!$C$26:$C$47, 0))))</f>
        <v/>
      </c>
      <c r="AY92" s="171" t="str">
        <f>IF($B92="","",(IHG!CI93+'3 INPUT SAP DATA'!V96)/AM92)</f>
        <v/>
      </c>
      <c r="AZ92" s="171" t="str">
        <f>IF($B92="","",(IHG!CJ93+'3 INPUT SAP DATA'!W96)/AN92)</f>
        <v/>
      </c>
      <c r="BA92" s="171" t="str">
        <f>IF($B92="","",(IHG!CK93+'3 INPUT SAP DATA'!X96)/AO92)</f>
        <v/>
      </c>
      <c r="BB92" s="171" t="str">
        <f>IF($B92="","",(IHG!CL93+'3 INPUT SAP DATA'!Y96)/AP92)</f>
        <v/>
      </c>
      <c r="BC92" s="171" t="str">
        <f>IF($B92="","",(IHG!CM93+'3 INPUT SAP DATA'!Z96)/AQ92)</f>
        <v/>
      </c>
      <c r="BD92" s="171" t="str">
        <f>IF($B92="","",(IHG!CN93+'3 INPUT SAP DATA'!AA96)/AR92)</f>
        <v/>
      </c>
      <c r="BE92" s="171" t="str">
        <f>IF($B92="","",(IHG!CO93+'3 INPUT SAP DATA'!AB96)/AS92)</f>
        <v/>
      </c>
      <c r="BF92" s="171" t="str">
        <f>IF($B92="","",(IHG!CP93+'3 INPUT SAP DATA'!AC96)/AT92)</f>
        <v/>
      </c>
      <c r="BG92" s="171" t="str">
        <f>IF($B92="","",(IHG!CQ93+'3 INPUT SAP DATA'!AD96)/AU92)</f>
        <v/>
      </c>
      <c r="BH92" s="171" t="str">
        <f>IF($B92="","",(IHG!CR93+'3 INPUT SAP DATA'!AE96)/AV92)</f>
        <v/>
      </c>
      <c r="BI92" s="171" t="str">
        <f>IF($B92="","",(IHG!CS93+'3 INPUT SAP DATA'!AF96)/AW92)</f>
        <v/>
      </c>
      <c r="BJ92" s="171" t="str">
        <f>IF($B92="","",(IHG!CT93+'3 INPUT SAP DATA'!AG96)/AX92)</f>
        <v/>
      </c>
      <c r="BK92" s="171" t="str">
        <f t="shared" si="49"/>
        <v/>
      </c>
      <c r="BL92" s="171" t="str">
        <f t="shared" si="50"/>
        <v/>
      </c>
      <c r="BM92" s="171" t="str">
        <f t="shared" si="51"/>
        <v/>
      </c>
      <c r="BN92" s="171" t="str">
        <f t="shared" si="52"/>
        <v/>
      </c>
      <c r="BO92" s="171" t="str">
        <f t="shared" si="53"/>
        <v/>
      </c>
      <c r="BP92" s="171" t="str">
        <f t="shared" si="54"/>
        <v/>
      </c>
      <c r="BQ92" s="171" t="str">
        <f t="shared" si="55"/>
        <v/>
      </c>
      <c r="BR92" s="171" t="str">
        <f t="shared" si="56"/>
        <v/>
      </c>
      <c r="BS92" s="171" t="str">
        <f t="shared" si="57"/>
        <v/>
      </c>
      <c r="BT92" s="171" t="str">
        <f t="shared" si="58"/>
        <v/>
      </c>
      <c r="BU92" s="171" t="str">
        <f t="shared" si="59"/>
        <v/>
      </c>
      <c r="BV92" s="171" t="str">
        <f t="shared" si="60"/>
        <v/>
      </c>
    </row>
    <row r="93" spans="2:74" s="17" customFormat="1" ht="19.899999999999999" customHeight="1">
      <c r="B93" s="16" t="str">
        <f>IF('3 INPUT SAP DATA'!H97="","",'3 INPUT SAP DATA'!H97)</f>
        <v/>
      </c>
      <c r="C93" s="24" t="str">
        <f>IF($B93="","",'Infiltration &amp; Ventilation'!AR93+'3 INPUT SAP DATA'!$U97)</f>
        <v/>
      </c>
      <c r="D93" s="24" t="str">
        <f>IF($B93="","",'Infiltration &amp; Ventilation'!AS93+'3 INPUT SAP DATA'!$U97)</f>
        <v/>
      </c>
      <c r="E93" s="24" t="str">
        <f>IF($B93="","",'Infiltration &amp; Ventilation'!AT93+'3 INPUT SAP DATA'!$U97)</f>
        <v/>
      </c>
      <c r="F93" s="24" t="str">
        <f>IF($B93="","",'Infiltration &amp; Ventilation'!AU93+'3 INPUT SAP DATA'!$U97)</f>
        <v/>
      </c>
      <c r="G93" s="24" t="str">
        <f>IF($B93="","",'Infiltration &amp; Ventilation'!AV93+'3 INPUT SAP DATA'!$U97)</f>
        <v/>
      </c>
      <c r="H93" s="24" t="str">
        <f>IF($B93="","",'Infiltration &amp; Ventilation'!AW93+'3 INPUT SAP DATA'!$U97)</f>
        <v/>
      </c>
      <c r="I93" s="24" t="str">
        <f>IF($B93="","",'Infiltration &amp; Ventilation'!AX93+'3 INPUT SAP DATA'!$U97)</f>
        <v/>
      </c>
      <c r="J93" s="24" t="str">
        <f>IF($B93="","",'Infiltration &amp; Ventilation'!AY93+'3 INPUT SAP DATA'!$U97)</f>
        <v/>
      </c>
      <c r="K93" s="24" t="str">
        <f>IF($B93="","",'Infiltration &amp; Ventilation'!AZ93+'3 INPUT SAP DATA'!$U97)</f>
        <v/>
      </c>
      <c r="L93" s="24" t="str">
        <f>IF($B93="","",'Infiltration &amp; Ventilation'!BA93+'3 INPUT SAP DATA'!$U97)</f>
        <v/>
      </c>
      <c r="M93" s="24" t="str">
        <f>IF($B93="","",'Infiltration &amp; Ventilation'!BB93+'3 INPUT SAP DATA'!$U97)</f>
        <v/>
      </c>
      <c r="N93" s="24" t="str">
        <f>IF($B93="","",'Infiltration &amp; Ventilation'!BC93+'3 INPUT SAP DATA'!$U97)</f>
        <v/>
      </c>
      <c r="O93" s="176" t="str">
        <f>IF($B93="","",'3 INPUT SAP DATA'!$T97/(3.6*(C93/'3 INPUT SAP DATA'!$K97)))</f>
        <v/>
      </c>
      <c r="P93" s="176" t="str">
        <f>IF($B93="","",'3 INPUT SAP DATA'!$T97/(3.6*(D93/'3 INPUT SAP DATA'!$K97)))</f>
        <v/>
      </c>
      <c r="Q93" s="176" t="str">
        <f>IF($B93="","",'3 INPUT SAP DATA'!$T97/(3.6*(E93/'3 INPUT SAP DATA'!$K97)))</f>
        <v/>
      </c>
      <c r="R93" s="176" t="str">
        <f>IF($B93="","",'3 INPUT SAP DATA'!$T97/(3.6*(F93/'3 INPUT SAP DATA'!$K97)))</f>
        <v/>
      </c>
      <c r="S93" s="176" t="str">
        <f>IF($B93="","",'3 INPUT SAP DATA'!$T97/(3.6*(G93/'3 INPUT SAP DATA'!$K97)))</f>
        <v/>
      </c>
      <c r="T93" s="176" t="str">
        <f>IF($B93="","",'3 INPUT SAP DATA'!$T97/(3.6*(H93/'3 INPUT SAP DATA'!$K97)))</f>
        <v/>
      </c>
      <c r="U93" s="176" t="str">
        <f>IF($B93="","",'3 INPUT SAP DATA'!$T97/(3.6*(I93/'3 INPUT SAP DATA'!$K97)))</f>
        <v/>
      </c>
      <c r="V93" s="176" t="str">
        <f>IF($B93="","",'3 INPUT SAP DATA'!$T97/(3.6*(J93/'3 INPUT SAP DATA'!$K97)))</f>
        <v/>
      </c>
      <c r="W93" s="176" t="str">
        <f>IF($B93="","",'3 INPUT SAP DATA'!$T97/(3.6*(K93/'3 INPUT SAP DATA'!$K97)))</f>
        <v/>
      </c>
      <c r="X93" s="176" t="str">
        <f>IF($B93="","",'3 INPUT SAP DATA'!$T97/(3.6*(L93/'3 INPUT SAP DATA'!$K97)))</f>
        <v/>
      </c>
      <c r="Y93" s="176" t="str">
        <f>IF($B93="","",'3 INPUT SAP DATA'!$T97/(3.6*(M93/'3 INPUT SAP DATA'!$K97)))</f>
        <v/>
      </c>
      <c r="Z93" s="176" t="str">
        <f>IF($B93="","",'3 INPUT SAP DATA'!$T97/(3.6*(N93/'3 INPUT SAP DATA'!$K97)))</f>
        <v/>
      </c>
      <c r="AA93" s="176" t="str">
        <f t="shared" si="37"/>
        <v/>
      </c>
      <c r="AB93" s="176" t="str">
        <f t="shared" si="38"/>
        <v/>
      </c>
      <c r="AC93" s="176" t="str">
        <f t="shared" si="39"/>
        <v/>
      </c>
      <c r="AD93" s="176" t="str">
        <f t="shared" si="40"/>
        <v/>
      </c>
      <c r="AE93" s="176" t="str">
        <f t="shared" si="41"/>
        <v/>
      </c>
      <c r="AF93" s="176" t="str">
        <f t="shared" si="42"/>
        <v/>
      </c>
      <c r="AG93" s="176" t="str">
        <f t="shared" si="43"/>
        <v/>
      </c>
      <c r="AH93" s="176" t="str">
        <f t="shared" si="44"/>
        <v/>
      </c>
      <c r="AI93" s="176" t="str">
        <f t="shared" si="45"/>
        <v/>
      </c>
      <c r="AJ93" s="176" t="str">
        <f t="shared" si="46"/>
        <v/>
      </c>
      <c r="AK93" s="176" t="str">
        <f t="shared" si="47"/>
        <v/>
      </c>
      <c r="AL93" s="176" t="str">
        <f t="shared" si="48"/>
        <v/>
      </c>
      <c r="AM93" s="175" t="str">
        <f>IF($B93="", "", C93 * (HLOOKUP(AM$8, Data!$D$21:$O$22, 2, FALSE) - INDEX(Data!D$26:D$47, MATCH('3 INPUT SAP DATA'!$C$6, Data!$C$26:$C$47, 0))))</f>
        <v/>
      </c>
      <c r="AN93" s="175" t="str">
        <f>IF($B93="", "", D93 * (HLOOKUP(AN$8, Data!$D$21:$O$22, 2, FALSE) - INDEX(Data!E$26:E$47, MATCH('3 INPUT SAP DATA'!$C$6, Data!$C$26:$C$47, 0))))</f>
        <v/>
      </c>
      <c r="AO93" s="175" t="str">
        <f>IF($B93="", "", E93 * (HLOOKUP(AO$8, Data!$D$21:$O$22, 2, FALSE) - INDEX(Data!F$26:F$47, MATCH('3 INPUT SAP DATA'!$C$6, Data!$C$26:$C$47, 0))))</f>
        <v/>
      </c>
      <c r="AP93" s="175" t="str">
        <f>IF($B93="", "", F93 * (HLOOKUP(AP$8, Data!$D$21:$O$22, 2, FALSE) - INDEX(Data!G$26:G$47, MATCH('3 INPUT SAP DATA'!$C$6, Data!$C$26:$C$47, 0))))</f>
        <v/>
      </c>
      <c r="AQ93" s="175" t="str">
        <f>IF($B93="", "", G93 * (HLOOKUP(AQ$8, Data!$D$21:$O$22, 2, FALSE) - INDEX(Data!H$26:H$47, MATCH('3 INPUT SAP DATA'!$C$6, Data!$C$26:$C$47, 0))))</f>
        <v/>
      </c>
      <c r="AR93" s="175" t="str">
        <f>IF($B93="", "", H93 * (HLOOKUP(AR$8, Data!$D$21:$O$22, 2, FALSE) - INDEX(Data!I$26:I$47, MATCH('3 INPUT SAP DATA'!$C$6, Data!$C$26:$C$47, 0))))</f>
        <v/>
      </c>
      <c r="AS93" s="175" t="str">
        <f>IF($B93="", "", I93 * (HLOOKUP(AS$8, Data!$D$21:$O$22, 2, FALSE) - INDEX(Data!J$26:J$47, MATCH('3 INPUT SAP DATA'!$C$6, Data!$C$26:$C$47, 0))))</f>
        <v/>
      </c>
      <c r="AT93" s="175" t="str">
        <f>IF($B93="", "", J93 * (HLOOKUP(AT$8, Data!$D$21:$O$22, 2, FALSE) - INDEX(Data!K$26:K$47, MATCH('3 INPUT SAP DATA'!$C$6, Data!$C$26:$C$47, 0))))</f>
        <v/>
      </c>
      <c r="AU93" s="175" t="str">
        <f>IF($B93="", "", K93 * (HLOOKUP(AU$8, Data!$D$21:$O$22, 2, FALSE) - INDEX(Data!L$26:L$47, MATCH('3 INPUT SAP DATA'!$C$6, Data!$C$26:$C$47, 0))))</f>
        <v/>
      </c>
      <c r="AV93" s="175" t="str">
        <f>IF($B93="", "", L93 * (HLOOKUP(AV$8, Data!$D$21:$O$22, 2, FALSE) - INDEX(Data!M$26:M$47, MATCH('3 INPUT SAP DATA'!$C$6, Data!$C$26:$C$47, 0))))</f>
        <v/>
      </c>
      <c r="AW93" s="175" t="str">
        <f>IF($B93="", "", M93 * (HLOOKUP(AW$8, Data!$D$21:$O$22, 2, FALSE) - INDEX(Data!N$26:N$47, MATCH('3 INPUT SAP DATA'!$C$6, Data!$C$26:$C$47, 0))))</f>
        <v/>
      </c>
      <c r="AX93" s="175" t="str">
        <f>IF($B93="", "", N93 * (HLOOKUP(AX$8, Data!$D$21:$O$22, 2, FALSE) - INDEX(Data!O$26:O$47, MATCH('3 INPUT SAP DATA'!$C$6, Data!$C$26:$C$47, 0))))</f>
        <v/>
      </c>
      <c r="AY93" s="171" t="str">
        <f>IF($B93="","",(IHG!CI94+'3 INPUT SAP DATA'!V97)/AM93)</f>
        <v/>
      </c>
      <c r="AZ93" s="171" t="str">
        <f>IF($B93="","",(IHG!CJ94+'3 INPUT SAP DATA'!W97)/AN93)</f>
        <v/>
      </c>
      <c r="BA93" s="171" t="str">
        <f>IF($B93="","",(IHG!CK94+'3 INPUT SAP DATA'!X97)/AO93)</f>
        <v/>
      </c>
      <c r="BB93" s="171" t="str">
        <f>IF($B93="","",(IHG!CL94+'3 INPUT SAP DATA'!Y97)/AP93)</f>
        <v/>
      </c>
      <c r="BC93" s="171" t="str">
        <f>IF($B93="","",(IHG!CM94+'3 INPUT SAP DATA'!Z97)/AQ93)</f>
        <v/>
      </c>
      <c r="BD93" s="171" t="str">
        <f>IF($B93="","",(IHG!CN94+'3 INPUT SAP DATA'!AA97)/AR93)</f>
        <v/>
      </c>
      <c r="BE93" s="171" t="str">
        <f>IF($B93="","",(IHG!CO94+'3 INPUT SAP DATA'!AB97)/AS93)</f>
        <v/>
      </c>
      <c r="BF93" s="171" t="str">
        <f>IF($B93="","",(IHG!CP94+'3 INPUT SAP DATA'!AC97)/AT93)</f>
        <v/>
      </c>
      <c r="BG93" s="171" t="str">
        <f>IF($B93="","",(IHG!CQ94+'3 INPUT SAP DATA'!AD97)/AU93)</f>
        <v/>
      </c>
      <c r="BH93" s="171" t="str">
        <f>IF($B93="","",(IHG!CR94+'3 INPUT SAP DATA'!AE97)/AV93)</f>
        <v/>
      </c>
      <c r="BI93" s="171" t="str">
        <f>IF($B93="","",(IHG!CS94+'3 INPUT SAP DATA'!AF97)/AW93)</f>
        <v/>
      </c>
      <c r="BJ93" s="171" t="str">
        <f>IF($B93="","",(IHG!CT94+'3 INPUT SAP DATA'!AG97)/AX93)</f>
        <v/>
      </c>
      <c r="BK93" s="171" t="str">
        <f t="shared" si="49"/>
        <v/>
      </c>
      <c r="BL93" s="171" t="str">
        <f t="shared" si="50"/>
        <v/>
      </c>
      <c r="BM93" s="171" t="str">
        <f t="shared" si="51"/>
        <v/>
      </c>
      <c r="BN93" s="171" t="str">
        <f t="shared" si="52"/>
        <v/>
      </c>
      <c r="BO93" s="171" t="str">
        <f t="shared" si="53"/>
        <v/>
      </c>
      <c r="BP93" s="171" t="str">
        <f t="shared" si="54"/>
        <v/>
      </c>
      <c r="BQ93" s="171" t="str">
        <f t="shared" si="55"/>
        <v/>
      </c>
      <c r="BR93" s="171" t="str">
        <f t="shared" si="56"/>
        <v/>
      </c>
      <c r="BS93" s="171" t="str">
        <f t="shared" si="57"/>
        <v/>
      </c>
      <c r="BT93" s="171" t="str">
        <f t="shared" si="58"/>
        <v/>
      </c>
      <c r="BU93" s="171" t="str">
        <f t="shared" si="59"/>
        <v/>
      </c>
      <c r="BV93" s="171" t="str">
        <f t="shared" si="60"/>
        <v/>
      </c>
    </row>
    <row r="94" spans="2:74" s="17" customFormat="1" ht="19.899999999999999" customHeight="1">
      <c r="B94" s="16" t="str">
        <f>IF('3 INPUT SAP DATA'!H98="","",'3 INPUT SAP DATA'!H98)</f>
        <v/>
      </c>
      <c r="C94" s="24" t="str">
        <f>IF($B94="","",'Infiltration &amp; Ventilation'!AR94+'3 INPUT SAP DATA'!$U98)</f>
        <v/>
      </c>
      <c r="D94" s="24" t="str">
        <f>IF($B94="","",'Infiltration &amp; Ventilation'!AS94+'3 INPUT SAP DATA'!$U98)</f>
        <v/>
      </c>
      <c r="E94" s="24" t="str">
        <f>IF($B94="","",'Infiltration &amp; Ventilation'!AT94+'3 INPUT SAP DATA'!$U98)</f>
        <v/>
      </c>
      <c r="F94" s="24" t="str">
        <f>IF($B94="","",'Infiltration &amp; Ventilation'!AU94+'3 INPUT SAP DATA'!$U98)</f>
        <v/>
      </c>
      <c r="G94" s="24" t="str">
        <f>IF($B94="","",'Infiltration &amp; Ventilation'!AV94+'3 INPUT SAP DATA'!$U98)</f>
        <v/>
      </c>
      <c r="H94" s="24" t="str">
        <f>IF($B94="","",'Infiltration &amp; Ventilation'!AW94+'3 INPUT SAP DATA'!$U98)</f>
        <v/>
      </c>
      <c r="I94" s="24" t="str">
        <f>IF($B94="","",'Infiltration &amp; Ventilation'!AX94+'3 INPUT SAP DATA'!$U98)</f>
        <v/>
      </c>
      <c r="J94" s="24" t="str">
        <f>IF($B94="","",'Infiltration &amp; Ventilation'!AY94+'3 INPUT SAP DATA'!$U98)</f>
        <v/>
      </c>
      <c r="K94" s="24" t="str">
        <f>IF($B94="","",'Infiltration &amp; Ventilation'!AZ94+'3 INPUT SAP DATA'!$U98)</f>
        <v/>
      </c>
      <c r="L94" s="24" t="str">
        <f>IF($B94="","",'Infiltration &amp; Ventilation'!BA94+'3 INPUT SAP DATA'!$U98)</f>
        <v/>
      </c>
      <c r="M94" s="24" t="str">
        <f>IF($B94="","",'Infiltration &amp; Ventilation'!BB94+'3 INPUT SAP DATA'!$U98)</f>
        <v/>
      </c>
      <c r="N94" s="24" t="str">
        <f>IF($B94="","",'Infiltration &amp; Ventilation'!BC94+'3 INPUT SAP DATA'!$U98)</f>
        <v/>
      </c>
      <c r="O94" s="176" t="str">
        <f>IF($B94="","",'3 INPUT SAP DATA'!$T98/(3.6*(C94/'3 INPUT SAP DATA'!$K98)))</f>
        <v/>
      </c>
      <c r="P94" s="176" t="str">
        <f>IF($B94="","",'3 INPUT SAP DATA'!$T98/(3.6*(D94/'3 INPUT SAP DATA'!$K98)))</f>
        <v/>
      </c>
      <c r="Q94" s="176" t="str">
        <f>IF($B94="","",'3 INPUT SAP DATA'!$T98/(3.6*(E94/'3 INPUT SAP DATA'!$K98)))</f>
        <v/>
      </c>
      <c r="R94" s="176" t="str">
        <f>IF($B94="","",'3 INPUT SAP DATA'!$T98/(3.6*(F94/'3 INPUT SAP DATA'!$K98)))</f>
        <v/>
      </c>
      <c r="S94" s="176" t="str">
        <f>IF($B94="","",'3 INPUT SAP DATA'!$T98/(3.6*(G94/'3 INPUT SAP DATA'!$K98)))</f>
        <v/>
      </c>
      <c r="T94" s="176" t="str">
        <f>IF($B94="","",'3 INPUT SAP DATA'!$T98/(3.6*(H94/'3 INPUT SAP DATA'!$K98)))</f>
        <v/>
      </c>
      <c r="U94" s="176" t="str">
        <f>IF($B94="","",'3 INPUT SAP DATA'!$T98/(3.6*(I94/'3 INPUT SAP DATA'!$K98)))</f>
        <v/>
      </c>
      <c r="V94" s="176" t="str">
        <f>IF($B94="","",'3 INPUT SAP DATA'!$T98/(3.6*(J94/'3 INPUT SAP DATA'!$K98)))</f>
        <v/>
      </c>
      <c r="W94" s="176" t="str">
        <f>IF($B94="","",'3 INPUT SAP DATA'!$T98/(3.6*(K94/'3 INPUT SAP DATA'!$K98)))</f>
        <v/>
      </c>
      <c r="X94" s="176" t="str">
        <f>IF($B94="","",'3 INPUT SAP DATA'!$T98/(3.6*(L94/'3 INPUT SAP DATA'!$K98)))</f>
        <v/>
      </c>
      <c r="Y94" s="176" t="str">
        <f>IF($B94="","",'3 INPUT SAP DATA'!$T98/(3.6*(M94/'3 INPUT SAP DATA'!$K98)))</f>
        <v/>
      </c>
      <c r="Z94" s="176" t="str">
        <f>IF($B94="","",'3 INPUT SAP DATA'!$T98/(3.6*(N94/'3 INPUT SAP DATA'!$K98)))</f>
        <v/>
      </c>
      <c r="AA94" s="176" t="str">
        <f t="shared" si="37"/>
        <v/>
      </c>
      <c r="AB94" s="176" t="str">
        <f t="shared" si="38"/>
        <v/>
      </c>
      <c r="AC94" s="176" t="str">
        <f t="shared" si="39"/>
        <v/>
      </c>
      <c r="AD94" s="176" t="str">
        <f t="shared" si="40"/>
        <v/>
      </c>
      <c r="AE94" s="176" t="str">
        <f t="shared" si="41"/>
        <v/>
      </c>
      <c r="AF94" s="176" t="str">
        <f t="shared" si="42"/>
        <v/>
      </c>
      <c r="AG94" s="176" t="str">
        <f t="shared" si="43"/>
        <v/>
      </c>
      <c r="AH94" s="176" t="str">
        <f t="shared" si="44"/>
        <v/>
      </c>
      <c r="AI94" s="176" t="str">
        <f t="shared" si="45"/>
        <v/>
      </c>
      <c r="AJ94" s="176" t="str">
        <f t="shared" si="46"/>
        <v/>
      </c>
      <c r="AK94" s="176" t="str">
        <f t="shared" si="47"/>
        <v/>
      </c>
      <c r="AL94" s="176" t="str">
        <f t="shared" si="48"/>
        <v/>
      </c>
      <c r="AM94" s="175" t="str">
        <f>IF($B94="", "", C94 * (HLOOKUP(AM$8, Data!$D$21:$O$22, 2, FALSE) - INDEX(Data!D$26:D$47, MATCH('3 INPUT SAP DATA'!$C$6, Data!$C$26:$C$47, 0))))</f>
        <v/>
      </c>
      <c r="AN94" s="175" t="str">
        <f>IF($B94="", "", D94 * (HLOOKUP(AN$8, Data!$D$21:$O$22, 2, FALSE) - INDEX(Data!E$26:E$47, MATCH('3 INPUT SAP DATA'!$C$6, Data!$C$26:$C$47, 0))))</f>
        <v/>
      </c>
      <c r="AO94" s="175" t="str">
        <f>IF($B94="", "", E94 * (HLOOKUP(AO$8, Data!$D$21:$O$22, 2, FALSE) - INDEX(Data!F$26:F$47, MATCH('3 INPUT SAP DATA'!$C$6, Data!$C$26:$C$47, 0))))</f>
        <v/>
      </c>
      <c r="AP94" s="175" t="str">
        <f>IF($B94="", "", F94 * (HLOOKUP(AP$8, Data!$D$21:$O$22, 2, FALSE) - INDEX(Data!G$26:G$47, MATCH('3 INPUT SAP DATA'!$C$6, Data!$C$26:$C$47, 0))))</f>
        <v/>
      </c>
      <c r="AQ94" s="175" t="str">
        <f>IF($B94="", "", G94 * (HLOOKUP(AQ$8, Data!$D$21:$O$22, 2, FALSE) - INDEX(Data!H$26:H$47, MATCH('3 INPUT SAP DATA'!$C$6, Data!$C$26:$C$47, 0))))</f>
        <v/>
      </c>
      <c r="AR94" s="175" t="str">
        <f>IF($B94="", "", H94 * (HLOOKUP(AR$8, Data!$D$21:$O$22, 2, FALSE) - INDEX(Data!I$26:I$47, MATCH('3 INPUT SAP DATA'!$C$6, Data!$C$26:$C$47, 0))))</f>
        <v/>
      </c>
      <c r="AS94" s="175" t="str">
        <f>IF($B94="", "", I94 * (HLOOKUP(AS$8, Data!$D$21:$O$22, 2, FALSE) - INDEX(Data!J$26:J$47, MATCH('3 INPUT SAP DATA'!$C$6, Data!$C$26:$C$47, 0))))</f>
        <v/>
      </c>
      <c r="AT94" s="175" t="str">
        <f>IF($B94="", "", J94 * (HLOOKUP(AT$8, Data!$D$21:$O$22, 2, FALSE) - INDEX(Data!K$26:K$47, MATCH('3 INPUT SAP DATA'!$C$6, Data!$C$26:$C$47, 0))))</f>
        <v/>
      </c>
      <c r="AU94" s="175" t="str">
        <f>IF($B94="", "", K94 * (HLOOKUP(AU$8, Data!$D$21:$O$22, 2, FALSE) - INDEX(Data!L$26:L$47, MATCH('3 INPUT SAP DATA'!$C$6, Data!$C$26:$C$47, 0))))</f>
        <v/>
      </c>
      <c r="AV94" s="175" t="str">
        <f>IF($B94="", "", L94 * (HLOOKUP(AV$8, Data!$D$21:$O$22, 2, FALSE) - INDEX(Data!M$26:M$47, MATCH('3 INPUT SAP DATA'!$C$6, Data!$C$26:$C$47, 0))))</f>
        <v/>
      </c>
      <c r="AW94" s="175" t="str">
        <f>IF($B94="", "", M94 * (HLOOKUP(AW$8, Data!$D$21:$O$22, 2, FALSE) - INDEX(Data!N$26:N$47, MATCH('3 INPUT SAP DATA'!$C$6, Data!$C$26:$C$47, 0))))</f>
        <v/>
      </c>
      <c r="AX94" s="175" t="str">
        <f>IF($B94="", "", N94 * (HLOOKUP(AX$8, Data!$D$21:$O$22, 2, FALSE) - INDEX(Data!O$26:O$47, MATCH('3 INPUT SAP DATA'!$C$6, Data!$C$26:$C$47, 0))))</f>
        <v/>
      </c>
      <c r="AY94" s="171" t="str">
        <f>IF($B94="","",(IHG!CI95+'3 INPUT SAP DATA'!V98)/AM94)</f>
        <v/>
      </c>
      <c r="AZ94" s="171" t="str">
        <f>IF($B94="","",(IHG!CJ95+'3 INPUT SAP DATA'!W98)/AN94)</f>
        <v/>
      </c>
      <c r="BA94" s="171" t="str">
        <f>IF($B94="","",(IHG!CK95+'3 INPUT SAP DATA'!X98)/AO94)</f>
        <v/>
      </c>
      <c r="BB94" s="171" t="str">
        <f>IF($B94="","",(IHG!CL95+'3 INPUT SAP DATA'!Y98)/AP94)</f>
        <v/>
      </c>
      <c r="BC94" s="171" t="str">
        <f>IF($B94="","",(IHG!CM95+'3 INPUT SAP DATA'!Z98)/AQ94)</f>
        <v/>
      </c>
      <c r="BD94" s="171" t="str">
        <f>IF($B94="","",(IHG!CN95+'3 INPUT SAP DATA'!AA98)/AR94)</f>
        <v/>
      </c>
      <c r="BE94" s="171" t="str">
        <f>IF($B94="","",(IHG!CO95+'3 INPUT SAP DATA'!AB98)/AS94)</f>
        <v/>
      </c>
      <c r="BF94" s="171" t="str">
        <f>IF($B94="","",(IHG!CP95+'3 INPUT SAP DATA'!AC98)/AT94)</f>
        <v/>
      </c>
      <c r="BG94" s="171" t="str">
        <f>IF($B94="","",(IHG!CQ95+'3 INPUT SAP DATA'!AD98)/AU94)</f>
        <v/>
      </c>
      <c r="BH94" s="171" t="str">
        <f>IF($B94="","",(IHG!CR95+'3 INPUT SAP DATA'!AE98)/AV94)</f>
        <v/>
      </c>
      <c r="BI94" s="171" t="str">
        <f>IF($B94="","",(IHG!CS95+'3 INPUT SAP DATA'!AF98)/AW94)</f>
        <v/>
      </c>
      <c r="BJ94" s="171" t="str">
        <f>IF($B94="","",(IHG!CT95+'3 INPUT SAP DATA'!AG98)/AX94)</f>
        <v/>
      </c>
      <c r="BK94" s="171" t="str">
        <f t="shared" si="49"/>
        <v/>
      </c>
      <c r="BL94" s="171" t="str">
        <f t="shared" si="50"/>
        <v/>
      </c>
      <c r="BM94" s="171" t="str">
        <f t="shared" si="51"/>
        <v/>
      </c>
      <c r="BN94" s="171" t="str">
        <f t="shared" si="52"/>
        <v/>
      </c>
      <c r="BO94" s="171" t="str">
        <f t="shared" si="53"/>
        <v/>
      </c>
      <c r="BP94" s="171" t="str">
        <f t="shared" si="54"/>
        <v/>
      </c>
      <c r="BQ94" s="171" t="str">
        <f t="shared" si="55"/>
        <v/>
      </c>
      <c r="BR94" s="171" t="str">
        <f t="shared" si="56"/>
        <v/>
      </c>
      <c r="BS94" s="171" t="str">
        <f t="shared" si="57"/>
        <v/>
      </c>
      <c r="BT94" s="171" t="str">
        <f t="shared" si="58"/>
        <v/>
      </c>
      <c r="BU94" s="171" t="str">
        <f t="shared" si="59"/>
        <v/>
      </c>
      <c r="BV94" s="171" t="str">
        <f t="shared" si="60"/>
        <v/>
      </c>
    </row>
    <row r="95" spans="2:74" s="17" customFormat="1" ht="19.899999999999999" customHeight="1">
      <c r="B95" s="16" t="str">
        <f>IF('3 INPUT SAP DATA'!H99="","",'3 INPUT SAP DATA'!H99)</f>
        <v/>
      </c>
      <c r="C95" s="24" t="str">
        <f>IF($B95="","",'Infiltration &amp; Ventilation'!AR95+'3 INPUT SAP DATA'!$U99)</f>
        <v/>
      </c>
      <c r="D95" s="24" t="str">
        <f>IF($B95="","",'Infiltration &amp; Ventilation'!AS95+'3 INPUT SAP DATA'!$U99)</f>
        <v/>
      </c>
      <c r="E95" s="24" t="str">
        <f>IF($B95="","",'Infiltration &amp; Ventilation'!AT95+'3 INPUT SAP DATA'!$U99)</f>
        <v/>
      </c>
      <c r="F95" s="24" t="str">
        <f>IF($B95="","",'Infiltration &amp; Ventilation'!AU95+'3 INPUT SAP DATA'!$U99)</f>
        <v/>
      </c>
      <c r="G95" s="24" t="str">
        <f>IF($B95="","",'Infiltration &amp; Ventilation'!AV95+'3 INPUT SAP DATA'!$U99)</f>
        <v/>
      </c>
      <c r="H95" s="24" t="str">
        <f>IF($B95="","",'Infiltration &amp; Ventilation'!AW95+'3 INPUT SAP DATA'!$U99)</f>
        <v/>
      </c>
      <c r="I95" s="24" t="str">
        <f>IF($B95="","",'Infiltration &amp; Ventilation'!AX95+'3 INPUT SAP DATA'!$U99)</f>
        <v/>
      </c>
      <c r="J95" s="24" t="str">
        <f>IF($B95="","",'Infiltration &amp; Ventilation'!AY95+'3 INPUT SAP DATA'!$U99)</f>
        <v/>
      </c>
      <c r="K95" s="24" t="str">
        <f>IF($B95="","",'Infiltration &amp; Ventilation'!AZ95+'3 INPUT SAP DATA'!$U99)</f>
        <v/>
      </c>
      <c r="L95" s="24" t="str">
        <f>IF($B95="","",'Infiltration &amp; Ventilation'!BA95+'3 INPUT SAP DATA'!$U99)</f>
        <v/>
      </c>
      <c r="M95" s="24" t="str">
        <f>IF($B95="","",'Infiltration &amp; Ventilation'!BB95+'3 INPUT SAP DATA'!$U99)</f>
        <v/>
      </c>
      <c r="N95" s="24" t="str">
        <f>IF($B95="","",'Infiltration &amp; Ventilation'!BC95+'3 INPUT SAP DATA'!$U99)</f>
        <v/>
      </c>
      <c r="O95" s="176" t="str">
        <f>IF($B95="","",'3 INPUT SAP DATA'!$T99/(3.6*(C95/'3 INPUT SAP DATA'!$K99)))</f>
        <v/>
      </c>
      <c r="P95" s="176" t="str">
        <f>IF($B95="","",'3 INPUT SAP DATA'!$T99/(3.6*(D95/'3 INPUT SAP DATA'!$K99)))</f>
        <v/>
      </c>
      <c r="Q95" s="176" t="str">
        <f>IF($B95="","",'3 INPUT SAP DATA'!$T99/(3.6*(E95/'3 INPUT SAP DATA'!$K99)))</f>
        <v/>
      </c>
      <c r="R95" s="176" t="str">
        <f>IF($B95="","",'3 INPUT SAP DATA'!$T99/(3.6*(F95/'3 INPUT SAP DATA'!$K99)))</f>
        <v/>
      </c>
      <c r="S95" s="176" t="str">
        <f>IF($B95="","",'3 INPUT SAP DATA'!$T99/(3.6*(G95/'3 INPUT SAP DATA'!$K99)))</f>
        <v/>
      </c>
      <c r="T95" s="176" t="str">
        <f>IF($B95="","",'3 INPUT SAP DATA'!$T99/(3.6*(H95/'3 INPUT SAP DATA'!$K99)))</f>
        <v/>
      </c>
      <c r="U95" s="176" t="str">
        <f>IF($B95="","",'3 INPUT SAP DATA'!$T99/(3.6*(I95/'3 INPUT SAP DATA'!$K99)))</f>
        <v/>
      </c>
      <c r="V95" s="176" t="str">
        <f>IF($B95="","",'3 INPUT SAP DATA'!$T99/(3.6*(J95/'3 INPUT SAP DATA'!$K99)))</f>
        <v/>
      </c>
      <c r="W95" s="176" t="str">
        <f>IF($B95="","",'3 INPUT SAP DATA'!$T99/(3.6*(K95/'3 INPUT SAP DATA'!$K99)))</f>
        <v/>
      </c>
      <c r="X95" s="176" t="str">
        <f>IF($B95="","",'3 INPUT SAP DATA'!$T99/(3.6*(L95/'3 INPUT SAP DATA'!$K99)))</f>
        <v/>
      </c>
      <c r="Y95" s="176" t="str">
        <f>IF($B95="","",'3 INPUT SAP DATA'!$T99/(3.6*(M95/'3 INPUT SAP DATA'!$K99)))</f>
        <v/>
      </c>
      <c r="Z95" s="176" t="str">
        <f>IF($B95="","",'3 INPUT SAP DATA'!$T99/(3.6*(N95/'3 INPUT SAP DATA'!$K99)))</f>
        <v/>
      </c>
      <c r="AA95" s="176" t="str">
        <f t="shared" si="37"/>
        <v/>
      </c>
      <c r="AB95" s="176" t="str">
        <f t="shared" si="38"/>
        <v/>
      </c>
      <c r="AC95" s="176" t="str">
        <f t="shared" si="39"/>
        <v/>
      </c>
      <c r="AD95" s="176" t="str">
        <f t="shared" si="40"/>
        <v/>
      </c>
      <c r="AE95" s="176" t="str">
        <f t="shared" si="41"/>
        <v/>
      </c>
      <c r="AF95" s="176" t="str">
        <f t="shared" si="42"/>
        <v/>
      </c>
      <c r="AG95" s="176" t="str">
        <f t="shared" si="43"/>
        <v/>
      </c>
      <c r="AH95" s="176" t="str">
        <f t="shared" si="44"/>
        <v/>
      </c>
      <c r="AI95" s="176" t="str">
        <f t="shared" si="45"/>
        <v/>
      </c>
      <c r="AJ95" s="176" t="str">
        <f t="shared" si="46"/>
        <v/>
      </c>
      <c r="AK95" s="176" t="str">
        <f t="shared" si="47"/>
        <v/>
      </c>
      <c r="AL95" s="176" t="str">
        <f t="shared" si="48"/>
        <v/>
      </c>
      <c r="AM95" s="175" t="str">
        <f>IF($B95="", "", C95 * (HLOOKUP(AM$8, Data!$D$21:$O$22, 2, FALSE) - INDEX(Data!D$26:D$47, MATCH('3 INPUT SAP DATA'!$C$6, Data!$C$26:$C$47, 0))))</f>
        <v/>
      </c>
      <c r="AN95" s="175" t="str">
        <f>IF($B95="", "", D95 * (HLOOKUP(AN$8, Data!$D$21:$O$22, 2, FALSE) - INDEX(Data!E$26:E$47, MATCH('3 INPUT SAP DATA'!$C$6, Data!$C$26:$C$47, 0))))</f>
        <v/>
      </c>
      <c r="AO95" s="175" t="str">
        <f>IF($B95="", "", E95 * (HLOOKUP(AO$8, Data!$D$21:$O$22, 2, FALSE) - INDEX(Data!F$26:F$47, MATCH('3 INPUT SAP DATA'!$C$6, Data!$C$26:$C$47, 0))))</f>
        <v/>
      </c>
      <c r="AP95" s="175" t="str">
        <f>IF($B95="", "", F95 * (HLOOKUP(AP$8, Data!$D$21:$O$22, 2, FALSE) - INDEX(Data!G$26:G$47, MATCH('3 INPUT SAP DATA'!$C$6, Data!$C$26:$C$47, 0))))</f>
        <v/>
      </c>
      <c r="AQ95" s="175" t="str">
        <f>IF($B95="", "", G95 * (HLOOKUP(AQ$8, Data!$D$21:$O$22, 2, FALSE) - INDEX(Data!H$26:H$47, MATCH('3 INPUT SAP DATA'!$C$6, Data!$C$26:$C$47, 0))))</f>
        <v/>
      </c>
      <c r="AR95" s="175" t="str">
        <f>IF($B95="", "", H95 * (HLOOKUP(AR$8, Data!$D$21:$O$22, 2, FALSE) - INDEX(Data!I$26:I$47, MATCH('3 INPUT SAP DATA'!$C$6, Data!$C$26:$C$47, 0))))</f>
        <v/>
      </c>
      <c r="AS95" s="175" t="str">
        <f>IF($B95="", "", I95 * (HLOOKUP(AS$8, Data!$D$21:$O$22, 2, FALSE) - INDEX(Data!J$26:J$47, MATCH('3 INPUT SAP DATA'!$C$6, Data!$C$26:$C$47, 0))))</f>
        <v/>
      </c>
      <c r="AT95" s="175" t="str">
        <f>IF($B95="", "", J95 * (HLOOKUP(AT$8, Data!$D$21:$O$22, 2, FALSE) - INDEX(Data!K$26:K$47, MATCH('3 INPUT SAP DATA'!$C$6, Data!$C$26:$C$47, 0))))</f>
        <v/>
      </c>
      <c r="AU95" s="175" t="str">
        <f>IF($B95="", "", K95 * (HLOOKUP(AU$8, Data!$D$21:$O$22, 2, FALSE) - INDEX(Data!L$26:L$47, MATCH('3 INPUT SAP DATA'!$C$6, Data!$C$26:$C$47, 0))))</f>
        <v/>
      </c>
      <c r="AV95" s="175" t="str">
        <f>IF($B95="", "", L95 * (HLOOKUP(AV$8, Data!$D$21:$O$22, 2, FALSE) - INDEX(Data!M$26:M$47, MATCH('3 INPUT SAP DATA'!$C$6, Data!$C$26:$C$47, 0))))</f>
        <v/>
      </c>
      <c r="AW95" s="175" t="str">
        <f>IF($B95="", "", M95 * (HLOOKUP(AW$8, Data!$D$21:$O$22, 2, FALSE) - INDEX(Data!N$26:N$47, MATCH('3 INPUT SAP DATA'!$C$6, Data!$C$26:$C$47, 0))))</f>
        <v/>
      </c>
      <c r="AX95" s="175" t="str">
        <f>IF($B95="", "", N95 * (HLOOKUP(AX$8, Data!$D$21:$O$22, 2, FALSE) - INDEX(Data!O$26:O$47, MATCH('3 INPUT SAP DATA'!$C$6, Data!$C$26:$C$47, 0))))</f>
        <v/>
      </c>
      <c r="AY95" s="171" t="str">
        <f>IF($B95="","",(IHG!CI96+'3 INPUT SAP DATA'!V99)/AM95)</f>
        <v/>
      </c>
      <c r="AZ95" s="171" t="str">
        <f>IF($B95="","",(IHG!CJ96+'3 INPUT SAP DATA'!W99)/AN95)</f>
        <v/>
      </c>
      <c r="BA95" s="171" t="str">
        <f>IF($B95="","",(IHG!CK96+'3 INPUT SAP DATA'!X99)/AO95)</f>
        <v/>
      </c>
      <c r="BB95" s="171" t="str">
        <f>IF($B95="","",(IHG!CL96+'3 INPUT SAP DATA'!Y99)/AP95)</f>
        <v/>
      </c>
      <c r="BC95" s="171" t="str">
        <f>IF($B95="","",(IHG!CM96+'3 INPUT SAP DATA'!Z99)/AQ95)</f>
        <v/>
      </c>
      <c r="BD95" s="171" t="str">
        <f>IF($B95="","",(IHG!CN96+'3 INPUT SAP DATA'!AA99)/AR95)</f>
        <v/>
      </c>
      <c r="BE95" s="171" t="str">
        <f>IF($B95="","",(IHG!CO96+'3 INPUT SAP DATA'!AB99)/AS95)</f>
        <v/>
      </c>
      <c r="BF95" s="171" t="str">
        <f>IF($B95="","",(IHG!CP96+'3 INPUT SAP DATA'!AC99)/AT95)</f>
        <v/>
      </c>
      <c r="BG95" s="171" t="str">
        <f>IF($B95="","",(IHG!CQ96+'3 INPUT SAP DATA'!AD99)/AU95)</f>
        <v/>
      </c>
      <c r="BH95" s="171" t="str">
        <f>IF($B95="","",(IHG!CR96+'3 INPUT SAP DATA'!AE99)/AV95)</f>
        <v/>
      </c>
      <c r="BI95" s="171" t="str">
        <f>IF($B95="","",(IHG!CS96+'3 INPUT SAP DATA'!AF99)/AW95)</f>
        <v/>
      </c>
      <c r="BJ95" s="171" t="str">
        <f>IF($B95="","",(IHG!CT96+'3 INPUT SAP DATA'!AG99)/AX95)</f>
        <v/>
      </c>
      <c r="BK95" s="171" t="str">
        <f t="shared" si="49"/>
        <v/>
      </c>
      <c r="BL95" s="171" t="str">
        <f t="shared" si="50"/>
        <v/>
      </c>
      <c r="BM95" s="171" t="str">
        <f t="shared" si="51"/>
        <v/>
      </c>
      <c r="BN95" s="171" t="str">
        <f t="shared" si="52"/>
        <v/>
      </c>
      <c r="BO95" s="171" t="str">
        <f t="shared" si="53"/>
        <v/>
      </c>
      <c r="BP95" s="171" t="str">
        <f t="shared" si="54"/>
        <v/>
      </c>
      <c r="BQ95" s="171" t="str">
        <f t="shared" si="55"/>
        <v/>
      </c>
      <c r="BR95" s="171" t="str">
        <f t="shared" si="56"/>
        <v/>
      </c>
      <c r="BS95" s="171" t="str">
        <f t="shared" si="57"/>
        <v/>
      </c>
      <c r="BT95" s="171" t="str">
        <f t="shared" si="58"/>
        <v/>
      </c>
      <c r="BU95" s="171" t="str">
        <f t="shared" si="59"/>
        <v/>
      </c>
      <c r="BV95" s="171" t="str">
        <f t="shared" si="60"/>
        <v/>
      </c>
    </row>
    <row r="96" spans="2:74" s="17" customFormat="1" ht="19.899999999999999" customHeight="1">
      <c r="B96" s="16" t="str">
        <f>IF('3 INPUT SAP DATA'!H100="","",'3 INPUT SAP DATA'!H100)</f>
        <v/>
      </c>
      <c r="C96" s="24" t="str">
        <f>IF($B96="","",'Infiltration &amp; Ventilation'!AR96+'3 INPUT SAP DATA'!$U100)</f>
        <v/>
      </c>
      <c r="D96" s="24" t="str">
        <f>IF($B96="","",'Infiltration &amp; Ventilation'!AS96+'3 INPUT SAP DATA'!$U100)</f>
        <v/>
      </c>
      <c r="E96" s="24" t="str">
        <f>IF($B96="","",'Infiltration &amp; Ventilation'!AT96+'3 INPUT SAP DATA'!$U100)</f>
        <v/>
      </c>
      <c r="F96" s="24" t="str">
        <f>IF($B96="","",'Infiltration &amp; Ventilation'!AU96+'3 INPUT SAP DATA'!$U100)</f>
        <v/>
      </c>
      <c r="G96" s="24" t="str">
        <f>IF($B96="","",'Infiltration &amp; Ventilation'!AV96+'3 INPUT SAP DATA'!$U100)</f>
        <v/>
      </c>
      <c r="H96" s="24" t="str">
        <f>IF($B96="","",'Infiltration &amp; Ventilation'!AW96+'3 INPUT SAP DATA'!$U100)</f>
        <v/>
      </c>
      <c r="I96" s="24" t="str">
        <f>IF($B96="","",'Infiltration &amp; Ventilation'!AX96+'3 INPUT SAP DATA'!$U100)</f>
        <v/>
      </c>
      <c r="J96" s="24" t="str">
        <f>IF($B96="","",'Infiltration &amp; Ventilation'!AY96+'3 INPUT SAP DATA'!$U100)</f>
        <v/>
      </c>
      <c r="K96" s="24" t="str">
        <f>IF($B96="","",'Infiltration &amp; Ventilation'!AZ96+'3 INPUT SAP DATA'!$U100)</f>
        <v/>
      </c>
      <c r="L96" s="24" t="str">
        <f>IF($B96="","",'Infiltration &amp; Ventilation'!BA96+'3 INPUT SAP DATA'!$U100)</f>
        <v/>
      </c>
      <c r="M96" s="24" t="str">
        <f>IF($B96="","",'Infiltration &amp; Ventilation'!BB96+'3 INPUT SAP DATA'!$U100)</f>
        <v/>
      </c>
      <c r="N96" s="24" t="str">
        <f>IF($B96="","",'Infiltration &amp; Ventilation'!BC96+'3 INPUT SAP DATA'!$U100)</f>
        <v/>
      </c>
      <c r="O96" s="176" t="str">
        <f>IF($B96="","",'3 INPUT SAP DATA'!$T100/(3.6*(C96/'3 INPUT SAP DATA'!$K100)))</f>
        <v/>
      </c>
      <c r="P96" s="176" t="str">
        <f>IF($B96="","",'3 INPUT SAP DATA'!$T100/(3.6*(D96/'3 INPUT SAP DATA'!$K100)))</f>
        <v/>
      </c>
      <c r="Q96" s="176" t="str">
        <f>IF($B96="","",'3 INPUT SAP DATA'!$T100/(3.6*(E96/'3 INPUT SAP DATA'!$K100)))</f>
        <v/>
      </c>
      <c r="R96" s="176" t="str">
        <f>IF($B96="","",'3 INPUT SAP DATA'!$T100/(3.6*(F96/'3 INPUT SAP DATA'!$K100)))</f>
        <v/>
      </c>
      <c r="S96" s="176" t="str">
        <f>IF($B96="","",'3 INPUT SAP DATA'!$T100/(3.6*(G96/'3 INPUT SAP DATA'!$K100)))</f>
        <v/>
      </c>
      <c r="T96" s="176" t="str">
        <f>IF($B96="","",'3 INPUT SAP DATA'!$T100/(3.6*(H96/'3 INPUT SAP DATA'!$K100)))</f>
        <v/>
      </c>
      <c r="U96" s="176" t="str">
        <f>IF($B96="","",'3 INPUT SAP DATA'!$T100/(3.6*(I96/'3 INPUT SAP DATA'!$K100)))</f>
        <v/>
      </c>
      <c r="V96" s="176" t="str">
        <f>IF($B96="","",'3 INPUT SAP DATA'!$T100/(3.6*(J96/'3 INPUT SAP DATA'!$K100)))</f>
        <v/>
      </c>
      <c r="W96" s="176" t="str">
        <f>IF($B96="","",'3 INPUT SAP DATA'!$T100/(3.6*(K96/'3 INPUT SAP DATA'!$K100)))</f>
        <v/>
      </c>
      <c r="X96" s="176" t="str">
        <f>IF($B96="","",'3 INPUT SAP DATA'!$T100/(3.6*(L96/'3 INPUT SAP DATA'!$K100)))</f>
        <v/>
      </c>
      <c r="Y96" s="176" t="str">
        <f>IF($B96="","",'3 INPUT SAP DATA'!$T100/(3.6*(M96/'3 INPUT SAP DATA'!$K100)))</f>
        <v/>
      </c>
      <c r="Z96" s="176" t="str">
        <f>IF($B96="","",'3 INPUT SAP DATA'!$T100/(3.6*(N96/'3 INPUT SAP DATA'!$K100)))</f>
        <v/>
      </c>
      <c r="AA96" s="176" t="str">
        <f t="shared" si="37"/>
        <v/>
      </c>
      <c r="AB96" s="176" t="str">
        <f t="shared" si="38"/>
        <v/>
      </c>
      <c r="AC96" s="176" t="str">
        <f t="shared" si="39"/>
        <v/>
      </c>
      <c r="AD96" s="176" t="str">
        <f t="shared" si="40"/>
        <v/>
      </c>
      <c r="AE96" s="176" t="str">
        <f t="shared" si="41"/>
        <v/>
      </c>
      <c r="AF96" s="176" t="str">
        <f t="shared" si="42"/>
        <v/>
      </c>
      <c r="AG96" s="176" t="str">
        <f t="shared" si="43"/>
        <v/>
      </c>
      <c r="AH96" s="176" t="str">
        <f t="shared" si="44"/>
        <v/>
      </c>
      <c r="AI96" s="176" t="str">
        <f t="shared" si="45"/>
        <v/>
      </c>
      <c r="AJ96" s="176" t="str">
        <f t="shared" si="46"/>
        <v/>
      </c>
      <c r="AK96" s="176" t="str">
        <f t="shared" si="47"/>
        <v/>
      </c>
      <c r="AL96" s="176" t="str">
        <f t="shared" si="48"/>
        <v/>
      </c>
      <c r="AM96" s="175" t="str">
        <f>IF($B96="", "", C96 * (HLOOKUP(AM$8, Data!$D$21:$O$22, 2, FALSE) - INDEX(Data!D$26:D$47, MATCH('3 INPUT SAP DATA'!$C$6, Data!$C$26:$C$47, 0))))</f>
        <v/>
      </c>
      <c r="AN96" s="175" t="str">
        <f>IF($B96="", "", D96 * (HLOOKUP(AN$8, Data!$D$21:$O$22, 2, FALSE) - INDEX(Data!E$26:E$47, MATCH('3 INPUT SAP DATA'!$C$6, Data!$C$26:$C$47, 0))))</f>
        <v/>
      </c>
      <c r="AO96" s="175" t="str">
        <f>IF($B96="", "", E96 * (HLOOKUP(AO$8, Data!$D$21:$O$22, 2, FALSE) - INDEX(Data!F$26:F$47, MATCH('3 INPUT SAP DATA'!$C$6, Data!$C$26:$C$47, 0))))</f>
        <v/>
      </c>
      <c r="AP96" s="175" t="str">
        <f>IF($B96="", "", F96 * (HLOOKUP(AP$8, Data!$D$21:$O$22, 2, FALSE) - INDEX(Data!G$26:G$47, MATCH('3 INPUT SAP DATA'!$C$6, Data!$C$26:$C$47, 0))))</f>
        <v/>
      </c>
      <c r="AQ96" s="175" t="str">
        <f>IF($B96="", "", G96 * (HLOOKUP(AQ$8, Data!$D$21:$O$22, 2, FALSE) - INDEX(Data!H$26:H$47, MATCH('3 INPUT SAP DATA'!$C$6, Data!$C$26:$C$47, 0))))</f>
        <v/>
      </c>
      <c r="AR96" s="175" t="str">
        <f>IF($B96="", "", H96 * (HLOOKUP(AR$8, Data!$D$21:$O$22, 2, FALSE) - INDEX(Data!I$26:I$47, MATCH('3 INPUT SAP DATA'!$C$6, Data!$C$26:$C$47, 0))))</f>
        <v/>
      </c>
      <c r="AS96" s="175" t="str">
        <f>IF($B96="", "", I96 * (HLOOKUP(AS$8, Data!$D$21:$O$22, 2, FALSE) - INDEX(Data!J$26:J$47, MATCH('3 INPUT SAP DATA'!$C$6, Data!$C$26:$C$47, 0))))</f>
        <v/>
      </c>
      <c r="AT96" s="175" t="str">
        <f>IF($B96="", "", J96 * (HLOOKUP(AT$8, Data!$D$21:$O$22, 2, FALSE) - INDEX(Data!K$26:K$47, MATCH('3 INPUT SAP DATA'!$C$6, Data!$C$26:$C$47, 0))))</f>
        <v/>
      </c>
      <c r="AU96" s="175" t="str">
        <f>IF($B96="", "", K96 * (HLOOKUP(AU$8, Data!$D$21:$O$22, 2, FALSE) - INDEX(Data!L$26:L$47, MATCH('3 INPUT SAP DATA'!$C$6, Data!$C$26:$C$47, 0))))</f>
        <v/>
      </c>
      <c r="AV96" s="175" t="str">
        <f>IF($B96="", "", L96 * (HLOOKUP(AV$8, Data!$D$21:$O$22, 2, FALSE) - INDEX(Data!M$26:M$47, MATCH('3 INPUT SAP DATA'!$C$6, Data!$C$26:$C$47, 0))))</f>
        <v/>
      </c>
      <c r="AW96" s="175" t="str">
        <f>IF($B96="", "", M96 * (HLOOKUP(AW$8, Data!$D$21:$O$22, 2, FALSE) - INDEX(Data!N$26:N$47, MATCH('3 INPUT SAP DATA'!$C$6, Data!$C$26:$C$47, 0))))</f>
        <v/>
      </c>
      <c r="AX96" s="175" t="str">
        <f>IF($B96="", "", N96 * (HLOOKUP(AX$8, Data!$D$21:$O$22, 2, FALSE) - INDEX(Data!O$26:O$47, MATCH('3 INPUT SAP DATA'!$C$6, Data!$C$26:$C$47, 0))))</f>
        <v/>
      </c>
      <c r="AY96" s="171" t="str">
        <f>IF($B96="","",(IHG!CI97+'3 INPUT SAP DATA'!V100)/AM96)</f>
        <v/>
      </c>
      <c r="AZ96" s="171" t="str">
        <f>IF($B96="","",(IHG!CJ97+'3 INPUT SAP DATA'!W100)/AN96)</f>
        <v/>
      </c>
      <c r="BA96" s="171" t="str">
        <f>IF($B96="","",(IHG!CK97+'3 INPUT SAP DATA'!X100)/AO96)</f>
        <v/>
      </c>
      <c r="BB96" s="171" t="str">
        <f>IF($B96="","",(IHG!CL97+'3 INPUT SAP DATA'!Y100)/AP96)</f>
        <v/>
      </c>
      <c r="BC96" s="171" t="str">
        <f>IF($B96="","",(IHG!CM97+'3 INPUT SAP DATA'!Z100)/AQ96)</f>
        <v/>
      </c>
      <c r="BD96" s="171" t="str">
        <f>IF($B96="","",(IHG!CN97+'3 INPUT SAP DATA'!AA100)/AR96)</f>
        <v/>
      </c>
      <c r="BE96" s="171" t="str">
        <f>IF($B96="","",(IHG!CO97+'3 INPUT SAP DATA'!AB100)/AS96)</f>
        <v/>
      </c>
      <c r="BF96" s="171" t="str">
        <f>IF($B96="","",(IHG!CP97+'3 INPUT SAP DATA'!AC100)/AT96)</f>
        <v/>
      </c>
      <c r="BG96" s="171" t="str">
        <f>IF($B96="","",(IHG!CQ97+'3 INPUT SAP DATA'!AD100)/AU96)</f>
        <v/>
      </c>
      <c r="BH96" s="171" t="str">
        <f>IF($B96="","",(IHG!CR97+'3 INPUT SAP DATA'!AE100)/AV96)</f>
        <v/>
      </c>
      <c r="BI96" s="171" t="str">
        <f>IF($B96="","",(IHG!CS97+'3 INPUT SAP DATA'!AF100)/AW96)</f>
        <v/>
      </c>
      <c r="BJ96" s="171" t="str">
        <f>IF($B96="","",(IHG!CT97+'3 INPUT SAP DATA'!AG100)/AX96)</f>
        <v/>
      </c>
      <c r="BK96" s="171" t="str">
        <f t="shared" si="49"/>
        <v/>
      </c>
      <c r="BL96" s="171" t="str">
        <f t="shared" si="50"/>
        <v/>
      </c>
      <c r="BM96" s="171" t="str">
        <f t="shared" si="51"/>
        <v/>
      </c>
      <c r="BN96" s="171" t="str">
        <f t="shared" si="52"/>
        <v/>
      </c>
      <c r="BO96" s="171" t="str">
        <f t="shared" si="53"/>
        <v/>
      </c>
      <c r="BP96" s="171" t="str">
        <f t="shared" si="54"/>
        <v/>
      </c>
      <c r="BQ96" s="171" t="str">
        <f t="shared" si="55"/>
        <v/>
      </c>
      <c r="BR96" s="171" t="str">
        <f t="shared" si="56"/>
        <v/>
      </c>
      <c r="BS96" s="171" t="str">
        <f t="shared" si="57"/>
        <v/>
      </c>
      <c r="BT96" s="171" t="str">
        <f t="shared" si="58"/>
        <v/>
      </c>
      <c r="BU96" s="171" t="str">
        <f t="shared" si="59"/>
        <v/>
      </c>
      <c r="BV96" s="171" t="str">
        <f t="shared" si="60"/>
        <v/>
      </c>
    </row>
    <row r="97" spans="2:74" s="17" customFormat="1" ht="19.899999999999999" customHeight="1">
      <c r="B97" s="16" t="str">
        <f>IF('3 INPUT SAP DATA'!H101="","",'3 INPUT SAP DATA'!H101)</f>
        <v/>
      </c>
      <c r="C97" s="24" t="str">
        <f>IF($B97="","",'Infiltration &amp; Ventilation'!AR97+'3 INPUT SAP DATA'!$U101)</f>
        <v/>
      </c>
      <c r="D97" s="24" t="str">
        <f>IF($B97="","",'Infiltration &amp; Ventilation'!AS97+'3 INPUT SAP DATA'!$U101)</f>
        <v/>
      </c>
      <c r="E97" s="24" t="str">
        <f>IF($B97="","",'Infiltration &amp; Ventilation'!AT97+'3 INPUT SAP DATA'!$U101)</f>
        <v/>
      </c>
      <c r="F97" s="24" t="str">
        <f>IF($B97="","",'Infiltration &amp; Ventilation'!AU97+'3 INPUT SAP DATA'!$U101)</f>
        <v/>
      </c>
      <c r="G97" s="24" t="str">
        <f>IF($B97="","",'Infiltration &amp; Ventilation'!AV97+'3 INPUT SAP DATA'!$U101)</f>
        <v/>
      </c>
      <c r="H97" s="24" t="str">
        <f>IF($B97="","",'Infiltration &amp; Ventilation'!AW97+'3 INPUT SAP DATA'!$U101)</f>
        <v/>
      </c>
      <c r="I97" s="24" t="str">
        <f>IF($B97="","",'Infiltration &amp; Ventilation'!AX97+'3 INPUT SAP DATA'!$U101)</f>
        <v/>
      </c>
      <c r="J97" s="24" t="str">
        <f>IF($B97="","",'Infiltration &amp; Ventilation'!AY97+'3 INPUT SAP DATA'!$U101)</f>
        <v/>
      </c>
      <c r="K97" s="24" t="str">
        <f>IF($B97="","",'Infiltration &amp; Ventilation'!AZ97+'3 INPUT SAP DATA'!$U101)</f>
        <v/>
      </c>
      <c r="L97" s="24" t="str">
        <f>IF($B97="","",'Infiltration &amp; Ventilation'!BA97+'3 INPUT SAP DATA'!$U101)</f>
        <v/>
      </c>
      <c r="M97" s="24" t="str">
        <f>IF($B97="","",'Infiltration &amp; Ventilation'!BB97+'3 INPUT SAP DATA'!$U101)</f>
        <v/>
      </c>
      <c r="N97" s="24" t="str">
        <f>IF($B97="","",'Infiltration &amp; Ventilation'!BC97+'3 INPUT SAP DATA'!$U101)</f>
        <v/>
      </c>
      <c r="O97" s="176" t="str">
        <f>IF($B97="","",'3 INPUT SAP DATA'!$T101/(3.6*(C97/'3 INPUT SAP DATA'!$K101)))</f>
        <v/>
      </c>
      <c r="P97" s="176" t="str">
        <f>IF($B97="","",'3 INPUT SAP DATA'!$T101/(3.6*(D97/'3 INPUT SAP DATA'!$K101)))</f>
        <v/>
      </c>
      <c r="Q97" s="176" t="str">
        <f>IF($B97="","",'3 INPUT SAP DATA'!$T101/(3.6*(E97/'3 INPUT SAP DATA'!$K101)))</f>
        <v/>
      </c>
      <c r="R97" s="176" t="str">
        <f>IF($B97="","",'3 INPUT SAP DATA'!$T101/(3.6*(F97/'3 INPUT SAP DATA'!$K101)))</f>
        <v/>
      </c>
      <c r="S97" s="176" t="str">
        <f>IF($B97="","",'3 INPUT SAP DATA'!$T101/(3.6*(G97/'3 INPUT SAP DATA'!$K101)))</f>
        <v/>
      </c>
      <c r="T97" s="176" t="str">
        <f>IF($B97="","",'3 INPUT SAP DATA'!$T101/(3.6*(H97/'3 INPUT SAP DATA'!$K101)))</f>
        <v/>
      </c>
      <c r="U97" s="176" t="str">
        <f>IF($B97="","",'3 INPUT SAP DATA'!$T101/(3.6*(I97/'3 INPUT SAP DATA'!$K101)))</f>
        <v/>
      </c>
      <c r="V97" s="176" t="str">
        <f>IF($B97="","",'3 INPUT SAP DATA'!$T101/(3.6*(J97/'3 INPUT SAP DATA'!$K101)))</f>
        <v/>
      </c>
      <c r="W97" s="176" t="str">
        <f>IF($B97="","",'3 INPUT SAP DATA'!$T101/(3.6*(K97/'3 INPUT SAP DATA'!$K101)))</f>
        <v/>
      </c>
      <c r="X97" s="176" t="str">
        <f>IF($B97="","",'3 INPUT SAP DATA'!$T101/(3.6*(L97/'3 INPUT SAP DATA'!$K101)))</f>
        <v/>
      </c>
      <c r="Y97" s="176" t="str">
        <f>IF($B97="","",'3 INPUT SAP DATA'!$T101/(3.6*(M97/'3 INPUT SAP DATA'!$K101)))</f>
        <v/>
      </c>
      <c r="Z97" s="176" t="str">
        <f>IF($B97="","",'3 INPUT SAP DATA'!$T101/(3.6*(N97/'3 INPUT SAP DATA'!$K101)))</f>
        <v/>
      </c>
      <c r="AA97" s="176" t="str">
        <f t="shared" si="37"/>
        <v/>
      </c>
      <c r="AB97" s="176" t="str">
        <f t="shared" si="38"/>
        <v/>
      </c>
      <c r="AC97" s="176" t="str">
        <f t="shared" si="39"/>
        <v/>
      </c>
      <c r="AD97" s="176" t="str">
        <f t="shared" si="40"/>
        <v/>
      </c>
      <c r="AE97" s="176" t="str">
        <f t="shared" si="41"/>
        <v/>
      </c>
      <c r="AF97" s="176" t="str">
        <f t="shared" si="42"/>
        <v/>
      </c>
      <c r="AG97" s="176" t="str">
        <f t="shared" si="43"/>
        <v/>
      </c>
      <c r="AH97" s="176" t="str">
        <f t="shared" si="44"/>
        <v/>
      </c>
      <c r="AI97" s="176" t="str">
        <f t="shared" si="45"/>
        <v/>
      </c>
      <c r="AJ97" s="176" t="str">
        <f t="shared" si="46"/>
        <v/>
      </c>
      <c r="AK97" s="176" t="str">
        <f t="shared" si="47"/>
        <v/>
      </c>
      <c r="AL97" s="176" t="str">
        <f t="shared" si="48"/>
        <v/>
      </c>
      <c r="AM97" s="175" t="str">
        <f>IF($B97="", "", C97 * (HLOOKUP(AM$8, Data!$D$21:$O$22, 2, FALSE) - INDEX(Data!D$26:D$47, MATCH('3 INPUT SAP DATA'!$C$6, Data!$C$26:$C$47, 0))))</f>
        <v/>
      </c>
      <c r="AN97" s="175" t="str">
        <f>IF($B97="", "", D97 * (HLOOKUP(AN$8, Data!$D$21:$O$22, 2, FALSE) - INDEX(Data!E$26:E$47, MATCH('3 INPUT SAP DATA'!$C$6, Data!$C$26:$C$47, 0))))</f>
        <v/>
      </c>
      <c r="AO97" s="175" t="str">
        <f>IF($B97="", "", E97 * (HLOOKUP(AO$8, Data!$D$21:$O$22, 2, FALSE) - INDEX(Data!F$26:F$47, MATCH('3 INPUT SAP DATA'!$C$6, Data!$C$26:$C$47, 0))))</f>
        <v/>
      </c>
      <c r="AP97" s="175" t="str">
        <f>IF($B97="", "", F97 * (HLOOKUP(AP$8, Data!$D$21:$O$22, 2, FALSE) - INDEX(Data!G$26:G$47, MATCH('3 INPUT SAP DATA'!$C$6, Data!$C$26:$C$47, 0))))</f>
        <v/>
      </c>
      <c r="AQ97" s="175" t="str">
        <f>IF($B97="", "", G97 * (HLOOKUP(AQ$8, Data!$D$21:$O$22, 2, FALSE) - INDEX(Data!H$26:H$47, MATCH('3 INPUT SAP DATA'!$C$6, Data!$C$26:$C$47, 0))))</f>
        <v/>
      </c>
      <c r="AR97" s="175" t="str">
        <f>IF($B97="", "", H97 * (HLOOKUP(AR$8, Data!$D$21:$O$22, 2, FALSE) - INDEX(Data!I$26:I$47, MATCH('3 INPUT SAP DATA'!$C$6, Data!$C$26:$C$47, 0))))</f>
        <v/>
      </c>
      <c r="AS97" s="175" t="str">
        <f>IF($B97="", "", I97 * (HLOOKUP(AS$8, Data!$D$21:$O$22, 2, FALSE) - INDEX(Data!J$26:J$47, MATCH('3 INPUT SAP DATA'!$C$6, Data!$C$26:$C$47, 0))))</f>
        <v/>
      </c>
      <c r="AT97" s="175" t="str">
        <f>IF($B97="", "", J97 * (HLOOKUP(AT$8, Data!$D$21:$O$22, 2, FALSE) - INDEX(Data!K$26:K$47, MATCH('3 INPUT SAP DATA'!$C$6, Data!$C$26:$C$47, 0))))</f>
        <v/>
      </c>
      <c r="AU97" s="175" t="str">
        <f>IF($B97="", "", K97 * (HLOOKUP(AU$8, Data!$D$21:$O$22, 2, FALSE) - INDEX(Data!L$26:L$47, MATCH('3 INPUT SAP DATA'!$C$6, Data!$C$26:$C$47, 0))))</f>
        <v/>
      </c>
      <c r="AV97" s="175" t="str">
        <f>IF($B97="", "", L97 * (HLOOKUP(AV$8, Data!$D$21:$O$22, 2, FALSE) - INDEX(Data!M$26:M$47, MATCH('3 INPUT SAP DATA'!$C$6, Data!$C$26:$C$47, 0))))</f>
        <v/>
      </c>
      <c r="AW97" s="175" t="str">
        <f>IF($B97="", "", M97 * (HLOOKUP(AW$8, Data!$D$21:$O$22, 2, FALSE) - INDEX(Data!N$26:N$47, MATCH('3 INPUT SAP DATA'!$C$6, Data!$C$26:$C$47, 0))))</f>
        <v/>
      </c>
      <c r="AX97" s="175" t="str">
        <f>IF($B97="", "", N97 * (HLOOKUP(AX$8, Data!$D$21:$O$22, 2, FALSE) - INDEX(Data!O$26:O$47, MATCH('3 INPUT SAP DATA'!$C$6, Data!$C$26:$C$47, 0))))</f>
        <v/>
      </c>
      <c r="AY97" s="171" t="str">
        <f>IF($B97="","",(IHG!CI98+'3 INPUT SAP DATA'!V101)/AM97)</f>
        <v/>
      </c>
      <c r="AZ97" s="171" t="str">
        <f>IF($B97="","",(IHG!CJ98+'3 INPUT SAP DATA'!W101)/AN97)</f>
        <v/>
      </c>
      <c r="BA97" s="171" t="str">
        <f>IF($B97="","",(IHG!CK98+'3 INPUT SAP DATA'!X101)/AO97)</f>
        <v/>
      </c>
      <c r="BB97" s="171" t="str">
        <f>IF($B97="","",(IHG!CL98+'3 INPUT SAP DATA'!Y101)/AP97)</f>
        <v/>
      </c>
      <c r="BC97" s="171" t="str">
        <f>IF($B97="","",(IHG!CM98+'3 INPUT SAP DATA'!Z101)/AQ97)</f>
        <v/>
      </c>
      <c r="BD97" s="171" t="str">
        <f>IF($B97="","",(IHG!CN98+'3 INPUT SAP DATA'!AA101)/AR97)</f>
        <v/>
      </c>
      <c r="BE97" s="171" t="str">
        <f>IF($B97="","",(IHG!CO98+'3 INPUT SAP DATA'!AB101)/AS97)</f>
        <v/>
      </c>
      <c r="BF97" s="171" t="str">
        <f>IF($B97="","",(IHG!CP98+'3 INPUT SAP DATA'!AC101)/AT97)</f>
        <v/>
      </c>
      <c r="BG97" s="171" t="str">
        <f>IF($B97="","",(IHG!CQ98+'3 INPUT SAP DATA'!AD101)/AU97)</f>
        <v/>
      </c>
      <c r="BH97" s="171" t="str">
        <f>IF($B97="","",(IHG!CR98+'3 INPUT SAP DATA'!AE101)/AV97)</f>
        <v/>
      </c>
      <c r="BI97" s="171" t="str">
        <f>IF($B97="","",(IHG!CS98+'3 INPUT SAP DATA'!AF101)/AW97)</f>
        <v/>
      </c>
      <c r="BJ97" s="171" t="str">
        <f>IF($B97="","",(IHG!CT98+'3 INPUT SAP DATA'!AG101)/AX97)</f>
        <v/>
      </c>
      <c r="BK97" s="171" t="str">
        <f t="shared" si="49"/>
        <v/>
      </c>
      <c r="BL97" s="171" t="str">
        <f t="shared" si="50"/>
        <v/>
      </c>
      <c r="BM97" s="171" t="str">
        <f t="shared" si="51"/>
        <v/>
      </c>
      <c r="BN97" s="171" t="str">
        <f t="shared" si="52"/>
        <v/>
      </c>
      <c r="BO97" s="171" t="str">
        <f t="shared" si="53"/>
        <v/>
      </c>
      <c r="BP97" s="171" t="str">
        <f t="shared" si="54"/>
        <v/>
      </c>
      <c r="BQ97" s="171" t="str">
        <f t="shared" si="55"/>
        <v/>
      </c>
      <c r="BR97" s="171" t="str">
        <f t="shared" si="56"/>
        <v/>
      </c>
      <c r="BS97" s="171" t="str">
        <f t="shared" si="57"/>
        <v/>
      </c>
      <c r="BT97" s="171" t="str">
        <f t="shared" si="58"/>
        <v/>
      </c>
      <c r="BU97" s="171" t="str">
        <f t="shared" si="59"/>
        <v/>
      </c>
      <c r="BV97" s="171" t="str">
        <f t="shared" si="60"/>
        <v/>
      </c>
    </row>
    <row r="98" spans="2:74" s="17" customFormat="1" ht="19.899999999999999" customHeight="1">
      <c r="B98" s="16" t="str">
        <f>IF('3 INPUT SAP DATA'!H102="","",'3 INPUT SAP DATA'!H102)</f>
        <v/>
      </c>
      <c r="C98" s="24" t="str">
        <f>IF($B98="","",'Infiltration &amp; Ventilation'!AR98+'3 INPUT SAP DATA'!$U102)</f>
        <v/>
      </c>
      <c r="D98" s="24" t="str">
        <f>IF($B98="","",'Infiltration &amp; Ventilation'!AS98+'3 INPUT SAP DATA'!$U102)</f>
        <v/>
      </c>
      <c r="E98" s="24" t="str">
        <f>IF($B98="","",'Infiltration &amp; Ventilation'!AT98+'3 INPUT SAP DATA'!$U102)</f>
        <v/>
      </c>
      <c r="F98" s="24" t="str">
        <f>IF($B98="","",'Infiltration &amp; Ventilation'!AU98+'3 INPUT SAP DATA'!$U102)</f>
        <v/>
      </c>
      <c r="G98" s="24" t="str">
        <f>IF($B98="","",'Infiltration &amp; Ventilation'!AV98+'3 INPUT SAP DATA'!$U102)</f>
        <v/>
      </c>
      <c r="H98" s="24" t="str">
        <f>IF($B98="","",'Infiltration &amp; Ventilation'!AW98+'3 INPUT SAP DATA'!$U102)</f>
        <v/>
      </c>
      <c r="I98" s="24" t="str">
        <f>IF($B98="","",'Infiltration &amp; Ventilation'!AX98+'3 INPUT SAP DATA'!$U102)</f>
        <v/>
      </c>
      <c r="J98" s="24" t="str">
        <f>IF($B98="","",'Infiltration &amp; Ventilation'!AY98+'3 INPUT SAP DATA'!$U102)</f>
        <v/>
      </c>
      <c r="K98" s="24" t="str">
        <f>IF($B98="","",'Infiltration &amp; Ventilation'!AZ98+'3 INPUT SAP DATA'!$U102)</f>
        <v/>
      </c>
      <c r="L98" s="24" t="str">
        <f>IF($B98="","",'Infiltration &amp; Ventilation'!BA98+'3 INPUT SAP DATA'!$U102)</f>
        <v/>
      </c>
      <c r="M98" s="24" t="str">
        <f>IF($B98="","",'Infiltration &amp; Ventilation'!BB98+'3 INPUT SAP DATA'!$U102)</f>
        <v/>
      </c>
      <c r="N98" s="24" t="str">
        <f>IF($B98="","",'Infiltration &amp; Ventilation'!BC98+'3 INPUT SAP DATA'!$U102)</f>
        <v/>
      </c>
      <c r="O98" s="176" t="str">
        <f>IF($B98="","",'3 INPUT SAP DATA'!$T102/(3.6*(C98/'3 INPUT SAP DATA'!$K102)))</f>
        <v/>
      </c>
      <c r="P98" s="176" t="str">
        <f>IF($B98="","",'3 INPUT SAP DATA'!$T102/(3.6*(D98/'3 INPUT SAP DATA'!$K102)))</f>
        <v/>
      </c>
      <c r="Q98" s="176" t="str">
        <f>IF($B98="","",'3 INPUT SAP DATA'!$T102/(3.6*(E98/'3 INPUT SAP DATA'!$K102)))</f>
        <v/>
      </c>
      <c r="R98" s="176" t="str">
        <f>IF($B98="","",'3 INPUT SAP DATA'!$T102/(3.6*(F98/'3 INPUT SAP DATA'!$K102)))</f>
        <v/>
      </c>
      <c r="S98" s="176" t="str">
        <f>IF($B98="","",'3 INPUT SAP DATA'!$T102/(3.6*(G98/'3 INPUT SAP DATA'!$K102)))</f>
        <v/>
      </c>
      <c r="T98" s="176" t="str">
        <f>IF($B98="","",'3 INPUT SAP DATA'!$T102/(3.6*(H98/'3 INPUT SAP DATA'!$K102)))</f>
        <v/>
      </c>
      <c r="U98" s="176" t="str">
        <f>IF($B98="","",'3 INPUT SAP DATA'!$T102/(3.6*(I98/'3 INPUT SAP DATA'!$K102)))</f>
        <v/>
      </c>
      <c r="V98" s="176" t="str">
        <f>IF($B98="","",'3 INPUT SAP DATA'!$T102/(3.6*(J98/'3 INPUT SAP DATA'!$K102)))</f>
        <v/>
      </c>
      <c r="W98" s="176" t="str">
        <f>IF($B98="","",'3 INPUT SAP DATA'!$T102/(3.6*(K98/'3 INPUT SAP DATA'!$K102)))</f>
        <v/>
      </c>
      <c r="X98" s="176" t="str">
        <f>IF($B98="","",'3 INPUT SAP DATA'!$T102/(3.6*(L98/'3 INPUT SAP DATA'!$K102)))</f>
        <v/>
      </c>
      <c r="Y98" s="176" t="str">
        <f>IF($B98="","",'3 INPUT SAP DATA'!$T102/(3.6*(M98/'3 INPUT SAP DATA'!$K102)))</f>
        <v/>
      </c>
      <c r="Z98" s="176" t="str">
        <f>IF($B98="","",'3 INPUT SAP DATA'!$T102/(3.6*(N98/'3 INPUT SAP DATA'!$K102)))</f>
        <v/>
      </c>
      <c r="AA98" s="176" t="str">
        <f t="shared" si="37"/>
        <v/>
      </c>
      <c r="AB98" s="176" t="str">
        <f t="shared" si="38"/>
        <v/>
      </c>
      <c r="AC98" s="176" t="str">
        <f t="shared" si="39"/>
        <v/>
      </c>
      <c r="AD98" s="176" t="str">
        <f t="shared" si="40"/>
        <v/>
      </c>
      <c r="AE98" s="176" t="str">
        <f t="shared" si="41"/>
        <v/>
      </c>
      <c r="AF98" s="176" t="str">
        <f t="shared" si="42"/>
        <v/>
      </c>
      <c r="AG98" s="176" t="str">
        <f t="shared" si="43"/>
        <v/>
      </c>
      <c r="AH98" s="176" t="str">
        <f t="shared" si="44"/>
        <v/>
      </c>
      <c r="AI98" s="176" t="str">
        <f t="shared" si="45"/>
        <v/>
      </c>
      <c r="AJ98" s="176" t="str">
        <f t="shared" si="46"/>
        <v/>
      </c>
      <c r="AK98" s="176" t="str">
        <f t="shared" si="47"/>
        <v/>
      </c>
      <c r="AL98" s="176" t="str">
        <f t="shared" si="48"/>
        <v/>
      </c>
      <c r="AM98" s="175" t="str">
        <f>IF($B98="", "", C98 * (HLOOKUP(AM$8, Data!$D$21:$O$22, 2, FALSE) - INDEX(Data!D$26:D$47, MATCH('3 INPUT SAP DATA'!$C$6, Data!$C$26:$C$47, 0))))</f>
        <v/>
      </c>
      <c r="AN98" s="175" t="str">
        <f>IF($B98="", "", D98 * (HLOOKUP(AN$8, Data!$D$21:$O$22, 2, FALSE) - INDEX(Data!E$26:E$47, MATCH('3 INPUT SAP DATA'!$C$6, Data!$C$26:$C$47, 0))))</f>
        <v/>
      </c>
      <c r="AO98" s="175" t="str">
        <f>IF($B98="", "", E98 * (HLOOKUP(AO$8, Data!$D$21:$O$22, 2, FALSE) - INDEX(Data!F$26:F$47, MATCH('3 INPUT SAP DATA'!$C$6, Data!$C$26:$C$47, 0))))</f>
        <v/>
      </c>
      <c r="AP98" s="175" t="str">
        <f>IF($B98="", "", F98 * (HLOOKUP(AP$8, Data!$D$21:$O$22, 2, FALSE) - INDEX(Data!G$26:G$47, MATCH('3 INPUT SAP DATA'!$C$6, Data!$C$26:$C$47, 0))))</f>
        <v/>
      </c>
      <c r="AQ98" s="175" t="str">
        <f>IF($B98="", "", G98 * (HLOOKUP(AQ$8, Data!$D$21:$O$22, 2, FALSE) - INDEX(Data!H$26:H$47, MATCH('3 INPUT SAP DATA'!$C$6, Data!$C$26:$C$47, 0))))</f>
        <v/>
      </c>
      <c r="AR98" s="175" t="str">
        <f>IF($B98="", "", H98 * (HLOOKUP(AR$8, Data!$D$21:$O$22, 2, FALSE) - INDEX(Data!I$26:I$47, MATCH('3 INPUT SAP DATA'!$C$6, Data!$C$26:$C$47, 0))))</f>
        <v/>
      </c>
      <c r="AS98" s="175" t="str">
        <f>IF($B98="", "", I98 * (HLOOKUP(AS$8, Data!$D$21:$O$22, 2, FALSE) - INDEX(Data!J$26:J$47, MATCH('3 INPUT SAP DATA'!$C$6, Data!$C$26:$C$47, 0))))</f>
        <v/>
      </c>
      <c r="AT98" s="175" t="str">
        <f>IF($B98="", "", J98 * (HLOOKUP(AT$8, Data!$D$21:$O$22, 2, FALSE) - INDEX(Data!K$26:K$47, MATCH('3 INPUT SAP DATA'!$C$6, Data!$C$26:$C$47, 0))))</f>
        <v/>
      </c>
      <c r="AU98" s="175" t="str">
        <f>IF($B98="", "", K98 * (HLOOKUP(AU$8, Data!$D$21:$O$22, 2, FALSE) - INDEX(Data!L$26:L$47, MATCH('3 INPUT SAP DATA'!$C$6, Data!$C$26:$C$47, 0))))</f>
        <v/>
      </c>
      <c r="AV98" s="175" t="str">
        <f>IF($B98="", "", L98 * (HLOOKUP(AV$8, Data!$D$21:$O$22, 2, FALSE) - INDEX(Data!M$26:M$47, MATCH('3 INPUT SAP DATA'!$C$6, Data!$C$26:$C$47, 0))))</f>
        <v/>
      </c>
      <c r="AW98" s="175" t="str">
        <f>IF($B98="", "", M98 * (HLOOKUP(AW$8, Data!$D$21:$O$22, 2, FALSE) - INDEX(Data!N$26:N$47, MATCH('3 INPUT SAP DATA'!$C$6, Data!$C$26:$C$47, 0))))</f>
        <v/>
      </c>
      <c r="AX98" s="175" t="str">
        <f>IF($B98="", "", N98 * (HLOOKUP(AX$8, Data!$D$21:$O$22, 2, FALSE) - INDEX(Data!O$26:O$47, MATCH('3 INPUT SAP DATA'!$C$6, Data!$C$26:$C$47, 0))))</f>
        <v/>
      </c>
      <c r="AY98" s="171" t="str">
        <f>IF($B98="","",(IHG!CI99+'3 INPUT SAP DATA'!V102)/AM98)</f>
        <v/>
      </c>
      <c r="AZ98" s="171" t="str">
        <f>IF($B98="","",(IHG!CJ99+'3 INPUT SAP DATA'!W102)/AN98)</f>
        <v/>
      </c>
      <c r="BA98" s="171" t="str">
        <f>IF($B98="","",(IHG!CK99+'3 INPUT SAP DATA'!X102)/AO98)</f>
        <v/>
      </c>
      <c r="BB98" s="171" t="str">
        <f>IF($B98="","",(IHG!CL99+'3 INPUT SAP DATA'!Y102)/AP98)</f>
        <v/>
      </c>
      <c r="BC98" s="171" t="str">
        <f>IF($B98="","",(IHG!CM99+'3 INPUT SAP DATA'!Z102)/AQ98)</f>
        <v/>
      </c>
      <c r="BD98" s="171" t="str">
        <f>IF($B98="","",(IHG!CN99+'3 INPUT SAP DATA'!AA102)/AR98)</f>
        <v/>
      </c>
      <c r="BE98" s="171" t="str">
        <f>IF($B98="","",(IHG!CO99+'3 INPUT SAP DATA'!AB102)/AS98)</f>
        <v/>
      </c>
      <c r="BF98" s="171" t="str">
        <f>IF($B98="","",(IHG!CP99+'3 INPUT SAP DATA'!AC102)/AT98)</f>
        <v/>
      </c>
      <c r="BG98" s="171" t="str">
        <f>IF($B98="","",(IHG!CQ99+'3 INPUT SAP DATA'!AD102)/AU98)</f>
        <v/>
      </c>
      <c r="BH98" s="171" t="str">
        <f>IF($B98="","",(IHG!CR99+'3 INPUT SAP DATA'!AE102)/AV98)</f>
        <v/>
      </c>
      <c r="BI98" s="171" t="str">
        <f>IF($B98="","",(IHG!CS99+'3 INPUT SAP DATA'!AF102)/AW98)</f>
        <v/>
      </c>
      <c r="BJ98" s="171" t="str">
        <f>IF($B98="","",(IHG!CT99+'3 INPUT SAP DATA'!AG102)/AX98)</f>
        <v/>
      </c>
      <c r="BK98" s="171" t="str">
        <f t="shared" si="49"/>
        <v/>
      </c>
      <c r="BL98" s="171" t="str">
        <f t="shared" si="50"/>
        <v/>
      </c>
      <c r="BM98" s="171" t="str">
        <f t="shared" si="51"/>
        <v/>
      </c>
      <c r="BN98" s="171" t="str">
        <f t="shared" si="52"/>
        <v/>
      </c>
      <c r="BO98" s="171" t="str">
        <f t="shared" si="53"/>
        <v/>
      </c>
      <c r="BP98" s="171" t="str">
        <f t="shared" si="54"/>
        <v/>
      </c>
      <c r="BQ98" s="171" t="str">
        <f t="shared" si="55"/>
        <v/>
      </c>
      <c r="BR98" s="171" t="str">
        <f t="shared" si="56"/>
        <v/>
      </c>
      <c r="BS98" s="171" t="str">
        <f t="shared" si="57"/>
        <v/>
      </c>
      <c r="BT98" s="171" t="str">
        <f t="shared" si="58"/>
        <v/>
      </c>
      <c r="BU98" s="171" t="str">
        <f t="shared" si="59"/>
        <v/>
      </c>
      <c r="BV98" s="171" t="str">
        <f t="shared" si="60"/>
        <v/>
      </c>
    </row>
    <row r="99" spans="2:74" s="17" customFormat="1" ht="19.899999999999999" customHeight="1">
      <c r="B99" s="16" t="str">
        <f>IF('3 INPUT SAP DATA'!H103="","",'3 INPUT SAP DATA'!H103)</f>
        <v/>
      </c>
      <c r="C99" s="24" t="str">
        <f>IF($B99="","",'Infiltration &amp; Ventilation'!AR99+'3 INPUT SAP DATA'!$U103)</f>
        <v/>
      </c>
      <c r="D99" s="24" t="str">
        <f>IF($B99="","",'Infiltration &amp; Ventilation'!AS99+'3 INPUT SAP DATA'!$U103)</f>
        <v/>
      </c>
      <c r="E99" s="24" t="str">
        <f>IF($B99="","",'Infiltration &amp; Ventilation'!AT99+'3 INPUT SAP DATA'!$U103)</f>
        <v/>
      </c>
      <c r="F99" s="24" t="str">
        <f>IF($B99="","",'Infiltration &amp; Ventilation'!AU99+'3 INPUT SAP DATA'!$U103)</f>
        <v/>
      </c>
      <c r="G99" s="24" t="str">
        <f>IF($B99="","",'Infiltration &amp; Ventilation'!AV99+'3 INPUT SAP DATA'!$U103)</f>
        <v/>
      </c>
      <c r="H99" s="24" t="str">
        <f>IF($B99="","",'Infiltration &amp; Ventilation'!AW99+'3 INPUT SAP DATA'!$U103)</f>
        <v/>
      </c>
      <c r="I99" s="24" t="str">
        <f>IF($B99="","",'Infiltration &amp; Ventilation'!AX99+'3 INPUT SAP DATA'!$U103)</f>
        <v/>
      </c>
      <c r="J99" s="24" t="str">
        <f>IF($B99="","",'Infiltration &amp; Ventilation'!AY99+'3 INPUT SAP DATA'!$U103)</f>
        <v/>
      </c>
      <c r="K99" s="24" t="str">
        <f>IF($B99="","",'Infiltration &amp; Ventilation'!AZ99+'3 INPUT SAP DATA'!$U103)</f>
        <v/>
      </c>
      <c r="L99" s="24" t="str">
        <f>IF($B99="","",'Infiltration &amp; Ventilation'!BA99+'3 INPUT SAP DATA'!$U103)</f>
        <v/>
      </c>
      <c r="M99" s="24" t="str">
        <f>IF($B99="","",'Infiltration &amp; Ventilation'!BB99+'3 INPUT SAP DATA'!$U103)</f>
        <v/>
      </c>
      <c r="N99" s="24" t="str">
        <f>IF($B99="","",'Infiltration &amp; Ventilation'!BC99+'3 INPUT SAP DATA'!$U103)</f>
        <v/>
      </c>
      <c r="O99" s="176" t="str">
        <f>IF($B99="","",'3 INPUT SAP DATA'!$T103/(3.6*(C99/'3 INPUT SAP DATA'!$K103)))</f>
        <v/>
      </c>
      <c r="P99" s="176" t="str">
        <f>IF($B99="","",'3 INPUT SAP DATA'!$T103/(3.6*(D99/'3 INPUT SAP DATA'!$K103)))</f>
        <v/>
      </c>
      <c r="Q99" s="176" t="str">
        <f>IF($B99="","",'3 INPUT SAP DATA'!$T103/(3.6*(E99/'3 INPUT SAP DATA'!$K103)))</f>
        <v/>
      </c>
      <c r="R99" s="176" t="str">
        <f>IF($B99="","",'3 INPUT SAP DATA'!$T103/(3.6*(F99/'3 INPUT SAP DATA'!$K103)))</f>
        <v/>
      </c>
      <c r="S99" s="176" t="str">
        <f>IF($B99="","",'3 INPUT SAP DATA'!$T103/(3.6*(G99/'3 INPUT SAP DATA'!$K103)))</f>
        <v/>
      </c>
      <c r="T99" s="176" t="str">
        <f>IF($B99="","",'3 INPUT SAP DATA'!$T103/(3.6*(H99/'3 INPUT SAP DATA'!$K103)))</f>
        <v/>
      </c>
      <c r="U99" s="176" t="str">
        <f>IF($B99="","",'3 INPUT SAP DATA'!$T103/(3.6*(I99/'3 INPUT SAP DATA'!$K103)))</f>
        <v/>
      </c>
      <c r="V99" s="176" t="str">
        <f>IF($B99="","",'3 INPUT SAP DATA'!$T103/(3.6*(J99/'3 INPUT SAP DATA'!$K103)))</f>
        <v/>
      </c>
      <c r="W99" s="176" t="str">
        <f>IF($B99="","",'3 INPUT SAP DATA'!$T103/(3.6*(K99/'3 INPUT SAP DATA'!$K103)))</f>
        <v/>
      </c>
      <c r="X99" s="176" t="str">
        <f>IF($B99="","",'3 INPUT SAP DATA'!$T103/(3.6*(L99/'3 INPUT SAP DATA'!$K103)))</f>
        <v/>
      </c>
      <c r="Y99" s="176" t="str">
        <f>IF($B99="","",'3 INPUT SAP DATA'!$T103/(3.6*(M99/'3 INPUT SAP DATA'!$K103)))</f>
        <v/>
      </c>
      <c r="Z99" s="176" t="str">
        <f>IF($B99="","",'3 INPUT SAP DATA'!$T103/(3.6*(N99/'3 INPUT SAP DATA'!$K103)))</f>
        <v/>
      </c>
      <c r="AA99" s="176" t="str">
        <f t="shared" si="37"/>
        <v/>
      </c>
      <c r="AB99" s="176" t="str">
        <f t="shared" si="38"/>
        <v/>
      </c>
      <c r="AC99" s="176" t="str">
        <f t="shared" si="39"/>
        <v/>
      </c>
      <c r="AD99" s="176" t="str">
        <f t="shared" si="40"/>
        <v/>
      </c>
      <c r="AE99" s="176" t="str">
        <f t="shared" si="41"/>
        <v/>
      </c>
      <c r="AF99" s="176" t="str">
        <f t="shared" si="42"/>
        <v/>
      </c>
      <c r="AG99" s="176" t="str">
        <f t="shared" si="43"/>
        <v/>
      </c>
      <c r="AH99" s="176" t="str">
        <f t="shared" si="44"/>
        <v/>
      </c>
      <c r="AI99" s="176" t="str">
        <f t="shared" si="45"/>
        <v/>
      </c>
      <c r="AJ99" s="176" t="str">
        <f t="shared" si="46"/>
        <v/>
      </c>
      <c r="AK99" s="176" t="str">
        <f t="shared" si="47"/>
        <v/>
      </c>
      <c r="AL99" s="176" t="str">
        <f t="shared" si="48"/>
        <v/>
      </c>
      <c r="AM99" s="175" t="str">
        <f>IF($B99="", "", C99 * (HLOOKUP(AM$8, Data!$D$21:$O$22, 2, FALSE) - INDEX(Data!D$26:D$47, MATCH('3 INPUT SAP DATA'!$C$6, Data!$C$26:$C$47, 0))))</f>
        <v/>
      </c>
      <c r="AN99" s="175" t="str">
        <f>IF($B99="", "", D99 * (HLOOKUP(AN$8, Data!$D$21:$O$22, 2, FALSE) - INDEX(Data!E$26:E$47, MATCH('3 INPUT SAP DATA'!$C$6, Data!$C$26:$C$47, 0))))</f>
        <v/>
      </c>
      <c r="AO99" s="175" t="str">
        <f>IF($B99="", "", E99 * (HLOOKUP(AO$8, Data!$D$21:$O$22, 2, FALSE) - INDEX(Data!F$26:F$47, MATCH('3 INPUT SAP DATA'!$C$6, Data!$C$26:$C$47, 0))))</f>
        <v/>
      </c>
      <c r="AP99" s="175" t="str">
        <f>IF($B99="", "", F99 * (HLOOKUP(AP$8, Data!$D$21:$O$22, 2, FALSE) - INDEX(Data!G$26:G$47, MATCH('3 INPUT SAP DATA'!$C$6, Data!$C$26:$C$47, 0))))</f>
        <v/>
      </c>
      <c r="AQ99" s="175" t="str">
        <f>IF($B99="", "", G99 * (HLOOKUP(AQ$8, Data!$D$21:$O$22, 2, FALSE) - INDEX(Data!H$26:H$47, MATCH('3 INPUT SAP DATA'!$C$6, Data!$C$26:$C$47, 0))))</f>
        <v/>
      </c>
      <c r="AR99" s="175" t="str">
        <f>IF($B99="", "", H99 * (HLOOKUP(AR$8, Data!$D$21:$O$22, 2, FALSE) - INDEX(Data!I$26:I$47, MATCH('3 INPUT SAP DATA'!$C$6, Data!$C$26:$C$47, 0))))</f>
        <v/>
      </c>
      <c r="AS99" s="175" t="str">
        <f>IF($B99="", "", I99 * (HLOOKUP(AS$8, Data!$D$21:$O$22, 2, FALSE) - INDEX(Data!J$26:J$47, MATCH('3 INPUT SAP DATA'!$C$6, Data!$C$26:$C$47, 0))))</f>
        <v/>
      </c>
      <c r="AT99" s="175" t="str">
        <f>IF($B99="", "", J99 * (HLOOKUP(AT$8, Data!$D$21:$O$22, 2, FALSE) - INDEX(Data!K$26:K$47, MATCH('3 INPUT SAP DATA'!$C$6, Data!$C$26:$C$47, 0))))</f>
        <v/>
      </c>
      <c r="AU99" s="175" t="str">
        <f>IF($B99="", "", K99 * (HLOOKUP(AU$8, Data!$D$21:$O$22, 2, FALSE) - INDEX(Data!L$26:L$47, MATCH('3 INPUT SAP DATA'!$C$6, Data!$C$26:$C$47, 0))))</f>
        <v/>
      </c>
      <c r="AV99" s="175" t="str">
        <f>IF($B99="", "", L99 * (HLOOKUP(AV$8, Data!$D$21:$O$22, 2, FALSE) - INDEX(Data!M$26:M$47, MATCH('3 INPUT SAP DATA'!$C$6, Data!$C$26:$C$47, 0))))</f>
        <v/>
      </c>
      <c r="AW99" s="175" t="str">
        <f>IF($B99="", "", M99 * (HLOOKUP(AW$8, Data!$D$21:$O$22, 2, FALSE) - INDEX(Data!N$26:N$47, MATCH('3 INPUT SAP DATA'!$C$6, Data!$C$26:$C$47, 0))))</f>
        <v/>
      </c>
      <c r="AX99" s="175" t="str">
        <f>IF($B99="", "", N99 * (HLOOKUP(AX$8, Data!$D$21:$O$22, 2, FALSE) - INDEX(Data!O$26:O$47, MATCH('3 INPUT SAP DATA'!$C$6, Data!$C$26:$C$47, 0))))</f>
        <v/>
      </c>
      <c r="AY99" s="171" t="str">
        <f>IF($B99="","",(IHG!CI100+'3 INPUT SAP DATA'!V103)/AM99)</f>
        <v/>
      </c>
      <c r="AZ99" s="171" t="str">
        <f>IF($B99="","",(IHG!CJ100+'3 INPUT SAP DATA'!W103)/AN99)</f>
        <v/>
      </c>
      <c r="BA99" s="171" t="str">
        <f>IF($B99="","",(IHG!CK100+'3 INPUT SAP DATA'!X103)/AO99)</f>
        <v/>
      </c>
      <c r="BB99" s="171" t="str">
        <f>IF($B99="","",(IHG!CL100+'3 INPUT SAP DATA'!Y103)/AP99)</f>
        <v/>
      </c>
      <c r="BC99" s="171" t="str">
        <f>IF($B99="","",(IHG!CM100+'3 INPUT SAP DATA'!Z103)/AQ99)</f>
        <v/>
      </c>
      <c r="BD99" s="171" t="str">
        <f>IF($B99="","",(IHG!CN100+'3 INPUT SAP DATA'!AA103)/AR99)</f>
        <v/>
      </c>
      <c r="BE99" s="171" t="str">
        <f>IF($B99="","",(IHG!CO100+'3 INPUT SAP DATA'!AB103)/AS99)</f>
        <v/>
      </c>
      <c r="BF99" s="171" t="str">
        <f>IF($B99="","",(IHG!CP100+'3 INPUT SAP DATA'!AC103)/AT99)</f>
        <v/>
      </c>
      <c r="BG99" s="171" t="str">
        <f>IF($B99="","",(IHG!CQ100+'3 INPUT SAP DATA'!AD103)/AU99)</f>
        <v/>
      </c>
      <c r="BH99" s="171" t="str">
        <f>IF($B99="","",(IHG!CR100+'3 INPUT SAP DATA'!AE103)/AV99)</f>
        <v/>
      </c>
      <c r="BI99" s="171" t="str">
        <f>IF($B99="","",(IHG!CS100+'3 INPUT SAP DATA'!AF103)/AW99)</f>
        <v/>
      </c>
      <c r="BJ99" s="171" t="str">
        <f>IF($B99="","",(IHG!CT100+'3 INPUT SAP DATA'!AG103)/AX99)</f>
        <v/>
      </c>
      <c r="BK99" s="171" t="str">
        <f t="shared" si="49"/>
        <v/>
      </c>
      <c r="BL99" s="171" t="str">
        <f t="shared" si="50"/>
        <v/>
      </c>
      <c r="BM99" s="171" t="str">
        <f t="shared" si="51"/>
        <v/>
      </c>
      <c r="BN99" s="171" t="str">
        <f t="shared" si="52"/>
        <v/>
      </c>
      <c r="BO99" s="171" t="str">
        <f t="shared" si="53"/>
        <v/>
      </c>
      <c r="BP99" s="171" t="str">
        <f t="shared" si="54"/>
        <v/>
      </c>
      <c r="BQ99" s="171" t="str">
        <f t="shared" si="55"/>
        <v/>
      </c>
      <c r="BR99" s="171" t="str">
        <f t="shared" si="56"/>
        <v/>
      </c>
      <c r="BS99" s="171" t="str">
        <f t="shared" si="57"/>
        <v/>
      </c>
      <c r="BT99" s="171" t="str">
        <f t="shared" si="58"/>
        <v/>
      </c>
      <c r="BU99" s="171" t="str">
        <f t="shared" si="59"/>
        <v/>
      </c>
      <c r="BV99" s="171" t="str">
        <f t="shared" si="60"/>
        <v/>
      </c>
    </row>
    <row r="100" spans="2:74" s="17" customFormat="1" ht="19.899999999999999" customHeight="1">
      <c r="B100" s="16" t="str">
        <f>IF('3 INPUT SAP DATA'!H104="","",'3 INPUT SAP DATA'!H104)</f>
        <v/>
      </c>
      <c r="C100" s="24" t="str">
        <f>IF($B100="","",'Infiltration &amp; Ventilation'!AR100+'3 INPUT SAP DATA'!$U104)</f>
        <v/>
      </c>
      <c r="D100" s="24" t="str">
        <f>IF($B100="","",'Infiltration &amp; Ventilation'!AS100+'3 INPUT SAP DATA'!$U104)</f>
        <v/>
      </c>
      <c r="E100" s="24" t="str">
        <f>IF($B100="","",'Infiltration &amp; Ventilation'!AT100+'3 INPUT SAP DATA'!$U104)</f>
        <v/>
      </c>
      <c r="F100" s="24" t="str">
        <f>IF($B100="","",'Infiltration &amp; Ventilation'!AU100+'3 INPUT SAP DATA'!$U104)</f>
        <v/>
      </c>
      <c r="G100" s="24" t="str">
        <f>IF($B100="","",'Infiltration &amp; Ventilation'!AV100+'3 INPUT SAP DATA'!$U104)</f>
        <v/>
      </c>
      <c r="H100" s="24" t="str">
        <f>IF($B100="","",'Infiltration &amp; Ventilation'!AW100+'3 INPUT SAP DATA'!$U104)</f>
        <v/>
      </c>
      <c r="I100" s="24" t="str">
        <f>IF($B100="","",'Infiltration &amp; Ventilation'!AX100+'3 INPUT SAP DATA'!$U104)</f>
        <v/>
      </c>
      <c r="J100" s="24" t="str">
        <f>IF($B100="","",'Infiltration &amp; Ventilation'!AY100+'3 INPUT SAP DATA'!$U104)</f>
        <v/>
      </c>
      <c r="K100" s="24" t="str">
        <f>IF($B100="","",'Infiltration &amp; Ventilation'!AZ100+'3 INPUT SAP DATA'!$U104)</f>
        <v/>
      </c>
      <c r="L100" s="24" t="str">
        <f>IF($B100="","",'Infiltration &amp; Ventilation'!BA100+'3 INPUT SAP DATA'!$U104)</f>
        <v/>
      </c>
      <c r="M100" s="24" t="str">
        <f>IF($B100="","",'Infiltration &amp; Ventilation'!BB100+'3 INPUT SAP DATA'!$U104)</f>
        <v/>
      </c>
      <c r="N100" s="24" t="str">
        <f>IF($B100="","",'Infiltration &amp; Ventilation'!BC100+'3 INPUT SAP DATA'!$U104)</f>
        <v/>
      </c>
      <c r="O100" s="176" t="str">
        <f>IF($B100="","",'3 INPUT SAP DATA'!$T104/(3.6*(C100/'3 INPUT SAP DATA'!$K104)))</f>
        <v/>
      </c>
      <c r="P100" s="176" t="str">
        <f>IF($B100="","",'3 INPUT SAP DATA'!$T104/(3.6*(D100/'3 INPUT SAP DATA'!$K104)))</f>
        <v/>
      </c>
      <c r="Q100" s="176" t="str">
        <f>IF($B100="","",'3 INPUT SAP DATA'!$T104/(3.6*(E100/'3 INPUT SAP DATA'!$K104)))</f>
        <v/>
      </c>
      <c r="R100" s="176" t="str">
        <f>IF($B100="","",'3 INPUT SAP DATA'!$T104/(3.6*(F100/'3 INPUT SAP DATA'!$K104)))</f>
        <v/>
      </c>
      <c r="S100" s="176" t="str">
        <f>IF($B100="","",'3 INPUT SAP DATA'!$T104/(3.6*(G100/'3 INPUT SAP DATA'!$K104)))</f>
        <v/>
      </c>
      <c r="T100" s="176" t="str">
        <f>IF($B100="","",'3 INPUT SAP DATA'!$T104/(3.6*(H100/'3 INPUT SAP DATA'!$K104)))</f>
        <v/>
      </c>
      <c r="U100" s="176" t="str">
        <f>IF($B100="","",'3 INPUT SAP DATA'!$T104/(3.6*(I100/'3 INPUT SAP DATA'!$K104)))</f>
        <v/>
      </c>
      <c r="V100" s="176" t="str">
        <f>IF($B100="","",'3 INPUT SAP DATA'!$T104/(3.6*(J100/'3 INPUT SAP DATA'!$K104)))</f>
        <v/>
      </c>
      <c r="W100" s="176" t="str">
        <f>IF($B100="","",'3 INPUT SAP DATA'!$T104/(3.6*(K100/'3 INPUT SAP DATA'!$K104)))</f>
        <v/>
      </c>
      <c r="X100" s="176" t="str">
        <f>IF($B100="","",'3 INPUT SAP DATA'!$T104/(3.6*(L100/'3 INPUT SAP DATA'!$K104)))</f>
        <v/>
      </c>
      <c r="Y100" s="176" t="str">
        <f>IF($B100="","",'3 INPUT SAP DATA'!$T104/(3.6*(M100/'3 INPUT SAP DATA'!$K104)))</f>
        <v/>
      </c>
      <c r="Z100" s="176" t="str">
        <f>IF($B100="","",'3 INPUT SAP DATA'!$T104/(3.6*(N100/'3 INPUT SAP DATA'!$K104)))</f>
        <v/>
      </c>
      <c r="AA100" s="176" t="str">
        <f t="shared" si="37"/>
        <v/>
      </c>
      <c r="AB100" s="176" t="str">
        <f t="shared" si="38"/>
        <v/>
      </c>
      <c r="AC100" s="176" t="str">
        <f t="shared" si="39"/>
        <v/>
      </c>
      <c r="AD100" s="176" t="str">
        <f t="shared" si="40"/>
        <v/>
      </c>
      <c r="AE100" s="176" t="str">
        <f t="shared" si="41"/>
        <v/>
      </c>
      <c r="AF100" s="176" t="str">
        <f t="shared" si="42"/>
        <v/>
      </c>
      <c r="AG100" s="176" t="str">
        <f t="shared" si="43"/>
        <v/>
      </c>
      <c r="AH100" s="176" t="str">
        <f t="shared" si="44"/>
        <v/>
      </c>
      <c r="AI100" s="176" t="str">
        <f t="shared" si="45"/>
        <v/>
      </c>
      <c r="AJ100" s="176" t="str">
        <f t="shared" si="46"/>
        <v/>
      </c>
      <c r="AK100" s="176" t="str">
        <f t="shared" si="47"/>
        <v/>
      </c>
      <c r="AL100" s="176" t="str">
        <f t="shared" si="48"/>
        <v/>
      </c>
      <c r="AM100" s="175" t="str">
        <f>IF($B100="", "", C100 * (HLOOKUP(AM$8, Data!$D$21:$O$22, 2, FALSE) - INDEX(Data!D$26:D$47, MATCH('3 INPUT SAP DATA'!$C$6, Data!$C$26:$C$47, 0))))</f>
        <v/>
      </c>
      <c r="AN100" s="175" t="str">
        <f>IF($B100="", "", D100 * (HLOOKUP(AN$8, Data!$D$21:$O$22, 2, FALSE) - INDEX(Data!E$26:E$47, MATCH('3 INPUT SAP DATA'!$C$6, Data!$C$26:$C$47, 0))))</f>
        <v/>
      </c>
      <c r="AO100" s="175" t="str">
        <f>IF($B100="", "", E100 * (HLOOKUP(AO$8, Data!$D$21:$O$22, 2, FALSE) - INDEX(Data!F$26:F$47, MATCH('3 INPUT SAP DATA'!$C$6, Data!$C$26:$C$47, 0))))</f>
        <v/>
      </c>
      <c r="AP100" s="175" t="str">
        <f>IF($B100="", "", F100 * (HLOOKUP(AP$8, Data!$D$21:$O$22, 2, FALSE) - INDEX(Data!G$26:G$47, MATCH('3 INPUT SAP DATA'!$C$6, Data!$C$26:$C$47, 0))))</f>
        <v/>
      </c>
      <c r="AQ100" s="175" t="str">
        <f>IF($B100="", "", G100 * (HLOOKUP(AQ$8, Data!$D$21:$O$22, 2, FALSE) - INDEX(Data!H$26:H$47, MATCH('3 INPUT SAP DATA'!$C$6, Data!$C$26:$C$47, 0))))</f>
        <v/>
      </c>
      <c r="AR100" s="175" t="str">
        <f>IF($B100="", "", H100 * (HLOOKUP(AR$8, Data!$D$21:$O$22, 2, FALSE) - INDEX(Data!I$26:I$47, MATCH('3 INPUT SAP DATA'!$C$6, Data!$C$26:$C$47, 0))))</f>
        <v/>
      </c>
      <c r="AS100" s="175" t="str">
        <f>IF($B100="", "", I100 * (HLOOKUP(AS$8, Data!$D$21:$O$22, 2, FALSE) - INDEX(Data!J$26:J$47, MATCH('3 INPUT SAP DATA'!$C$6, Data!$C$26:$C$47, 0))))</f>
        <v/>
      </c>
      <c r="AT100" s="175" t="str">
        <f>IF($B100="", "", J100 * (HLOOKUP(AT$8, Data!$D$21:$O$22, 2, FALSE) - INDEX(Data!K$26:K$47, MATCH('3 INPUT SAP DATA'!$C$6, Data!$C$26:$C$47, 0))))</f>
        <v/>
      </c>
      <c r="AU100" s="175" t="str">
        <f>IF($B100="", "", K100 * (HLOOKUP(AU$8, Data!$D$21:$O$22, 2, FALSE) - INDEX(Data!L$26:L$47, MATCH('3 INPUT SAP DATA'!$C$6, Data!$C$26:$C$47, 0))))</f>
        <v/>
      </c>
      <c r="AV100" s="175" t="str">
        <f>IF($B100="", "", L100 * (HLOOKUP(AV$8, Data!$D$21:$O$22, 2, FALSE) - INDEX(Data!M$26:M$47, MATCH('3 INPUT SAP DATA'!$C$6, Data!$C$26:$C$47, 0))))</f>
        <v/>
      </c>
      <c r="AW100" s="175" t="str">
        <f>IF($B100="", "", M100 * (HLOOKUP(AW$8, Data!$D$21:$O$22, 2, FALSE) - INDEX(Data!N$26:N$47, MATCH('3 INPUT SAP DATA'!$C$6, Data!$C$26:$C$47, 0))))</f>
        <v/>
      </c>
      <c r="AX100" s="175" t="str">
        <f>IF($B100="", "", N100 * (HLOOKUP(AX$8, Data!$D$21:$O$22, 2, FALSE) - INDEX(Data!O$26:O$47, MATCH('3 INPUT SAP DATA'!$C$6, Data!$C$26:$C$47, 0))))</f>
        <v/>
      </c>
      <c r="AY100" s="171" t="str">
        <f>IF($B100="","",(IHG!CI101+'3 INPUT SAP DATA'!V104)/AM100)</f>
        <v/>
      </c>
      <c r="AZ100" s="171" t="str">
        <f>IF($B100="","",(IHG!CJ101+'3 INPUT SAP DATA'!W104)/AN100)</f>
        <v/>
      </c>
      <c r="BA100" s="171" t="str">
        <f>IF($B100="","",(IHG!CK101+'3 INPUT SAP DATA'!X104)/AO100)</f>
        <v/>
      </c>
      <c r="BB100" s="171" t="str">
        <f>IF($B100="","",(IHG!CL101+'3 INPUT SAP DATA'!Y104)/AP100)</f>
        <v/>
      </c>
      <c r="BC100" s="171" t="str">
        <f>IF($B100="","",(IHG!CM101+'3 INPUT SAP DATA'!Z104)/AQ100)</f>
        <v/>
      </c>
      <c r="BD100" s="171" t="str">
        <f>IF($B100="","",(IHG!CN101+'3 INPUT SAP DATA'!AA104)/AR100)</f>
        <v/>
      </c>
      <c r="BE100" s="171" t="str">
        <f>IF($B100="","",(IHG!CO101+'3 INPUT SAP DATA'!AB104)/AS100)</f>
        <v/>
      </c>
      <c r="BF100" s="171" t="str">
        <f>IF($B100="","",(IHG!CP101+'3 INPUT SAP DATA'!AC104)/AT100)</f>
        <v/>
      </c>
      <c r="BG100" s="171" t="str">
        <f>IF($B100="","",(IHG!CQ101+'3 INPUT SAP DATA'!AD104)/AU100)</f>
        <v/>
      </c>
      <c r="BH100" s="171" t="str">
        <f>IF($B100="","",(IHG!CR101+'3 INPUT SAP DATA'!AE104)/AV100)</f>
        <v/>
      </c>
      <c r="BI100" s="171" t="str">
        <f>IF($B100="","",(IHG!CS101+'3 INPUT SAP DATA'!AF104)/AW100)</f>
        <v/>
      </c>
      <c r="BJ100" s="171" t="str">
        <f>IF($B100="","",(IHG!CT101+'3 INPUT SAP DATA'!AG104)/AX100)</f>
        <v/>
      </c>
      <c r="BK100" s="171" t="str">
        <f t="shared" si="49"/>
        <v/>
      </c>
      <c r="BL100" s="171" t="str">
        <f t="shared" si="50"/>
        <v/>
      </c>
      <c r="BM100" s="171" t="str">
        <f t="shared" si="51"/>
        <v/>
      </c>
      <c r="BN100" s="171" t="str">
        <f t="shared" si="52"/>
        <v/>
      </c>
      <c r="BO100" s="171" t="str">
        <f t="shared" si="53"/>
        <v/>
      </c>
      <c r="BP100" s="171" t="str">
        <f t="shared" si="54"/>
        <v/>
      </c>
      <c r="BQ100" s="171" t="str">
        <f t="shared" si="55"/>
        <v/>
      </c>
      <c r="BR100" s="171" t="str">
        <f t="shared" si="56"/>
        <v/>
      </c>
      <c r="BS100" s="171" t="str">
        <f t="shared" si="57"/>
        <v/>
      </c>
      <c r="BT100" s="171" t="str">
        <f t="shared" si="58"/>
        <v/>
      </c>
      <c r="BU100" s="171" t="str">
        <f t="shared" si="59"/>
        <v/>
      </c>
      <c r="BV100" s="171" t="str">
        <f t="shared" si="60"/>
        <v/>
      </c>
    </row>
    <row r="101" spans="2:74" s="17" customFormat="1" ht="19.899999999999999" customHeight="1">
      <c r="B101" s="16" t="str">
        <f>IF('3 INPUT SAP DATA'!H105="","",'3 INPUT SAP DATA'!H105)</f>
        <v/>
      </c>
      <c r="C101" s="24" t="str">
        <f>IF($B101="","",'Infiltration &amp; Ventilation'!AR101+'3 INPUT SAP DATA'!$U105)</f>
        <v/>
      </c>
      <c r="D101" s="24" t="str">
        <f>IF($B101="","",'Infiltration &amp; Ventilation'!AS101+'3 INPUT SAP DATA'!$U105)</f>
        <v/>
      </c>
      <c r="E101" s="24" t="str">
        <f>IF($B101="","",'Infiltration &amp; Ventilation'!AT101+'3 INPUT SAP DATA'!$U105)</f>
        <v/>
      </c>
      <c r="F101" s="24" t="str">
        <f>IF($B101="","",'Infiltration &amp; Ventilation'!AU101+'3 INPUT SAP DATA'!$U105)</f>
        <v/>
      </c>
      <c r="G101" s="24" t="str">
        <f>IF($B101="","",'Infiltration &amp; Ventilation'!AV101+'3 INPUT SAP DATA'!$U105)</f>
        <v/>
      </c>
      <c r="H101" s="24" t="str">
        <f>IF($B101="","",'Infiltration &amp; Ventilation'!AW101+'3 INPUT SAP DATA'!$U105)</f>
        <v/>
      </c>
      <c r="I101" s="24" t="str">
        <f>IF($B101="","",'Infiltration &amp; Ventilation'!AX101+'3 INPUT SAP DATA'!$U105)</f>
        <v/>
      </c>
      <c r="J101" s="24" t="str">
        <f>IF($B101="","",'Infiltration &amp; Ventilation'!AY101+'3 INPUT SAP DATA'!$U105)</f>
        <v/>
      </c>
      <c r="K101" s="24" t="str">
        <f>IF($B101="","",'Infiltration &amp; Ventilation'!AZ101+'3 INPUT SAP DATA'!$U105)</f>
        <v/>
      </c>
      <c r="L101" s="24" t="str">
        <f>IF($B101="","",'Infiltration &amp; Ventilation'!BA101+'3 INPUT SAP DATA'!$U105)</f>
        <v/>
      </c>
      <c r="M101" s="24" t="str">
        <f>IF($B101="","",'Infiltration &amp; Ventilation'!BB101+'3 INPUT SAP DATA'!$U105)</f>
        <v/>
      </c>
      <c r="N101" s="24" t="str">
        <f>IF($B101="","",'Infiltration &amp; Ventilation'!BC101+'3 INPUT SAP DATA'!$U105)</f>
        <v/>
      </c>
      <c r="O101" s="176" t="str">
        <f>IF($B101="","",'3 INPUT SAP DATA'!$T105/(3.6*(C101/'3 INPUT SAP DATA'!$K105)))</f>
        <v/>
      </c>
      <c r="P101" s="176" t="str">
        <f>IF($B101="","",'3 INPUT SAP DATA'!$T105/(3.6*(D101/'3 INPUT SAP DATA'!$K105)))</f>
        <v/>
      </c>
      <c r="Q101" s="176" t="str">
        <f>IF($B101="","",'3 INPUT SAP DATA'!$T105/(3.6*(E101/'3 INPUT SAP DATA'!$K105)))</f>
        <v/>
      </c>
      <c r="R101" s="176" t="str">
        <f>IF($B101="","",'3 INPUT SAP DATA'!$T105/(3.6*(F101/'3 INPUT SAP DATA'!$K105)))</f>
        <v/>
      </c>
      <c r="S101" s="176" t="str">
        <f>IF($B101="","",'3 INPUT SAP DATA'!$T105/(3.6*(G101/'3 INPUT SAP DATA'!$K105)))</f>
        <v/>
      </c>
      <c r="T101" s="176" t="str">
        <f>IF($B101="","",'3 INPUT SAP DATA'!$T105/(3.6*(H101/'3 INPUT SAP DATA'!$K105)))</f>
        <v/>
      </c>
      <c r="U101" s="176" t="str">
        <f>IF($B101="","",'3 INPUT SAP DATA'!$T105/(3.6*(I101/'3 INPUT SAP DATA'!$K105)))</f>
        <v/>
      </c>
      <c r="V101" s="176" t="str">
        <f>IF($B101="","",'3 INPUT SAP DATA'!$T105/(3.6*(J101/'3 INPUT SAP DATA'!$K105)))</f>
        <v/>
      </c>
      <c r="W101" s="176" t="str">
        <f>IF($B101="","",'3 INPUT SAP DATA'!$T105/(3.6*(K101/'3 INPUT SAP DATA'!$K105)))</f>
        <v/>
      </c>
      <c r="X101" s="176" t="str">
        <f>IF($B101="","",'3 INPUT SAP DATA'!$T105/(3.6*(L101/'3 INPUT SAP DATA'!$K105)))</f>
        <v/>
      </c>
      <c r="Y101" s="176" t="str">
        <f>IF($B101="","",'3 INPUT SAP DATA'!$T105/(3.6*(M101/'3 INPUT SAP DATA'!$K105)))</f>
        <v/>
      </c>
      <c r="Z101" s="176" t="str">
        <f>IF($B101="","",'3 INPUT SAP DATA'!$T105/(3.6*(N101/'3 INPUT SAP DATA'!$K105)))</f>
        <v/>
      </c>
      <c r="AA101" s="176" t="str">
        <f t="shared" si="37"/>
        <v/>
      </c>
      <c r="AB101" s="176" t="str">
        <f t="shared" si="38"/>
        <v/>
      </c>
      <c r="AC101" s="176" t="str">
        <f t="shared" si="39"/>
        <v/>
      </c>
      <c r="AD101" s="176" t="str">
        <f t="shared" si="40"/>
        <v/>
      </c>
      <c r="AE101" s="176" t="str">
        <f t="shared" si="41"/>
        <v/>
      </c>
      <c r="AF101" s="176" t="str">
        <f t="shared" si="42"/>
        <v/>
      </c>
      <c r="AG101" s="176" t="str">
        <f t="shared" si="43"/>
        <v/>
      </c>
      <c r="AH101" s="176" t="str">
        <f t="shared" si="44"/>
        <v/>
      </c>
      <c r="AI101" s="176" t="str">
        <f t="shared" si="45"/>
        <v/>
      </c>
      <c r="AJ101" s="176" t="str">
        <f t="shared" si="46"/>
        <v/>
      </c>
      <c r="AK101" s="176" t="str">
        <f t="shared" si="47"/>
        <v/>
      </c>
      <c r="AL101" s="176" t="str">
        <f t="shared" si="48"/>
        <v/>
      </c>
      <c r="AM101" s="175" t="str">
        <f>IF($B101="", "", C101 * (HLOOKUP(AM$8, Data!$D$21:$O$22, 2, FALSE) - INDEX(Data!D$26:D$47, MATCH('3 INPUT SAP DATA'!$C$6, Data!$C$26:$C$47, 0))))</f>
        <v/>
      </c>
      <c r="AN101" s="175" t="str">
        <f>IF($B101="", "", D101 * (HLOOKUP(AN$8, Data!$D$21:$O$22, 2, FALSE) - INDEX(Data!E$26:E$47, MATCH('3 INPUT SAP DATA'!$C$6, Data!$C$26:$C$47, 0))))</f>
        <v/>
      </c>
      <c r="AO101" s="175" t="str">
        <f>IF($B101="", "", E101 * (HLOOKUP(AO$8, Data!$D$21:$O$22, 2, FALSE) - INDEX(Data!F$26:F$47, MATCH('3 INPUT SAP DATA'!$C$6, Data!$C$26:$C$47, 0))))</f>
        <v/>
      </c>
      <c r="AP101" s="175" t="str">
        <f>IF($B101="", "", F101 * (HLOOKUP(AP$8, Data!$D$21:$O$22, 2, FALSE) - INDEX(Data!G$26:G$47, MATCH('3 INPUT SAP DATA'!$C$6, Data!$C$26:$C$47, 0))))</f>
        <v/>
      </c>
      <c r="AQ101" s="175" t="str">
        <f>IF($B101="", "", G101 * (HLOOKUP(AQ$8, Data!$D$21:$O$22, 2, FALSE) - INDEX(Data!H$26:H$47, MATCH('3 INPUT SAP DATA'!$C$6, Data!$C$26:$C$47, 0))))</f>
        <v/>
      </c>
      <c r="AR101" s="175" t="str">
        <f>IF($B101="", "", H101 * (HLOOKUP(AR$8, Data!$D$21:$O$22, 2, FALSE) - INDEX(Data!I$26:I$47, MATCH('3 INPUT SAP DATA'!$C$6, Data!$C$26:$C$47, 0))))</f>
        <v/>
      </c>
      <c r="AS101" s="175" t="str">
        <f>IF($B101="", "", I101 * (HLOOKUP(AS$8, Data!$D$21:$O$22, 2, FALSE) - INDEX(Data!J$26:J$47, MATCH('3 INPUT SAP DATA'!$C$6, Data!$C$26:$C$47, 0))))</f>
        <v/>
      </c>
      <c r="AT101" s="175" t="str">
        <f>IF($B101="", "", J101 * (HLOOKUP(AT$8, Data!$D$21:$O$22, 2, FALSE) - INDEX(Data!K$26:K$47, MATCH('3 INPUT SAP DATA'!$C$6, Data!$C$26:$C$47, 0))))</f>
        <v/>
      </c>
      <c r="AU101" s="175" t="str">
        <f>IF($B101="", "", K101 * (HLOOKUP(AU$8, Data!$D$21:$O$22, 2, FALSE) - INDEX(Data!L$26:L$47, MATCH('3 INPUT SAP DATA'!$C$6, Data!$C$26:$C$47, 0))))</f>
        <v/>
      </c>
      <c r="AV101" s="175" t="str">
        <f>IF($B101="", "", L101 * (HLOOKUP(AV$8, Data!$D$21:$O$22, 2, FALSE) - INDEX(Data!M$26:M$47, MATCH('3 INPUT SAP DATA'!$C$6, Data!$C$26:$C$47, 0))))</f>
        <v/>
      </c>
      <c r="AW101" s="175" t="str">
        <f>IF($B101="", "", M101 * (HLOOKUP(AW$8, Data!$D$21:$O$22, 2, FALSE) - INDEX(Data!N$26:N$47, MATCH('3 INPUT SAP DATA'!$C$6, Data!$C$26:$C$47, 0))))</f>
        <v/>
      </c>
      <c r="AX101" s="175" t="str">
        <f>IF($B101="", "", N101 * (HLOOKUP(AX$8, Data!$D$21:$O$22, 2, FALSE) - INDEX(Data!O$26:O$47, MATCH('3 INPUT SAP DATA'!$C$6, Data!$C$26:$C$47, 0))))</f>
        <v/>
      </c>
      <c r="AY101" s="171" t="str">
        <f>IF($B101="","",(IHG!CI102+'3 INPUT SAP DATA'!V105)/AM101)</f>
        <v/>
      </c>
      <c r="AZ101" s="171" t="str">
        <f>IF($B101="","",(IHG!CJ102+'3 INPUT SAP DATA'!W105)/AN101)</f>
        <v/>
      </c>
      <c r="BA101" s="171" t="str">
        <f>IF($B101="","",(IHG!CK102+'3 INPUT SAP DATA'!X105)/AO101)</f>
        <v/>
      </c>
      <c r="BB101" s="171" t="str">
        <f>IF($B101="","",(IHG!CL102+'3 INPUT SAP DATA'!Y105)/AP101)</f>
        <v/>
      </c>
      <c r="BC101" s="171" t="str">
        <f>IF($B101="","",(IHG!CM102+'3 INPUT SAP DATA'!Z105)/AQ101)</f>
        <v/>
      </c>
      <c r="BD101" s="171" t="str">
        <f>IF($B101="","",(IHG!CN102+'3 INPUT SAP DATA'!AA105)/AR101)</f>
        <v/>
      </c>
      <c r="BE101" s="171" t="str">
        <f>IF($B101="","",(IHG!CO102+'3 INPUT SAP DATA'!AB105)/AS101)</f>
        <v/>
      </c>
      <c r="BF101" s="171" t="str">
        <f>IF($B101="","",(IHG!CP102+'3 INPUT SAP DATA'!AC105)/AT101)</f>
        <v/>
      </c>
      <c r="BG101" s="171" t="str">
        <f>IF($B101="","",(IHG!CQ102+'3 INPUT SAP DATA'!AD105)/AU101)</f>
        <v/>
      </c>
      <c r="BH101" s="171" t="str">
        <f>IF($B101="","",(IHG!CR102+'3 INPUT SAP DATA'!AE105)/AV101)</f>
        <v/>
      </c>
      <c r="BI101" s="171" t="str">
        <f>IF($B101="","",(IHG!CS102+'3 INPUT SAP DATA'!AF105)/AW101)</f>
        <v/>
      </c>
      <c r="BJ101" s="171" t="str">
        <f>IF($B101="","",(IHG!CT102+'3 INPUT SAP DATA'!AG105)/AX101)</f>
        <v/>
      </c>
      <c r="BK101" s="171" t="str">
        <f t="shared" si="49"/>
        <v/>
      </c>
      <c r="BL101" s="171" t="str">
        <f t="shared" si="50"/>
        <v/>
      </c>
      <c r="BM101" s="171" t="str">
        <f t="shared" si="51"/>
        <v/>
      </c>
      <c r="BN101" s="171" t="str">
        <f t="shared" si="52"/>
        <v/>
      </c>
      <c r="BO101" s="171" t="str">
        <f t="shared" si="53"/>
        <v/>
      </c>
      <c r="BP101" s="171" t="str">
        <f t="shared" si="54"/>
        <v/>
      </c>
      <c r="BQ101" s="171" t="str">
        <f t="shared" si="55"/>
        <v/>
      </c>
      <c r="BR101" s="171" t="str">
        <f t="shared" si="56"/>
        <v/>
      </c>
      <c r="BS101" s="171" t="str">
        <f t="shared" si="57"/>
        <v/>
      </c>
      <c r="BT101" s="171" t="str">
        <f t="shared" si="58"/>
        <v/>
      </c>
      <c r="BU101" s="171" t="str">
        <f t="shared" si="59"/>
        <v/>
      </c>
      <c r="BV101" s="171" t="str">
        <f t="shared" si="60"/>
        <v/>
      </c>
    </row>
    <row r="102" spans="2:74" s="17" customFormat="1" ht="19.899999999999999" customHeight="1">
      <c r="B102" s="16" t="str">
        <f>IF('3 INPUT SAP DATA'!H106="","",'3 INPUT SAP DATA'!H106)</f>
        <v/>
      </c>
      <c r="C102" s="24" t="str">
        <f>IF($B102="","",'Infiltration &amp; Ventilation'!AR102+'3 INPUT SAP DATA'!$U106)</f>
        <v/>
      </c>
      <c r="D102" s="24" t="str">
        <f>IF($B102="","",'Infiltration &amp; Ventilation'!AS102+'3 INPUT SAP DATA'!$U106)</f>
        <v/>
      </c>
      <c r="E102" s="24" t="str">
        <f>IF($B102="","",'Infiltration &amp; Ventilation'!AT102+'3 INPUT SAP DATA'!$U106)</f>
        <v/>
      </c>
      <c r="F102" s="24" t="str">
        <f>IF($B102="","",'Infiltration &amp; Ventilation'!AU102+'3 INPUT SAP DATA'!$U106)</f>
        <v/>
      </c>
      <c r="G102" s="24" t="str">
        <f>IF($B102="","",'Infiltration &amp; Ventilation'!AV102+'3 INPUT SAP DATA'!$U106)</f>
        <v/>
      </c>
      <c r="H102" s="24" t="str">
        <f>IF($B102="","",'Infiltration &amp; Ventilation'!AW102+'3 INPUT SAP DATA'!$U106)</f>
        <v/>
      </c>
      <c r="I102" s="24" t="str">
        <f>IF($B102="","",'Infiltration &amp; Ventilation'!AX102+'3 INPUT SAP DATA'!$U106)</f>
        <v/>
      </c>
      <c r="J102" s="24" t="str">
        <f>IF($B102="","",'Infiltration &amp; Ventilation'!AY102+'3 INPUT SAP DATA'!$U106)</f>
        <v/>
      </c>
      <c r="K102" s="24" t="str">
        <f>IF($B102="","",'Infiltration &amp; Ventilation'!AZ102+'3 INPUT SAP DATA'!$U106)</f>
        <v/>
      </c>
      <c r="L102" s="24" t="str">
        <f>IF($B102="","",'Infiltration &amp; Ventilation'!BA102+'3 INPUT SAP DATA'!$U106)</f>
        <v/>
      </c>
      <c r="M102" s="24" t="str">
        <f>IF($B102="","",'Infiltration &amp; Ventilation'!BB102+'3 INPUT SAP DATA'!$U106)</f>
        <v/>
      </c>
      <c r="N102" s="24" t="str">
        <f>IF($B102="","",'Infiltration &amp; Ventilation'!BC102+'3 INPUT SAP DATA'!$U106)</f>
        <v/>
      </c>
      <c r="O102" s="176" t="str">
        <f>IF($B102="","",'3 INPUT SAP DATA'!$T106/(3.6*(C102/'3 INPUT SAP DATA'!$K106)))</f>
        <v/>
      </c>
      <c r="P102" s="176" t="str">
        <f>IF($B102="","",'3 INPUT SAP DATA'!$T106/(3.6*(D102/'3 INPUT SAP DATA'!$K106)))</f>
        <v/>
      </c>
      <c r="Q102" s="176" t="str">
        <f>IF($B102="","",'3 INPUT SAP DATA'!$T106/(3.6*(E102/'3 INPUT SAP DATA'!$K106)))</f>
        <v/>
      </c>
      <c r="R102" s="176" t="str">
        <f>IF($B102="","",'3 INPUT SAP DATA'!$T106/(3.6*(F102/'3 INPUT SAP DATA'!$K106)))</f>
        <v/>
      </c>
      <c r="S102" s="176" t="str">
        <f>IF($B102="","",'3 INPUT SAP DATA'!$T106/(3.6*(G102/'3 INPUT SAP DATA'!$K106)))</f>
        <v/>
      </c>
      <c r="T102" s="176" t="str">
        <f>IF($B102="","",'3 INPUT SAP DATA'!$T106/(3.6*(H102/'3 INPUT SAP DATA'!$K106)))</f>
        <v/>
      </c>
      <c r="U102" s="176" t="str">
        <f>IF($B102="","",'3 INPUT SAP DATA'!$T106/(3.6*(I102/'3 INPUT SAP DATA'!$K106)))</f>
        <v/>
      </c>
      <c r="V102" s="176" t="str">
        <f>IF($B102="","",'3 INPUT SAP DATA'!$T106/(3.6*(J102/'3 INPUT SAP DATA'!$K106)))</f>
        <v/>
      </c>
      <c r="W102" s="176" t="str">
        <f>IF($B102="","",'3 INPUT SAP DATA'!$T106/(3.6*(K102/'3 INPUT SAP DATA'!$K106)))</f>
        <v/>
      </c>
      <c r="X102" s="176" t="str">
        <f>IF($B102="","",'3 INPUT SAP DATA'!$T106/(3.6*(L102/'3 INPUT SAP DATA'!$K106)))</f>
        <v/>
      </c>
      <c r="Y102" s="176" t="str">
        <f>IF($B102="","",'3 INPUT SAP DATA'!$T106/(3.6*(M102/'3 INPUT SAP DATA'!$K106)))</f>
        <v/>
      </c>
      <c r="Z102" s="176" t="str">
        <f>IF($B102="","",'3 INPUT SAP DATA'!$T106/(3.6*(N102/'3 INPUT SAP DATA'!$K106)))</f>
        <v/>
      </c>
      <c r="AA102" s="176" t="str">
        <f t="shared" si="37"/>
        <v/>
      </c>
      <c r="AB102" s="176" t="str">
        <f t="shared" si="38"/>
        <v/>
      </c>
      <c r="AC102" s="176" t="str">
        <f t="shared" si="39"/>
        <v/>
      </c>
      <c r="AD102" s="176" t="str">
        <f t="shared" si="40"/>
        <v/>
      </c>
      <c r="AE102" s="176" t="str">
        <f t="shared" si="41"/>
        <v/>
      </c>
      <c r="AF102" s="176" t="str">
        <f t="shared" si="42"/>
        <v/>
      </c>
      <c r="AG102" s="176" t="str">
        <f t="shared" si="43"/>
        <v/>
      </c>
      <c r="AH102" s="176" t="str">
        <f t="shared" si="44"/>
        <v/>
      </c>
      <c r="AI102" s="176" t="str">
        <f t="shared" si="45"/>
        <v/>
      </c>
      <c r="AJ102" s="176" t="str">
        <f t="shared" si="46"/>
        <v/>
      </c>
      <c r="AK102" s="176" t="str">
        <f t="shared" si="47"/>
        <v/>
      </c>
      <c r="AL102" s="176" t="str">
        <f t="shared" si="48"/>
        <v/>
      </c>
      <c r="AM102" s="175" t="str">
        <f>IF($B102="", "", C102 * (HLOOKUP(AM$8, Data!$D$21:$O$22, 2, FALSE) - INDEX(Data!D$26:D$47, MATCH('3 INPUT SAP DATA'!$C$6, Data!$C$26:$C$47, 0))))</f>
        <v/>
      </c>
      <c r="AN102" s="175" t="str">
        <f>IF($B102="", "", D102 * (HLOOKUP(AN$8, Data!$D$21:$O$22, 2, FALSE) - INDEX(Data!E$26:E$47, MATCH('3 INPUT SAP DATA'!$C$6, Data!$C$26:$C$47, 0))))</f>
        <v/>
      </c>
      <c r="AO102" s="175" t="str">
        <f>IF($B102="", "", E102 * (HLOOKUP(AO$8, Data!$D$21:$O$22, 2, FALSE) - INDEX(Data!F$26:F$47, MATCH('3 INPUT SAP DATA'!$C$6, Data!$C$26:$C$47, 0))))</f>
        <v/>
      </c>
      <c r="AP102" s="175" t="str">
        <f>IF($B102="", "", F102 * (HLOOKUP(AP$8, Data!$D$21:$O$22, 2, FALSE) - INDEX(Data!G$26:G$47, MATCH('3 INPUT SAP DATA'!$C$6, Data!$C$26:$C$47, 0))))</f>
        <v/>
      </c>
      <c r="AQ102" s="175" t="str">
        <f>IF($B102="", "", G102 * (HLOOKUP(AQ$8, Data!$D$21:$O$22, 2, FALSE) - INDEX(Data!H$26:H$47, MATCH('3 INPUT SAP DATA'!$C$6, Data!$C$26:$C$47, 0))))</f>
        <v/>
      </c>
      <c r="AR102" s="175" t="str">
        <f>IF($B102="", "", H102 * (HLOOKUP(AR$8, Data!$D$21:$O$22, 2, FALSE) - INDEX(Data!I$26:I$47, MATCH('3 INPUT SAP DATA'!$C$6, Data!$C$26:$C$47, 0))))</f>
        <v/>
      </c>
      <c r="AS102" s="175" t="str">
        <f>IF($B102="", "", I102 * (HLOOKUP(AS$8, Data!$D$21:$O$22, 2, FALSE) - INDEX(Data!J$26:J$47, MATCH('3 INPUT SAP DATA'!$C$6, Data!$C$26:$C$47, 0))))</f>
        <v/>
      </c>
      <c r="AT102" s="175" t="str">
        <f>IF($B102="", "", J102 * (HLOOKUP(AT$8, Data!$D$21:$O$22, 2, FALSE) - INDEX(Data!K$26:K$47, MATCH('3 INPUT SAP DATA'!$C$6, Data!$C$26:$C$47, 0))))</f>
        <v/>
      </c>
      <c r="AU102" s="175" t="str">
        <f>IF($B102="", "", K102 * (HLOOKUP(AU$8, Data!$D$21:$O$22, 2, FALSE) - INDEX(Data!L$26:L$47, MATCH('3 INPUT SAP DATA'!$C$6, Data!$C$26:$C$47, 0))))</f>
        <v/>
      </c>
      <c r="AV102" s="175" t="str">
        <f>IF($B102="", "", L102 * (HLOOKUP(AV$8, Data!$D$21:$O$22, 2, FALSE) - INDEX(Data!M$26:M$47, MATCH('3 INPUT SAP DATA'!$C$6, Data!$C$26:$C$47, 0))))</f>
        <v/>
      </c>
      <c r="AW102" s="175" t="str">
        <f>IF($B102="", "", M102 * (HLOOKUP(AW$8, Data!$D$21:$O$22, 2, FALSE) - INDEX(Data!N$26:N$47, MATCH('3 INPUT SAP DATA'!$C$6, Data!$C$26:$C$47, 0))))</f>
        <v/>
      </c>
      <c r="AX102" s="175" t="str">
        <f>IF($B102="", "", N102 * (HLOOKUP(AX$8, Data!$D$21:$O$22, 2, FALSE) - INDEX(Data!O$26:O$47, MATCH('3 INPUT SAP DATA'!$C$6, Data!$C$26:$C$47, 0))))</f>
        <v/>
      </c>
      <c r="AY102" s="171" t="str">
        <f>IF($B102="","",(IHG!CI103+'3 INPUT SAP DATA'!V106)/AM102)</f>
        <v/>
      </c>
      <c r="AZ102" s="171" t="str">
        <f>IF($B102="","",(IHG!CJ103+'3 INPUT SAP DATA'!W106)/AN102)</f>
        <v/>
      </c>
      <c r="BA102" s="171" t="str">
        <f>IF($B102="","",(IHG!CK103+'3 INPUT SAP DATA'!X106)/AO102)</f>
        <v/>
      </c>
      <c r="BB102" s="171" t="str">
        <f>IF($B102="","",(IHG!CL103+'3 INPUT SAP DATA'!Y106)/AP102)</f>
        <v/>
      </c>
      <c r="BC102" s="171" t="str">
        <f>IF($B102="","",(IHG!CM103+'3 INPUT SAP DATA'!Z106)/AQ102)</f>
        <v/>
      </c>
      <c r="BD102" s="171" t="str">
        <f>IF($B102="","",(IHG!CN103+'3 INPUT SAP DATA'!AA106)/AR102)</f>
        <v/>
      </c>
      <c r="BE102" s="171" t="str">
        <f>IF($B102="","",(IHG!CO103+'3 INPUT SAP DATA'!AB106)/AS102)</f>
        <v/>
      </c>
      <c r="BF102" s="171" t="str">
        <f>IF($B102="","",(IHG!CP103+'3 INPUT SAP DATA'!AC106)/AT102)</f>
        <v/>
      </c>
      <c r="BG102" s="171" t="str">
        <f>IF($B102="","",(IHG!CQ103+'3 INPUT SAP DATA'!AD106)/AU102)</f>
        <v/>
      </c>
      <c r="BH102" s="171" t="str">
        <f>IF($B102="","",(IHG!CR103+'3 INPUT SAP DATA'!AE106)/AV102)</f>
        <v/>
      </c>
      <c r="BI102" s="171" t="str">
        <f>IF($B102="","",(IHG!CS103+'3 INPUT SAP DATA'!AF106)/AW102)</f>
        <v/>
      </c>
      <c r="BJ102" s="171" t="str">
        <f>IF($B102="","",(IHG!CT103+'3 INPUT SAP DATA'!AG106)/AX102)</f>
        <v/>
      </c>
      <c r="BK102" s="171" t="str">
        <f t="shared" si="49"/>
        <v/>
      </c>
      <c r="BL102" s="171" t="str">
        <f t="shared" si="50"/>
        <v/>
      </c>
      <c r="BM102" s="171" t="str">
        <f t="shared" si="51"/>
        <v/>
      </c>
      <c r="BN102" s="171" t="str">
        <f t="shared" si="52"/>
        <v/>
      </c>
      <c r="BO102" s="171" t="str">
        <f t="shared" si="53"/>
        <v/>
      </c>
      <c r="BP102" s="171" t="str">
        <f t="shared" si="54"/>
        <v/>
      </c>
      <c r="BQ102" s="171" t="str">
        <f t="shared" si="55"/>
        <v/>
      </c>
      <c r="BR102" s="171" t="str">
        <f t="shared" si="56"/>
        <v/>
      </c>
      <c r="BS102" s="171" t="str">
        <f t="shared" si="57"/>
        <v/>
      </c>
      <c r="BT102" s="171" t="str">
        <f t="shared" si="58"/>
        <v/>
      </c>
      <c r="BU102" s="171" t="str">
        <f t="shared" si="59"/>
        <v/>
      </c>
      <c r="BV102" s="171" t="str">
        <f t="shared" si="60"/>
        <v/>
      </c>
    </row>
    <row r="103" spans="2:74" s="17" customFormat="1" ht="19.899999999999999" customHeight="1">
      <c r="B103" s="16" t="str">
        <f>IF('3 INPUT SAP DATA'!H107="","",'3 INPUT SAP DATA'!H107)</f>
        <v/>
      </c>
      <c r="C103" s="24" t="str">
        <f>IF($B103="","",'Infiltration &amp; Ventilation'!AR103+'3 INPUT SAP DATA'!$U107)</f>
        <v/>
      </c>
      <c r="D103" s="24" t="str">
        <f>IF($B103="","",'Infiltration &amp; Ventilation'!AS103+'3 INPUT SAP DATA'!$U107)</f>
        <v/>
      </c>
      <c r="E103" s="24" t="str">
        <f>IF($B103="","",'Infiltration &amp; Ventilation'!AT103+'3 INPUT SAP DATA'!$U107)</f>
        <v/>
      </c>
      <c r="F103" s="24" t="str">
        <f>IF($B103="","",'Infiltration &amp; Ventilation'!AU103+'3 INPUT SAP DATA'!$U107)</f>
        <v/>
      </c>
      <c r="G103" s="24" t="str">
        <f>IF($B103="","",'Infiltration &amp; Ventilation'!AV103+'3 INPUT SAP DATA'!$U107)</f>
        <v/>
      </c>
      <c r="H103" s="24" t="str">
        <f>IF($B103="","",'Infiltration &amp; Ventilation'!AW103+'3 INPUT SAP DATA'!$U107)</f>
        <v/>
      </c>
      <c r="I103" s="24" t="str">
        <f>IF($B103="","",'Infiltration &amp; Ventilation'!AX103+'3 INPUT SAP DATA'!$U107)</f>
        <v/>
      </c>
      <c r="J103" s="24" t="str">
        <f>IF($B103="","",'Infiltration &amp; Ventilation'!AY103+'3 INPUT SAP DATA'!$U107)</f>
        <v/>
      </c>
      <c r="K103" s="24" t="str">
        <f>IF($B103="","",'Infiltration &amp; Ventilation'!AZ103+'3 INPUT SAP DATA'!$U107)</f>
        <v/>
      </c>
      <c r="L103" s="24" t="str">
        <f>IF($B103="","",'Infiltration &amp; Ventilation'!BA103+'3 INPUT SAP DATA'!$U107)</f>
        <v/>
      </c>
      <c r="M103" s="24" t="str">
        <f>IF($B103="","",'Infiltration &amp; Ventilation'!BB103+'3 INPUT SAP DATA'!$U107)</f>
        <v/>
      </c>
      <c r="N103" s="24" t="str">
        <f>IF($B103="","",'Infiltration &amp; Ventilation'!BC103+'3 INPUT SAP DATA'!$U107)</f>
        <v/>
      </c>
      <c r="O103" s="176" t="str">
        <f>IF($B103="","",'3 INPUT SAP DATA'!$T107/(3.6*(C103/'3 INPUT SAP DATA'!$K107)))</f>
        <v/>
      </c>
      <c r="P103" s="176" t="str">
        <f>IF($B103="","",'3 INPUT SAP DATA'!$T107/(3.6*(D103/'3 INPUT SAP DATA'!$K107)))</f>
        <v/>
      </c>
      <c r="Q103" s="176" t="str">
        <f>IF($B103="","",'3 INPUT SAP DATA'!$T107/(3.6*(E103/'3 INPUT SAP DATA'!$K107)))</f>
        <v/>
      </c>
      <c r="R103" s="176" t="str">
        <f>IF($B103="","",'3 INPUT SAP DATA'!$T107/(3.6*(F103/'3 INPUT SAP DATA'!$K107)))</f>
        <v/>
      </c>
      <c r="S103" s="176" t="str">
        <f>IF($B103="","",'3 INPUT SAP DATA'!$T107/(3.6*(G103/'3 INPUT SAP DATA'!$K107)))</f>
        <v/>
      </c>
      <c r="T103" s="176" t="str">
        <f>IF($B103="","",'3 INPUT SAP DATA'!$T107/(3.6*(H103/'3 INPUT SAP DATA'!$K107)))</f>
        <v/>
      </c>
      <c r="U103" s="176" t="str">
        <f>IF($B103="","",'3 INPUT SAP DATA'!$T107/(3.6*(I103/'3 INPUT SAP DATA'!$K107)))</f>
        <v/>
      </c>
      <c r="V103" s="176" t="str">
        <f>IF($B103="","",'3 INPUT SAP DATA'!$T107/(3.6*(J103/'3 INPUT SAP DATA'!$K107)))</f>
        <v/>
      </c>
      <c r="W103" s="176" t="str">
        <f>IF($B103="","",'3 INPUT SAP DATA'!$T107/(3.6*(K103/'3 INPUT SAP DATA'!$K107)))</f>
        <v/>
      </c>
      <c r="X103" s="176" t="str">
        <f>IF($B103="","",'3 INPUT SAP DATA'!$T107/(3.6*(L103/'3 INPUT SAP DATA'!$K107)))</f>
        <v/>
      </c>
      <c r="Y103" s="176" t="str">
        <f>IF($B103="","",'3 INPUT SAP DATA'!$T107/(3.6*(M103/'3 INPUT SAP DATA'!$K107)))</f>
        <v/>
      </c>
      <c r="Z103" s="176" t="str">
        <f>IF($B103="","",'3 INPUT SAP DATA'!$T107/(3.6*(N103/'3 INPUT SAP DATA'!$K107)))</f>
        <v/>
      </c>
      <c r="AA103" s="176" t="str">
        <f t="shared" si="37"/>
        <v/>
      </c>
      <c r="AB103" s="176" t="str">
        <f t="shared" si="38"/>
        <v/>
      </c>
      <c r="AC103" s="176" t="str">
        <f t="shared" si="39"/>
        <v/>
      </c>
      <c r="AD103" s="176" t="str">
        <f t="shared" si="40"/>
        <v/>
      </c>
      <c r="AE103" s="176" t="str">
        <f t="shared" si="41"/>
        <v/>
      </c>
      <c r="AF103" s="176" t="str">
        <f t="shared" si="42"/>
        <v/>
      </c>
      <c r="AG103" s="176" t="str">
        <f t="shared" si="43"/>
        <v/>
      </c>
      <c r="AH103" s="176" t="str">
        <f t="shared" si="44"/>
        <v/>
      </c>
      <c r="AI103" s="176" t="str">
        <f t="shared" si="45"/>
        <v/>
      </c>
      <c r="AJ103" s="176" t="str">
        <f t="shared" si="46"/>
        <v/>
      </c>
      <c r="AK103" s="176" t="str">
        <f t="shared" si="47"/>
        <v/>
      </c>
      <c r="AL103" s="176" t="str">
        <f t="shared" si="48"/>
        <v/>
      </c>
      <c r="AM103" s="175" t="str">
        <f>IF($B103="", "", C103 * (HLOOKUP(AM$8, Data!$D$21:$O$22, 2, FALSE) - INDEX(Data!D$26:D$47, MATCH('3 INPUT SAP DATA'!$C$6, Data!$C$26:$C$47, 0))))</f>
        <v/>
      </c>
      <c r="AN103" s="175" t="str">
        <f>IF($B103="", "", D103 * (HLOOKUP(AN$8, Data!$D$21:$O$22, 2, FALSE) - INDEX(Data!E$26:E$47, MATCH('3 INPUT SAP DATA'!$C$6, Data!$C$26:$C$47, 0))))</f>
        <v/>
      </c>
      <c r="AO103" s="175" t="str">
        <f>IF($B103="", "", E103 * (HLOOKUP(AO$8, Data!$D$21:$O$22, 2, FALSE) - INDEX(Data!F$26:F$47, MATCH('3 INPUT SAP DATA'!$C$6, Data!$C$26:$C$47, 0))))</f>
        <v/>
      </c>
      <c r="AP103" s="175" t="str">
        <f>IF($B103="", "", F103 * (HLOOKUP(AP$8, Data!$D$21:$O$22, 2, FALSE) - INDEX(Data!G$26:G$47, MATCH('3 INPUT SAP DATA'!$C$6, Data!$C$26:$C$47, 0))))</f>
        <v/>
      </c>
      <c r="AQ103" s="175" t="str">
        <f>IF($B103="", "", G103 * (HLOOKUP(AQ$8, Data!$D$21:$O$22, 2, FALSE) - INDEX(Data!H$26:H$47, MATCH('3 INPUT SAP DATA'!$C$6, Data!$C$26:$C$47, 0))))</f>
        <v/>
      </c>
      <c r="AR103" s="175" t="str">
        <f>IF($B103="", "", H103 * (HLOOKUP(AR$8, Data!$D$21:$O$22, 2, FALSE) - INDEX(Data!I$26:I$47, MATCH('3 INPUT SAP DATA'!$C$6, Data!$C$26:$C$47, 0))))</f>
        <v/>
      </c>
      <c r="AS103" s="175" t="str">
        <f>IF($B103="", "", I103 * (HLOOKUP(AS$8, Data!$D$21:$O$22, 2, FALSE) - INDEX(Data!J$26:J$47, MATCH('3 INPUT SAP DATA'!$C$6, Data!$C$26:$C$47, 0))))</f>
        <v/>
      </c>
      <c r="AT103" s="175" t="str">
        <f>IF($B103="", "", J103 * (HLOOKUP(AT$8, Data!$D$21:$O$22, 2, FALSE) - INDEX(Data!K$26:K$47, MATCH('3 INPUT SAP DATA'!$C$6, Data!$C$26:$C$47, 0))))</f>
        <v/>
      </c>
      <c r="AU103" s="175" t="str">
        <f>IF($B103="", "", K103 * (HLOOKUP(AU$8, Data!$D$21:$O$22, 2, FALSE) - INDEX(Data!L$26:L$47, MATCH('3 INPUT SAP DATA'!$C$6, Data!$C$26:$C$47, 0))))</f>
        <v/>
      </c>
      <c r="AV103" s="175" t="str">
        <f>IF($B103="", "", L103 * (HLOOKUP(AV$8, Data!$D$21:$O$22, 2, FALSE) - INDEX(Data!M$26:M$47, MATCH('3 INPUT SAP DATA'!$C$6, Data!$C$26:$C$47, 0))))</f>
        <v/>
      </c>
      <c r="AW103" s="175" t="str">
        <f>IF($B103="", "", M103 * (HLOOKUP(AW$8, Data!$D$21:$O$22, 2, FALSE) - INDEX(Data!N$26:N$47, MATCH('3 INPUT SAP DATA'!$C$6, Data!$C$26:$C$47, 0))))</f>
        <v/>
      </c>
      <c r="AX103" s="175" t="str">
        <f>IF($B103="", "", N103 * (HLOOKUP(AX$8, Data!$D$21:$O$22, 2, FALSE) - INDEX(Data!O$26:O$47, MATCH('3 INPUT SAP DATA'!$C$6, Data!$C$26:$C$47, 0))))</f>
        <v/>
      </c>
      <c r="AY103" s="171" t="str">
        <f>IF($B103="","",(IHG!CI104+'3 INPUT SAP DATA'!V107)/AM103)</f>
        <v/>
      </c>
      <c r="AZ103" s="171" t="str">
        <f>IF($B103="","",(IHG!CJ104+'3 INPUT SAP DATA'!W107)/AN103)</f>
        <v/>
      </c>
      <c r="BA103" s="171" t="str">
        <f>IF($B103="","",(IHG!CK104+'3 INPUT SAP DATA'!X107)/AO103)</f>
        <v/>
      </c>
      <c r="BB103" s="171" t="str">
        <f>IF($B103="","",(IHG!CL104+'3 INPUT SAP DATA'!Y107)/AP103)</f>
        <v/>
      </c>
      <c r="BC103" s="171" t="str">
        <f>IF($B103="","",(IHG!CM104+'3 INPUT SAP DATA'!Z107)/AQ103)</f>
        <v/>
      </c>
      <c r="BD103" s="171" t="str">
        <f>IF($B103="","",(IHG!CN104+'3 INPUT SAP DATA'!AA107)/AR103)</f>
        <v/>
      </c>
      <c r="BE103" s="171" t="str">
        <f>IF($B103="","",(IHG!CO104+'3 INPUT SAP DATA'!AB107)/AS103)</f>
        <v/>
      </c>
      <c r="BF103" s="171" t="str">
        <f>IF($B103="","",(IHG!CP104+'3 INPUT SAP DATA'!AC107)/AT103)</f>
        <v/>
      </c>
      <c r="BG103" s="171" t="str">
        <f>IF($B103="","",(IHG!CQ104+'3 INPUT SAP DATA'!AD107)/AU103)</f>
        <v/>
      </c>
      <c r="BH103" s="171" t="str">
        <f>IF($B103="","",(IHG!CR104+'3 INPUT SAP DATA'!AE107)/AV103)</f>
        <v/>
      </c>
      <c r="BI103" s="171" t="str">
        <f>IF($B103="","",(IHG!CS104+'3 INPUT SAP DATA'!AF107)/AW103)</f>
        <v/>
      </c>
      <c r="BJ103" s="171" t="str">
        <f>IF($B103="","",(IHG!CT104+'3 INPUT SAP DATA'!AG107)/AX103)</f>
        <v/>
      </c>
      <c r="BK103" s="171" t="str">
        <f t="shared" si="49"/>
        <v/>
      </c>
      <c r="BL103" s="171" t="str">
        <f t="shared" si="50"/>
        <v/>
      </c>
      <c r="BM103" s="171" t="str">
        <f t="shared" si="51"/>
        <v/>
      </c>
      <c r="BN103" s="171" t="str">
        <f t="shared" si="52"/>
        <v/>
      </c>
      <c r="BO103" s="171" t="str">
        <f t="shared" si="53"/>
        <v/>
      </c>
      <c r="BP103" s="171" t="str">
        <f t="shared" si="54"/>
        <v/>
      </c>
      <c r="BQ103" s="171" t="str">
        <f t="shared" si="55"/>
        <v/>
      </c>
      <c r="BR103" s="171" t="str">
        <f t="shared" si="56"/>
        <v/>
      </c>
      <c r="BS103" s="171" t="str">
        <f t="shared" si="57"/>
        <v/>
      </c>
      <c r="BT103" s="171" t="str">
        <f t="shared" si="58"/>
        <v/>
      </c>
      <c r="BU103" s="171" t="str">
        <f t="shared" si="59"/>
        <v/>
      </c>
      <c r="BV103" s="171" t="str">
        <f t="shared" si="60"/>
        <v/>
      </c>
    </row>
    <row r="104" spans="2:74" s="17" customFormat="1" ht="19.899999999999999" customHeight="1">
      <c r="B104" s="16" t="str">
        <f>IF('3 INPUT SAP DATA'!H108="","",'3 INPUT SAP DATA'!H108)</f>
        <v/>
      </c>
      <c r="C104" s="24" t="str">
        <f>IF($B104="","",'Infiltration &amp; Ventilation'!AR104+'3 INPUT SAP DATA'!$U108)</f>
        <v/>
      </c>
      <c r="D104" s="24" t="str">
        <f>IF($B104="","",'Infiltration &amp; Ventilation'!AS104+'3 INPUT SAP DATA'!$U108)</f>
        <v/>
      </c>
      <c r="E104" s="24" t="str">
        <f>IF($B104="","",'Infiltration &amp; Ventilation'!AT104+'3 INPUT SAP DATA'!$U108)</f>
        <v/>
      </c>
      <c r="F104" s="24" t="str">
        <f>IF($B104="","",'Infiltration &amp; Ventilation'!AU104+'3 INPUT SAP DATA'!$U108)</f>
        <v/>
      </c>
      <c r="G104" s="24" t="str">
        <f>IF($B104="","",'Infiltration &amp; Ventilation'!AV104+'3 INPUT SAP DATA'!$U108)</f>
        <v/>
      </c>
      <c r="H104" s="24" t="str">
        <f>IF($B104="","",'Infiltration &amp; Ventilation'!AW104+'3 INPUT SAP DATA'!$U108)</f>
        <v/>
      </c>
      <c r="I104" s="24" t="str">
        <f>IF($B104="","",'Infiltration &amp; Ventilation'!AX104+'3 INPUT SAP DATA'!$U108)</f>
        <v/>
      </c>
      <c r="J104" s="24" t="str">
        <f>IF($B104="","",'Infiltration &amp; Ventilation'!AY104+'3 INPUT SAP DATA'!$U108)</f>
        <v/>
      </c>
      <c r="K104" s="24" t="str">
        <f>IF($B104="","",'Infiltration &amp; Ventilation'!AZ104+'3 INPUT SAP DATA'!$U108)</f>
        <v/>
      </c>
      <c r="L104" s="24" t="str">
        <f>IF($B104="","",'Infiltration &amp; Ventilation'!BA104+'3 INPUT SAP DATA'!$U108)</f>
        <v/>
      </c>
      <c r="M104" s="24" t="str">
        <f>IF($B104="","",'Infiltration &amp; Ventilation'!BB104+'3 INPUT SAP DATA'!$U108)</f>
        <v/>
      </c>
      <c r="N104" s="24" t="str">
        <f>IF($B104="","",'Infiltration &amp; Ventilation'!BC104+'3 INPUT SAP DATA'!$U108)</f>
        <v/>
      </c>
      <c r="O104" s="176" t="str">
        <f>IF($B104="","",'3 INPUT SAP DATA'!$T108/(3.6*(C104/'3 INPUT SAP DATA'!$K108)))</f>
        <v/>
      </c>
      <c r="P104" s="176" t="str">
        <f>IF($B104="","",'3 INPUT SAP DATA'!$T108/(3.6*(D104/'3 INPUT SAP DATA'!$K108)))</f>
        <v/>
      </c>
      <c r="Q104" s="176" t="str">
        <f>IF($B104="","",'3 INPUT SAP DATA'!$T108/(3.6*(E104/'3 INPUT SAP DATA'!$K108)))</f>
        <v/>
      </c>
      <c r="R104" s="176" t="str">
        <f>IF($B104="","",'3 INPUT SAP DATA'!$T108/(3.6*(F104/'3 INPUT SAP DATA'!$K108)))</f>
        <v/>
      </c>
      <c r="S104" s="176" t="str">
        <f>IF($B104="","",'3 INPUT SAP DATA'!$T108/(3.6*(G104/'3 INPUT SAP DATA'!$K108)))</f>
        <v/>
      </c>
      <c r="T104" s="176" t="str">
        <f>IF($B104="","",'3 INPUT SAP DATA'!$T108/(3.6*(H104/'3 INPUT SAP DATA'!$K108)))</f>
        <v/>
      </c>
      <c r="U104" s="176" t="str">
        <f>IF($B104="","",'3 INPUT SAP DATA'!$T108/(3.6*(I104/'3 INPUT SAP DATA'!$K108)))</f>
        <v/>
      </c>
      <c r="V104" s="176" t="str">
        <f>IF($B104="","",'3 INPUT SAP DATA'!$T108/(3.6*(J104/'3 INPUT SAP DATA'!$K108)))</f>
        <v/>
      </c>
      <c r="W104" s="176" t="str">
        <f>IF($B104="","",'3 INPUT SAP DATA'!$T108/(3.6*(K104/'3 INPUT SAP DATA'!$K108)))</f>
        <v/>
      </c>
      <c r="X104" s="176" t="str">
        <f>IF($B104="","",'3 INPUT SAP DATA'!$T108/(3.6*(L104/'3 INPUT SAP DATA'!$K108)))</f>
        <v/>
      </c>
      <c r="Y104" s="176" t="str">
        <f>IF($B104="","",'3 INPUT SAP DATA'!$T108/(3.6*(M104/'3 INPUT SAP DATA'!$K108)))</f>
        <v/>
      </c>
      <c r="Z104" s="176" t="str">
        <f>IF($B104="","",'3 INPUT SAP DATA'!$T108/(3.6*(N104/'3 INPUT SAP DATA'!$K108)))</f>
        <v/>
      </c>
      <c r="AA104" s="176" t="str">
        <f t="shared" si="37"/>
        <v/>
      </c>
      <c r="AB104" s="176" t="str">
        <f t="shared" si="38"/>
        <v/>
      </c>
      <c r="AC104" s="176" t="str">
        <f t="shared" si="39"/>
        <v/>
      </c>
      <c r="AD104" s="176" t="str">
        <f t="shared" si="40"/>
        <v/>
      </c>
      <c r="AE104" s="176" t="str">
        <f t="shared" si="41"/>
        <v/>
      </c>
      <c r="AF104" s="176" t="str">
        <f t="shared" si="42"/>
        <v/>
      </c>
      <c r="AG104" s="176" t="str">
        <f t="shared" si="43"/>
        <v/>
      </c>
      <c r="AH104" s="176" t="str">
        <f t="shared" si="44"/>
        <v/>
      </c>
      <c r="AI104" s="176" t="str">
        <f t="shared" si="45"/>
        <v/>
      </c>
      <c r="AJ104" s="176" t="str">
        <f t="shared" si="46"/>
        <v/>
      </c>
      <c r="AK104" s="176" t="str">
        <f t="shared" si="47"/>
        <v/>
      </c>
      <c r="AL104" s="176" t="str">
        <f t="shared" si="48"/>
        <v/>
      </c>
      <c r="AM104" s="175" t="str">
        <f>IF($B104="", "", C104 * (HLOOKUP(AM$8, Data!$D$21:$O$22, 2, FALSE) - INDEX(Data!D$26:D$47, MATCH('3 INPUT SAP DATA'!$C$6, Data!$C$26:$C$47, 0))))</f>
        <v/>
      </c>
      <c r="AN104" s="175" t="str">
        <f>IF($B104="", "", D104 * (HLOOKUP(AN$8, Data!$D$21:$O$22, 2, FALSE) - INDEX(Data!E$26:E$47, MATCH('3 INPUT SAP DATA'!$C$6, Data!$C$26:$C$47, 0))))</f>
        <v/>
      </c>
      <c r="AO104" s="175" t="str">
        <f>IF($B104="", "", E104 * (HLOOKUP(AO$8, Data!$D$21:$O$22, 2, FALSE) - INDEX(Data!F$26:F$47, MATCH('3 INPUT SAP DATA'!$C$6, Data!$C$26:$C$47, 0))))</f>
        <v/>
      </c>
      <c r="AP104" s="175" t="str">
        <f>IF($B104="", "", F104 * (HLOOKUP(AP$8, Data!$D$21:$O$22, 2, FALSE) - INDEX(Data!G$26:G$47, MATCH('3 INPUT SAP DATA'!$C$6, Data!$C$26:$C$47, 0))))</f>
        <v/>
      </c>
      <c r="AQ104" s="175" t="str">
        <f>IF($B104="", "", G104 * (HLOOKUP(AQ$8, Data!$D$21:$O$22, 2, FALSE) - INDEX(Data!H$26:H$47, MATCH('3 INPUT SAP DATA'!$C$6, Data!$C$26:$C$47, 0))))</f>
        <v/>
      </c>
      <c r="AR104" s="175" t="str">
        <f>IF($B104="", "", H104 * (HLOOKUP(AR$8, Data!$D$21:$O$22, 2, FALSE) - INDEX(Data!I$26:I$47, MATCH('3 INPUT SAP DATA'!$C$6, Data!$C$26:$C$47, 0))))</f>
        <v/>
      </c>
      <c r="AS104" s="175" t="str">
        <f>IF($B104="", "", I104 * (HLOOKUP(AS$8, Data!$D$21:$O$22, 2, FALSE) - INDEX(Data!J$26:J$47, MATCH('3 INPUT SAP DATA'!$C$6, Data!$C$26:$C$47, 0))))</f>
        <v/>
      </c>
      <c r="AT104" s="175" t="str">
        <f>IF($B104="", "", J104 * (HLOOKUP(AT$8, Data!$D$21:$O$22, 2, FALSE) - INDEX(Data!K$26:K$47, MATCH('3 INPUT SAP DATA'!$C$6, Data!$C$26:$C$47, 0))))</f>
        <v/>
      </c>
      <c r="AU104" s="175" t="str">
        <f>IF($B104="", "", K104 * (HLOOKUP(AU$8, Data!$D$21:$O$22, 2, FALSE) - INDEX(Data!L$26:L$47, MATCH('3 INPUT SAP DATA'!$C$6, Data!$C$26:$C$47, 0))))</f>
        <v/>
      </c>
      <c r="AV104" s="175" t="str">
        <f>IF($B104="", "", L104 * (HLOOKUP(AV$8, Data!$D$21:$O$22, 2, FALSE) - INDEX(Data!M$26:M$47, MATCH('3 INPUT SAP DATA'!$C$6, Data!$C$26:$C$47, 0))))</f>
        <v/>
      </c>
      <c r="AW104" s="175" t="str">
        <f>IF($B104="", "", M104 * (HLOOKUP(AW$8, Data!$D$21:$O$22, 2, FALSE) - INDEX(Data!N$26:N$47, MATCH('3 INPUT SAP DATA'!$C$6, Data!$C$26:$C$47, 0))))</f>
        <v/>
      </c>
      <c r="AX104" s="175" t="str">
        <f>IF($B104="", "", N104 * (HLOOKUP(AX$8, Data!$D$21:$O$22, 2, FALSE) - INDEX(Data!O$26:O$47, MATCH('3 INPUT SAP DATA'!$C$6, Data!$C$26:$C$47, 0))))</f>
        <v/>
      </c>
      <c r="AY104" s="171" t="str">
        <f>IF($B104="","",(IHG!CI105+'3 INPUT SAP DATA'!V108)/AM104)</f>
        <v/>
      </c>
      <c r="AZ104" s="171" t="str">
        <f>IF($B104="","",(IHG!CJ105+'3 INPUT SAP DATA'!W108)/AN104)</f>
        <v/>
      </c>
      <c r="BA104" s="171" t="str">
        <f>IF($B104="","",(IHG!CK105+'3 INPUT SAP DATA'!X108)/AO104)</f>
        <v/>
      </c>
      <c r="BB104" s="171" t="str">
        <f>IF($B104="","",(IHG!CL105+'3 INPUT SAP DATA'!Y108)/AP104)</f>
        <v/>
      </c>
      <c r="BC104" s="171" t="str">
        <f>IF($B104="","",(IHG!CM105+'3 INPUT SAP DATA'!Z108)/AQ104)</f>
        <v/>
      </c>
      <c r="BD104" s="171" t="str">
        <f>IF($B104="","",(IHG!CN105+'3 INPUT SAP DATA'!AA108)/AR104)</f>
        <v/>
      </c>
      <c r="BE104" s="171" t="str">
        <f>IF($B104="","",(IHG!CO105+'3 INPUT SAP DATA'!AB108)/AS104)</f>
        <v/>
      </c>
      <c r="BF104" s="171" t="str">
        <f>IF($B104="","",(IHG!CP105+'3 INPUT SAP DATA'!AC108)/AT104)</f>
        <v/>
      </c>
      <c r="BG104" s="171" t="str">
        <f>IF($B104="","",(IHG!CQ105+'3 INPUT SAP DATA'!AD108)/AU104)</f>
        <v/>
      </c>
      <c r="BH104" s="171" t="str">
        <f>IF($B104="","",(IHG!CR105+'3 INPUT SAP DATA'!AE108)/AV104)</f>
        <v/>
      </c>
      <c r="BI104" s="171" t="str">
        <f>IF($B104="","",(IHG!CS105+'3 INPUT SAP DATA'!AF108)/AW104)</f>
        <v/>
      </c>
      <c r="BJ104" s="171" t="str">
        <f>IF($B104="","",(IHG!CT105+'3 INPUT SAP DATA'!AG108)/AX104)</f>
        <v/>
      </c>
      <c r="BK104" s="171" t="str">
        <f t="shared" si="49"/>
        <v/>
      </c>
      <c r="BL104" s="171" t="str">
        <f t="shared" si="50"/>
        <v/>
      </c>
      <c r="BM104" s="171" t="str">
        <f t="shared" si="51"/>
        <v/>
      </c>
      <c r="BN104" s="171" t="str">
        <f t="shared" si="52"/>
        <v/>
      </c>
      <c r="BO104" s="171" t="str">
        <f t="shared" si="53"/>
        <v/>
      </c>
      <c r="BP104" s="171" t="str">
        <f t="shared" si="54"/>
        <v/>
      </c>
      <c r="BQ104" s="171" t="str">
        <f t="shared" si="55"/>
        <v/>
      </c>
      <c r="BR104" s="171" t="str">
        <f t="shared" si="56"/>
        <v/>
      </c>
      <c r="BS104" s="171" t="str">
        <f t="shared" si="57"/>
        <v/>
      </c>
      <c r="BT104" s="171" t="str">
        <f t="shared" si="58"/>
        <v/>
      </c>
      <c r="BU104" s="171" t="str">
        <f t="shared" si="59"/>
        <v/>
      </c>
      <c r="BV104" s="171" t="str">
        <f t="shared" si="60"/>
        <v/>
      </c>
    </row>
    <row r="105" spans="2:74" s="17" customFormat="1" ht="19.899999999999999" customHeight="1">
      <c r="B105" s="16" t="str">
        <f>IF('3 INPUT SAP DATA'!H109="","",'3 INPUT SAP DATA'!H109)</f>
        <v/>
      </c>
      <c r="C105" s="24" t="str">
        <f>IF($B105="","",'Infiltration &amp; Ventilation'!AR105+'3 INPUT SAP DATA'!$U109)</f>
        <v/>
      </c>
      <c r="D105" s="24" t="str">
        <f>IF($B105="","",'Infiltration &amp; Ventilation'!AS105+'3 INPUT SAP DATA'!$U109)</f>
        <v/>
      </c>
      <c r="E105" s="24" t="str">
        <f>IF($B105="","",'Infiltration &amp; Ventilation'!AT105+'3 INPUT SAP DATA'!$U109)</f>
        <v/>
      </c>
      <c r="F105" s="24" t="str">
        <f>IF($B105="","",'Infiltration &amp; Ventilation'!AU105+'3 INPUT SAP DATA'!$U109)</f>
        <v/>
      </c>
      <c r="G105" s="24" t="str">
        <f>IF($B105="","",'Infiltration &amp; Ventilation'!AV105+'3 INPUT SAP DATA'!$U109)</f>
        <v/>
      </c>
      <c r="H105" s="24" t="str">
        <f>IF($B105="","",'Infiltration &amp; Ventilation'!AW105+'3 INPUT SAP DATA'!$U109)</f>
        <v/>
      </c>
      <c r="I105" s="24" t="str">
        <f>IF($B105="","",'Infiltration &amp; Ventilation'!AX105+'3 INPUT SAP DATA'!$U109)</f>
        <v/>
      </c>
      <c r="J105" s="24" t="str">
        <f>IF($B105="","",'Infiltration &amp; Ventilation'!AY105+'3 INPUT SAP DATA'!$U109)</f>
        <v/>
      </c>
      <c r="K105" s="24" t="str">
        <f>IF($B105="","",'Infiltration &amp; Ventilation'!AZ105+'3 INPUT SAP DATA'!$U109)</f>
        <v/>
      </c>
      <c r="L105" s="24" t="str">
        <f>IF($B105="","",'Infiltration &amp; Ventilation'!BA105+'3 INPUT SAP DATA'!$U109)</f>
        <v/>
      </c>
      <c r="M105" s="24" t="str">
        <f>IF($B105="","",'Infiltration &amp; Ventilation'!BB105+'3 INPUT SAP DATA'!$U109)</f>
        <v/>
      </c>
      <c r="N105" s="24" t="str">
        <f>IF($B105="","",'Infiltration &amp; Ventilation'!BC105+'3 INPUT SAP DATA'!$U109)</f>
        <v/>
      </c>
      <c r="O105" s="176" t="str">
        <f>IF($B105="","",'3 INPUT SAP DATA'!$T109/(3.6*(C105/'3 INPUT SAP DATA'!$K109)))</f>
        <v/>
      </c>
      <c r="P105" s="176" t="str">
        <f>IF($B105="","",'3 INPUT SAP DATA'!$T109/(3.6*(D105/'3 INPUT SAP DATA'!$K109)))</f>
        <v/>
      </c>
      <c r="Q105" s="176" t="str">
        <f>IF($B105="","",'3 INPUT SAP DATA'!$T109/(3.6*(E105/'3 INPUT SAP DATA'!$K109)))</f>
        <v/>
      </c>
      <c r="R105" s="176" t="str">
        <f>IF($B105="","",'3 INPUT SAP DATA'!$T109/(3.6*(F105/'3 INPUT SAP DATA'!$K109)))</f>
        <v/>
      </c>
      <c r="S105" s="176" t="str">
        <f>IF($B105="","",'3 INPUT SAP DATA'!$T109/(3.6*(G105/'3 INPUT SAP DATA'!$K109)))</f>
        <v/>
      </c>
      <c r="T105" s="176" t="str">
        <f>IF($B105="","",'3 INPUT SAP DATA'!$T109/(3.6*(H105/'3 INPUT SAP DATA'!$K109)))</f>
        <v/>
      </c>
      <c r="U105" s="176" t="str">
        <f>IF($B105="","",'3 INPUT SAP DATA'!$T109/(3.6*(I105/'3 INPUT SAP DATA'!$K109)))</f>
        <v/>
      </c>
      <c r="V105" s="176" t="str">
        <f>IF($B105="","",'3 INPUT SAP DATA'!$T109/(3.6*(J105/'3 INPUT SAP DATA'!$K109)))</f>
        <v/>
      </c>
      <c r="W105" s="176" t="str">
        <f>IF($B105="","",'3 INPUT SAP DATA'!$T109/(3.6*(K105/'3 INPUT SAP DATA'!$K109)))</f>
        <v/>
      </c>
      <c r="X105" s="176" t="str">
        <f>IF($B105="","",'3 INPUT SAP DATA'!$T109/(3.6*(L105/'3 INPUT SAP DATA'!$K109)))</f>
        <v/>
      </c>
      <c r="Y105" s="176" t="str">
        <f>IF($B105="","",'3 INPUT SAP DATA'!$T109/(3.6*(M105/'3 INPUT SAP DATA'!$K109)))</f>
        <v/>
      </c>
      <c r="Z105" s="176" t="str">
        <f>IF($B105="","",'3 INPUT SAP DATA'!$T109/(3.6*(N105/'3 INPUT SAP DATA'!$K109)))</f>
        <v/>
      </c>
      <c r="AA105" s="176" t="str">
        <f t="shared" si="37"/>
        <v/>
      </c>
      <c r="AB105" s="176" t="str">
        <f t="shared" si="38"/>
        <v/>
      </c>
      <c r="AC105" s="176" t="str">
        <f t="shared" si="39"/>
        <v/>
      </c>
      <c r="AD105" s="176" t="str">
        <f t="shared" si="40"/>
        <v/>
      </c>
      <c r="AE105" s="176" t="str">
        <f t="shared" si="41"/>
        <v/>
      </c>
      <c r="AF105" s="176" t="str">
        <f t="shared" si="42"/>
        <v/>
      </c>
      <c r="AG105" s="176" t="str">
        <f t="shared" si="43"/>
        <v/>
      </c>
      <c r="AH105" s="176" t="str">
        <f t="shared" si="44"/>
        <v/>
      </c>
      <c r="AI105" s="176" t="str">
        <f t="shared" si="45"/>
        <v/>
      </c>
      <c r="AJ105" s="176" t="str">
        <f t="shared" si="46"/>
        <v/>
      </c>
      <c r="AK105" s="176" t="str">
        <f t="shared" si="47"/>
        <v/>
      </c>
      <c r="AL105" s="176" t="str">
        <f t="shared" si="48"/>
        <v/>
      </c>
      <c r="AM105" s="175" t="str">
        <f>IF($B105="", "", C105 * (HLOOKUP(AM$8, Data!$D$21:$O$22, 2, FALSE) - INDEX(Data!D$26:D$47, MATCH('3 INPUT SAP DATA'!$C$6, Data!$C$26:$C$47, 0))))</f>
        <v/>
      </c>
      <c r="AN105" s="175" t="str">
        <f>IF($B105="", "", D105 * (HLOOKUP(AN$8, Data!$D$21:$O$22, 2, FALSE) - INDEX(Data!E$26:E$47, MATCH('3 INPUT SAP DATA'!$C$6, Data!$C$26:$C$47, 0))))</f>
        <v/>
      </c>
      <c r="AO105" s="175" t="str">
        <f>IF($B105="", "", E105 * (HLOOKUP(AO$8, Data!$D$21:$O$22, 2, FALSE) - INDEX(Data!F$26:F$47, MATCH('3 INPUT SAP DATA'!$C$6, Data!$C$26:$C$47, 0))))</f>
        <v/>
      </c>
      <c r="AP105" s="175" t="str">
        <f>IF($B105="", "", F105 * (HLOOKUP(AP$8, Data!$D$21:$O$22, 2, FALSE) - INDEX(Data!G$26:G$47, MATCH('3 INPUT SAP DATA'!$C$6, Data!$C$26:$C$47, 0))))</f>
        <v/>
      </c>
      <c r="AQ105" s="175" t="str">
        <f>IF($B105="", "", G105 * (HLOOKUP(AQ$8, Data!$D$21:$O$22, 2, FALSE) - INDEX(Data!H$26:H$47, MATCH('3 INPUT SAP DATA'!$C$6, Data!$C$26:$C$47, 0))))</f>
        <v/>
      </c>
      <c r="AR105" s="175" t="str">
        <f>IF($B105="", "", H105 * (HLOOKUP(AR$8, Data!$D$21:$O$22, 2, FALSE) - INDEX(Data!I$26:I$47, MATCH('3 INPUT SAP DATA'!$C$6, Data!$C$26:$C$47, 0))))</f>
        <v/>
      </c>
      <c r="AS105" s="175" t="str">
        <f>IF($B105="", "", I105 * (HLOOKUP(AS$8, Data!$D$21:$O$22, 2, FALSE) - INDEX(Data!J$26:J$47, MATCH('3 INPUT SAP DATA'!$C$6, Data!$C$26:$C$47, 0))))</f>
        <v/>
      </c>
      <c r="AT105" s="175" t="str">
        <f>IF($B105="", "", J105 * (HLOOKUP(AT$8, Data!$D$21:$O$22, 2, FALSE) - INDEX(Data!K$26:K$47, MATCH('3 INPUT SAP DATA'!$C$6, Data!$C$26:$C$47, 0))))</f>
        <v/>
      </c>
      <c r="AU105" s="175" t="str">
        <f>IF($B105="", "", K105 * (HLOOKUP(AU$8, Data!$D$21:$O$22, 2, FALSE) - INDEX(Data!L$26:L$47, MATCH('3 INPUT SAP DATA'!$C$6, Data!$C$26:$C$47, 0))))</f>
        <v/>
      </c>
      <c r="AV105" s="175" t="str">
        <f>IF($B105="", "", L105 * (HLOOKUP(AV$8, Data!$D$21:$O$22, 2, FALSE) - INDEX(Data!M$26:M$47, MATCH('3 INPUT SAP DATA'!$C$6, Data!$C$26:$C$47, 0))))</f>
        <v/>
      </c>
      <c r="AW105" s="175" t="str">
        <f>IF($B105="", "", M105 * (HLOOKUP(AW$8, Data!$D$21:$O$22, 2, FALSE) - INDEX(Data!N$26:N$47, MATCH('3 INPUT SAP DATA'!$C$6, Data!$C$26:$C$47, 0))))</f>
        <v/>
      </c>
      <c r="AX105" s="175" t="str">
        <f>IF($B105="", "", N105 * (HLOOKUP(AX$8, Data!$D$21:$O$22, 2, FALSE) - INDEX(Data!O$26:O$47, MATCH('3 INPUT SAP DATA'!$C$6, Data!$C$26:$C$47, 0))))</f>
        <v/>
      </c>
      <c r="AY105" s="171" t="str">
        <f>IF($B105="","",(IHG!CI106+'3 INPUT SAP DATA'!V109)/AM105)</f>
        <v/>
      </c>
      <c r="AZ105" s="171" t="str">
        <f>IF($B105="","",(IHG!CJ106+'3 INPUT SAP DATA'!W109)/AN105)</f>
        <v/>
      </c>
      <c r="BA105" s="171" t="str">
        <f>IF($B105="","",(IHG!CK106+'3 INPUT SAP DATA'!X109)/AO105)</f>
        <v/>
      </c>
      <c r="BB105" s="171" t="str">
        <f>IF($B105="","",(IHG!CL106+'3 INPUT SAP DATA'!Y109)/AP105)</f>
        <v/>
      </c>
      <c r="BC105" s="171" t="str">
        <f>IF($B105="","",(IHG!CM106+'3 INPUT SAP DATA'!Z109)/AQ105)</f>
        <v/>
      </c>
      <c r="BD105" s="171" t="str">
        <f>IF($B105="","",(IHG!CN106+'3 INPUT SAP DATA'!AA109)/AR105)</f>
        <v/>
      </c>
      <c r="BE105" s="171" t="str">
        <f>IF($B105="","",(IHG!CO106+'3 INPUT SAP DATA'!AB109)/AS105)</f>
        <v/>
      </c>
      <c r="BF105" s="171" t="str">
        <f>IF($B105="","",(IHG!CP106+'3 INPUT SAP DATA'!AC109)/AT105)</f>
        <v/>
      </c>
      <c r="BG105" s="171" t="str">
        <f>IF($B105="","",(IHG!CQ106+'3 INPUT SAP DATA'!AD109)/AU105)</f>
        <v/>
      </c>
      <c r="BH105" s="171" t="str">
        <f>IF($B105="","",(IHG!CR106+'3 INPUT SAP DATA'!AE109)/AV105)</f>
        <v/>
      </c>
      <c r="BI105" s="171" t="str">
        <f>IF($B105="","",(IHG!CS106+'3 INPUT SAP DATA'!AF109)/AW105)</f>
        <v/>
      </c>
      <c r="BJ105" s="171" t="str">
        <f>IF($B105="","",(IHG!CT106+'3 INPUT SAP DATA'!AG109)/AX105)</f>
        <v/>
      </c>
      <c r="BK105" s="171" t="str">
        <f t="shared" si="49"/>
        <v/>
      </c>
      <c r="BL105" s="171" t="str">
        <f t="shared" si="50"/>
        <v/>
      </c>
      <c r="BM105" s="171" t="str">
        <f t="shared" si="51"/>
        <v/>
      </c>
      <c r="BN105" s="171" t="str">
        <f t="shared" si="52"/>
        <v/>
      </c>
      <c r="BO105" s="171" t="str">
        <f t="shared" si="53"/>
        <v/>
      </c>
      <c r="BP105" s="171" t="str">
        <f t="shared" si="54"/>
        <v/>
      </c>
      <c r="BQ105" s="171" t="str">
        <f t="shared" si="55"/>
        <v/>
      </c>
      <c r="BR105" s="171" t="str">
        <f t="shared" si="56"/>
        <v/>
      </c>
      <c r="BS105" s="171" t="str">
        <f t="shared" si="57"/>
        <v/>
      </c>
      <c r="BT105" s="171" t="str">
        <f t="shared" si="58"/>
        <v/>
      </c>
      <c r="BU105" s="171" t="str">
        <f t="shared" si="59"/>
        <v/>
      </c>
      <c r="BV105" s="171" t="str">
        <f t="shared" si="60"/>
        <v/>
      </c>
    </row>
    <row r="106" spans="2:74" s="17" customFormat="1" ht="19.899999999999999" customHeight="1">
      <c r="B106" s="16" t="str">
        <f>IF('3 INPUT SAP DATA'!H110="","",'3 INPUT SAP DATA'!H110)</f>
        <v/>
      </c>
      <c r="C106" s="24" t="str">
        <f>IF($B106="","",'Infiltration &amp; Ventilation'!AR106+'3 INPUT SAP DATA'!$U110)</f>
        <v/>
      </c>
      <c r="D106" s="24" t="str">
        <f>IF($B106="","",'Infiltration &amp; Ventilation'!AS106+'3 INPUT SAP DATA'!$U110)</f>
        <v/>
      </c>
      <c r="E106" s="24" t="str">
        <f>IF($B106="","",'Infiltration &amp; Ventilation'!AT106+'3 INPUT SAP DATA'!$U110)</f>
        <v/>
      </c>
      <c r="F106" s="24" t="str">
        <f>IF($B106="","",'Infiltration &amp; Ventilation'!AU106+'3 INPUT SAP DATA'!$U110)</f>
        <v/>
      </c>
      <c r="G106" s="24" t="str">
        <f>IF($B106="","",'Infiltration &amp; Ventilation'!AV106+'3 INPUT SAP DATA'!$U110)</f>
        <v/>
      </c>
      <c r="H106" s="24" t="str">
        <f>IF($B106="","",'Infiltration &amp; Ventilation'!AW106+'3 INPUT SAP DATA'!$U110)</f>
        <v/>
      </c>
      <c r="I106" s="24" t="str">
        <f>IF($B106="","",'Infiltration &amp; Ventilation'!AX106+'3 INPUT SAP DATA'!$U110)</f>
        <v/>
      </c>
      <c r="J106" s="24" t="str">
        <f>IF($B106="","",'Infiltration &amp; Ventilation'!AY106+'3 INPUT SAP DATA'!$U110)</f>
        <v/>
      </c>
      <c r="K106" s="24" t="str">
        <f>IF($B106="","",'Infiltration &amp; Ventilation'!AZ106+'3 INPUT SAP DATA'!$U110)</f>
        <v/>
      </c>
      <c r="L106" s="24" t="str">
        <f>IF($B106="","",'Infiltration &amp; Ventilation'!BA106+'3 INPUT SAP DATA'!$U110)</f>
        <v/>
      </c>
      <c r="M106" s="24" t="str">
        <f>IF($B106="","",'Infiltration &amp; Ventilation'!BB106+'3 INPUT SAP DATA'!$U110)</f>
        <v/>
      </c>
      <c r="N106" s="24" t="str">
        <f>IF($B106="","",'Infiltration &amp; Ventilation'!BC106+'3 INPUT SAP DATA'!$U110)</f>
        <v/>
      </c>
      <c r="O106" s="176" t="str">
        <f>IF($B106="","",'3 INPUT SAP DATA'!$T110/(3.6*(C106/'3 INPUT SAP DATA'!$K110)))</f>
        <v/>
      </c>
      <c r="P106" s="176" t="str">
        <f>IF($B106="","",'3 INPUT SAP DATA'!$T110/(3.6*(D106/'3 INPUT SAP DATA'!$K110)))</f>
        <v/>
      </c>
      <c r="Q106" s="176" t="str">
        <f>IF($B106="","",'3 INPUT SAP DATA'!$T110/(3.6*(E106/'3 INPUT SAP DATA'!$K110)))</f>
        <v/>
      </c>
      <c r="R106" s="176" t="str">
        <f>IF($B106="","",'3 INPUT SAP DATA'!$T110/(3.6*(F106/'3 INPUT SAP DATA'!$K110)))</f>
        <v/>
      </c>
      <c r="S106" s="176" t="str">
        <f>IF($B106="","",'3 INPUT SAP DATA'!$T110/(3.6*(G106/'3 INPUT SAP DATA'!$K110)))</f>
        <v/>
      </c>
      <c r="T106" s="176" t="str">
        <f>IF($B106="","",'3 INPUT SAP DATA'!$T110/(3.6*(H106/'3 INPUT SAP DATA'!$K110)))</f>
        <v/>
      </c>
      <c r="U106" s="176" t="str">
        <f>IF($B106="","",'3 INPUT SAP DATA'!$T110/(3.6*(I106/'3 INPUT SAP DATA'!$K110)))</f>
        <v/>
      </c>
      <c r="V106" s="176" t="str">
        <f>IF($B106="","",'3 INPUT SAP DATA'!$T110/(3.6*(J106/'3 INPUT SAP DATA'!$K110)))</f>
        <v/>
      </c>
      <c r="W106" s="176" t="str">
        <f>IF($B106="","",'3 INPUT SAP DATA'!$T110/(3.6*(K106/'3 INPUT SAP DATA'!$K110)))</f>
        <v/>
      </c>
      <c r="X106" s="176" t="str">
        <f>IF($B106="","",'3 INPUT SAP DATA'!$T110/(3.6*(L106/'3 INPUT SAP DATA'!$K110)))</f>
        <v/>
      </c>
      <c r="Y106" s="176" t="str">
        <f>IF($B106="","",'3 INPUT SAP DATA'!$T110/(3.6*(M106/'3 INPUT SAP DATA'!$K110)))</f>
        <v/>
      </c>
      <c r="Z106" s="176" t="str">
        <f>IF($B106="","",'3 INPUT SAP DATA'!$T110/(3.6*(N106/'3 INPUT SAP DATA'!$K110)))</f>
        <v/>
      </c>
      <c r="AA106" s="176" t="str">
        <f t="shared" si="37"/>
        <v/>
      </c>
      <c r="AB106" s="176" t="str">
        <f t="shared" si="38"/>
        <v/>
      </c>
      <c r="AC106" s="176" t="str">
        <f t="shared" si="39"/>
        <v/>
      </c>
      <c r="AD106" s="176" t="str">
        <f t="shared" si="40"/>
        <v/>
      </c>
      <c r="AE106" s="176" t="str">
        <f t="shared" si="41"/>
        <v/>
      </c>
      <c r="AF106" s="176" t="str">
        <f t="shared" si="42"/>
        <v/>
      </c>
      <c r="AG106" s="176" t="str">
        <f t="shared" si="43"/>
        <v/>
      </c>
      <c r="AH106" s="176" t="str">
        <f t="shared" si="44"/>
        <v/>
      </c>
      <c r="AI106" s="176" t="str">
        <f t="shared" si="45"/>
        <v/>
      </c>
      <c r="AJ106" s="176" t="str">
        <f t="shared" si="46"/>
        <v/>
      </c>
      <c r="AK106" s="176" t="str">
        <f t="shared" si="47"/>
        <v/>
      </c>
      <c r="AL106" s="176" t="str">
        <f t="shared" si="48"/>
        <v/>
      </c>
      <c r="AM106" s="175" t="str">
        <f>IF($B106="", "", C106 * (HLOOKUP(AM$8, Data!$D$21:$O$22, 2, FALSE) - INDEX(Data!D$26:D$47, MATCH('3 INPUT SAP DATA'!$C$6, Data!$C$26:$C$47, 0))))</f>
        <v/>
      </c>
      <c r="AN106" s="175" t="str">
        <f>IF($B106="", "", D106 * (HLOOKUP(AN$8, Data!$D$21:$O$22, 2, FALSE) - INDEX(Data!E$26:E$47, MATCH('3 INPUT SAP DATA'!$C$6, Data!$C$26:$C$47, 0))))</f>
        <v/>
      </c>
      <c r="AO106" s="175" t="str">
        <f>IF($B106="", "", E106 * (HLOOKUP(AO$8, Data!$D$21:$O$22, 2, FALSE) - INDEX(Data!F$26:F$47, MATCH('3 INPUT SAP DATA'!$C$6, Data!$C$26:$C$47, 0))))</f>
        <v/>
      </c>
      <c r="AP106" s="175" t="str">
        <f>IF($B106="", "", F106 * (HLOOKUP(AP$8, Data!$D$21:$O$22, 2, FALSE) - INDEX(Data!G$26:G$47, MATCH('3 INPUT SAP DATA'!$C$6, Data!$C$26:$C$47, 0))))</f>
        <v/>
      </c>
      <c r="AQ106" s="175" t="str">
        <f>IF($B106="", "", G106 * (HLOOKUP(AQ$8, Data!$D$21:$O$22, 2, FALSE) - INDEX(Data!H$26:H$47, MATCH('3 INPUT SAP DATA'!$C$6, Data!$C$26:$C$47, 0))))</f>
        <v/>
      </c>
      <c r="AR106" s="175" t="str">
        <f>IF($B106="", "", H106 * (HLOOKUP(AR$8, Data!$D$21:$O$22, 2, FALSE) - INDEX(Data!I$26:I$47, MATCH('3 INPUT SAP DATA'!$C$6, Data!$C$26:$C$47, 0))))</f>
        <v/>
      </c>
      <c r="AS106" s="175" t="str">
        <f>IF($B106="", "", I106 * (HLOOKUP(AS$8, Data!$D$21:$O$22, 2, FALSE) - INDEX(Data!J$26:J$47, MATCH('3 INPUT SAP DATA'!$C$6, Data!$C$26:$C$47, 0))))</f>
        <v/>
      </c>
      <c r="AT106" s="175" t="str">
        <f>IF($B106="", "", J106 * (HLOOKUP(AT$8, Data!$D$21:$O$22, 2, FALSE) - INDEX(Data!K$26:K$47, MATCH('3 INPUT SAP DATA'!$C$6, Data!$C$26:$C$47, 0))))</f>
        <v/>
      </c>
      <c r="AU106" s="175" t="str">
        <f>IF($B106="", "", K106 * (HLOOKUP(AU$8, Data!$D$21:$O$22, 2, FALSE) - INDEX(Data!L$26:L$47, MATCH('3 INPUT SAP DATA'!$C$6, Data!$C$26:$C$47, 0))))</f>
        <v/>
      </c>
      <c r="AV106" s="175" t="str">
        <f>IF($B106="", "", L106 * (HLOOKUP(AV$8, Data!$D$21:$O$22, 2, FALSE) - INDEX(Data!M$26:M$47, MATCH('3 INPUT SAP DATA'!$C$6, Data!$C$26:$C$47, 0))))</f>
        <v/>
      </c>
      <c r="AW106" s="175" t="str">
        <f>IF($B106="", "", M106 * (HLOOKUP(AW$8, Data!$D$21:$O$22, 2, FALSE) - INDEX(Data!N$26:N$47, MATCH('3 INPUT SAP DATA'!$C$6, Data!$C$26:$C$47, 0))))</f>
        <v/>
      </c>
      <c r="AX106" s="175" t="str">
        <f>IF($B106="", "", N106 * (HLOOKUP(AX$8, Data!$D$21:$O$22, 2, FALSE) - INDEX(Data!O$26:O$47, MATCH('3 INPUT SAP DATA'!$C$6, Data!$C$26:$C$47, 0))))</f>
        <v/>
      </c>
      <c r="AY106" s="171" t="str">
        <f>IF($B106="","",(IHG!CI107+'3 INPUT SAP DATA'!V110)/AM106)</f>
        <v/>
      </c>
      <c r="AZ106" s="171" t="str">
        <f>IF($B106="","",(IHG!CJ107+'3 INPUT SAP DATA'!W110)/AN106)</f>
        <v/>
      </c>
      <c r="BA106" s="171" t="str">
        <f>IF($B106="","",(IHG!CK107+'3 INPUT SAP DATA'!X110)/AO106)</f>
        <v/>
      </c>
      <c r="BB106" s="171" t="str">
        <f>IF($B106="","",(IHG!CL107+'3 INPUT SAP DATA'!Y110)/AP106)</f>
        <v/>
      </c>
      <c r="BC106" s="171" t="str">
        <f>IF($B106="","",(IHG!CM107+'3 INPUT SAP DATA'!Z110)/AQ106)</f>
        <v/>
      </c>
      <c r="BD106" s="171" t="str">
        <f>IF($B106="","",(IHG!CN107+'3 INPUT SAP DATA'!AA110)/AR106)</f>
        <v/>
      </c>
      <c r="BE106" s="171" t="str">
        <f>IF($B106="","",(IHG!CO107+'3 INPUT SAP DATA'!AB110)/AS106)</f>
        <v/>
      </c>
      <c r="BF106" s="171" t="str">
        <f>IF($B106="","",(IHG!CP107+'3 INPUT SAP DATA'!AC110)/AT106)</f>
        <v/>
      </c>
      <c r="BG106" s="171" t="str">
        <f>IF($B106="","",(IHG!CQ107+'3 INPUT SAP DATA'!AD110)/AU106)</f>
        <v/>
      </c>
      <c r="BH106" s="171" t="str">
        <f>IF($B106="","",(IHG!CR107+'3 INPUT SAP DATA'!AE110)/AV106)</f>
        <v/>
      </c>
      <c r="BI106" s="171" t="str">
        <f>IF($B106="","",(IHG!CS107+'3 INPUT SAP DATA'!AF110)/AW106)</f>
        <v/>
      </c>
      <c r="BJ106" s="171" t="str">
        <f>IF($B106="","",(IHG!CT107+'3 INPUT SAP DATA'!AG110)/AX106)</f>
        <v/>
      </c>
      <c r="BK106" s="171" t="str">
        <f t="shared" si="49"/>
        <v/>
      </c>
      <c r="BL106" s="171" t="str">
        <f t="shared" si="50"/>
        <v/>
      </c>
      <c r="BM106" s="171" t="str">
        <f t="shared" si="51"/>
        <v/>
      </c>
      <c r="BN106" s="171" t="str">
        <f t="shared" si="52"/>
        <v/>
      </c>
      <c r="BO106" s="171" t="str">
        <f t="shared" si="53"/>
        <v/>
      </c>
      <c r="BP106" s="171" t="str">
        <f t="shared" si="54"/>
        <v/>
      </c>
      <c r="BQ106" s="171" t="str">
        <f t="shared" si="55"/>
        <v/>
      </c>
      <c r="BR106" s="171" t="str">
        <f t="shared" si="56"/>
        <v/>
      </c>
      <c r="BS106" s="171" t="str">
        <f t="shared" si="57"/>
        <v/>
      </c>
      <c r="BT106" s="171" t="str">
        <f t="shared" si="58"/>
        <v/>
      </c>
      <c r="BU106" s="171" t="str">
        <f t="shared" si="59"/>
        <v/>
      </c>
      <c r="BV106" s="171" t="str">
        <f t="shared" si="60"/>
        <v/>
      </c>
    </row>
    <row r="107" spans="2:74" s="17" customFormat="1" ht="19.899999999999999" customHeight="1">
      <c r="B107" s="16" t="str">
        <f>IF('3 INPUT SAP DATA'!H111="","",'3 INPUT SAP DATA'!H111)</f>
        <v/>
      </c>
      <c r="C107" s="24" t="str">
        <f>IF($B107="","",'Infiltration &amp; Ventilation'!AR107+'3 INPUT SAP DATA'!$U111)</f>
        <v/>
      </c>
      <c r="D107" s="24" t="str">
        <f>IF($B107="","",'Infiltration &amp; Ventilation'!AS107+'3 INPUT SAP DATA'!$U111)</f>
        <v/>
      </c>
      <c r="E107" s="24" t="str">
        <f>IF($B107="","",'Infiltration &amp; Ventilation'!AT107+'3 INPUT SAP DATA'!$U111)</f>
        <v/>
      </c>
      <c r="F107" s="24" t="str">
        <f>IF($B107="","",'Infiltration &amp; Ventilation'!AU107+'3 INPUT SAP DATA'!$U111)</f>
        <v/>
      </c>
      <c r="G107" s="24" t="str">
        <f>IF($B107="","",'Infiltration &amp; Ventilation'!AV107+'3 INPUT SAP DATA'!$U111)</f>
        <v/>
      </c>
      <c r="H107" s="24" t="str">
        <f>IF($B107="","",'Infiltration &amp; Ventilation'!AW107+'3 INPUT SAP DATA'!$U111)</f>
        <v/>
      </c>
      <c r="I107" s="24" t="str">
        <f>IF($B107="","",'Infiltration &amp; Ventilation'!AX107+'3 INPUT SAP DATA'!$U111)</f>
        <v/>
      </c>
      <c r="J107" s="24" t="str">
        <f>IF($B107="","",'Infiltration &amp; Ventilation'!AY107+'3 INPUT SAP DATA'!$U111)</f>
        <v/>
      </c>
      <c r="K107" s="24" t="str">
        <f>IF($B107="","",'Infiltration &amp; Ventilation'!AZ107+'3 INPUT SAP DATA'!$U111)</f>
        <v/>
      </c>
      <c r="L107" s="24" t="str">
        <f>IF($B107="","",'Infiltration &amp; Ventilation'!BA107+'3 INPUT SAP DATA'!$U111)</f>
        <v/>
      </c>
      <c r="M107" s="24" t="str">
        <f>IF($B107="","",'Infiltration &amp; Ventilation'!BB107+'3 INPUT SAP DATA'!$U111)</f>
        <v/>
      </c>
      <c r="N107" s="24" t="str">
        <f>IF($B107="","",'Infiltration &amp; Ventilation'!BC107+'3 INPUT SAP DATA'!$U111)</f>
        <v/>
      </c>
      <c r="O107" s="176" t="str">
        <f>IF($B107="","",'3 INPUT SAP DATA'!$T111/(3.6*(C107/'3 INPUT SAP DATA'!$K111)))</f>
        <v/>
      </c>
      <c r="P107" s="176" t="str">
        <f>IF($B107="","",'3 INPUT SAP DATA'!$T111/(3.6*(D107/'3 INPUT SAP DATA'!$K111)))</f>
        <v/>
      </c>
      <c r="Q107" s="176" t="str">
        <f>IF($B107="","",'3 INPUT SAP DATA'!$T111/(3.6*(E107/'3 INPUT SAP DATA'!$K111)))</f>
        <v/>
      </c>
      <c r="R107" s="176" t="str">
        <f>IF($B107="","",'3 INPUT SAP DATA'!$T111/(3.6*(F107/'3 INPUT SAP DATA'!$K111)))</f>
        <v/>
      </c>
      <c r="S107" s="176" t="str">
        <f>IF($B107="","",'3 INPUT SAP DATA'!$T111/(3.6*(G107/'3 INPUT SAP DATA'!$K111)))</f>
        <v/>
      </c>
      <c r="T107" s="176" t="str">
        <f>IF($B107="","",'3 INPUT SAP DATA'!$T111/(3.6*(H107/'3 INPUT SAP DATA'!$K111)))</f>
        <v/>
      </c>
      <c r="U107" s="176" t="str">
        <f>IF($B107="","",'3 INPUT SAP DATA'!$T111/(3.6*(I107/'3 INPUT SAP DATA'!$K111)))</f>
        <v/>
      </c>
      <c r="V107" s="176" t="str">
        <f>IF($B107="","",'3 INPUT SAP DATA'!$T111/(3.6*(J107/'3 INPUT SAP DATA'!$K111)))</f>
        <v/>
      </c>
      <c r="W107" s="176" t="str">
        <f>IF($B107="","",'3 INPUT SAP DATA'!$T111/(3.6*(K107/'3 INPUT SAP DATA'!$K111)))</f>
        <v/>
      </c>
      <c r="X107" s="176" t="str">
        <f>IF($B107="","",'3 INPUT SAP DATA'!$T111/(3.6*(L107/'3 INPUT SAP DATA'!$K111)))</f>
        <v/>
      </c>
      <c r="Y107" s="176" t="str">
        <f>IF($B107="","",'3 INPUT SAP DATA'!$T111/(3.6*(M107/'3 INPUT SAP DATA'!$K111)))</f>
        <v/>
      </c>
      <c r="Z107" s="176" t="str">
        <f>IF($B107="","",'3 INPUT SAP DATA'!$T111/(3.6*(N107/'3 INPUT SAP DATA'!$K111)))</f>
        <v/>
      </c>
      <c r="AA107" s="176" t="str">
        <f t="shared" si="37"/>
        <v/>
      </c>
      <c r="AB107" s="176" t="str">
        <f t="shared" si="38"/>
        <v/>
      </c>
      <c r="AC107" s="176" t="str">
        <f t="shared" si="39"/>
        <v/>
      </c>
      <c r="AD107" s="176" t="str">
        <f t="shared" si="40"/>
        <v/>
      </c>
      <c r="AE107" s="176" t="str">
        <f t="shared" si="41"/>
        <v/>
      </c>
      <c r="AF107" s="176" t="str">
        <f t="shared" si="42"/>
        <v/>
      </c>
      <c r="AG107" s="176" t="str">
        <f t="shared" si="43"/>
        <v/>
      </c>
      <c r="AH107" s="176" t="str">
        <f t="shared" si="44"/>
        <v/>
      </c>
      <c r="AI107" s="176" t="str">
        <f t="shared" si="45"/>
        <v/>
      </c>
      <c r="AJ107" s="176" t="str">
        <f t="shared" si="46"/>
        <v/>
      </c>
      <c r="AK107" s="176" t="str">
        <f t="shared" si="47"/>
        <v/>
      </c>
      <c r="AL107" s="176" t="str">
        <f t="shared" si="48"/>
        <v/>
      </c>
      <c r="AM107" s="175" t="str">
        <f>IF($B107="", "", C107 * (HLOOKUP(AM$8, Data!$D$21:$O$22, 2, FALSE) - INDEX(Data!D$26:D$47, MATCH('3 INPUT SAP DATA'!$C$6, Data!$C$26:$C$47, 0))))</f>
        <v/>
      </c>
      <c r="AN107" s="175" t="str">
        <f>IF($B107="", "", D107 * (HLOOKUP(AN$8, Data!$D$21:$O$22, 2, FALSE) - INDEX(Data!E$26:E$47, MATCH('3 INPUT SAP DATA'!$C$6, Data!$C$26:$C$47, 0))))</f>
        <v/>
      </c>
      <c r="AO107" s="175" t="str">
        <f>IF($B107="", "", E107 * (HLOOKUP(AO$8, Data!$D$21:$O$22, 2, FALSE) - INDEX(Data!F$26:F$47, MATCH('3 INPUT SAP DATA'!$C$6, Data!$C$26:$C$47, 0))))</f>
        <v/>
      </c>
      <c r="AP107" s="175" t="str">
        <f>IF($B107="", "", F107 * (HLOOKUP(AP$8, Data!$D$21:$O$22, 2, FALSE) - INDEX(Data!G$26:G$47, MATCH('3 INPUT SAP DATA'!$C$6, Data!$C$26:$C$47, 0))))</f>
        <v/>
      </c>
      <c r="AQ107" s="175" t="str">
        <f>IF($B107="", "", G107 * (HLOOKUP(AQ$8, Data!$D$21:$O$22, 2, FALSE) - INDEX(Data!H$26:H$47, MATCH('3 INPUT SAP DATA'!$C$6, Data!$C$26:$C$47, 0))))</f>
        <v/>
      </c>
      <c r="AR107" s="175" t="str">
        <f>IF($B107="", "", H107 * (HLOOKUP(AR$8, Data!$D$21:$O$22, 2, FALSE) - INDEX(Data!I$26:I$47, MATCH('3 INPUT SAP DATA'!$C$6, Data!$C$26:$C$47, 0))))</f>
        <v/>
      </c>
      <c r="AS107" s="175" t="str">
        <f>IF($B107="", "", I107 * (HLOOKUP(AS$8, Data!$D$21:$O$22, 2, FALSE) - INDEX(Data!J$26:J$47, MATCH('3 INPUT SAP DATA'!$C$6, Data!$C$26:$C$47, 0))))</f>
        <v/>
      </c>
      <c r="AT107" s="175" t="str">
        <f>IF($B107="", "", J107 * (HLOOKUP(AT$8, Data!$D$21:$O$22, 2, FALSE) - INDEX(Data!K$26:K$47, MATCH('3 INPUT SAP DATA'!$C$6, Data!$C$26:$C$47, 0))))</f>
        <v/>
      </c>
      <c r="AU107" s="175" t="str">
        <f>IF($B107="", "", K107 * (HLOOKUP(AU$8, Data!$D$21:$O$22, 2, FALSE) - INDEX(Data!L$26:L$47, MATCH('3 INPUT SAP DATA'!$C$6, Data!$C$26:$C$47, 0))))</f>
        <v/>
      </c>
      <c r="AV107" s="175" t="str">
        <f>IF($B107="", "", L107 * (HLOOKUP(AV$8, Data!$D$21:$O$22, 2, FALSE) - INDEX(Data!M$26:M$47, MATCH('3 INPUT SAP DATA'!$C$6, Data!$C$26:$C$47, 0))))</f>
        <v/>
      </c>
      <c r="AW107" s="175" t="str">
        <f>IF($B107="", "", M107 * (HLOOKUP(AW$8, Data!$D$21:$O$22, 2, FALSE) - INDEX(Data!N$26:N$47, MATCH('3 INPUT SAP DATA'!$C$6, Data!$C$26:$C$47, 0))))</f>
        <v/>
      </c>
      <c r="AX107" s="175" t="str">
        <f>IF($B107="", "", N107 * (HLOOKUP(AX$8, Data!$D$21:$O$22, 2, FALSE) - INDEX(Data!O$26:O$47, MATCH('3 INPUT SAP DATA'!$C$6, Data!$C$26:$C$47, 0))))</f>
        <v/>
      </c>
      <c r="AY107" s="171" t="str">
        <f>IF($B107="","",(IHG!CI108+'3 INPUT SAP DATA'!V111)/AM107)</f>
        <v/>
      </c>
      <c r="AZ107" s="171" t="str">
        <f>IF($B107="","",(IHG!CJ108+'3 INPUT SAP DATA'!W111)/AN107)</f>
        <v/>
      </c>
      <c r="BA107" s="171" t="str">
        <f>IF($B107="","",(IHG!CK108+'3 INPUT SAP DATA'!X111)/AO107)</f>
        <v/>
      </c>
      <c r="BB107" s="171" t="str">
        <f>IF($B107="","",(IHG!CL108+'3 INPUT SAP DATA'!Y111)/AP107)</f>
        <v/>
      </c>
      <c r="BC107" s="171" t="str">
        <f>IF($B107="","",(IHG!CM108+'3 INPUT SAP DATA'!Z111)/AQ107)</f>
        <v/>
      </c>
      <c r="BD107" s="171" t="str">
        <f>IF($B107="","",(IHG!CN108+'3 INPUT SAP DATA'!AA111)/AR107)</f>
        <v/>
      </c>
      <c r="BE107" s="171" t="str">
        <f>IF($B107="","",(IHG!CO108+'3 INPUT SAP DATA'!AB111)/AS107)</f>
        <v/>
      </c>
      <c r="BF107" s="171" t="str">
        <f>IF($B107="","",(IHG!CP108+'3 INPUT SAP DATA'!AC111)/AT107)</f>
        <v/>
      </c>
      <c r="BG107" s="171" t="str">
        <f>IF($B107="","",(IHG!CQ108+'3 INPUT SAP DATA'!AD111)/AU107)</f>
        <v/>
      </c>
      <c r="BH107" s="171" t="str">
        <f>IF($B107="","",(IHG!CR108+'3 INPUT SAP DATA'!AE111)/AV107)</f>
        <v/>
      </c>
      <c r="BI107" s="171" t="str">
        <f>IF($B107="","",(IHG!CS108+'3 INPUT SAP DATA'!AF111)/AW107)</f>
        <v/>
      </c>
      <c r="BJ107" s="171" t="str">
        <f>IF($B107="","",(IHG!CT108+'3 INPUT SAP DATA'!AG111)/AX107)</f>
        <v/>
      </c>
      <c r="BK107" s="171" t="str">
        <f t="shared" si="49"/>
        <v/>
      </c>
      <c r="BL107" s="171" t="str">
        <f t="shared" si="50"/>
        <v/>
      </c>
      <c r="BM107" s="171" t="str">
        <f t="shared" si="51"/>
        <v/>
      </c>
      <c r="BN107" s="171" t="str">
        <f t="shared" si="52"/>
        <v/>
      </c>
      <c r="BO107" s="171" t="str">
        <f t="shared" si="53"/>
        <v/>
      </c>
      <c r="BP107" s="171" t="str">
        <f t="shared" si="54"/>
        <v/>
      </c>
      <c r="BQ107" s="171" t="str">
        <f t="shared" si="55"/>
        <v/>
      </c>
      <c r="BR107" s="171" t="str">
        <f t="shared" si="56"/>
        <v/>
      </c>
      <c r="BS107" s="171" t="str">
        <f t="shared" si="57"/>
        <v/>
      </c>
      <c r="BT107" s="171" t="str">
        <f t="shared" si="58"/>
        <v/>
      </c>
      <c r="BU107" s="171" t="str">
        <f t="shared" si="59"/>
        <v/>
      </c>
      <c r="BV107" s="171" t="str">
        <f t="shared" si="60"/>
        <v/>
      </c>
    </row>
    <row r="108" spans="2:74" s="17" customFormat="1" ht="19.899999999999999" customHeight="1">
      <c r="B108" s="16" t="str">
        <f>IF('3 INPUT SAP DATA'!H112="","",'3 INPUT SAP DATA'!H112)</f>
        <v/>
      </c>
      <c r="C108" s="24" t="str">
        <f>IF($B108="","",'Infiltration &amp; Ventilation'!AR108+'3 INPUT SAP DATA'!$U112)</f>
        <v/>
      </c>
      <c r="D108" s="24" t="str">
        <f>IF($B108="","",'Infiltration &amp; Ventilation'!AS108+'3 INPUT SAP DATA'!$U112)</f>
        <v/>
      </c>
      <c r="E108" s="24" t="str">
        <f>IF($B108="","",'Infiltration &amp; Ventilation'!AT108+'3 INPUT SAP DATA'!$U112)</f>
        <v/>
      </c>
      <c r="F108" s="24" t="str">
        <f>IF($B108="","",'Infiltration &amp; Ventilation'!AU108+'3 INPUT SAP DATA'!$U112)</f>
        <v/>
      </c>
      <c r="G108" s="24" t="str">
        <f>IF($B108="","",'Infiltration &amp; Ventilation'!AV108+'3 INPUT SAP DATA'!$U112)</f>
        <v/>
      </c>
      <c r="H108" s="24" t="str">
        <f>IF($B108="","",'Infiltration &amp; Ventilation'!AW108+'3 INPUT SAP DATA'!$U112)</f>
        <v/>
      </c>
      <c r="I108" s="24" t="str">
        <f>IF($B108="","",'Infiltration &amp; Ventilation'!AX108+'3 INPUT SAP DATA'!$U112)</f>
        <v/>
      </c>
      <c r="J108" s="24" t="str">
        <f>IF($B108="","",'Infiltration &amp; Ventilation'!AY108+'3 INPUT SAP DATA'!$U112)</f>
        <v/>
      </c>
      <c r="K108" s="24" t="str">
        <f>IF($B108="","",'Infiltration &amp; Ventilation'!AZ108+'3 INPUT SAP DATA'!$U112)</f>
        <v/>
      </c>
      <c r="L108" s="24" t="str">
        <f>IF($B108="","",'Infiltration &amp; Ventilation'!BA108+'3 INPUT SAP DATA'!$U112)</f>
        <v/>
      </c>
      <c r="M108" s="24" t="str">
        <f>IF($B108="","",'Infiltration &amp; Ventilation'!BB108+'3 INPUT SAP DATA'!$U112)</f>
        <v/>
      </c>
      <c r="N108" s="24" t="str">
        <f>IF($B108="","",'Infiltration &amp; Ventilation'!BC108+'3 INPUT SAP DATA'!$U112)</f>
        <v/>
      </c>
      <c r="O108" s="176" t="str">
        <f>IF($B108="","",'3 INPUT SAP DATA'!$T112/(3.6*(C108/'3 INPUT SAP DATA'!$K112)))</f>
        <v/>
      </c>
      <c r="P108" s="176" t="str">
        <f>IF($B108="","",'3 INPUT SAP DATA'!$T112/(3.6*(D108/'3 INPUT SAP DATA'!$K112)))</f>
        <v/>
      </c>
      <c r="Q108" s="176" t="str">
        <f>IF($B108="","",'3 INPUT SAP DATA'!$T112/(3.6*(E108/'3 INPUT SAP DATA'!$K112)))</f>
        <v/>
      </c>
      <c r="R108" s="176" t="str">
        <f>IF($B108="","",'3 INPUT SAP DATA'!$T112/(3.6*(F108/'3 INPUT SAP DATA'!$K112)))</f>
        <v/>
      </c>
      <c r="S108" s="176" t="str">
        <f>IF($B108="","",'3 INPUT SAP DATA'!$T112/(3.6*(G108/'3 INPUT SAP DATA'!$K112)))</f>
        <v/>
      </c>
      <c r="T108" s="176" t="str">
        <f>IF($B108="","",'3 INPUT SAP DATA'!$T112/(3.6*(H108/'3 INPUT SAP DATA'!$K112)))</f>
        <v/>
      </c>
      <c r="U108" s="176" t="str">
        <f>IF($B108="","",'3 INPUT SAP DATA'!$T112/(3.6*(I108/'3 INPUT SAP DATA'!$K112)))</f>
        <v/>
      </c>
      <c r="V108" s="176" t="str">
        <f>IF($B108="","",'3 INPUT SAP DATA'!$T112/(3.6*(J108/'3 INPUT SAP DATA'!$K112)))</f>
        <v/>
      </c>
      <c r="W108" s="176" t="str">
        <f>IF($B108="","",'3 INPUT SAP DATA'!$T112/(3.6*(K108/'3 INPUT SAP DATA'!$K112)))</f>
        <v/>
      </c>
      <c r="X108" s="176" t="str">
        <f>IF($B108="","",'3 INPUT SAP DATA'!$T112/(3.6*(L108/'3 INPUT SAP DATA'!$K112)))</f>
        <v/>
      </c>
      <c r="Y108" s="176" t="str">
        <f>IF($B108="","",'3 INPUT SAP DATA'!$T112/(3.6*(M108/'3 INPUT SAP DATA'!$K112)))</f>
        <v/>
      </c>
      <c r="Z108" s="176" t="str">
        <f>IF($B108="","",'3 INPUT SAP DATA'!$T112/(3.6*(N108/'3 INPUT SAP DATA'!$K112)))</f>
        <v/>
      </c>
      <c r="AA108" s="176" t="str">
        <f t="shared" si="37"/>
        <v/>
      </c>
      <c r="AB108" s="176" t="str">
        <f t="shared" si="38"/>
        <v/>
      </c>
      <c r="AC108" s="176" t="str">
        <f t="shared" si="39"/>
        <v/>
      </c>
      <c r="AD108" s="176" t="str">
        <f t="shared" si="40"/>
        <v/>
      </c>
      <c r="AE108" s="176" t="str">
        <f t="shared" si="41"/>
        <v/>
      </c>
      <c r="AF108" s="176" t="str">
        <f t="shared" si="42"/>
        <v/>
      </c>
      <c r="AG108" s="176" t="str">
        <f t="shared" si="43"/>
        <v/>
      </c>
      <c r="AH108" s="176" t="str">
        <f t="shared" si="44"/>
        <v/>
      </c>
      <c r="AI108" s="176" t="str">
        <f t="shared" si="45"/>
        <v/>
      </c>
      <c r="AJ108" s="176" t="str">
        <f t="shared" si="46"/>
        <v/>
      </c>
      <c r="AK108" s="176" t="str">
        <f t="shared" si="47"/>
        <v/>
      </c>
      <c r="AL108" s="176" t="str">
        <f t="shared" si="48"/>
        <v/>
      </c>
      <c r="AM108" s="175" t="str">
        <f>IF($B108="", "", C108 * (HLOOKUP(AM$8, Data!$D$21:$O$22, 2, FALSE) - INDEX(Data!D$26:D$47, MATCH('3 INPUT SAP DATA'!$C$6, Data!$C$26:$C$47, 0))))</f>
        <v/>
      </c>
      <c r="AN108" s="175" t="str">
        <f>IF($B108="", "", D108 * (HLOOKUP(AN$8, Data!$D$21:$O$22, 2, FALSE) - INDEX(Data!E$26:E$47, MATCH('3 INPUT SAP DATA'!$C$6, Data!$C$26:$C$47, 0))))</f>
        <v/>
      </c>
      <c r="AO108" s="175" t="str">
        <f>IF($B108="", "", E108 * (HLOOKUP(AO$8, Data!$D$21:$O$22, 2, FALSE) - INDEX(Data!F$26:F$47, MATCH('3 INPUT SAP DATA'!$C$6, Data!$C$26:$C$47, 0))))</f>
        <v/>
      </c>
      <c r="AP108" s="175" t="str">
        <f>IF($B108="", "", F108 * (HLOOKUP(AP$8, Data!$D$21:$O$22, 2, FALSE) - INDEX(Data!G$26:G$47, MATCH('3 INPUT SAP DATA'!$C$6, Data!$C$26:$C$47, 0))))</f>
        <v/>
      </c>
      <c r="AQ108" s="175" t="str">
        <f>IF($B108="", "", G108 * (HLOOKUP(AQ$8, Data!$D$21:$O$22, 2, FALSE) - INDEX(Data!H$26:H$47, MATCH('3 INPUT SAP DATA'!$C$6, Data!$C$26:$C$47, 0))))</f>
        <v/>
      </c>
      <c r="AR108" s="175" t="str">
        <f>IF($B108="", "", H108 * (HLOOKUP(AR$8, Data!$D$21:$O$22, 2, FALSE) - INDEX(Data!I$26:I$47, MATCH('3 INPUT SAP DATA'!$C$6, Data!$C$26:$C$47, 0))))</f>
        <v/>
      </c>
      <c r="AS108" s="175" t="str">
        <f>IF($B108="", "", I108 * (HLOOKUP(AS$8, Data!$D$21:$O$22, 2, FALSE) - INDEX(Data!J$26:J$47, MATCH('3 INPUT SAP DATA'!$C$6, Data!$C$26:$C$47, 0))))</f>
        <v/>
      </c>
      <c r="AT108" s="175" t="str">
        <f>IF($B108="", "", J108 * (HLOOKUP(AT$8, Data!$D$21:$O$22, 2, FALSE) - INDEX(Data!K$26:K$47, MATCH('3 INPUT SAP DATA'!$C$6, Data!$C$26:$C$47, 0))))</f>
        <v/>
      </c>
      <c r="AU108" s="175" t="str">
        <f>IF($B108="", "", K108 * (HLOOKUP(AU$8, Data!$D$21:$O$22, 2, FALSE) - INDEX(Data!L$26:L$47, MATCH('3 INPUT SAP DATA'!$C$6, Data!$C$26:$C$47, 0))))</f>
        <v/>
      </c>
      <c r="AV108" s="175" t="str">
        <f>IF($B108="", "", L108 * (HLOOKUP(AV$8, Data!$D$21:$O$22, 2, FALSE) - INDEX(Data!M$26:M$47, MATCH('3 INPUT SAP DATA'!$C$6, Data!$C$26:$C$47, 0))))</f>
        <v/>
      </c>
      <c r="AW108" s="175" t="str">
        <f>IF($B108="", "", M108 * (HLOOKUP(AW$8, Data!$D$21:$O$22, 2, FALSE) - INDEX(Data!N$26:N$47, MATCH('3 INPUT SAP DATA'!$C$6, Data!$C$26:$C$47, 0))))</f>
        <v/>
      </c>
      <c r="AX108" s="175" t="str">
        <f>IF($B108="", "", N108 * (HLOOKUP(AX$8, Data!$D$21:$O$22, 2, FALSE) - INDEX(Data!O$26:O$47, MATCH('3 INPUT SAP DATA'!$C$6, Data!$C$26:$C$47, 0))))</f>
        <v/>
      </c>
      <c r="AY108" s="171" t="str">
        <f>IF($B108="","",(IHG!CI109+'3 INPUT SAP DATA'!V112)/AM108)</f>
        <v/>
      </c>
      <c r="AZ108" s="171" t="str">
        <f>IF($B108="","",(IHG!CJ109+'3 INPUT SAP DATA'!W112)/AN108)</f>
        <v/>
      </c>
      <c r="BA108" s="171" t="str">
        <f>IF($B108="","",(IHG!CK109+'3 INPUT SAP DATA'!X112)/AO108)</f>
        <v/>
      </c>
      <c r="BB108" s="171" t="str">
        <f>IF($B108="","",(IHG!CL109+'3 INPUT SAP DATA'!Y112)/AP108)</f>
        <v/>
      </c>
      <c r="BC108" s="171" t="str">
        <f>IF($B108="","",(IHG!CM109+'3 INPUT SAP DATA'!Z112)/AQ108)</f>
        <v/>
      </c>
      <c r="BD108" s="171" t="str">
        <f>IF($B108="","",(IHG!CN109+'3 INPUT SAP DATA'!AA112)/AR108)</f>
        <v/>
      </c>
      <c r="BE108" s="171" t="str">
        <f>IF($B108="","",(IHG!CO109+'3 INPUT SAP DATA'!AB112)/AS108)</f>
        <v/>
      </c>
      <c r="BF108" s="171" t="str">
        <f>IF($B108="","",(IHG!CP109+'3 INPUT SAP DATA'!AC112)/AT108)</f>
        <v/>
      </c>
      <c r="BG108" s="171" t="str">
        <f>IF($B108="","",(IHG!CQ109+'3 INPUT SAP DATA'!AD112)/AU108)</f>
        <v/>
      </c>
      <c r="BH108" s="171" t="str">
        <f>IF($B108="","",(IHG!CR109+'3 INPUT SAP DATA'!AE112)/AV108)</f>
        <v/>
      </c>
      <c r="BI108" s="171" t="str">
        <f>IF($B108="","",(IHG!CS109+'3 INPUT SAP DATA'!AF112)/AW108)</f>
        <v/>
      </c>
      <c r="BJ108" s="171" t="str">
        <f>IF($B108="","",(IHG!CT109+'3 INPUT SAP DATA'!AG112)/AX108)</f>
        <v/>
      </c>
      <c r="BK108" s="171" t="str">
        <f t="shared" si="49"/>
        <v/>
      </c>
      <c r="BL108" s="171" t="str">
        <f t="shared" si="50"/>
        <v/>
      </c>
      <c r="BM108" s="171" t="str">
        <f t="shared" si="51"/>
        <v/>
      </c>
      <c r="BN108" s="171" t="str">
        <f t="shared" si="52"/>
        <v/>
      </c>
      <c r="BO108" s="171" t="str">
        <f t="shared" si="53"/>
        <v/>
      </c>
      <c r="BP108" s="171" t="str">
        <f t="shared" si="54"/>
        <v/>
      </c>
      <c r="BQ108" s="171" t="str">
        <f t="shared" si="55"/>
        <v/>
      </c>
      <c r="BR108" s="171" t="str">
        <f t="shared" si="56"/>
        <v/>
      </c>
      <c r="BS108" s="171" t="str">
        <f t="shared" si="57"/>
        <v/>
      </c>
      <c r="BT108" s="171" t="str">
        <f t="shared" si="58"/>
        <v/>
      </c>
      <c r="BU108" s="171" t="str">
        <f t="shared" si="59"/>
        <v/>
      </c>
      <c r="BV108" s="171" t="str">
        <f t="shared" si="60"/>
        <v/>
      </c>
    </row>
  </sheetData>
  <sheetProtection algorithmName="SHA-512" hashValue="hW+xgffNi5O0CKQBF/4FF7HLOW7GJPxBCFkIY80myquWyGu+7YqHQt9ahHBQo/DQ/dIbZ+u8ja6ZSMy7DE466Q==" saltValue="ajH7L96F88hOxFg8/XAEbg==" spinCount="100000" sheet="1" objects="1" scenarios="1"/>
  <mergeCells count="19">
    <mergeCell ref="C7:N7"/>
    <mergeCell ref="O7:Z7"/>
    <mergeCell ref="BK7:BV7"/>
    <mergeCell ref="AA5:AL5"/>
    <mergeCell ref="AM5:AX5"/>
    <mergeCell ref="AY5:BJ5"/>
    <mergeCell ref="AY7:BJ7"/>
    <mergeCell ref="AM7:AX7"/>
    <mergeCell ref="BK5:BV5"/>
    <mergeCell ref="AA7:AL7"/>
    <mergeCell ref="C4:BV4"/>
    <mergeCell ref="BK6:BV6"/>
    <mergeCell ref="AM6:AX6"/>
    <mergeCell ref="AY6:BJ6"/>
    <mergeCell ref="AA6:AL6"/>
    <mergeCell ref="C5:N5"/>
    <mergeCell ref="C6:N6"/>
    <mergeCell ref="O5:Z5"/>
    <mergeCell ref="O6:Z6"/>
  </mergeCells>
  <pageMargins left="0.7" right="0.7" top="0.75" bottom="0.75" header="0.3" footer="0.3"/>
  <pageSetup paperSize="9" orientation="portrait" verticalDpi="0" r:id="rId1"/>
  <headerFooter>
    <oddHeader>&amp;R&amp;"Calibri"&amp;10&amp;K317100Information Classification: PUBLIC&amp;1#</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19323-F756-724F-9B71-1BF5C037712A}">
  <sheetPr codeName="Sheet10">
    <tabColor theme="9" tint="0.79998168889431442"/>
  </sheetPr>
  <dimension ref="B1:GH108"/>
  <sheetViews>
    <sheetView zoomScale="70" zoomScaleNormal="70" workbookViewId="0">
      <selection activeCell="N12" sqref="N12"/>
    </sheetView>
  </sheetViews>
  <sheetFormatPr defaultColWidth="9" defaultRowHeight="11.5"/>
  <cols>
    <col min="1" max="1" width="2.59765625" style="1" customWidth="1"/>
    <col min="2" max="2" width="32.69921875" style="26" customWidth="1"/>
    <col min="3" max="62" width="9" style="1" customWidth="1"/>
    <col min="63" max="86" width="9" style="1"/>
    <col min="87" max="87" width="2.59765625" style="1" customWidth="1"/>
    <col min="88" max="99" width="9" style="1"/>
    <col min="100" max="100" width="2.59765625" style="39" customWidth="1"/>
    <col min="101" max="16384" width="9" style="1"/>
  </cols>
  <sheetData>
    <row r="1" spans="2:190">
      <c r="CV1" s="1"/>
      <c r="EG1" s="89"/>
      <c r="EH1" s="2"/>
      <c r="EI1" s="90"/>
      <c r="EJ1" s="91"/>
      <c r="EK1" s="2"/>
      <c r="EL1" s="90"/>
      <c r="FD1" s="15"/>
    </row>
    <row r="2" spans="2:190" ht="60" customHeight="1">
      <c r="CV2" s="1"/>
      <c r="EG2" s="89"/>
      <c r="EH2" s="2"/>
      <c r="EI2" s="90"/>
      <c r="EJ2" s="91"/>
      <c r="EK2" s="2"/>
      <c r="EL2" s="90"/>
      <c r="FD2" s="15"/>
    </row>
    <row r="3" spans="2:190" ht="19.899999999999999" customHeight="1">
      <c r="CV3" s="1"/>
      <c r="EG3" s="89"/>
      <c r="EH3" s="2"/>
      <c r="EI3" s="90"/>
      <c r="EJ3" s="91"/>
      <c r="EK3" s="2"/>
      <c r="EL3" s="90"/>
      <c r="FD3" s="15"/>
    </row>
    <row r="4" spans="2:190" ht="19.899999999999999" customHeight="1">
      <c r="C4" s="310" t="s">
        <v>191</v>
      </c>
      <c r="D4" s="310"/>
      <c r="E4" s="310"/>
      <c r="F4" s="310"/>
      <c r="G4" s="310"/>
      <c r="H4" s="310"/>
      <c r="I4" s="310"/>
      <c r="J4" s="310"/>
      <c r="K4" s="310"/>
      <c r="L4" s="310"/>
      <c r="M4" s="310"/>
      <c r="N4" s="310"/>
      <c r="O4" s="310"/>
      <c r="P4" s="310"/>
      <c r="Q4" s="310"/>
      <c r="R4" s="310"/>
      <c r="S4" s="310"/>
      <c r="T4" s="310"/>
      <c r="U4" s="310"/>
      <c r="V4" s="310"/>
      <c r="W4" s="310"/>
      <c r="X4" s="310"/>
      <c r="Y4" s="310"/>
      <c r="Z4" s="310"/>
      <c r="AA4" s="310"/>
      <c r="AB4" s="310"/>
      <c r="AC4" s="310"/>
      <c r="AD4" s="310"/>
      <c r="AE4" s="310"/>
      <c r="AF4" s="310"/>
      <c r="AG4" s="310"/>
      <c r="AH4" s="310"/>
      <c r="AI4" s="310"/>
      <c r="AJ4" s="310"/>
      <c r="AK4" s="310"/>
      <c r="AL4" s="310"/>
      <c r="AM4" s="310"/>
      <c r="AN4" s="310"/>
      <c r="AO4" s="310"/>
      <c r="AP4" s="310"/>
      <c r="AQ4" s="310"/>
      <c r="AR4" s="310"/>
      <c r="AS4" s="310"/>
      <c r="AT4" s="310"/>
      <c r="AU4" s="310"/>
      <c r="AV4" s="310"/>
      <c r="AW4" s="310"/>
      <c r="AX4" s="310"/>
      <c r="AY4" s="310"/>
      <c r="AZ4" s="310"/>
      <c r="BA4" s="310"/>
      <c r="BB4" s="310"/>
      <c r="BC4" s="310"/>
      <c r="BD4" s="310"/>
      <c r="BE4" s="310"/>
      <c r="BF4" s="310"/>
      <c r="BG4" s="310"/>
      <c r="BH4" s="310"/>
      <c r="BI4" s="310"/>
      <c r="BJ4" s="310"/>
      <c r="BK4" s="310"/>
      <c r="BL4" s="310"/>
      <c r="BM4" s="310"/>
      <c r="BN4" s="310"/>
      <c r="BO4" s="310"/>
      <c r="BP4" s="310"/>
      <c r="BQ4" s="310"/>
      <c r="BR4" s="310"/>
      <c r="BS4" s="310"/>
      <c r="BT4" s="310"/>
      <c r="BU4" s="310"/>
      <c r="BV4" s="310"/>
      <c r="BW4" s="310"/>
      <c r="BX4" s="310"/>
      <c r="BY4" s="310"/>
      <c r="BZ4" s="310"/>
      <c r="CA4" s="310"/>
      <c r="CB4" s="310"/>
      <c r="CC4" s="310"/>
      <c r="CD4" s="310"/>
      <c r="CE4" s="310"/>
      <c r="CF4" s="310"/>
      <c r="CG4" s="310"/>
      <c r="CH4" s="310"/>
      <c r="CI4" s="310"/>
      <c r="CJ4" s="310"/>
      <c r="CK4" s="310"/>
      <c r="CL4" s="310"/>
      <c r="CM4" s="310"/>
      <c r="CN4" s="310"/>
      <c r="CO4" s="310"/>
      <c r="CP4" s="310"/>
      <c r="CQ4" s="310"/>
      <c r="CR4" s="310"/>
      <c r="CS4" s="310"/>
      <c r="CT4" s="310"/>
      <c r="CU4" s="310"/>
      <c r="CV4" s="310"/>
      <c r="CW4" s="310"/>
      <c r="CX4" s="310"/>
      <c r="CY4" s="310"/>
      <c r="CZ4" s="310"/>
      <c r="DA4" s="310"/>
      <c r="DB4" s="310"/>
      <c r="DC4" s="310"/>
      <c r="DD4" s="310"/>
      <c r="DE4" s="310"/>
      <c r="DF4" s="310"/>
      <c r="DG4" s="310"/>
      <c r="DH4" s="310"/>
      <c r="DI4" s="310"/>
      <c r="DJ4" s="310"/>
      <c r="DK4" s="310"/>
      <c r="DL4" s="310"/>
      <c r="DM4" s="310"/>
      <c r="DN4" s="310"/>
      <c r="DO4" s="310"/>
      <c r="DP4" s="310"/>
      <c r="DQ4" s="310"/>
      <c r="DR4" s="310"/>
      <c r="DS4" s="310"/>
      <c r="DT4" s="310"/>
      <c r="DU4" s="310"/>
      <c r="DV4" s="310"/>
      <c r="DW4" s="310"/>
      <c r="DX4" s="310"/>
      <c r="DY4" s="310"/>
      <c r="DZ4" s="310"/>
      <c r="EA4" s="310"/>
      <c r="EB4" s="310"/>
      <c r="EC4" s="310"/>
      <c r="ED4" s="310"/>
      <c r="EE4" s="310"/>
      <c r="EF4" s="310"/>
      <c r="EG4" s="310"/>
      <c r="EH4" s="310"/>
      <c r="EI4" s="310"/>
      <c r="EJ4" s="310"/>
      <c r="EK4" s="310"/>
      <c r="EL4" s="310"/>
      <c r="EM4" s="310"/>
      <c r="EN4" s="310"/>
      <c r="EO4" s="310"/>
      <c r="EP4" s="310"/>
      <c r="EQ4" s="310"/>
      <c r="ER4" s="310"/>
      <c r="ES4" s="310"/>
      <c r="ET4" s="310"/>
      <c r="EU4" s="310"/>
      <c r="EV4" s="310"/>
      <c r="EW4" s="310"/>
      <c r="EX4" s="310"/>
      <c r="EY4" s="310"/>
      <c r="EZ4" s="310"/>
      <c r="FA4" s="310"/>
      <c r="FB4" s="310"/>
      <c r="FC4" s="310"/>
      <c r="FD4" s="310"/>
      <c r="FE4" s="310"/>
      <c r="FF4" s="310"/>
      <c r="FG4" s="310"/>
      <c r="FH4" s="310"/>
      <c r="FI4" s="310"/>
      <c r="FJ4" s="310"/>
      <c r="FK4" s="310"/>
      <c r="FL4" s="310"/>
      <c r="FM4" s="310"/>
      <c r="FN4" s="310"/>
      <c r="FO4" s="310"/>
      <c r="FP4" s="310"/>
      <c r="FQ4" s="310"/>
      <c r="FR4" s="310"/>
      <c r="FS4" s="310"/>
      <c r="FT4" s="310"/>
      <c r="FU4" s="310"/>
      <c r="FV4" s="310"/>
      <c r="FW4" s="310"/>
      <c r="FX4" s="310"/>
      <c r="FY4" s="310"/>
      <c r="FZ4" s="310"/>
      <c r="GA4" s="310"/>
      <c r="GB4" s="310"/>
      <c r="GC4" s="310"/>
      <c r="GD4" s="310"/>
      <c r="GE4" s="310"/>
      <c r="GF4" s="310"/>
      <c r="GG4" s="310"/>
      <c r="GH4" s="310"/>
    </row>
    <row r="5" spans="2:190" ht="19.899999999999999" customHeight="1">
      <c r="C5" s="311" t="s">
        <v>266</v>
      </c>
      <c r="D5" s="311"/>
      <c r="E5" s="311"/>
      <c r="F5" s="311"/>
      <c r="G5" s="311"/>
      <c r="H5" s="311"/>
      <c r="I5" s="311"/>
      <c r="J5" s="311"/>
      <c r="K5" s="311"/>
      <c r="L5" s="311"/>
      <c r="M5" s="311"/>
      <c r="N5" s="311"/>
      <c r="O5" s="315" t="s">
        <v>267</v>
      </c>
      <c r="P5" s="316"/>
      <c r="Q5" s="316"/>
      <c r="R5" s="316"/>
      <c r="S5" s="316"/>
      <c r="T5" s="316"/>
      <c r="U5" s="316"/>
      <c r="V5" s="316"/>
      <c r="W5" s="316"/>
      <c r="X5" s="316"/>
      <c r="Y5" s="316"/>
      <c r="Z5" s="317"/>
      <c r="AA5" s="315" t="s">
        <v>268</v>
      </c>
      <c r="AB5" s="316"/>
      <c r="AC5" s="316"/>
      <c r="AD5" s="316"/>
      <c r="AE5" s="316"/>
      <c r="AF5" s="316"/>
      <c r="AG5" s="316"/>
      <c r="AH5" s="316"/>
      <c r="AI5" s="316"/>
      <c r="AJ5" s="316"/>
      <c r="AK5" s="316"/>
      <c r="AL5" s="317"/>
      <c r="AM5" s="311" t="s">
        <v>269</v>
      </c>
      <c r="AN5" s="311"/>
      <c r="AO5" s="311"/>
      <c r="AP5" s="311"/>
      <c r="AQ5" s="311"/>
      <c r="AR5" s="311"/>
      <c r="AS5" s="311"/>
      <c r="AT5" s="311"/>
      <c r="AU5" s="311"/>
      <c r="AV5" s="311"/>
      <c r="AW5" s="311"/>
      <c r="AX5" s="311"/>
      <c r="AY5" s="311" t="s">
        <v>270</v>
      </c>
      <c r="AZ5" s="311"/>
      <c r="BA5" s="311"/>
      <c r="BB5" s="311"/>
      <c r="BC5" s="311"/>
      <c r="BD5" s="311"/>
      <c r="BE5" s="311"/>
      <c r="BF5" s="311"/>
      <c r="BG5" s="311"/>
      <c r="BH5" s="311"/>
      <c r="BI5" s="311"/>
      <c r="BJ5" s="311"/>
      <c r="BK5" s="311" t="s">
        <v>271</v>
      </c>
      <c r="BL5" s="311"/>
      <c r="BM5" s="311"/>
      <c r="BN5" s="311"/>
      <c r="BO5" s="311"/>
      <c r="BP5" s="311"/>
      <c r="BQ5" s="311"/>
      <c r="BR5" s="311"/>
      <c r="BS5" s="311"/>
      <c r="BT5" s="311"/>
      <c r="BU5" s="311"/>
      <c r="BV5" s="311"/>
      <c r="BW5" s="311" t="s">
        <v>272</v>
      </c>
      <c r="BX5" s="311"/>
      <c r="BY5" s="311"/>
      <c r="BZ5" s="311"/>
      <c r="CA5" s="311"/>
      <c r="CB5" s="311"/>
      <c r="CC5" s="311"/>
      <c r="CD5" s="311"/>
      <c r="CE5" s="311"/>
      <c r="CF5" s="311"/>
      <c r="CG5" s="311"/>
      <c r="CH5" s="311"/>
      <c r="CI5" s="110"/>
      <c r="CJ5" s="311" t="s">
        <v>273</v>
      </c>
      <c r="CK5" s="311"/>
      <c r="CL5" s="311"/>
      <c r="CM5" s="311"/>
      <c r="CN5" s="311"/>
      <c r="CO5" s="311"/>
      <c r="CP5" s="311"/>
      <c r="CQ5" s="311"/>
      <c r="CR5" s="311"/>
      <c r="CS5" s="311"/>
      <c r="CT5" s="311"/>
      <c r="CU5" s="311"/>
      <c r="CV5" s="113"/>
      <c r="CW5" s="315" t="s">
        <v>274</v>
      </c>
      <c r="CX5" s="316"/>
      <c r="CY5" s="316"/>
      <c r="CZ5" s="316"/>
      <c r="DA5" s="316"/>
      <c r="DB5" s="316"/>
      <c r="DC5" s="316"/>
      <c r="DD5" s="316"/>
      <c r="DE5" s="316"/>
      <c r="DF5" s="316"/>
      <c r="DG5" s="316"/>
      <c r="DH5" s="317"/>
      <c r="DI5" s="315" t="s">
        <v>275</v>
      </c>
      <c r="DJ5" s="316"/>
      <c r="DK5" s="316"/>
      <c r="DL5" s="316"/>
      <c r="DM5" s="316"/>
      <c r="DN5" s="316"/>
      <c r="DO5" s="316"/>
      <c r="DP5" s="316"/>
      <c r="DQ5" s="316"/>
      <c r="DR5" s="316"/>
      <c r="DS5" s="316"/>
      <c r="DT5" s="317"/>
      <c r="DU5" s="311" t="s">
        <v>276</v>
      </c>
      <c r="DV5" s="311"/>
      <c r="DW5" s="311"/>
      <c r="DX5" s="311"/>
      <c r="DY5" s="311"/>
      <c r="DZ5" s="311"/>
      <c r="EA5" s="311"/>
      <c r="EB5" s="311"/>
      <c r="EC5" s="311"/>
      <c r="ED5" s="311"/>
      <c r="EE5" s="311"/>
      <c r="EF5" s="311"/>
      <c r="EG5" s="332" t="s">
        <v>277</v>
      </c>
      <c r="EH5" s="333"/>
      <c r="EI5" s="333"/>
      <c r="EJ5" s="333"/>
      <c r="EK5" s="311" t="s">
        <v>278</v>
      </c>
      <c r="EL5" s="311"/>
      <c r="EM5" s="311"/>
      <c r="EN5" s="311"/>
      <c r="EO5" s="311"/>
      <c r="EP5" s="311"/>
      <c r="EQ5" s="311"/>
      <c r="ER5" s="311"/>
      <c r="ES5" s="311"/>
      <c r="ET5" s="311"/>
      <c r="EU5" s="311"/>
      <c r="EV5" s="311"/>
      <c r="EW5" s="38"/>
      <c r="EX5" s="38"/>
      <c r="EY5" s="311" t="s">
        <v>279</v>
      </c>
      <c r="EZ5" s="311"/>
      <c r="FA5" s="311"/>
      <c r="FB5" s="311"/>
      <c r="FC5" s="311"/>
      <c r="FD5" s="311"/>
      <c r="FE5" s="311"/>
      <c r="FF5" s="311"/>
      <c r="FG5" s="311"/>
      <c r="FH5" s="311"/>
      <c r="FI5" s="311"/>
      <c r="FJ5" s="311"/>
      <c r="FK5" s="311" t="s">
        <v>280</v>
      </c>
      <c r="FL5" s="311"/>
      <c r="FM5" s="311"/>
      <c r="FN5" s="311"/>
      <c r="FO5" s="311"/>
      <c r="FP5" s="311"/>
      <c r="FQ5" s="311"/>
      <c r="FR5" s="311"/>
      <c r="FS5" s="311"/>
      <c r="FT5" s="311"/>
      <c r="FU5" s="311"/>
      <c r="FV5" s="311"/>
      <c r="FW5" s="311" t="s">
        <v>281</v>
      </c>
      <c r="FX5" s="311"/>
      <c r="FY5" s="311"/>
      <c r="FZ5" s="311"/>
      <c r="GA5" s="311"/>
      <c r="GB5" s="311"/>
      <c r="GC5" s="311"/>
      <c r="GD5" s="311"/>
      <c r="GE5" s="311"/>
      <c r="GF5" s="311"/>
      <c r="GG5" s="311"/>
      <c r="GH5" s="311"/>
    </row>
    <row r="6" spans="2:190" ht="19.899999999999999" customHeight="1">
      <c r="C6" s="312" t="s">
        <v>282</v>
      </c>
      <c r="D6" s="312"/>
      <c r="E6" s="312"/>
      <c r="F6" s="312"/>
      <c r="G6" s="312"/>
      <c r="H6" s="312"/>
      <c r="I6" s="312"/>
      <c r="J6" s="312"/>
      <c r="K6" s="312"/>
      <c r="L6" s="312"/>
      <c r="M6" s="312"/>
      <c r="N6" s="312"/>
      <c r="O6" s="318" t="s">
        <v>75</v>
      </c>
      <c r="P6" s="319"/>
      <c r="Q6" s="319"/>
      <c r="R6" s="319"/>
      <c r="S6" s="319"/>
      <c r="T6" s="319"/>
      <c r="U6" s="319"/>
      <c r="V6" s="319"/>
      <c r="W6" s="319"/>
      <c r="X6" s="319"/>
      <c r="Y6" s="319"/>
      <c r="Z6" s="320"/>
      <c r="AA6" s="318" t="s">
        <v>75</v>
      </c>
      <c r="AB6" s="319"/>
      <c r="AC6" s="319"/>
      <c r="AD6" s="319"/>
      <c r="AE6" s="319"/>
      <c r="AF6" s="319"/>
      <c r="AG6" s="319"/>
      <c r="AH6" s="319"/>
      <c r="AI6" s="319"/>
      <c r="AJ6" s="319"/>
      <c r="AK6" s="319"/>
      <c r="AL6" s="320"/>
      <c r="AM6" s="312" t="s">
        <v>75</v>
      </c>
      <c r="AN6" s="312"/>
      <c r="AO6" s="312"/>
      <c r="AP6" s="312"/>
      <c r="AQ6" s="312"/>
      <c r="AR6" s="312"/>
      <c r="AS6" s="312"/>
      <c r="AT6" s="312"/>
      <c r="AU6" s="312"/>
      <c r="AV6" s="312"/>
      <c r="AW6" s="312"/>
      <c r="AX6" s="312"/>
      <c r="AY6" s="312" t="s">
        <v>75</v>
      </c>
      <c r="AZ6" s="312"/>
      <c r="BA6" s="312"/>
      <c r="BB6" s="312"/>
      <c r="BC6" s="312"/>
      <c r="BD6" s="312"/>
      <c r="BE6" s="312"/>
      <c r="BF6" s="312"/>
      <c r="BG6" s="312"/>
      <c r="BH6" s="312"/>
      <c r="BI6" s="312"/>
      <c r="BJ6" s="312"/>
      <c r="BK6" s="312" t="s">
        <v>70</v>
      </c>
      <c r="BL6" s="312"/>
      <c r="BM6" s="312"/>
      <c r="BN6" s="312"/>
      <c r="BO6" s="312"/>
      <c r="BP6" s="312"/>
      <c r="BQ6" s="312"/>
      <c r="BR6" s="312"/>
      <c r="BS6" s="312"/>
      <c r="BT6" s="312"/>
      <c r="BU6" s="312"/>
      <c r="BV6" s="312"/>
      <c r="BW6" s="312" t="s">
        <v>75</v>
      </c>
      <c r="BX6" s="312"/>
      <c r="BY6" s="312"/>
      <c r="BZ6" s="312"/>
      <c r="CA6" s="312"/>
      <c r="CB6" s="312"/>
      <c r="CC6" s="312"/>
      <c r="CD6" s="312"/>
      <c r="CE6" s="312"/>
      <c r="CF6" s="312"/>
      <c r="CG6" s="312"/>
      <c r="CH6" s="312"/>
      <c r="CI6" s="33"/>
      <c r="CJ6" s="312"/>
      <c r="CK6" s="312"/>
      <c r="CL6" s="312"/>
      <c r="CM6" s="312"/>
      <c r="CN6" s="312"/>
      <c r="CO6" s="312"/>
      <c r="CP6" s="312"/>
      <c r="CQ6" s="312"/>
      <c r="CR6" s="312"/>
      <c r="CS6" s="312"/>
      <c r="CT6" s="312"/>
      <c r="CU6" s="312"/>
      <c r="CV6" s="105"/>
      <c r="CW6" s="318" t="s">
        <v>75</v>
      </c>
      <c r="CX6" s="319"/>
      <c r="CY6" s="319"/>
      <c r="CZ6" s="319"/>
      <c r="DA6" s="319"/>
      <c r="DB6" s="319"/>
      <c r="DC6" s="319"/>
      <c r="DD6" s="319"/>
      <c r="DE6" s="319"/>
      <c r="DF6" s="319"/>
      <c r="DG6" s="319"/>
      <c r="DH6" s="320"/>
      <c r="DI6" s="318" t="s">
        <v>75</v>
      </c>
      <c r="DJ6" s="319"/>
      <c r="DK6" s="319"/>
      <c r="DL6" s="319"/>
      <c r="DM6" s="319"/>
      <c r="DN6" s="319"/>
      <c r="DO6" s="319"/>
      <c r="DP6" s="319"/>
      <c r="DQ6" s="319"/>
      <c r="DR6" s="319"/>
      <c r="DS6" s="319"/>
      <c r="DT6" s="320"/>
      <c r="DU6" s="312" t="s">
        <v>75</v>
      </c>
      <c r="DV6" s="312"/>
      <c r="DW6" s="312"/>
      <c r="DX6" s="312"/>
      <c r="DY6" s="312"/>
      <c r="DZ6" s="312"/>
      <c r="EA6" s="312"/>
      <c r="EB6" s="312"/>
      <c r="EC6" s="312"/>
      <c r="ED6" s="312"/>
      <c r="EE6" s="312"/>
      <c r="EF6" s="312"/>
      <c r="EG6" s="329" t="s">
        <v>283</v>
      </c>
      <c r="EH6" s="329" t="s">
        <v>284</v>
      </c>
      <c r="EI6" s="329" t="s">
        <v>285</v>
      </c>
      <c r="EJ6" s="329" t="s">
        <v>286</v>
      </c>
      <c r="EK6" s="312" t="s">
        <v>75</v>
      </c>
      <c r="EL6" s="312"/>
      <c r="EM6" s="312"/>
      <c r="EN6" s="312"/>
      <c r="EO6" s="312"/>
      <c r="EP6" s="312"/>
      <c r="EQ6" s="312"/>
      <c r="ER6" s="312"/>
      <c r="ES6" s="312"/>
      <c r="ET6" s="312"/>
      <c r="EU6" s="312"/>
      <c r="EV6" s="312"/>
      <c r="EW6" s="329" t="s">
        <v>284</v>
      </c>
      <c r="EX6" s="329" t="s">
        <v>285</v>
      </c>
      <c r="EY6" s="312" t="s">
        <v>75</v>
      </c>
      <c r="EZ6" s="312"/>
      <c r="FA6" s="312"/>
      <c r="FB6" s="312"/>
      <c r="FC6" s="312"/>
      <c r="FD6" s="312"/>
      <c r="FE6" s="312"/>
      <c r="FF6" s="312"/>
      <c r="FG6" s="312"/>
      <c r="FH6" s="312"/>
      <c r="FI6" s="312"/>
      <c r="FJ6" s="312"/>
      <c r="FK6" s="312" t="s">
        <v>70</v>
      </c>
      <c r="FL6" s="312"/>
      <c r="FM6" s="312"/>
      <c r="FN6" s="312"/>
      <c r="FO6" s="312"/>
      <c r="FP6" s="312"/>
      <c r="FQ6" s="312"/>
      <c r="FR6" s="312"/>
      <c r="FS6" s="312"/>
      <c r="FT6" s="312"/>
      <c r="FU6" s="312"/>
      <c r="FV6" s="312"/>
      <c r="FW6" s="312" t="s">
        <v>75</v>
      </c>
      <c r="FX6" s="312"/>
      <c r="FY6" s="312"/>
      <c r="FZ6" s="312"/>
      <c r="GA6" s="312"/>
      <c r="GB6" s="312"/>
      <c r="GC6" s="312"/>
      <c r="GD6" s="312"/>
      <c r="GE6" s="312"/>
      <c r="GF6" s="312"/>
      <c r="GG6" s="312"/>
      <c r="GH6" s="312"/>
    </row>
    <row r="7" spans="2:190" ht="19.899999999999999" customHeight="1">
      <c r="C7" s="312" t="s">
        <v>264</v>
      </c>
      <c r="D7" s="312"/>
      <c r="E7" s="312"/>
      <c r="F7" s="312"/>
      <c r="G7" s="312"/>
      <c r="H7" s="312"/>
      <c r="I7" s="312"/>
      <c r="J7" s="312"/>
      <c r="K7" s="312"/>
      <c r="L7" s="312"/>
      <c r="M7" s="312"/>
      <c r="N7" s="312"/>
      <c r="O7" s="318"/>
      <c r="P7" s="319"/>
      <c r="Q7" s="319"/>
      <c r="R7" s="319"/>
      <c r="S7" s="319"/>
      <c r="T7" s="319"/>
      <c r="U7" s="319"/>
      <c r="V7" s="319"/>
      <c r="W7" s="319"/>
      <c r="X7" s="319"/>
      <c r="Y7" s="319"/>
      <c r="Z7" s="320"/>
      <c r="AA7" s="318"/>
      <c r="AB7" s="319"/>
      <c r="AC7" s="319"/>
      <c r="AD7" s="319"/>
      <c r="AE7" s="319"/>
      <c r="AF7" s="319"/>
      <c r="AG7" s="319"/>
      <c r="AH7" s="319"/>
      <c r="AI7" s="319"/>
      <c r="AJ7" s="319"/>
      <c r="AK7" s="319"/>
      <c r="AL7" s="320"/>
      <c r="AM7" s="312"/>
      <c r="AN7" s="312"/>
      <c r="AO7" s="312"/>
      <c r="AP7" s="312"/>
      <c r="AQ7" s="312"/>
      <c r="AR7" s="312"/>
      <c r="AS7" s="312"/>
      <c r="AT7" s="312"/>
      <c r="AU7" s="312"/>
      <c r="AV7" s="312"/>
      <c r="AW7" s="312"/>
      <c r="AX7" s="312"/>
      <c r="AY7" s="312"/>
      <c r="AZ7" s="312"/>
      <c r="BA7" s="312"/>
      <c r="BB7" s="312"/>
      <c r="BC7" s="312"/>
      <c r="BD7" s="312"/>
      <c r="BE7" s="312"/>
      <c r="BF7" s="312"/>
      <c r="BG7" s="312"/>
      <c r="BH7" s="312"/>
      <c r="BI7" s="312"/>
      <c r="BJ7" s="312"/>
      <c r="BK7" s="312" t="s">
        <v>287</v>
      </c>
      <c r="BL7" s="312"/>
      <c r="BM7" s="312"/>
      <c r="BN7" s="312"/>
      <c r="BO7" s="312"/>
      <c r="BP7" s="312"/>
      <c r="BQ7" s="312"/>
      <c r="BR7" s="312"/>
      <c r="BS7" s="312"/>
      <c r="BT7" s="312"/>
      <c r="BU7" s="312"/>
      <c r="BV7" s="312"/>
      <c r="BW7" s="312" t="s">
        <v>288</v>
      </c>
      <c r="BX7" s="312"/>
      <c r="BY7" s="312"/>
      <c r="BZ7" s="312"/>
      <c r="CA7" s="312"/>
      <c r="CB7" s="312"/>
      <c r="CC7" s="312"/>
      <c r="CD7" s="312"/>
      <c r="CE7" s="312"/>
      <c r="CF7" s="312"/>
      <c r="CG7" s="312"/>
      <c r="CH7" s="312"/>
      <c r="CI7" s="33"/>
      <c r="CJ7" s="312"/>
      <c r="CK7" s="312"/>
      <c r="CL7" s="312"/>
      <c r="CM7" s="312"/>
      <c r="CN7" s="312"/>
      <c r="CO7" s="312"/>
      <c r="CP7" s="312"/>
      <c r="CQ7" s="312"/>
      <c r="CR7" s="312"/>
      <c r="CS7" s="312"/>
      <c r="CT7" s="312"/>
      <c r="CU7" s="312"/>
      <c r="CV7" s="105"/>
      <c r="CW7" s="318"/>
      <c r="CX7" s="319"/>
      <c r="CY7" s="319"/>
      <c r="CZ7" s="319"/>
      <c r="DA7" s="319"/>
      <c r="DB7" s="319"/>
      <c r="DC7" s="319"/>
      <c r="DD7" s="319"/>
      <c r="DE7" s="319"/>
      <c r="DF7" s="319"/>
      <c r="DG7" s="319"/>
      <c r="DH7" s="320"/>
      <c r="DI7" s="318"/>
      <c r="DJ7" s="319"/>
      <c r="DK7" s="319"/>
      <c r="DL7" s="319"/>
      <c r="DM7" s="319"/>
      <c r="DN7" s="319"/>
      <c r="DO7" s="319"/>
      <c r="DP7" s="319"/>
      <c r="DQ7" s="319"/>
      <c r="DR7" s="319"/>
      <c r="DS7" s="319"/>
      <c r="DT7" s="320"/>
      <c r="DU7" s="312"/>
      <c r="DV7" s="312"/>
      <c r="DW7" s="312"/>
      <c r="DX7" s="312"/>
      <c r="DY7" s="312"/>
      <c r="DZ7" s="312"/>
      <c r="EA7" s="312"/>
      <c r="EB7" s="312"/>
      <c r="EC7" s="312"/>
      <c r="ED7" s="312"/>
      <c r="EE7" s="312"/>
      <c r="EF7" s="312"/>
      <c r="EG7" s="330"/>
      <c r="EH7" s="330"/>
      <c r="EI7" s="330"/>
      <c r="EJ7" s="330"/>
      <c r="EK7" s="312"/>
      <c r="EL7" s="312"/>
      <c r="EM7" s="312"/>
      <c r="EN7" s="312"/>
      <c r="EO7" s="312"/>
      <c r="EP7" s="312"/>
      <c r="EQ7" s="312"/>
      <c r="ER7" s="312"/>
      <c r="ES7" s="312"/>
      <c r="ET7" s="312"/>
      <c r="EU7" s="312"/>
      <c r="EV7" s="312"/>
      <c r="EW7" s="330"/>
      <c r="EX7" s="330"/>
      <c r="EY7" s="312" t="s">
        <v>287</v>
      </c>
      <c r="EZ7" s="312"/>
      <c r="FA7" s="312"/>
      <c r="FB7" s="312"/>
      <c r="FC7" s="312"/>
      <c r="FD7" s="312"/>
      <c r="FE7" s="312"/>
      <c r="FF7" s="312"/>
      <c r="FG7" s="312"/>
      <c r="FH7" s="312"/>
      <c r="FI7" s="312"/>
      <c r="FJ7" s="312"/>
      <c r="FK7" s="312" t="s">
        <v>287</v>
      </c>
      <c r="FL7" s="312"/>
      <c r="FM7" s="312"/>
      <c r="FN7" s="312"/>
      <c r="FO7" s="312"/>
      <c r="FP7" s="312"/>
      <c r="FQ7" s="312"/>
      <c r="FR7" s="312"/>
      <c r="FS7" s="312"/>
      <c r="FT7" s="312"/>
      <c r="FU7" s="312"/>
      <c r="FV7" s="312"/>
      <c r="FW7" s="312" t="s">
        <v>288</v>
      </c>
      <c r="FX7" s="312"/>
      <c r="FY7" s="312"/>
      <c r="FZ7" s="312"/>
      <c r="GA7" s="312"/>
      <c r="GB7" s="312"/>
      <c r="GC7" s="312"/>
      <c r="GD7" s="312"/>
      <c r="GE7" s="312"/>
      <c r="GF7" s="312"/>
      <c r="GG7" s="312"/>
      <c r="GH7" s="312"/>
    </row>
    <row r="8" spans="2:190" ht="19.899999999999999" customHeight="1">
      <c r="C8" s="25" t="s">
        <v>95</v>
      </c>
      <c r="D8" s="25" t="s">
        <v>96</v>
      </c>
      <c r="E8" s="25" t="s">
        <v>97</v>
      </c>
      <c r="F8" s="25" t="s">
        <v>98</v>
      </c>
      <c r="G8" s="25" t="s">
        <v>99</v>
      </c>
      <c r="H8" s="25" t="s">
        <v>100</v>
      </c>
      <c r="I8" s="25" t="s">
        <v>101</v>
      </c>
      <c r="J8" s="25" t="s">
        <v>102</v>
      </c>
      <c r="K8" s="25" t="s">
        <v>103</v>
      </c>
      <c r="L8" s="25" t="s">
        <v>104</v>
      </c>
      <c r="M8" s="25" t="s">
        <v>105</v>
      </c>
      <c r="N8" s="25" t="s">
        <v>106</v>
      </c>
      <c r="O8" s="25" t="s">
        <v>95</v>
      </c>
      <c r="P8" s="25" t="s">
        <v>96</v>
      </c>
      <c r="Q8" s="25" t="s">
        <v>97</v>
      </c>
      <c r="R8" s="25" t="s">
        <v>98</v>
      </c>
      <c r="S8" s="25" t="s">
        <v>99</v>
      </c>
      <c r="T8" s="25" t="s">
        <v>100</v>
      </c>
      <c r="U8" s="25" t="s">
        <v>101</v>
      </c>
      <c r="V8" s="25" t="s">
        <v>102</v>
      </c>
      <c r="W8" s="25" t="s">
        <v>103</v>
      </c>
      <c r="X8" s="25" t="s">
        <v>104</v>
      </c>
      <c r="Y8" s="25" t="s">
        <v>105</v>
      </c>
      <c r="Z8" s="25" t="s">
        <v>106</v>
      </c>
      <c r="AA8" s="25" t="s">
        <v>95</v>
      </c>
      <c r="AB8" s="25" t="s">
        <v>96</v>
      </c>
      <c r="AC8" s="25" t="s">
        <v>97</v>
      </c>
      <c r="AD8" s="25" t="s">
        <v>98</v>
      </c>
      <c r="AE8" s="25" t="s">
        <v>99</v>
      </c>
      <c r="AF8" s="25" t="s">
        <v>100</v>
      </c>
      <c r="AG8" s="25" t="s">
        <v>101</v>
      </c>
      <c r="AH8" s="25" t="s">
        <v>102</v>
      </c>
      <c r="AI8" s="25" t="s">
        <v>103</v>
      </c>
      <c r="AJ8" s="25" t="s">
        <v>104</v>
      </c>
      <c r="AK8" s="25" t="s">
        <v>105</v>
      </c>
      <c r="AL8" s="25" t="s">
        <v>106</v>
      </c>
      <c r="AM8" s="25" t="s">
        <v>95</v>
      </c>
      <c r="AN8" s="25" t="s">
        <v>96</v>
      </c>
      <c r="AO8" s="25" t="s">
        <v>97</v>
      </c>
      <c r="AP8" s="25" t="s">
        <v>98</v>
      </c>
      <c r="AQ8" s="25" t="s">
        <v>99</v>
      </c>
      <c r="AR8" s="25" t="s">
        <v>100</v>
      </c>
      <c r="AS8" s="25" t="s">
        <v>101</v>
      </c>
      <c r="AT8" s="25" t="s">
        <v>102</v>
      </c>
      <c r="AU8" s="25" t="s">
        <v>103</v>
      </c>
      <c r="AV8" s="25" t="s">
        <v>104</v>
      </c>
      <c r="AW8" s="25" t="s">
        <v>105</v>
      </c>
      <c r="AX8" s="25" t="s">
        <v>106</v>
      </c>
      <c r="AY8" s="25" t="s">
        <v>95</v>
      </c>
      <c r="AZ8" s="25" t="s">
        <v>96</v>
      </c>
      <c r="BA8" s="25" t="s">
        <v>97</v>
      </c>
      <c r="BB8" s="25" t="s">
        <v>98</v>
      </c>
      <c r="BC8" s="25" t="s">
        <v>99</v>
      </c>
      <c r="BD8" s="25" t="s">
        <v>100</v>
      </c>
      <c r="BE8" s="25" t="s">
        <v>101</v>
      </c>
      <c r="BF8" s="25" t="s">
        <v>102</v>
      </c>
      <c r="BG8" s="25" t="s">
        <v>103</v>
      </c>
      <c r="BH8" s="25" t="s">
        <v>104</v>
      </c>
      <c r="BI8" s="25" t="s">
        <v>105</v>
      </c>
      <c r="BJ8" s="25" t="s">
        <v>106</v>
      </c>
      <c r="BK8" s="25" t="s">
        <v>95</v>
      </c>
      <c r="BL8" s="25" t="s">
        <v>96</v>
      </c>
      <c r="BM8" s="25" t="s">
        <v>97</v>
      </c>
      <c r="BN8" s="25" t="s">
        <v>98</v>
      </c>
      <c r="BO8" s="25" t="s">
        <v>99</v>
      </c>
      <c r="BP8" s="25" t="s">
        <v>100</v>
      </c>
      <c r="BQ8" s="25" t="s">
        <v>101</v>
      </c>
      <c r="BR8" s="25" t="s">
        <v>102</v>
      </c>
      <c r="BS8" s="25" t="s">
        <v>103</v>
      </c>
      <c r="BT8" s="25" t="s">
        <v>104</v>
      </c>
      <c r="BU8" s="25" t="s">
        <v>105</v>
      </c>
      <c r="BV8" s="25" t="s">
        <v>106</v>
      </c>
      <c r="BW8" s="25" t="s">
        <v>95</v>
      </c>
      <c r="BX8" s="25" t="s">
        <v>96</v>
      </c>
      <c r="BY8" s="25" t="s">
        <v>97</v>
      </c>
      <c r="BZ8" s="25" t="s">
        <v>98</v>
      </c>
      <c r="CA8" s="25" t="s">
        <v>99</v>
      </c>
      <c r="CB8" s="25" t="s">
        <v>100</v>
      </c>
      <c r="CC8" s="25" t="s">
        <v>101</v>
      </c>
      <c r="CD8" s="25" t="s">
        <v>102</v>
      </c>
      <c r="CE8" s="25" t="s">
        <v>103</v>
      </c>
      <c r="CF8" s="25" t="s">
        <v>104</v>
      </c>
      <c r="CG8" s="25" t="s">
        <v>105</v>
      </c>
      <c r="CH8" s="25" t="s">
        <v>106</v>
      </c>
      <c r="CI8" s="33"/>
      <c r="CJ8" s="25" t="s">
        <v>95</v>
      </c>
      <c r="CK8" s="25" t="s">
        <v>96</v>
      </c>
      <c r="CL8" s="25" t="s">
        <v>97</v>
      </c>
      <c r="CM8" s="25" t="s">
        <v>98</v>
      </c>
      <c r="CN8" s="25" t="s">
        <v>99</v>
      </c>
      <c r="CO8" s="25" t="s">
        <v>100</v>
      </c>
      <c r="CP8" s="25" t="s">
        <v>101</v>
      </c>
      <c r="CQ8" s="25" t="s">
        <v>102</v>
      </c>
      <c r="CR8" s="25" t="s">
        <v>103</v>
      </c>
      <c r="CS8" s="25" t="s">
        <v>104</v>
      </c>
      <c r="CT8" s="25" t="s">
        <v>105</v>
      </c>
      <c r="CU8" s="25" t="s">
        <v>106</v>
      </c>
      <c r="CV8" s="105"/>
      <c r="CW8" s="25" t="s">
        <v>95</v>
      </c>
      <c r="CX8" s="25" t="s">
        <v>96</v>
      </c>
      <c r="CY8" s="25" t="s">
        <v>97</v>
      </c>
      <c r="CZ8" s="25" t="s">
        <v>98</v>
      </c>
      <c r="DA8" s="25" t="s">
        <v>99</v>
      </c>
      <c r="DB8" s="25" t="s">
        <v>100</v>
      </c>
      <c r="DC8" s="25" t="s">
        <v>101</v>
      </c>
      <c r="DD8" s="25" t="s">
        <v>102</v>
      </c>
      <c r="DE8" s="25" t="s">
        <v>103</v>
      </c>
      <c r="DF8" s="25" t="s">
        <v>104</v>
      </c>
      <c r="DG8" s="25" t="s">
        <v>105</v>
      </c>
      <c r="DH8" s="25" t="s">
        <v>106</v>
      </c>
      <c r="DI8" s="25" t="s">
        <v>95</v>
      </c>
      <c r="DJ8" s="25" t="s">
        <v>96</v>
      </c>
      <c r="DK8" s="25" t="s">
        <v>97</v>
      </c>
      <c r="DL8" s="25" t="s">
        <v>98</v>
      </c>
      <c r="DM8" s="25" t="s">
        <v>99</v>
      </c>
      <c r="DN8" s="25" t="s">
        <v>100</v>
      </c>
      <c r="DO8" s="25" t="s">
        <v>101</v>
      </c>
      <c r="DP8" s="25" t="s">
        <v>102</v>
      </c>
      <c r="DQ8" s="25" t="s">
        <v>103</v>
      </c>
      <c r="DR8" s="25" t="s">
        <v>104</v>
      </c>
      <c r="DS8" s="25" t="s">
        <v>105</v>
      </c>
      <c r="DT8" s="25" t="s">
        <v>106</v>
      </c>
      <c r="DU8" s="25" t="s">
        <v>95</v>
      </c>
      <c r="DV8" s="25" t="s">
        <v>96</v>
      </c>
      <c r="DW8" s="25" t="s">
        <v>97</v>
      </c>
      <c r="DX8" s="25" t="s">
        <v>98</v>
      </c>
      <c r="DY8" s="25" t="s">
        <v>99</v>
      </c>
      <c r="DZ8" s="25" t="s">
        <v>100</v>
      </c>
      <c r="EA8" s="25" t="s">
        <v>101</v>
      </c>
      <c r="EB8" s="25" t="s">
        <v>102</v>
      </c>
      <c r="EC8" s="25" t="s">
        <v>103</v>
      </c>
      <c r="ED8" s="25" t="s">
        <v>104</v>
      </c>
      <c r="EE8" s="25" t="s">
        <v>105</v>
      </c>
      <c r="EF8" s="25" t="s">
        <v>106</v>
      </c>
      <c r="EG8" s="331"/>
      <c r="EH8" s="331"/>
      <c r="EI8" s="331"/>
      <c r="EJ8" s="331"/>
      <c r="EK8" s="25"/>
      <c r="EL8" s="25"/>
      <c r="EM8" s="25"/>
      <c r="EN8" s="25"/>
      <c r="EO8" s="25"/>
      <c r="EP8" s="25"/>
      <c r="EQ8" s="25"/>
      <c r="ER8" s="25"/>
      <c r="ES8" s="25"/>
      <c r="ET8" s="25"/>
      <c r="EU8" s="25"/>
      <c r="EV8" s="25"/>
      <c r="EW8" s="331"/>
      <c r="EX8" s="331"/>
      <c r="EY8" s="25" t="s">
        <v>95</v>
      </c>
      <c r="EZ8" s="25" t="s">
        <v>96</v>
      </c>
      <c r="FA8" s="25" t="s">
        <v>97</v>
      </c>
      <c r="FB8" s="25" t="s">
        <v>98</v>
      </c>
      <c r="FC8" s="25" t="s">
        <v>99</v>
      </c>
      <c r="FD8" s="25" t="s">
        <v>100</v>
      </c>
      <c r="FE8" s="25" t="s">
        <v>101</v>
      </c>
      <c r="FF8" s="25" t="s">
        <v>102</v>
      </c>
      <c r="FG8" s="25" t="s">
        <v>103</v>
      </c>
      <c r="FH8" s="25" t="s">
        <v>104</v>
      </c>
      <c r="FI8" s="25" t="s">
        <v>105</v>
      </c>
      <c r="FJ8" s="25" t="s">
        <v>106</v>
      </c>
      <c r="FK8" s="25" t="s">
        <v>95</v>
      </c>
      <c r="FL8" s="25" t="s">
        <v>96</v>
      </c>
      <c r="FM8" s="25" t="s">
        <v>97</v>
      </c>
      <c r="FN8" s="25" t="s">
        <v>98</v>
      </c>
      <c r="FO8" s="25" t="s">
        <v>99</v>
      </c>
      <c r="FP8" s="25" t="s">
        <v>100</v>
      </c>
      <c r="FQ8" s="25" t="s">
        <v>101</v>
      </c>
      <c r="FR8" s="25" t="s">
        <v>102</v>
      </c>
      <c r="FS8" s="25" t="s">
        <v>103</v>
      </c>
      <c r="FT8" s="25" t="s">
        <v>104</v>
      </c>
      <c r="FU8" s="25" t="s">
        <v>105</v>
      </c>
      <c r="FV8" s="25" t="s">
        <v>106</v>
      </c>
      <c r="FW8" s="25" t="s">
        <v>95</v>
      </c>
      <c r="FX8" s="25" t="s">
        <v>96</v>
      </c>
      <c r="FY8" s="25" t="s">
        <v>97</v>
      </c>
      <c r="FZ8" s="25" t="s">
        <v>98</v>
      </c>
      <c r="GA8" s="25" t="s">
        <v>99</v>
      </c>
      <c r="GB8" s="25" t="s">
        <v>100</v>
      </c>
      <c r="GC8" s="25" t="s">
        <v>101</v>
      </c>
      <c r="GD8" s="25" t="s">
        <v>102</v>
      </c>
      <c r="GE8" s="25" t="s">
        <v>103</v>
      </c>
      <c r="GF8" s="25" t="s">
        <v>104</v>
      </c>
      <c r="GG8" s="25" t="s">
        <v>105</v>
      </c>
      <c r="GH8" s="25" t="s">
        <v>106</v>
      </c>
    </row>
    <row r="9" spans="2:190" s="3" customFormat="1" ht="19.899999999999999" customHeight="1">
      <c r="B9" s="16" t="str">
        <f>IF('3 INPUT SAP DATA'!H13="","",'3 INPUT SAP DATA'!H13)</f>
        <v>EXAMPLE - Semi Detached House</v>
      </c>
      <c r="C9" s="176">
        <f>IF($B9="", "", Data!D$22 - INDEX(SAP10TableU1, MATCH('3 INPUT SAP DATA'!$C$6, Data!$C$26:$C$47, 0), MATCH(SHD!BW$8, Data!$D$25:$O$25, 0)))</f>
        <v>13.9</v>
      </c>
      <c r="D9" s="176">
        <f>IF($B9="", "", Data!E$22 - INDEX(SAP10TableU1, MATCH('3 INPUT SAP DATA'!$C$6, Data!$C$26:$C$47, 0), MATCH(SHD!BX$8, Data!$D$25:$O$25, 0)))</f>
        <v>13.6</v>
      </c>
      <c r="E9" s="176">
        <f>IF($B9="", "", Data!F$22 - INDEX(SAP10TableU1, MATCH('3 INPUT SAP DATA'!$C$6, Data!$C$26:$C$47, 0), MATCH(SHD!BY$8, Data!$D$25:$O$25, 0)))</f>
        <v>12.5</v>
      </c>
      <c r="F9" s="176">
        <f>IF($B9="", "", Data!G$22 - INDEX(SAP10TableU1, MATCH('3 INPUT SAP DATA'!$C$6, Data!$C$26:$C$47, 0), MATCH(SHD!BZ$8, Data!$D$25:$O$25, 0)))</f>
        <v>10.7</v>
      </c>
      <c r="G9" s="176">
        <f>IF($B9="", "", Data!H$22 - INDEX(SAP10TableU1, MATCH('3 INPUT SAP DATA'!$C$6, Data!$C$26:$C$47, 0), MATCH(SHD!CA$8, Data!$D$25:$O$25, 0)))</f>
        <v>8.1</v>
      </c>
      <c r="H9" s="176">
        <f>IF($B9="", "", Data!I$22 - INDEX(SAP10TableU1, MATCH('3 INPUT SAP DATA'!$C$6, Data!$C$26:$C$47, 0), MATCH(SHD!CB$8, Data!$D$25:$O$25, 0)))</f>
        <v>5.5</v>
      </c>
      <c r="I9" s="176">
        <f>IF($B9="", "", Data!J$22 - INDEX(SAP10TableU1, MATCH('3 INPUT SAP DATA'!$C$6, Data!$C$26:$C$47, 0), MATCH(SHD!CC$8, Data!$D$25:$O$25, 0)))</f>
        <v>3.8000000000000007</v>
      </c>
      <c r="J9" s="176">
        <f>IF($B9="", "", Data!K$22 - INDEX(SAP10TableU1, MATCH('3 INPUT SAP DATA'!$C$6, Data!$C$26:$C$47, 0), MATCH(SHD!CD$8, Data!$D$25:$O$25, 0)))</f>
        <v>3.6999999999999993</v>
      </c>
      <c r="K9" s="176">
        <f>IF($B9="", "", Data!L$22 - INDEX(SAP10TableU1, MATCH('3 INPUT SAP DATA'!$C$6, Data!$C$26:$C$47, 0), MATCH(SHD!CE$8, Data!$D$25:$O$25, 0)))</f>
        <v>5.4</v>
      </c>
      <c r="L9" s="176">
        <f>IF($B9="", "", Data!M$22 - INDEX(SAP10TableU1, MATCH('3 INPUT SAP DATA'!$C$6, Data!$C$26:$C$47, 0), MATCH(SHD!CF$8, Data!$D$25:$O$25, 0)))</f>
        <v>8.1999999999999993</v>
      </c>
      <c r="M9" s="176">
        <f>IF($B9="", "", Data!N$22 - INDEX(SAP10TableU1, MATCH('3 INPUT SAP DATA'!$C$6, Data!$C$26:$C$47, 0), MATCH(SHD!CG$8, Data!$D$25:$O$25, 0)))</f>
        <v>11</v>
      </c>
      <c r="N9" s="176">
        <f>IF($B9="", "", Data!O$22 - INDEX(SAP10TableU1, MATCH('3 INPUT SAP DATA'!$C$6, Data!$C$26:$C$47, 0), MATCH(SHD!CH$8, Data!$D$25:$O$25, 0)))</f>
        <v>13.6</v>
      </c>
      <c r="O9" s="24">
        <f>IF($B9="","",'Infiltration &amp; Ventilation'!H9*0.33*'Infiltration &amp; Ventilation'!$D9*C9*0.024*Data!D$18)</f>
        <v>56.357211763525434</v>
      </c>
      <c r="P9" s="24">
        <f>IF($B9="","",'Infiltration &amp; Ventilation'!I9*0.33*'Infiltration &amp; Ventilation'!$D9*D9*0.024*Data!E$18)</f>
        <v>46.484345533179678</v>
      </c>
      <c r="Q9" s="24">
        <f>IF($B9="","",'Infiltration &amp; Ventilation'!J9*0.33*'Infiltration &amp; Ventilation'!$D9*E9*0.024*Data!F$18)</f>
        <v>47.302216108474589</v>
      </c>
      <c r="R9" s="24">
        <f>IF($B9="","",'Infiltration &amp; Ventilation'!K9*0.33*'Infiltration &amp; Ventilation'!$D9*F9*0.024*Data!G$18)</f>
        <v>34.986201315254235</v>
      </c>
      <c r="S9" s="24">
        <f>IF($B9="","",'Infiltration &amp; Ventilation'!L9*0.33*'Infiltration &amp; Ventilation'!$D9*G9*0.024*Data!H$18)</f>
        <v>27.367710748474583</v>
      </c>
      <c r="T9" s="24">
        <f>IF($B9="","",'Infiltration &amp; Ventilation'!M9*0.33*'Infiltration &amp; Ventilation'!$D9*H9*0.024*Data!I$18)</f>
        <v>15.825534052881357</v>
      </c>
      <c r="U9" s="24">
        <f>IF($B9="","",'Infiltration &amp; Ventilation'!N9*0.33*'Infiltration &amp; Ventilation'!$D9*I9*0.024*Data!J$18)</f>
        <v>11.298472190481359</v>
      </c>
      <c r="V9" s="24">
        <f>IF($B9="","",'Infiltration &amp; Ventilation'!O9*0.33*'Infiltration &amp; Ventilation'!$D9*J9*0.024*Data!K$18)</f>
        <v>10.751117975511864</v>
      </c>
      <c r="W9" s="24">
        <f>IF($B9="","",'Infiltration &amp; Ventilation'!P9*0.33*'Infiltration &amp; Ventilation'!$D9*K9*0.024*Data!L$18)</f>
        <v>16.597192324881362</v>
      </c>
      <c r="X9" s="24">
        <f>IF($B9="","",'Infiltration &amp; Ventilation'!Q9*0.33*'Infiltration &amp; Ventilation'!$D9*L9*0.024*Data!M$18)</f>
        <v>29.922030418332206</v>
      </c>
      <c r="Y9" s="24">
        <f>IF($B9="","",'Infiltration &amp; Ventilation'!R9*0.33*'Infiltration &amp; Ventilation'!$D9*M9*0.024*Data!N$18)</f>
        <v>39.563835132203394</v>
      </c>
      <c r="Z9" s="24">
        <f>IF($B9="","",'Infiltration &amp; Ventilation'!S9*0.33*'Infiltration &amp; Ventilation'!$D9*N9*0.024*Data!O$18)</f>
        <v>54.221854579200006</v>
      </c>
      <c r="AA9" s="24">
        <f>IF($B9="","",'Infiltration &amp; Ventilation'!T9*0.33*'Infiltration &amp; Ventilation'!$D9*C9*0.024*Data!D$18*(100%+Data!$B$162))</f>
        <v>75.258023892480011</v>
      </c>
      <c r="AB9" s="24">
        <f>IF($B9="","",'Infiltration &amp; Ventilation'!U9*0.33*'Infiltration &amp; Ventilation'!$D9*D9*0.024*Data!E$18*(100%+Data!$B$162))</f>
        <v>66.507903221760003</v>
      </c>
      <c r="AC9" s="24">
        <f>IF($B9="","",'Infiltration &amp; Ventilation'!V9*0.33*'Infiltration &amp; Ventilation'!$D9*E9*0.024*Data!F$18*(100%+Data!$B$162))</f>
        <v>67.678079039999986</v>
      </c>
      <c r="AD9" s="24">
        <f>IF($B9="","",'Infiltration &amp; Ventilation'!W9*0.33*'Infiltration &amp; Ventilation'!$D9*F9*0.024*Data!G$18*(100%+Data!$B$162))</f>
        <v>56.063647411199987</v>
      </c>
      <c r="AE9" s="24">
        <f>IF($B9="","",'Infiltration &amp; Ventilation'!X9*0.33*'Infiltration &amp; Ventilation'!$D9*G9*0.024*Data!H$18*(100%+Data!$B$162))</f>
        <v>43.855395217919998</v>
      </c>
      <c r="AF9" s="24">
        <f>IF($B9="","",'Infiltration &amp; Ventilation'!Y9*0.33*'Infiltration &amp; Ventilation'!$D9*H9*0.024*Data!I$18*(100%+Data!$B$162))</f>
        <v>28.817762687999998</v>
      </c>
      <c r="AG9" s="24">
        <f>IF($B9="","",'Infiltration &amp; Ventilation'!Z9*0.33*'Infiltration &amp; Ventilation'!$D9*I9*0.024*Data!J$18*(100%+Data!$B$162))</f>
        <v>20.574136028160002</v>
      </c>
      <c r="AH9" s="24">
        <f>IF($B9="","",'Infiltration &amp; Ventilation'!AA9*0.33*'Infiltration &amp; Ventilation'!$D9*J9*0.024*Data!K$18*(100%+Data!$B$162))</f>
        <v>20.032711395839993</v>
      </c>
      <c r="AI9" s="24">
        <f>IF($B9="","",'Infiltration &amp; Ventilation'!AB9*0.33*'Infiltration &amp; Ventilation'!$D9*K9*0.024*Data!L$18*(100%+Data!$B$162))</f>
        <v>28.293803366399999</v>
      </c>
      <c r="AJ9" s="24">
        <f>IF($B9="","",'Infiltration &amp; Ventilation'!AC9*0.33*'Infiltration &amp; Ventilation'!$D9*L9*0.024*Data!M$18*(100%+Data!$B$162))</f>
        <v>44.39681985024</v>
      </c>
      <c r="AK9" s="24">
        <f>IF($B9="","",'Infiltration &amp; Ventilation'!AD9*0.33*'Infiltration &amp; Ventilation'!$D9*M9*0.024*Data!N$18*(100%+Data!$B$162))</f>
        <v>57.635525375999997</v>
      </c>
      <c r="AL9" s="24">
        <f>IF($B9="","",'Infiltration &amp; Ventilation'!AE9*0.33*'Infiltration &amp; Ventilation'!$D9*N9*0.024*Data!O$18*(100%+Data!$B$162))</f>
        <v>73.633749995519992</v>
      </c>
      <c r="AM9" s="24">
        <f>IF($B9="","",'3 INPUT SAP DATA'!$U13*C9*0.024*Data!D$18*(100%+Data!$B$152))</f>
        <v>581.22544933919994</v>
      </c>
      <c r="AN9" s="24">
        <f>IF($B9="","",'3 INPUT SAP DATA'!$U13*D9*0.024*Data!E$18*(100%+Data!$B$152))</f>
        <v>513.64736855040007</v>
      </c>
      <c r="AO9" s="24">
        <f>IF($B9="","",'3 INPUT SAP DATA'!$U13*E9*0.024*Data!F$18*(100%+Data!$B$152))</f>
        <v>522.68475660000001</v>
      </c>
      <c r="AP9" s="24">
        <f>IF($B9="","",'3 INPUT SAP DATA'!$U13*F9*0.024*Data!G$18*(100%+Data!$B$152))</f>
        <v>432.98530804799998</v>
      </c>
      <c r="AQ9" s="24">
        <f>IF($B9="","",'3 INPUT SAP DATA'!$U13*G9*0.024*Data!H$18*(100%+Data!$B$152))</f>
        <v>338.6997222768</v>
      </c>
      <c r="AR9" s="24">
        <f>IF($B9="","",'3 INPUT SAP DATA'!$U13*H9*0.024*Data!I$18*(100%+Data!$B$152))</f>
        <v>222.56254152</v>
      </c>
      <c r="AS9" s="24">
        <f>IF($B9="","",'3 INPUT SAP DATA'!$U13*I9*0.024*Data!J$18*(100%+Data!$B$152))</f>
        <v>158.89616600640005</v>
      </c>
      <c r="AT9" s="24">
        <f>IF($B9="","",'3 INPUT SAP DATA'!$U13*J9*0.024*Data!K$18*(100%+Data!$B$152))</f>
        <v>154.71468795359999</v>
      </c>
      <c r="AU9" s="24">
        <f>IF($B9="","",'3 INPUT SAP DATA'!$U13*K9*0.024*Data!L$18*(100%+Data!$B$152))</f>
        <v>218.51594985599999</v>
      </c>
      <c r="AV9" s="24">
        <f>IF($B9="","",'3 INPUT SAP DATA'!$U13*L9*0.024*Data!M$18*(100%+Data!$B$152))</f>
        <v>342.88120032960001</v>
      </c>
      <c r="AW9" s="24">
        <f>IF($B9="","",'3 INPUT SAP DATA'!$U13*M9*0.024*Data!N$18*(100%+Data!$B$152))</f>
        <v>445.12508303999999</v>
      </c>
      <c r="AX9" s="24">
        <f>IF($B9="","",'3 INPUT SAP DATA'!$U13*N9*0.024*Data!O$18*(100%+Data!$B$152))</f>
        <v>568.68101518080005</v>
      </c>
      <c r="AY9" s="24">
        <f>IF($B9="","",'3 INPUT SAP DATA'!V13*0.024*Data!D$18*Utilisation!BK9)</f>
        <v>67.28023517313845</v>
      </c>
      <c r="AZ9" s="24">
        <f>IF($B9="","",'3 INPUT SAP DATA'!W13*0.024*Data!E$18*Utilisation!BL9)</f>
        <v>92.336442671819</v>
      </c>
      <c r="BA9" s="24">
        <f>IF($B9="","",'3 INPUT SAP DATA'!X13*0.024*Data!F$18*Utilisation!BM9)</f>
        <v>146.80188165937818</v>
      </c>
      <c r="BB9" s="24">
        <f>IF($B9="","",'3 INPUT SAP DATA'!Y13*0.024*Data!G$18*Utilisation!BN9)</f>
        <v>190.31277022775575</v>
      </c>
      <c r="BC9" s="24">
        <f>IF($B9="","",'3 INPUT SAP DATA'!Z13*0.024*Data!H$18*Utilisation!BO9)</f>
        <v>200.07589726559897</v>
      </c>
      <c r="BD9" s="24">
        <f>IF($B9="","",'3 INPUT SAP DATA'!AA13*0.024*Data!I$18*Utilisation!BP9)</f>
        <v>164.1005420467948</v>
      </c>
      <c r="BE9" s="24">
        <f>IF($B9="","",'3 INPUT SAP DATA'!AB13*0.024*Data!J$18*Utilisation!BQ9)</f>
        <v>117.56726141565339</v>
      </c>
      <c r="BF9" s="24">
        <f>IF($B9="","",'3 INPUT SAP DATA'!AC13*0.024*Data!K$18*Utilisation!BR9)</f>
        <v>110.64333772539983</v>
      </c>
      <c r="BG9" s="24">
        <f>IF($B9="","",'3 INPUT SAP DATA'!AD13*0.024*Data!L$18*Utilisation!BS9)</f>
        <v>127.67042186022989</v>
      </c>
      <c r="BH9" s="24">
        <f>IF($B9="","",'3 INPUT SAP DATA'!AE13*0.024*Data!M$18*Utilisation!BT9)</f>
        <v>113.00115932442293</v>
      </c>
      <c r="BI9" s="24">
        <f>IF($B9="","",'3 INPUT SAP DATA'!AF13*0.024*Data!N$18*Utilisation!BU9)</f>
        <v>75.315963162703994</v>
      </c>
      <c r="BJ9" s="24">
        <f>IF($B9="","",'3 INPUT SAP DATA'!AG13*0.024*Data!O$18*Utilisation!BV9)</f>
        <v>56.857541933238551</v>
      </c>
      <c r="BK9" s="24">
        <f>IF($B9="","",IHG!CI10*0.024*Data!D$18*Utilisation!BK9)</f>
        <v>165.10575297707203</v>
      </c>
      <c r="BL9" s="24">
        <f>IF($B9="","",IHG!CJ10*0.024*Data!E$18*Utilisation!BL9)</f>
        <v>146.65170050648027</v>
      </c>
      <c r="BM9" s="24">
        <f>IF($B9="","",IHG!CK10*0.024*Data!F$18*Utilisation!BM9)</f>
        <v>154.25242508573243</v>
      </c>
      <c r="BN9" s="24">
        <f>IF($B9="","",IHG!CL10*0.024*Data!G$18*Utilisation!BN9)</f>
        <v>134.07639490553282</v>
      </c>
      <c r="BO9" s="24">
        <f>IF($B9="","",IHG!CM10*0.024*Data!H$18*Utilisation!BO9)</f>
        <v>116.83653685198105</v>
      </c>
      <c r="BP9" s="24">
        <f>IF($B9="","",IHG!CN10*0.024*Data!I$18*Utilisation!BP9)</f>
        <v>81.677464483747727</v>
      </c>
      <c r="BQ9" s="24">
        <f>IF($B9="","",IHG!CO10*0.024*Data!J$18*Utilisation!BQ9)</f>
        <v>66.038758081881085</v>
      </c>
      <c r="BR9" s="24">
        <f>IF($B9="","",IHG!CP10*0.024*Data!K$18*Utilisation!BR9)</f>
        <v>67.67959179137695</v>
      </c>
      <c r="BS9" s="24">
        <f>IF($B9="","",IHG!CQ10*0.024*Data!L$18*Utilisation!BS9)</f>
        <v>98.044690979226473</v>
      </c>
      <c r="BT9" s="24">
        <f>IF($B9="","",IHG!CR10*0.024*Data!M$18*Utilisation!BT9)</f>
        <v>135.65543563682704</v>
      </c>
      <c r="BU9" s="24">
        <f>IF($B9="","",IHG!CS10*0.024*Data!N$18*Utilisation!BU9)</f>
        <v>147.22194410803598</v>
      </c>
      <c r="BV9" s="24">
        <f>IF($B9="","",IHG!CT10*0.024*Data!O$18*Utilisation!BV9)</f>
        <v>161.99596189347355</v>
      </c>
      <c r="BW9" s="24">
        <f t="shared" ref="BW9" si="0">IF($B9="","",MAX((O9+AA9+AM9-AY9-BK9),0))</f>
        <v>480.45469684499494</v>
      </c>
      <c r="BX9" s="24">
        <f t="shared" ref="BX9" si="1">IF($B9="","",MAX((P9+AB9+AN9-AZ9-BL9),0))</f>
        <v>387.65147412704044</v>
      </c>
      <c r="BY9" s="24">
        <f t="shared" ref="BY9" si="2">IF($B9="","",MAX((Q9+AC9+AO9-BA9-BM9),0))</f>
        <v>336.61074500336395</v>
      </c>
      <c r="BZ9" s="24">
        <f t="shared" ref="BZ9" si="3">IF($B9="","",MAX((R9+AD9+AP9-BB9-BN9),0))</f>
        <v>199.64599164116561</v>
      </c>
      <c r="CA9" s="24">
        <f t="shared" ref="CA9" si="4">IF($B9="","",MAX((S9+AE9+AQ9-BC9-BO9),0))</f>
        <v>93.010394125614582</v>
      </c>
      <c r="CB9" s="24">
        <f t="shared" ref="CB9" si="5">IF($B9="","",MAX((T9+AF9+AR9-BD9-BP9),0))</f>
        <v>21.427831730338838</v>
      </c>
      <c r="CC9" s="24">
        <f t="shared" ref="CC9" si="6">IF($B9="","",MAX((U9+AG9+AS9-BE9-BQ9),0))</f>
        <v>7.1627547275069219</v>
      </c>
      <c r="CD9" s="24">
        <f t="shared" ref="CD9" si="7">IF($B9="","",MAX((V9+AH9+AT9-BF9-BR9),0))</f>
        <v>7.1755878081750666</v>
      </c>
      <c r="CE9" s="24">
        <f t="shared" ref="CE9" si="8">IF($B9="","",MAX((W9+AI9+AU9-BG9-BS9),0))</f>
        <v>37.691832707824958</v>
      </c>
      <c r="CF9" s="24">
        <f t="shared" ref="CF9" si="9">IF($B9="","",MAX((X9+AJ9+AV9-BH9-BT9),0))</f>
        <v>168.54345563692223</v>
      </c>
      <c r="CG9" s="24">
        <f t="shared" ref="CG9" si="10">IF($B9="","",MAX((Y9+AK9+AW9-BI9-BU9),0))</f>
        <v>319.78653627746337</v>
      </c>
      <c r="CH9" s="24">
        <f t="shared" ref="CH9" si="11">IF($B9="","",MAX((Z9+AL9+AX9-BJ9-BV9),0))</f>
        <v>477.68311592880798</v>
      </c>
      <c r="CI9" s="36"/>
      <c r="CJ9" s="85">
        <f>IF($B9="","",IF(BW9&lt;(SUM($BW9:$CH9)*Data!$B$170),Data!$B$171,100%))</f>
        <v>1</v>
      </c>
      <c r="CK9" s="85">
        <f>IF($B9="","",IF(BX9&lt;(SUM($BW9:$CH9)*Data!$B$170),Data!$B$171,100%))</f>
        <v>1</v>
      </c>
      <c r="CL9" s="85">
        <f>IF($B9="","",IF(BY9&lt;(SUM($BW9:$CH9)*Data!$B$170),Data!$B$171,100%))</f>
        <v>1</v>
      </c>
      <c r="CM9" s="85">
        <f>IF($B9="","",IF(BZ9&lt;(SUM($BW9:$CH9)*Data!$B$170),Data!$B$171,100%))</f>
        <v>1</v>
      </c>
      <c r="CN9" s="85">
        <f>IF($B9="","",IF(CA9&lt;(SUM($BW9:$CH9)*Data!$B$170),Data!$B$171,100%))</f>
        <v>1</v>
      </c>
      <c r="CO9" s="85">
        <f>IF($B9="","",IF(CB9&lt;(SUM($BW9:$CH9)*Data!$B$170),Data!$B$171,100%))</f>
        <v>1</v>
      </c>
      <c r="CP9" s="85">
        <f>IF($B9="","",IF(CC9&lt;(SUM($BW9:$CH9)*Data!$B$170),Data!$B$171,100%))</f>
        <v>0</v>
      </c>
      <c r="CQ9" s="85">
        <f>IF($B9="","",IF(CD9&lt;(SUM($BW9:$CH9)*Data!$B$170),Data!$B$171,100%))</f>
        <v>0</v>
      </c>
      <c r="CR9" s="85">
        <f>IF($B9="","",IF(CE9&lt;(SUM($BW9:$CH9)*Data!$B$170),Data!$B$171,100%))</f>
        <v>1</v>
      </c>
      <c r="CS9" s="85">
        <f>IF($B9="","",IF(CF9&lt;(SUM($BW9:$CH9)*Data!$B$170),Data!$B$171,100%))</f>
        <v>1</v>
      </c>
      <c r="CT9" s="85">
        <f>IF($B9="","",IF(CG9&lt;(SUM($BW9:$CH9)*Data!$B$170),Data!$B$171,100%))</f>
        <v>1</v>
      </c>
      <c r="CU9" s="85">
        <f>IF($B9="","",IF(CH9&lt;(SUM($BW9:$CH9)*Data!$B$170),Data!$B$171,100%))</f>
        <v>1</v>
      </c>
      <c r="CV9" s="39"/>
      <c r="CW9" s="24">
        <f>IF($B9="","",O9*CJ9)</f>
        <v>56.357211763525434</v>
      </c>
      <c r="CX9" s="24">
        <f t="shared" ref="CX9" si="12">IF($B9="","",P9*CK9)</f>
        <v>46.484345533179678</v>
      </c>
      <c r="CY9" s="24">
        <f t="shared" ref="CY9" si="13">IF($B9="","",Q9*CL9)</f>
        <v>47.302216108474589</v>
      </c>
      <c r="CZ9" s="24">
        <f>IF($B9="","",R9*CM9)</f>
        <v>34.986201315254235</v>
      </c>
      <c r="DA9" s="24">
        <f t="shared" ref="DA9" si="14">IF($B9="","",S9*CN9)</f>
        <v>27.367710748474583</v>
      </c>
      <c r="DB9" s="24">
        <f t="shared" ref="DB9" si="15">IF($B9="","",T9*CO9)</f>
        <v>15.825534052881357</v>
      </c>
      <c r="DC9" s="24">
        <f t="shared" ref="DC9" si="16">IF($B9="","",U9*CP9)</f>
        <v>0</v>
      </c>
      <c r="DD9" s="24">
        <f t="shared" ref="DD9" si="17">IF($B9="","",V9*CQ9)</f>
        <v>0</v>
      </c>
      <c r="DE9" s="24">
        <f t="shared" ref="DE9" si="18">IF($B9="","",W9*CR9)</f>
        <v>16.597192324881362</v>
      </c>
      <c r="DF9" s="24">
        <f t="shared" ref="DF9" si="19">IF($B9="","",X9*CS9)</f>
        <v>29.922030418332206</v>
      </c>
      <c r="DG9" s="24">
        <f t="shared" ref="DG9" si="20">IF($B9="","",Y9*CT9)</f>
        <v>39.563835132203394</v>
      </c>
      <c r="DH9" s="24">
        <f t="shared" ref="DH9" si="21">IF($B9="","",Z9*CU9)</f>
        <v>54.221854579200006</v>
      </c>
      <c r="DI9" s="24">
        <f>IF($B9="","",AA9*CJ9)</f>
        <v>75.258023892480011</v>
      </c>
      <c r="DJ9" s="24">
        <f t="shared" ref="DJ9" si="22">IF($B9="","",AB9*CK9)</f>
        <v>66.507903221760003</v>
      </c>
      <c r="DK9" s="24">
        <f t="shared" ref="DK9" si="23">IF($B9="","",AC9*CL9)</f>
        <v>67.678079039999986</v>
      </c>
      <c r="DL9" s="24">
        <f t="shared" ref="DL9" si="24">IF($B9="","",AD9*CM9)</f>
        <v>56.063647411199987</v>
      </c>
      <c r="DM9" s="24">
        <f t="shared" ref="DM9" si="25">IF($B9="","",AE9*CN9)</f>
        <v>43.855395217919998</v>
      </c>
      <c r="DN9" s="24">
        <f t="shared" ref="DN9" si="26">IF($B9="","",AF9*CO9)</f>
        <v>28.817762687999998</v>
      </c>
      <c r="DO9" s="24">
        <f t="shared" ref="DO9" si="27">IF($B9="","",AG9*CP9)</f>
        <v>0</v>
      </c>
      <c r="DP9" s="24">
        <f t="shared" ref="DP9" si="28">IF($B9="","",AH9*CQ9)</f>
        <v>0</v>
      </c>
      <c r="DQ9" s="24">
        <f t="shared" ref="DQ9" si="29">IF($B9="","",AI9*CR9)</f>
        <v>28.293803366399999</v>
      </c>
      <c r="DR9" s="24">
        <f t="shared" ref="DR9" si="30">IF($B9="","",AJ9*CS9)</f>
        <v>44.39681985024</v>
      </c>
      <c r="DS9" s="24">
        <f t="shared" ref="DS9" si="31">IF($B9="","",AK9*CT9)</f>
        <v>57.635525375999997</v>
      </c>
      <c r="DT9" s="24">
        <f t="shared" ref="DT9" si="32">IF($B9="","",AL9*CU9)</f>
        <v>73.633749995519992</v>
      </c>
      <c r="DU9" s="24">
        <f>IF($B9="","",AM9*CJ9)</f>
        <v>581.22544933919994</v>
      </c>
      <c r="DV9" s="24">
        <f t="shared" ref="DV9" si="33">IF($B9="","",AN9*CK9)</f>
        <v>513.64736855040007</v>
      </c>
      <c r="DW9" s="24">
        <f t="shared" ref="DW9" si="34">IF($B9="","",AO9*CL9)</f>
        <v>522.68475660000001</v>
      </c>
      <c r="DX9" s="24">
        <f t="shared" ref="DX9" si="35">IF($B9="","",AP9*CM9)</f>
        <v>432.98530804799998</v>
      </c>
      <c r="DY9" s="24">
        <f t="shared" ref="DY9" si="36">IF($B9="","",AQ9*CN9)</f>
        <v>338.6997222768</v>
      </c>
      <c r="DZ9" s="24">
        <f t="shared" ref="DZ9" si="37">IF($B9="","",AR9*CO9)</f>
        <v>222.56254152</v>
      </c>
      <c r="EA9" s="24">
        <f t="shared" ref="EA9" si="38">IF($B9="","",AS9*CP9)</f>
        <v>0</v>
      </c>
      <c r="EB9" s="24">
        <f t="shared" ref="EB9" si="39">IF($B9="","",AT9*CQ9)</f>
        <v>0</v>
      </c>
      <c r="EC9" s="24">
        <f t="shared" ref="EC9" si="40">IF($B9="","",AU9*CR9)</f>
        <v>218.51594985599999</v>
      </c>
      <c r="ED9" s="24">
        <f t="shared" ref="ED9" si="41">IF($B9="","",AV9*CS9)</f>
        <v>342.88120032960001</v>
      </c>
      <c r="EE9" s="24">
        <f t="shared" ref="EE9" si="42">IF($B9="","",AW9*CT9)</f>
        <v>445.12508303999999</v>
      </c>
      <c r="EF9" s="24">
        <f>IF($B9="","",AX9*CU9)</f>
        <v>568.68101518080005</v>
      </c>
      <c r="EG9" s="24">
        <f>IF($B9="","",SUM(CW9:EF9))</f>
        <v>5097.7772367767284</v>
      </c>
      <c r="EH9" s="24">
        <f>IF($B9="","",SUM(AY9:BJ9))</f>
        <v>1461.9634544661337</v>
      </c>
      <c r="EI9" s="85">
        <f t="shared" ref="EI9:EI40" si="43">IF($B9="","",EH9/EG9)</f>
        <v>0.28678449186032262</v>
      </c>
      <c r="EJ9" s="85">
        <f>IF($B9="","",MAX(0,EI9-Data!$B$166))</f>
        <v>0</v>
      </c>
      <c r="EK9" s="88">
        <f>IF($B9="","",IF($EJ9&gt;0,
AY9*($EG9*Data!$B$166/$EH9),
AY9))</f>
        <v>67.28023517313845</v>
      </c>
      <c r="EL9" s="88">
        <f>IF($B9="","",IF($EJ9&gt;0,
AZ9*($EG9*Data!$B$166/$EH9),
AZ9))</f>
        <v>92.336442671819</v>
      </c>
      <c r="EM9" s="88">
        <f>IF($B9="","",IF($EJ9&gt;0,
BA9*($EG9*Data!$B$166/$EH9),
BA9))</f>
        <v>146.80188165937818</v>
      </c>
      <c r="EN9" s="88">
        <f>IF($B9="","",IF($EJ9&gt;0,
BB9*($EG9*Data!$B$166/$EH9),
BB9))</f>
        <v>190.31277022775575</v>
      </c>
      <c r="EO9" s="88">
        <f>IF($B9="","",IF($EJ9&gt;0,
BC9*($EG9*Data!$B$166/$EH9),
BC9))</f>
        <v>200.07589726559897</v>
      </c>
      <c r="EP9" s="88">
        <f>IF($B9="","",IF($EJ9&gt;0,
BD9*($EG9*Data!$B$166/$EH9),
BD9))</f>
        <v>164.1005420467948</v>
      </c>
      <c r="EQ9" s="88">
        <f>IF($B9="","",IF($EJ9&gt;0,
BE9*($EG9*Data!$B$166/$EH9),
BE9))</f>
        <v>117.56726141565339</v>
      </c>
      <c r="ER9" s="88">
        <f>IF($B9="","",IF($EJ9&gt;0,
BF9*($EG9*Data!$B$166/$EH9),
BF9))</f>
        <v>110.64333772539983</v>
      </c>
      <c r="ES9" s="88">
        <f>IF($B9="","",IF($EJ9&gt;0,
BG9*($EG9*Data!$B$166/$EH9),
BG9))</f>
        <v>127.67042186022989</v>
      </c>
      <c r="ET9" s="88">
        <f>IF($B9="","",IF($EJ9&gt;0,
BH9*($EG9*Data!$B$166/$EH9),
BH9))</f>
        <v>113.00115932442293</v>
      </c>
      <c r="EU9" s="88">
        <f>IF($B9="","",IF($EJ9&gt;0,
BI9*($EG9*Data!$B$166/$EH9),
BI9))</f>
        <v>75.315963162703994</v>
      </c>
      <c r="EV9" s="88">
        <f>IF($B9="","",IF($EJ9&gt;0,
BJ9*($EG9*Data!$B$166/$EH9),
BJ9))</f>
        <v>56.857541933238551</v>
      </c>
      <c r="EW9" s="88">
        <f>IF($B9="","",SUM(EK9:EV9))</f>
        <v>1461.9634544661337</v>
      </c>
      <c r="EX9" s="85">
        <f>IF($B9="","",EW9/EG9)</f>
        <v>0.28678449186032262</v>
      </c>
      <c r="EY9" s="24">
        <f t="shared" ref="EY9:EY40" si="44">IF($B9="","",IF(MAX(CW9+DI9+DU9-AY9-BK9,0)&gt;0,
MIN(AY9,EK9),
(CW9+DI9+DU9)*(MIN(AY9,EK9)/(MIN(AY9,EK9)+BK9))))</f>
        <v>67.28023517313845</v>
      </c>
      <c r="EZ9" s="24">
        <f t="shared" ref="EZ9:EZ40" si="45">IF($B9="","",IF(MAX(CX9+DJ9+DV9-AZ9-BL9,0)&gt;0,
MIN(AZ9,EL9),
(CX9+DJ9+DV9)*(MIN(AZ9,EL9)/(MIN(AZ9,EL9)+BL9))))</f>
        <v>92.336442671819</v>
      </c>
      <c r="FA9" s="24">
        <f t="shared" ref="FA9:FA40" si="46">IF($B9="","",IF(MAX(CY9+DK9+DW9-BA9-BM9,0)&gt;0,
MIN(BA9,EM9),
(CY9+DK9+DW9)*(MIN(BA9,EM9)/(MIN(BA9,EM9)+BM9))))</f>
        <v>146.80188165937818</v>
      </c>
      <c r="FB9" s="24">
        <f t="shared" ref="FB9:FB40" si="47">IF($B9="","",IF(MAX(CZ9+DL9+DX9-BB9-BN9,0)&gt;0,
MIN(BB9,EN9),
(CZ9+DL9+DX9)*(MIN(BB9,EN9)/(MIN(BB9,EN9)+BN9))))</f>
        <v>190.31277022775575</v>
      </c>
      <c r="FC9" s="24">
        <f t="shared" ref="FC9:FC40" si="48">IF($B9="","",IF(MAX(DA9+DM9+DY9-BC9-BO9,0)&gt;0,
MIN(BC9,EO9),
(DA9+DM9+DY9)*(MIN(BC9,EO9)/(MIN(BC9,EO9)+BO9))))</f>
        <v>200.07589726559897</v>
      </c>
      <c r="FD9" s="24">
        <f t="shared" ref="FD9:FD40" si="49">IF($B9="","",IF(MAX(DB9+DN9+DZ9-BD9-BP9,0)&gt;0,
MIN(BD9,EP9),
(DB9+DN9+DZ9)*(MIN(BD9,EP9)/(MIN(BD9,EP9)+BP9))))</f>
        <v>164.1005420467948</v>
      </c>
      <c r="FE9" s="24">
        <f t="shared" ref="FE9:FE40" si="50">IF($B9="","",IF(MAX(DC9+DO9+EA9-BE9-BQ9,0)&gt;0,
MIN(BE9,EQ9),
(DC9+DO9+EA9)*(MIN(BE9,EQ9)/(MIN(BE9,EQ9)+BQ9))))</f>
        <v>0</v>
      </c>
      <c r="FF9" s="24">
        <f t="shared" ref="FF9:FF40" si="51">IF($B9="","",IF(MAX(DD9+DP9+EB9-BF9-BR9,0)&gt;0,
MIN(BF9,ER9),
(DD9+DP9+EB9)*(MIN(BF9,ER9)/(MIN(BF9,ER9)+BR9))))</f>
        <v>0</v>
      </c>
      <c r="FG9" s="24">
        <f t="shared" ref="FG9:FG40" si="52">IF($B9="","",IF(MAX(DE9+DQ9+EC9-BG9-BS9,0)&gt;0,
MIN(BG9,ES9),
(DE9+DQ9+EC9)*(MIN(BG9,ES9)/(MIN(BG9,ES9)+BS9))))</f>
        <v>127.67042186022989</v>
      </c>
      <c r="FH9" s="24">
        <f t="shared" ref="FH9:FH40" si="53">IF($B9="","",IF(MAX(DF9+DR9+ED9-BH9-BT9,0)&gt;0,
MIN(BH9,ET9),
(DF9+DR9+ED9)*(MIN(BH9,ET9)/(MIN(BH9,ET9)+BT9))))</f>
        <v>113.00115932442293</v>
      </c>
      <c r="FI9" s="24">
        <f t="shared" ref="FI9:FI40" si="54">IF($B9="","",IF(MAX(DG9+DS9+EE9-BI9-BU9,0)&gt;0,
MIN(BI9,EU9),
(DG9+DS9+EE9)*(MIN(BI9,EU9)/(MIN(BI9,EU9)+BU9))))</f>
        <v>75.315963162703994</v>
      </c>
      <c r="FJ9" s="24">
        <f t="shared" ref="FJ9:FJ40" si="55">IF($B9="","",IF(MAX(DH9+DT9+EF9-BJ9-BV9,0)&gt;0,
MIN(BJ9,EV9),
(DH9+DT9+EF9)*(MIN(BJ9,EV9)/(MIN(BJ9,EV9)+BV9))))</f>
        <v>56.857541933238551</v>
      </c>
      <c r="FK9" s="24">
        <f t="shared" ref="FK9:FK40" si="56">IF($B9="","",IF(MAX(CW9+DI9+DU9-AY9-BK9,0)&gt;0,
BK9,
(CW9+DI9+DU9)*(BK9/(MIN(AY9,EK9)+BK9))))</f>
        <v>165.10575297707203</v>
      </c>
      <c r="FL9" s="24">
        <f t="shared" ref="FL9:FL40" si="57">IF($B9="","",IF(MAX(CX9+DJ9+DV9-AZ9-BL9,0)&gt;0,
BL9,
(CX9+DJ9+DV9)*(BL9/(MIN(AZ9,EL9)+BL9))))</f>
        <v>146.65170050648027</v>
      </c>
      <c r="FM9" s="24">
        <f t="shared" ref="FM9:FM40" si="58">IF($B9="","",IF(MAX(CY9+DK9+DW9-BA9-BM9,0)&gt;0,
BM9,
(CY9+DK9+DW9)*(BM9/(MIN(BA9,EM9)+BM9))))</f>
        <v>154.25242508573243</v>
      </c>
      <c r="FN9" s="24">
        <f t="shared" ref="FN9:FN40" si="59">IF($B9="","",IF(MAX(CZ9+DL9+DX9-BB9-BN9,0)&gt;0,
BN9,
(CZ9+DL9+DX9)*(BN9/(MIN(BB9,EN9)+BN9))))</f>
        <v>134.07639490553282</v>
      </c>
      <c r="FO9" s="24">
        <f t="shared" ref="FO9:FO40" si="60">IF($B9="","",IF(MAX(DA9+DM9+DY9-BC9-BO9,0)&gt;0,
BO9,
(DA9+DM9+DY9)*(BO9/(MIN(BC9,EO9)+BO9))))</f>
        <v>116.83653685198105</v>
      </c>
      <c r="FP9" s="24">
        <f t="shared" ref="FP9:FP40" si="61">IF($B9="","",IF(MAX(DB9+DN9+DZ9-BD9-BP9,0)&gt;0,
BP9,
(DB9+DN9+DZ9)*(BP9/(MIN(BD9,EP9)+BP9))))</f>
        <v>81.677464483747727</v>
      </c>
      <c r="FQ9" s="24">
        <f t="shared" ref="FQ9:FQ40" si="62">IF($B9="","",IF(MAX(DC9+DO9+EA9-BE9-BQ9,0)&gt;0,
BQ9,
(DC9+DO9+EA9)*(BQ9/(MIN(BE9,EQ9)+BQ9))))</f>
        <v>0</v>
      </c>
      <c r="FR9" s="24">
        <f t="shared" ref="FR9:FR40" si="63">IF($B9="","",IF(MAX(DD9+DP9+EB9-BF9-BR9,0)&gt;0,
BR9,
(DD9+DP9+EB9)*(BR9/(MIN(BF9,ER9)+BR9))))</f>
        <v>0</v>
      </c>
      <c r="FS9" s="24">
        <f t="shared" ref="FS9:FS40" si="64">IF($B9="","",IF(MAX(DE9+DQ9+EC9-BG9-BS9,0)&gt;0,
BS9,
(DE9+DQ9+EC9)*(BS9/(MIN(BG9,ES9)+BS9))))</f>
        <v>98.044690979226473</v>
      </c>
      <c r="FT9" s="24">
        <f t="shared" ref="FT9:FT40" si="65">IF($B9="","",IF(MAX(DF9+DR9+ED9-BH9-BT9,0)&gt;0,
BT9,
(DF9+DR9+ED9)*(BT9/(MIN(BH9,ET9)+BT9))))</f>
        <v>135.65543563682704</v>
      </c>
      <c r="FU9" s="24">
        <f t="shared" ref="FU9:FU40" si="66">IF($B9="","",IF(MAX(DG9+DS9+EE9-BI9-BU9,0)&gt;0,
BU9,
(DG9+DS9+EE9)*(BU9/(MIN(BI9,EU9)+BU9))))</f>
        <v>147.22194410803598</v>
      </c>
      <c r="FV9" s="24">
        <f t="shared" ref="FV9:FV40" si="67">IF($B9="","",IF(MAX(DH9+DT9+EF9-BJ9-BV9,0)&gt;0,
BV9,
(DH9+DT9+EF9)*(BV9/(MIN(BJ9,EV9)+BV9))))</f>
        <v>161.99596189347355</v>
      </c>
      <c r="FW9" s="24">
        <f t="shared" ref="FW9:FW40" si="68">IF($B9="","",(CW9+DI9+DU9-EY9-FK9))</f>
        <v>480.45469684499494</v>
      </c>
      <c r="FX9" s="24">
        <f t="shared" ref="FX9:FX40" si="69">IF($B9="","",(CX9+DJ9+DV9-EZ9-FL9))</f>
        <v>387.65147412704044</v>
      </c>
      <c r="FY9" s="24">
        <f t="shared" ref="FY9:FY40" si="70">IF($B9="","",(CY9+DK9+DW9-FA9-FM9))</f>
        <v>336.61074500336395</v>
      </c>
      <c r="FZ9" s="24">
        <f t="shared" ref="FZ9:FZ40" si="71">IF($B9="","",(CZ9+DL9+DX9-FB9-FN9))</f>
        <v>199.64599164116561</v>
      </c>
      <c r="GA9" s="24">
        <f t="shared" ref="GA9:GA40" si="72">IF($B9="","",(DA9+DM9+DY9-FC9-FO9))</f>
        <v>93.010394125614582</v>
      </c>
      <c r="GB9" s="24">
        <f t="shared" ref="GB9:GB40" si="73">IF($B9="","",(DB9+DN9+DZ9-FD9-FP9))</f>
        <v>21.427831730338838</v>
      </c>
      <c r="GC9" s="24">
        <f t="shared" ref="GC9:GC40" si="74">IF($B9="","",(DC9+DO9+EA9-FE9-FQ9))</f>
        <v>0</v>
      </c>
      <c r="GD9" s="24">
        <f t="shared" ref="GD9:GD40" si="75">IF($B9="","",(DD9+DP9+EB9-FF9-FR9))</f>
        <v>0</v>
      </c>
      <c r="GE9" s="24">
        <f t="shared" ref="GE9:GE40" si="76">IF($B9="","",(DE9+DQ9+EC9-FG9-FS9))</f>
        <v>37.691832707824958</v>
      </c>
      <c r="GF9" s="24">
        <f t="shared" ref="GF9:GF40" si="77">IF($B9="","",(DF9+DR9+ED9-FH9-FT9))</f>
        <v>168.54345563692223</v>
      </c>
      <c r="GG9" s="24">
        <f t="shared" ref="GG9:GG40" si="78">IF($B9="","",(DG9+DS9+EE9-FI9-FU9))</f>
        <v>319.78653627746337</v>
      </c>
      <c r="GH9" s="24">
        <f t="shared" ref="GH9:GH40" si="79">IF($B9="","",(DH9+DT9+EF9-FJ9-FV9))</f>
        <v>477.68311592880798</v>
      </c>
    </row>
    <row r="10" spans="2:190" s="17" customFormat="1" ht="19.899999999999999" customHeight="1">
      <c r="B10" s="16" t="str">
        <f>IF('3 INPUT SAP DATA'!H14="","",'3 INPUT SAP DATA'!H14)</f>
        <v/>
      </c>
      <c r="C10" s="176" t="str">
        <f>IF($B10="", "", Data!D$22 - INDEX(SAP10TableU1, MATCH('3 INPUT SAP DATA'!$C$6, Data!$C$26:$C$47, 0), MATCH(SHD!BW$8, Data!$D$25:$O$25, 0)))</f>
        <v/>
      </c>
      <c r="D10" s="176" t="str">
        <f>IF($B10="", "", Data!E$22 - INDEX(SAP10TableU1, MATCH('3 INPUT SAP DATA'!$C$6, Data!$C$26:$C$47, 0), MATCH(SHD!BX$8, Data!$D$25:$O$25, 0)))</f>
        <v/>
      </c>
      <c r="E10" s="176" t="str">
        <f>IF($B10="", "", Data!F$22 - INDEX(SAP10TableU1, MATCH('3 INPUT SAP DATA'!$C$6, Data!$C$26:$C$47, 0), MATCH(SHD!BY$8, Data!$D$25:$O$25, 0)))</f>
        <v/>
      </c>
      <c r="F10" s="176" t="str">
        <f>IF($B10="", "", Data!G$22 - INDEX(SAP10TableU1, MATCH('3 INPUT SAP DATA'!$C$6, Data!$C$26:$C$47, 0), MATCH(SHD!BZ$8, Data!$D$25:$O$25, 0)))</f>
        <v/>
      </c>
      <c r="G10" s="176" t="str">
        <f>IF($B10="", "", Data!H$22 - INDEX(SAP10TableU1, MATCH('3 INPUT SAP DATA'!$C$6, Data!$C$26:$C$47, 0), MATCH(SHD!CA$8, Data!$D$25:$O$25, 0)))</f>
        <v/>
      </c>
      <c r="H10" s="176" t="str">
        <f>IF($B10="", "", Data!I$22 - INDEX(SAP10TableU1, MATCH('3 INPUT SAP DATA'!$C$6, Data!$C$26:$C$47, 0), MATCH(SHD!CB$8, Data!$D$25:$O$25, 0)))</f>
        <v/>
      </c>
      <c r="I10" s="176" t="str">
        <f>IF($B10="", "", Data!J$22 - INDEX(SAP10TableU1, MATCH('3 INPUT SAP DATA'!$C$6, Data!$C$26:$C$47, 0), MATCH(SHD!CC$8, Data!$D$25:$O$25, 0)))</f>
        <v/>
      </c>
      <c r="J10" s="176" t="str">
        <f>IF($B10="", "", Data!K$22 - INDEX(SAP10TableU1, MATCH('3 INPUT SAP DATA'!$C$6, Data!$C$26:$C$47, 0), MATCH(SHD!CD$8, Data!$D$25:$O$25, 0)))</f>
        <v/>
      </c>
      <c r="K10" s="176" t="str">
        <f>IF($B10="", "", Data!L$22 - INDEX(SAP10TableU1, MATCH('3 INPUT SAP DATA'!$C$6, Data!$C$26:$C$47, 0), MATCH(SHD!CE$8, Data!$D$25:$O$25, 0)))</f>
        <v/>
      </c>
      <c r="L10" s="176" t="str">
        <f>IF($B10="", "", Data!M$22 - INDEX(SAP10TableU1, MATCH('3 INPUT SAP DATA'!$C$6, Data!$C$26:$C$47, 0), MATCH(SHD!CF$8, Data!$D$25:$O$25, 0)))</f>
        <v/>
      </c>
      <c r="M10" s="176" t="str">
        <f>IF($B10="", "", Data!N$22 - INDEX(SAP10TableU1, MATCH('3 INPUT SAP DATA'!$C$6, Data!$C$26:$C$47, 0), MATCH(SHD!CG$8, Data!$D$25:$O$25, 0)))</f>
        <v/>
      </c>
      <c r="N10" s="176" t="str">
        <f>IF($B10="", "", Data!O$22 - INDEX(SAP10TableU1, MATCH('3 INPUT SAP DATA'!$C$6, Data!$C$26:$C$47, 0), MATCH(SHD!CH$8, Data!$D$25:$O$25, 0)))</f>
        <v/>
      </c>
      <c r="O10" s="24" t="str">
        <f>IF($B10="","",'Infiltration &amp; Ventilation'!H10*0.33*'Infiltration &amp; Ventilation'!$D10*C10*0.024*Data!D$18)</f>
        <v/>
      </c>
      <c r="P10" s="24" t="str">
        <f>IF($B10="","",'Infiltration &amp; Ventilation'!I10*0.33*'Infiltration &amp; Ventilation'!$D10*D10*0.024*Data!E$18)</f>
        <v/>
      </c>
      <c r="Q10" s="24" t="str">
        <f>IF($B10="","",'Infiltration &amp; Ventilation'!J10*0.33*'Infiltration &amp; Ventilation'!$D10*E10*0.024*Data!F$18)</f>
        <v/>
      </c>
      <c r="R10" s="24" t="str">
        <f>IF($B10="","",'Infiltration &amp; Ventilation'!K10*0.33*'Infiltration &amp; Ventilation'!$D10*F10*0.024*Data!G$18)</f>
        <v/>
      </c>
      <c r="S10" s="24" t="str">
        <f>IF($B10="","",'Infiltration &amp; Ventilation'!L10*0.33*'Infiltration &amp; Ventilation'!$D10*G10*0.024*Data!H$18)</f>
        <v/>
      </c>
      <c r="T10" s="24" t="str">
        <f>IF($B10="","",'Infiltration &amp; Ventilation'!M10*0.33*'Infiltration &amp; Ventilation'!$D10*H10*0.024*Data!I$18)</f>
        <v/>
      </c>
      <c r="U10" s="24" t="str">
        <f>IF($B10="","",'Infiltration &amp; Ventilation'!N10*0.33*'Infiltration &amp; Ventilation'!$D10*I10*0.024*Data!J$18)</f>
        <v/>
      </c>
      <c r="V10" s="24" t="str">
        <f>IF($B10="","",'Infiltration &amp; Ventilation'!O10*0.33*'Infiltration &amp; Ventilation'!$D10*J10*0.024*Data!K$18)</f>
        <v/>
      </c>
      <c r="W10" s="24" t="str">
        <f>IF($B10="","",'Infiltration &amp; Ventilation'!P10*0.33*'Infiltration &amp; Ventilation'!$D10*K10*0.024*Data!L$18)</f>
        <v/>
      </c>
      <c r="X10" s="24" t="str">
        <f>IF($B10="","",'Infiltration &amp; Ventilation'!Q10*0.33*'Infiltration &amp; Ventilation'!$D10*L10*0.024*Data!M$18)</f>
        <v/>
      </c>
      <c r="Y10" s="24" t="str">
        <f>IF($B10="","",'Infiltration &amp; Ventilation'!R10*0.33*'Infiltration &amp; Ventilation'!$D10*M10*0.024*Data!N$18)</f>
        <v/>
      </c>
      <c r="Z10" s="24" t="str">
        <f>IF($B10="","",'Infiltration &amp; Ventilation'!S10*0.33*'Infiltration &amp; Ventilation'!$D10*N10*0.024*Data!O$18)</f>
        <v/>
      </c>
      <c r="AA10" s="24" t="str">
        <f>IF($B10="","",'Infiltration &amp; Ventilation'!T10*0.33*'Infiltration &amp; Ventilation'!$D10*C10*0.024*Data!D$18*(100%+Data!$B$162))</f>
        <v/>
      </c>
      <c r="AB10" s="24" t="str">
        <f>IF($B10="","",'Infiltration &amp; Ventilation'!U10*0.33*'Infiltration &amp; Ventilation'!$D10*D10*0.024*Data!E$18*(100%+Data!$B$162))</f>
        <v/>
      </c>
      <c r="AC10" s="24" t="str">
        <f>IF($B10="","",'Infiltration &amp; Ventilation'!V10*0.33*'Infiltration &amp; Ventilation'!$D10*E10*0.024*Data!F$18*(100%+Data!$B$162))</f>
        <v/>
      </c>
      <c r="AD10" s="24" t="str">
        <f>IF($B10="","",'Infiltration &amp; Ventilation'!W10*0.33*'Infiltration &amp; Ventilation'!$D10*F10*0.024*Data!G$18*(100%+Data!$B$162))</f>
        <v/>
      </c>
      <c r="AE10" s="24" t="str">
        <f>IF($B10="","",'Infiltration &amp; Ventilation'!X10*0.33*'Infiltration &amp; Ventilation'!$D10*G10*0.024*Data!H$18*(100%+Data!$B$162))</f>
        <v/>
      </c>
      <c r="AF10" s="24" t="str">
        <f>IF($B10="","",'Infiltration &amp; Ventilation'!Y10*0.33*'Infiltration &amp; Ventilation'!$D10*H10*0.024*Data!I$18*(100%+Data!$B$162))</f>
        <v/>
      </c>
      <c r="AG10" s="24" t="str">
        <f>IF($B10="","",'Infiltration &amp; Ventilation'!Z10*0.33*'Infiltration &amp; Ventilation'!$D10*I10*0.024*Data!J$18*(100%+Data!$B$162))</f>
        <v/>
      </c>
      <c r="AH10" s="24" t="str">
        <f>IF($B10="","",'Infiltration &amp; Ventilation'!AA10*0.33*'Infiltration &amp; Ventilation'!$D10*J10*0.024*Data!K$18*(100%+Data!$B$162))</f>
        <v/>
      </c>
      <c r="AI10" s="24" t="str">
        <f>IF($B10="","",'Infiltration &amp; Ventilation'!AB10*0.33*'Infiltration &amp; Ventilation'!$D10*K10*0.024*Data!L$18*(100%+Data!$B$162))</f>
        <v/>
      </c>
      <c r="AJ10" s="24" t="str">
        <f>IF($B10="","",'Infiltration &amp; Ventilation'!AC10*0.33*'Infiltration &amp; Ventilation'!$D10*L10*0.024*Data!M$18*(100%+Data!$B$162))</f>
        <v/>
      </c>
      <c r="AK10" s="24" t="str">
        <f>IF($B10="","",'Infiltration &amp; Ventilation'!AD10*0.33*'Infiltration &amp; Ventilation'!$D10*M10*0.024*Data!N$18*(100%+Data!$B$162))</f>
        <v/>
      </c>
      <c r="AL10" s="24" t="str">
        <f>IF($B10="","",'Infiltration &amp; Ventilation'!AE10*0.33*'Infiltration &amp; Ventilation'!$D10*N10*0.024*Data!O$18*(100%+Data!$B$162))</f>
        <v/>
      </c>
      <c r="AM10" s="24" t="str">
        <f>IF($B10="","",'3 INPUT SAP DATA'!$U14*C10*0.024*Data!D$18*(100%+Data!$B$152))</f>
        <v/>
      </c>
      <c r="AN10" s="24" t="str">
        <f>IF($B10="","",'3 INPUT SAP DATA'!$U14*D10*0.024*Data!E$18*(100%+Data!$B$152))</f>
        <v/>
      </c>
      <c r="AO10" s="24" t="str">
        <f>IF($B10="","",'3 INPUT SAP DATA'!$U14*E10*0.024*Data!F$18*(100%+Data!$B$152))</f>
        <v/>
      </c>
      <c r="AP10" s="24" t="str">
        <f>IF($B10="","",'3 INPUT SAP DATA'!$U14*F10*0.024*Data!G$18*(100%+Data!$B$152))</f>
        <v/>
      </c>
      <c r="AQ10" s="24" t="str">
        <f>IF($B10="","",'3 INPUT SAP DATA'!$U14*G10*0.024*Data!H$18*(100%+Data!$B$152))</f>
        <v/>
      </c>
      <c r="AR10" s="24" t="str">
        <f>IF($B10="","",'3 INPUT SAP DATA'!$U14*H10*0.024*Data!I$18*(100%+Data!$B$152))</f>
        <v/>
      </c>
      <c r="AS10" s="24" t="str">
        <f>IF($B10="","",'3 INPUT SAP DATA'!$U14*I10*0.024*Data!J$18*(100%+Data!$B$152))</f>
        <v/>
      </c>
      <c r="AT10" s="24" t="str">
        <f>IF($B10="","",'3 INPUT SAP DATA'!$U14*J10*0.024*Data!K$18*(100%+Data!$B$152))</f>
        <v/>
      </c>
      <c r="AU10" s="24" t="str">
        <f>IF($B10="","",'3 INPUT SAP DATA'!$U14*K10*0.024*Data!L$18*(100%+Data!$B$152))</f>
        <v/>
      </c>
      <c r="AV10" s="24" t="str">
        <f>IF($B10="","",'3 INPUT SAP DATA'!$U14*L10*0.024*Data!M$18*(100%+Data!$B$152))</f>
        <v/>
      </c>
      <c r="AW10" s="24" t="str">
        <f>IF($B10="","",'3 INPUT SAP DATA'!$U14*M10*0.024*Data!N$18*(100%+Data!$B$152))</f>
        <v/>
      </c>
      <c r="AX10" s="24" t="str">
        <f>IF($B10="","",'3 INPUT SAP DATA'!$U14*N10*0.024*Data!O$18*(100%+Data!$B$152))</f>
        <v/>
      </c>
      <c r="AY10" s="24" t="str">
        <f>IF($B10="","",'3 INPUT SAP DATA'!V14*0.024*Data!D$18*Utilisation!BK10)</f>
        <v/>
      </c>
      <c r="AZ10" s="24" t="str">
        <f>IF($B10="","",'3 INPUT SAP DATA'!W14*0.024*Data!E$18*Utilisation!BL10)</f>
        <v/>
      </c>
      <c r="BA10" s="24" t="str">
        <f>IF($B10="","",'3 INPUT SAP DATA'!X14*0.024*Data!F$18*Utilisation!BM10)</f>
        <v/>
      </c>
      <c r="BB10" s="24" t="str">
        <f>IF($B10="","",'3 INPUT SAP DATA'!Y14*0.024*Data!G$18*Utilisation!BN10)</f>
        <v/>
      </c>
      <c r="BC10" s="24" t="str">
        <f>IF($B10="","",'3 INPUT SAP DATA'!Z14*0.024*Data!H$18*Utilisation!BO10)</f>
        <v/>
      </c>
      <c r="BD10" s="24" t="str">
        <f>IF($B10="","",'3 INPUT SAP DATA'!AA14*0.024*Data!I$18*Utilisation!BP10)</f>
        <v/>
      </c>
      <c r="BE10" s="24" t="str">
        <f>IF($B10="","",'3 INPUT SAP DATA'!AB14*0.024*Data!J$18*Utilisation!BQ10)</f>
        <v/>
      </c>
      <c r="BF10" s="24" t="str">
        <f>IF($B10="","",'3 INPUT SAP DATA'!AC14*0.024*Data!K$18*Utilisation!BR10)</f>
        <v/>
      </c>
      <c r="BG10" s="24" t="str">
        <f>IF($B10="","",'3 INPUT SAP DATA'!AD14*0.024*Data!L$18*Utilisation!BS10)</f>
        <v/>
      </c>
      <c r="BH10" s="24" t="str">
        <f>IF($B10="","",'3 INPUT SAP DATA'!AE14*0.024*Data!M$18*Utilisation!BT10)</f>
        <v/>
      </c>
      <c r="BI10" s="24" t="str">
        <f>IF($B10="","",'3 INPUT SAP DATA'!AF14*0.024*Data!N$18*Utilisation!BU10)</f>
        <v/>
      </c>
      <c r="BJ10" s="24" t="str">
        <f>IF($B10="","",'3 INPUT SAP DATA'!AG14*0.024*Data!O$18*Utilisation!BV10)</f>
        <v/>
      </c>
      <c r="BK10" s="24" t="str">
        <f>IF($B10="","",IHG!CI11*0.024*Data!D$18*Utilisation!BK10)</f>
        <v/>
      </c>
      <c r="BL10" s="24" t="str">
        <f>IF($B10="","",IHG!CJ11*0.024*Data!E$18*Utilisation!BL10)</f>
        <v/>
      </c>
      <c r="BM10" s="24" t="str">
        <f>IF($B10="","",IHG!CK11*0.024*Data!F$18*Utilisation!BM10)</f>
        <v/>
      </c>
      <c r="BN10" s="24" t="str">
        <f>IF($B10="","",IHG!CL11*0.024*Data!G$18*Utilisation!BN10)</f>
        <v/>
      </c>
      <c r="BO10" s="24" t="str">
        <f>IF($B10="","",IHG!CM11*0.024*Data!H$18*Utilisation!BO10)</f>
        <v/>
      </c>
      <c r="BP10" s="24" t="str">
        <f>IF($B10="","",IHG!CN11*0.024*Data!I$18*Utilisation!BP10)</f>
        <v/>
      </c>
      <c r="BQ10" s="24" t="str">
        <f>IF($B10="","",IHG!CO11*0.024*Data!J$18*Utilisation!BQ10)</f>
        <v/>
      </c>
      <c r="BR10" s="24" t="str">
        <f>IF($B10="","",IHG!CP11*0.024*Data!K$18*Utilisation!BR10)</f>
        <v/>
      </c>
      <c r="BS10" s="24" t="str">
        <f>IF($B10="","",IHG!CQ11*0.024*Data!L$18*Utilisation!BS10)</f>
        <v/>
      </c>
      <c r="BT10" s="24" t="str">
        <f>IF($B10="","",IHG!CR11*0.024*Data!M$18*Utilisation!BT10)</f>
        <v/>
      </c>
      <c r="BU10" s="24" t="str">
        <f>IF($B10="","",IHG!CS11*0.024*Data!N$18*Utilisation!BU10)</f>
        <v/>
      </c>
      <c r="BV10" s="24" t="str">
        <f>IF($B10="","",IHG!CT11*0.024*Data!O$18*Utilisation!BV10)</f>
        <v/>
      </c>
      <c r="BW10" s="24" t="str">
        <f t="shared" ref="BW10:BW73" si="80">IF($B10="","",MAX((O10+AA10+AM10-AY10-BK10),0))</f>
        <v/>
      </c>
      <c r="BX10" s="24" t="str">
        <f t="shared" ref="BX10:BX73" si="81">IF($B10="","",MAX((P10+AB10+AN10-AZ10-BL10),0))</f>
        <v/>
      </c>
      <c r="BY10" s="24" t="str">
        <f t="shared" ref="BY10:BY73" si="82">IF($B10="","",MAX((Q10+AC10+AO10-BA10-BM10),0))</f>
        <v/>
      </c>
      <c r="BZ10" s="24" t="str">
        <f t="shared" ref="BZ10:BZ73" si="83">IF($B10="","",MAX((R10+AD10+AP10-BB10-BN10),0))</f>
        <v/>
      </c>
      <c r="CA10" s="24" t="str">
        <f t="shared" ref="CA10:CA73" si="84">IF($B10="","",MAX((S10+AE10+AQ10-BC10-BO10),0))</f>
        <v/>
      </c>
      <c r="CB10" s="24" t="str">
        <f t="shared" ref="CB10:CB73" si="85">IF($B10="","",MAX((T10+AF10+AR10-BD10-BP10),0))</f>
        <v/>
      </c>
      <c r="CC10" s="24" t="str">
        <f t="shared" ref="CC10:CC73" si="86">IF($B10="","",MAX((U10+AG10+AS10-BE10-BQ10),0))</f>
        <v/>
      </c>
      <c r="CD10" s="24" t="str">
        <f t="shared" ref="CD10:CD73" si="87">IF($B10="","",MAX((V10+AH10+AT10-BF10-BR10),0))</f>
        <v/>
      </c>
      <c r="CE10" s="24" t="str">
        <f t="shared" ref="CE10:CE73" si="88">IF($B10="","",MAX((W10+AI10+AU10-BG10-BS10),0))</f>
        <v/>
      </c>
      <c r="CF10" s="24" t="str">
        <f t="shared" ref="CF10:CF73" si="89">IF($B10="","",MAX((X10+AJ10+AV10-BH10-BT10),0))</f>
        <v/>
      </c>
      <c r="CG10" s="24" t="str">
        <f t="shared" ref="CG10:CG73" si="90">IF($B10="","",MAX((Y10+AK10+AW10-BI10-BU10),0))</f>
        <v/>
      </c>
      <c r="CH10" s="24" t="str">
        <f t="shared" ref="CH10:CH73" si="91">IF($B10="","",MAX((Z10+AL10+AX10-BJ10-BV10),0))</f>
        <v/>
      </c>
      <c r="CI10" s="36"/>
      <c r="CJ10" s="85" t="str">
        <f>IF($B10="","",IF(BW10&lt;(SUM($BW10:$CH10)*Data!$B$170),Data!$B$171,100%))</f>
        <v/>
      </c>
      <c r="CK10" s="85" t="str">
        <f>IF($B10="","",IF(BX10&lt;(SUM($BW10:$CH10)*Data!$B$170),Data!$B$171,100%))</f>
        <v/>
      </c>
      <c r="CL10" s="85" t="str">
        <f>IF($B10="","",IF(BY10&lt;(SUM($BW10:$CH10)*Data!$B$170),Data!$B$171,100%))</f>
        <v/>
      </c>
      <c r="CM10" s="85" t="str">
        <f>IF($B10="","",IF(BZ10&lt;(SUM($BW10:$CH10)*Data!$B$170),Data!$B$171,100%))</f>
        <v/>
      </c>
      <c r="CN10" s="85" t="str">
        <f>IF($B10="","",IF(CA10&lt;(SUM($BW10:$CH10)*Data!$B$170),Data!$B$171,100%))</f>
        <v/>
      </c>
      <c r="CO10" s="85" t="str">
        <f>IF($B10="","",IF(CB10&lt;(SUM($BW10:$CH10)*Data!$B$170),Data!$B$171,100%))</f>
        <v/>
      </c>
      <c r="CP10" s="85" t="str">
        <f>IF($B10="","",IF(CC10&lt;(SUM($BW10:$CH10)*Data!$B$170),Data!$B$171,100%))</f>
        <v/>
      </c>
      <c r="CQ10" s="85" t="str">
        <f>IF($B10="","",IF(CD10&lt;(SUM($BW10:$CH10)*Data!$B$170),Data!$B$171,100%))</f>
        <v/>
      </c>
      <c r="CR10" s="85" t="str">
        <f>IF($B10="","",IF(CE10&lt;(SUM($BW10:$CH10)*Data!$B$170),Data!$B$171,100%))</f>
        <v/>
      </c>
      <c r="CS10" s="85" t="str">
        <f>IF($B10="","",IF(CF10&lt;(SUM($BW10:$CH10)*Data!$B$170),Data!$B$171,100%))</f>
        <v/>
      </c>
      <c r="CT10" s="85" t="str">
        <f>IF($B10="","",IF(CG10&lt;(SUM($BW10:$CH10)*Data!$B$170),Data!$B$171,100%))</f>
        <v/>
      </c>
      <c r="CU10" s="85" t="str">
        <f>IF($B10="","",IF(CH10&lt;(SUM($BW10:$CH10)*Data!$B$170),Data!$B$171,100%))</f>
        <v/>
      </c>
      <c r="CV10" s="39"/>
      <c r="CW10" s="24" t="str">
        <f t="shared" ref="CW10:CW73" si="92">IF($B10="","",O10*CJ10)</f>
        <v/>
      </c>
      <c r="CX10" s="24" t="str">
        <f t="shared" ref="CX10:CX73" si="93">IF($B10="","",P10*CK10)</f>
        <v/>
      </c>
      <c r="CY10" s="24" t="str">
        <f t="shared" ref="CY10:CY73" si="94">IF($B10="","",Q10*CL10)</f>
        <v/>
      </c>
      <c r="CZ10" s="24" t="str">
        <f t="shared" ref="CZ10:CZ73" si="95">IF($B10="","",R10*CM10)</f>
        <v/>
      </c>
      <c r="DA10" s="24" t="str">
        <f t="shared" ref="DA10:DA73" si="96">IF($B10="","",S10*CN10)</f>
        <v/>
      </c>
      <c r="DB10" s="24" t="str">
        <f t="shared" ref="DB10:DB73" si="97">IF($B10="","",T10*CO10)</f>
        <v/>
      </c>
      <c r="DC10" s="24" t="str">
        <f t="shared" ref="DC10:DC73" si="98">IF($B10="","",U10*CP10)</f>
        <v/>
      </c>
      <c r="DD10" s="24" t="str">
        <f t="shared" ref="DD10:DD73" si="99">IF($B10="","",V10*CQ10)</f>
        <v/>
      </c>
      <c r="DE10" s="24" t="str">
        <f t="shared" ref="DE10:DE73" si="100">IF($B10="","",W10*CR10)</f>
        <v/>
      </c>
      <c r="DF10" s="24" t="str">
        <f t="shared" ref="DF10:DF73" si="101">IF($B10="","",X10*CS10)</f>
        <v/>
      </c>
      <c r="DG10" s="24" t="str">
        <f t="shared" ref="DG10:DG73" si="102">IF($B10="","",Y10*CT10)</f>
        <v/>
      </c>
      <c r="DH10" s="24" t="str">
        <f t="shared" ref="DH10:DH73" si="103">IF($B10="","",Z10*CU10)</f>
        <v/>
      </c>
      <c r="DI10" s="24" t="str">
        <f t="shared" ref="DI10:DI73" si="104">IF($B10="","",AA10*CJ10)</f>
        <v/>
      </c>
      <c r="DJ10" s="24" t="str">
        <f t="shared" ref="DJ10:DJ73" si="105">IF($B10="","",AB10*CK10)</f>
        <v/>
      </c>
      <c r="DK10" s="24" t="str">
        <f t="shared" ref="DK10:DK73" si="106">IF($B10="","",AC10*CL10)</f>
        <v/>
      </c>
      <c r="DL10" s="24" t="str">
        <f t="shared" ref="DL10:DL73" si="107">IF($B10="","",AD10*CM10)</f>
        <v/>
      </c>
      <c r="DM10" s="24" t="str">
        <f t="shared" ref="DM10:DM73" si="108">IF($B10="","",AE10*CN10)</f>
        <v/>
      </c>
      <c r="DN10" s="24" t="str">
        <f t="shared" ref="DN10:DN73" si="109">IF($B10="","",AF10*CO10)</f>
        <v/>
      </c>
      <c r="DO10" s="24" t="str">
        <f t="shared" ref="DO10:DO73" si="110">IF($B10="","",AG10*CP10)</f>
        <v/>
      </c>
      <c r="DP10" s="24" t="str">
        <f t="shared" ref="DP10:DP73" si="111">IF($B10="","",AH10*CQ10)</f>
        <v/>
      </c>
      <c r="DQ10" s="24" t="str">
        <f t="shared" ref="DQ10:DQ73" si="112">IF($B10="","",AI10*CR10)</f>
        <v/>
      </c>
      <c r="DR10" s="24" t="str">
        <f t="shared" ref="DR10:DR73" si="113">IF($B10="","",AJ10*CS10)</f>
        <v/>
      </c>
      <c r="DS10" s="24" t="str">
        <f t="shared" ref="DS10:DS73" si="114">IF($B10="","",AK10*CT10)</f>
        <v/>
      </c>
      <c r="DT10" s="24" t="str">
        <f t="shared" ref="DT10:DT73" si="115">IF($B10="","",AL10*CU10)</f>
        <v/>
      </c>
      <c r="DU10" s="24" t="str">
        <f t="shared" ref="DU10:DU73" si="116">IF($B10="","",AM10*CJ10)</f>
        <v/>
      </c>
      <c r="DV10" s="24" t="str">
        <f t="shared" ref="DV10:DV73" si="117">IF($B10="","",AN10*CK10)</f>
        <v/>
      </c>
      <c r="DW10" s="24" t="str">
        <f t="shared" ref="DW10:DW73" si="118">IF($B10="","",AO10*CL10)</f>
        <v/>
      </c>
      <c r="DX10" s="24" t="str">
        <f t="shared" ref="DX10:DX73" si="119">IF($B10="","",AP10*CM10)</f>
        <v/>
      </c>
      <c r="DY10" s="24" t="str">
        <f t="shared" ref="DY10:DY73" si="120">IF($B10="","",AQ10*CN10)</f>
        <v/>
      </c>
      <c r="DZ10" s="24" t="str">
        <f t="shared" ref="DZ10:DZ73" si="121">IF($B10="","",AR10*CO10)</f>
        <v/>
      </c>
      <c r="EA10" s="24" t="str">
        <f t="shared" ref="EA10:EA73" si="122">IF($B10="","",AS10*CP10)</f>
        <v/>
      </c>
      <c r="EB10" s="24" t="str">
        <f t="shared" ref="EB10:EB73" si="123">IF($B10="","",AT10*CQ10)</f>
        <v/>
      </c>
      <c r="EC10" s="24" t="str">
        <f t="shared" ref="EC10:EC73" si="124">IF($B10="","",AU10*CR10)</f>
        <v/>
      </c>
      <c r="ED10" s="24" t="str">
        <f t="shared" ref="ED10:ED73" si="125">IF($B10="","",AV10*CS10)</f>
        <v/>
      </c>
      <c r="EE10" s="24" t="str">
        <f t="shared" ref="EE10:EE73" si="126">IF($B10="","",AW10*CT10)</f>
        <v/>
      </c>
      <c r="EF10" s="24" t="str">
        <f>IF($B10="","",AX10*CU10)</f>
        <v/>
      </c>
      <c r="EG10" s="24" t="str">
        <f>IF($B10="","",SUM(CW10:EF10))</f>
        <v/>
      </c>
      <c r="EH10" s="24" t="str">
        <f>IF($B10="","",SUM(AY10:BJ10))</f>
        <v/>
      </c>
      <c r="EI10" s="85" t="str">
        <f t="shared" si="43"/>
        <v/>
      </c>
      <c r="EJ10" s="85" t="str">
        <f>IF($B10="","",MAX(0,EI10-Data!$B$166))</f>
        <v/>
      </c>
      <c r="EK10" s="88" t="str">
        <f>IF($B10="","",IF($EJ10&gt;0,
AY10*($EG10*Data!$B$166/$EH10),
AY10))</f>
        <v/>
      </c>
      <c r="EL10" s="88" t="str">
        <f>IF($B10="","",IF($EJ10&gt;0,
AZ10*($EG10*Data!$B$166/$EH10),
AZ10))</f>
        <v/>
      </c>
      <c r="EM10" s="88" t="str">
        <f>IF($B10="","",IF($EJ10&gt;0,
BA10*($EG10*Data!$B$166/$EH10),
BA10))</f>
        <v/>
      </c>
      <c r="EN10" s="88" t="str">
        <f>IF($B10="","",IF($EJ10&gt;0,
BB10*($EG10*Data!$B$166/$EH10),
BB10))</f>
        <v/>
      </c>
      <c r="EO10" s="88" t="str">
        <f>IF($B10="","",IF($EJ10&gt;0,
BC10*($EG10*Data!$B$166/$EH10),
BC10))</f>
        <v/>
      </c>
      <c r="EP10" s="88" t="str">
        <f>IF($B10="","",IF($EJ10&gt;0,
BD10*($EG10*Data!$B$166/$EH10),
BD10))</f>
        <v/>
      </c>
      <c r="EQ10" s="88" t="str">
        <f>IF($B10="","",IF($EJ10&gt;0,
BE10*($EG10*Data!$B$166/$EH10),
BE10))</f>
        <v/>
      </c>
      <c r="ER10" s="88" t="str">
        <f>IF($B10="","",IF($EJ10&gt;0,
BF10*($EG10*Data!$B$166/$EH10),
BF10))</f>
        <v/>
      </c>
      <c r="ES10" s="88" t="str">
        <f>IF($B10="","",IF($EJ10&gt;0,
BG10*($EG10*Data!$B$166/$EH10),
BG10))</f>
        <v/>
      </c>
      <c r="ET10" s="88" t="str">
        <f>IF($B10="","",IF($EJ10&gt;0,
BH10*($EG10*Data!$B$166/$EH10),
BH10))</f>
        <v/>
      </c>
      <c r="EU10" s="88" t="str">
        <f>IF($B10="","",IF($EJ10&gt;0,
BI10*($EG10*Data!$B$166/$EH10),
BI10))</f>
        <v/>
      </c>
      <c r="EV10" s="88" t="str">
        <f>IF($B10="","",IF($EJ10&gt;0,
BJ10*($EG10*Data!$B$166/$EH10),
BJ10))</f>
        <v/>
      </c>
      <c r="EW10" s="88" t="str">
        <f t="shared" ref="EW10:EW73" si="127">IF($B10="","",SUM(EK10:EV10))</f>
        <v/>
      </c>
      <c r="EX10" s="85" t="str">
        <f t="shared" ref="EX10:EX73" si="128">IF($B10="","",EW10/EG10)</f>
        <v/>
      </c>
      <c r="EY10" s="88" t="str">
        <f t="shared" si="44"/>
        <v/>
      </c>
      <c r="EZ10" s="24" t="str">
        <f t="shared" si="45"/>
        <v/>
      </c>
      <c r="FA10" s="24" t="str">
        <f t="shared" si="46"/>
        <v/>
      </c>
      <c r="FB10" s="24" t="str">
        <f t="shared" si="47"/>
        <v/>
      </c>
      <c r="FC10" s="24" t="str">
        <f t="shared" si="48"/>
        <v/>
      </c>
      <c r="FD10" s="24" t="str">
        <f t="shared" si="49"/>
        <v/>
      </c>
      <c r="FE10" s="24" t="str">
        <f t="shared" si="50"/>
        <v/>
      </c>
      <c r="FF10" s="24" t="str">
        <f t="shared" si="51"/>
        <v/>
      </c>
      <c r="FG10" s="24" t="str">
        <f t="shared" si="52"/>
        <v/>
      </c>
      <c r="FH10" s="24" t="str">
        <f t="shared" si="53"/>
        <v/>
      </c>
      <c r="FI10" s="24" t="str">
        <f t="shared" si="54"/>
        <v/>
      </c>
      <c r="FJ10" s="24" t="str">
        <f t="shared" si="55"/>
        <v/>
      </c>
      <c r="FK10" s="24" t="str">
        <f t="shared" si="56"/>
        <v/>
      </c>
      <c r="FL10" s="24" t="str">
        <f t="shared" si="57"/>
        <v/>
      </c>
      <c r="FM10" s="24" t="str">
        <f t="shared" si="58"/>
        <v/>
      </c>
      <c r="FN10" s="24" t="str">
        <f t="shared" si="59"/>
        <v/>
      </c>
      <c r="FO10" s="24" t="str">
        <f t="shared" si="60"/>
        <v/>
      </c>
      <c r="FP10" s="24" t="str">
        <f t="shared" si="61"/>
        <v/>
      </c>
      <c r="FQ10" s="24" t="str">
        <f t="shared" si="62"/>
        <v/>
      </c>
      <c r="FR10" s="24" t="str">
        <f t="shared" si="63"/>
        <v/>
      </c>
      <c r="FS10" s="24" t="str">
        <f t="shared" si="64"/>
        <v/>
      </c>
      <c r="FT10" s="24" t="str">
        <f t="shared" si="65"/>
        <v/>
      </c>
      <c r="FU10" s="24" t="str">
        <f t="shared" si="66"/>
        <v/>
      </c>
      <c r="FV10" s="24" t="str">
        <f t="shared" si="67"/>
        <v/>
      </c>
      <c r="FW10" s="24" t="str">
        <f t="shared" si="68"/>
        <v/>
      </c>
      <c r="FX10" s="24" t="str">
        <f t="shared" si="69"/>
        <v/>
      </c>
      <c r="FY10" s="24" t="str">
        <f t="shared" si="70"/>
        <v/>
      </c>
      <c r="FZ10" s="24" t="str">
        <f t="shared" si="71"/>
        <v/>
      </c>
      <c r="GA10" s="24" t="str">
        <f t="shared" si="72"/>
        <v/>
      </c>
      <c r="GB10" s="24" t="str">
        <f t="shared" si="73"/>
        <v/>
      </c>
      <c r="GC10" s="24" t="str">
        <f t="shared" si="74"/>
        <v/>
      </c>
      <c r="GD10" s="24" t="str">
        <f t="shared" si="75"/>
        <v/>
      </c>
      <c r="GE10" s="24" t="str">
        <f t="shared" si="76"/>
        <v/>
      </c>
      <c r="GF10" s="24" t="str">
        <f t="shared" si="77"/>
        <v/>
      </c>
      <c r="GG10" s="24" t="str">
        <f t="shared" si="78"/>
        <v/>
      </c>
      <c r="GH10" s="24" t="str">
        <f t="shared" si="79"/>
        <v/>
      </c>
    </row>
    <row r="11" spans="2:190" s="17" customFormat="1" ht="19.899999999999999" customHeight="1">
      <c r="B11" s="16" t="str">
        <f>IF('3 INPUT SAP DATA'!H15="","",'3 INPUT SAP DATA'!H15)</f>
        <v/>
      </c>
      <c r="C11" s="176" t="str">
        <f>IF($B11="", "", Data!D$22 - INDEX(SAP10TableU1, MATCH('3 INPUT SAP DATA'!$C$6, Data!$C$26:$C$47, 0), MATCH(SHD!BW$8, Data!$D$25:$O$25, 0)))</f>
        <v/>
      </c>
      <c r="D11" s="176" t="str">
        <f>IF($B11="", "", Data!E$22 - INDEX(SAP10TableU1, MATCH('3 INPUT SAP DATA'!$C$6, Data!$C$26:$C$47, 0), MATCH(SHD!BX$8, Data!$D$25:$O$25, 0)))</f>
        <v/>
      </c>
      <c r="E11" s="176" t="str">
        <f>IF($B11="", "", Data!F$22 - INDEX(SAP10TableU1, MATCH('3 INPUT SAP DATA'!$C$6, Data!$C$26:$C$47, 0), MATCH(SHD!BY$8, Data!$D$25:$O$25, 0)))</f>
        <v/>
      </c>
      <c r="F11" s="176" t="str">
        <f>IF($B11="", "", Data!G$22 - INDEX(SAP10TableU1, MATCH('3 INPUT SAP DATA'!$C$6, Data!$C$26:$C$47, 0), MATCH(SHD!BZ$8, Data!$D$25:$O$25, 0)))</f>
        <v/>
      </c>
      <c r="G11" s="176" t="str">
        <f>IF($B11="", "", Data!H$22 - INDEX(SAP10TableU1, MATCH('3 INPUT SAP DATA'!$C$6, Data!$C$26:$C$47, 0), MATCH(SHD!CA$8, Data!$D$25:$O$25, 0)))</f>
        <v/>
      </c>
      <c r="H11" s="176" t="str">
        <f>IF($B11="", "", Data!I$22 - INDEX(SAP10TableU1, MATCH('3 INPUT SAP DATA'!$C$6, Data!$C$26:$C$47, 0), MATCH(SHD!CB$8, Data!$D$25:$O$25, 0)))</f>
        <v/>
      </c>
      <c r="I11" s="176" t="str">
        <f>IF($B11="", "", Data!J$22 - INDEX(SAP10TableU1, MATCH('3 INPUT SAP DATA'!$C$6, Data!$C$26:$C$47, 0), MATCH(SHD!CC$8, Data!$D$25:$O$25, 0)))</f>
        <v/>
      </c>
      <c r="J11" s="176" t="str">
        <f>IF($B11="", "", Data!K$22 - INDEX(SAP10TableU1, MATCH('3 INPUT SAP DATA'!$C$6, Data!$C$26:$C$47, 0), MATCH(SHD!CD$8, Data!$D$25:$O$25, 0)))</f>
        <v/>
      </c>
      <c r="K11" s="176" t="str">
        <f>IF($B11="", "", Data!L$22 - INDEX(SAP10TableU1, MATCH('3 INPUT SAP DATA'!$C$6, Data!$C$26:$C$47, 0), MATCH(SHD!CE$8, Data!$D$25:$O$25, 0)))</f>
        <v/>
      </c>
      <c r="L11" s="176" t="str">
        <f>IF($B11="", "", Data!M$22 - INDEX(SAP10TableU1, MATCH('3 INPUT SAP DATA'!$C$6, Data!$C$26:$C$47, 0), MATCH(SHD!CF$8, Data!$D$25:$O$25, 0)))</f>
        <v/>
      </c>
      <c r="M11" s="176" t="str">
        <f>IF($B11="", "", Data!N$22 - INDEX(SAP10TableU1, MATCH('3 INPUT SAP DATA'!$C$6, Data!$C$26:$C$47, 0), MATCH(SHD!CG$8, Data!$D$25:$O$25, 0)))</f>
        <v/>
      </c>
      <c r="N11" s="176" t="str">
        <f>IF($B11="", "", Data!O$22 - INDEX(SAP10TableU1, MATCH('3 INPUT SAP DATA'!$C$6, Data!$C$26:$C$47, 0), MATCH(SHD!CH$8, Data!$D$25:$O$25, 0)))</f>
        <v/>
      </c>
      <c r="O11" s="24" t="str">
        <f>IF($B11="","",'Infiltration &amp; Ventilation'!H11*0.33*'Infiltration &amp; Ventilation'!$D11*C11*0.024*Data!D$18)</f>
        <v/>
      </c>
      <c r="P11" s="24" t="str">
        <f>IF($B11="","",'Infiltration &amp; Ventilation'!I11*0.33*'Infiltration &amp; Ventilation'!$D11*D11*0.024*Data!E$18)</f>
        <v/>
      </c>
      <c r="Q11" s="24" t="str">
        <f>IF($B11="","",'Infiltration &amp; Ventilation'!J11*0.33*'Infiltration &amp; Ventilation'!$D11*E11*0.024*Data!F$18)</f>
        <v/>
      </c>
      <c r="R11" s="24" t="str">
        <f>IF($B11="","",'Infiltration &amp; Ventilation'!K11*0.33*'Infiltration &amp; Ventilation'!$D11*F11*0.024*Data!G$18)</f>
        <v/>
      </c>
      <c r="S11" s="24" t="str">
        <f>IF($B11="","",'Infiltration &amp; Ventilation'!L11*0.33*'Infiltration &amp; Ventilation'!$D11*G11*0.024*Data!H$18)</f>
        <v/>
      </c>
      <c r="T11" s="24" t="str">
        <f>IF($B11="","",'Infiltration &amp; Ventilation'!M11*0.33*'Infiltration &amp; Ventilation'!$D11*H11*0.024*Data!I$18)</f>
        <v/>
      </c>
      <c r="U11" s="24" t="str">
        <f>IF($B11="","",'Infiltration &amp; Ventilation'!N11*0.33*'Infiltration &amp; Ventilation'!$D11*I11*0.024*Data!J$18)</f>
        <v/>
      </c>
      <c r="V11" s="24" t="str">
        <f>IF($B11="","",'Infiltration &amp; Ventilation'!O11*0.33*'Infiltration &amp; Ventilation'!$D11*J11*0.024*Data!K$18)</f>
        <v/>
      </c>
      <c r="W11" s="24" t="str">
        <f>IF($B11="","",'Infiltration &amp; Ventilation'!P11*0.33*'Infiltration &amp; Ventilation'!$D11*K11*0.024*Data!L$18)</f>
        <v/>
      </c>
      <c r="X11" s="24" t="str">
        <f>IF($B11="","",'Infiltration &amp; Ventilation'!Q11*0.33*'Infiltration &amp; Ventilation'!$D11*L11*0.024*Data!M$18)</f>
        <v/>
      </c>
      <c r="Y11" s="24" t="str">
        <f>IF($B11="","",'Infiltration &amp; Ventilation'!R11*0.33*'Infiltration &amp; Ventilation'!$D11*M11*0.024*Data!N$18)</f>
        <v/>
      </c>
      <c r="Z11" s="24" t="str">
        <f>IF($B11="","",'Infiltration &amp; Ventilation'!S11*0.33*'Infiltration &amp; Ventilation'!$D11*N11*0.024*Data!O$18)</f>
        <v/>
      </c>
      <c r="AA11" s="24" t="str">
        <f>IF($B11="","",'Infiltration &amp; Ventilation'!T11*0.33*'Infiltration &amp; Ventilation'!$D11*C11*0.024*Data!D$18*(100%+Data!$B$162))</f>
        <v/>
      </c>
      <c r="AB11" s="24" t="str">
        <f>IF($B11="","",'Infiltration &amp; Ventilation'!U11*0.33*'Infiltration &amp; Ventilation'!$D11*D11*0.024*Data!E$18*(100%+Data!$B$162))</f>
        <v/>
      </c>
      <c r="AC11" s="24" t="str">
        <f>IF($B11="","",'Infiltration &amp; Ventilation'!V11*0.33*'Infiltration &amp; Ventilation'!$D11*E11*0.024*Data!F$18*(100%+Data!$B$162))</f>
        <v/>
      </c>
      <c r="AD11" s="24" t="str">
        <f>IF($B11="","",'Infiltration &amp; Ventilation'!W11*0.33*'Infiltration &amp; Ventilation'!$D11*F11*0.024*Data!G$18*(100%+Data!$B$162))</f>
        <v/>
      </c>
      <c r="AE11" s="24" t="str">
        <f>IF($B11="","",'Infiltration &amp; Ventilation'!X11*0.33*'Infiltration &amp; Ventilation'!$D11*G11*0.024*Data!H$18*(100%+Data!$B$162))</f>
        <v/>
      </c>
      <c r="AF11" s="24" t="str">
        <f>IF($B11="","",'Infiltration &amp; Ventilation'!Y11*0.33*'Infiltration &amp; Ventilation'!$D11*H11*0.024*Data!I$18*(100%+Data!$B$162))</f>
        <v/>
      </c>
      <c r="AG11" s="24" t="str">
        <f>IF($B11="","",'Infiltration &amp; Ventilation'!Z11*0.33*'Infiltration &amp; Ventilation'!$D11*I11*0.024*Data!J$18*(100%+Data!$B$162))</f>
        <v/>
      </c>
      <c r="AH11" s="24" t="str">
        <f>IF($B11="","",'Infiltration &amp; Ventilation'!AA11*0.33*'Infiltration &amp; Ventilation'!$D11*J11*0.024*Data!K$18*(100%+Data!$B$162))</f>
        <v/>
      </c>
      <c r="AI11" s="24" t="str">
        <f>IF($B11="","",'Infiltration &amp; Ventilation'!AB11*0.33*'Infiltration &amp; Ventilation'!$D11*K11*0.024*Data!L$18*(100%+Data!$B$162))</f>
        <v/>
      </c>
      <c r="AJ11" s="24" t="str">
        <f>IF($B11="","",'Infiltration &amp; Ventilation'!AC11*0.33*'Infiltration &amp; Ventilation'!$D11*L11*0.024*Data!M$18*(100%+Data!$B$162))</f>
        <v/>
      </c>
      <c r="AK11" s="24" t="str">
        <f>IF($B11="","",'Infiltration &amp; Ventilation'!AD11*0.33*'Infiltration &amp; Ventilation'!$D11*M11*0.024*Data!N$18*(100%+Data!$B$162))</f>
        <v/>
      </c>
      <c r="AL11" s="24" t="str">
        <f>IF($B11="","",'Infiltration &amp; Ventilation'!AE11*0.33*'Infiltration &amp; Ventilation'!$D11*N11*0.024*Data!O$18*(100%+Data!$B$162))</f>
        <v/>
      </c>
      <c r="AM11" s="24" t="str">
        <f>IF($B11="","",'3 INPUT SAP DATA'!$U15*C11*0.024*Data!D$18*(100%+Data!$B$152))</f>
        <v/>
      </c>
      <c r="AN11" s="24" t="str">
        <f>IF($B11="","",'3 INPUT SAP DATA'!$U15*D11*0.024*Data!E$18*(100%+Data!$B$152))</f>
        <v/>
      </c>
      <c r="AO11" s="24" t="str">
        <f>IF($B11="","",'3 INPUT SAP DATA'!$U15*E11*0.024*Data!F$18*(100%+Data!$B$152))</f>
        <v/>
      </c>
      <c r="AP11" s="24" t="str">
        <f>IF($B11="","",'3 INPUT SAP DATA'!$U15*F11*0.024*Data!G$18*(100%+Data!$B$152))</f>
        <v/>
      </c>
      <c r="AQ11" s="24" t="str">
        <f>IF($B11="","",'3 INPUT SAP DATA'!$U15*G11*0.024*Data!H$18*(100%+Data!$B$152))</f>
        <v/>
      </c>
      <c r="AR11" s="24" t="str">
        <f>IF($B11="","",'3 INPUT SAP DATA'!$U15*H11*0.024*Data!I$18*(100%+Data!$B$152))</f>
        <v/>
      </c>
      <c r="AS11" s="24" t="str">
        <f>IF($B11="","",'3 INPUT SAP DATA'!$U15*I11*0.024*Data!J$18*(100%+Data!$B$152))</f>
        <v/>
      </c>
      <c r="AT11" s="24" t="str">
        <f>IF($B11="","",'3 INPUT SAP DATA'!$U15*J11*0.024*Data!K$18*(100%+Data!$B$152))</f>
        <v/>
      </c>
      <c r="AU11" s="24" t="str">
        <f>IF($B11="","",'3 INPUT SAP DATA'!$U15*K11*0.024*Data!L$18*(100%+Data!$B$152))</f>
        <v/>
      </c>
      <c r="AV11" s="24" t="str">
        <f>IF($B11="","",'3 INPUT SAP DATA'!$U15*L11*0.024*Data!M$18*(100%+Data!$B$152))</f>
        <v/>
      </c>
      <c r="AW11" s="24" t="str">
        <f>IF($B11="","",'3 INPUT SAP DATA'!$U15*M11*0.024*Data!N$18*(100%+Data!$B$152))</f>
        <v/>
      </c>
      <c r="AX11" s="24" t="str">
        <f>IF($B11="","",'3 INPUT SAP DATA'!$U15*N11*0.024*Data!O$18*(100%+Data!$B$152))</f>
        <v/>
      </c>
      <c r="AY11" s="24" t="str">
        <f>IF($B11="","",'3 INPUT SAP DATA'!V15*0.024*Data!D$18*Utilisation!BK11)</f>
        <v/>
      </c>
      <c r="AZ11" s="24" t="str">
        <f>IF($B11="","",'3 INPUT SAP DATA'!W15*0.024*Data!E$18*Utilisation!BL11)</f>
        <v/>
      </c>
      <c r="BA11" s="24" t="str">
        <f>IF($B11="","",'3 INPUT SAP DATA'!X15*0.024*Data!F$18*Utilisation!BM11)</f>
        <v/>
      </c>
      <c r="BB11" s="24" t="str">
        <f>IF($B11="","",'3 INPUT SAP DATA'!Y15*0.024*Data!G$18*Utilisation!BN11)</f>
        <v/>
      </c>
      <c r="BC11" s="24" t="str">
        <f>IF($B11="","",'3 INPUT SAP DATA'!Z15*0.024*Data!H$18*Utilisation!BO11)</f>
        <v/>
      </c>
      <c r="BD11" s="24" t="str">
        <f>IF($B11="","",'3 INPUT SAP DATA'!AA15*0.024*Data!I$18*Utilisation!BP11)</f>
        <v/>
      </c>
      <c r="BE11" s="24" t="str">
        <f>IF($B11="","",'3 INPUT SAP DATA'!AB15*0.024*Data!J$18*Utilisation!BQ11)</f>
        <v/>
      </c>
      <c r="BF11" s="24" t="str">
        <f>IF($B11="","",'3 INPUT SAP DATA'!AC15*0.024*Data!K$18*Utilisation!BR11)</f>
        <v/>
      </c>
      <c r="BG11" s="24" t="str">
        <f>IF($B11="","",'3 INPUT SAP DATA'!AD15*0.024*Data!L$18*Utilisation!BS11)</f>
        <v/>
      </c>
      <c r="BH11" s="24" t="str">
        <f>IF($B11="","",'3 INPUT SAP DATA'!AE15*0.024*Data!M$18*Utilisation!BT11)</f>
        <v/>
      </c>
      <c r="BI11" s="24" t="str">
        <f>IF($B11="","",'3 INPUT SAP DATA'!AF15*0.024*Data!N$18*Utilisation!BU11)</f>
        <v/>
      </c>
      <c r="BJ11" s="24" t="str">
        <f>IF($B11="","",'3 INPUT SAP DATA'!AG15*0.024*Data!O$18*Utilisation!BV11)</f>
        <v/>
      </c>
      <c r="BK11" s="24" t="str">
        <f>IF($B11="","",IHG!CI12*0.024*Data!D$18*Utilisation!BK11)</f>
        <v/>
      </c>
      <c r="BL11" s="24" t="str">
        <f>IF($B11="","",IHG!CJ12*0.024*Data!E$18*Utilisation!BL11)</f>
        <v/>
      </c>
      <c r="BM11" s="24" t="str">
        <f>IF($B11="","",IHG!CK12*0.024*Data!F$18*Utilisation!BM11)</f>
        <v/>
      </c>
      <c r="BN11" s="24" t="str">
        <f>IF($B11="","",IHG!CL12*0.024*Data!G$18*Utilisation!BN11)</f>
        <v/>
      </c>
      <c r="BO11" s="24" t="str">
        <f>IF($B11="","",IHG!CM12*0.024*Data!H$18*Utilisation!BO11)</f>
        <v/>
      </c>
      <c r="BP11" s="24" t="str">
        <f>IF($B11="","",IHG!CN12*0.024*Data!I$18*Utilisation!BP11)</f>
        <v/>
      </c>
      <c r="BQ11" s="24" t="str">
        <f>IF($B11="","",IHG!CO12*0.024*Data!J$18*Utilisation!BQ11)</f>
        <v/>
      </c>
      <c r="BR11" s="24" t="str">
        <f>IF($B11="","",IHG!CP12*0.024*Data!K$18*Utilisation!BR11)</f>
        <v/>
      </c>
      <c r="BS11" s="24" t="str">
        <f>IF($B11="","",IHG!CQ12*0.024*Data!L$18*Utilisation!BS11)</f>
        <v/>
      </c>
      <c r="BT11" s="24" t="str">
        <f>IF($B11="","",IHG!CR12*0.024*Data!M$18*Utilisation!BT11)</f>
        <v/>
      </c>
      <c r="BU11" s="24" t="str">
        <f>IF($B11="","",IHG!CS12*0.024*Data!N$18*Utilisation!BU11)</f>
        <v/>
      </c>
      <c r="BV11" s="24" t="str">
        <f>IF($B11="","",IHG!CT12*0.024*Data!O$18*Utilisation!BV11)</f>
        <v/>
      </c>
      <c r="BW11" s="24" t="str">
        <f t="shared" si="80"/>
        <v/>
      </c>
      <c r="BX11" s="24" t="str">
        <f t="shared" si="81"/>
        <v/>
      </c>
      <c r="BY11" s="24" t="str">
        <f t="shared" si="82"/>
        <v/>
      </c>
      <c r="BZ11" s="24" t="str">
        <f t="shared" si="83"/>
        <v/>
      </c>
      <c r="CA11" s="24" t="str">
        <f t="shared" si="84"/>
        <v/>
      </c>
      <c r="CB11" s="24" t="str">
        <f t="shared" si="85"/>
        <v/>
      </c>
      <c r="CC11" s="24" t="str">
        <f t="shared" si="86"/>
        <v/>
      </c>
      <c r="CD11" s="24" t="str">
        <f t="shared" si="87"/>
        <v/>
      </c>
      <c r="CE11" s="24" t="str">
        <f t="shared" si="88"/>
        <v/>
      </c>
      <c r="CF11" s="24" t="str">
        <f t="shared" si="89"/>
        <v/>
      </c>
      <c r="CG11" s="24" t="str">
        <f t="shared" si="90"/>
        <v/>
      </c>
      <c r="CH11" s="24" t="str">
        <f t="shared" si="91"/>
        <v/>
      </c>
      <c r="CI11" s="36"/>
      <c r="CJ11" s="85" t="str">
        <f>IF($B11="","",IF(BW11&lt;(SUM($BW11:$CH11)*Data!$B$170),Data!$B$171,100%))</f>
        <v/>
      </c>
      <c r="CK11" s="85" t="str">
        <f>IF($B11="","",IF(BX11&lt;(SUM($BW11:$CH11)*Data!$B$170),Data!$B$171,100%))</f>
        <v/>
      </c>
      <c r="CL11" s="85" t="str">
        <f>IF($B11="","",IF(BY11&lt;(SUM($BW11:$CH11)*Data!$B$170),Data!$B$171,100%))</f>
        <v/>
      </c>
      <c r="CM11" s="85" t="str">
        <f>IF($B11="","",IF(BZ11&lt;(SUM($BW11:$CH11)*Data!$B$170),Data!$B$171,100%))</f>
        <v/>
      </c>
      <c r="CN11" s="85" t="str">
        <f>IF($B11="","",IF(CA11&lt;(SUM($BW11:$CH11)*Data!$B$170),Data!$B$171,100%))</f>
        <v/>
      </c>
      <c r="CO11" s="85" t="str">
        <f>IF($B11="","",IF(CB11&lt;(SUM($BW11:$CH11)*Data!$B$170),Data!$B$171,100%))</f>
        <v/>
      </c>
      <c r="CP11" s="85" t="str">
        <f>IF($B11="","",IF(CC11&lt;(SUM($BW11:$CH11)*Data!$B$170),Data!$B$171,100%))</f>
        <v/>
      </c>
      <c r="CQ11" s="85" t="str">
        <f>IF($B11="","",IF(CD11&lt;(SUM($BW11:$CH11)*Data!$B$170),Data!$B$171,100%))</f>
        <v/>
      </c>
      <c r="CR11" s="85" t="str">
        <f>IF($B11="","",IF(CE11&lt;(SUM($BW11:$CH11)*Data!$B$170),Data!$B$171,100%))</f>
        <v/>
      </c>
      <c r="CS11" s="85" t="str">
        <f>IF($B11="","",IF(CF11&lt;(SUM($BW11:$CH11)*Data!$B$170),Data!$B$171,100%))</f>
        <v/>
      </c>
      <c r="CT11" s="85" t="str">
        <f>IF($B11="","",IF(CG11&lt;(SUM($BW11:$CH11)*Data!$B$170),Data!$B$171,100%))</f>
        <v/>
      </c>
      <c r="CU11" s="85" t="str">
        <f>IF($B11="","",IF(CH11&lt;(SUM($BW11:$CH11)*Data!$B$170),Data!$B$171,100%))</f>
        <v/>
      </c>
      <c r="CV11" s="39"/>
      <c r="CW11" s="24" t="str">
        <f t="shared" si="92"/>
        <v/>
      </c>
      <c r="CX11" s="24" t="str">
        <f t="shared" si="93"/>
        <v/>
      </c>
      <c r="CY11" s="24" t="str">
        <f t="shared" si="94"/>
        <v/>
      </c>
      <c r="CZ11" s="24" t="str">
        <f t="shared" si="95"/>
        <v/>
      </c>
      <c r="DA11" s="24" t="str">
        <f t="shared" si="96"/>
        <v/>
      </c>
      <c r="DB11" s="24" t="str">
        <f t="shared" si="97"/>
        <v/>
      </c>
      <c r="DC11" s="24" t="str">
        <f t="shared" si="98"/>
        <v/>
      </c>
      <c r="DD11" s="24" t="str">
        <f t="shared" si="99"/>
        <v/>
      </c>
      <c r="DE11" s="24" t="str">
        <f t="shared" si="100"/>
        <v/>
      </c>
      <c r="DF11" s="24" t="str">
        <f t="shared" si="101"/>
        <v/>
      </c>
      <c r="DG11" s="24" t="str">
        <f t="shared" si="102"/>
        <v/>
      </c>
      <c r="DH11" s="24" t="str">
        <f t="shared" si="103"/>
        <v/>
      </c>
      <c r="DI11" s="24" t="str">
        <f t="shared" si="104"/>
        <v/>
      </c>
      <c r="DJ11" s="24" t="str">
        <f t="shared" si="105"/>
        <v/>
      </c>
      <c r="DK11" s="24" t="str">
        <f t="shared" si="106"/>
        <v/>
      </c>
      <c r="DL11" s="24" t="str">
        <f t="shared" si="107"/>
        <v/>
      </c>
      <c r="DM11" s="24" t="str">
        <f t="shared" si="108"/>
        <v/>
      </c>
      <c r="DN11" s="24" t="str">
        <f t="shared" si="109"/>
        <v/>
      </c>
      <c r="DO11" s="24" t="str">
        <f t="shared" si="110"/>
        <v/>
      </c>
      <c r="DP11" s="24" t="str">
        <f t="shared" si="111"/>
        <v/>
      </c>
      <c r="DQ11" s="24" t="str">
        <f t="shared" si="112"/>
        <v/>
      </c>
      <c r="DR11" s="24" t="str">
        <f t="shared" si="113"/>
        <v/>
      </c>
      <c r="DS11" s="24" t="str">
        <f t="shared" si="114"/>
        <v/>
      </c>
      <c r="DT11" s="24" t="str">
        <f t="shared" si="115"/>
        <v/>
      </c>
      <c r="DU11" s="24" t="str">
        <f t="shared" si="116"/>
        <v/>
      </c>
      <c r="DV11" s="24" t="str">
        <f t="shared" si="117"/>
        <v/>
      </c>
      <c r="DW11" s="24" t="str">
        <f t="shared" si="118"/>
        <v/>
      </c>
      <c r="DX11" s="24" t="str">
        <f t="shared" si="119"/>
        <v/>
      </c>
      <c r="DY11" s="24" t="str">
        <f t="shared" si="120"/>
        <v/>
      </c>
      <c r="DZ11" s="24" t="str">
        <f t="shared" si="121"/>
        <v/>
      </c>
      <c r="EA11" s="24" t="str">
        <f t="shared" si="122"/>
        <v/>
      </c>
      <c r="EB11" s="24" t="str">
        <f t="shared" si="123"/>
        <v/>
      </c>
      <c r="EC11" s="24" t="str">
        <f t="shared" si="124"/>
        <v/>
      </c>
      <c r="ED11" s="24" t="str">
        <f t="shared" si="125"/>
        <v/>
      </c>
      <c r="EE11" s="24" t="str">
        <f t="shared" si="126"/>
        <v/>
      </c>
      <c r="EF11" s="24" t="str">
        <f t="shared" ref="EF11:EF73" si="129">IF($B11="","",AX11*CU11)</f>
        <v/>
      </c>
      <c r="EG11" s="24" t="str">
        <f t="shared" ref="EG11:EG74" si="130">IF($B11="","",SUM(CW11:EF11))</f>
        <v/>
      </c>
      <c r="EH11" s="24" t="str">
        <f t="shared" ref="EH11:EH74" si="131">IF($B11="","",SUM(AY11:BJ11))</f>
        <v/>
      </c>
      <c r="EI11" s="85" t="str">
        <f t="shared" si="43"/>
        <v/>
      </c>
      <c r="EJ11" s="85" t="str">
        <f>IF($B11="","",MAX(0,EI11-Data!$B$166))</f>
        <v/>
      </c>
      <c r="EK11" s="88" t="str">
        <f>IF($B11="","",IF($EJ11&gt;0,
AY11*($EG11*Data!$B$166/$EH11),
AY11))</f>
        <v/>
      </c>
      <c r="EL11" s="88" t="str">
        <f>IF($B11="","",IF($EJ11&gt;0,
AZ11*($EG11*Data!$B$166/$EH11),
AZ11))</f>
        <v/>
      </c>
      <c r="EM11" s="88" t="str">
        <f>IF($B11="","",IF($EJ11&gt;0,
BA11*($EG11*Data!$B$166/$EH11),
BA11))</f>
        <v/>
      </c>
      <c r="EN11" s="88" t="str">
        <f>IF($B11="","",IF($EJ11&gt;0,
BB11*($EG11*Data!$B$166/$EH11),
BB11))</f>
        <v/>
      </c>
      <c r="EO11" s="88" t="str">
        <f>IF($B11="","",IF($EJ11&gt;0,
BC11*($EG11*Data!$B$166/$EH11),
BC11))</f>
        <v/>
      </c>
      <c r="EP11" s="88" t="str">
        <f>IF($B11="","",IF($EJ11&gt;0,
BD11*($EG11*Data!$B$166/$EH11),
BD11))</f>
        <v/>
      </c>
      <c r="EQ11" s="88" t="str">
        <f>IF($B11="","",IF($EJ11&gt;0,
BE11*($EG11*Data!$B$166/$EH11),
BE11))</f>
        <v/>
      </c>
      <c r="ER11" s="88" t="str">
        <f>IF($B11="","",IF($EJ11&gt;0,
BF11*($EG11*Data!$B$166/$EH11),
BF11))</f>
        <v/>
      </c>
      <c r="ES11" s="88" t="str">
        <f>IF($B11="","",IF($EJ11&gt;0,
BG11*($EG11*Data!$B$166/$EH11),
BG11))</f>
        <v/>
      </c>
      <c r="ET11" s="88" t="str">
        <f>IF($B11="","",IF($EJ11&gt;0,
BH11*($EG11*Data!$B$166/$EH11),
BH11))</f>
        <v/>
      </c>
      <c r="EU11" s="88" t="str">
        <f>IF($B11="","",IF($EJ11&gt;0,
BI11*($EG11*Data!$B$166/$EH11),
BI11))</f>
        <v/>
      </c>
      <c r="EV11" s="88" t="str">
        <f>IF($B11="","",IF($EJ11&gt;0,
BJ11*($EG11*Data!$B$166/$EH11),
BJ11))</f>
        <v/>
      </c>
      <c r="EW11" s="88" t="str">
        <f t="shared" si="127"/>
        <v/>
      </c>
      <c r="EX11" s="85" t="str">
        <f t="shared" si="128"/>
        <v/>
      </c>
      <c r="EY11" s="88" t="str">
        <f t="shared" si="44"/>
        <v/>
      </c>
      <c r="EZ11" s="24" t="str">
        <f t="shared" si="45"/>
        <v/>
      </c>
      <c r="FA11" s="24" t="str">
        <f t="shared" si="46"/>
        <v/>
      </c>
      <c r="FB11" s="24" t="str">
        <f t="shared" si="47"/>
        <v/>
      </c>
      <c r="FC11" s="24" t="str">
        <f t="shared" si="48"/>
        <v/>
      </c>
      <c r="FD11" s="24" t="str">
        <f t="shared" si="49"/>
        <v/>
      </c>
      <c r="FE11" s="24" t="str">
        <f t="shared" si="50"/>
        <v/>
      </c>
      <c r="FF11" s="24" t="str">
        <f t="shared" si="51"/>
        <v/>
      </c>
      <c r="FG11" s="24" t="str">
        <f t="shared" si="52"/>
        <v/>
      </c>
      <c r="FH11" s="24" t="str">
        <f t="shared" si="53"/>
        <v/>
      </c>
      <c r="FI11" s="24" t="str">
        <f t="shared" si="54"/>
        <v/>
      </c>
      <c r="FJ11" s="24" t="str">
        <f t="shared" si="55"/>
        <v/>
      </c>
      <c r="FK11" s="24" t="str">
        <f t="shared" si="56"/>
        <v/>
      </c>
      <c r="FL11" s="24" t="str">
        <f t="shared" si="57"/>
        <v/>
      </c>
      <c r="FM11" s="24" t="str">
        <f t="shared" si="58"/>
        <v/>
      </c>
      <c r="FN11" s="24" t="str">
        <f t="shared" si="59"/>
        <v/>
      </c>
      <c r="FO11" s="24" t="str">
        <f t="shared" si="60"/>
        <v/>
      </c>
      <c r="FP11" s="24" t="str">
        <f t="shared" si="61"/>
        <v/>
      </c>
      <c r="FQ11" s="24" t="str">
        <f t="shared" si="62"/>
        <v/>
      </c>
      <c r="FR11" s="24" t="str">
        <f t="shared" si="63"/>
        <v/>
      </c>
      <c r="FS11" s="24" t="str">
        <f t="shared" si="64"/>
        <v/>
      </c>
      <c r="FT11" s="24" t="str">
        <f t="shared" si="65"/>
        <v/>
      </c>
      <c r="FU11" s="24" t="str">
        <f t="shared" si="66"/>
        <v/>
      </c>
      <c r="FV11" s="24" t="str">
        <f t="shared" si="67"/>
        <v/>
      </c>
      <c r="FW11" s="24" t="str">
        <f t="shared" si="68"/>
        <v/>
      </c>
      <c r="FX11" s="24" t="str">
        <f t="shared" si="69"/>
        <v/>
      </c>
      <c r="FY11" s="24" t="str">
        <f t="shared" si="70"/>
        <v/>
      </c>
      <c r="FZ11" s="24" t="str">
        <f t="shared" si="71"/>
        <v/>
      </c>
      <c r="GA11" s="24" t="str">
        <f t="shared" si="72"/>
        <v/>
      </c>
      <c r="GB11" s="24" t="str">
        <f t="shared" si="73"/>
        <v/>
      </c>
      <c r="GC11" s="24" t="str">
        <f t="shared" si="74"/>
        <v/>
      </c>
      <c r="GD11" s="24" t="str">
        <f t="shared" si="75"/>
        <v/>
      </c>
      <c r="GE11" s="24" t="str">
        <f t="shared" si="76"/>
        <v/>
      </c>
      <c r="GF11" s="24" t="str">
        <f t="shared" si="77"/>
        <v/>
      </c>
      <c r="GG11" s="24" t="str">
        <f t="shared" si="78"/>
        <v/>
      </c>
      <c r="GH11" s="24" t="str">
        <f t="shared" si="79"/>
        <v/>
      </c>
    </row>
    <row r="12" spans="2:190" s="17" customFormat="1" ht="19.899999999999999" customHeight="1">
      <c r="B12" s="16" t="str">
        <f>IF('3 INPUT SAP DATA'!H16="","",'3 INPUT SAP DATA'!H16)</f>
        <v/>
      </c>
      <c r="C12" s="176" t="str">
        <f>IF($B12="", "", Data!D$22 - INDEX(SAP10TableU1, MATCH('3 INPUT SAP DATA'!$C$6, Data!$C$26:$C$47, 0), MATCH(SHD!BW$8, Data!$D$25:$O$25, 0)))</f>
        <v/>
      </c>
      <c r="D12" s="176" t="str">
        <f>IF($B12="", "", Data!E$22 - INDEX(SAP10TableU1, MATCH('3 INPUT SAP DATA'!$C$6, Data!$C$26:$C$47, 0), MATCH(SHD!BX$8, Data!$D$25:$O$25, 0)))</f>
        <v/>
      </c>
      <c r="E12" s="176" t="str">
        <f>IF($B12="", "", Data!F$22 - INDEX(SAP10TableU1, MATCH('3 INPUT SAP DATA'!$C$6, Data!$C$26:$C$47, 0), MATCH(SHD!BY$8, Data!$D$25:$O$25, 0)))</f>
        <v/>
      </c>
      <c r="F12" s="176" t="str">
        <f>IF($B12="", "", Data!G$22 - INDEX(SAP10TableU1, MATCH('3 INPUT SAP DATA'!$C$6, Data!$C$26:$C$47, 0), MATCH(SHD!BZ$8, Data!$D$25:$O$25, 0)))</f>
        <v/>
      </c>
      <c r="G12" s="176" t="str">
        <f>IF($B12="", "", Data!H$22 - INDEX(SAP10TableU1, MATCH('3 INPUT SAP DATA'!$C$6, Data!$C$26:$C$47, 0), MATCH(SHD!CA$8, Data!$D$25:$O$25, 0)))</f>
        <v/>
      </c>
      <c r="H12" s="176" t="str">
        <f>IF($B12="", "", Data!I$22 - INDEX(SAP10TableU1, MATCH('3 INPUT SAP DATA'!$C$6, Data!$C$26:$C$47, 0), MATCH(SHD!CB$8, Data!$D$25:$O$25, 0)))</f>
        <v/>
      </c>
      <c r="I12" s="176" t="str">
        <f>IF($B12="", "", Data!J$22 - INDEX(SAP10TableU1, MATCH('3 INPUT SAP DATA'!$C$6, Data!$C$26:$C$47, 0), MATCH(SHD!CC$8, Data!$D$25:$O$25, 0)))</f>
        <v/>
      </c>
      <c r="J12" s="176" t="str">
        <f>IF($B12="", "", Data!K$22 - INDEX(SAP10TableU1, MATCH('3 INPUT SAP DATA'!$C$6, Data!$C$26:$C$47, 0), MATCH(SHD!CD$8, Data!$D$25:$O$25, 0)))</f>
        <v/>
      </c>
      <c r="K12" s="176" t="str">
        <f>IF($B12="", "", Data!L$22 - INDEX(SAP10TableU1, MATCH('3 INPUT SAP DATA'!$C$6, Data!$C$26:$C$47, 0), MATCH(SHD!CE$8, Data!$D$25:$O$25, 0)))</f>
        <v/>
      </c>
      <c r="L12" s="176" t="str">
        <f>IF($B12="", "", Data!M$22 - INDEX(SAP10TableU1, MATCH('3 INPUT SAP DATA'!$C$6, Data!$C$26:$C$47, 0), MATCH(SHD!CF$8, Data!$D$25:$O$25, 0)))</f>
        <v/>
      </c>
      <c r="M12" s="176" t="str">
        <f>IF($B12="", "", Data!N$22 - INDEX(SAP10TableU1, MATCH('3 INPUT SAP DATA'!$C$6, Data!$C$26:$C$47, 0), MATCH(SHD!CG$8, Data!$D$25:$O$25, 0)))</f>
        <v/>
      </c>
      <c r="N12" s="176" t="str">
        <f>IF($B12="", "", Data!O$22 - INDEX(SAP10TableU1, MATCH('3 INPUT SAP DATA'!$C$6, Data!$C$26:$C$47, 0), MATCH(SHD!CH$8, Data!$D$25:$O$25, 0)))</f>
        <v/>
      </c>
      <c r="O12" s="24" t="str">
        <f>IF($B12="","",'Infiltration &amp; Ventilation'!H12*0.33*'Infiltration &amp; Ventilation'!$D12*C12*0.024*Data!D$18)</f>
        <v/>
      </c>
      <c r="P12" s="24" t="str">
        <f>IF($B12="","",'Infiltration &amp; Ventilation'!I12*0.33*'Infiltration &amp; Ventilation'!$D12*D12*0.024*Data!E$18)</f>
        <v/>
      </c>
      <c r="Q12" s="24" t="str">
        <f>IF($B12="","",'Infiltration &amp; Ventilation'!J12*0.33*'Infiltration &amp; Ventilation'!$D12*E12*0.024*Data!F$18)</f>
        <v/>
      </c>
      <c r="R12" s="24" t="str">
        <f>IF($B12="","",'Infiltration &amp; Ventilation'!K12*0.33*'Infiltration &amp; Ventilation'!$D12*F12*0.024*Data!G$18)</f>
        <v/>
      </c>
      <c r="S12" s="24" t="str">
        <f>IF($B12="","",'Infiltration &amp; Ventilation'!L12*0.33*'Infiltration &amp; Ventilation'!$D12*G12*0.024*Data!H$18)</f>
        <v/>
      </c>
      <c r="T12" s="24" t="str">
        <f>IF($B12="","",'Infiltration &amp; Ventilation'!M12*0.33*'Infiltration &amp; Ventilation'!$D12*H12*0.024*Data!I$18)</f>
        <v/>
      </c>
      <c r="U12" s="24" t="str">
        <f>IF($B12="","",'Infiltration &amp; Ventilation'!N12*0.33*'Infiltration &amp; Ventilation'!$D12*I12*0.024*Data!J$18)</f>
        <v/>
      </c>
      <c r="V12" s="24" t="str">
        <f>IF($B12="","",'Infiltration &amp; Ventilation'!O12*0.33*'Infiltration &amp; Ventilation'!$D12*J12*0.024*Data!K$18)</f>
        <v/>
      </c>
      <c r="W12" s="24" t="str">
        <f>IF($B12="","",'Infiltration &amp; Ventilation'!P12*0.33*'Infiltration &amp; Ventilation'!$D12*K12*0.024*Data!L$18)</f>
        <v/>
      </c>
      <c r="X12" s="24" t="str">
        <f>IF($B12="","",'Infiltration &amp; Ventilation'!Q12*0.33*'Infiltration &amp; Ventilation'!$D12*L12*0.024*Data!M$18)</f>
        <v/>
      </c>
      <c r="Y12" s="24" t="str">
        <f>IF($B12="","",'Infiltration &amp; Ventilation'!R12*0.33*'Infiltration &amp; Ventilation'!$D12*M12*0.024*Data!N$18)</f>
        <v/>
      </c>
      <c r="Z12" s="24" t="str">
        <f>IF($B12="","",'Infiltration &amp; Ventilation'!S12*0.33*'Infiltration &amp; Ventilation'!$D12*N12*0.024*Data!O$18)</f>
        <v/>
      </c>
      <c r="AA12" s="24" t="str">
        <f>IF($B12="","",'Infiltration &amp; Ventilation'!T12*0.33*'Infiltration &amp; Ventilation'!$D12*C12*0.024*Data!D$18*(100%+Data!$B$162))</f>
        <v/>
      </c>
      <c r="AB12" s="24" t="str">
        <f>IF($B12="","",'Infiltration &amp; Ventilation'!U12*0.33*'Infiltration &amp; Ventilation'!$D12*D12*0.024*Data!E$18*(100%+Data!$B$162))</f>
        <v/>
      </c>
      <c r="AC12" s="24" t="str">
        <f>IF($B12="","",'Infiltration &amp; Ventilation'!V12*0.33*'Infiltration &amp; Ventilation'!$D12*E12*0.024*Data!F$18*(100%+Data!$B$162))</f>
        <v/>
      </c>
      <c r="AD12" s="24" t="str">
        <f>IF($B12="","",'Infiltration &amp; Ventilation'!W12*0.33*'Infiltration &amp; Ventilation'!$D12*F12*0.024*Data!G$18*(100%+Data!$B$162))</f>
        <v/>
      </c>
      <c r="AE12" s="24" t="str">
        <f>IF($B12="","",'Infiltration &amp; Ventilation'!X12*0.33*'Infiltration &amp; Ventilation'!$D12*G12*0.024*Data!H$18*(100%+Data!$B$162))</f>
        <v/>
      </c>
      <c r="AF12" s="24" t="str">
        <f>IF($B12="","",'Infiltration &amp; Ventilation'!Y12*0.33*'Infiltration &amp; Ventilation'!$D12*H12*0.024*Data!I$18*(100%+Data!$B$162))</f>
        <v/>
      </c>
      <c r="AG12" s="24" t="str">
        <f>IF($B12="","",'Infiltration &amp; Ventilation'!Z12*0.33*'Infiltration &amp; Ventilation'!$D12*I12*0.024*Data!J$18*(100%+Data!$B$162))</f>
        <v/>
      </c>
      <c r="AH12" s="24" t="str">
        <f>IF($B12="","",'Infiltration &amp; Ventilation'!AA12*0.33*'Infiltration &amp; Ventilation'!$D12*J12*0.024*Data!K$18*(100%+Data!$B$162))</f>
        <v/>
      </c>
      <c r="AI12" s="24" t="str">
        <f>IF($B12="","",'Infiltration &amp; Ventilation'!AB12*0.33*'Infiltration &amp; Ventilation'!$D12*K12*0.024*Data!L$18*(100%+Data!$B$162))</f>
        <v/>
      </c>
      <c r="AJ12" s="24" t="str">
        <f>IF($B12="","",'Infiltration &amp; Ventilation'!AC12*0.33*'Infiltration &amp; Ventilation'!$D12*L12*0.024*Data!M$18*(100%+Data!$B$162))</f>
        <v/>
      </c>
      <c r="AK12" s="24" t="str">
        <f>IF($B12="","",'Infiltration &amp; Ventilation'!AD12*0.33*'Infiltration &amp; Ventilation'!$D12*M12*0.024*Data!N$18*(100%+Data!$B$162))</f>
        <v/>
      </c>
      <c r="AL12" s="24" t="str">
        <f>IF($B12="","",'Infiltration &amp; Ventilation'!AE12*0.33*'Infiltration &amp; Ventilation'!$D12*N12*0.024*Data!O$18*(100%+Data!$B$162))</f>
        <v/>
      </c>
      <c r="AM12" s="24" t="str">
        <f>IF($B12="","",'3 INPUT SAP DATA'!$U16*C12*0.024*Data!D$18*(100%+Data!$B$152))</f>
        <v/>
      </c>
      <c r="AN12" s="24" t="str">
        <f>IF($B12="","",'3 INPUT SAP DATA'!$U16*D12*0.024*Data!E$18*(100%+Data!$B$152))</f>
        <v/>
      </c>
      <c r="AO12" s="24" t="str">
        <f>IF($B12="","",'3 INPUT SAP DATA'!$U16*E12*0.024*Data!F$18*(100%+Data!$B$152))</f>
        <v/>
      </c>
      <c r="AP12" s="24" t="str">
        <f>IF($B12="","",'3 INPUT SAP DATA'!$U16*F12*0.024*Data!G$18*(100%+Data!$B$152))</f>
        <v/>
      </c>
      <c r="AQ12" s="24" t="str">
        <f>IF($B12="","",'3 INPUT SAP DATA'!$U16*G12*0.024*Data!H$18*(100%+Data!$B$152))</f>
        <v/>
      </c>
      <c r="AR12" s="24" t="str">
        <f>IF($B12="","",'3 INPUT SAP DATA'!$U16*H12*0.024*Data!I$18*(100%+Data!$B$152))</f>
        <v/>
      </c>
      <c r="AS12" s="24" t="str">
        <f>IF($B12="","",'3 INPUT SAP DATA'!$U16*I12*0.024*Data!J$18*(100%+Data!$B$152))</f>
        <v/>
      </c>
      <c r="AT12" s="24" t="str">
        <f>IF($B12="","",'3 INPUT SAP DATA'!$U16*J12*0.024*Data!K$18*(100%+Data!$B$152))</f>
        <v/>
      </c>
      <c r="AU12" s="24" t="str">
        <f>IF($B12="","",'3 INPUT SAP DATA'!$U16*K12*0.024*Data!L$18*(100%+Data!$B$152))</f>
        <v/>
      </c>
      <c r="AV12" s="24" t="str">
        <f>IF($B12="","",'3 INPUT SAP DATA'!$U16*L12*0.024*Data!M$18*(100%+Data!$B$152))</f>
        <v/>
      </c>
      <c r="AW12" s="24" t="str">
        <f>IF($B12="","",'3 INPUT SAP DATA'!$U16*M12*0.024*Data!N$18*(100%+Data!$B$152))</f>
        <v/>
      </c>
      <c r="AX12" s="24" t="str">
        <f>IF($B12="","",'3 INPUT SAP DATA'!$U16*N12*0.024*Data!O$18*(100%+Data!$B$152))</f>
        <v/>
      </c>
      <c r="AY12" s="24" t="str">
        <f>IF($B12="","",'3 INPUT SAP DATA'!V16*0.024*Data!D$18*Utilisation!BK12)</f>
        <v/>
      </c>
      <c r="AZ12" s="24" t="str">
        <f>IF($B12="","",'3 INPUT SAP DATA'!W16*0.024*Data!E$18*Utilisation!BL12)</f>
        <v/>
      </c>
      <c r="BA12" s="24" t="str">
        <f>IF($B12="","",'3 INPUT SAP DATA'!X16*0.024*Data!F$18*Utilisation!BM12)</f>
        <v/>
      </c>
      <c r="BB12" s="24" t="str">
        <f>IF($B12="","",'3 INPUT SAP DATA'!Y16*0.024*Data!G$18*Utilisation!BN12)</f>
        <v/>
      </c>
      <c r="BC12" s="24" t="str">
        <f>IF($B12="","",'3 INPUT SAP DATA'!Z16*0.024*Data!H$18*Utilisation!BO12)</f>
        <v/>
      </c>
      <c r="BD12" s="24" t="str">
        <f>IF($B12="","",'3 INPUT SAP DATA'!AA16*0.024*Data!I$18*Utilisation!BP12)</f>
        <v/>
      </c>
      <c r="BE12" s="24" t="str">
        <f>IF($B12="","",'3 INPUT SAP DATA'!AB16*0.024*Data!J$18*Utilisation!BQ12)</f>
        <v/>
      </c>
      <c r="BF12" s="24" t="str">
        <f>IF($B12="","",'3 INPUT SAP DATA'!AC16*0.024*Data!K$18*Utilisation!BR12)</f>
        <v/>
      </c>
      <c r="BG12" s="24" t="str">
        <f>IF($B12="","",'3 INPUT SAP DATA'!AD16*0.024*Data!L$18*Utilisation!BS12)</f>
        <v/>
      </c>
      <c r="BH12" s="24" t="str">
        <f>IF($B12="","",'3 INPUT SAP DATA'!AE16*0.024*Data!M$18*Utilisation!BT12)</f>
        <v/>
      </c>
      <c r="BI12" s="24" t="str">
        <f>IF($B12="","",'3 INPUT SAP DATA'!AF16*0.024*Data!N$18*Utilisation!BU12)</f>
        <v/>
      </c>
      <c r="BJ12" s="24" t="str">
        <f>IF($B12="","",'3 INPUT SAP DATA'!AG16*0.024*Data!O$18*Utilisation!BV12)</f>
        <v/>
      </c>
      <c r="BK12" s="24" t="str">
        <f>IF($B12="","",IHG!CI13*0.024*Data!D$18*Utilisation!BK12)</f>
        <v/>
      </c>
      <c r="BL12" s="24" t="str">
        <f>IF($B12="","",IHG!CJ13*0.024*Data!E$18*Utilisation!BL12)</f>
        <v/>
      </c>
      <c r="BM12" s="24" t="str">
        <f>IF($B12="","",IHG!CK13*0.024*Data!F$18*Utilisation!BM12)</f>
        <v/>
      </c>
      <c r="BN12" s="24" t="str">
        <f>IF($B12="","",IHG!CL13*0.024*Data!G$18*Utilisation!BN12)</f>
        <v/>
      </c>
      <c r="BO12" s="24" t="str">
        <f>IF($B12="","",IHG!CM13*0.024*Data!H$18*Utilisation!BO12)</f>
        <v/>
      </c>
      <c r="BP12" s="24" t="str">
        <f>IF($B12="","",IHG!CN13*0.024*Data!I$18*Utilisation!BP12)</f>
        <v/>
      </c>
      <c r="BQ12" s="24" t="str">
        <f>IF($B12="","",IHG!CO13*0.024*Data!J$18*Utilisation!BQ12)</f>
        <v/>
      </c>
      <c r="BR12" s="24" t="str">
        <f>IF($B12="","",IHG!CP13*0.024*Data!K$18*Utilisation!BR12)</f>
        <v/>
      </c>
      <c r="BS12" s="24" t="str">
        <f>IF($B12="","",IHG!CQ13*0.024*Data!L$18*Utilisation!BS12)</f>
        <v/>
      </c>
      <c r="BT12" s="24" t="str">
        <f>IF($B12="","",IHG!CR13*0.024*Data!M$18*Utilisation!BT12)</f>
        <v/>
      </c>
      <c r="BU12" s="24" t="str">
        <f>IF($B12="","",IHG!CS13*0.024*Data!N$18*Utilisation!BU12)</f>
        <v/>
      </c>
      <c r="BV12" s="24" t="str">
        <f>IF($B12="","",IHG!CT13*0.024*Data!O$18*Utilisation!BV12)</f>
        <v/>
      </c>
      <c r="BW12" s="24" t="str">
        <f t="shared" si="80"/>
        <v/>
      </c>
      <c r="BX12" s="24" t="str">
        <f t="shared" si="81"/>
        <v/>
      </c>
      <c r="BY12" s="24" t="str">
        <f t="shared" si="82"/>
        <v/>
      </c>
      <c r="BZ12" s="24" t="str">
        <f t="shared" si="83"/>
        <v/>
      </c>
      <c r="CA12" s="24" t="str">
        <f t="shared" si="84"/>
        <v/>
      </c>
      <c r="CB12" s="24" t="str">
        <f t="shared" si="85"/>
        <v/>
      </c>
      <c r="CC12" s="24" t="str">
        <f t="shared" si="86"/>
        <v/>
      </c>
      <c r="CD12" s="24" t="str">
        <f t="shared" si="87"/>
        <v/>
      </c>
      <c r="CE12" s="24" t="str">
        <f t="shared" si="88"/>
        <v/>
      </c>
      <c r="CF12" s="24" t="str">
        <f t="shared" si="89"/>
        <v/>
      </c>
      <c r="CG12" s="24" t="str">
        <f t="shared" si="90"/>
        <v/>
      </c>
      <c r="CH12" s="24" t="str">
        <f t="shared" si="91"/>
        <v/>
      </c>
      <c r="CI12" s="36"/>
      <c r="CJ12" s="85" t="str">
        <f>IF($B12="","",IF(BW12&lt;(SUM($BW12:$CH12)*Data!$B$170),Data!$B$171,100%))</f>
        <v/>
      </c>
      <c r="CK12" s="85" t="str">
        <f>IF($B12="","",IF(BX12&lt;(SUM($BW12:$CH12)*Data!$B$170),Data!$B$171,100%))</f>
        <v/>
      </c>
      <c r="CL12" s="85" t="str">
        <f>IF($B12="","",IF(BY12&lt;(SUM($BW12:$CH12)*Data!$B$170),Data!$B$171,100%))</f>
        <v/>
      </c>
      <c r="CM12" s="85" t="str">
        <f>IF($B12="","",IF(BZ12&lt;(SUM($BW12:$CH12)*Data!$B$170),Data!$B$171,100%))</f>
        <v/>
      </c>
      <c r="CN12" s="85" t="str">
        <f>IF($B12="","",IF(CA12&lt;(SUM($BW12:$CH12)*Data!$B$170),Data!$B$171,100%))</f>
        <v/>
      </c>
      <c r="CO12" s="85" t="str">
        <f>IF($B12="","",IF(CB12&lt;(SUM($BW12:$CH12)*Data!$B$170),Data!$B$171,100%))</f>
        <v/>
      </c>
      <c r="CP12" s="85" t="str">
        <f>IF($B12="","",IF(CC12&lt;(SUM($BW12:$CH12)*Data!$B$170),Data!$B$171,100%))</f>
        <v/>
      </c>
      <c r="CQ12" s="85" t="str">
        <f>IF($B12="","",IF(CD12&lt;(SUM($BW12:$CH12)*Data!$B$170),Data!$B$171,100%))</f>
        <v/>
      </c>
      <c r="CR12" s="85" t="str">
        <f>IF($B12="","",IF(CE12&lt;(SUM($BW12:$CH12)*Data!$B$170),Data!$B$171,100%))</f>
        <v/>
      </c>
      <c r="CS12" s="85" t="str">
        <f>IF($B12="","",IF(CF12&lt;(SUM($BW12:$CH12)*Data!$B$170),Data!$B$171,100%))</f>
        <v/>
      </c>
      <c r="CT12" s="85" t="str">
        <f>IF($B12="","",IF(CG12&lt;(SUM($BW12:$CH12)*Data!$B$170),Data!$B$171,100%))</f>
        <v/>
      </c>
      <c r="CU12" s="85" t="str">
        <f>IF($B12="","",IF(CH12&lt;(SUM($BW12:$CH12)*Data!$B$170),Data!$B$171,100%))</f>
        <v/>
      </c>
      <c r="CV12" s="39"/>
      <c r="CW12" s="24" t="str">
        <f t="shared" si="92"/>
        <v/>
      </c>
      <c r="CX12" s="24" t="str">
        <f t="shared" si="93"/>
        <v/>
      </c>
      <c r="CY12" s="24" t="str">
        <f t="shared" si="94"/>
        <v/>
      </c>
      <c r="CZ12" s="24" t="str">
        <f t="shared" si="95"/>
        <v/>
      </c>
      <c r="DA12" s="24" t="str">
        <f t="shared" si="96"/>
        <v/>
      </c>
      <c r="DB12" s="24" t="str">
        <f t="shared" si="97"/>
        <v/>
      </c>
      <c r="DC12" s="24" t="str">
        <f t="shared" si="98"/>
        <v/>
      </c>
      <c r="DD12" s="24" t="str">
        <f t="shared" si="99"/>
        <v/>
      </c>
      <c r="DE12" s="24" t="str">
        <f t="shared" si="100"/>
        <v/>
      </c>
      <c r="DF12" s="24" t="str">
        <f t="shared" si="101"/>
        <v/>
      </c>
      <c r="DG12" s="24" t="str">
        <f t="shared" si="102"/>
        <v/>
      </c>
      <c r="DH12" s="24" t="str">
        <f t="shared" si="103"/>
        <v/>
      </c>
      <c r="DI12" s="24" t="str">
        <f t="shared" si="104"/>
        <v/>
      </c>
      <c r="DJ12" s="24" t="str">
        <f t="shared" si="105"/>
        <v/>
      </c>
      <c r="DK12" s="24" t="str">
        <f t="shared" si="106"/>
        <v/>
      </c>
      <c r="DL12" s="24" t="str">
        <f t="shared" si="107"/>
        <v/>
      </c>
      <c r="DM12" s="24" t="str">
        <f t="shared" si="108"/>
        <v/>
      </c>
      <c r="DN12" s="24" t="str">
        <f t="shared" si="109"/>
        <v/>
      </c>
      <c r="DO12" s="24" t="str">
        <f t="shared" si="110"/>
        <v/>
      </c>
      <c r="DP12" s="24" t="str">
        <f t="shared" si="111"/>
        <v/>
      </c>
      <c r="DQ12" s="24" t="str">
        <f t="shared" si="112"/>
        <v/>
      </c>
      <c r="DR12" s="24" t="str">
        <f t="shared" si="113"/>
        <v/>
      </c>
      <c r="DS12" s="24" t="str">
        <f t="shared" si="114"/>
        <v/>
      </c>
      <c r="DT12" s="24" t="str">
        <f t="shared" si="115"/>
        <v/>
      </c>
      <c r="DU12" s="24" t="str">
        <f t="shared" si="116"/>
        <v/>
      </c>
      <c r="DV12" s="24" t="str">
        <f t="shared" si="117"/>
        <v/>
      </c>
      <c r="DW12" s="24" t="str">
        <f t="shared" si="118"/>
        <v/>
      </c>
      <c r="DX12" s="24" t="str">
        <f t="shared" si="119"/>
        <v/>
      </c>
      <c r="DY12" s="24" t="str">
        <f t="shared" si="120"/>
        <v/>
      </c>
      <c r="DZ12" s="24" t="str">
        <f t="shared" si="121"/>
        <v/>
      </c>
      <c r="EA12" s="24" t="str">
        <f t="shared" si="122"/>
        <v/>
      </c>
      <c r="EB12" s="24" t="str">
        <f t="shared" si="123"/>
        <v/>
      </c>
      <c r="EC12" s="24" t="str">
        <f t="shared" si="124"/>
        <v/>
      </c>
      <c r="ED12" s="24" t="str">
        <f t="shared" si="125"/>
        <v/>
      </c>
      <c r="EE12" s="24" t="str">
        <f t="shared" si="126"/>
        <v/>
      </c>
      <c r="EF12" s="24" t="str">
        <f t="shared" si="129"/>
        <v/>
      </c>
      <c r="EG12" s="24" t="str">
        <f t="shared" si="130"/>
        <v/>
      </c>
      <c r="EH12" s="24" t="str">
        <f t="shared" si="131"/>
        <v/>
      </c>
      <c r="EI12" s="85" t="str">
        <f t="shared" si="43"/>
        <v/>
      </c>
      <c r="EJ12" s="85" t="str">
        <f>IF($B12="","",MAX(0,EI12-Data!$B$166))</f>
        <v/>
      </c>
      <c r="EK12" s="88" t="str">
        <f>IF($B12="","",IF($EJ12&gt;0,
AY12*($EG12*Data!$B$166/$EH12),
AY12))</f>
        <v/>
      </c>
      <c r="EL12" s="88" t="str">
        <f>IF($B12="","",IF($EJ12&gt;0,
AZ12*($EG12*Data!$B$166/$EH12),
AZ12))</f>
        <v/>
      </c>
      <c r="EM12" s="88" t="str">
        <f>IF($B12="","",IF($EJ12&gt;0,
BA12*($EG12*Data!$B$166/$EH12),
BA12))</f>
        <v/>
      </c>
      <c r="EN12" s="88" t="str">
        <f>IF($B12="","",IF($EJ12&gt;0,
BB12*($EG12*Data!$B$166/$EH12),
BB12))</f>
        <v/>
      </c>
      <c r="EO12" s="88" t="str">
        <f>IF($B12="","",IF($EJ12&gt;0,
BC12*($EG12*Data!$B$166/$EH12),
BC12))</f>
        <v/>
      </c>
      <c r="EP12" s="88" t="str">
        <f>IF($B12="","",IF($EJ12&gt;0,
BD12*($EG12*Data!$B$166/$EH12),
BD12))</f>
        <v/>
      </c>
      <c r="EQ12" s="88" t="str">
        <f>IF($B12="","",IF($EJ12&gt;0,
BE12*($EG12*Data!$B$166/$EH12),
BE12))</f>
        <v/>
      </c>
      <c r="ER12" s="88" t="str">
        <f>IF($B12="","",IF($EJ12&gt;0,
BF12*($EG12*Data!$B$166/$EH12),
BF12))</f>
        <v/>
      </c>
      <c r="ES12" s="88" t="str">
        <f>IF($B12="","",IF($EJ12&gt;0,
BG12*($EG12*Data!$B$166/$EH12),
BG12))</f>
        <v/>
      </c>
      <c r="ET12" s="88" t="str">
        <f>IF($B12="","",IF($EJ12&gt;0,
BH12*($EG12*Data!$B$166/$EH12),
BH12))</f>
        <v/>
      </c>
      <c r="EU12" s="88" t="str">
        <f>IF($B12="","",IF($EJ12&gt;0,
BI12*($EG12*Data!$B$166/$EH12),
BI12))</f>
        <v/>
      </c>
      <c r="EV12" s="88" t="str">
        <f>IF($B12="","",IF($EJ12&gt;0,
BJ12*($EG12*Data!$B$166/$EH12),
BJ12))</f>
        <v/>
      </c>
      <c r="EW12" s="88" t="str">
        <f t="shared" si="127"/>
        <v/>
      </c>
      <c r="EX12" s="85" t="str">
        <f t="shared" si="128"/>
        <v/>
      </c>
      <c r="EY12" s="88" t="str">
        <f t="shared" si="44"/>
        <v/>
      </c>
      <c r="EZ12" s="24" t="str">
        <f t="shared" si="45"/>
        <v/>
      </c>
      <c r="FA12" s="24" t="str">
        <f t="shared" si="46"/>
        <v/>
      </c>
      <c r="FB12" s="24" t="str">
        <f t="shared" si="47"/>
        <v/>
      </c>
      <c r="FC12" s="24" t="str">
        <f t="shared" si="48"/>
        <v/>
      </c>
      <c r="FD12" s="24" t="str">
        <f t="shared" si="49"/>
        <v/>
      </c>
      <c r="FE12" s="24" t="str">
        <f t="shared" si="50"/>
        <v/>
      </c>
      <c r="FF12" s="24" t="str">
        <f t="shared" si="51"/>
        <v/>
      </c>
      <c r="FG12" s="24" t="str">
        <f t="shared" si="52"/>
        <v/>
      </c>
      <c r="FH12" s="24" t="str">
        <f t="shared" si="53"/>
        <v/>
      </c>
      <c r="FI12" s="24" t="str">
        <f t="shared" si="54"/>
        <v/>
      </c>
      <c r="FJ12" s="24" t="str">
        <f t="shared" si="55"/>
        <v/>
      </c>
      <c r="FK12" s="24" t="str">
        <f t="shared" si="56"/>
        <v/>
      </c>
      <c r="FL12" s="24" t="str">
        <f t="shared" si="57"/>
        <v/>
      </c>
      <c r="FM12" s="24" t="str">
        <f t="shared" si="58"/>
        <v/>
      </c>
      <c r="FN12" s="24" t="str">
        <f t="shared" si="59"/>
        <v/>
      </c>
      <c r="FO12" s="24" t="str">
        <f t="shared" si="60"/>
        <v/>
      </c>
      <c r="FP12" s="24" t="str">
        <f t="shared" si="61"/>
        <v/>
      </c>
      <c r="FQ12" s="24" t="str">
        <f t="shared" si="62"/>
        <v/>
      </c>
      <c r="FR12" s="24" t="str">
        <f t="shared" si="63"/>
        <v/>
      </c>
      <c r="FS12" s="24" t="str">
        <f t="shared" si="64"/>
        <v/>
      </c>
      <c r="FT12" s="24" t="str">
        <f t="shared" si="65"/>
        <v/>
      </c>
      <c r="FU12" s="24" t="str">
        <f t="shared" si="66"/>
        <v/>
      </c>
      <c r="FV12" s="24" t="str">
        <f t="shared" si="67"/>
        <v/>
      </c>
      <c r="FW12" s="24" t="str">
        <f t="shared" si="68"/>
        <v/>
      </c>
      <c r="FX12" s="24" t="str">
        <f t="shared" si="69"/>
        <v/>
      </c>
      <c r="FY12" s="24" t="str">
        <f t="shared" si="70"/>
        <v/>
      </c>
      <c r="FZ12" s="24" t="str">
        <f t="shared" si="71"/>
        <v/>
      </c>
      <c r="GA12" s="24" t="str">
        <f t="shared" si="72"/>
        <v/>
      </c>
      <c r="GB12" s="24" t="str">
        <f t="shared" si="73"/>
        <v/>
      </c>
      <c r="GC12" s="24" t="str">
        <f t="shared" si="74"/>
        <v/>
      </c>
      <c r="GD12" s="24" t="str">
        <f t="shared" si="75"/>
        <v/>
      </c>
      <c r="GE12" s="24" t="str">
        <f t="shared" si="76"/>
        <v/>
      </c>
      <c r="GF12" s="24" t="str">
        <f t="shared" si="77"/>
        <v/>
      </c>
      <c r="GG12" s="24" t="str">
        <f t="shared" si="78"/>
        <v/>
      </c>
      <c r="GH12" s="24" t="str">
        <f t="shared" si="79"/>
        <v/>
      </c>
    </row>
    <row r="13" spans="2:190" s="17" customFormat="1" ht="19.899999999999999" customHeight="1">
      <c r="B13" s="16" t="str">
        <f>IF('3 INPUT SAP DATA'!H17="","",'3 INPUT SAP DATA'!H17)</f>
        <v/>
      </c>
      <c r="C13" s="176" t="str">
        <f>IF($B13="", "", Data!D$22 - INDEX(SAP10TableU1, MATCH('3 INPUT SAP DATA'!$C$6, Data!$C$26:$C$47, 0), MATCH(SHD!BW$8, Data!$D$25:$O$25, 0)))</f>
        <v/>
      </c>
      <c r="D13" s="176" t="str">
        <f>IF($B13="", "", Data!E$22 - INDEX(SAP10TableU1, MATCH('3 INPUT SAP DATA'!$C$6, Data!$C$26:$C$47, 0), MATCH(SHD!BX$8, Data!$D$25:$O$25, 0)))</f>
        <v/>
      </c>
      <c r="E13" s="176" t="str">
        <f>IF($B13="", "", Data!F$22 - INDEX(SAP10TableU1, MATCH('3 INPUT SAP DATA'!$C$6, Data!$C$26:$C$47, 0), MATCH(SHD!BY$8, Data!$D$25:$O$25, 0)))</f>
        <v/>
      </c>
      <c r="F13" s="176" t="str">
        <f>IF($B13="", "", Data!G$22 - INDEX(SAP10TableU1, MATCH('3 INPUT SAP DATA'!$C$6, Data!$C$26:$C$47, 0), MATCH(SHD!BZ$8, Data!$D$25:$O$25, 0)))</f>
        <v/>
      </c>
      <c r="G13" s="176" t="str">
        <f>IF($B13="", "", Data!H$22 - INDEX(SAP10TableU1, MATCH('3 INPUT SAP DATA'!$C$6, Data!$C$26:$C$47, 0), MATCH(SHD!CA$8, Data!$D$25:$O$25, 0)))</f>
        <v/>
      </c>
      <c r="H13" s="176" t="str">
        <f>IF($B13="", "", Data!I$22 - INDEX(SAP10TableU1, MATCH('3 INPUT SAP DATA'!$C$6, Data!$C$26:$C$47, 0), MATCH(SHD!CB$8, Data!$D$25:$O$25, 0)))</f>
        <v/>
      </c>
      <c r="I13" s="176" t="str">
        <f>IF($B13="", "", Data!J$22 - INDEX(SAP10TableU1, MATCH('3 INPUT SAP DATA'!$C$6, Data!$C$26:$C$47, 0), MATCH(SHD!CC$8, Data!$D$25:$O$25, 0)))</f>
        <v/>
      </c>
      <c r="J13" s="176" t="str">
        <f>IF($B13="", "", Data!K$22 - INDEX(SAP10TableU1, MATCH('3 INPUT SAP DATA'!$C$6, Data!$C$26:$C$47, 0), MATCH(SHD!CD$8, Data!$D$25:$O$25, 0)))</f>
        <v/>
      </c>
      <c r="K13" s="176" t="str">
        <f>IF($B13="", "", Data!L$22 - INDEX(SAP10TableU1, MATCH('3 INPUT SAP DATA'!$C$6, Data!$C$26:$C$47, 0), MATCH(SHD!CE$8, Data!$D$25:$O$25, 0)))</f>
        <v/>
      </c>
      <c r="L13" s="176" t="str">
        <f>IF($B13="", "", Data!M$22 - INDEX(SAP10TableU1, MATCH('3 INPUT SAP DATA'!$C$6, Data!$C$26:$C$47, 0), MATCH(SHD!CF$8, Data!$D$25:$O$25, 0)))</f>
        <v/>
      </c>
      <c r="M13" s="176" t="str">
        <f>IF($B13="", "", Data!N$22 - INDEX(SAP10TableU1, MATCH('3 INPUT SAP DATA'!$C$6, Data!$C$26:$C$47, 0), MATCH(SHD!CG$8, Data!$D$25:$O$25, 0)))</f>
        <v/>
      </c>
      <c r="N13" s="176" t="str">
        <f>IF($B13="", "", Data!O$22 - INDEX(SAP10TableU1, MATCH('3 INPUT SAP DATA'!$C$6, Data!$C$26:$C$47, 0), MATCH(SHD!CH$8, Data!$D$25:$O$25, 0)))</f>
        <v/>
      </c>
      <c r="O13" s="24" t="str">
        <f>IF($B13="","",'Infiltration &amp; Ventilation'!H13*0.33*'Infiltration &amp; Ventilation'!$D13*C13*0.024*Data!D$18)</f>
        <v/>
      </c>
      <c r="P13" s="24" t="str">
        <f>IF($B13="","",'Infiltration &amp; Ventilation'!I13*0.33*'Infiltration &amp; Ventilation'!$D13*D13*0.024*Data!E$18)</f>
        <v/>
      </c>
      <c r="Q13" s="24" t="str">
        <f>IF($B13="","",'Infiltration &amp; Ventilation'!J13*0.33*'Infiltration &amp; Ventilation'!$D13*E13*0.024*Data!F$18)</f>
        <v/>
      </c>
      <c r="R13" s="24" t="str">
        <f>IF($B13="","",'Infiltration &amp; Ventilation'!K13*0.33*'Infiltration &amp; Ventilation'!$D13*F13*0.024*Data!G$18)</f>
        <v/>
      </c>
      <c r="S13" s="24" t="str">
        <f>IF($B13="","",'Infiltration &amp; Ventilation'!L13*0.33*'Infiltration &amp; Ventilation'!$D13*G13*0.024*Data!H$18)</f>
        <v/>
      </c>
      <c r="T13" s="24" t="str">
        <f>IF($B13="","",'Infiltration &amp; Ventilation'!M13*0.33*'Infiltration &amp; Ventilation'!$D13*H13*0.024*Data!I$18)</f>
        <v/>
      </c>
      <c r="U13" s="24" t="str">
        <f>IF($B13="","",'Infiltration &amp; Ventilation'!N13*0.33*'Infiltration &amp; Ventilation'!$D13*I13*0.024*Data!J$18)</f>
        <v/>
      </c>
      <c r="V13" s="24" t="str">
        <f>IF($B13="","",'Infiltration &amp; Ventilation'!O13*0.33*'Infiltration &amp; Ventilation'!$D13*J13*0.024*Data!K$18)</f>
        <v/>
      </c>
      <c r="W13" s="24" t="str">
        <f>IF($B13="","",'Infiltration &amp; Ventilation'!P13*0.33*'Infiltration &amp; Ventilation'!$D13*K13*0.024*Data!L$18)</f>
        <v/>
      </c>
      <c r="X13" s="24" t="str">
        <f>IF($B13="","",'Infiltration &amp; Ventilation'!Q13*0.33*'Infiltration &amp; Ventilation'!$D13*L13*0.024*Data!M$18)</f>
        <v/>
      </c>
      <c r="Y13" s="24" t="str">
        <f>IF($B13="","",'Infiltration &amp; Ventilation'!R13*0.33*'Infiltration &amp; Ventilation'!$D13*M13*0.024*Data!N$18)</f>
        <v/>
      </c>
      <c r="Z13" s="24" t="str">
        <f>IF($B13="","",'Infiltration &amp; Ventilation'!S13*0.33*'Infiltration &amp; Ventilation'!$D13*N13*0.024*Data!O$18)</f>
        <v/>
      </c>
      <c r="AA13" s="24" t="str">
        <f>IF($B13="","",'Infiltration &amp; Ventilation'!T13*0.33*'Infiltration &amp; Ventilation'!$D13*C13*0.024*Data!D$18*(100%+Data!$B$162))</f>
        <v/>
      </c>
      <c r="AB13" s="24" t="str">
        <f>IF($B13="","",'Infiltration &amp; Ventilation'!U13*0.33*'Infiltration &amp; Ventilation'!$D13*D13*0.024*Data!E$18*(100%+Data!$B$162))</f>
        <v/>
      </c>
      <c r="AC13" s="24" t="str">
        <f>IF($B13="","",'Infiltration &amp; Ventilation'!V13*0.33*'Infiltration &amp; Ventilation'!$D13*E13*0.024*Data!F$18*(100%+Data!$B$162))</f>
        <v/>
      </c>
      <c r="AD13" s="24" t="str">
        <f>IF($B13="","",'Infiltration &amp; Ventilation'!W13*0.33*'Infiltration &amp; Ventilation'!$D13*F13*0.024*Data!G$18*(100%+Data!$B$162))</f>
        <v/>
      </c>
      <c r="AE13" s="24" t="str">
        <f>IF($B13="","",'Infiltration &amp; Ventilation'!X13*0.33*'Infiltration &amp; Ventilation'!$D13*G13*0.024*Data!H$18*(100%+Data!$B$162))</f>
        <v/>
      </c>
      <c r="AF13" s="24" t="str">
        <f>IF($B13="","",'Infiltration &amp; Ventilation'!Y13*0.33*'Infiltration &amp; Ventilation'!$D13*H13*0.024*Data!I$18*(100%+Data!$B$162))</f>
        <v/>
      </c>
      <c r="AG13" s="24" t="str">
        <f>IF($B13="","",'Infiltration &amp; Ventilation'!Z13*0.33*'Infiltration &amp; Ventilation'!$D13*I13*0.024*Data!J$18*(100%+Data!$B$162))</f>
        <v/>
      </c>
      <c r="AH13" s="24" t="str">
        <f>IF($B13="","",'Infiltration &amp; Ventilation'!AA13*0.33*'Infiltration &amp; Ventilation'!$D13*J13*0.024*Data!K$18*(100%+Data!$B$162))</f>
        <v/>
      </c>
      <c r="AI13" s="24" t="str">
        <f>IF($B13="","",'Infiltration &amp; Ventilation'!AB13*0.33*'Infiltration &amp; Ventilation'!$D13*K13*0.024*Data!L$18*(100%+Data!$B$162))</f>
        <v/>
      </c>
      <c r="AJ13" s="24" t="str">
        <f>IF($B13="","",'Infiltration &amp; Ventilation'!AC13*0.33*'Infiltration &amp; Ventilation'!$D13*L13*0.024*Data!M$18*(100%+Data!$B$162))</f>
        <v/>
      </c>
      <c r="AK13" s="24" t="str">
        <f>IF($B13="","",'Infiltration &amp; Ventilation'!AD13*0.33*'Infiltration &amp; Ventilation'!$D13*M13*0.024*Data!N$18*(100%+Data!$B$162))</f>
        <v/>
      </c>
      <c r="AL13" s="24" t="str">
        <f>IF($B13="","",'Infiltration &amp; Ventilation'!AE13*0.33*'Infiltration &amp; Ventilation'!$D13*N13*0.024*Data!O$18*(100%+Data!$B$162))</f>
        <v/>
      </c>
      <c r="AM13" s="24" t="str">
        <f>IF($B13="","",'3 INPUT SAP DATA'!$U17*C13*0.024*Data!D$18*(100%+Data!$B$152))</f>
        <v/>
      </c>
      <c r="AN13" s="24" t="str">
        <f>IF($B13="","",'3 INPUT SAP DATA'!$U17*D13*0.024*Data!E$18*(100%+Data!$B$152))</f>
        <v/>
      </c>
      <c r="AO13" s="24" t="str">
        <f>IF($B13="","",'3 INPUT SAP DATA'!$U17*E13*0.024*Data!F$18*(100%+Data!$B$152))</f>
        <v/>
      </c>
      <c r="AP13" s="24" t="str">
        <f>IF($B13="","",'3 INPUT SAP DATA'!$U17*F13*0.024*Data!G$18*(100%+Data!$B$152))</f>
        <v/>
      </c>
      <c r="AQ13" s="24" t="str">
        <f>IF($B13="","",'3 INPUT SAP DATA'!$U17*G13*0.024*Data!H$18*(100%+Data!$B$152))</f>
        <v/>
      </c>
      <c r="AR13" s="24" t="str">
        <f>IF($B13="","",'3 INPUT SAP DATA'!$U17*H13*0.024*Data!I$18*(100%+Data!$B$152))</f>
        <v/>
      </c>
      <c r="AS13" s="24" t="str">
        <f>IF($B13="","",'3 INPUT SAP DATA'!$U17*I13*0.024*Data!J$18*(100%+Data!$B$152))</f>
        <v/>
      </c>
      <c r="AT13" s="24" t="str">
        <f>IF($B13="","",'3 INPUT SAP DATA'!$U17*J13*0.024*Data!K$18*(100%+Data!$B$152))</f>
        <v/>
      </c>
      <c r="AU13" s="24" t="str">
        <f>IF($B13="","",'3 INPUT SAP DATA'!$U17*K13*0.024*Data!L$18*(100%+Data!$B$152))</f>
        <v/>
      </c>
      <c r="AV13" s="24" t="str">
        <f>IF($B13="","",'3 INPUT SAP DATA'!$U17*L13*0.024*Data!M$18*(100%+Data!$B$152))</f>
        <v/>
      </c>
      <c r="AW13" s="24" t="str">
        <f>IF($B13="","",'3 INPUT SAP DATA'!$U17*M13*0.024*Data!N$18*(100%+Data!$B$152))</f>
        <v/>
      </c>
      <c r="AX13" s="24" t="str">
        <f>IF($B13="","",'3 INPUT SAP DATA'!$U17*N13*0.024*Data!O$18*(100%+Data!$B$152))</f>
        <v/>
      </c>
      <c r="AY13" s="24" t="str">
        <f>IF($B13="","",'3 INPUT SAP DATA'!V17*0.024*Data!D$18*Utilisation!BK13)</f>
        <v/>
      </c>
      <c r="AZ13" s="24" t="str">
        <f>IF($B13="","",'3 INPUT SAP DATA'!W17*0.024*Data!E$18*Utilisation!BL13)</f>
        <v/>
      </c>
      <c r="BA13" s="24" t="str">
        <f>IF($B13="","",'3 INPUT SAP DATA'!X17*0.024*Data!F$18*Utilisation!BM13)</f>
        <v/>
      </c>
      <c r="BB13" s="24" t="str">
        <f>IF($B13="","",'3 INPUT SAP DATA'!Y17*0.024*Data!G$18*Utilisation!BN13)</f>
        <v/>
      </c>
      <c r="BC13" s="24" t="str">
        <f>IF($B13="","",'3 INPUT SAP DATA'!Z17*0.024*Data!H$18*Utilisation!BO13)</f>
        <v/>
      </c>
      <c r="BD13" s="24" t="str">
        <f>IF($B13="","",'3 INPUT SAP DATA'!AA17*0.024*Data!I$18*Utilisation!BP13)</f>
        <v/>
      </c>
      <c r="BE13" s="24" t="str">
        <f>IF($B13="","",'3 INPUT SAP DATA'!AB17*0.024*Data!J$18*Utilisation!BQ13)</f>
        <v/>
      </c>
      <c r="BF13" s="24" t="str">
        <f>IF($B13="","",'3 INPUT SAP DATA'!AC17*0.024*Data!K$18*Utilisation!BR13)</f>
        <v/>
      </c>
      <c r="BG13" s="24" t="str">
        <f>IF($B13="","",'3 INPUT SAP DATA'!AD17*0.024*Data!L$18*Utilisation!BS13)</f>
        <v/>
      </c>
      <c r="BH13" s="24" t="str">
        <f>IF($B13="","",'3 INPUT SAP DATA'!AE17*0.024*Data!M$18*Utilisation!BT13)</f>
        <v/>
      </c>
      <c r="BI13" s="24" t="str">
        <f>IF($B13="","",'3 INPUT SAP DATA'!AF17*0.024*Data!N$18*Utilisation!BU13)</f>
        <v/>
      </c>
      <c r="BJ13" s="24" t="str">
        <f>IF($B13="","",'3 INPUT SAP DATA'!AG17*0.024*Data!O$18*Utilisation!BV13)</f>
        <v/>
      </c>
      <c r="BK13" s="24" t="str">
        <f>IF($B13="","",IHG!CI14*0.024*Data!D$18*Utilisation!BK13)</f>
        <v/>
      </c>
      <c r="BL13" s="24" t="str">
        <f>IF($B13="","",IHG!CJ14*0.024*Data!E$18*Utilisation!BL13)</f>
        <v/>
      </c>
      <c r="BM13" s="24" t="str">
        <f>IF($B13="","",IHG!CK14*0.024*Data!F$18*Utilisation!BM13)</f>
        <v/>
      </c>
      <c r="BN13" s="24" t="str">
        <f>IF($B13="","",IHG!CL14*0.024*Data!G$18*Utilisation!BN13)</f>
        <v/>
      </c>
      <c r="BO13" s="24" t="str">
        <f>IF($B13="","",IHG!CM14*0.024*Data!H$18*Utilisation!BO13)</f>
        <v/>
      </c>
      <c r="BP13" s="24" t="str">
        <f>IF($B13="","",IHG!CN14*0.024*Data!I$18*Utilisation!BP13)</f>
        <v/>
      </c>
      <c r="BQ13" s="24" t="str">
        <f>IF($B13="","",IHG!CO14*0.024*Data!J$18*Utilisation!BQ13)</f>
        <v/>
      </c>
      <c r="BR13" s="24" t="str">
        <f>IF($B13="","",IHG!CP14*0.024*Data!K$18*Utilisation!BR13)</f>
        <v/>
      </c>
      <c r="BS13" s="24" t="str">
        <f>IF($B13="","",IHG!CQ14*0.024*Data!L$18*Utilisation!BS13)</f>
        <v/>
      </c>
      <c r="BT13" s="24" t="str">
        <f>IF($B13="","",IHG!CR14*0.024*Data!M$18*Utilisation!BT13)</f>
        <v/>
      </c>
      <c r="BU13" s="24" t="str">
        <f>IF($B13="","",IHG!CS14*0.024*Data!N$18*Utilisation!BU13)</f>
        <v/>
      </c>
      <c r="BV13" s="24" t="str">
        <f>IF($B13="","",IHG!CT14*0.024*Data!O$18*Utilisation!BV13)</f>
        <v/>
      </c>
      <c r="BW13" s="24" t="str">
        <f t="shared" si="80"/>
        <v/>
      </c>
      <c r="BX13" s="24" t="str">
        <f t="shared" si="81"/>
        <v/>
      </c>
      <c r="BY13" s="24" t="str">
        <f t="shared" si="82"/>
        <v/>
      </c>
      <c r="BZ13" s="24" t="str">
        <f t="shared" si="83"/>
        <v/>
      </c>
      <c r="CA13" s="24" t="str">
        <f t="shared" si="84"/>
        <v/>
      </c>
      <c r="CB13" s="24" t="str">
        <f t="shared" si="85"/>
        <v/>
      </c>
      <c r="CC13" s="24" t="str">
        <f t="shared" si="86"/>
        <v/>
      </c>
      <c r="CD13" s="24" t="str">
        <f t="shared" si="87"/>
        <v/>
      </c>
      <c r="CE13" s="24" t="str">
        <f t="shared" si="88"/>
        <v/>
      </c>
      <c r="CF13" s="24" t="str">
        <f t="shared" si="89"/>
        <v/>
      </c>
      <c r="CG13" s="24" t="str">
        <f t="shared" si="90"/>
        <v/>
      </c>
      <c r="CH13" s="24" t="str">
        <f t="shared" si="91"/>
        <v/>
      </c>
      <c r="CI13" s="36"/>
      <c r="CJ13" s="85" t="str">
        <f>IF($B13="","",IF(BW13&lt;(SUM($BW13:$CH13)*Data!$B$170),Data!$B$171,100%))</f>
        <v/>
      </c>
      <c r="CK13" s="85" t="str">
        <f>IF($B13="","",IF(BX13&lt;(SUM($BW13:$CH13)*Data!$B$170),Data!$B$171,100%))</f>
        <v/>
      </c>
      <c r="CL13" s="85" t="str">
        <f>IF($B13="","",IF(BY13&lt;(SUM($BW13:$CH13)*Data!$B$170),Data!$B$171,100%))</f>
        <v/>
      </c>
      <c r="CM13" s="85" t="str">
        <f>IF($B13="","",IF(BZ13&lt;(SUM($BW13:$CH13)*Data!$B$170),Data!$B$171,100%))</f>
        <v/>
      </c>
      <c r="CN13" s="85" t="str">
        <f>IF($B13="","",IF(CA13&lt;(SUM($BW13:$CH13)*Data!$B$170),Data!$B$171,100%))</f>
        <v/>
      </c>
      <c r="CO13" s="85" t="str">
        <f>IF($B13="","",IF(CB13&lt;(SUM($BW13:$CH13)*Data!$B$170),Data!$B$171,100%))</f>
        <v/>
      </c>
      <c r="CP13" s="85" t="str">
        <f>IF($B13="","",IF(CC13&lt;(SUM($BW13:$CH13)*Data!$B$170),Data!$B$171,100%))</f>
        <v/>
      </c>
      <c r="CQ13" s="85" t="str">
        <f>IF($B13="","",IF(CD13&lt;(SUM($BW13:$CH13)*Data!$B$170),Data!$B$171,100%))</f>
        <v/>
      </c>
      <c r="CR13" s="85" t="str">
        <f>IF($B13="","",IF(CE13&lt;(SUM($BW13:$CH13)*Data!$B$170),Data!$B$171,100%))</f>
        <v/>
      </c>
      <c r="CS13" s="85" t="str">
        <f>IF($B13="","",IF(CF13&lt;(SUM($BW13:$CH13)*Data!$B$170),Data!$B$171,100%))</f>
        <v/>
      </c>
      <c r="CT13" s="85" t="str">
        <f>IF($B13="","",IF(CG13&lt;(SUM($BW13:$CH13)*Data!$B$170),Data!$B$171,100%))</f>
        <v/>
      </c>
      <c r="CU13" s="85" t="str">
        <f>IF($B13="","",IF(CH13&lt;(SUM($BW13:$CH13)*Data!$B$170),Data!$B$171,100%))</f>
        <v/>
      </c>
      <c r="CV13" s="39"/>
      <c r="CW13" s="24" t="str">
        <f t="shared" si="92"/>
        <v/>
      </c>
      <c r="CX13" s="24" t="str">
        <f t="shared" si="93"/>
        <v/>
      </c>
      <c r="CY13" s="24" t="str">
        <f t="shared" si="94"/>
        <v/>
      </c>
      <c r="CZ13" s="24" t="str">
        <f t="shared" si="95"/>
        <v/>
      </c>
      <c r="DA13" s="24" t="str">
        <f t="shared" si="96"/>
        <v/>
      </c>
      <c r="DB13" s="24" t="str">
        <f t="shared" si="97"/>
        <v/>
      </c>
      <c r="DC13" s="24" t="str">
        <f t="shared" si="98"/>
        <v/>
      </c>
      <c r="DD13" s="24" t="str">
        <f t="shared" si="99"/>
        <v/>
      </c>
      <c r="DE13" s="24" t="str">
        <f t="shared" si="100"/>
        <v/>
      </c>
      <c r="DF13" s="24" t="str">
        <f t="shared" si="101"/>
        <v/>
      </c>
      <c r="DG13" s="24" t="str">
        <f t="shared" si="102"/>
        <v/>
      </c>
      <c r="DH13" s="24" t="str">
        <f t="shared" si="103"/>
        <v/>
      </c>
      <c r="DI13" s="24" t="str">
        <f t="shared" si="104"/>
        <v/>
      </c>
      <c r="DJ13" s="24" t="str">
        <f t="shared" si="105"/>
        <v/>
      </c>
      <c r="DK13" s="24" t="str">
        <f t="shared" si="106"/>
        <v/>
      </c>
      <c r="DL13" s="24" t="str">
        <f t="shared" si="107"/>
        <v/>
      </c>
      <c r="DM13" s="24" t="str">
        <f t="shared" si="108"/>
        <v/>
      </c>
      <c r="DN13" s="24" t="str">
        <f t="shared" si="109"/>
        <v/>
      </c>
      <c r="DO13" s="24" t="str">
        <f t="shared" si="110"/>
        <v/>
      </c>
      <c r="DP13" s="24" t="str">
        <f t="shared" si="111"/>
        <v/>
      </c>
      <c r="DQ13" s="24" t="str">
        <f t="shared" si="112"/>
        <v/>
      </c>
      <c r="DR13" s="24" t="str">
        <f t="shared" si="113"/>
        <v/>
      </c>
      <c r="DS13" s="24" t="str">
        <f t="shared" si="114"/>
        <v/>
      </c>
      <c r="DT13" s="24" t="str">
        <f t="shared" si="115"/>
        <v/>
      </c>
      <c r="DU13" s="24" t="str">
        <f t="shared" si="116"/>
        <v/>
      </c>
      <c r="DV13" s="24" t="str">
        <f t="shared" si="117"/>
        <v/>
      </c>
      <c r="DW13" s="24" t="str">
        <f t="shared" si="118"/>
        <v/>
      </c>
      <c r="DX13" s="24" t="str">
        <f t="shared" si="119"/>
        <v/>
      </c>
      <c r="DY13" s="24" t="str">
        <f t="shared" si="120"/>
        <v/>
      </c>
      <c r="DZ13" s="24" t="str">
        <f t="shared" si="121"/>
        <v/>
      </c>
      <c r="EA13" s="24" t="str">
        <f t="shared" si="122"/>
        <v/>
      </c>
      <c r="EB13" s="24" t="str">
        <f t="shared" si="123"/>
        <v/>
      </c>
      <c r="EC13" s="24" t="str">
        <f t="shared" si="124"/>
        <v/>
      </c>
      <c r="ED13" s="24" t="str">
        <f t="shared" si="125"/>
        <v/>
      </c>
      <c r="EE13" s="24" t="str">
        <f t="shared" si="126"/>
        <v/>
      </c>
      <c r="EF13" s="24" t="str">
        <f t="shared" si="129"/>
        <v/>
      </c>
      <c r="EG13" s="24" t="str">
        <f t="shared" si="130"/>
        <v/>
      </c>
      <c r="EH13" s="24" t="str">
        <f t="shared" si="131"/>
        <v/>
      </c>
      <c r="EI13" s="85" t="str">
        <f t="shared" si="43"/>
        <v/>
      </c>
      <c r="EJ13" s="85" t="str">
        <f>IF($B13="","",MAX(0,EI13-Data!$B$166))</f>
        <v/>
      </c>
      <c r="EK13" s="88" t="str">
        <f>IF($B13="","",IF($EJ13&gt;0,
AY13*($EG13*Data!$B$166/$EH13),
AY13))</f>
        <v/>
      </c>
      <c r="EL13" s="88" t="str">
        <f>IF($B13="","",IF($EJ13&gt;0,
AZ13*($EG13*Data!$B$166/$EH13),
AZ13))</f>
        <v/>
      </c>
      <c r="EM13" s="88" t="str">
        <f>IF($B13="","",IF($EJ13&gt;0,
BA13*($EG13*Data!$B$166/$EH13),
BA13))</f>
        <v/>
      </c>
      <c r="EN13" s="88" t="str">
        <f>IF($B13="","",IF($EJ13&gt;0,
BB13*($EG13*Data!$B$166/$EH13),
BB13))</f>
        <v/>
      </c>
      <c r="EO13" s="88" t="str">
        <f>IF($B13="","",IF($EJ13&gt;0,
BC13*($EG13*Data!$B$166/$EH13),
BC13))</f>
        <v/>
      </c>
      <c r="EP13" s="88" t="str">
        <f>IF($B13="","",IF($EJ13&gt;0,
BD13*($EG13*Data!$B$166/$EH13),
BD13))</f>
        <v/>
      </c>
      <c r="EQ13" s="88" t="str">
        <f>IF($B13="","",IF($EJ13&gt;0,
BE13*($EG13*Data!$B$166/$EH13),
BE13))</f>
        <v/>
      </c>
      <c r="ER13" s="88" t="str">
        <f>IF($B13="","",IF($EJ13&gt;0,
BF13*($EG13*Data!$B$166/$EH13),
BF13))</f>
        <v/>
      </c>
      <c r="ES13" s="88" t="str">
        <f>IF($B13="","",IF($EJ13&gt;0,
BG13*($EG13*Data!$B$166/$EH13),
BG13))</f>
        <v/>
      </c>
      <c r="ET13" s="88" t="str">
        <f>IF($B13="","",IF($EJ13&gt;0,
BH13*($EG13*Data!$B$166/$EH13),
BH13))</f>
        <v/>
      </c>
      <c r="EU13" s="88" t="str">
        <f>IF($B13="","",IF($EJ13&gt;0,
BI13*($EG13*Data!$B$166/$EH13),
BI13))</f>
        <v/>
      </c>
      <c r="EV13" s="88" t="str">
        <f>IF($B13="","",IF($EJ13&gt;0,
BJ13*($EG13*Data!$B$166/$EH13),
BJ13))</f>
        <v/>
      </c>
      <c r="EW13" s="88" t="str">
        <f t="shared" si="127"/>
        <v/>
      </c>
      <c r="EX13" s="85" t="str">
        <f t="shared" si="128"/>
        <v/>
      </c>
      <c r="EY13" s="88" t="str">
        <f t="shared" si="44"/>
        <v/>
      </c>
      <c r="EZ13" s="24" t="str">
        <f t="shared" si="45"/>
        <v/>
      </c>
      <c r="FA13" s="24" t="str">
        <f t="shared" si="46"/>
        <v/>
      </c>
      <c r="FB13" s="24" t="str">
        <f t="shared" si="47"/>
        <v/>
      </c>
      <c r="FC13" s="24" t="str">
        <f t="shared" si="48"/>
        <v/>
      </c>
      <c r="FD13" s="24" t="str">
        <f t="shared" si="49"/>
        <v/>
      </c>
      <c r="FE13" s="24" t="str">
        <f t="shared" si="50"/>
        <v/>
      </c>
      <c r="FF13" s="24" t="str">
        <f t="shared" si="51"/>
        <v/>
      </c>
      <c r="FG13" s="24" t="str">
        <f t="shared" si="52"/>
        <v/>
      </c>
      <c r="FH13" s="24" t="str">
        <f t="shared" si="53"/>
        <v/>
      </c>
      <c r="FI13" s="24" t="str">
        <f t="shared" si="54"/>
        <v/>
      </c>
      <c r="FJ13" s="24" t="str">
        <f t="shared" si="55"/>
        <v/>
      </c>
      <c r="FK13" s="24" t="str">
        <f t="shared" si="56"/>
        <v/>
      </c>
      <c r="FL13" s="24" t="str">
        <f t="shared" si="57"/>
        <v/>
      </c>
      <c r="FM13" s="24" t="str">
        <f t="shared" si="58"/>
        <v/>
      </c>
      <c r="FN13" s="24" t="str">
        <f t="shared" si="59"/>
        <v/>
      </c>
      <c r="FO13" s="24" t="str">
        <f t="shared" si="60"/>
        <v/>
      </c>
      <c r="FP13" s="24" t="str">
        <f t="shared" si="61"/>
        <v/>
      </c>
      <c r="FQ13" s="24" t="str">
        <f t="shared" si="62"/>
        <v/>
      </c>
      <c r="FR13" s="24" t="str">
        <f t="shared" si="63"/>
        <v/>
      </c>
      <c r="FS13" s="24" t="str">
        <f t="shared" si="64"/>
        <v/>
      </c>
      <c r="FT13" s="24" t="str">
        <f t="shared" si="65"/>
        <v/>
      </c>
      <c r="FU13" s="24" t="str">
        <f t="shared" si="66"/>
        <v/>
      </c>
      <c r="FV13" s="24" t="str">
        <f t="shared" si="67"/>
        <v/>
      </c>
      <c r="FW13" s="24" t="str">
        <f t="shared" si="68"/>
        <v/>
      </c>
      <c r="FX13" s="24" t="str">
        <f t="shared" si="69"/>
        <v/>
      </c>
      <c r="FY13" s="24" t="str">
        <f t="shared" si="70"/>
        <v/>
      </c>
      <c r="FZ13" s="24" t="str">
        <f t="shared" si="71"/>
        <v/>
      </c>
      <c r="GA13" s="24" t="str">
        <f t="shared" si="72"/>
        <v/>
      </c>
      <c r="GB13" s="24" t="str">
        <f t="shared" si="73"/>
        <v/>
      </c>
      <c r="GC13" s="24" t="str">
        <f t="shared" si="74"/>
        <v/>
      </c>
      <c r="GD13" s="24" t="str">
        <f t="shared" si="75"/>
        <v/>
      </c>
      <c r="GE13" s="24" t="str">
        <f t="shared" si="76"/>
        <v/>
      </c>
      <c r="GF13" s="24" t="str">
        <f t="shared" si="77"/>
        <v/>
      </c>
      <c r="GG13" s="24" t="str">
        <f t="shared" si="78"/>
        <v/>
      </c>
      <c r="GH13" s="24" t="str">
        <f t="shared" si="79"/>
        <v/>
      </c>
    </row>
    <row r="14" spans="2:190" s="17" customFormat="1" ht="19.899999999999999" customHeight="1">
      <c r="B14" s="16" t="str">
        <f>IF('3 INPUT SAP DATA'!H18="","",'3 INPUT SAP DATA'!H18)</f>
        <v/>
      </c>
      <c r="C14" s="176" t="str">
        <f>IF($B14="", "", Data!D$22 - INDEX(SAP10TableU1, MATCH('3 INPUT SAP DATA'!$C$6, Data!$C$26:$C$47, 0), MATCH(SHD!BW$8, Data!$D$25:$O$25, 0)))</f>
        <v/>
      </c>
      <c r="D14" s="176" t="str">
        <f>IF($B14="", "", Data!E$22 - INDEX(SAP10TableU1, MATCH('3 INPUT SAP DATA'!$C$6, Data!$C$26:$C$47, 0), MATCH(SHD!BX$8, Data!$D$25:$O$25, 0)))</f>
        <v/>
      </c>
      <c r="E14" s="176" t="str">
        <f>IF($B14="", "", Data!F$22 - INDEX(SAP10TableU1, MATCH('3 INPUT SAP DATA'!$C$6, Data!$C$26:$C$47, 0), MATCH(SHD!BY$8, Data!$D$25:$O$25, 0)))</f>
        <v/>
      </c>
      <c r="F14" s="176" t="str">
        <f>IF($B14="", "", Data!G$22 - INDEX(SAP10TableU1, MATCH('3 INPUT SAP DATA'!$C$6, Data!$C$26:$C$47, 0), MATCH(SHD!BZ$8, Data!$D$25:$O$25, 0)))</f>
        <v/>
      </c>
      <c r="G14" s="176" t="str">
        <f>IF($B14="", "", Data!H$22 - INDEX(SAP10TableU1, MATCH('3 INPUT SAP DATA'!$C$6, Data!$C$26:$C$47, 0), MATCH(SHD!CA$8, Data!$D$25:$O$25, 0)))</f>
        <v/>
      </c>
      <c r="H14" s="176" t="str">
        <f>IF($B14="", "", Data!I$22 - INDEX(SAP10TableU1, MATCH('3 INPUT SAP DATA'!$C$6, Data!$C$26:$C$47, 0), MATCH(SHD!CB$8, Data!$D$25:$O$25, 0)))</f>
        <v/>
      </c>
      <c r="I14" s="176" t="str">
        <f>IF($B14="", "", Data!J$22 - INDEX(SAP10TableU1, MATCH('3 INPUT SAP DATA'!$C$6, Data!$C$26:$C$47, 0), MATCH(SHD!CC$8, Data!$D$25:$O$25, 0)))</f>
        <v/>
      </c>
      <c r="J14" s="176" t="str">
        <f>IF($B14="", "", Data!K$22 - INDEX(SAP10TableU1, MATCH('3 INPUT SAP DATA'!$C$6, Data!$C$26:$C$47, 0), MATCH(SHD!CD$8, Data!$D$25:$O$25, 0)))</f>
        <v/>
      </c>
      <c r="K14" s="176" t="str">
        <f>IF($B14="", "", Data!L$22 - INDEX(SAP10TableU1, MATCH('3 INPUT SAP DATA'!$C$6, Data!$C$26:$C$47, 0), MATCH(SHD!CE$8, Data!$D$25:$O$25, 0)))</f>
        <v/>
      </c>
      <c r="L14" s="176" t="str">
        <f>IF($B14="", "", Data!M$22 - INDEX(SAP10TableU1, MATCH('3 INPUT SAP DATA'!$C$6, Data!$C$26:$C$47, 0), MATCH(SHD!CF$8, Data!$D$25:$O$25, 0)))</f>
        <v/>
      </c>
      <c r="M14" s="176" t="str">
        <f>IF($B14="", "", Data!N$22 - INDEX(SAP10TableU1, MATCH('3 INPUT SAP DATA'!$C$6, Data!$C$26:$C$47, 0), MATCH(SHD!CG$8, Data!$D$25:$O$25, 0)))</f>
        <v/>
      </c>
      <c r="N14" s="176" t="str">
        <f>IF($B14="", "", Data!O$22 - INDEX(SAP10TableU1, MATCH('3 INPUT SAP DATA'!$C$6, Data!$C$26:$C$47, 0), MATCH(SHD!CH$8, Data!$D$25:$O$25, 0)))</f>
        <v/>
      </c>
      <c r="O14" s="24" t="str">
        <f>IF($B14="","",'Infiltration &amp; Ventilation'!H14*0.33*'Infiltration &amp; Ventilation'!$D14*C14*0.024*Data!D$18)</f>
        <v/>
      </c>
      <c r="P14" s="24" t="str">
        <f>IF($B14="","",'Infiltration &amp; Ventilation'!I14*0.33*'Infiltration &amp; Ventilation'!$D14*D14*0.024*Data!E$18)</f>
        <v/>
      </c>
      <c r="Q14" s="24" t="str">
        <f>IF($B14="","",'Infiltration &amp; Ventilation'!J14*0.33*'Infiltration &amp; Ventilation'!$D14*E14*0.024*Data!F$18)</f>
        <v/>
      </c>
      <c r="R14" s="24" t="str">
        <f>IF($B14="","",'Infiltration &amp; Ventilation'!K14*0.33*'Infiltration &amp; Ventilation'!$D14*F14*0.024*Data!G$18)</f>
        <v/>
      </c>
      <c r="S14" s="24" t="str">
        <f>IF($B14="","",'Infiltration &amp; Ventilation'!L14*0.33*'Infiltration &amp; Ventilation'!$D14*G14*0.024*Data!H$18)</f>
        <v/>
      </c>
      <c r="T14" s="24" t="str">
        <f>IF($B14="","",'Infiltration &amp; Ventilation'!M14*0.33*'Infiltration &amp; Ventilation'!$D14*H14*0.024*Data!I$18)</f>
        <v/>
      </c>
      <c r="U14" s="24" t="str">
        <f>IF($B14="","",'Infiltration &amp; Ventilation'!N14*0.33*'Infiltration &amp; Ventilation'!$D14*I14*0.024*Data!J$18)</f>
        <v/>
      </c>
      <c r="V14" s="24" t="str">
        <f>IF($B14="","",'Infiltration &amp; Ventilation'!O14*0.33*'Infiltration &amp; Ventilation'!$D14*J14*0.024*Data!K$18)</f>
        <v/>
      </c>
      <c r="W14" s="24" t="str">
        <f>IF($B14="","",'Infiltration &amp; Ventilation'!P14*0.33*'Infiltration &amp; Ventilation'!$D14*K14*0.024*Data!L$18)</f>
        <v/>
      </c>
      <c r="X14" s="24" t="str">
        <f>IF($B14="","",'Infiltration &amp; Ventilation'!Q14*0.33*'Infiltration &amp; Ventilation'!$D14*L14*0.024*Data!M$18)</f>
        <v/>
      </c>
      <c r="Y14" s="24" t="str">
        <f>IF($B14="","",'Infiltration &amp; Ventilation'!R14*0.33*'Infiltration &amp; Ventilation'!$D14*M14*0.024*Data!N$18)</f>
        <v/>
      </c>
      <c r="Z14" s="24" t="str">
        <f>IF($B14="","",'Infiltration &amp; Ventilation'!S14*0.33*'Infiltration &amp; Ventilation'!$D14*N14*0.024*Data!O$18)</f>
        <v/>
      </c>
      <c r="AA14" s="24" t="str">
        <f>IF($B14="","",'Infiltration &amp; Ventilation'!T14*0.33*'Infiltration &amp; Ventilation'!$D14*C14*0.024*Data!D$18*(100%+Data!$B$162))</f>
        <v/>
      </c>
      <c r="AB14" s="24" t="str">
        <f>IF($B14="","",'Infiltration &amp; Ventilation'!U14*0.33*'Infiltration &amp; Ventilation'!$D14*D14*0.024*Data!E$18*(100%+Data!$B$162))</f>
        <v/>
      </c>
      <c r="AC14" s="24" t="str">
        <f>IF($B14="","",'Infiltration &amp; Ventilation'!V14*0.33*'Infiltration &amp; Ventilation'!$D14*E14*0.024*Data!F$18*(100%+Data!$B$162))</f>
        <v/>
      </c>
      <c r="AD14" s="24" t="str">
        <f>IF($B14="","",'Infiltration &amp; Ventilation'!W14*0.33*'Infiltration &amp; Ventilation'!$D14*F14*0.024*Data!G$18*(100%+Data!$B$162))</f>
        <v/>
      </c>
      <c r="AE14" s="24" t="str">
        <f>IF($B14="","",'Infiltration &amp; Ventilation'!X14*0.33*'Infiltration &amp; Ventilation'!$D14*G14*0.024*Data!H$18*(100%+Data!$B$162))</f>
        <v/>
      </c>
      <c r="AF14" s="24" t="str">
        <f>IF($B14="","",'Infiltration &amp; Ventilation'!Y14*0.33*'Infiltration &amp; Ventilation'!$D14*H14*0.024*Data!I$18*(100%+Data!$B$162))</f>
        <v/>
      </c>
      <c r="AG14" s="24" t="str">
        <f>IF($B14="","",'Infiltration &amp; Ventilation'!Z14*0.33*'Infiltration &amp; Ventilation'!$D14*I14*0.024*Data!J$18*(100%+Data!$B$162))</f>
        <v/>
      </c>
      <c r="AH14" s="24" t="str">
        <f>IF($B14="","",'Infiltration &amp; Ventilation'!AA14*0.33*'Infiltration &amp; Ventilation'!$D14*J14*0.024*Data!K$18*(100%+Data!$B$162))</f>
        <v/>
      </c>
      <c r="AI14" s="24" t="str">
        <f>IF($B14="","",'Infiltration &amp; Ventilation'!AB14*0.33*'Infiltration &amp; Ventilation'!$D14*K14*0.024*Data!L$18*(100%+Data!$B$162))</f>
        <v/>
      </c>
      <c r="AJ14" s="24" t="str">
        <f>IF($B14="","",'Infiltration &amp; Ventilation'!AC14*0.33*'Infiltration &amp; Ventilation'!$D14*L14*0.024*Data!M$18*(100%+Data!$B$162))</f>
        <v/>
      </c>
      <c r="AK14" s="24" t="str">
        <f>IF($B14="","",'Infiltration &amp; Ventilation'!AD14*0.33*'Infiltration &amp; Ventilation'!$D14*M14*0.024*Data!N$18*(100%+Data!$B$162))</f>
        <v/>
      </c>
      <c r="AL14" s="24" t="str">
        <f>IF($B14="","",'Infiltration &amp; Ventilation'!AE14*0.33*'Infiltration &amp; Ventilation'!$D14*N14*0.024*Data!O$18*(100%+Data!$B$162))</f>
        <v/>
      </c>
      <c r="AM14" s="24" t="str">
        <f>IF($B14="","",'3 INPUT SAP DATA'!$U18*C14*0.024*Data!D$18*(100%+Data!$B$152))</f>
        <v/>
      </c>
      <c r="AN14" s="24" t="str">
        <f>IF($B14="","",'3 INPUT SAP DATA'!$U18*D14*0.024*Data!E$18*(100%+Data!$B$152))</f>
        <v/>
      </c>
      <c r="AO14" s="24" t="str">
        <f>IF($B14="","",'3 INPUT SAP DATA'!$U18*E14*0.024*Data!F$18*(100%+Data!$B$152))</f>
        <v/>
      </c>
      <c r="AP14" s="24" t="str">
        <f>IF($B14="","",'3 INPUT SAP DATA'!$U18*F14*0.024*Data!G$18*(100%+Data!$B$152))</f>
        <v/>
      </c>
      <c r="AQ14" s="24" t="str">
        <f>IF($B14="","",'3 INPUT SAP DATA'!$U18*G14*0.024*Data!H$18*(100%+Data!$B$152))</f>
        <v/>
      </c>
      <c r="AR14" s="24" t="str">
        <f>IF($B14="","",'3 INPUT SAP DATA'!$U18*H14*0.024*Data!I$18*(100%+Data!$B$152))</f>
        <v/>
      </c>
      <c r="AS14" s="24" t="str">
        <f>IF($B14="","",'3 INPUT SAP DATA'!$U18*I14*0.024*Data!J$18*(100%+Data!$B$152))</f>
        <v/>
      </c>
      <c r="AT14" s="24" t="str">
        <f>IF($B14="","",'3 INPUT SAP DATA'!$U18*J14*0.024*Data!K$18*(100%+Data!$B$152))</f>
        <v/>
      </c>
      <c r="AU14" s="24" t="str">
        <f>IF($B14="","",'3 INPUT SAP DATA'!$U18*K14*0.024*Data!L$18*(100%+Data!$B$152))</f>
        <v/>
      </c>
      <c r="AV14" s="24" t="str">
        <f>IF($B14="","",'3 INPUT SAP DATA'!$U18*L14*0.024*Data!M$18*(100%+Data!$B$152))</f>
        <v/>
      </c>
      <c r="AW14" s="24" t="str">
        <f>IF($B14="","",'3 INPUT SAP DATA'!$U18*M14*0.024*Data!N$18*(100%+Data!$B$152))</f>
        <v/>
      </c>
      <c r="AX14" s="24" t="str">
        <f>IF($B14="","",'3 INPUT SAP DATA'!$U18*N14*0.024*Data!O$18*(100%+Data!$B$152))</f>
        <v/>
      </c>
      <c r="AY14" s="24" t="str">
        <f>IF($B14="","",'3 INPUT SAP DATA'!V18*0.024*Data!D$18*Utilisation!BK14)</f>
        <v/>
      </c>
      <c r="AZ14" s="24" t="str">
        <f>IF($B14="","",'3 INPUT SAP DATA'!W18*0.024*Data!E$18*Utilisation!BL14)</f>
        <v/>
      </c>
      <c r="BA14" s="24" t="str">
        <f>IF($B14="","",'3 INPUT SAP DATA'!X18*0.024*Data!F$18*Utilisation!BM14)</f>
        <v/>
      </c>
      <c r="BB14" s="24" t="str">
        <f>IF($B14="","",'3 INPUT SAP DATA'!Y18*0.024*Data!G$18*Utilisation!BN14)</f>
        <v/>
      </c>
      <c r="BC14" s="24" t="str">
        <f>IF($B14="","",'3 INPUT SAP DATA'!Z18*0.024*Data!H$18*Utilisation!BO14)</f>
        <v/>
      </c>
      <c r="BD14" s="24" t="str">
        <f>IF($B14="","",'3 INPUT SAP DATA'!AA18*0.024*Data!I$18*Utilisation!BP14)</f>
        <v/>
      </c>
      <c r="BE14" s="24" t="str">
        <f>IF($B14="","",'3 INPUT SAP DATA'!AB18*0.024*Data!J$18*Utilisation!BQ14)</f>
        <v/>
      </c>
      <c r="BF14" s="24" t="str">
        <f>IF($B14="","",'3 INPUT SAP DATA'!AC18*0.024*Data!K$18*Utilisation!BR14)</f>
        <v/>
      </c>
      <c r="BG14" s="24" t="str">
        <f>IF($B14="","",'3 INPUT SAP DATA'!AD18*0.024*Data!L$18*Utilisation!BS14)</f>
        <v/>
      </c>
      <c r="BH14" s="24" t="str">
        <f>IF($B14="","",'3 INPUT SAP DATA'!AE18*0.024*Data!M$18*Utilisation!BT14)</f>
        <v/>
      </c>
      <c r="BI14" s="24" t="str">
        <f>IF($B14="","",'3 INPUT SAP DATA'!AF18*0.024*Data!N$18*Utilisation!BU14)</f>
        <v/>
      </c>
      <c r="BJ14" s="24" t="str">
        <f>IF($B14="","",'3 INPUT SAP DATA'!AG18*0.024*Data!O$18*Utilisation!BV14)</f>
        <v/>
      </c>
      <c r="BK14" s="24" t="str">
        <f>IF($B14="","",IHG!CI15*0.024*Data!D$18*Utilisation!BK14)</f>
        <v/>
      </c>
      <c r="BL14" s="24" t="str">
        <f>IF($B14="","",IHG!CJ15*0.024*Data!E$18*Utilisation!BL14)</f>
        <v/>
      </c>
      <c r="BM14" s="24" t="str">
        <f>IF($B14="","",IHG!CK15*0.024*Data!F$18*Utilisation!BM14)</f>
        <v/>
      </c>
      <c r="BN14" s="24" t="str">
        <f>IF($B14="","",IHG!CL15*0.024*Data!G$18*Utilisation!BN14)</f>
        <v/>
      </c>
      <c r="BO14" s="24" t="str">
        <f>IF($B14="","",IHG!CM15*0.024*Data!H$18*Utilisation!BO14)</f>
        <v/>
      </c>
      <c r="BP14" s="24" t="str">
        <f>IF($B14="","",IHG!CN15*0.024*Data!I$18*Utilisation!BP14)</f>
        <v/>
      </c>
      <c r="BQ14" s="24" t="str">
        <f>IF($B14="","",IHG!CO15*0.024*Data!J$18*Utilisation!BQ14)</f>
        <v/>
      </c>
      <c r="BR14" s="24" t="str">
        <f>IF($B14="","",IHG!CP15*0.024*Data!K$18*Utilisation!BR14)</f>
        <v/>
      </c>
      <c r="BS14" s="24" t="str">
        <f>IF($B14="","",IHG!CQ15*0.024*Data!L$18*Utilisation!BS14)</f>
        <v/>
      </c>
      <c r="BT14" s="24" t="str">
        <f>IF($B14="","",IHG!CR15*0.024*Data!M$18*Utilisation!BT14)</f>
        <v/>
      </c>
      <c r="BU14" s="24" t="str">
        <f>IF($B14="","",IHG!CS15*0.024*Data!N$18*Utilisation!BU14)</f>
        <v/>
      </c>
      <c r="BV14" s="24" t="str">
        <f>IF($B14="","",IHG!CT15*0.024*Data!O$18*Utilisation!BV14)</f>
        <v/>
      </c>
      <c r="BW14" s="24" t="str">
        <f t="shared" si="80"/>
        <v/>
      </c>
      <c r="BX14" s="24" t="str">
        <f t="shared" si="81"/>
        <v/>
      </c>
      <c r="BY14" s="24" t="str">
        <f t="shared" si="82"/>
        <v/>
      </c>
      <c r="BZ14" s="24" t="str">
        <f t="shared" si="83"/>
        <v/>
      </c>
      <c r="CA14" s="24" t="str">
        <f t="shared" si="84"/>
        <v/>
      </c>
      <c r="CB14" s="24" t="str">
        <f t="shared" si="85"/>
        <v/>
      </c>
      <c r="CC14" s="24" t="str">
        <f t="shared" si="86"/>
        <v/>
      </c>
      <c r="CD14" s="24" t="str">
        <f t="shared" si="87"/>
        <v/>
      </c>
      <c r="CE14" s="24" t="str">
        <f t="shared" si="88"/>
        <v/>
      </c>
      <c r="CF14" s="24" t="str">
        <f t="shared" si="89"/>
        <v/>
      </c>
      <c r="CG14" s="24" t="str">
        <f t="shared" si="90"/>
        <v/>
      </c>
      <c r="CH14" s="24" t="str">
        <f t="shared" si="91"/>
        <v/>
      </c>
      <c r="CI14" s="36"/>
      <c r="CJ14" s="85" t="str">
        <f>IF($B14="","",IF(BW14&lt;(SUM($BW14:$CH14)*Data!$B$170),Data!$B$171,100%))</f>
        <v/>
      </c>
      <c r="CK14" s="85" t="str">
        <f>IF($B14="","",IF(BX14&lt;(SUM($BW14:$CH14)*Data!$B$170),Data!$B$171,100%))</f>
        <v/>
      </c>
      <c r="CL14" s="85" t="str">
        <f>IF($B14="","",IF(BY14&lt;(SUM($BW14:$CH14)*Data!$B$170),Data!$B$171,100%))</f>
        <v/>
      </c>
      <c r="CM14" s="85" t="str">
        <f>IF($B14="","",IF(BZ14&lt;(SUM($BW14:$CH14)*Data!$B$170),Data!$B$171,100%))</f>
        <v/>
      </c>
      <c r="CN14" s="85" t="str">
        <f>IF($B14="","",IF(CA14&lt;(SUM($BW14:$CH14)*Data!$B$170),Data!$B$171,100%))</f>
        <v/>
      </c>
      <c r="CO14" s="85" t="str">
        <f>IF($B14="","",IF(CB14&lt;(SUM($BW14:$CH14)*Data!$B$170),Data!$B$171,100%))</f>
        <v/>
      </c>
      <c r="CP14" s="85" t="str">
        <f>IF($B14="","",IF(CC14&lt;(SUM($BW14:$CH14)*Data!$B$170),Data!$B$171,100%))</f>
        <v/>
      </c>
      <c r="CQ14" s="85" t="str">
        <f>IF($B14="","",IF(CD14&lt;(SUM($BW14:$CH14)*Data!$B$170),Data!$B$171,100%))</f>
        <v/>
      </c>
      <c r="CR14" s="85" t="str">
        <f>IF($B14="","",IF(CE14&lt;(SUM($BW14:$CH14)*Data!$B$170),Data!$B$171,100%))</f>
        <v/>
      </c>
      <c r="CS14" s="85" t="str">
        <f>IF($B14="","",IF(CF14&lt;(SUM($BW14:$CH14)*Data!$B$170),Data!$B$171,100%))</f>
        <v/>
      </c>
      <c r="CT14" s="85" t="str">
        <f>IF($B14="","",IF(CG14&lt;(SUM($BW14:$CH14)*Data!$B$170),Data!$B$171,100%))</f>
        <v/>
      </c>
      <c r="CU14" s="85" t="str">
        <f>IF($B14="","",IF(CH14&lt;(SUM($BW14:$CH14)*Data!$B$170),Data!$B$171,100%))</f>
        <v/>
      </c>
      <c r="CV14" s="39"/>
      <c r="CW14" s="24" t="str">
        <f t="shared" si="92"/>
        <v/>
      </c>
      <c r="CX14" s="24" t="str">
        <f t="shared" si="93"/>
        <v/>
      </c>
      <c r="CY14" s="24" t="str">
        <f t="shared" si="94"/>
        <v/>
      </c>
      <c r="CZ14" s="24" t="str">
        <f t="shared" si="95"/>
        <v/>
      </c>
      <c r="DA14" s="24" t="str">
        <f t="shared" si="96"/>
        <v/>
      </c>
      <c r="DB14" s="24" t="str">
        <f t="shared" si="97"/>
        <v/>
      </c>
      <c r="DC14" s="24" t="str">
        <f t="shared" si="98"/>
        <v/>
      </c>
      <c r="DD14" s="24" t="str">
        <f t="shared" si="99"/>
        <v/>
      </c>
      <c r="DE14" s="24" t="str">
        <f t="shared" si="100"/>
        <v/>
      </c>
      <c r="DF14" s="24" t="str">
        <f t="shared" si="101"/>
        <v/>
      </c>
      <c r="DG14" s="24" t="str">
        <f t="shared" si="102"/>
        <v/>
      </c>
      <c r="DH14" s="24" t="str">
        <f t="shared" si="103"/>
        <v/>
      </c>
      <c r="DI14" s="24" t="str">
        <f t="shared" si="104"/>
        <v/>
      </c>
      <c r="DJ14" s="24" t="str">
        <f t="shared" si="105"/>
        <v/>
      </c>
      <c r="DK14" s="24" t="str">
        <f t="shared" si="106"/>
        <v/>
      </c>
      <c r="DL14" s="24" t="str">
        <f t="shared" si="107"/>
        <v/>
      </c>
      <c r="DM14" s="24" t="str">
        <f t="shared" si="108"/>
        <v/>
      </c>
      <c r="DN14" s="24" t="str">
        <f t="shared" si="109"/>
        <v/>
      </c>
      <c r="DO14" s="24" t="str">
        <f t="shared" si="110"/>
        <v/>
      </c>
      <c r="DP14" s="24" t="str">
        <f t="shared" si="111"/>
        <v/>
      </c>
      <c r="DQ14" s="24" t="str">
        <f t="shared" si="112"/>
        <v/>
      </c>
      <c r="DR14" s="24" t="str">
        <f t="shared" si="113"/>
        <v/>
      </c>
      <c r="DS14" s="24" t="str">
        <f t="shared" si="114"/>
        <v/>
      </c>
      <c r="DT14" s="24" t="str">
        <f t="shared" si="115"/>
        <v/>
      </c>
      <c r="DU14" s="24" t="str">
        <f t="shared" si="116"/>
        <v/>
      </c>
      <c r="DV14" s="24" t="str">
        <f t="shared" si="117"/>
        <v/>
      </c>
      <c r="DW14" s="24" t="str">
        <f t="shared" si="118"/>
        <v/>
      </c>
      <c r="DX14" s="24" t="str">
        <f t="shared" si="119"/>
        <v/>
      </c>
      <c r="DY14" s="24" t="str">
        <f t="shared" si="120"/>
        <v/>
      </c>
      <c r="DZ14" s="24" t="str">
        <f t="shared" si="121"/>
        <v/>
      </c>
      <c r="EA14" s="24" t="str">
        <f t="shared" si="122"/>
        <v/>
      </c>
      <c r="EB14" s="24" t="str">
        <f t="shared" si="123"/>
        <v/>
      </c>
      <c r="EC14" s="24" t="str">
        <f t="shared" si="124"/>
        <v/>
      </c>
      <c r="ED14" s="24" t="str">
        <f t="shared" si="125"/>
        <v/>
      </c>
      <c r="EE14" s="24" t="str">
        <f t="shared" si="126"/>
        <v/>
      </c>
      <c r="EF14" s="24" t="str">
        <f t="shared" si="129"/>
        <v/>
      </c>
      <c r="EG14" s="24" t="str">
        <f t="shared" si="130"/>
        <v/>
      </c>
      <c r="EH14" s="24" t="str">
        <f t="shared" si="131"/>
        <v/>
      </c>
      <c r="EI14" s="85" t="str">
        <f t="shared" si="43"/>
        <v/>
      </c>
      <c r="EJ14" s="85" t="str">
        <f>IF($B14="","",MAX(0,EI14-Data!$B$166))</f>
        <v/>
      </c>
      <c r="EK14" s="88" t="str">
        <f>IF($B14="","",IF($EJ14&gt;0,
AY14*($EG14*Data!$B$166/$EH14),
AY14))</f>
        <v/>
      </c>
      <c r="EL14" s="88" t="str">
        <f>IF($B14="","",IF($EJ14&gt;0,
AZ14*($EG14*Data!$B$166/$EH14),
AZ14))</f>
        <v/>
      </c>
      <c r="EM14" s="88" t="str">
        <f>IF($B14="","",IF($EJ14&gt;0,
BA14*($EG14*Data!$B$166/$EH14),
BA14))</f>
        <v/>
      </c>
      <c r="EN14" s="88" t="str">
        <f>IF($B14="","",IF($EJ14&gt;0,
BB14*($EG14*Data!$B$166/$EH14),
BB14))</f>
        <v/>
      </c>
      <c r="EO14" s="88" t="str">
        <f>IF($B14="","",IF($EJ14&gt;0,
BC14*($EG14*Data!$B$166/$EH14),
BC14))</f>
        <v/>
      </c>
      <c r="EP14" s="88" t="str">
        <f>IF($B14="","",IF($EJ14&gt;0,
BD14*($EG14*Data!$B$166/$EH14),
BD14))</f>
        <v/>
      </c>
      <c r="EQ14" s="88" t="str">
        <f>IF($B14="","",IF($EJ14&gt;0,
BE14*($EG14*Data!$B$166/$EH14),
BE14))</f>
        <v/>
      </c>
      <c r="ER14" s="88" t="str">
        <f>IF($B14="","",IF($EJ14&gt;0,
BF14*($EG14*Data!$B$166/$EH14),
BF14))</f>
        <v/>
      </c>
      <c r="ES14" s="88" t="str">
        <f>IF($B14="","",IF($EJ14&gt;0,
BG14*($EG14*Data!$B$166/$EH14),
BG14))</f>
        <v/>
      </c>
      <c r="ET14" s="88" t="str">
        <f>IF($B14="","",IF($EJ14&gt;0,
BH14*($EG14*Data!$B$166/$EH14),
BH14))</f>
        <v/>
      </c>
      <c r="EU14" s="88" t="str">
        <f>IF($B14="","",IF($EJ14&gt;0,
BI14*($EG14*Data!$B$166/$EH14),
BI14))</f>
        <v/>
      </c>
      <c r="EV14" s="88" t="str">
        <f>IF($B14="","",IF($EJ14&gt;0,
BJ14*($EG14*Data!$B$166/$EH14),
BJ14))</f>
        <v/>
      </c>
      <c r="EW14" s="88" t="str">
        <f t="shared" si="127"/>
        <v/>
      </c>
      <c r="EX14" s="85" t="str">
        <f t="shared" si="128"/>
        <v/>
      </c>
      <c r="EY14" s="88" t="str">
        <f t="shared" si="44"/>
        <v/>
      </c>
      <c r="EZ14" s="24" t="str">
        <f t="shared" si="45"/>
        <v/>
      </c>
      <c r="FA14" s="24" t="str">
        <f t="shared" si="46"/>
        <v/>
      </c>
      <c r="FB14" s="24" t="str">
        <f t="shared" si="47"/>
        <v/>
      </c>
      <c r="FC14" s="24" t="str">
        <f t="shared" si="48"/>
        <v/>
      </c>
      <c r="FD14" s="24" t="str">
        <f t="shared" si="49"/>
        <v/>
      </c>
      <c r="FE14" s="24" t="str">
        <f t="shared" si="50"/>
        <v/>
      </c>
      <c r="FF14" s="24" t="str">
        <f t="shared" si="51"/>
        <v/>
      </c>
      <c r="FG14" s="24" t="str">
        <f t="shared" si="52"/>
        <v/>
      </c>
      <c r="FH14" s="24" t="str">
        <f t="shared" si="53"/>
        <v/>
      </c>
      <c r="FI14" s="24" t="str">
        <f t="shared" si="54"/>
        <v/>
      </c>
      <c r="FJ14" s="24" t="str">
        <f t="shared" si="55"/>
        <v/>
      </c>
      <c r="FK14" s="24" t="str">
        <f t="shared" si="56"/>
        <v/>
      </c>
      <c r="FL14" s="24" t="str">
        <f t="shared" si="57"/>
        <v/>
      </c>
      <c r="FM14" s="24" t="str">
        <f t="shared" si="58"/>
        <v/>
      </c>
      <c r="FN14" s="24" t="str">
        <f t="shared" si="59"/>
        <v/>
      </c>
      <c r="FO14" s="24" t="str">
        <f t="shared" si="60"/>
        <v/>
      </c>
      <c r="FP14" s="24" t="str">
        <f t="shared" si="61"/>
        <v/>
      </c>
      <c r="FQ14" s="24" t="str">
        <f t="shared" si="62"/>
        <v/>
      </c>
      <c r="FR14" s="24" t="str">
        <f t="shared" si="63"/>
        <v/>
      </c>
      <c r="FS14" s="24" t="str">
        <f t="shared" si="64"/>
        <v/>
      </c>
      <c r="FT14" s="24" t="str">
        <f t="shared" si="65"/>
        <v/>
      </c>
      <c r="FU14" s="24" t="str">
        <f t="shared" si="66"/>
        <v/>
      </c>
      <c r="FV14" s="24" t="str">
        <f t="shared" si="67"/>
        <v/>
      </c>
      <c r="FW14" s="24" t="str">
        <f t="shared" si="68"/>
        <v/>
      </c>
      <c r="FX14" s="24" t="str">
        <f t="shared" si="69"/>
        <v/>
      </c>
      <c r="FY14" s="24" t="str">
        <f t="shared" si="70"/>
        <v/>
      </c>
      <c r="FZ14" s="24" t="str">
        <f t="shared" si="71"/>
        <v/>
      </c>
      <c r="GA14" s="24" t="str">
        <f t="shared" si="72"/>
        <v/>
      </c>
      <c r="GB14" s="24" t="str">
        <f t="shared" si="73"/>
        <v/>
      </c>
      <c r="GC14" s="24" t="str">
        <f t="shared" si="74"/>
        <v/>
      </c>
      <c r="GD14" s="24" t="str">
        <f t="shared" si="75"/>
        <v/>
      </c>
      <c r="GE14" s="24" t="str">
        <f t="shared" si="76"/>
        <v/>
      </c>
      <c r="GF14" s="24" t="str">
        <f t="shared" si="77"/>
        <v/>
      </c>
      <c r="GG14" s="24" t="str">
        <f t="shared" si="78"/>
        <v/>
      </c>
      <c r="GH14" s="24" t="str">
        <f t="shared" si="79"/>
        <v/>
      </c>
    </row>
    <row r="15" spans="2:190" s="17" customFormat="1" ht="19.899999999999999" customHeight="1">
      <c r="B15" s="16" t="str">
        <f>IF('3 INPUT SAP DATA'!H19="","",'3 INPUT SAP DATA'!H19)</f>
        <v/>
      </c>
      <c r="C15" s="176" t="str">
        <f>IF($B15="", "", Data!D$22 - INDEX(SAP10TableU1, MATCH('3 INPUT SAP DATA'!$C$6, Data!$C$26:$C$47, 0), MATCH(SHD!BW$8, Data!$D$25:$O$25, 0)))</f>
        <v/>
      </c>
      <c r="D15" s="176" t="str">
        <f>IF($B15="", "", Data!E$22 - INDEX(SAP10TableU1, MATCH('3 INPUT SAP DATA'!$C$6, Data!$C$26:$C$47, 0), MATCH(SHD!BX$8, Data!$D$25:$O$25, 0)))</f>
        <v/>
      </c>
      <c r="E15" s="176" t="str">
        <f>IF($B15="", "", Data!F$22 - INDEX(SAP10TableU1, MATCH('3 INPUT SAP DATA'!$C$6, Data!$C$26:$C$47, 0), MATCH(SHD!BY$8, Data!$D$25:$O$25, 0)))</f>
        <v/>
      </c>
      <c r="F15" s="176" t="str">
        <f>IF($B15="", "", Data!G$22 - INDEX(SAP10TableU1, MATCH('3 INPUT SAP DATA'!$C$6, Data!$C$26:$C$47, 0), MATCH(SHD!BZ$8, Data!$D$25:$O$25, 0)))</f>
        <v/>
      </c>
      <c r="G15" s="176" t="str">
        <f>IF($B15="", "", Data!H$22 - INDEX(SAP10TableU1, MATCH('3 INPUT SAP DATA'!$C$6, Data!$C$26:$C$47, 0), MATCH(SHD!CA$8, Data!$D$25:$O$25, 0)))</f>
        <v/>
      </c>
      <c r="H15" s="176" t="str">
        <f>IF($B15="", "", Data!I$22 - INDEX(SAP10TableU1, MATCH('3 INPUT SAP DATA'!$C$6, Data!$C$26:$C$47, 0), MATCH(SHD!CB$8, Data!$D$25:$O$25, 0)))</f>
        <v/>
      </c>
      <c r="I15" s="176" t="str">
        <f>IF($B15="", "", Data!J$22 - INDEX(SAP10TableU1, MATCH('3 INPUT SAP DATA'!$C$6, Data!$C$26:$C$47, 0), MATCH(SHD!CC$8, Data!$D$25:$O$25, 0)))</f>
        <v/>
      </c>
      <c r="J15" s="176" t="str">
        <f>IF($B15="", "", Data!K$22 - INDEX(SAP10TableU1, MATCH('3 INPUT SAP DATA'!$C$6, Data!$C$26:$C$47, 0), MATCH(SHD!CD$8, Data!$D$25:$O$25, 0)))</f>
        <v/>
      </c>
      <c r="K15" s="176" t="str">
        <f>IF($B15="", "", Data!L$22 - INDEX(SAP10TableU1, MATCH('3 INPUT SAP DATA'!$C$6, Data!$C$26:$C$47, 0), MATCH(SHD!CE$8, Data!$D$25:$O$25, 0)))</f>
        <v/>
      </c>
      <c r="L15" s="176" t="str">
        <f>IF($B15="", "", Data!M$22 - INDEX(SAP10TableU1, MATCH('3 INPUT SAP DATA'!$C$6, Data!$C$26:$C$47, 0), MATCH(SHD!CF$8, Data!$D$25:$O$25, 0)))</f>
        <v/>
      </c>
      <c r="M15" s="176" t="str">
        <f>IF($B15="", "", Data!N$22 - INDEX(SAP10TableU1, MATCH('3 INPUT SAP DATA'!$C$6, Data!$C$26:$C$47, 0), MATCH(SHD!CG$8, Data!$D$25:$O$25, 0)))</f>
        <v/>
      </c>
      <c r="N15" s="176" t="str">
        <f>IF($B15="", "", Data!O$22 - INDEX(SAP10TableU1, MATCH('3 INPUT SAP DATA'!$C$6, Data!$C$26:$C$47, 0), MATCH(SHD!CH$8, Data!$D$25:$O$25, 0)))</f>
        <v/>
      </c>
      <c r="O15" s="24" t="str">
        <f>IF($B15="","",'Infiltration &amp; Ventilation'!H15*0.33*'Infiltration &amp; Ventilation'!$D15*C15*0.024*Data!D$18)</f>
        <v/>
      </c>
      <c r="P15" s="24" t="str">
        <f>IF($B15="","",'Infiltration &amp; Ventilation'!I15*0.33*'Infiltration &amp; Ventilation'!$D15*D15*0.024*Data!E$18)</f>
        <v/>
      </c>
      <c r="Q15" s="24" t="str">
        <f>IF($B15="","",'Infiltration &amp; Ventilation'!J15*0.33*'Infiltration &amp; Ventilation'!$D15*E15*0.024*Data!F$18)</f>
        <v/>
      </c>
      <c r="R15" s="24" t="str">
        <f>IF($B15="","",'Infiltration &amp; Ventilation'!K15*0.33*'Infiltration &amp; Ventilation'!$D15*F15*0.024*Data!G$18)</f>
        <v/>
      </c>
      <c r="S15" s="24" t="str">
        <f>IF($B15="","",'Infiltration &amp; Ventilation'!L15*0.33*'Infiltration &amp; Ventilation'!$D15*G15*0.024*Data!H$18)</f>
        <v/>
      </c>
      <c r="T15" s="24" t="str">
        <f>IF($B15="","",'Infiltration &amp; Ventilation'!M15*0.33*'Infiltration &amp; Ventilation'!$D15*H15*0.024*Data!I$18)</f>
        <v/>
      </c>
      <c r="U15" s="24" t="str">
        <f>IF($B15="","",'Infiltration &amp; Ventilation'!N15*0.33*'Infiltration &amp; Ventilation'!$D15*I15*0.024*Data!J$18)</f>
        <v/>
      </c>
      <c r="V15" s="24" t="str">
        <f>IF($B15="","",'Infiltration &amp; Ventilation'!O15*0.33*'Infiltration &amp; Ventilation'!$D15*J15*0.024*Data!K$18)</f>
        <v/>
      </c>
      <c r="W15" s="24" t="str">
        <f>IF($B15="","",'Infiltration &amp; Ventilation'!P15*0.33*'Infiltration &amp; Ventilation'!$D15*K15*0.024*Data!L$18)</f>
        <v/>
      </c>
      <c r="X15" s="24" t="str">
        <f>IF($B15="","",'Infiltration &amp; Ventilation'!Q15*0.33*'Infiltration &amp; Ventilation'!$D15*L15*0.024*Data!M$18)</f>
        <v/>
      </c>
      <c r="Y15" s="24" t="str">
        <f>IF($B15="","",'Infiltration &amp; Ventilation'!R15*0.33*'Infiltration &amp; Ventilation'!$D15*M15*0.024*Data!N$18)</f>
        <v/>
      </c>
      <c r="Z15" s="24" t="str">
        <f>IF($B15="","",'Infiltration &amp; Ventilation'!S15*0.33*'Infiltration &amp; Ventilation'!$D15*N15*0.024*Data!O$18)</f>
        <v/>
      </c>
      <c r="AA15" s="24" t="str">
        <f>IF($B15="","",'Infiltration &amp; Ventilation'!T15*0.33*'Infiltration &amp; Ventilation'!$D15*C15*0.024*Data!D$18*(100%+Data!$B$162))</f>
        <v/>
      </c>
      <c r="AB15" s="24" t="str">
        <f>IF($B15="","",'Infiltration &amp; Ventilation'!U15*0.33*'Infiltration &amp; Ventilation'!$D15*D15*0.024*Data!E$18*(100%+Data!$B$162))</f>
        <v/>
      </c>
      <c r="AC15" s="24" t="str">
        <f>IF($B15="","",'Infiltration &amp; Ventilation'!V15*0.33*'Infiltration &amp; Ventilation'!$D15*E15*0.024*Data!F$18*(100%+Data!$B$162))</f>
        <v/>
      </c>
      <c r="AD15" s="24" t="str">
        <f>IF($B15="","",'Infiltration &amp; Ventilation'!W15*0.33*'Infiltration &amp; Ventilation'!$D15*F15*0.024*Data!G$18*(100%+Data!$B$162))</f>
        <v/>
      </c>
      <c r="AE15" s="24" t="str">
        <f>IF($B15="","",'Infiltration &amp; Ventilation'!X15*0.33*'Infiltration &amp; Ventilation'!$D15*G15*0.024*Data!H$18*(100%+Data!$B$162))</f>
        <v/>
      </c>
      <c r="AF15" s="24" t="str">
        <f>IF($B15="","",'Infiltration &amp; Ventilation'!Y15*0.33*'Infiltration &amp; Ventilation'!$D15*H15*0.024*Data!I$18*(100%+Data!$B$162))</f>
        <v/>
      </c>
      <c r="AG15" s="24" t="str">
        <f>IF($B15="","",'Infiltration &amp; Ventilation'!Z15*0.33*'Infiltration &amp; Ventilation'!$D15*I15*0.024*Data!J$18*(100%+Data!$B$162))</f>
        <v/>
      </c>
      <c r="AH15" s="24" t="str">
        <f>IF($B15="","",'Infiltration &amp; Ventilation'!AA15*0.33*'Infiltration &amp; Ventilation'!$D15*J15*0.024*Data!K$18*(100%+Data!$B$162))</f>
        <v/>
      </c>
      <c r="AI15" s="24" t="str">
        <f>IF($B15="","",'Infiltration &amp; Ventilation'!AB15*0.33*'Infiltration &amp; Ventilation'!$D15*K15*0.024*Data!L$18*(100%+Data!$B$162))</f>
        <v/>
      </c>
      <c r="AJ15" s="24" t="str">
        <f>IF($B15="","",'Infiltration &amp; Ventilation'!AC15*0.33*'Infiltration &amp; Ventilation'!$D15*L15*0.024*Data!M$18*(100%+Data!$B$162))</f>
        <v/>
      </c>
      <c r="AK15" s="24" t="str">
        <f>IF($B15="","",'Infiltration &amp; Ventilation'!AD15*0.33*'Infiltration &amp; Ventilation'!$D15*M15*0.024*Data!N$18*(100%+Data!$B$162))</f>
        <v/>
      </c>
      <c r="AL15" s="24" t="str">
        <f>IF($B15="","",'Infiltration &amp; Ventilation'!AE15*0.33*'Infiltration &amp; Ventilation'!$D15*N15*0.024*Data!O$18*(100%+Data!$B$162))</f>
        <v/>
      </c>
      <c r="AM15" s="24" t="str">
        <f>IF($B15="","",'3 INPUT SAP DATA'!$U19*C15*0.024*Data!D$18*(100%+Data!$B$152))</f>
        <v/>
      </c>
      <c r="AN15" s="24" t="str">
        <f>IF($B15="","",'3 INPUT SAP DATA'!$U19*D15*0.024*Data!E$18*(100%+Data!$B$152))</f>
        <v/>
      </c>
      <c r="AO15" s="24" t="str">
        <f>IF($B15="","",'3 INPUT SAP DATA'!$U19*E15*0.024*Data!F$18*(100%+Data!$B$152))</f>
        <v/>
      </c>
      <c r="AP15" s="24" t="str">
        <f>IF($B15="","",'3 INPUT SAP DATA'!$U19*F15*0.024*Data!G$18*(100%+Data!$B$152))</f>
        <v/>
      </c>
      <c r="AQ15" s="24" t="str">
        <f>IF($B15="","",'3 INPUT SAP DATA'!$U19*G15*0.024*Data!H$18*(100%+Data!$B$152))</f>
        <v/>
      </c>
      <c r="AR15" s="24" t="str">
        <f>IF($B15="","",'3 INPUT SAP DATA'!$U19*H15*0.024*Data!I$18*(100%+Data!$B$152))</f>
        <v/>
      </c>
      <c r="AS15" s="24" t="str">
        <f>IF($B15="","",'3 INPUT SAP DATA'!$U19*I15*0.024*Data!J$18*(100%+Data!$B$152))</f>
        <v/>
      </c>
      <c r="AT15" s="24" t="str">
        <f>IF($B15="","",'3 INPUT SAP DATA'!$U19*J15*0.024*Data!K$18*(100%+Data!$B$152))</f>
        <v/>
      </c>
      <c r="AU15" s="24" t="str">
        <f>IF($B15="","",'3 INPUT SAP DATA'!$U19*K15*0.024*Data!L$18*(100%+Data!$B$152))</f>
        <v/>
      </c>
      <c r="AV15" s="24" t="str">
        <f>IF($B15="","",'3 INPUT SAP DATA'!$U19*L15*0.024*Data!M$18*(100%+Data!$B$152))</f>
        <v/>
      </c>
      <c r="AW15" s="24" t="str">
        <f>IF($B15="","",'3 INPUT SAP DATA'!$U19*M15*0.024*Data!N$18*(100%+Data!$B$152))</f>
        <v/>
      </c>
      <c r="AX15" s="24" t="str">
        <f>IF($B15="","",'3 INPUT SAP DATA'!$U19*N15*0.024*Data!O$18*(100%+Data!$B$152))</f>
        <v/>
      </c>
      <c r="AY15" s="24" t="str">
        <f>IF($B15="","",'3 INPUT SAP DATA'!V19*0.024*Data!D$18*Utilisation!BK15)</f>
        <v/>
      </c>
      <c r="AZ15" s="24" t="str">
        <f>IF($B15="","",'3 INPUT SAP DATA'!W19*0.024*Data!E$18*Utilisation!BL15)</f>
        <v/>
      </c>
      <c r="BA15" s="24" t="str">
        <f>IF($B15="","",'3 INPUT SAP DATA'!X19*0.024*Data!F$18*Utilisation!BM15)</f>
        <v/>
      </c>
      <c r="BB15" s="24" t="str">
        <f>IF($B15="","",'3 INPUT SAP DATA'!Y19*0.024*Data!G$18*Utilisation!BN15)</f>
        <v/>
      </c>
      <c r="BC15" s="24" t="str">
        <f>IF($B15="","",'3 INPUT SAP DATA'!Z19*0.024*Data!H$18*Utilisation!BO15)</f>
        <v/>
      </c>
      <c r="BD15" s="24" t="str">
        <f>IF($B15="","",'3 INPUT SAP DATA'!AA19*0.024*Data!I$18*Utilisation!BP15)</f>
        <v/>
      </c>
      <c r="BE15" s="24" t="str">
        <f>IF($B15="","",'3 INPUT SAP DATA'!AB19*0.024*Data!J$18*Utilisation!BQ15)</f>
        <v/>
      </c>
      <c r="BF15" s="24" t="str">
        <f>IF($B15="","",'3 INPUT SAP DATA'!AC19*0.024*Data!K$18*Utilisation!BR15)</f>
        <v/>
      </c>
      <c r="BG15" s="24" t="str">
        <f>IF($B15="","",'3 INPUT SAP DATA'!AD19*0.024*Data!L$18*Utilisation!BS15)</f>
        <v/>
      </c>
      <c r="BH15" s="24" t="str">
        <f>IF($B15="","",'3 INPUT SAP DATA'!AE19*0.024*Data!M$18*Utilisation!BT15)</f>
        <v/>
      </c>
      <c r="BI15" s="24" t="str">
        <f>IF($B15="","",'3 INPUT SAP DATA'!AF19*0.024*Data!N$18*Utilisation!BU15)</f>
        <v/>
      </c>
      <c r="BJ15" s="24" t="str">
        <f>IF($B15="","",'3 INPUT SAP DATA'!AG19*0.024*Data!O$18*Utilisation!BV15)</f>
        <v/>
      </c>
      <c r="BK15" s="24" t="str">
        <f>IF($B15="","",IHG!CI16*0.024*Data!D$18*Utilisation!BK15)</f>
        <v/>
      </c>
      <c r="BL15" s="24" t="str">
        <f>IF($B15="","",IHG!CJ16*0.024*Data!E$18*Utilisation!BL15)</f>
        <v/>
      </c>
      <c r="BM15" s="24" t="str">
        <f>IF($B15="","",IHG!CK16*0.024*Data!F$18*Utilisation!BM15)</f>
        <v/>
      </c>
      <c r="BN15" s="24" t="str">
        <f>IF($B15="","",IHG!CL16*0.024*Data!G$18*Utilisation!BN15)</f>
        <v/>
      </c>
      <c r="BO15" s="24" t="str">
        <f>IF($B15="","",IHG!CM16*0.024*Data!H$18*Utilisation!BO15)</f>
        <v/>
      </c>
      <c r="BP15" s="24" t="str">
        <f>IF($B15="","",IHG!CN16*0.024*Data!I$18*Utilisation!BP15)</f>
        <v/>
      </c>
      <c r="BQ15" s="24" t="str">
        <f>IF($B15="","",IHG!CO16*0.024*Data!J$18*Utilisation!BQ15)</f>
        <v/>
      </c>
      <c r="BR15" s="24" t="str">
        <f>IF($B15="","",IHG!CP16*0.024*Data!K$18*Utilisation!BR15)</f>
        <v/>
      </c>
      <c r="BS15" s="24" t="str">
        <f>IF($B15="","",IHG!CQ16*0.024*Data!L$18*Utilisation!BS15)</f>
        <v/>
      </c>
      <c r="BT15" s="24" t="str">
        <f>IF($B15="","",IHG!CR16*0.024*Data!M$18*Utilisation!BT15)</f>
        <v/>
      </c>
      <c r="BU15" s="24" t="str">
        <f>IF($B15="","",IHG!CS16*0.024*Data!N$18*Utilisation!BU15)</f>
        <v/>
      </c>
      <c r="BV15" s="24" t="str">
        <f>IF($B15="","",IHG!CT16*0.024*Data!O$18*Utilisation!BV15)</f>
        <v/>
      </c>
      <c r="BW15" s="24" t="str">
        <f t="shared" si="80"/>
        <v/>
      </c>
      <c r="BX15" s="24" t="str">
        <f t="shared" si="81"/>
        <v/>
      </c>
      <c r="BY15" s="24" t="str">
        <f t="shared" si="82"/>
        <v/>
      </c>
      <c r="BZ15" s="24" t="str">
        <f t="shared" si="83"/>
        <v/>
      </c>
      <c r="CA15" s="24" t="str">
        <f t="shared" si="84"/>
        <v/>
      </c>
      <c r="CB15" s="24" t="str">
        <f t="shared" si="85"/>
        <v/>
      </c>
      <c r="CC15" s="24" t="str">
        <f t="shared" si="86"/>
        <v/>
      </c>
      <c r="CD15" s="24" t="str">
        <f t="shared" si="87"/>
        <v/>
      </c>
      <c r="CE15" s="24" t="str">
        <f t="shared" si="88"/>
        <v/>
      </c>
      <c r="CF15" s="24" t="str">
        <f t="shared" si="89"/>
        <v/>
      </c>
      <c r="CG15" s="24" t="str">
        <f t="shared" si="90"/>
        <v/>
      </c>
      <c r="CH15" s="24" t="str">
        <f t="shared" si="91"/>
        <v/>
      </c>
      <c r="CI15" s="36"/>
      <c r="CJ15" s="85" t="str">
        <f>IF($B15="","",IF(BW15&lt;(SUM($BW15:$CH15)*Data!$B$170),Data!$B$171,100%))</f>
        <v/>
      </c>
      <c r="CK15" s="85" t="str">
        <f>IF($B15="","",IF(BX15&lt;(SUM($BW15:$CH15)*Data!$B$170),Data!$B$171,100%))</f>
        <v/>
      </c>
      <c r="CL15" s="85" t="str">
        <f>IF($B15="","",IF(BY15&lt;(SUM($BW15:$CH15)*Data!$B$170),Data!$B$171,100%))</f>
        <v/>
      </c>
      <c r="CM15" s="85" t="str">
        <f>IF($B15="","",IF(BZ15&lt;(SUM($BW15:$CH15)*Data!$B$170),Data!$B$171,100%))</f>
        <v/>
      </c>
      <c r="CN15" s="85" t="str">
        <f>IF($B15="","",IF(CA15&lt;(SUM($BW15:$CH15)*Data!$B$170),Data!$B$171,100%))</f>
        <v/>
      </c>
      <c r="CO15" s="85" t="str">
        <f>IF($B15="","",IF(CB15&lt;(SUM($BW15:$CH15)*Data!$B$170),Data!$B$171,100%))</f>
        <v/>
      </c>
      <c r="CP15" s="85" t="str">
        <f>IF($B15="","",IF(CC15&lt;(SUM($BW15:$CH15)*Data!$B$170),Data!$B$171,100%))</f>
        <v/>
      </c>
      <c r="CQ15" s="85" t="str">
        <f>IF($B15="","",IF(CD15&lt;(SUM($BW15:$CH15)*Data!$B$170),Data!$B$171,100%))</f>
        <v/>
      </c>
      <c r="CR15" s="85" t="str">
        <f>IF($B15="","",IF(CE15&lt;(SUM($BW15:$CH15)*Data!$B$170),Data!$B$171,100%))</f>
        <v/>
      </c>
      <c r="CS15" s="85" t="str">
        <f>IF($B15="","",IF(CF15&lt;(SUM($BW15:$CH15)*Data!$B$170),Data!$B$171,100%))</f>
        <v/>
      </c>
      <c r="CT15" s="85" t="str">
        <f>IF($B15="","",IF(CG15&lt;(SUM($BW15:$CH15)*Data!$B$170),Data!$B$171,100%))</f>
        <v/>
      </c>
      <c r="CU15" s="85" t="str">
        <f>IF($B15="","",IF(CH15&lt;(SUM($BW15:$CH15)*Data!$B$170),Data!$B$171,100%))</f>
        <v/>
      </c>
      <c r="CV15" s="39"/>
      <c r="CW15" s="24" t="str">
        <f t="shared" si="92"/>
        <v/>
      </c>
      <c r="CX15" s="24" t="str">
        <f t="shared" si="93"/>
        <v/>
      </c>
      <c r="CY15" s="24" t="str">
        <f t="shared" si="94"/>
        <v/>
      </c>
      <c r="CZ15" s="24" t="str">
        <f t="shared" si="95"/>
        <v/>
      </c>
      <c r="DA15" s="24" t="str">
        <f t="shared" si="96"/>
        <v/>
      </c>
      <c r="DB15" s="24" t="str">
        <f>IF($B15="","",T15*CO15)</f>
        <v/>
      </c>
      <c r="DC15" s="24" t="str">
        <f t="shared" si="98"/>
        <v/>
      </c>
      <c r="DD15" s="24" t="str">
        <f t="shared" si="99"/>
        <v/>
      </c>
      <c r="DE15" s="24" t="str">
        <f t="shared" si="100"/>
        <v/>
      </c>
      <c r="DF15" s="24" t="str">
        <f t="shared" si="101"/>
        <v/>
      </c>
      <c r="DG15" s="24" t="str">
        <f t="shared" si="102"/>
        <v/>
      </c>
      <c r="DH15" s="24" t="str">
        <f t="shared" si="103"/>
        <v/>
      </c>
      <c r="DI15" s="24" t="str">
        <f t="shared" si="104"/>
        <v/>
      </c>
      <c r="DJ15" s="24" t="str">
        <f t="shared" si="105"/>
        <v/>
      </c>
      <c r="DK15" s="24" t="str">
        <f t="shared" si="106"/>
        <v/>
      </c>
      <c r="DL15" s="24" t="str">
        <f t="shared" si="107"/>
        <v/>
      </c>
      <c r="DM15" s="24" t="str">
        <f t="shared" si="108"/>
        <v/>
      </c>
      <c r="DN15" s="24" t="str">
        <f t="shared" si="109"/>
        <v/>
      </c>
      <c r="DO15" s="24" t="str">
        <f t="shared" si="110"/>
        <v/>
      </c>
      <c r="DP15" s="24" t="str">
        <f t="shared" si="111"/>
        <v/>
      </c>
      <c r="DQ15" s="24" t="str">
        <f t="shared" si="112"/>
        <v/>
      </c>
      <c r="DR15" s="24" t="str">
        <f t="shared" si="113"/>
        <v/>
      </c>
      <c r="DS15" s="24" t="str">
        <f t="shared" si="114"/>
        <v/>
      </c>
      <c r="DT15" s="24" t="str">
        <f t="shared" si="115"/>
        <v/>
      </c>
      <c r="DU15" s="24" t="str">
        <f t="shared" si="116"/>
        <v/>
      </c>
      <c r="DV15" s="24" t="str">
        <f t="shared" si="117"/>
        <v/>
      </c>
      <c r="DW15" s="24" t="str">
        <f t="shared" si="118"/>
        <v/>
      </c>
      <c r="DX15" s="24" t="str">
        <f t="shared" si="119"/>
        <v/>
      </c>
      <c r="DY15" s="24" t="str">
        <f t="shared" si="120"/>
        <v/>
      </c>
      <c r="DZ15" s="24" t="str">
        <f t="shared" si="121"/>
        <v/>
      </c>
      <c r="EA15" s="24" t="str">
        <f t="shared" si="122"/>
        <v/>
      </c>
      <c r="EB15" s="24" t="str">
        <f t="shared" si="123"/>
        <v/>
      </c>
      <c r="EC15" s="24" t="str">
        <f t="shared" si="124"/>
        <v/>
      </c>
      <c r="ED15" s="24" t="str">
        <f t="shared" si="125"/>
        <v/>
      </c>
      <c r="EE15" s="24" t="str">
        <f t="shared" si="126"/>
        <v/>
      </c>
      <c r="EF15" s="24" t="str">
        <f t="shared" si="129"/>
        <v/>
      </c>
      <c r="EG15" s="24" t="str">
        <f t="shared" si="130"/>
        <v/>
      </c>
      <c r="EH15" s="24" t="str">
        <f t="shared" si="131"/>
        <v/>
      </c>
      <c r="EI15" s="85" t="str">
        <f t="shared" si="43"/>
        <v/>
      </c>
      <c r="EJ15" s="85" t="str">
        <f>IF($B15="","",MAX(0,EI15-Data!$B$166))</f>
        <v/>
      </c>
      <c r="EK15" s="88" t="str">
        <f>IF($B15="","",IF($EJ15&gt;0,
AY15*($EG15*Data!$B$166/$EH15),
AY15))</f>
        <v/>
      </c>
      <c r="EL15" s="88" t="str">
        <f>IF($B15="","",IF($EJ15&gt;0,
AZ15*($EG15*Data!$B$166/$EH15),
AZ15))</f>
        <v/>
      </c>
      <c r="EM15" s="88" t="str">
        <f>IF($B15="","",IF($EJ15&gt;0,
BA15*($EG15*Data!$B$166/$EH15),
BA15))</f>
        <v/>
      </c>
      <c r="EN15" s="88" t="str">
        <f>IF($B15="","",IF($EJ15&gt;0,
BB15*($EG15*Data!$B$166/$EH15),
BB15))</f>
        <v/>
      </c>
      <c r="EO15" s="88" t="str">
        <f>IF($B15="","",IF($EJ15&gt;0,
BC15*($EG15*Data!$B$166/$EH15),
BC15))</f>
        <v/>
      </c>
      <c r="EP15" s="88" t="str">
        <f>IF($B15="","",IF($EJ15&gt;0,
BD15*($EG15*Data!$B$166/$EH15),
BD15))</f>
        <v/>
      </c>
      <c r="EQ15" s="88" t="str">
        <f>IF($B15="","",IF($EJ15&gt;0,
BE15*($EG15*Data!$B$166/$EH15),
BE15))</f>
        <v/>
      </c>
      <c r="ER15" s="88" t="str">
        <f>IF($B15="","",IF($EJ15&gt;0,
BF15*($EG15*Data!$B$166/$EH15),
BF15))</f>
        <v/>
      </c>
      <c r="ES15" s="88" t="str">
        <f>IF($B15="","",IF($EJ15&gt;0,
BG15*($EG15*Data!$B$166/$EH15),
BG15))</f>
        <v/>
      </c>
      <c r="ET15" s="88" t="str">
        <f>IF($B15="","",IF($EJ15&gt;0,
BH15*($EG15*Data!$B$166/$EH15),
BH15))</f>
        <v/>
      </c>
      <c r="EU15" s="88" t="str">
        <f>IF($B15="","",IF($EJ15&gt;0,
BI15*($EG15*Data!$B$166/$EH15),
BI15))</f>
        <v/>
      </c>
      <c r="EV15" s="88" t="str">
        <f>IF($B15="","",IF($EJ15&gt;0,
BJ15*($EG15*Data!$B$166/$EH15),
BJ15))</f>
        <v/>
      </c>
      <c r="EW15" s="88" t="str">
        <f t="shared" si="127"/>
        <v/>
      </c>
      <c r="EX15" s="85" t="str">
        <f t="shared" si="128"/>
        <v/>
      </c>
      <c r="EY15" s="88" t="str">
        <f t="shared" si="44"/>
        <v/>
      </c>
      <c r="EZ15" s="24" t="str">
        <f t="shared" si="45"/>
        <v/>
      </c>
      <c r="FA15" s="24" t="str">
        <f t="shared" si="46"/>
        <v/>
      </c>
      <c r="FB15" s="24" t="str">
        <f t="shared" si="47"/>
        <v/>
      </c>
      <c r="FC15" s="24" t="str">
        <f t="shared" si="48"/>
        <v/>
      </c>
      <c r="FD15" s="24" t="str">
        <f t="shared" si="49"/>
        <v/>
      </c>
      <c r="FE15" s="24" t="str">
        <f t="shared" si="50"/>
        <v/>
      </c>
      <c r="FF15" s="24" t="str">
        <f t="shared" si="51"/>
        <v/>
      </c>
      <c r="FG15" s="24" t="str">
        <f t="shared" si="52"/>
        <v/>
      </c>
      <c r="FH15" s="24" t="str">
        <f t="shared" si="53"/>
        <v/>
      </c>
      <c r="FI15" s="24" t="str">
        <f t="shared" si="54"/>
        <v/>
      </c>
      <c r="FJ15" s="24" t="str">
        <f t="shared" si="55"/>
        <v/>
      </c>
      <c r="FK15" s="24" t="str">
        <f t="shared" si="56"/>
        <v/>
      </c>
      <c r="FL15" s="24" t="str">
        <f t="shared" si="57"/>
        <v/>
      </c>
      <c r="FM15" s="24" t="str">
        <f t="shared" si="58"/>
        <v/>
      </c>
      <c r="FN15" s="24" t="str">
        <f t="shared" si="59"/>
        <v/>
      </c>
      <c r="FO15" s="24" t="str">
        <f t="shared" si="60"/>
        <v/>
      </c>
      <c r="FP15" s="24" t="str">
        <f t="shared" si="61"/>
        <v/>
      </c>
      <c r="FQ15" s="24" t="str">
        <f t="shared" si="62"/>
        <v/>
      </c>
      <c r="FR15" s="24" t="str">
        <f t="shared" si="63"/>
        <v/>
      </c>
      <c r="FS15" s="24" t="str">
        <f t="shared" si="64"/>
        <v/>
      </c>
      <c r="FT15" s="24" t="str">
        <f t="shared" si="65"/>
        <v/>
      </c>
      <c r="FU15" s="24" t="str">
        <f t="shared" si="66"/>
        <v/>
      </c>
      <c r="FV15" s="24" t="str">
        <f t="shared" si="67"/>
        <v/>
      </c>
      <c r="FW15" s="24" t="str">
        <f t="shared" si="68"/>
        <v/>
      </c>
      <c r="FX15" s="24" t="str">
        <f t="shared" si="69"/>
        <v/>
      </c>
      <c r="FY15" s="24" t="str">
        <f t="shared" si="70"/>
        <v/>
      </c>
      <c r="FZ15" s="24" t="str">
        <f t="shared" si="71"/>
        <v/>
      </c>
      <c r="GA15" s="24" t="str">
        <f t="shared" si="72"/>
        <v/>
      </c>
      <c r="GB15" s="24" t="str">
        <f t="shared" si="73"/>
        <v/>
      </c>
      <c r="GC15" s="24" t="str">
        <f t="shared" si="74"/>
        <v/>
      </c>
      <c r="GD15" s="24" t="str">
        <f t="shared" si="75"/>
        <v/>
      </c>
      <c r="GE15" s="24" t="str">
        <f t="shared" si="76"/>
        <v/>
      </c>
      <c r="GF15" s="24" t="str">
        <f t="shared" si="77"/>
        <v/>
      </c>
      <c r="GG15" s="24" t="str">
        <f t="shared" si="78"/>
        <v/>
      </c>
      <c r="GH15" s="24" t="str">
        <f t="shared" si="79"/>
        <v/>
      </c>
    </row>
    <row r="16" spans="2:190" s="17" customFormat="1" ht="19.899999999999999" customHeight="1">
      <c r="B16" s="16" t="str">
        <f>IF('3 INPUT SAP DATA'!H20="","",'3 INPUT SAP DATA'!H20)</f>
        <v/>
      </c>
      <c r="C16" s="176" t="str">
        <f>IF($B16="", "", Data!D$22 - INDEX(SAP10TableU1, MATCH('3 INPUT SAP DATA'!$C$6, Data!$C$26:$C$47, 0), MATCH(SHD!BW$8, Data!$D$25:$O$25, 0)))</f>
        <v/>
      </c>
      <c r="D16" s="176" t="str">
        <f>IF($B16="", "", Data!E$22 - INDEX(SAP10TableU1, MATCH('3 INPUT SAP DATA'!$C$6, Data!$C$26:$C$47, 0), MATCH(SHD!BX$8, Data!$D$25:$O$25, 0)))</f>
        <v/>
      </c>
      <c r="E16" s="176" t="str">
        <f>IF($B16="", "", Data!F$22 - INDEX(SAP10TableU1, MATCH('3 INPUT SAP DATA'!$C$6, Data!$C$26:$C$47, 0), MATCH(SHD!BY$8, Data!$D$25:$O$25, 0)))</f>
        <v/>
      </c>
      <c r="F16" s="176" t="str">
        <f>IF($B16="", "", Data!G$22 - INDEX(SAP10TableU1, MATCH('3 INPUT SAP DATA'!$C$6, Data!$C$26:$C$47, 0), MATCH(SHD!BZ$8, Data!$D$25:$O$25, 0)))</f>
        <v/>
      </c>
      <c r="G16" s="176" t="str">
        <f>IF($B16="", "", Data!H$22 - INDEX(SAP10TableU1, MATCH('3 INPUT SAP DATA'!$C$6, Data!$C$26:$C$47, 0), MATCH(SHD!CA$8, Data!$D$25:$O$25, 0)))</f>
        <v/>
      </c>
      <c r="H16" s="176" t="str">
        <f>IF($B16="", "", Data!I$22 - INDEX(SAP10TableU1, MATCH('3 INPUT SAP DATA'!$C$6, Data!$C$26:$C$47, 0), MATCH(SHD!CB$8, Data!$D$25:$O$25, 0)))</f>
        <v/>
      </c>
      <c r="I16" s="176" t="str">
        <f>IF($B16="", "", Data!J$22 - INDEX(SAP10TableU1, MATCH('3 INPUT SAP DATA'!$C$6, Data!$C$26:$C$47, 0), MATCH(SHD!CC$8, Data!$D$25:$O$25, 0)))</f>
        <v/>
      </c>
      <c r="J16" s="176" t="str">
        <f>IF($B16="", "", Data!K$22 - INDEX(SAP10TableU1, MATCH('3 INPUT SAP DATA'!$C$6, Data!$C$26:$C$47, 0), MATCH(SHD!CD$8, Data!$D$25:$O$25, 0)))</f>
        <v/>
      </c>
      <c r="K16" s="176" t="str">
        <f>IF($B16="", "", Data!L$22 - INDEX(SAP10TableU1, MATCH('3 INPUT SAP DATA'!$C$6, Data!$C$26:$C$47, 0), MATCH(SHD!CE$8, Data!$D$25:$O$25, 0)))</f>
        <v/>
      </c>
      <c r="L16" s="176" t="str">
        <f>IF($B16="", "", Data!M$22 - INDEX(SAP10TableU1, MATCH('3 INPUT SAP DATA'!$C$6, Data!$C$26:$C$47, 0), MATCH(SHD!CF$8, Data!$D$25:$O$25, 0)))</f>
        <v/>
      </c>
      <c r="M16" s="176" t="str">
        <f>IF($B16="", "", Data!N$22 - INDEX(SAP10TableU1, MATCH('3 INPUT SAP DATA'!$C$6, Data!$C$26:$C$47, 0), MATCH(SHD!CG$8, Data!$D$25:$O$25, 0)))</f>
        <v/>
      </c>
      <c r="N16" s="176" t="str">
        <f>IF($B16="", "", Data!O$22 - INDEX(SAP10TableU1, MATCH('3 INPUT SAP DATA'!$C$6, Data!$C$26:$C$47, 0), MATCH(SHD!CH$8, Data!$D$25:$O$25, 0)))</f>
        <v/>
      </c>
      <c r="O16" s="24" t="str">
        <f>IF($B16="","",'Infiltration &amp; Ventilation'!H16*0.33*'Infiltration &amp; Ventilation'!$D16*C16*0.024*Data!D$18)</f>
        <v/>
      </c>
      <c r="P16" s="24" t="str">
        <f>IF($B16="","",'Infiltration &amp; Ventilation'!I16*0.33*'Infiltration &amp; Ventilation'!$D16*D16*0.024*Data!E$18)</f>
        <v/>
      </c>
      <c r="Q16" s="24" t="str">
        <f>IF($B16="","",'Infiltration &amp; Ventilation'!J16*0.33*'Infiltration &amp; Ventilation'!$D16*E16*0.024*Data!F$18)</f>
        <v/>
      </c>
      <c r="R16" s="24" t="str">
        <f>IF($B16="","",'Infiltration &amp; Ventilation'!K16*0.33*'Infiltration &amp; Ventilation'!$D16*F16*0.024*Data!G$18)</f>
        <v/>
      </c>
      <c r="S16" s="24" t="str">
        <f>IF($B16="","",'Infiltration &amp; Ventilation'!L16*0.33*'Infiltration &amp; Ventilation'!$D16*G16*0.024*Data!H$18)</f>
        <v/>
      </c>
      <c r="T16" s="24" t="str">
        <f>IF($B16="","",'Infiltration &amp; Ventilation'!M16*0.33*'Infiltration &amp; Ventilation'!$D16*H16*0.024*Data!I$18)</f>
        <v/>
      </c>
      <c r="U16" s="24" t="str">
        <f>IF($B16="","",'Infiltration &amp; Ventilation'!N16*0.33*'Infiltration &amp; Ventilation'!$D16*I16*0.024*Data!J$18)</f>
        <v/>
      </c>
      <c r="V16" s="24" t="str">
        <f>IF($B16="","",'Infiltration &amp; Ventilation'!O16*0.33*'Infiltration &amp; Ventilation'!$D16*J16*0.024*Data!K$18)</f>
        <v/>
      </c>
      <c r="W16" s="24" t="str">
        <f>IF($B16="","",'Infiltration &amp; Ventilation'!P16*0.33*'Infiltration &amp; Ventilation'!$D16*K16*0.024*Data!L$18)</f>
        <v/>
      </c>
      <c r="X16" s="24" t="str">
        <f>IF($B16="","",'Infiltration &amp; Ventilation'!Q16*0.33*'Infiltration &amp; Ventilation'!$D16*L16*0.024*Data!M$18)</f>
        <v/>
      </c>
      <c r="Y16" s="24" t="str">
        <f>IF($B16="","",'Infiltration &amp; Ventilation'!R16*0.33*'Infiltration &amp; Ventilation'!$D16*M16*0.024*Data!N$18)</f>
        <v/>
      </c>
      <c r="Z16" s="24" t="str">
        <f>IF($B16="","",'Infiltration &amp; Ventilation'!S16*0.33*'Infiltration &amp; Ventilation'!$D16*N16*0.024*Data!O$18)</f>
        <v/>
      </c>
      <c r="AA16" s="24" t="str">
        <f>IF($B16="","",'Infiltration &amp; Ventilation'!T16*0.33*'Infiltration &amp; Ventilation'!$D16*C16*0.024*Data!D$18*(100%+Data!$B$162))</f>
        <v/>
      </c>
      <c r="AB16" s="24" t="str">
        <f>IF($B16="","",'Infiltration &amp; Ventilation'!U16*0.33*'Infiltration &amp; Ventilation'!$D16*D16*0.024*Data!E$18*(100%+Data!$B$162))</f>
        <v/>
      </c>
      <c r="AC16" s="24" t="str">
        <f>IF($B16="","",'Infiltration &amp; Ventilation'!V16*0.33*'Infiltration &amp; Ventilation'!$D16*E16*0.024*Data!F$18*(100%+Data!$B$162))</f>
        <v/>
      </c>
      <c r="AD16" s="24" t="str">
        <f>IF($B16="","",'Infiltration &amp; Ventilation'!W16*0.33*'Infiltration &amp; Ventilation'!$D16*F16*0.024*Data!G$18*(100%+Data!$B$162))</f>
        <v/>
      </c>
      <c r="AE16" s="24" t="str">
        <f>IF($B16="","",'Infiltration &amp; Ventilation'!X16*0.33*'Infiltration &amp; Ventilation'!$D16*G16*0.024*Data!H$18*(100%+Data!$B$162))</f>
        <v/>
      </c>
      <c r="AF16" s="24" t="str">
        <f>IF($B16="","",'Infiltration &amp; Ventilation'!Y16*0.33*'Infiltration &amp; Ventilation'!$D16*H16*0.024*Data!I$18*(100%+Data!$B$162))</f>
        <v/>
      </c>
      <c r="AG16" s="24" t="str">
        <f>IF($B16="","",'Infiltration &amp; Ventilation'!Z16*0.33*'Infiltration &amp; Ventilation'!$D16*I16*0.024*Data!J$18*(100%+Data!$B$162))</f>
        <v/>
      </c>
      <c r="AH16" s="24" t="str">
        <f>IF($B16="","",'Infiltration &amp; Ventilation'!AA16*0.33*'Infiltration &amp; Ventilation'!$D16*J16*0.024*Data!K$18*(100%+Data!$B$162))</f>
        <v/>
      </c>
      <c r="AI16" s="24" t="str">
        <f>IF($B16="","",'Infiltration &amp; Ventilation'!AB16*0.33*'Infiltration &amp; Ventilation'!$D16*K16*0.024*Data!L$18*(100%+Data!$B$162))</f>
        <v/>
      </c>
      <c r="AJ16" s="24" t="str">
        <f>IF($B16="","",'Infiltration &amp; Ventilation'!AC16*0.33*'Infiltration &amp; Ventilation'!$D16*L16*0.024*Data!M$18*(100%+Data!$B$162))</f>
        <v/>
      </c>
      <c r="AK16" s="24" t="str">
        <f>IF($B16="","",'Infiltration &amp; Ventilation'!AD16*0.33*'Infiltration &amp; Ventilation'!$D16*M16*0.024*Data!N$18*(100%+Data!$B$162))</f>
        <v/>
      </c>
      <c r="AL16" s="24" t="str">
        <f>IF($B16="","",'Infiltration &amp; Ventilation'!AE16*0.33*'Infiltration &amp; Ventilation'!$D16*N16*0.024*Data!O$18*(100%+Data!$B$162))</f>
        <v/>
      </c>
      <c r="AM16" s="24" t="str">
        <f>IF($B16="","",'3 INPUT SAP DATA'!$U20*C16*0.024*Data!D$18*(100%+Data!$B$152))</f>
        <v/>
      </c>
      <c r="AN16" s="24" t="str">
        <f>IF($B16="","",'3 INPUT SAP DATA'!$U20*D16*0.024*Data!E$18*(100%+Data!$B$152))</f>
        <v/>
      </c>
      <c r="AO16" s="24" t="str">
        <f>IF($B16="","",'3 INPUT SAP DATA'!$U20*E16*0.024*Data!F$18*(100%+Data!$B$152))</f>
        <v/>
      </c>
      <c r="AP16" s="24" t="str">
        <f>IF($B16="","",'3 INPUT SAP DATA'!$U20*F16*0.024*Data!G$18*(100%+Data!$B$152))</f>
        <v/>
      </c>
      <c r="AQ16" s="24" t="str">
        <f>IF($B16="","",'3 INPUT SAP DATA'!$U20*G16*0.024*Data!H$18*(100%+Data!$B$152))</f>
        <v/>
      </c>
      <c r="AR16" s="24" t="str">
        <f>IF($B16="","",'3 INPUT SAP DATA'!$U20*H16*0.024*Data!I$18*(100%+Data!$B$152))</f>
        <v/>
      </c>
      <c r="AS16" s="24" t="str">
        <f>IF($B16="","",'3 INPUT SAP DATA'!$U20*I16*0.024*Data!J$18*(100%+Data!$B$152))</f>
        <v/>
      </c>
      <c r="AT16" s="24" t="str">
        <f>IF($B16="","",'3 INPUT SAP DATA'!$U20*J16*0.024*Data!K$18*(100%+Data!$B$152))</f>
        <v/>
      </c>
      <c r="AU16" s="24" t="str">
        <f>IF($B16="","",'3 INPUT SAP DATA'!$U20*K16*0.024*Data!L$18*(100%+Data!$B$152))</f>
        <v/>
      </c>
      <c r="AV16" s="24" t="str">
        <f>IF($B16="","",'3 INPUT SAP DATA'!$U20*L16*0.024*Data!M$18*(100%+Data!$B$152))</f>
        <v/>
      </c>
      <c r="AW16" s="24" t="str">
        <f>IF($B16="","",'3 INPUT SAP DATA'!$U20*M16*0.024*Data!N$18*(100%+Data!$B$152))</f>
        <v/>
      </c>
      <c r="AX16" s="24" t="str">
        <f>IF($B16="","",'3 INPUT SAP DATA'!$U20*N16*0.024*Data!O$18*(100%+Data!$B$152))</f>
        <v/>
      </c>
      <c r="AY16" s="24" t="str">
        <f>IF($B16="","",'3 INPUT SAP DATA'!V20*0.024*Data!D$18*Utilisation!BK16)</f>
        <v/>
      </c>
      <c r="AZ16" s="24" t="str">
        <f>IF($B16="","",'3 INPUT SAP DATA'!W20*0.024*Data!E$18*Utilisation!BL16)</f>
        <v/>
      </c>
      <c r="BA16" s="24" t="str">
        <f>IF($B16="","",'3 INPUT SAP DATA'!X20*0.024*Data!F$18*Utilisation!BM16)</f>
        <v/>
      </c>
      <c r="BB16" s="24" t="str">
        <f>IF($B16="","",'3 INPUT SAP DATA'!Y20*0.024*Data!G$18*Utilisation!BN16)</f>
        <v/>
      </c>
      <c r="BC16" s="24" t="str">
        <f>IF($B16="","",'3 INPUT SAP DATA'!Z20*0.024*Data!H$18*Utilisation!BO16)</f>
        <v/>
      </c>
      <c r="BD16" s="24" t="str">
        <f>IF($B16="","",'3 INPUT SAP DATA'!AA20*0.024*Data!I$18*Utilisation!BP16)</f>
        <v/>
      </c>
      <c r="BE16" s="24" t="str">
        <f>IF($B16="","",'3 INPUT SAP DATA'!AB20*0.024*Data!J$18*Utilisation!BQ16)</f>
        <v/>
      </c>
      <c r="BF16" s="24" t="str">
        <f>IF($B16="","",'3 INPUT SAP DATA'!AC20*0.024*Data!K$18*Utilisation!BR16)</f>
        <v/>
      </c>
      <c r="BG16" s="24" t="str">
        <f>IF($B16="","",'3 INPUT SAP DATA'!AD20*0.024*Data!L$18*Utilisation!BS16)</f>
        <v/>
      </c>
      <c r="BH16" s="24" t="str">
        <f>IF($B16="","",'3 INPUT SAP DATA'!AE20*0.024*Data!M$18*Utilisation!BT16)</f>
        <v/>
      </c>
      <c r="BI16" s="24" t="str">
        <f>IF($B16="","",'3 INPUT SAP DATA'!AF20*0.024*Data!N$18*Utilisation!BU16)</f>
        <v/>
      </c>
      <c r="BJ16" s="24" t="str">
        <f>IF($B16="","",'3 INPUT SAP DATA'!AG20*0.024*Data!O$18*Utilisation!BV16)</f>
        <v/>
      </c>
      <c r="BK16" s="24" t="str">
        <f>IF($B16="","",IHG!CI17*0.024*Data!D$18*Utilisation!BK16)</f>
        <v/>
      </c>
      <c r="BL16" s="24" t="str">
        <f>IF($B16="","",IHG!CJ17*0.024*Data!E$18*Utilisation!BL16)</f>
        <v/>
      </c>
      <c r="BM16" s="24" t="str">
        <f>IF($B16="","",IHG!CK17*0.024*Data!F$18*Utilisation!BM16)</f>
        <v/>
      </c>
      <c r="BN16" s="24" t="str">
        <f>IF($B16="","",IHG!CL17*0.024*Data!G$18*Utilisation!BN16)</f>
        <v/>
      </c>
      <c r="BO16" s="24" t="str">
        <f>IF($B16="","",IHG!CM17*0.024*Data!H$18*Utilisation!BO16)</f>
        <v/>
      </c>
      <c r="BP16" s="24" t="str">
        <f>IF($B16="","",IHG!CN17*0.024*Data!I$18*Utilisation!BP16)</f>
        <v/>
      </c>
      <c r="BQ16" s="24" t="str">
        <f>IF($B16="","",IHG!CO17*0.024*Data!J$18*Utilisation!BQ16)</f>
        <v/>
      </c>
      <c r="BR16" s="24" t="str">
        <f>IF($B16="","",IHG!CP17*0.024*Data!K$18*Utilisation!BR16)</f>
        <v/>
      </c>
      <c r="BS16" s="24" t="str">
        <f>IF($B16="","",IHG!CQ17*0.024*Data!L$18*Utilisation!BS16)</f>
        <v/>
      </c>
      <c r="BT16" s="24" t="str">
        <f>IF($B16="","",IHG!CR17*0.024*Data!M$18*Utilisation!BT16)</f>
        <v/>
      </c>
      <c r="BU16" s="24" t="str">
        <f>IF($B16="","",IHG!CS17*0.024*Data!N$18*Utilisation!BU16)</f>
        <v/>
      </c>
      <c r="BV16" s="24" t="str">
        <f>IF($B16="","",IHG!CT17*0.024*Data!O$18*Utilisation!BV16)</f>
        <v/>
      </c>
      <c r="BW16" s="24" t="str">
        <f t="shared" si="80"/>
        <v/>
      </c>
      <c r="BX16" s="24" t="str">
        <f t="shared" si="81"/>
        <v/>
      </c>
      <c r="BY16" s="24" t="str">
        <f t="shared" si="82"/>
        <v/>
      </c>
      <c r="BZ16" s="24" t="str">
        <f t="shared" si="83"/>
        <v/>
      </c>
      <c r="CA16" s="24" t="str">
        <f t="shared" si="84"/>
        <v/>
      </c>
      <c r="CB16" s="24" t="str">
        <f t="shared" si="85"/>
        <v/>
      </c>
      <c r="CC16" s="24" t="str">
        <f>IF($B16="","",MAX((U16+AG16+AS16-BE16-BQ16),0))</f>
        <v/>
      </c>
      <c r="CD16" s="24" t="str">
        <f t="shared" si="87"/>
        <v/>
      </c>
      <c r="CE16" s="24" t="str">
        <f t="shared" si="88"/>
        <v/>
      </c>
      <c r="CF16" s="24" t="str">
        <f t="shared" si="89"/>
        <v/>
      </c>
      <c r="CG16" s="24" t="str">
        <f t="shared" si="90"/>
        <v/>
      </c>
      <c r="CH16" s="24" t="str">
        <f t="shared" si="91"/>
        <v/>
      </c>
      <c r="CI16" s="36"/>
      <c r="CJ16" s="85" t="str">
        <f>IF($B16="","",IF(BW16&lt;(SUM($BW16:$CH16)*Data!$B$170),Data!$B$171,100%))</f>
        <v/>
      </c>
      <c r="CK16" s="85" t="str">
        <f>IF($B16="","",IF(BX16&lt;(SUM($BW16:$CH16)*Data!$B$170),Data!$B$171,100%))</f>
        <v/>
      </c>
      <c r="CL16" s="85" t="str">
        <f>IF($B16="","",IF(BY16&lt;(SUM($BW16:$CH16)*Data!$B$170),Data!$B$171,100%))</f>
        <v/>
      </c>
      <c r="CM16" s="85" t="str">
        <f>IF($B16="","",IF(BZ16&lt;(SUM($BW16:$CH16)*Data!$B$170),Data!$B$171,100%))</f>
        <v/>
      </c>
      <c r="CN16" s="85" t="str">
        <f>IF($B16="","",IF(CA16&lt;(SUM($BW16:$CH16)*Data!$B$170),Data!$B$171,100%))</f>
        <v/>
      </c>
      <c r="CO16" s="85" t="str">
        <f>IF($B16="","",IF(CB16&lt;(SUM($BW16:$CH16)*Data!$B$170),Data!$B$171,100%))</f>
        <v/>
      </c>
      <c r="CP16" s="85" t="str">
        <f>IF($B16="","",IF(CC16&lt;(SUM($BW16:$CH16)*Data!$B$170),Data!$B$171,100%))</f>
        <v/>
      </c>
      <c r="CQ16" s="85" t="str">
        <f>IF($B16="","",IF(CD16&lt;(SUM($BW16:$CH16)*Data!$B$170),Data!$B$171,100%))</f>
        <v/>
      </c>
      <c r="CR16" s="85" t="str">
        <f>IF($B16="","",IF(CE16&lt;(SUM($BW16:$CH16)*Data!$B$170),Data!$B$171,100%))</f>
        <v/>
      </c>
      <c r="CS16" s="85" t="str">
        <f>IF($B16="","",IF(CF16&lt;(SUM($BW16:$CH16)*Data!$B$170),Data!$B$171,100%))</f>
        <v/>
      </c>
      <c r="CT16" s="85" t="str">
        <f>IF($B16="","",IF(CG16&lt;(SUM($BW16:$CH16)*Data!$B$170),Data!$B$171,100%))</f>
        <v/>
      </c>
      <c r="CU16" s="85" t="str">
        <f>IF($B16="","",IF(CH16&lt;(SUM($BW16:$CH16)*Data!$B$170),Data!$B$171,100%))</f>
        <v/>
      </c>
      <c r="CV16" s="39"/>
      <c r="CW16" s="24" t="str">
        <f t="shared" si="92"/>
        <v/>
      </c>
      <c r="CX16" s="24" t="str">
        <f t="shared" si="93"/>
        <v/>
      </c>
      <c r="CY16" s="24" t="str">
        <f t="shared" si="94"/>
        <v/>
      </c>
      <c r="CZ16" s="24" t="str">
        <f t="shared" si="95"/>
        <v/>
      </c>
      <c r="DA16" s="24" t="str">
        <f t="shared" si="96"/>
        <v/>
      </c>
      <c r="DB16" s="24" t="str">
        <f t="shared" si="97"/>
        <v/>
      </c>
      <c r="DC16" s="24" t="str">
        <f t="shared" si="98"/>
        <v/>
      </c>
      <c r="DD16" s="24" t="str">
        <f t="shared" si="99"/>
        <v/>
      </c>
      <c r="DE16" s="24" t="str">
        <f t="shared" si="100"/>
        <v/>
      </c>
      <c r="DF16" s="24" t="str">
        <f t="shared" si="101"/>
        <v/>
      </c>
      <c r="DG16" s="24" t="str">
        <f t="shared" si="102"/>
        <v/>
      </c>
      <c r="DH16" s="24" t="str">
        <f t="shared" si="103"/>
        <v/>
      </c>
      <c r="DI16" s="24" t="str">
        <f t="shared" si="104"/>
        <v/>
      </c>
      <c r="DJ16" s="24" t="str">
        <f t="shared" si="105"/>
        <v/>
      </c>
      <c r="DK16" s="24" t="str">
        <f t="shared" si="106"/>
        <v/>
      </c>
      <c r="DL16" s="24" t="str">
        <f t="shared" si="107"/>
        <v/>
      </c>
      <c r="DM16" s="24" t="str">
        <f t="shared" si="108"/>
        <v/>
      </c>
      <c r="DN16" s="24" t="str">
        <f t="shared" si="109"/>
        <v/>
      </c>
      <c r="DO16" s="24" t="str">
        <f t="shared" si="110"/>
        <v/>
      </c>
      <c r="DP16" s="24" t="str">
        <f t="shared" si="111"/>
        <v/>
      </c>
      <c r="DQ16" s="24" t="str">
        <f t="shared" si="112"/>
        <v/>
      </c>
      <c r="DR16" s="24" t="str">
        <f t="shared" si="113"/>
        <v/>
      </c>
      <c r="DS16" s="24" t="str">
        <f t="shared" si="114"/>
        <v/>
      </c>
      <c r="DT16" s="24" t="str">
        <f t="shared" si="115"/>
        <v/>
      </c>
      <c r="DU16" s="24" t="str">
        <f t="shared" si="116"/>
        <v/>
      </c>
      <c r="DV16" s="24" t="str">
        <f t="shared" si="117"/>
        <v/>
      </c>
      <c r="DW16" s="24" t="str">
        <f t="shared" si="118"/>
        <v/>
      </c>
      <c r="DX16" s="24" t="str">
        <f t="shared" si="119"/>
        <v/>
      </c>
      <c r="DY16" s="24" t="str">
        <f t="shared" si="120"/>
        <v/>
      </c>
      <c r="DZ16" s="24" t="str">
        <f t="shared" si="121"/>
        <v/>
      </c>
      <c r="EA16" s="24" t="str">
        <f t="shared" si="122"/>
        <v/>
      </c>
      <c r="EB16" s="24" t="str">
        <f t="shared" si="123"/>
        <v/>
      </c>
      <c r="EC16" s="24" t="str">
        <f t="shared" si="124"/>
        <v/>
      </c>
      <c r="ED16" s="24" t="str">
        <f t="shared" si="125"/>
        <v/>
      </c>
      <c r="EE16" s="24" t="str">
        <f t="shared" si="126"/>
        <v/>
      </c>
      <c r="EF16" s="24" t="str">
        <f t="shared" si="129"/>
        <v/>
      </c>
      <c r="EG16" s="24" t="str">
        <f t="shared" si="130"/>
        <v/>
      </c>
      <c r="EH16" s="24" t="str">
        <f t="shared" si="131"/>
        <v/>
      </c>
      <c r="EI16" s="85" t="str">
        <f t="shared" si="43"/>
        <v/>
      </c>
      <c r="EJ16" s="85" t="str">
        <f>IF($B16="","",MAX(0,EI16-Data!$B$166))</f>
        <v/>
      </c>
      <c r="EK16" s="88" t="str">
        <f>IF($B16="","",IF($EJ16&gt;0,
AY16*($EG16*Data!$B$166/$EH16),
AY16))</f>
        <v/>
      </c>
      <c r="EL16" s="88" t="str">
        <f>IF($B16="","",IF($EJ16&gt;0,
AZ16*($EG16*Data!$B$166/$EH16),
AZ16))</f>
        <v/>
      </c>
      <c r="EM16" s="88" t="str">
        <f>IF($B16="","",IF($EJ16&gt;0,
BA16*($EG16*Data!$B$166/$EH16),
BA16))</f>
        <v/>
      </c>
      <c r="EN16" s="88" t="str">
        <f>IF($B16="","",IF($EJ16&gt;0,
BB16*($EG16*Data!$B$166/$EH16),
BB16))</f>
        <v/>
      </c>
      <c r="EO16" s="88" t="str">
        <f>IF($B16="","",IF($EJ16&gt;0,
BC16*($EG16*Data!$B$166/$EH16),
BC16))</f>
        <v/>
      </c>
      <c r="EP16" s="88" t="str">
        <f>IF($B16="","",IF($EJ16&gt;0,
BD16*($EG16*Data!$B$166/$EH16),
BD16))</f>
        <v/>
      </c>
      <c r="EQ16" s="88" t="str">
        <f>IF($B16="","",IF($EJ16&gt;0,
BE16*($EG16*Data!$B$166/$EH16),
BE16))</f>
        <v/>
      </c>
      <c r="ER16" s="88" t="str">
        <f>IF($B16="","",IF($EJ16&gt;0,
BF16*($EG16*Data!$B$166/$EH16),
BF16))</f>
        <v/>
      </c>
      <c r="ES16" s="88" t="str">
        <f>IF($B16="","",IF($EJ16&gt;0,
BG16*($EG16*Data!$B$166/$EH16),
BG16))</f>
        <v/>
      </c>
      <c r="ET16" s="88" t="str">
        <f>IF($B16="","",IF($EJ16&gt;0,
BH16*($EG16*Data!$B$166/$EH16),
BH16))</f>
        <v/>
      </c>
      <c r="EU16" s="88" t="str">
        <f>IF($B16="","",IF($EJ16&gt;0,
BI16*($EG16*Data!$B$166/$EH16),
BI16))</f>
        <v/>
      </c>
      <c r="EV16" s="88" t="str">
        <f>IF($B16="","",IF($EJ16&gt;0,
BJ16*($EG16*Data!$B$166/$EH16),
BJ16))</f>
        <v/>
      </c>
      <c r="EW16" s="88" t="str">
        <f t="shared" si="127"/>
        <v/>
      </c>
      <c r="EX16" s="85" t="str">
        <f t="shared" si="128"/>
        <v/>
      </c>
      <c r="EY16" s="88" t="str">
        <f t="shared" si="44"/>
        <v/>
      </c>
      <c r="EZ16" s="24" t="str">
        <f t="shared" si="45"/>
        <v/>
      </c>
      <c r="FA16" s="24" t="str">
        <f t="shared" si="46"/>
        <v/>
      </c>
      <c r="FB16" s="24" t="str">
        <f t="shared" si="47"/>
        <v/>
      </c>
      <c r="FC16" s="24" t="str">
        <f t="shared" si="48"/>
        <v/>
      </c>
      <c r="FD16" s="24" t="str">
        <f t="shared" si="49"/>
        <v/>
      </c>
      <c r="FE16" s="24" t="str">
        <f t="shared" si="50"/>
        <v/>
      </c>
      <c r="FF16" s="24" t="str">
        <f t="shared" si="51"/>
        <v/>
      </c>
      <c r="FG16" s="24" t="str">
        <f t="shared" si="52"/>
        <v/>
      </c>
      <c r="FH16" s="24" t="str">
        <f t="shared" si="53"/>
        <v/>
      </c>
      <c r="FI16" s="24" t="str">
        <f t="shared" si="54"/>
        <v/>
      </c>
      <c r="FJ16" s="24" t="str">
        <f t="shared" si="55"/>
        <v/>
      </c>
      <c r="FK16" s="24" t="str">
        <f t="shared" si="56"/>
        <v/>
      </c>
      <c r="FL16" s="24" t="str">
        <f t="shared" si="57"/>
        <v/>
      </c>
      <c r="FM16" s="24" t="str">
        <f t="shared" si="58"/>
        <v/>
      </c>
      <c r="FN16" s="24" t="str">
        <f t="shared" si="59"/>
        <v/>
      </c>
      <c r="FO16" s="24" t="str">
        <f t="shared" si="60"/>
        <v/>
      </c>
      <c r="FP16" s="24" t="str">
        <f t="shared" si="61"/>
        <v/>
      </c>
      <c r="FQ16" s="24" t="str">
        <f t="shared" si="62"/>
        <v/>
      </c>
      <c r="FR16" s="24" t="str">
        <f t="shared" si="63"/>
        <v/>
      </c>
      <c r="FS16" s="24" t="str">
        <f t="shared" si="64"/>
        <v/>
      </c>
      <c r="FT16" s="24" t="str">
        <f t="shared" si="65"/>
        <v/>
      </c>
      <c r="FU16" s="24" t="str">
        <f t="shared" si="66"/>
        <v/>
      </c>
      <c r="FV16" s="24" t="str">
        <f t="shared" si="67"/>
        <v/>
      </c>
      <c r="FW16" s="24" t="str">
        <f t="shared" si="68"/>
        <v/>
      </c>
      <c r="FX16" s="24" t="str">
        <f t="shared" si="69"/>
        <v/>
      </c>
      <c r="FY16" s="24" t="str">
        <f t="shared" si="70"/>
        <v/>
      </c>
      <c r="FZ16" s="24" t="str">
        <f t="shared" si="71"/>
        <v/>
      </c>
      <c r="GA16" s="24" t="str">
        <f t="shared" si="72"/>
        <v/>
      </c>
      <c r="GB16" s="24" t="str">
        <f t="shared" si="73"/>
        <v/>
      </c>
      <c r="GC16" s="24" t="str">
        <f t="shared" si="74"/>
        <v/>
      </c>
      <c r="GD16" s="24" t="str">
        <f t="shared" si="75"/>
        <v/>
      </c>
      <c r="GE16" s="24" t="str">
        <f t="shared" si="76"/>
        <v/>
      </c>
      <c r="GF16" s="24" t="str">
        <f t="shared" si="77"/>
        <v/>
      </c>
      <c r="GG16" s="24" t="str">
        <f t="shared" si="78"/>
        <v/>
      </c>
      <c r="GH16" s="24" t="str">
        <f t="shared" si="79"/>
        <v/>
      </c>
    </row>
    <row r="17" spans="2:190" s="17" customFormat="1" ht="19.899999999999999" customHeight="1">
      <c r="B17" s="16" t="str">
        <f>IF('3 INPUT SAP DATA'!H21="","",'3 INPUT SAP DATA'!H21)</f>
        <v/>
      </c>
      <c r="C17" s="176" t="str">
        <f>IF($B17="", "", Data!D$22 - INDEX(SAP10TableU1, MATCH('3 INPUT SAP DATA'!$C$6, Data!$C$26:$C$47, 0), MATCH(SHD!BW$8, Data!$D$25:$O$25, 0)))</f>
        <v/>
      </c>
      <c r="D17" s="176" t="str">
        <f>IF($B17="", "", Data!E$22 - INDEX(SAP10TableU1, MATCH('3 INPUT SAP DATA'!$C$6, Data!$C$26:$C$47, 0), MATCH(SHD!BX$8, Data!$D$25:$O$25, 0)))</f>
        <v/>
      </c>
      <c r="E17" s="176" t="str">
        <f>IF($B17="", "", Data!F$22 - INDEX(SAP10TableU1, MATCH('3 INPUT SAP DATA'!$C$6, Data!$C$26:$C$47, 0), MATCH(SHD!BY$8, Data!$D$25:$O$25, 0)))</f>
        <v/>
      </c>
      <c r="F17" s="176" t="str">
        <f>IF($B17="", "", Data!G$22 - INDEX(SAP10TableU1, MATCH('3 INPUT SAP DATA'!$C$6, Data!$C$26:$C$47, 0), MATCH(SHD!BZ$8, Data!$D$25:$O$25, 0)))</f>
        <v/>
      </c>
      <c r="G17" s="176" t="str">
        <f>IF($B17="", "", Data!H$22 - INDEX(SAP10TableU1, MATCH('3 INPUT SAP DATA'!$C$6, Data!$C$26:$C$47, 0), MATCH(SHD!CA$8, Data!$D$25:$O$25, 0)))</f>
        <v/>
      </c>
      <c r="H17" s="176" t="str">
        <f>IF($B17="", "", Data!I$22 - INDEX(SAP10TableU1, MATCH('3 INPUT SAP DATA'!$C$6, Data!$C$26:$C$47, 0), MATCH(SHD!CB$8, Data!$D$25:$O$25, 0)))</f>
        <v/>
      </c>
      <c r="I17" s="176" t="str">
        <f>IF($B17="", "", Data!J$22 - INDEX(SAP10TableU1, MATCH('3 INPUT SAP DATA'!$C$6, Data!$C$26:$C$47, 0), MATCH(SHD!CC$8, Data!$D$25:$O$25, 0)))</f>
        <v/>
      </c>
      <c r="J17" s="176" t="str">
        <f>IF($B17="", "", Data!K$22 - INDEX(SAP10TableU1, MATCH('3 INPUT SAP DATA'!$C$6, Data!$C$26:$C$47, 0), MATCH(SHD!CD$8, Data!$D$25:$O$25, 0)))</f>
        <v/>
      </c>
      <c r="K17" s="176" t="str">
        <f>IF($B17="", "", Data!L$22 - INDEX(SAP10TableU1, MATCH('3 INPUT SAP DATA'!$C$6, Data!$C$26:$C$47, 0), MATCH(SHD!CE$8, Data!$D$25:$O$25, 0)))</f>
        <v/>
      </c>
      <c r="L17" s="176" t="str">
        <f>IF($B17="", "", Data!M$22 - INDEX(SAP10TableU1, MATCH('3 INPUT SAP DATA'!$C$6, Data!$C$26:$C$47, 0), MATCH(SHD!CF$8, Data!$D$25:$O$25, 0)))</f>
        <v/>
      </c>
      <c r="M17" s="176" t="str">
        <f>IF($B17="", "", Data!N$22 - INDEX(SAP10TableU1, MATCH('3 INPUT SAP DATA'!$C$6, Data!$C$26:$C$47, 0), MATCH(SHD!CG$8, Data!$D$25:$O$25, 0)))</f>
        <v/>
      </c>
      <c r="N17" s="176" t="str">
        <f>IF($B17="", "", Data!O$22 - INDEX(SAP10TableU1, MATCH('3 INPUT SAP DATA'!$C$6, Data!$C$26:$C$47, 0), MATCH(SHD!CH$8, Data!$D$25:$O$25, 0)))</f>
        <v/>
      </c>
      <c r="O17" s="24" t="str">
        <f>IF($B17="","",'Infiltration &amp; Ventilation'!H17*0.33*'Infiltration &amp; Ventilation'!$D17*C17*0.024*Data!D$18)</f>
        <v/>
      </c>
      <c r="P17" s="24" t="str">
        <f>IF($B17="","",'Infiltration &amp; Ventilation'!I17*0.33*'Infiltration &amp; Ventilation'!$D17*D17*0.024*Data!E$18)</f>
        <v/>
      </c>
      <c r="Q17" s="24" t="str">
        <f>IF($B17="","",'Infiltration &amp; Ventilation'!J17*0.33*'Infiltration &amp; Ventilation'!$D17*E17*0.024*Data!F$18)</f>
        <v/>
      </c>
      <c r="R17" s="24" t="str">
        <f>IF($B17="","",'Infiltration &amp; Ventilation'!K17*0.33*'Infiltration &amp; Ventilation'!$D17*F17*0.024*Data!G$18)</f>
        <v/>
      </c>
      <c r="S17" s="24" t="str">
        <f>IF($B17="","",'Infiltration &amp; Ventilation'!L17*0.33*'Infiltration &amp; Ventilation'!$D17*G17*0.024*Data!H$18)</f>
        <v/>
      </c>
      <c r="T17" s="24" t="str">
        <f>IF($B17="","",'Infiltration &amp; Ventilation'!M17*0.33*'Infiltration &amp; Ventilation'!$D17*H17*0.024*Data!I$18)</f>
        <v/>
      </c>
      <c r="U17" s="24" t="str">
        <f>IF($B17="","",'Infiltration &amp; Ventilation'!N17*0.33*'Infiltration &amp; Ventilation'!$D17*I17*0.024*Data!J$18)</f>
        <v/>
      </c>
      <c r="V17" s="24" t="str">
        <f>IF($B17="","",'Infiltration &amp; Ventilation'!O17*0.33*'Infiltration &amp; Ventilation'!$D17*J17*0.024*Data!K$18)</f>
        <v/>
      </c>
      <c r="W17" s="24" t="str">
        <f>IF($B17="","",'Infiltration &amp; Ventilation'!P17*0.33*'Infiltration &amp; Ventilation'!$D17*K17*0.024*Data!L$18)</f>
        <v/>
      </c>
      <c r="X17" s="24" t="str">
        <f>IF($B17="","",'Infiltration &amp; Ventilation'!Q17*0.33*'Infiltration &amp; Ventilation'!$D17*L17*0.024*Data!M$18)</f>
        <v/>
      </c>
      <c r="Y17" s="24" t="str">
        <f>IF($B17="","",'Infiltration &amp; Ventilation'!R17*0.33*'Infiltration &amp; Ventilation'!$D17*M17*0.024*Data!N$18)</f>
        <v/>
      </c>
      <c r="Z17" s="24" t="str">
        <f>IF($B17="","",'Infiltration &amp; Ventilation'!S17*0.33*'Infiltration &amp; Ventilation'!$D17*N17*0.024*Data!O$18)</f>
        <v/>
      </c>
      <c r="AA17" s="24" t="str">
        <f>IF($B17="","",'Infiltration &amp; Ventilation'!T17*0.33*'Infiltration &amp; Ventilation'!$D17*C17*0.024*Data!D$18*(100%+Data!$B$162))</f>
        <v/>
      </c>
      <c r="AB17" s="24" t="str">
        <f>IF($B17="","",'Infiltration &amp; Ventilation'!U17*0.33*'Infiltration &amp; Ventilation'!$D17*D17*0.024*Data!E$18*(100%+Data!$B$162))</f>
        <v/>
      </c>
      <c r="AC17" s="24" t="str">
        <f>IF($B17="","",'Infiltration &amp; Ventilation'!V17*0.33*'Infiltration &amp; Ventilation'!$D17*E17*0.024*Data!F$18*(100%+Data!$B$162))</f>
        <v/>
      </c>
      <c r="AD17" s="24" t="str">
        <f>IF($B17="","",'Infiltration &amp; Ventilation'!W17*0.33*'Infiltration &amp; Ventilation'!$D17*F17*0.024*Data!G$18*(100%+Data!$B$162))</f>
        <v/>
      </c>
      <c r="AE17" s="24" t="str">
        <f>IF($B17="","",'Infiltration &amp; Ventilation'!X17*0.33*'Infiltration &amp; Ventilation'!$D17*G17*0.024*Data!H$18*(100%+Data!$B$162))</f>
        <v/>
      </c>
      <c r="AF17" s="24" t="str">
        <f>IF($B17="","",'Infiltration &amp; Ventilation'!Y17*0.33*'Infiltration &amp; Ventilation'!$D17*H17*0.024*Data!I$18*(100%+Data!$B$162))</f>
        <v/>
      </c>
      <c r="AG17" s="24" t="str">
        <f>IF($B17="","",'Infiltration &amp; Ventilation'!Z17*0.33*'Infiltration &amp; Ventilation'!$D17*I17*0.024*Data!J$18*(100%+Data!$B$162))</f>
        <v/>
      </c>
      <c r="AH17" s="24" t="str">
        <f>IF($B17="","",'Infiltration &amp; Ventilation'!AA17*0.33*'Infiltration &amp; Ventilation'!$D17*J17*0.024*Data!K$18*(100%+Data!$B$162))</f>
        <v/>
      </c>
      <c r="AI17" s="24" t="str">
        <f>IF($B17="","",'Infiltration &amp; Ventilation'!AB17*0.33*'Infiltration &amp; Ventilation'!$D17*K17*0.024*Data!L$18*(100%+Data!$B$162))</f>
        <v/>
      </c>
      <c r="AJ17" s="24" t="str">
        <f>IF($B17="","",'Infiltration &amp; Ventilation'!AC17*0.33*'Infiltration &amp; Ventilation'!$D17*L17*0.024*Data!M$18*(100%+Data!$B$162))</f>
        <v/>
      </c>
      <c r="AK17" s="24" t="str">
        <f>IF($B17="","",'Infiltration &amp; Ventilation'!AD17*0.33*'Infiltration &amp; Ventilation'!$D17*M17*0.024*Data!N$18*(100%+Data!$B$162))</f>
        <v/>
      </c>
      <c r="AL17" s="24" t="str">
        <f>IF($B17="","",'Infiltration &amp; Ventilation'!AE17*0.33*'Infiltration &amp; Ventilation'!$D17*N17*0.024*Data!O$18*(100%+Data!$B$162))</f>
        <v/>
      </c>
      <c r="AM17" s="24" t="str">
        <f>IF($B17="","",'3 INPUT SAP DATA'!$U21*C17*0.024*Data!D$18*(100%+Data!$B$152))</f>
        <v/>
      </c>
      <c r="AN17" s="24" t="str">
        <f>IF($B17="","",'3 INPUT SAP DATA'!$U21*D17*0.024*Data!E$18*(100%+Data!$B$152))</f>
        <v/>
      </c>
      <c r="AO17" s="24" t="str">
        <f>IF($B17="","",'3 INPUT SAP DATA'!$U21*E17*0.024*Data!F$18*(100%+Data!$B$152))</f>
        <v/>
      </c>
      <c r="AP17" s="24" t="str">
        <f>IF($B17="","",'3 INPUT SAP DATA'!$U21*F17*0.024*Data!G$18*(100%+Data!$B$152))</f>
        <v/>
      </c>
      <c r="AQ17" s="24" t="str">
        <f>IF($B17="","",'3 INPUT SAP DATA'!$U21*G17*0.024*Data!H$18*(100%+Data!$B$152))</f>
        <v/>
      </c>
      <c r="AR17" s="24" t="str">
        <f>IF($B17="","",'3 INPUT SAP DATA'!$U21*H17*0.024*Data!I$18*(100%+Data!$B$152))</f>
        <v/>
      </c>
      <c r="AS17" s="24" t="str">
        <f>IF($B17="","",'3 INPUT SAP DATA'!$U21*I17*0.024*Data!J$18*(100%+Data!$B$152))</f>
        <v/>
      </c>
      <c r="AT17" s="24" t="str">
        <f>IF($B17="","",'3 INPUT SAP DATA'!$U21*J17*0.024*Data!K$18*(100%+Data!$B$152))</f>
        <v/>
      </c>
      <c r="AU17" s="24" t="str">
        <f>IF($B17="","",'3 INPUT SAP DATA'!$U21*K17*0.024*Data!L$18*(100%+Data!$B$152))</f>
        <v/>
      </c>
      <c r="AV17" s="24" t="str">
        <f>IF($B17="","",'3 INPUT SAP DATA'!$U21*L17*0.024*Data!M$18*(100%+Data!$B$152))</f>
        <v/>
      </c>
      <c r="AW17" s="24" t="str">
        <f>IF($B17="","",'3 INPUT SAP DATA'!$U21*M17*0.024*Data!N$18*(100%+Data!$B$152))</f>
        <v/>
      </c>
      <c r="AX17" s="24" t="str">
        <f>IF($B17="","",'3 INPUT SAP DATA'!$U21*N17*0.024*Data!O$18*(100%+Data!$B$152))</f>
        <v/>
      </c>
      <c r="AY17" s="24" t="str">
        <f>IF($B17="","",'3 INPUT SAP DATA'!V21*0.024*Data!D$18*Utilisation!BK17)</f>
        <v/>
      </c>
      <c r="AZ17" s="24" t="str">
        <f>IF($B17="","",'3 INPUT SAP DATA'!W21*0.024*Data!E$18*Utilisation!BL17)</f>
        <v/>
      </c>
      <c r="BA17" s="24" t="str">
        <f>IF($B17="","",'3 INPUT SAP DATA'!X21*0.024*Data!F$18*Utilisation!BM17)</f>
        <v/>
      </c>
      <c r="BB17" s="24" t="str">
        <f>IF($B17="","",'3 INPUT SAP DATA'!Y21*0.024*Data!G$18*Utilisation!BN17)</f>
        <v/>
      </c>
      <c r="BC17" s="24" t="str">
        <f>IF($B17="","",'3 INPUT SAP DATA'!Z21*0.024*Data!H$18*Utilisation!BO17)</f>
        <v/>
      </c>
      <c r="BD17" s="24" t="str">
        <f>IF($B17="","",'3 INPUT SAP DATA'!AA21*0.024*Data!I$18*Utilisation!BP17)</f>
        <v/>
      </c>
      <c r="BE17" s="24" t="str">
        <f>IF($B17="","",'3 INPUT SAP DATA'!AB21*0.024*Data!J$18*Utilisation!BQ17)</f>
        <v/>
      </c>
      <c r="BF17" s="24" t="str">
        <f>IF($B17="","",'3 INPUT SAP DATA'!AC21*0.024*Data!K$18*Utilisation!BR17)</f>
        <v/>
      </c>
      <c r="BG17" s="24" t="str">
        <f>IF($B17="","",'3 INPUT SAP DATA'!AD21*0.024*Data!L$18*Utilisation!BS17)</f>
        <v/>
      </c>
      <c r="BH17" s="24" t="str">
        <f>IF($B17="","",'3 INPUT SAP DATA'!AE21*0.024*Data!M$18*Utilisation!BT17)</f>
        <v/>
      </c>
      <c r="BI17" s="24" t="str">
        <f>IF($B17="","",'3 INPUT SAP DATA'!AF21*0.024*Data!N$18*Utilisation!BU17)</f>
        <v/>
      </c>
      <c r="BJ17" s="24" t="str">
        <f>IF($B17="","",'3 INPUT SAP DATA'!AG21*0.024*Data!O$18*Utilisation!BV17)</f>
        <v/>
      </c>
      <c r="BK17" s="24" t="str">
        <f>IF($B17="","",IHG!CI18*0.024*Data!D$18*Utilisation!BK17)</f>
        <v/>
      </c>
      <c r="BL17" s="24" t="str">
        <f>IF($B17="","",IHG!CJ18*0.024*Data!E$18*Utilisation!BL17)</f>
        <v/>
      </c>
      <c r="BM17" s="24" t="str">
        <f>IF($B17="","",IHG!CK18*0.024*Data!F$18*Utilisation!BM17)</f>
        <v/>
      </c>
      <c r="BN17" s="24" t="str">
        <f>IF($B17="","",IHG!CL18*0.024*Data!G$18*Utilisation!BN17)</f>
        <v/>
      </c>
      <c r="BO17" s="24" t="str">
        <f>IF($B17="","",IHG!CM18*0.024*Data!H$18*Utilisation!BO17)</f>
        <v/>
      </c>
      <c r="BP17" s="24" t="str">
        <f>IF($B17="","",IHG!CN18*0.024*Data!I$18*Utilisation!BP17)</f>
        <v/>
      </c>
      <c r="BQ17" s="24" t="str">
        <f>IF($B17="","",IHG!CO18*0.024*Data!J$18*Utilisation!BQ17)</f>
        <v/>
      </c>
      <c r="BR17" s="24" t="str">
        <f>IF($B17="","",IHG!CP18*0.024*Data!K$18*Utilisation!BR17)</f>
        <v/>
      </c>
      <c r="BS17" s="24" t="str">
        <f>IF($B17="","",IHG!CQ18*0.024*Data!L$18*Utilisation!BS17)</f>
        <v/>
      </c>
      <c r="BT17" s="24" t="str">
        <f>IF($B17="","",IHG!CR18*0.024*Data!M$18*Utilisation!BT17)</f>
        <v/>
      </c>
      <c r="BU17" s="24" t="str">
        <f>IF($B17="","",IHG!CS18*0.024*Data!N$18*Utilisation!BU17)</f>
        <v/>
      </c>
      <c r="BV17" s="24" t="str">
        <f>IF($B17="","",IHG!CT18*0.024*Data!O$18*Utilisation!BV17)</f>
        <v/>
      </c>
      <c r="BW17" s="24" t="str">
        <f t="shared" si="80"/>
        <v/>
      </c>
      <c r="BX17" s="24" t="str">
        <f t="shared" si="81"/>
        <v/>
      </c>
      <c r="BY17" s="24" t="str">
        <f t="shared" si="82"/>
        <v/>
      </c>
      <c r="BZ17" s="24" t="str">
        <f t="shared" si="83"/>
        <v/>
      </c>
      <c r="CA17" s="24" t="str">
        <f t="shared" si="84"/>
        <v/>
      </c>
      <c r="CB17" s="24" t="str">
        <f t="shared" si="85"/>
        <v/>
      </c>
      <c r="CC17" s="24" t="str">
        <f t="shared" si="86"/>
        <v/>
      </c>
      <c r="CD17" s="24" t="str">
        <f t="shared" si="87"/>
        <v/>
      </c>
      <c r="CE17" s="24" t="str">
        <f t="shared" si="88"/>
        <v/>
      </c>
      <c r="CF17" s="24" t="str">
        <f t="shared" si="89"/>
        <v/>
      </c>
      <c r="CG17" s="24" t="str">
        <f t="shared" si="90"/>
        <v/>
      </c>
      <c r="CH17" s="24" t="str">
        <f t="shared" si="91"/>
        <v/>
      </c>
      <c r="CI17" s="36"/>
      <c r="CJ17" s="85" t="str">
        <f>IF($B17="","",IF(BW17&lt;(SUM($BW17:$CH17)*Data!$B$170),Data!$B$171,100%))</f>
        <v/>
      </c>
      <c r="CK17" s="85" t="str">
        <f>IF($B17="","",IF(BX17&lt;(SUM($BW17:$CH17)*Data!$B$170),Data!$B$171,100%))</f>
        <v/>
      </c>
      <c r="CL17" s="85" t="str">
        <f>IF($B17="","",IF(BY17&lt;(SUM($BW17:$CH17)*Data!$B$170),Data!$B$171,100%))</f>
        <v/>
      </c>
      <c r="CM17" s="85" t="str">
        <f>IF($B17="","",IF(BZ17&lt;(SUM($BW17:$CH17)*Data!$B$170),Data!$B$171,100%))</f>
        <v/>
      </c>
      <c r="CN17" s="85" t="str">
        <f>IF($B17="","",IF(CA17&lt;(SUM($BW17:$CH17)*Data!$B$170),Data!$B$171,100%))</f>
        <v/>
      </c>
      <c r="CO17" s="85" t="str">
        <f>IF($B17="","",IF(CB17&lt;(SUM($BW17:$CH17)*Data!$B$170),Data!$B$171,100%))</f>
        <v/>
      </c>
      <c r="CP17" s="85" t="str">
        <f>IF($B17="","",IF(CC17&lt;(SUM($BW17:$CH17)*Data!$B$170),Data!$B$171,100%))</f>
        <v/>
      </c>
      <c r="CQ17" s="85" t="str">
        <f>IF($B17="","",IF(CD17&lt;(SUM($BW17:$CH17)*Data!$B$170),Data!$B$171,100%))</f>
        <v/>
      </c>
      <c r="CR17" s="85" t="str">
        <f>IF($B17="","",IF(CE17&lt;(SUM($BW17:$CH17)*Data!$B$170),Data!$B$171,100%))</f>
        <v/>
      </c>
      <c r="CS17" s="85" t="str">
        <f>IF($B17="","",IF(CF17&lt;(SUM($BW17:$CH17)*Data!$B$170),Data!$B$171,100%))</f>
        <v/>
      </c>
      <c r="CT17" s="85" t="str">
        <f>IF($B17="","",IF(CG17&lt;(SUM($BW17:$CH17)*Data!$B$170),Data!$B$171,100%))</f>
        <v/>
      </c>
      <c r="CU17" s="85" t="str">
        <f>IF($B17="","",IF(CH17&lt;(SUM($BW17:$CH17)*Data!$B$170),Data!$B$171,100%))</f>
        <v/>
      </c>
      <c r="CV17" s="39"/>
      <c r="CW17" s="24" t="str">
        <f t="shared" si="92"/>
        <v/>
      </c>
      <c r="CX17" s="24" t="str">
        <f t="shared" si="93"/>
        <v/>
      </c>
      <c r="CY17" s="24" t="str">
        <f t="shared" si="94"/>
        <v/>
      </c>
      <c r="CZ17" s="24" t="str">
        <f t="shared" si="95"/>
        <v/>
      </c>
      <c r="DA17" s="24" t="str">
        <f t="shared" si="96"/>
        <v/>
      </c>
      <c r="DB17" s="24" t="str">
        <f t="shared" si="97"/>
        <v/>
      </c>
      <c r="DC17" s="24" t="str">
        <f t="shared" si="98"/>
        <v/>
      </c>
      <c r="DD17" s="24" t="str">
        <f t="shared" si="99"/>
        <v/>
      </c>
      <c r="DE17" s="24" t="str">
        <f t="shared" si="100"/>
        <v/>
      </c>
      <c r="DF17" s="24" t="str">
        <f t="shared" si="101"/>
        <v/>
      </c>
      <c r="DG17" s="24" t="str">
        <f t="shared" si="102"/>
        <v/>
      </c>
      <c r="DH17" s="24" t="str">
        <f t="shared" si="103"/>
        <v/>
      </c>
      <c r="DI17" s="24" t="str">
        <f t="shared" si="104"/>
        <v/>
      </c>
      <c r="DJ17" s="24" t="str">
        <f t="shared" si="105"/>
        <v/>
      </c>
      <c r="DK17" s="24" t="str">
        <f t="shared" si="106"/>
        <v/>
      </c>
      <c r="DL17" s="24" t="str">
        <f t="shared" si="107"/>
        <v/>
      </c>
      <c r="DM17" s="24" t="str">
        <f t="shared" si="108"/>
        <v/>
      </c>
      <c r="DN17" s="24" t="str">
        <f t="shared" si="109"/>
        <v/>
      </c>
      <c r="DO17" s="24" t="str">
        <f t="shared" si="110"/>
        <v/>
      </c>
      <c r="DP17" s="24" t="str">
        <f t="shared" si="111"/>
        <v/>
      </c>
      <c r="DQ17" s="24" t="str">
        <f t="shared" si="112"/>
        <v/>
      </c>
      <c r="DR17" s="24" t="str">
        <f t="shared" si="113"/>
        <v/>
      </c>
      <c r="DS17" s="24" t="str">
        <f t="shared" si="114"/>
        <v/>
      </c>
      <c r="DT17" s="24" t="str">
        <f t="shared" si="115"/>
        <v/>
      </c>
      <c r="DU17" s="24" t="str">
        <f t="shared" si="116"/>
        <v/>
      </c>
      <c r="DV17" s="24" t="str">
        <f t="shared" si="117"/>
        <v/>
      </c>
      <c r="DW17" s="24" t="str">
        <f t="shared" si="118"/>
        <v/>
      </c>
      <c r="DX17" s="24" t="str">
        <f t="shared" si="119"/>
        <v/>
      </c>
      <c r="DY17" s="24" t="str">
        <f t="shared" si="120"/>
        <v/>
      </c>
      <c r="DZ17" s="24" t="str">
        <f t="shared" si="121"/>
        <v/>
      </c>
      <c r="EA17" s="24" t="str">
        <f t="shared" si="122"/>
        <v/>
      </c>
      <c r="EB17" s="24" t="str">
        <f t="shared" si="123"/>
        <v/>
      </c>
      <c r="EC17" s="24" t="str">
        <f t="shared" si="124"/>
        <v/>
      </c>
      <c r="ED17" s="24" t="str">
        <f t="shared" si="125"/>
        <v/>
      </c>
      <c r="EE17" s="24" t="str">
        <f t="shared" si="126"/>
        <v/>
      </c>
      <c r="EF17" s="24" t="str">
        <f t="shared" si="129"/>
        <v/>
      </c>
      <c r="EG17" s="24" t="str">
        <f t="shared" si="130"/>
        <v/>
      </c>
      <c r="EH17" s="24" t="str">
        <f t="shared" si="131"/>
        <v/>
      </c>
      <c r="EI17" s="85" t="str">
        <f t="shared" si="43"/>
        <v/>
      </c>
      <c r="EJ17" s="85" t="str">
        <f>IF($B17="","",MAX(0,EI17-Data!$B$166))</f>
        <v/>
      </c>
      <c r="EK17" s="88" t="str">
        <f>IF($B17="","",IF($EJ17&gt;0,
AY17*($EG17*Data!$B$166/$EH17),
AY17))</f>
        <v/>
      </c>
      <c r="EL17" s="88" t="str">
        <f>IF($B17="","",IF($EJ17&gt;0,
AZ17*($EG17*Data!$B$166/$EH17),
AZ17))</f>
        <v/>
      </c>
      <c r="EM17" s="88" t="str">
        <f>IF($B17="","",IF($EJ17&gt;0,
BA17*($EG17*Data!$B$166/$EH17),
BA17))</f>
        <v/>
      </c>
      <c r="EN17" s="88" t="str">
        <f>IF($B17="","",IF($EJ17&gt;0,
BB17*($EG17*Data!$B$166/$EH17),
BB17))</f>
        <v/>
      </c>
      <c r="EO17" s="88" t="str">
        <f>IF($B17="","",IF($EJ17&gt;0,
BC17*($EG17*Data!$B$166/$EH17),
BC17))</f>
        <v/>
      </c>
      <c r="EP17" s="88" t="str">
        <f>IF($B17="","",IF($EJ17&gt;0,
BD17*($EG17*Data!$B$166/$EH17),
BD17))</f>
        <v/>
      </c>
      <c r="EQ17" s="88" t="str">
        <f>IF($B17="","",IF($EJ17&gt;0,
BE17*($EG17*Data!$B$166/$EH17),
BE17))</f>
        <v/>
      </c>
      <c r="ER17" s="88" t="str">
        <f>IF($B17="","",IF($EJ17&gt;0,
BF17*($EG17*Data!$B$166/$EH17),
BF17))</f>
        <v/>
      </c>
      <c r="ES17" s="88" t="str">
        <f>IF($B17="","",IF($EJ17&gt;0,
BG17*($EG17*Data!$B$166/$EH17),
BG17))</f>
        <v/>
      </c>
      <c r="ET17" s="88" t="str">
        <f>IF($B17="","",IF($EJ17&gt;0,
BH17*($EG17*Data!$B$166/$EH17),
BH17))</f>
        <v/>
      </c>
      <c r="EU17" s="88" t="str">
        <f>IF($B17="","",IF($EJ17&gt;0,
BI17*($EG17*Data!$B$166/$EH17),
BI17))</f>
        <v/>
      </c>
      <c r="EV17" s="88" t="str">
        <f>IF($B17="","",IF($EJ17&gt;0,
BJ17*($EG17*Data!$B$166/$EH17),
BJ17))</f>
        <v/>
      </c>
      <c r="EW17" s="88" t="str">
        <f t="shared" si="127"/>
        <v/>
      </c>
      <c r="EX17" s="85" t="str">
        <f t="shared" si="128"/>
        <v/>
      </c>
      <c r="EY17" s="88" t="str">
        <f t="shared" si="44"/>
        <v/>
      </c>
      <c r="EZ17" s="24" t="str">
        <f t="shared" si="45"/>
        <v/>
      </c>
      <c r="FA17" s="24" t="str">
        <f t="shared" si="46"/>
        <v/>
      </c>
      <c r="FB17" s="24" t="str">
        <f t="shared" si="47"/>
        <v/>
      </c>
      <c r="FC17" s="24" t="str">
        <f t="shared" si="48"/>
        <v/>
      </c>
      <c r="FD17" s="24" t="str">
        <f t="shared" si="49"/>
        <v/>
      </c>
      <c r="FE17" s="24" t="str">
        <f t="shared" si="50"/>
        <v/>
      </c>
      <c r="FF17" s="24" t="str">
        <f t="shared" si="51"/>
        <v/>
      </c>
      <c r="FG17" s="24" t="str">
        <f t="shared" si="52"/>
        <v/>
      </c>
      <c r="FH17" s="24" t="str">
        <f t="shared" si="53"/>
        <v/>
      </c>
      <c r="FI17" s="24" t="str">
        <f t="shared" si="54"/>
        <v/>
      </c>
      <c r="FJ17" s="24" t="str">
        <f t="shared" si="55"/>
        <v/>
      </c>
      <c r="FK17" s="24" t="str">
        <f t="shared" si="56"/>
        <v/>
      </c>
      <c r="FL17" s="24" t="str">
        <f t="shared" si="57"/>
        <v/>
      </c>
      <c r="FM17" s="24" t="str">
        <f t="shared" si="58"/>
        <v/>
      </c>
      <c r="FN17" s="24" t="str">
        <f t="shared" si="59"/>
        <v/>
      </c>
      <c r="FO17" s="24" t="str">
        <f t="shared" si="60"/>
        <v/>
      </c>
      <c r="FP17" s="24" t="str">
        <f t="shared" si="61"/>
        <v/>
      </c>
      <c r="FQ17" s="24" t="str">
        <f t="shared" si="62"/>
        <v/>
      </c>
      <c r="FR17" s="24" t="str">
        <f t="shared" si="63"/>
        <v/>
      </c>
      <c r="FS17" s="24" t="str">
        <f t="shared" si="64"/>
        <v/>
      </c>
      <c r="FT17" s="24" t="str">
        <f t="shared" si="65"/>
        <v/>
      </c>
      <c r="FU17" s="24" t="str">
        <f t="shared" si="66"/>
        <v/>
      </c>
      <c r="FV17" s="24" t="str">
        <f t="shared" si="67"/>
        <v/>
      </c>
      <c r="FW17" s="24" t="str">
        <f t="shared" si="68"/>
        <v/>
      </c>
      <c r="FX17" s="24" t="str">
        <f t="shared" si="69"/>
        <v/>
      </c>
      <c r="FY17" s="24" t="str">
        <f t="shared" si="70"/>
        <v/>
      </c>
      <c r="FZ17" s="24" t="str">
        <f t="shared" si="71"/>
        <v/>
      </c>
      <c r="GA17" s="24" t="str">
        <f t="shared" si="72"/>
        <v/>
      </c>
      <c r="GB17" s="24" t="str">
        <f t="shared" si="73"/>
        <v/>
      </c>
      <c r="GC17" s="24" t="str">
        <f t="shared" si="74"/>
        <v/>
      </c>
      <c r="GD17" s="24" t="str">
        <f t="shared" si="75"/>
        <v/>
      </c>
      <c r="GE17" s="24" t="str">
        <f t="shared" si="76"/>
        <v/>
      </c>
      <c r="GF17" s="24" t="str">
        <f t="shared" si="77"/>
        <v/>
      </c>
      <c r="GG17" s="24" t="str">
        <f t="shared" si="78"/>
        <v/>
      </c>
      <c r="GH17" s="24" t="str">
        <f t="shared" si="79"/>
        <v/>
      </c>
    </row>
    <row r="18" spans="2:190" s="17" customFormat="1" ht="19.899999999999999" customHeight="1">
      <c r="B18" s="16" t="str">
        <f>IF('3 INPUT SAP DATA'!H22="","",'3 INPUT SAP DATA'!H22)</f>
        <v/>
      </c>
      <c r="C18" s="176" t="str">
        <f>IF($B18="", "", Data!D$22 - INDEX(SAP10TableU1, MATCH('3 INPUT SAP DATA'!$C$6, Data!$C$26:$C$47, 0), MATCH(SHD!BW$8, Data!$D$25:$O$25, 0)))</f>
        <v/>
      </c>
      <c r="D18" s="176" t="str">
        <f>IF($B18="", "", Data!E$22 - INDEX(SAP10TableU1, MATCH('3 INPUT SAP DATA'!$C$6, Data!$C$26:$C$47, 0), MATCH(SHD!BX$8, Data!$D$25:$O$25, 0)))</f>
        <v/>
      </c>
      <c r="E18" s="176" t="str">
        <f>IF($B18="", "", Data!F$22 - INDEX(SAP10TableU1, MATCH('3 INPUT SAP DATA'!$C$6, Data!$C$26:$C$47, 0), MATCH(SHD!BY$8, Data!$D$25:$O$25, 0)))</f>
        <v/>
      </c>
      <c r="F18" s="176" t="str">
        <f>IF($B18="", "", Data!G$22 - INDEX(SAP10TableU1, MATCH('3 INPUT SAP DATA'!$C$6, Data!$C$26:$C$47, 0), MATCH(SHD!BZ$8, Data!$D$25:$O$25, 0)))</f>
        <v/>
      </c>
      <c r="G18" s="176" t="str">
        <f>IF($B18="", "", Data!H$22 - INDEX(SAP10TableU1, MATCH('3 INPUT SAP DATA'!$C$6, Data!$C$26:$C$47, 0), MATCH(SHD!CA$8, Data!$D$25:$O$25, 0)))</f>
        <v/>
      </c>
      <c r="H18" s="176" t="str">
        <f>IF($B18="", "", Data!I$22 - INDEX(SAP10TableU1, MATCH('3 INPUT SAP DATA'!$C$6, Data!$C$26:$C$47, 0), MATCH(SHD!CB$8, Data!$D$25:$O$25, 0)))</f>
        <v/>
      </c>
      <c r="I18" s="176" t="str">
        <f>IF($B18="", "", Data!J$22 - INDEX(SAP10TableU1, MATCH('3 INPUT SAP DATA'!$C$6, Data!$C$26:$C$47, 0), MATCH(SHD!CC$8, Data!$D$25:$O$25, 0)))</f>
        <v/>
      </c>
      <c r="J18" s="176" t="str">
        <f>IF($B18="", "", Data!K$22 - INDEX(SAP10TableU1, MATCH('3 INPUT SAP DATA'!$C$6, Data!$C$26:$C$47, 0), MATCH(SHD!CD$8, Data!$D$25:$O$25, 0)))</f>
        <v/>
      </c>
      <c r="K18" s="176" t="str">
        <f>IF($B18="", "", Data!L$22 - INDEX(SAP10TableU1, MATCH('3 INPUT SAP DATA'!$C$6, Data!$C$26:$C$47, 0), MATCH(SHD!CE$8, Data!$D$25:$O$25, 0)))</f>
        <v/>
      </c>
      <c r="L18" s="176" t="str">
        <f>IF($B18="", "", Data!M$22 - INDEX(SAP10TableU1, MATCH('3 INPUT SAP DATA'!$C$6, Data!$C$26:$C$47, 0), MATCH(SHD!CF$8, Data!$D$25:$O$25, 0)))</f>
        <v/>
      </c>
      <c r="M18" s="176" t="str">
        <f>IF($B18="", "", Data!N$22 - INDEX(SAP10TableU1, MATCH('3 INPUT SAP DATA'!$C$6, Data!$C$26:$C$47, 0), MATCH(SHD!CG$8, Data!$D$25:$O$25, 0)))</f>
        <v/>
      </c>
      <c r="N18" s="176" t="str">
        <f>IF($B18="", "", Data!O$22 - INDEX(SAP10TableU1, MATCH('3 INPUT SAP DATA'!$C$6, Data!$C$26:$C$47, 0), MATCH(SHD!CH$8, Data!$D$25:$O$25, 0)))</f>
        <v/>
      </c>
      <c r="O18" s="24" t="str">
        <f>IF($B18="","",'Infiltration &amp; Ventilation'!H18*0.33*'Infiltration &amp; Ventilation'!$D18*C18*0.024*Data!D$18)</f>
        <v/>
      </c>
      <c r="P18" s="24" t="str">
        <f>IF($B18="","",'Infiltration &amp; Ventilation'!I18*0.33*'Infiltration &amp; Ventilation'!$D18*D18*0.024*Data!E$18)</f>
        <v/>
      </c>
      <c r="Q18" s="24" t="str">
        <f>IF($B18="","",'Infiltration &amp; Ventilation'!J18*0.33*'Infiltration &amp; Ventilation'!$D18*E18*0.024*Data!F$18)</f>
        <v/>
      </c>
      <c r="R18" s="24" t="str">
        <f>IF($B18="","",'Infiltration &amp; Ventilation'!K18*0.33*'Infiltration &amp; Ventilation'!$D18*F18*0.024*Data!G$18)</f>
        <v/>
      </c>
      <c r="S18" s="24" t="str">
        <f>IF($B18="","",'Infiltration &amp; Ventilation'!L18*0.33*'Infiltration &amp; Ventilation'!$D18*G18*0.024*Data!H$18)</f>
        <v/>
      </c>
      <c r="T18" s="24" t="str">
        <f>IF($B18="","",'Infiltration &amp; Ventilation'!M18*0.33*'Infiltration &amp; Ventilation'!$D18*H18*0.024*Data!I$18)</f>
        <v/>
      </c>
      <c r="U18" s="24" t="str">
        <f>IF($B18="","",'Infiltration &amp; Ventilation'!N18*0.33*'Infiltration &amp; Ventilation'!$D18*I18*0.024*Data!J$18)</f>
        <v/>
      </c>
      <c r="V18" s="24" t="str">
        <f>IF($B18="","",'Infiltration &amp; Ventilation'!O18*0.33*'Infiltration &amp; Ventilation'!$D18*J18*0.024*Data!K$18)</f>
        <v/>
      </c>
      <c r="W18" s="24" t="str">
        <f>IF($B18="","",'Infiltration &amp; Ventilation'!P18*0.33*'Infiltration &amp; Ventilation'!$D18*K18*0.024*Data!L$18)</f>
        <v/>
      </c>
      <c r="X18" s="24" t="str">
        <f>IF($B18="","",'Infiltration &amp; Ventilation'!Q18*0.33*'Infiltration &amp; Ventilation'!$D18*L18*0.024*Data!M$18)</f>
        <v/>
      </c>
      <c r="Y18" s="24" t="str">
        <f>IF($B18="","",'Infiltration &amp; Ventilation'!R18*0.33*'Infiltration &amp; Ventilation'!$D18*M18*0.024*Data!N$18)</f>
        <v/>
      </c>
      <c r="Z18" s="24" t="str">
        <f>IF($B18="","",'Infiltration &amp; Ventilation'!S18*0.33*'Infiltration &amp; Ventilation'!$D18*N18*0.024*Data!O$18)</f>
        <v/>
      </c>
      <c r="AA18" s="24" t="str">
        <f>IF($B18="","",'Infiltration &amp; Ventilation'!T18*0.33*'Infiltration &amp; Ventilation'!$D18*C18*0.024*Data!D$18*(100%+Data!$B$162))</f>
        <v/>
      </c>
      <c r="AB18" s="24" t="str">
        <f>IF($B18="","",'Infiltration &amp; Ventilation'!U18*0.33*'Infiltration &amp; Ventilation'!$D18*D18*0.024*Data!E$18*(100%+Data!$B$162))</f>
        <v/>
      </c>
      <c r="AC18" s="24" t="str">
        <f>IF($B18="","",'Infiltration &amp; Ventilation'!V18*0.33*'Infiltration &amp; Ventilation'!$D18*E18*0.024*Data!F$18*(100%+Data!$B$162))</f>
        <v/>
      </c>
      <c r="AD18" s="24" t="str">
        <f>IF($B18="","",'Infiltration &amp; Ventilation'!W18*0.33*'Infiltration &amp; Ventilation'!$D18*F18*0.024*Data!G$18*(100%+Data!$B$162))</f>
        <v/>
      </c>
      <c r="AE18" s="24" t="str">
        <f>IF($B18="","",'Infiltration &amp; Ventilation'!X18*0.33*'Infiltration &amp; Ventilation'!$D18*G18*0.024*Data!H$18*(100%+Data!$B$162))</f>
        <v/>
      </c>
      <c r="AF18" s="24" t="str">
        <f>IF($B18="","",'Infiltration &amp; Ventilation'!Y18*0.33*'Infiltration &amp; Ventilation'!$D18*H18*0.024*Data!I$18*(100%+Data!$B$162))</f>
        <v/>
      </c>
      <c r="AG18" s="24" t="str">
        <f>IF($B18="","",'Infiltration &amp; Ventilation'!Z18*0.33*'Infiltration &amp; Ventilation'!$D18*I18*0.024*Data!J$18*(100%+Data!$B$162))</f>
        <v/>
      </c>
      <c r="AH18" s="24" t="str">
        <f>IF($B18="","",'Infiltration &amp; Ventilation'!AA18*0.33*'Infiltration &amp; Ventilation'!$D18*J18*0.024*Data!K$18*(100%+Data!$B$162))</f>
        <v/>
      </c>
      <c r="AI18" s="24" t="str">
        <f>IF($B18="","",'Infiltration &amp; Ventilation'!AB18*0.33*'Infiltration &amp; Ventilation'!$D18*K18*0.024*Data!L$18*(100%+Data!$B$162))</f>
        <v/>
      </c>
      <c r="AJ18" s="24" t="str">
        <f>IF($B18="","",'Infiltration &amp; Ventilation'!AC18*0.33*'Infiltration &amp; Ventilation'!$D18*L18*0.024*Data!M$18*(100%+Data!$B$162))</f>
        <v/>
      </c>
      <c r="AK18" s="24" t="str">
        <f>IF($B18="","",'Infiltration &amp; Ventilation'!AD18*0.33*'Infiltration &amp; Ventilation'!$D18*M18*0.024*Data!N$18*(100%+Data!$B$162))</f>
        <v/>
      </c>
      <c r="AL18" s="24" t="str">
        <f>IF($B18="","",'Infiltration &amp; Ventilation'!AE18*0.33*'Infiltration &amp; Ventilation'!$D18*N18*0.024*Data!O$18*(100%+Data!$B$162))</f>
        <v/>
      </c>
      <c r="AM18" s="24" t="str">
        <f>IF($B18="","",'3 INPUT SAP DATA'!$U22*C18*0.024*Data!D$18*(100%+Data!$B$152))</f>
        <v/>
      </c>
      <c r="AN18" s="24" t="str">
        <f>IF($B18="","",'3 INPUT SAP DATA'!$U22*D18*0.024*Data!E$18*(100%+Data!$B$152))</f>
        <v/>
      </c>
      <c r="AO18" s="24" t="str">
        <f>IF($B18="","",'3 INPUT SAP DATA'!$U22*E18*0.024*Data!F$18*(100%+Data!$B$152))</f>
        <v/>
      </c>
      <c r="AP18" s="24" t="str">
        <f>IF($B18="","",'3 INPUT SAP DATA'!$U22*F18*0.024*Data!G$18*(100%+Data!$B$152))</f>
        <v/>
      </c>
      <c r="AQ18" s="24" t="str">
        <f>IF($B18="","",'3 INPUT SAP DATA'!$U22*G18*0.024*Data!H$18*(100%+Data!$B$152))</f>
        <v/>
      </c>
      <c r="AR18" s="24" t="str">
        <f>IF($B18="","",'3 INPUT SAP DATA'!$U22*H18*0.024*Data!I$18*(100%+Data!$B$152))</f>
        <v/>
      </c>
      <c r="AS18" s="24" t="str">
        <f>IF($B18="","",'3 INPUT SAP DATA'!$U22*I18*0.024*Data!J$18*(100%+Data!$B$152))</f>
        <v/>
      </c>
      <c r="AT18" s="24" t="str">
        <f>IF($B18="","",'3 INPUT SAP DATA'!$U22*J18*0.024*Data!K$18*(100%+Data!$B$152))</f>
        <v/>
      </c>
      <c r="AU18" s="24" t="str">
        <f>IF($B18="","",'3 INPUT SAP DATA'!$U22*K18*0.024*Data!L$18*(100%+Data!$B$152))</f>
        <v/>
      </c>
      <c r="AV18" s="24" t="str">
        <f>IF($B18="","",'3 INPUT SAP DATA'!$U22*L18*0.024*Data!M$18*(100%+Data!$B$152))</f>
        <v/>
      </c>
      <c r="AW18" s="24" t="str">
        <f>IF($B18="","",'3 INPUT SAP DATA'!$U22*M18*0.024*Data!N$18*(100%+Data!$B$152))</f>
        <v/>
      </c>
      <c r="AX18" s="24" t="str">
        <f>IF($B18="","",'3 INPUT SAP DATA'!$U22*N18*0.024*Data!O$18*(100%+Data!$B$152))</f>
        <v/>
      </c>
      <c r="AY18" s="24" t="str">
        <f>IF($B18="","",'3 INPUT SAP DATA'!V22*0.024*Data!D$18*Utilisation!BK18)</f>
        <v/>
      </c>
      <c r="AZ18" s="24" t="str">
        <f>IF($B18="","",'3 INPUT SAP DATA'!W22*0.024*Data!E$18*Utilisation!BL18)</f>
        <v/>
      </c>
      <c r="BA18" s="24" t="str">
        <f>IF($B18="","",'3 INPUT SAP DATA'!X22*0.024*Data!F$18*Utilisation!BM18)</f>
        <v/>
      </c>
      <c r="BB18" s="24" t="str">
        <f>IF($B18="","",'3 INPUT SAP DATA'!Y22*0.024*Data!G$18*Utilisation!BN18)</f>
        <v/>
      </c>
      <c r="BC18" s="24" t="str">
        <f>IF($B18="","",'3 INPUT SAP DATA'!Z22*0.024*Data!H$18*Utilisation!BO18)</f>
        <v/>
      </c>
      <c r="BD18" s="24" t="str">
        <f>IF($B18="","",'3 INPUT SAP DATA'!AA22*0.024*Data!I$18*Utilisation!BP18)</f>
        <v/>
      </c>
      <c r="BE18" s="24" t="str">
        <f>IF($B18="","",'3 INPUT SAP DATA'!AB22*0.024*Data!J$18*Utilisation!BQ18)</f>
        <v/>
      </c>
      <c r="BF18" s="24" t="str">
        <f>IF($B18="","",'3 INPUT SAP DATA'!AC22*0.024*Data!K$18*Utilisation!BR18)</f>
        <v/>
      </c>
      <c r="BG18" s="24" t="str">
        <f>IF($B18="","",'3 INPUT SAP DATA'!AD22*0.024*Data!L$18*Utilisation!BS18)</f>
        <v/>
      </c>
      <c r="BH18" s="24" t="str">
        <f>IF($B18="","",'3 INPUT SAP DATA'!AE22*0.024*Data!M$18*Utilisation!BT18)</f>
        <v/>
      </c>
      <c r="BI18" s="24" t="str">
        <f>IF($B18="","",'3 INPUT SAP DATA'!AF22*0.024*Data!N$18*Utilisation!BU18)</f>
        <v/>
      </c>
      <c r="BJ18" s="24" t="str">
        <f>IF($B18="","",'3 INPUT SAP DATA'!AG22*0.024*Data!O$18*Utilisation!BV18)</f>
        <v/>
      </c>
      <c r="BK18" s="24" t="str">
        <f>IF($B18="","",IHG!CI19*0.024*Data!D$18*Utilisation!BK18)</f>
        <v/>
      </c>
      <c r="BL18" s="24" t="str">
        <f>IF($B18="","",IHG!CJ19*0.024*Data!E$18*Utilisation!BL18)</f>
        <v/>
      </c>
      <c r="BM18" s="24" t="str">
        <f>IF($B18="","",IHG!CK19*0.024*Data!F$18*Utilisation!BM18)</f>
        <v/>
      </c>
      <c r="BN18" s="24" t="str">
        <f>IF($B18="","",IHG!CL19*0.024*Data!G$18*Utilisation!BN18)</f>
        <v/>
      </c>
      <c r="BO18" s="24" t="str">
        <f>IF($B18="","",IHG!CM19*0.024*Data!H$18*Utilisation!BO18)</f>
        <v/>
      </c>
      <c r="BP18" s="24" t="str">
        <f>IF($B18="","",IHG!CN19*0.024*Data!I$18*Utilisation!BP18)</f>
        <v/>
      </c>
      <c r="BQ18" s="24" t="str">
        <f>IF($B18="","",IHG!CO19*0.024*Data!J$18*Utilisation!BQ18)</f>
        <v/>
      </c>
      <c r="BR18" s="24" t="str">
        <f>IF($B18="","",IHG!CP19*0.024*Data!K$18*Utilisation!BR18)</f>
        <v/>
      </c>
      <c r="BS18" s="24" t="str">
        <f>IF($B18="","",IHG!CQ19*0.024*Data!L$18*Utilisation!BS18)</f>
        <v/>
      </c>
      <c r="BT18" s="24" t="str">
        <f>IF($B18="","",IHG!CR19*0.024*Data!M$18*Utilisation!BT18)</f>
        <v/>
      </c>
      <c r="BU18" s="24" t="str">
        <f>IF($B18="","",IHG!CS19*0.024*Data!N$18*Utilisation!BU18)</f>
        <v/>
      </c>
      <c r="BV18" s="24" t="str">
        <f>IF($B18="","",IHG!CT19*0.024*Data!O$18*Utilisation!BV18)</f>
        <v/>
      </c>
      <c r="BW18" s="24" t="str">
        <f t="shared" si="80"/>
        <v/>
      </c>
      <c r="BX18" s="24" t="str">
        <f t="shared" si="81"/>
        <v/>
      </c>
      <c r="BY18" s="24" t="str">
        <f t="shared" si="82"/>
        <v/>
      </c>
      <c r="BZ18" s="24" t="str">
        <f t="shared" si="83"/>
        <v/>
      </c>
      <c r="CA18" s="24" t="str">
        <f t="shared" si="84"/>
        <v/>
      </c>
      <c r="CB18" s="24" t="str">
        <f t="shared" si="85"/>
        <v/>
      </c>
      <c r="CC18" s="24" t="str">
        <f t="shared" si="86"/>
        <v/>
      </c>
      <c r="CD18" s="24" t="str">
        <f t="shared" si="87"/>
        <v/>
      </c>
      <c r="CE18" s="24" t="str">
        <f t="shared" si="88"/>
        <v/>
      </c>
      <c r="CF18" s="24" t="str">
        <f t="shared" si="89"/>
        <v/>
      </c>
      <c r="CG18" s="24" t="str">
        <f t="shared" si="90"/>
        <v/>
      </c>
      <c r="CH18" s="24" t="str">
        <f t="shared" si="91"/>
        <v/>
      </c>
      <c r="CI18" s="36"/>
      <c r="CJ18" s="85" t="str">
        <f>IF($B18="","",IF(BW18&lt;(SUM($BW18:$CH18)*Data!$B$170),Data!$B$171,100%))</f>
        <v/>
      </c>
      <c r="CK18" s="85" t="str">
        <f>IF($B18="","",IF(BX18&lt;(SUM($BW18:$CH18)*Data!$B$170),Data!$B$171,100%))</f>
        <v/>
      </c>
      <c r="CL18" s="85" t="str">
        <f>IF($B18="","",IF(BY18&lt;(SUM($BW18:$CH18)*Data!$B$170),Data!$B$171,100%))</f>
        <v/>
      </c>
      <c r="CM18" s="85" t="str">
        <f>IF($B18="","",IF(BZ18&lt;(SUM($BW18:$CH18)*Data!$B$170),Data!$B$171,100%))</f>
        <v/>
      </c>
      <c r="CN18" s="85" t="str">
        <f>IF($B18="","",IF(CA18&lt;(SUM($BW18:$CH18)*Data!$B$170),Data!$B$171,100%))</f>
        <v/>
      </c>
      <c r="CO18" s="85" t="str">
        <f>IF($B18="","",IF(CB18&lt;(SUM($BW18:$CH18)*Data!$B$170),Data!$B$171,100%))</f>
        <v/>
      </c>
      <c r="CP18" s="85" t="str">
        <f>IF($B18="","",IF(CC18&lt;(SUM($BW18:$CH18)*Data!$B$170),Data!$B$171,100%))</f>
        <v/>
      </c>
      <c r="CQ18" s="85" t="str">
        <f>IF($B18="","",IF(CD18&lt;(SUM($BW18:$CH18)*Data!$B$170),Data!$B$171,100%))</f>
        <v/>
      </c>
      <c r="CR18" s="85" t="str">
        <f>IF($B18="","",IF(CE18&lt;(SUM($BW18:$CH18)*Data!$B$170),Data!$B$171,100%))</f>
        <v/>
      </c>
      <c r="CS18" s="85" t="str">
        <f>IF($B18="","",IF(CF18&lt;(SUM($BW18:$CH18)*Data!$B$170),Data!$B$171,100%))</f>
        <v/>
      </c>
      <c r="CT18" s="85" t="str">
        <f>IF($B18="","",IF(CG18&lt;(SUM($BW18:$CH18)*Data!$B$170),Data!$B$171,100%))</f>
        <v/>
      </c>
      <c r="CU18" s="85" t="str">
        <f>IF($B18="","",IF(CH18&lt;(SUM($BW18:$CH18)*Data!$B$170),Data!$B$171,100%))</f>
        <v/>
      </c>
      <c r="CV18" s="39"/>
      <c r="CW18" s="24" t="str">
        <f t="shared" si="92"/>
        <v/>
      </c>
      <c r="CX18" s="24" t="str">
        <f t="shared" si="93"/>
        <v/>
      </c>
      <c r="CY18" s="24" t="str">
        <f t="shared" si="94"/>
        <v/>
      </c>
      <c r="CZ18" s="24" t="str">
        <f t="shared" si="95"/>
        <v/>
      </c>
      <c r="DA18" s="24" t="str">
        <f t="shared" si="96"/>
        <v/>
      </c>
      <c r="DB18" s="24" t="str">
        <f t="shared" si="97"/>
        <v/>
      </c>
      <c r="DC18" s="24" t="str">
        <f t="shared" si="98"/>
        <v/>
      </c>
      <c r="DD18" s="24" t="str">
        <f t="shared" si="99"/>
        <v/>
      </c>
      <c r="DE18" s="24" t="str">
        <f t="shared" si="100"/>
        <v/>
      </c>
      <c r="DF18" s="24" t="str">
        <f t="shared" si="101"/>
        <v/>
      </c>
      <c r="DG18" s="24" t="str">
        <f t="shared" si="102"/>
        <v/>
      </c>
      <c r="DH18" s="24" t="str">
        <f t="shared" si="103"/>
        <v/>
      </c>
      <c r="DI18" s="24" t="str">
        <f t="shared" si="104"/>
        <v/>
      </c>
      <c r="DJ18" s="24" t="str">
        <f t="shared" si="105"/>
        <v/>
      </c>
      <c r="DK18" s="24" t="str">
        <f t="shared" si="106"/>
        <v/>
      </c>
      <c r="DL18" s="24" t="str">
        <f t="shared" si="107"/>
        <v/>
      </c>
      <c r="DM18" s="24" t="str">
        <f t="shared" si="108"/>
        <v/>
      </c>
      <c r="DN18" s="24" t="str">
        <f t="shared" si="109"/>
        <v/>
      </c>
      <c r="DO18" s="24" t="str">
        <f t="shared" si="110"/>
        <v/>
      </c>
      <c r="DP18" s="24" t="str">
        <f t="shared" si="111"/>
        <v/>
      </c>
      <c r="DQ18" s="24" t="str">
        <f t="shared" si="112"/>
        <v/>
      </c>
      <c r="DR18" s="24" t="str">
        <f t="shared" si="113"/>
        <v/>
      </c>
      <c r="DS18" s="24" t="str">
        <f t="shared" si="114"/>
        <v/>
      </c>
      <c r="DT18" s="24" t="str">
        <f t="shared" si="115"/>
        <v/>
      </c>
      <c r="DU18" s="24" t="str">
        <f t="shared" si="116"/>
        <v/>
      </c>
      <c r="DV18" s="24" t="str">
        <f t="shared" si="117"/>
        <v/>
      </c>
      <c r="DW18" s="24" t="str">
        <f t="shared" si="118"/>
        <v/>
      </c>
      <c r="DX18" s="24" t="str">
        <f t="shared" si="119"/>
        <v/>
      </c>
      <c r="DY18" s="24" t="str">
        <f t="shared" si="120"/>
        <v/>
      </c>
      <c r="DZ18" s="24" t="str">
        <f t="shared" si="121"/>
        <v/>
      </c>
      <c r="EA18" s="24" t="str">
        <f t="shared" si="122"/>
        <v/>
      </c>
      <c r="EB18" s="24" t="str">
        <f t="shared" si="123"/>
        <v/>
      </c>
      <c r="EC18" s="24" t="str">
        <f t="shared" si="124"/>
        <v/>
      </c>
      <c r="ED18" s="24" t="str">
        <f t="shared" si="125"/>
        <v/>
      </c>
      <c r="EE18" s="24" t="str">
        <f t="shared" si="126"/>
        <v/>
      </c>
      <c r="EF18" s="24" t="str">
        <f t="shared" si="129"/>
        <v/>
      </c>
      <c r="EG18" s="24" t="str">
        <f t="shared" si="130"/>
        <v/>
      </c>
      <c r="EH18" s="24" t="str">
        <f t="shared" si="131"/>
        <v/>
      </c>
      <c r="EI18" s="85" t="str">
        <f t="shared" si="43"/>
        <v/>
      </c>
      <c r="EJ18" s="85" t="str">
        <f>IF($B18="","",MAX(0,EI18-Data!$B$166))</f>
        <v/>
      </c>
      <c r="EK18" s="88" t="str">
        <f>IF($B18="","",IF($EJ18&gt;0,
AY18*($EG18*Data!$B$166/$EH18),
AY18))</f>
        <v/>
      </c>
      <c r="EL18" s="88" t="str">
        <f>IF($B18="","",IF($EJ18&gt;0,
AZ18*($EG18*Data!$B$166/$EH18),
AZ18))</f>
        <v/>
      </c>
      <c r="EM18" s="88" t="str">
        <f>IF($B18="","",IF($EJ18&gt;0,
BA18*($EG18*Data!$B$166/$EH18),
BA18))</f>
        <v/>
      </c>
      <c r="EN18" s="88" t="str">
        <f>IF($B18="","",IF($EJ18&gt;0,
BB18*($EG18*Data!$B$166/$EH18),
BB18))</f>
        <v/>
      </c>
      <c r="EO18" s="88" t="str">
        <f>IF($B18="","",IF($EJ18&gt;0,
BC18*($EG18*Data!$B$166/$EH18),
BC18))</f>
        <v/>
      </c>
      <c r="EP18" s="88" t="str">
        <f>IF($B18="","",IF($EJ18&gt;0,
BD18*($EG18*Data!$B$166/$EH18),
BD18))</f>
        <v/>
      </c>
      <c r="EQ18" s="88" t="str">
        <f>IF($B18="","",IF($EJ18&gt;0,
BE18*($EG18*Data!$B$166/$EH18),
BE18))</f>
        <v/>
      </c>
      <c r="ER18" s="88" t="str">
        <f>IF($B18="","",IF($EJ18&gt;0,
BF18*($EG18*Data!$B$166/$EH18),
BF18))</f>
        <v/>
      </c>
      <c r="ES18" s="88" t="str">
        <f>IF($B18="","",IF($EJ18&gt;0,
BG18*($EG18*Data!$B$166/$EH18),
BG18))</f>
        <v/>
      </c>
      <c r="ET18" s="88" t="str">
        <f>IF($B18="","",IF($EJ18&gt;0,
BH18*($EG18*Data!$B$166/$EH18),
BH18))</f>
        <v/>
      </c>
      <c r="EU18" s="88" t="str">
        <f>IF($B18="","",IF($EJ18&gt;0,
BI18*($EG18*Data!$B$166/$EH18),
BI18))</f>
        <v/>
      </c>
      <c r="EV18" s="88" t="str">
        <f>IF($B18="","",IF($EJ18&gt;0,
BJ18*($EG18*Data!$B$166/$EH18),
BJ18))</f>
        <v/>
      </c>
      <c r="EW18" s="88" t="str">
        <f t="shared" si="127"/>
        <v/>
      </c>
      <c r="EX18" s="85" t="str">
        <f t="shared" si="128"/>
        <v/>
      </c>
      <c r="EY18" s="88" t="str">
        <f t="shared" si="44"/>
        <v/>
      </c>
      <c r="EZ18" s="24" t="str">
        <f t="shared" si="45"/>
        <v/>
      </c>
      <c r="FA18" s="24" t="str">
        <f t="shared" si="46"/>
        <v/>
      </c>
      <c r="FB18" s="24" t="str">
        <f t="shared" si="47"/>
        <v/>
      </c>
      <c r="FC18" s="24" t="str">
        <f t="shared" si="48"/>
        <v/>
      </c>
      <c r="FD18" s="24" t="str">
        <f t="shared" si="49"/>
        <v/>
      </c>
      <c r="FE18" s="24" t="str">
        <f t="shared" si="50"/>
        <v/>
      </c>
      <c r="FF18" s="24" t="str">
        <f t="shared" si="51"/>
        <v/>
      </c>
      <c r="FG18" s="24" t="str">
        <f t="shared" si="52"/>
        <v/>
      </c>
      <c r="FH18" s="24" t="str">
        <f t="shared" si="53"/>
        <v/>
      </c>
      <c r="FI18" s="24" t="str">
        <f t="shared" si="54"/>
        <v/>
      </c>
      <c r="FJ18" s="24" t="str">
        <f t="shared" si="55"/>
        <v/>
      </c>
      <c r="FK18" s="24" t="str">
        <f t="shared" si="56"/>
        <v/>
      </c>
      <c r="FL18" s="24" t="str">
        <f t="shared" si="57"/>
        <v/>
      </c>
      <c r="FM18" s="24" t="str">
        <f t="shared" si="58"/>
        <v/>
      </c>
      <c r="FN18" s="24" t="str">
        <f t="shared" si="59"/>
        <v/>
      </c>
      <c r="FO18" s="24" t="str">
        <f t="shared" si="60"/>
        <v/>
      </c>
      <c r="FP18" s="24" t="str">
        <f t="shared" si="61"/>
        <v/>
      </c>
      <c r="FQ18" s="24" t="str">
        <f t="shared" si="62"/>
        <v/>
      </c>
      <c r="FR18" s="24" t="str">
        <f t="shared" si="63"/>
        <v/>
      </c>
      <c r="FS18" s="24" t="str">
        <f t="shared" si="64"/>
        <v/>
      </c>
      <c r="FT18" s="24" t="str">
        <f t="shared" si="65"/>
        <v/>
      </c>
      <c r="FU18" s="24" t="str">
        <f t="shared" si="66"/>
        <v/>
      </c>
      <c r="FV18" s="24" t="str">
        <f t="shared" si="67"/>
        <v/>
      </c>
      <c r="FW18" s="24" t="str">
        <f t="shared" si="68"/>
        <v/>
      </c>
      <c r="FX18" s="24" t="str">
        <f t="shared" si="69"/>
        <v/>
      </c>
      <c r="FY18" s="24" t="str">
        <f t="shared" si="70"/>
        <v/>
      </c>
      <c r="FZ18" s="24" t="str">
        <f t="shared" si="71"/>
        <v/>
      </c>
      <c r="GA18" s="24" t="str">
        <f t="shared" si="72"/>
        <v/>
      </c>
      <c r="GB18" s="24" t="str">
        <f t="shared" si="73"/>
        <v/>
      </c>
      <c r="GC18" s="24" t="str">
        <f t="shared" si="74"/>
        <v/>
      </c>
      <c r="GD18" s="24" t="str">
        <f t="shared" si="75"/>
        <v/>
      </c>
      <c r="GE18" s="24" t="str">
        <f t="shared" si="76"/>
        <v/>
      </c>
      <c r="GF18" s="24" t="str">
        <f t="shared" si="77"/>
        <v/>
      </c>
      <c r="GG18" s="24" t="str">
        <f t="shared" si="78"/>
        <v/>
      </c>
      <c r="GH18" s="24" t="str">
        <f t="shared" si="79"/>
        <v/>
      </c>
    </row>
    <row r="19" spans="2:190" s="17" customFormat="1" ht="19.899999999999999" customHeight="1">
      <c r="B19" s="16" t="str">
        <f>IF('3 INPUT SAP DATA'!H23="","",'3 INPUT SAP DATA'!H23)</f>
        <v/>
      </c>
      <c r="C19" s="176" t="str">
        <f>IF($B19="", "", Data!D$22 - INDEX(SAP10TableU1, MATCH('3 INPUT SAP DATA'!$C$6, Data!$C$26:$C$47, 0), MATCH(SHD!BW$8, Data!$D$25:$O$25, 0)))</f>
        <v/>
      </c>
      <c r="D19" s="176" t="str">
        <f>IF($B19="", "", Data!E$22 - INDEX(SAP10TableU1, MATCH('3 INPUT SAP DATA'!$C$6, Data!$C$26:$C$47, 0), MATCH(SHD!BX$8, Data!$D$25:$O$25, 0)))</f>
        <v/>
      </c>
      <c r="E19" s="176" t="str">
        <f>IF($B19="", "", Data!F$22 - INDEX(SAP10TableU1, MATCH('3 INPUT SAP DATA'!$C$6, Data!$C$26:$C$47, 0), MATCH(SHD!BY$8, Data!$D$25:$O$25, 0)))</f>
        <v/>
      </c>
      <c r="F19" s="176" t="str">
        <f>IF($B19="", "", Data!G$22 - INDEX(SAP10TableU1, MATCH('3 INPUT SAP DATA'!$C$6, Data!$C$26:$C$47, 0), MATCH(SHD!BZ$8, Data!$D$25:$O$25, 0)))</f>
        <v/>
      </c>
      <c r="G19" s="176" t="str">
        <f>IF($B19="", "", Data!H$22 - INDEX(SAP10TableU1, MATCH('3 INPUT SAP DATA'!$C$6, Data!$C$26:$C$47, 0), MATCH(SHD!CA$8, Data!$D$25:$O$25, 0)))</f>
        <v/>
      </c>
      <c r="H19" s="176" t="str">
        <f>IF($B19="", "", Data!I$22 - INDEX(SAP10TableU1, MATCH('3 INPUT SAP DATA'!$C$6, Data!$C$26:$C$47, 0), MATCH(SHD!CB$8, Data!$D$25:$O$25, 0)))</f>
        <v/>
      </c>
      <c r="I19" s="176" t="str">
        <f>IF($B19="", "", Data!J$22 - INDEX(SAP10TableU1, MATCH('3 INPUT SAP DATA'!$C$6, Data!$C$26:$C$47, 0), MATCH(SHD!CC$8, Data!$D$25:$O$25, 0)))</f>
        <v/>
      </c>
      <c r="J19" s="176" t="str">
        <f>IF($B19="", "", Data!K$22 - INDEX(SAP10TableU1, MATCH('3 INPUT SAP DATA'!$C$6, Data!$C$26:$C$47, 0), MATCH(SHD!CD$8, Data!$D$25:$O$25, 0)))</f>
        <v/>
      </c>
      <c r="K19" s="176" t="str">
        <f>IF($B19="", "", Data!L$22 - INDEX(SAP10TableU1, MATCH('3 INPUT SAP DATA'!$C$6, Data!$C$26:$C$47, 0), MATCH(SHD!CE$8, Data!$D$25:$O$25, 0)))</f>
        <v/>
      </c>
      <c r="L19" s="176" t="str">
        <f>IF($B19="", "", Data!M$22 - INDEX(SAP10TableU1, MATCH('3 INPUT SAP DATA'!$C$6, Data!$C$26:$C$47, 0), MATCH(SHD!CF$8, Data!$D$25:$O$25, 0)))</f>
        <v/>
      </c>
      <c r="M19" s="176" t="str">
        <f>IF($B19="", "", Data!N$22 - INDEX(SAP10TableU1, MATCH('3 INPUT SAP DATA'!$C$6, Data!$C$26:$C$47, 0), MATCH(SHD!CG$8, Data!$D$25:$O$25, 0)))</f>
        <v/>
      </c>
      <c r="N19" s="176" t="str">
        <f>IF($B19="", "", Data!O$22 - INDEX(SAP10TableU1, MATCH('3 INPUT SAP DATA'!$C$6, Data!$C$26:$C$47, 0), MATCH(SHD!CH$8, Data!$D$25:$O$25, 0)))</f>
        <v/>
      </c>
      <c r="O19" s="24" t="str">
        <f>IF($B19="","",'Infiltration &amp; Ventilation'!H19*0.33*'Infiltration &amp; Ventilation'!$D19*C19*0.024*Data!D$18)</f>
        <v/>
      </c>
      <c r="P19" s="24" t="str">
        <f>IF($B19="","",'Infiltration &amp; Ventilation'!I19*0.33*'Infiltration &amp; Ventilation'!$D19*D19*0.024*Data!E$18)</f>
        <v/>
      </c>
      <c r="Q19" s="24" t="str">
        <f>IF($B19="","",'Infiltration &amp; Ventilation'!J19*0.33*'Infiltration &amp; Ventilation'!$D19*E19*0.024*Data!F$18)</f>
        <v/>
      </c>
      <c r="R19" s="24" t="str">
        <f>IF($B19="","",'Infiltration &amp; Ventilation'!K19*0.33*'Infiltration &amp; Ventilation'!$D19*F19*0.024*Data!G$18)</f>
        <v/>
      </c>
      <c r="S19" s="24" t="str">
        <f>IF($B19="","",'Infiltration &amp; Ventilation'!L19*0.33*'Infiltration &amp; Ventilation'!$D19*G19*0.024*Data!H$18)</f>
        <v/>
      </c>
      <c r="T19" s="24" t="str">
        <f>IF($B19="","",'Infiltration &amp; Ventilation'!M19*0.33*'Infiltration &amp; Ventilation'!$D19*H19*0.024*Data!I$18)</f>
        <v/>
      </c>
      <c r="U19" s="24" t="str">
        <f>IF($B19="","",'Infiltration &amp; Ventilation'!N19*0.33*'Infiltration &amp; Ventilation'!$D19*I19*0.024*Data!J$18)</f>
        <v/>
      </c>
      <c r="V19" s="24" t="str">
        <f>IF($B19="","",'Infiltration &amp; Ventilation'!O19*0.33*'Infiltration &amp; Ventilation'!$D19*J19*0.024*Data!K$18)</f>
        <v/>
      </c>
      <c r="W19" s="24" t="str">
        <f>IF($B19="","",'Infiltration &amp; Ventilation'!P19*0.33*'Infiltration &amp; Ventilation'!$D19*K19*0.024*Data!L$18)</f>
        <v/>
      </c>
      <c r="X19" s="24" t="str">
        <f>IF($B19="","",'Infiltration &amp; Ventilation'!Q19*0.33*'Infiltration &amp; Ventilation'!$D19*L19*0.024*Data!M$18)</f>
        <v/>
      </c>
      <c r="Y19" s="24" t="str">
        <f>IF($B19="","",'Infiltration &amp; Ventilation'!R19*0.33*'Infiltration &amp; Ventilation'!$D19*M19*0.024*Data!N$18)</f>
        <v/>
      </c>
      <c r="Z19" s="24" t="str">
        <f>IF($B19="","",'Infiltration &amp; Ventilation'!S19*0.33*'Infiltration &amp; Ventilation'!$D19*N19*0.024*Data!O$18)</f>
        <v/>
      </c>
      <c r="AA19" s="24" t="str">
        <f>IF($B19="","",'Infiltration &amp; Ventilation'!T19*0.33*'Infiltration &amp; Ventilation'!$D19*C19*0.024*Data!D$18*(100%+Data!$B$162))</f>
        <v/>
      </c>
      <c r="AB19" s="24" t="str">
        <f>IF($B19="","",'Infiltration &amp; Ventilation'!U19*0.33*'Infiltration &amp; Ventilation'!$D19*D19*0.024*Data!E$18*(100%+Data!$B$162))</f>
        <v/>
      </c>
      <c r="AC19" s="24" t="str">
        <f>IF($B19="","",'Infiltration &amp; Ventilation'!V19*0.33*'Infiltration &amp; Ventilation'!$D19*E19*0.024*Data!F$18*(100%+Data!$B$162))</f>
        <v/>
      </c>
      <c r="AD19" s="24" t="str">
        <f>IF($B19="","",'Infiltration &amp; Ventilation'!W19*0.33*'Infiltration &amp; Ventilation'!$D19*F19*0.024*Data!G$18*(100%+Data!$B$162))</f>
        <v/>
      </c>
      <c r="AE19" s="24" t="str">
        <f>IF($B19="","",'Infiltration &amp; Ventilation'!X19*0.33*'Infiltration &amp; Ventilation'!$D19*G19*0.024*Data!H$18*(100%+Data!$B$162))</f>
        <v/>
      </c>
      <c r="AF19" s="24" t="str">
        <f>IF($B19="","",'Infiltration &amp; Ventilation'!Y19*0.33*'Infiltration &amp; Ventilation'!$D19*H19*0.024*Data!I$18*(100%+Data!$B$162))</f>
        <v/>
      </c>
      <c r="AG19" s="24" t="str">
        <f>IF($B19="","",'Infiltration &amp; Ventilation'!Z19*0.33*'Infiltration &amp; Ventilation'!$D19*I19*0.024*Data!J$18*(100%+Data!$B$162))</f>
        <v/>
      </c>
      <c r="AH19" s="24" t="str">
        <f>IF($B19="","",'Infiltration &amp; Ventilation'!AA19*0.33*'Infiltration &amp; Ventilation'!$D19*J19*0.024*Data!K$18*(100%+Data!$B$162))</f>
        <v/>
      </c>
      <c r="AI19" s="24" t="str">
        <f>IF($B19="","",'Infiltration &amp; Ventilation'!AB19*0.33*'Infiltration &amp; Ventilation'!$D19*K19*0.024*Data!L$18*(100%+Data!$B$162))</f>
        <v/>
      </c>
      <c r="AJ19" s="24" t="str">
        <f>IF($B19="","",'Infiltration &amp; Ventilation'!AC19*0.33*'Infiltration &amp; Ventilation'!$D19*L19*0.024*Data!M$18*(100%+Data!$B$162))</f>
        <v/>
      </c>
      <c r="AK19" s="24" t="str">
        <f>IF($B19="","",'Infiltration &amp; Ventilation'!AD19*0.33*'Infiltration &amp; Ventilation'!$D19*M19*0.024*Data!N$18*(100%+Data!$B$162))</f>
        <v/>
      </c>
      <c r="AL19" s="24" t="str">
        <f>IF($B19="","",'Infiltration &amp; Ventilation'!AE19*0.33*'Infiltration &amp; Ventilation'!$D19*N19*0.024*Data!O$18*(100%+Data!$B$162))</f>
        <v/>
      </c>
      <c r="AM19" s="24" t="str">
        <f>IF($B19="","",'3 INPUT SAP DATA'!$U23*C19*0.024*Data!D$18*(100%+Data!$B$152))</f>
        <v/>
      </c>
      <c r="AN19" s="24" t="str">
        <f>IF($B19="","",'3 INPUT SAP DATA'!$U23*D19*0.024*Data!E$18*(100%+Data!$B$152))</f>
        <v/>
      </c>
      <c r="AO19" s="24" t="str">
        <f>IF($B19="","",'3 INPUT SAP DATA'!$U23*E19*0.024*Data!F$18*(100%+Data!$B$152))</f>
        <v/>
      </c>
      <c r="AP19" s="24" t="str">
        <f>IF($B19="","",'3 INPUT SAP DATA'!$U23*F19*0.024*Data!G$18*(100%+Data!$B$152))</f>
        <v/>
      </c>
      <c r="AQ19" s="24" t="str">
        <f>IF($B19="","",'3 INPUT SAP DATA'!$U23*G19*0.024*Data!H$18*(100%+Data!$B$152))</f>
        <v/>
      </c>
      <c r="AR19" s="24" t="str">
        <f>IF($B19="","",'3 INPUT SAP DATA'!$U23*H19*0.024*Data!I$18*(100%+Data!$B$152))</f>
        <v/>
      </c>
      <c r="AS19" s="24" t="str">
        <f>IF($B19="","",'3 INPUT SAP DATA'!$U23*I19*0.024*Data!J$18*(100%+Data!$B$152))</f>
        <v/>
      </c>
      <c r="AT19" s="24" t="str">
        <f>IF($B19="","",'3 INPUT SAP DATA'!$U23*J19*0.024*Data!K$18*(100%+Data!$B$152))</f>
        <v/>
      </c>
      <c r="AU19" s="24" t="str">
        <f>IF($B19="","",'3 INPUT SAP DATA'!$U23*K19*0.024*Data!L$18*(100%+Data!$B$152))</f>
        <v/>
      </c>
      <c r="AV19" s="24" t="str">
        <f>IF($B19="","",'3 INPUT SAP DATA'!$U23*L19*0.024*Data!M$18*(100%+Data!$B$152))</f>
        <v/>
      </c>
      <c r="AW19" s="24" t="str">
        <f>IF($B19="","",'3 INPUT SAP DATA'!$U23*M19*0.024*Data!N$18*(100%+Data!$B$152))</f>
        <v/>
      </c>
      <c r="AX19" s="24" t="str">
        <f>IF($B19="","",'3 INPUT SAP DATA'!$U23*N19*0.024*Data!O$18*(100%+Data!$B$152))</f>
        <v/>
      </c>
      <c r="AY19" s="24" t="str">
        <f>IF($B19="","",'3 INPUT SAP DATA'!V23*0.024*Data!D$18*Utilisation!BK19)</f>
        <v/>
      </c>
      <c r="AZ19" s="24" t="str">
        <f>IF($B19="","",'3 INPUT SAP DATA'!W23*0.024*Data!E$18*Utilisation!BL19)</f>
        <v/>
      </c>
      <c r="BA19" s="24" t="str">
        <f>IF($B19="","",'3 INPUT SAP DATA'!X23*0.024*Data!F$18*Utilisation!BM19)</f>
        <v/>
      </c>
      <c r="BB19" s="24" t="str">
        <f>IF($B19="","",'3 INPUT SAP DATA'!Y23*0.024*Data!G$18*Utilisation!BN19)</f>
        <v/>
      </c>
      <c r="BC19" s="24" t="str">
        <f>IF($B19="","",'3 INPUT SAP DATA'!Z23*0.024*Data!H$18*Utilisation!BO19)</f>
        <v/>
      </c>
      <c r="BD19" s="24" t="str">
        <f>IF($B19="","",'3 INPUT SAP DATA'!AA23*0.024*Data!I$18*Utilisation!BP19)</f>
        <v/>
      </c>
      <c r="BE19" s="24" t="str">
        <f>IF($B19="","",'3 INPUT SAP DATA'!AB23*0.024*Data!J$18*Utilisation!BQ19)</f>
        <v/>
      </c>
      <c r="BF19" s="24" t="str">
        <f>IF($B19="","",'3 INPUT SAP DATA'!AC23*0.024*Data!K$18*Utilisation!BR19)</f>
        <v/>
      </c>
      <c r="BG19" s="24" t="str">
        <f>IF($B19="","",'3 INPUT SAP DATA'!AD23*0.024*Data!L$18*Utilisation!BS19)</f>
        <v/>
      </c>
      <c r="BH19" s="24" t="str">
        <f>IF($B19="","",'3 INPUT SAP DATA'!AE23*0.024*Data!M$18*Utilisation!BT19)</f>
        <v/>
      </c>
      <c r="BI19" s="24" t="str">
        <f>IF($B19="","",'3 INPUT SAP DATA'!AF23*0.024*Data!N$18*Utilisation!BU19)</f>
        <v/>
      </c>
      <c r="BJ19" s="24" t="str">
        <f>IF($B19="","",'3 INPUT SAP DATA'!AG23*0.024*Data!O$18*Utilisation!BV19)</f>
        <v/>
      </c>
      <c r="BK19" s="24" t="str">
        <f>IF($B19="","",IHG!CI20*0.024*Data!D$18*Utilisation!BK19)</f>
        <v/>
      </c>
      <c r="BL19" s="24" t="str">
        <f>IF($B19="","",IHG!CJ20*0.024*Data!E$18*Utilisation!BL19)</f>
        <v/>
      </c>
      <c r="BM19" s="24" t="str">
        <f>IF($B19="","",IHG!CK20*0.024*Data!F$18*Utilisation!BM19)</f>
        <v/>
      </c>
      <c r="BN19" s="24" t="str">
        <f>IF($B19="","",IHG!CL20*0.024*Data!G$18*Utilisation!BN19)</f>
        <v/>
      </c>
      <c r="BO19" s="24" t="str">
        <f>IF($B19="","",IHG!CM20*0.024*Data!H$18*Utilisation!BO19)</f>
        <v/>
      </c>
      <c r="BP19" s="24" t="str">
        <f>IF($B19="","",IHG!CN20*0.024*Data!I$18*Utilisation!BP19)</f>
        <v/>
      </c>
      <c r="BQ19" s="24" t="str">
        <f>IF($B19="","",IHG!CO20*0.024*Data!J$18*Utilisation!BQ19)</f>
        <v/>
      </c>
      <c r="BR19" s="24" t="str">
        <f>IF($B19="","",IHG!CP20*0.024*Data!K$18*Utilisation!BR19)</f>
        <v/>
      </c>
      <c r="BS19" s="24" t="str">
        <f>IF($B19="","",IHG!CQ20*0.024*Data!L$18*Utilisation!BS19)</f>
        <v/>
      </c>
      <c r="BT19" s="24" t="str">
        <f>IF($B19="","",IHG!CR20*0.024*Data!M$18*Utilisation!BT19)</f>
        <v/>
      </c>
      <c r="BU19" s="24" t="str">
        <f>IF($B19="","",IHG!CS20*0.024*Data!N$18*Utilisation!BU19)</f>
        <v/>
      </c>
      <c r="BV19" s="24" t="str">
        <f>IF($B19="","",IHG!CT20*0.024*Data!O$18*Utilisation!BV19)</f>
        <v/>
      </c>
      <c r="BW19" s="24" t="str">
        <f t="shared" si="80"/>
        <v/>
      </c>
      <c r="BX19" s="24" t="str">
        <f t="shared" si="81"/>
        <v/>
      </c>
      <c r="BY19" s="24" t="str">
        <f t="shared" si="82"/>
        <v/>
      </c>
      <c r="BZ19" s="24" t="str">
        <f t="shared" si="83"/>
        <v/>
      </c>
      <c r="CA19" s="24" t="str">
        <f t="shared" si="84"/>
        <v/>
      </c>
      <c r="CB19" s="24" t="str">
        <f t="shared" si="85"/>
        <v/>
      </c>
      <c r="CC19" s="24" t="str">
        <f t="shared" si="86"/>
        <v/>
      </c>
      <c r="CD19" s="24" t="str">
        <f t="shared" si="87"/>
        <v/>
      </c>
      <c r="CE19" s="24" t="str">
        <f t="shared" si="88"/>
        <v/>
      </c>
      <c r="CF19" s="24" t="str">
        <f t="shared" si="89"/>
        <v/>
      </c>
      <c r="CG19" s="24" t="str">
        <f t="shared" si="90"/>
        <v/>
      </c>
      <c r="CH19" s="24" t="str">
        <f t="shared" si="91"/>
        <v/>
      </c>
      <c r="CI19" s="36"/>
      <c r="CJ19" s="85" t="str">
        <f>IF($B19="","",IF(BW19&lt;(SUM($BW19:$CH19)*Data!$B$170),Data!$B$171,100%))</f>
        <v/>
      </c>
      <c r="CK19" s="85" t="str">
        <f>IF($B19="","",IF(BX19&lt;(SUM($BW19:$CH19)*Data!$B$170),Data!$B$171,100%))</f>
        <v/>
      </c>
      <c r="CL19" s="85" t="str">
        <f>IF($B19="","",IF(BY19&lt;(SUM($BW19:$CH19)*Data!$B$170),Data!$B$171,100%))</f>
        <v/>
      </c>
      <c r="CM19" s="85" t="str">
        <f>IF($B19="","",IF(BZ19&lt;(SUM($BW19:$CH19)*Data!$B$170),Data!$B$171,100%))</f>
        <v/>
      </c>
      <c r="CN19" s="85" t="str">
        <f>IF($B19="","",IF(CA19&lt;(SUM($BW19:$CH19)*Data!$B$170),Data!$B$171,100%))</f>
        <v/>
      </c>
      <c r="CO19" s="85" t="str">
        <f>IF($B19="","",IF(CB19&lt;(SUM($BW19:$CH19)*Data!$B$170),Data!$B$171,100%))</f>
        <v/>
      </c>
      <c r="CP19" s="85" t="str">
        <f>IF($B19="","",IF(CC19&lt;(SUM($BW19:$CH19)*Data!$B$170),Data!$B$171,100%))</f>
        <v/>
      </c>
      <c r="CQ19" s="85" t="str">
        <f>IF($B19="","",IF(CD19&lt;(SUM($BW19:$CH19)*Data!$B$170),Data!$B$171,100%))</f>
        <v/>
      </c>
      <c r="CR19" s="85" t="str">
        <f>IF($B19="","",IF(CE19&lt;(SUM($BW19:$CH19)*Data!$B$170),Data!$B$171,100%))</f>
        <v/>
      </c>
      <c r="CS19" s="85" t="str">
        <f>IF($B19="","",IF(CF19&lt;(SUM($BW19:$CH19)*Data!$B$170),Data!$B$171,100%))</f>
        <v/>
      </c>
      <c r="CT19" s="85" t="str">
        <f>IF($B19="","",IF(CG19&lt;(SUM($BW19:$CH19)*Data!$B$170),Data!$B$171,100%))</f>
        <v/>
      </c>
      <c r="CU19" s="85" t="str">
        <f>IF($B19="","",IF(CH19&lt;(SUM($BW19:$CH19)*Data!$B$170),Data!$B$171,100%))</f>
        <v/>
      </c>
      <c r="CV19" s="39"/>
      <c r="CW19" s="24" t="str">
        <f t="shared" si="92"/>
        <v/>
      </c>
      <c r="CX19" s="24" t="str">
        <f t="shared" si="93"/>
        <v/>
      </c>
      <c r="CY19" s="24" t="str">
        <f t="shared" si="94"/>
        <v/>
      </c>
      <c r="CZ19" s="24" t="str">
        <f t="shared" si="95"/>
        <v/>
      </c>
      <c r="DA19" s="24" t="str">
        <f t="shared" si="96"/>
        <v/>
      </c>
      <c r="DB19" s="24" t="str">
        <f t="shared" si="97"/>
        <v/>
      </c>
      <c r="DC19" s="24" t="str">
        <f t="shared" si="98"/>
        <v/>
      </c>
      <c r="DD19" s="24" t="str">
        <f t="shared" si="99"/>
        <v/>
      </c>
      <c r="DE19" s="24" t="str">
        <f t="shared" si="100"/>
        <v/>
      </c>
      <c r="DF19" s="24" t="str">
        <f t="shared" si="101"/>
        <v/>
      </c>
      <c r="DG19" s="24" t="str">
        <f t="shared" si="102"/>
        <v/>
      </c>
      <c r="DH19" s="24" t="str">
        <f t="shared" si="103"/>
        <v/>
      </c>
      <c r="DI19" s="24" t="str">
        <f t="shared" si="104"/>
        <v/>
      </c>
      <c r="DJ19" s="24" t="str">
        <f t="shared" si="105"/>
        <v/>
      </c>
      <c r="DK19" s="24" t="str">
        <f t="shared" si="106"/>
        <v/>
      </c>
      <c r="DL19" s="24" t="str">
        <f t="shared" si="107"/>
        <v/>
      </c>
      <c r="DM19" s="24" t="str">
        <f t="shared" si="108"/>
        <v/>
      </c>
      <c r="DN19" s="24" t="str">
        <f t="shared" si="109"/>
        <v/>
      </c>
      <c r="DO19" s="24" t="str">
        <f t="shared" si="110"/>
        <v/>
      </c>
      <c r="DP19" s="24" t="str">
        <f t="shared" si="111"/>
        <v/>
      </c>
      <c r="DQ19" s="24" t="str">
        <f t="shared" si="112"/>
        <v/>
      </c>
      <c r="DR19" s="24" t="str">
        <f t="shared" si="113"/>
        <v/>
      </c>
      <c r="DS19" s="24" t="str">
        <f t="shared" si="114"/>
        <v/>
      </c>
      <c r="DT19" s="24" t="str">
        <f t="shared" si="115"/>
        <v/>
      </c>
      <c r="DU19" s="24" t="str">
        <f t="shared" si="116"/>
        <v/>
      </c>
      <c r="DV19" s="24" t="str">
        <f t="shared" si="117"/>
        <v/>
      </c>
      <c r="DW19" s="24" t="str">
        <f t="shared" si="118"/>
        <v/>
      </c>
      <c r="DX19" s="24" t="str">
        <f t="shared" si="119"/>
        <v/>
      </c>
      <c r="DY19" s="24" t="str">
        <f t="shared" si="120"/>
        <v/>
      </c>
      <c r="DZ19" s="24" t="str">
        <f t="shared" si="121"/>
        <v/>
      </c>
      <c r="EA19" s="24" t="str">
        <f t="shared" si="122"/>
        <v/>
      </c>
      <c r="EB19" s="24" t="str">
        <f t="shared" si="123"/>
        <v/>
      </c>
      <c r="EC19" s="24" t="str">
        <f t="shared" si="124"/>
        <v/>
      </c>
      <c r="ED19" s="24" t="str">
        <f t="shared" si="125"/>
        <v/>
      </c>
      <c r="EE19" s="24" t="str">
        <f t="shared" si="126"/>
        <v/>
      </c>
      <c r="EF19" s="24" t="str">
        <f t="shared" si="129"/>
        <v/>
      </c>
      <c r="EG19" s="24" t="str">
        <f t="shared" si="130"/>
        <v/>
      </c>
      <c r="EH19" s="24" t="str">
        <f t="shared" si="131"/>
        <v/>
      </c>
      <c r="EI19" s="85" t="str">
        <f t="shared" si="43"/>
        <v/>
      </c>
      <c r="EJ19" s="85" t="str">
        <f>IF($B19="","",MAX(0,EI19-Data!$B$166))</f>
        <v/>
      </c>
      <c r="EK19" s="88" t="str">
        <f>IF($B19="","",IF($EJ19&gt;0,
AY19*($EG19*Data!$B$166/$EH19),
AY19))</f>
        <v/>
      </c>
      <c r="EL19" s="88" t="str">
        <f>IF($B19="","",IF($EJ19&gt;0,
AZ19*($EG19*Data!$B$166/$EH19),
AZ19))</f>
        <v/>
      </c>
      <c r="EM19" s="88" t="str">
        <f>IF($B19="","",IF($EJ19&gt;0,
BA19*($EG19*Data!$B$166/$EH19),
BA19))</f>
        <v/>
      </c>
      <c r="EN19" s="88" t="str">
        <f>IF($B19="","",IF($EJ19&gt;0,
BB19*($EG19*Data!$B$166/$EH19),
BB19))</f>
        <v/>
      </c>
      <c r="EO19" s="88" t="str">
        <f>IF($B19="","",IF($EJ19&gt;0,
BC19*($EG19*Data!$B$166/$EH19),
BC19))</f>
        <v/>
      </c>
      <c r="EP19" s="88" t="str">
        <f>IF($B19="","",IF($EJ19&gt;0,
BD19*($EG19*Data!$B$166/$EH19),
BD19))</f>
        <v/>
      </c>
      <c r="EQ19" s="88" t="str">
        <f>IF($B19="","",IF($EJ19&gt;0,
BE19*($EG19*Data!$B$166/$EH19),
BE19))</f>
        <v/>
      </c>
      <c r="ER19" s="88" t="str">
        <f>IF($B19="","",IF($EJ19&gt;0,
BF19*($EG19*Data!$B$166/$EH19),
BF19))</f>
        <v/>
      </c>
      <c r="ES19" s="88" t="str">
        <f>IF($B19="","",IF($EJ19&gt;0,
BG19*($EG19*Data!$B$166/$EH19),
BG19))</f>
        <v/>
      </c>
      <c r="ET19" s="88" t="str">
        <f>IF($B19="","",IF($EJ19&gt;0,
BH19*($EG19*Data!$B$166/$EH19),
BH19))</f>
        <v/>
      </c>
      <c r="EU19" s="88" t="str">
        <f>IF($B19="","",IF($EJ19&gt;0,
BI19*($EG19*Data!$B$166/$EH19),
BI19))</f>
        <v/>
      </c>
      <c r="EV19" s="88" t="str">
        <f>IF($B19="","",IF($EJ19&gt;0,
BJ19*($EG19*Data!$B$166/$EH19),
BJ19))</f>
        <v/>
      </c>
      <c r="EW19" s="88" t="str">
        <f t="shared" si="127"/>
        <v/>
      </c>
      <c r="EX19" s="85" t="str">
        <f t="shared" si="128"/>
        <v/>
      </c>
      <c r="EY19" s="88" t="str">
        <f t="shared" si="44"/>
        <v/>
      </c>
      <c r="EZ19" s="24" t="str">
        <f t="shared" si="45"/>
        <v/>
      </c>
      <c r="FA19" s="24" t="str">
        <f t="shared" si="46"/>
        <v/>
      </c>
      <c r="FB19" s="24" t="str">
        <f t="shared" si="47"/>
        <v/>
      </c>
      <c r="FC19" s="24" t="str">
        <f t="shared" si="48"/>
        <v/>
      </c>
      <c r="FD19" s="24" t="str">
        <f t="shared" si="49"/>
        <v/>
      </c>
      <c r="FE19" s="24" t="str">
        <f t="shared" si="50"/>
        <v/>
      </c>
      <c r="FF19" s="24" t="str">
        <f t="shared" si="51"/>
        <v/>
      </c>
      <c r="FG19" s="24" t="str">
        <f t="shared" si="52"/>
        <v/>
      </c>
      <c r="FH19" s="24" t="str">
        <f t="shared" si="53"/>
        <v/>
      </c>
      <c r="FI19" s="24" t="str">
        <f t="shared" si="54"/>
        <v/>
      </c>
      <c r="FJ19" s="24" t="str">
        <f t="shared" si="55"/>
        <v/>
      </c>
      <c r="FK19" s="24" t="str">
        <f t="shared" si="56"/>
        <v/>
      </c>
      <c r="FL19" s="24" t="str">
        <f t="shared" si="57"/>
        <v/>
      </c>
      <c r="FM19" s="24" t="str">
        <f t="shared" si="58"/>
        <v/>
      </c>
      <c r="FN19" s="24" t="str">
        <f t="shared" si="59"/>
        <v/>
      </c>
      <c r="FO19" s="24" t="str">
        <f t="shared" si="60"/>
        <v/>
      </c>
      <c r="FP19" s="24" t="str">
        <f t="shared" si="61"/>
        <v/>
      </c>
      <c r="FQ19" s="24" t="str">
        <f t="shared" si="62"/>
        <v/>
      </c>
      <c r="FR19" s="24" t="str">
        <f t="shared" si="63"/>
        <v/>
      </c>
      <c r="FS19" s="24" t="str">
        <f t="shared" si="64"/>
        <v/>
      </c>
      <c r="FT19" s="24" t="str">
        <f t="shared" si="65"/>
        <v/>
      </c>
      <c r="FU19" s="24" t="str">
        <f t="shared" si="66"/>
        <v/>
      </c>
      <c r="FV19" s="24" t="str">
        <f t="shared" si="67"/>
        <v/>
      </c>
      <c r="FW19" s="24" t="str">
        <f t="shared" si="68"/>
        <v/>
      </c>
      <c r="FX19" s="24" t="str">
        <f t="shared" si="69"/>
        <v/>
      </c>
      <c r="FY19" s="24" t="str">
        <f t="shared" si="70"/>
        <v/>
      </c>
      <c r="FZ19" s="24" t="str">
        <f t="shared" si="71"/>
        <v/>
      </c>
      <c r="GA19" s="24" t="str">
        <f t="shared" si="72"/>
        <v/>
      </c>
      <c r="GB19" s="24" t="str">
        <f t="shared" si="73"/>
        <v/>
      </c>
      <c r="GC19" s="24" t="str">
        <f t="shared" si="74"/>
        <v/>
      </c>
      <c r="GD19" s="24" t="str">
        <f t="shared" si="75"/>
        <v/>
      </c>
      <c r="GE19" s="24" t="str">
        <f t="shared" si="76"/>
        <v/>
      </c>
      <c r="GF19" s="24" t="str">
        <f t="shared" si="77"/>
        <v/>
      </c>
      <c r="GG19" s="24" t="str">
        <f t="shared" si="78"/>
        <v/>
      </c>
      <c r="GH19" s="24" t="str">
        <f t="shared" si="79"/>
        <v/>
      </c>
    </row>
    <row r="20" spans="2:190" s="17" customFormat="1" ht="19.899999999999999" customHeight="1">
      <c r="B20" s="16" t="str">
        <f>IF('3 INPUT SAP DATA'!H24="","",'3 INPUT SAP DATA'!H24)</f>
        <v/>
      </c>
      <c r="C20" s="176" t="str">
        <f>IF($B20="", "", Data!D$22 - INDEX(SAP10TableU1, MATCH('3 INPUT SAP DATA'!$C$6, Data!$C$26:$C$47, 0), MATCH(SHD!BW$8, Data!$D$25:$O$25, 0)))</f>
        <v/>
      </c>
      <c r="D20" s="176" t="str">
        <f>IF($B20="", "", Data!E$22 - INDEX(SAP10TableU1, MATCH('3 INPUT SAP DATA'!$C$6, Data!$C$26:$C$47, 0), MATCH(SHD!BX$8, Data!$D$25:$O$25, 0)))</f>
        <v/>
      </c>
      <c r="E20" s="176" t="str">
        <f>IF($B20="", "", Data!F$22 - INDEX(SAP10TableU1, MATCH('3 INPUT SAP DATA'!$C$6, Data!$C$26:$C$47, 0), MATCH(SHD!BY$8, Data!$D$25:$O$25, 0)))</f>
        <v/>
      </c>
      <c r="F20" s="176" t="str">
        <f>IF($B20="", "", Data!G$22 - INDEX(SAP10TableU1, MATCH('3 INPUT SAP DATA'!$C$6, Data!$C$26:$C$47, 0), MATCH(SHD!BZ$8, Data!$D$25:$O$25, 0)))</f>
        <v/>
      </c>
      <c r="G20" s="176" t="str">
        <f>IF($B20="", "", Data!H$22 - INDEX(SAP10TableU1, MATCH('3 INPUT SAP DATA'!$C$6, Data!$C$26:$C$47, 0), MATCH(SHD!CA$8, Data!$D$25:$O$25, 0)))</f>
        <v/>
      </c>
      <c r="H20" s="176" t="str">
        <f>IF($B20="", "", Data!I$22 - INDEX(SAP10TableU1, MATCH('3 INPUT SAP DATA'!$C$6, Data!$C$26:$C$47, 0), MATCH(SHD!CB$8, Data!$D$25:$O$25, 0)))</f>
        <v/>
      </c>
      <c r="I20" s="176" t="str">
        <f>IF($B20="", "", Data!J$22 - INDEX(SAP10TableU1, MATCH('3 INPUT SAP DATA'!$C$6, Data!$C$26:$C$47, 0), MATCH(SHD!CC$8, Data!$D$25:$O$25, 0)))</f>
        <v/>
      </c>
      <c r="J20" s="176" t="str">
        <f>IF($B20="", "", Data!K$22 - INDEX(SAP10TableU1, MATCH('3 INPUT SAP DATA'!$C$6, Data!$C$26:$C$47, 0), MATCH(SHD!CD$8, Data!$D$25:$O$25, 0)))</f>
        <v/>
      </c>
      <c r="K20" s="176" t="str">
        <f>IF($B20="", "", Data!L$22 - INDEX(SAP10TableU1, MATCH('3 INPUT SAP DATA'!$C$6, Data!$C$26:$C$47, 0), MATCH(SHD!CE$8, Data!$D$25:$O$25, 0)))</f>
        <v/>
      </c>
      <c r="L20" s="176" t="str">
        <f>IF($B20="", "", Data!M$22 - INDEX(SAP10TableU1, MATCH('3 INPUT SAP DATA'!$C$6, Data!$C$26:$C$47, 0), MATCH(SHD!CF$8, Data!$D$25:$O$25, 0)))</f>
        <v/>
      </c>
      <c r="M20" s="176" t="str">
        <f>IF($B20="", "", Data!N$22 - INDEX(SAP10TableU1, MATCH('3 INPUT SAP DATA'!$C$6, Data!$C$26:$C$47, 0), MATCH(SHD!CG$8, Data!$D$25:$O$25, 0)))</f>
        <v/>
      </c>
      <c r="N20" s="176" t="str">
        <f>IF($B20="", "", Data!O$22 - INDEX(SAP10TableU1, MATCH('3 INPUT SAP DATA'!$C$6, Data!$C$26:$C$47, 0), MATCH(SHD!CH$8, Data!$D$25:$O$25, 0)))</f>
        <v/>
      </c>
      <c r="O20" s="24" t="str">
        <f>IF($B20="","",'Infiltration &amp; Ventilation'!H20*0.33*'Infiltration &amp; Ventilation'!$D20*C20*0.024*Data!D$18)</f>
        <v/>
      </c>
      <c r="P20" s="24" t="str">
        <f>IF($B20="","",'Infiltration &amp; Ventilation'!I20*0.33*'Infiltration &amp; Ventilation'!$D20*D20*0.024*Data!E$18)</f>
        <v/>
      </c>
      <c r="Q20" s="24" t="str">
        <f>IF($B20="","",'Infiltration &amp; Ventilation'!J20*0.33*'Infiltration &amp; Ventilation'!$D20*E20*0.024*Data!F$18)</f>
        <v/>
      </c>
      <c r="R20" s="24" t="str">
        <f>IF($B20="","",'Infiltration &amp; Ventilation'!K20*0.33*'Infiltration &amp; Ventilation'!$D20*F20*0.024*Data!G$18)</f>
        <v/>
      </c>
      <c r="S20" s="24" t="str">
        <f>IF($B20="","",'Infiltration &amp; Ventilation'!L20*0.33*'Infiltration &amp; Ventilation'!$D20*G20*0.024*Data!H$18)</f>
        <v/>
      </c>
      <c r="T20" s="24" t="str">
        <f>IF($B20="","",'Infiltration &amp; Ventilation'!M20*0.33*'Infiltration &amp; Ventilation'!$D20*H20*0.024*Data!I$18)</f>
        <v/>
      </c>
      <c r="U20" s="24" t="str">
        <f>IF($B20="","",'Infiltration &amp; Ventilation'!N20*0.33*'Infiltration &amp; Ventilation'!$D20*I20*0.024*Data!J$18)</f>
        <v/>
      </c>
      <c r="V20" s="24" t="str">
        <f>IF($B20="","",'Infiltration &amp; Ventilation'!O20*0.33*'Infiltration &amp; Ventilation'!$D20*J20*0.024*Data!K$18)</f>
        <v/>
      </c>
      <c r="W20" s="24" t="str">
        <f>IF($B20="","",'Infiltration &amp; Ventilation'!P20*0.33*'Infiltration &amp; Ventilation'!$D20*K20*0.024*Data!L$18)</f>
        <v/>
      </c>
      <c r="X20" s="24" t="str">
        <f>IF($B20="","",'Infiltration &amp; Ventilation'!Q20*0.33*'Infiltration &amp; Ventilation'!$D20*L20*0.024*Data!M$18)</f>
        <v/>
      </c>
      <c r="Y20" s="24" t="str">
        <f>IF($B20="","",'Infiltration &amp; Ventilation'!R20*0.33*'Infiltration &amp; Ventilation'!$D20*M20*0.024*Data!N$18)</f>
        <v/>
      </c>
      <c r="Z20" s="24" t="str">
        <f>IF($B20="","",'Infiltration &amp; Ventilation'!S20*0.33*'Infiltration &amp; Ventilation'!$D20*N20*0.024*Data!O$18)</f>
        <v/>
      </c>
      <c r="AA20" s="24" t="str">
        <f>IF($B20="","",'Infiltration &amp; Ventilation'!T20*0.33*'Infiltration &amp; Ventilation'!$D20*C20*0.024*Data!D$18*(100%+Data!$B$162))</f>
        <v/>
      </c>
      <c r="AB20" s="24" t="str">
        <f>IF($B20="","",'Infiltration &amp; Ventilation'!U20*0.33*'Infiltration &amp; Ventilation'!$D20*D20*0.024*Data!E$18*(100%+Data!$B$162))</f>
        <v/>
      </c>
      <c r="AC20" s="24" t="str">
        <f>IF($B20="","",'Infiltration &amp; Ventilation'!V20*0.33*'Infiltration &amp; Ventilation'!$D20*E20*0.024*Data!F$18*(100%+Data!$B$162))</f>
        <v/>
      </c>
      <c r="AD20" s="24" t="str">
        <f>IF($B20="","",'Infiltration &amp; Ventilation'!W20*0.33*'Infiltration &amp; Ventilation'!$D20*F20*0.024*Data!G$18*(100%+Data!$B$162))</f>
        <v/>
      </c>
      <c r="AE20" s="24" t="str">
        <f>IF($B20="","",'Infiltration &amp; Ventilation'!X20*0.33*'Infiltration &amp; Ventilation'!$D20*G20*0.024*Data!H$18*(100%+Data!$B$162))</f>
        <v/>
      </c>
      <c r="AF20" s="24" t="str">
        <f>IF($B20="","",'Infiltration &amp; Ventilation'!Y20*0.33*'Infiltration &amp; Ventilation'!$D20*H20*0.024*Data!I$18*(100%+Data!$B$162))</f>
        <v/>
      </c>
      <c r="AG20" s="24" t="str">
        <f>IF($B20="","",'Infiltration &amp; Ventilation'!Z20*0.33*'Infiltration &amp; Ventilation'!$D20*I20*0.024*Data!J$18*(100%+Data!$B$162))</f>
        <v/>
      </c>
      <c r="AH20" s="24" t="str">
        <f>IF($B20="","",'Infiltration &amp; Ventilation'!AA20*0.33*'Infiltration &amp; Ventilation'!$D20*J20*0.024*Data!K$18*(100%+Data!$B$162))</f>
        <v/>
      </c>
      <c r="AI20" s="24" t="str">
        <f>IF($B20="","",'Infiltration &amp; Ventilation'!AB20*0.33*'Infiltration &amp; Ventilation'!$D20*K20*0.024*Data!L$18*(100%+Data!$B$162))</f>
        <v/>
      </c>
      <c r="AJ20" s="24" t="str">
        <f>IF($B20="","",'Infiltration &amp; Ventilation'!AC20*0.33*'Infiltration &amp; Ventilation'!$D20*L20*0.024*Data!M$18*(100%+Data!$B$162))</f>
        <v/>
      </c>
      <c r="AK20" s="24" t="str">
        <f>IF($B20="","",'Infiltration &amp; Ventilation'!AD20*0.33*'Infiltration &amp; Ventilation'!$D20*M20*0.024*Data!N$18*(100%+Data!$B$162))</f>
        <v/>
      </c>
      <c r="AL20" s="24" t="str">
        <f>IF($B20="","",'Infiltration &amp; Ventilation'!AE20*0.33*'Infiltration &amp; Ventilation'!$D20*N20*0.024*Data!O$18*(100%+Data!$B$162))</f>
        <v/>
      </c>
      <c r="AM20" s="24" t="str">
        <f>IF($B20="","",'3 INPUT SAP DATA'!$U24*C20*0.024*Data!D$18*(100%+Data!$B$152))</f>
        <v/>
      </c>
      <c r="AN20" s="24" t="str">
        <f>IF($B20="","",'3 INPUT SAP DATA'!$U24*D20*0.024*Data!E$18*(100%+Data!$B$152))</f>
        <v/>
      </c>
      <c r="AO20" s="24" t="str">
        <f>IF($B20="","",'3 INPUT SAP DATA'!$U24*E20*0.024*Data!F$18*(100%+Data!$B$152))</f>
        <v/>
      </c>
      <c r="AP20" s="24" t="str">
        <f>IF($B20="","",'3 INPUT SAP DATA'!$U24*F20*0.024*Data!G$18*(100%+Data!$B$152))</f>
        <v/>
      </c>
      <c r="AQ20" s="24" t="str">
        <f>IF($B20="","",'3 INPUT SAP DATA'!$U24*G20*0.024*Data!H$18*(100%+Data!$B$152))</f>
        <v/>
      </c>
      <c r="AR20" s="24" t="str">
        <f>IF($B20="","",'3 INPUT SAP DATA'!$U24*H20*0.024*Data!I$18*(100%+Data!$B$152))</f>
        <v/>
      </c>
      <c r="AS20" s="24" t="str">
        <f>IF($B20="","",'3 INPUT SAP DATA'!$U24*I20*0.024*Data!J$18*(100%+Data!$B$152))</f>
        <v/>
      </c>
      <c r="AT20" s="24" t="str">
        <f>IF($B20="","",'3 INPUT SAP DATA'!$U24*J20*0.024*Data!K$18*(100%+Data!$B$152))</f>
        <v/>
      </c>
      <c r="AU20" s="24" t="str">
        <f>IF($B20="","",'3 INPUT SAP DATA'!$U24*K20*0.024*Data!L$18*(100%+Data!$B$152))</f>
        <v/>
      </c>
      <c r="AV20" s="24" t="str">
        <f>IF($B20="","",'3 INPUT SAP DATA'!$U24*L20*0.024*Data!M$18*(100%+Data!$B$152))</f>
        <v/>
      </c>
      <c r="AW20" s="24" t="str">
        <f>IF($B20="","",'3 INPUT SAP DATA'!$U24*M20*0.024*Data!N$18*(100%+Data!$B$152))</f>
        <v/>
      </c>
      <c r="AX20" s="24" t="str">
        <f>IF($B20="","",'3 INPUT SAP DATA'!$U24*N20*0.024*Data!O$18*(100%+Data!$B$152))</f>
        <v/>
      </c>
      <c r="AY20" s="24" t="str">
        <f>IF($B20="","",'3 INPUT SAP DATA'!V24*0.024*Data!D$18*Utilisation!BK20)</f>
        <v/>
      </c>
      <c r="AZ20" s="24" t="str">
        <f>IF($B20="","",'3 INPUT SAP DATA'!W24*0.024*Data!E$18*Utilisation!BL20)</f>
        <v/>
      </c>
      <c r="BA20" s="24" t="str">
        <f>IF($B20="","",'3 INPUT SAP DATA'!X24*0.024*Data!F$18*Utilisation!BM20)</f>
        <v/>
      </c>
      <c r="BB20" s="24" t="str">
        <f>IF($B20="","",'3 INPUT SAP DATA'!Y24*0.024*Data!G$18*Utilisation!BN20)</f>
        <v/>
      </c>
      <c r="BC20" s="24" t="str">
        <f>IF($B20="","",'3 INPUT SAP DATA'!Z24*0.024*Data!H$18*Utilisation!BO20)</f>
        <v/>
      </c>
      <c r="BD20" s="24" t="str">
        <f>IF($B20="","",'3 INPUT SAP DATA'!AA24*0.024*Data!I$18*Utilisation!BP20)</f>
        <v/>
      </c>
      <c r="BE20" s="24" t="str">
        <f>IF($B20="","",'3 INPUT SAP DATA'!AB24*0.024*Data!J$18*Utilisation!BQ20)</f>
        <v/>
      </c>
      <c r="BF20" s="24" t="str">
        <f>IF($B20="","",'3 INPUT SAP DATA'!AC24*0.024*Data!K$18*Utilisation!BR20)</f>
        <v/>
      </c>
      <c r="BG20" s="24" t="str">
        <f>IF($B20="","",'3 INPUT SAP DATA'!AD24*0.024*Data!L$18*Utilisation!BS20)</f>
        <v/>
      </c>
      <c r="BH20" s="24" t="str">
        <f>IF($B20="","",'3 INPUT SAP DATA'!AE24*0.024*Data!M$18*Utilisation!BT20)</f>
        <v/>
      </c>
      <c r="BI20" s="24" t="str">
        <f>IF($B20="","",'3 INPUT SAP DATA'!AF24*0.024*Data!N$18*Utilisation!BU20)</f>
        <v/>
      </c>
      <c r="BJ20" s="24" t="str">
        <f>IF($B20="","",'3 INPUT SAP DATA'!AG24*0.024*Data!O$18*Utilisation!BV20)</f>
        <v/>
      </c>
      <c r="BK20" s="24" t="str">
        <f>IF($B20="","",IHG!CI21*0.024*Data!D$18*Utilisation!BK20)</f>
        <v/>
      </c>
      <c r="BL20" s="24" t="str">
        <f>IF($B20="","",IHG!CJ21*0.024*Data!E$18*Utilisation!BL20)</f>
        <v/>
      </c>
      <c r="BM20" s="24" t="str">
        <f>IF($B20="","",IHG!CK21*0.024*Data!F$18*Utilisation!BM20)</f>
        <v/>
      </c>
      <c r="BN20" s="24" t="str">
        <f>IF($B20="","",IHG!CL21*0.024*Data!G$18*Utilisation!BN20)</f>
        <v/>
      </c>
      <c r="BO20" s="24" t="str">
        <f>IF($B20="","",IHG!CM21*0.024*Data!H$18*Utilisation!BO20)</f>
        <v/>
      </c>
      <c r="BP20" s="24" t="str">
        <f>IF($B20="","",IHG!CN21*0.024*Data!I$18*Utilisation!BP20)</f>
        <v/>
      </c>
      <c r="BQ20" s="24" t="str">
        <f>IF($B20="","",IHG!CO21*0.024*Data!J$18*Utilisation!BQ20)</f>
        <v/>
      </c>
      <c r="BR20" s="24" t="str">
        <f>IF($B20="","",IHG!CP21*0.024*Data!K$18*Utilisation!BR20)</f>
        <v/>
      </c>
      <c r="BS20" s="24" t="str">
        <f>IF($B20="","",IHG!CQ21*0.024*Data!L$18*Utilisation!BS20)</f>
        <v/>
      </c>
      <c r="BT20" s="24" t="str">
        <f>IF($B20="","",IHG!CR21*0.024*Data!M$18*Utilisation!BT20)</f>
        <v/>
      </c>
      <c r="BU20" s="24" t="str">
        <f>IF($B20="","",IHG!CS21*0.024*Data!N$18*Utilisation!BU20)</f>
        <v/>
      </c>
      <c r="BV20" s="24" t="str">
        <f>IF($B20="","",IHG!CT21*0.024*Data!O$18*Utilisation!BV20)</f>
        <v/>
      </c>
      <c r="BW20" s="24" t="str">
        <f t="shared" si="80"/>
        <v/>
      </c>
      <c r="BX20" s="24" t="str">
        <f t="shared" si="81"/>
        <v/>
      </c>
      <c r="BY20" s="24" t="str">
        <f t="shared" si="82"/>
        <v/>
      </c>
      <c r="BZ20" s="24" t="str">
        <f t="shared" si="83"/>
        <v/>
      </c>
      <c r="CA20" s="24" t="str">
        <f t="shared" si="84"/>
        <v/>
      </c>
      <c r="CB20" s="24" t="str">
        <f t="shared" si="85"/>
        <v/>
      </c>
      <c r="CC20" s="24" t="str">
        <f t="shared" si="86"/>
        <v/>
      </c>
      <c r="CD20" s="24" t="str">
        <f t="shared" si="87"/>
        <v/>
      </c>
      <c r="CE20" s="24" t="str">
        <f t="shared" si="88"/>
        <v/>
      </c>
      <c r="CF20" s="24" t="str">
        <f t="shared" si="89"/>
        <v/>
      </c>
      <c r="CG20" s="24" t="str">
        <f t="shared" si="90"/>
        <v/>
      </c>
      <c r="CH20" s="24" t="str">
        <f t="shared" si="91"/>
        <v/>
      </c>
      <c r="CI20" s="36"/>
      <c r="CJ20" s="85" t="str">
        <f>IF($B20="","",IF(BW20&lt;(SUM($BW20:$CH20)*Data!$B$170),Data!$B$171,100%))</f>
        <v/>
      </c>
      <c r="CK20" s="85" t="str">
        <f>IF($B20="","",IF(BX20&lt;(SUM($BW20:$CH20)*Data!$B$170),Data!$B$171,100%))</f>
        <v/>
      </c>
      <c r="CL20" s="85" t="str">
        <f>IF($B20="","",IF(BY20&lt;(SUM($BW20:$CH20)*Data!$B$170),Data!$B$171,100%))</f>
        <v/>
      </c>
      <c r="CM20" s="85" t="str">
        <f>IF($B20="","",IF(BZ20&lt;(SUM($BW20:$CH20)*Data!$B$170),Data!$B$171,100%))</f>
        <v/>
      </c>
      <c r="CN20" s="85" t="str">
        <f>IF($B20="","",IF(CA20&lt;(SUM($BW20:$CH20)*Data!$B$170),Data!$B$171,100%))</f>
        <v/>
      </c>
      <c r="CO20" s="85" t="str">
        <f>IF($B20="","",IF(CB20&lt;(SUM($BW20:$CH20)*Data!$B$170),Data!$B$171,100%))</f>
        <v/>
      </c>
      <c r="CP20" s="85" t="str">
        <f>IF($B20="","",IF(CC20&lt;(SUM($BW20:$CH20)*Data!$B$170),Data!$B$171,100%))</f>
        <v/>
      </c>
      <c r="CQ20" s="85" t="str">
        <f>IF($B20="","",IF(CD20&lt;(SUM($BW20:$CH20)*Data!$B$170),Data!$B$171,100%))</f>
        <v/>
      </c>
      <c r="CR20" s="85" t="str">
        <f>IF($B20="","",IF(CE20&lt;(SUM($BW20:$CH20)*Data!$B$170),Data!$B$171,100%))</f>
        <v/>
      </c>
      <c r="CS20" s="85" t="str">
        <f>IF($B20="","",IF(CF20&lt;(SUM($BW20:$CH20)*Data!$B$170),Data!$B$171,100%))</f>
        <v/>
      </c>
      <c r="CT20" s="85" t="str">
        <f>IF($B20="","",IF(CG20&lt;(SUM($BW20:$CH20)*Data!$B$170),Data!$B$171,100%))</f>
        <v/>
      </c>
      <c r="CU20" s="85" t="str">
        <f>IF($B20="","",IF(CH20&lt;(SUM($BW20:$CH20)*Data!$B$170),Data!$B$171,100%))</f>
        <v/>
      </c>
      <c r="CV20" s="39"/>
      <c r="CW20" s="24" t="str">
        <f t="shared" si="92"/>
        <v/>
      </c>
      <c r="CX20" s="24" t="str">
        <f t="shared" si="93"/>
        <v/>
      </c>
      <c r="CY20" s="24" t="str">
        <f t="shared" si="94"/>
        <v/>
      </c>
      <c r="CZ20" s="24" t="str">
        <f t="shared" si="95"/>
        <v/>
      </c>
      <c r="DA20" s="24" t="str">
        <f t="shared" si="96"/>
        <v/>
      </c>
      <c r="DB20" s="24" t="str">
        <f t="shared" si="97"/>
        <v/>
      </c>
      <c r="DC20" s="24" t="str">
        <f t="shared" si="98"/>
        <v/>
      </c>
      <c r="DD20" s="24" t="str">
        <f t="shared" si="99"/>
        <v/>
      </c>
      <c r="DE20" s="24" t="str">
        <f t="shared" si="100"/>
        <v/>
      </c>
      <c r="DF20" s="24" t="str">
        <f t="shared" si="101"/>
        <v/>
      </c>
      <c r="DG20" s="24" t="str">
        <f t="shared" si="102"/>
        <v/>
      </c>
      <c r="DH20" s="24" t="str">
        <f t="shared" si="103"/>
        <v/>
      </c>
      <c r="DI20" s="24" t="str">
        <f t="shared" si="104"/>
        <v/>
      </c>
      <c r="DJ20" s="24" t="str">
        <f t="shared" si="105"/>
        <v/>
      </c>
      <c r="DK20" s="24" t="str">
        <f t="shared" si="106"/>
        <v/>
      </c>
      <c r="DL20" s="24" t="str">
        <f t="shared" si="107"/>
        <v/>
      </c>
      <c r="DM20" s="24" t="str">
        <f t="shared" si="108"/>
        <v/>
      </c>
      <c r="DN20" s="24" t="str">
        <f t="shared" si="109"/>
        <v/>
      </c>
      <c r="DO20" s="24" t="str">
        <f t="shared" si="110"/>
        <v/>
      </c>
      <c r="DP20" s="24" t="str">
        <f t="shared" si="111"/>
        <v/>
      </c>
      <c r="DQ20" s="24" t="str">
        <f t="shared" si="112"/>
        <v/>
      </c>
      <c r="DR20" s="24" t="str">
        <f t="shared" si="113"/>
        <v/>
      </c>
      <c r="DS20" s="24" t="str">
        <f t="shared" si="114"/>
        <v/>
      </c>
      <c r="DT20" s="24" t="str">
        <f t="shared" si="115"/>
        <v/>
      </c>
      <c r="DU20" s="24" t="str">
        <f t="shared" si="116"/>
        <v/>
      </c>
      <c r="DV20" s="24" t="str">
        <f t="shared" si="117"/>
        <v/>
      </c>
      <c r="DW20" s="24" t="str">
        <f t="shared" si="118"/>
        <v/>
      </c>
      <c r="DX20" s="24" t="str">
        <f t="shared" si="119"/>
        <v/>
      </c>
      <c r="DY20" s="24" t="str">
        <f t="shared" si="120"/>
        <v/>
      </c>
      <c r="DZ20" s="24" t="str">
        <f t="shared" si="121"/>
        <v/>
      </c>
      <c r="EA20" s="24" t="str">
        <f t="shared" si="122"/>
        <v/>
      </c>
      <c r="EB20" s="24" t="str">
        <f t="shared" si="123"/>
        <v/>
      </c>
      <c r="EC20" s="24" t="str">
        <f t="shared" si="124"/>
        <v/>
      </c>
      <c r="ED20" s="24" t="str">
        <f t="shared" si="125"/>
        <v/>
      </c>
      <c r="EE20" s="24" t="str">
        <f t="shared" si="126"/>
        <v/>
      </c>
      <c r="EF20" s="24" t="str">
        <f t="shared" si="129"/>
        <v/>
      </c>
      <c r="EG20" s="24" t="str">
        <f t="shared" si="130"/>
        <v/>
      </c>
      <c r="EH20" s="24" t="str">
        <f t="shared" si="131"/>
        <v/>
      </c>
      <c r="EI20" s="85" t="str">
        <f t="shared" si="43"/>
        <v/>
      </c>
      <c r="EJ20" s="85" t="str">
        <f>IF($B20="","",MAX(0,EI20-Data!$B$166))</f>
        <v/>
      </c>
      <c r="EK20" s="88" t="str">
        <f>IF($B20="","",IF($EJ20&gt;0,
AY20*($EG20*Data!$B$166/$EH20),
AY20))</f>
        <v/>
      </c>
      <c r="EL20" s="88" t="str">
        <f>IF($B20="","",IF($EJ20&gt;0,
AZ20*($EG20*Data!$B$166/$EH20),
AZ20))</f>
        <v/>
      </c>
      <c r="EM20" s="88" t="str">
        <f>IF($B20="","",IF($EJ20&gt;0,
BA20*($EG20*Data!$B$166/$EH20),
BA20))</f>
        <v/>
      </c>
      <c r="EN20" s="88" t="str">
        <f>IF($B20="","",IF($EJ20&gt;0,
BB20*($EG20*Data!$B$166/$EH20),
BB20))</f>
        <v/>
      </c>
      <c r="EO20" s="88" t="str">
        <f>IF($B20="","",IF($EJ20&gt;0,
BC20*($EG20*Data!$B$166/$EH20),
BC20))</f>
        <v/>
      </c>
      <c r="EP20" s="88" t="str">
        <f>IF($B20="","",IF($EJ20&gt;0,
BD20*($EG20*Data!$B$166/$EH20),
BD20))</f>
        <v/>
      </c>
      <c r="EQ20" s="88" t="str">
        <f>IF($B20="","",IF($EJ20&gt;0,
BE20*($EG20*Data!$B$166/$EH20),
BE20))</f>
        <v/>
      </c>
      <c r="ER20" s="88" t="str">
        <f>IF($B20="","",IF($EJ20&gt;0,
BF20*($EG20*Data!$B$166/$EH20),
BF20))</f>
        <v/>
      </c>
      <c r="ES20" s="88" t="str">
        <f>IF($B20="","",IF($EJ20&gt;0,
BG20*($EG20*Data!$B$166/$EH20),
BG20))</f>
        <v/>
      </c>
      <c r="ET20" s="88" t="str">
        <f>IF($B20="","",IF($EJ20&gt;0,
BH20*($EG20*Data!$B$166/$EH20),
BH20))</f>
        <v/>
      </c>
      <c r="EU20" s="88" t="str">
        <f>IF($B20="","",IF($EJ20&gt;0,
BI20*($EG20*Data!$B$166/$EH20),
BI20))</f>
        <v/>
      </c>
      <c r="EV20" s="88" t="str">
        <f>IF($B20="","",IF($EJ20&gt;0,
BJ20*($EG20*Data!$B$166/$EH20),
BJ20))</f>
        <v/>
      </c>
      <c r="EW20" s="88" t="str">
        <f t="shared" si="127"/>
        <v/>
      </c>
      <c r="EX20" s="85" t="str">
        <f t="shared" si="128"/>
        <v/>
      </c>
      <c r="EY20" s="88" t="str">
        <f t="shared" si="44"/>
        <v/>
      </c>
      <c r="EZ20" s="24" t="str">
        <f t="shared" si="45"/>
        <v/>
      </c>
      <c r="FA20" s="24" t="str">
        <f t="shared" si="46"/>
        <v/>
      </c>
      <c r="FB20" s="24" t="str">
        <f t="shared" si="47"/>
        <v/>
      </c>
      <c r="FC20" s="24" t="str">
        <f t="shared" si="48"/>
        <v/>
      </c>
      <c r="FD20" s="24" t="str">
        <f t="shared" si="49"/>
        <v/>
      </c>
      <c r="FE20" s="24" t="str">
        <f t="shared" si="50"/>
        <v/>
      </c>
      <c r="FF20" s="24" t="str">
        <f t="shared" si="51"/>
        <v/>
      </c>
      <c r="FG20" s="24" t="str">
        <f t="shared" si="52"/>
        <v/>
      </c>
      <c r="FH20" s="24" t="str">
        <f t="shared" si="53"/>
        <v/>
      </c>
      <c r="FI20" s="24" t="str">
        <f t="shared" si="54"/>
        <v/>
      </c>
      <c r="FJ20" s="24" t="str">
        <f t="shared" si="55"/>
        <v/>
      </c>
      <c r="FK20" s="24" t="str">
        <f t="shared" si="56"/>
        <v/>
      </c>
      <c r="FL20" s="24" t="str">
        <f t="shared" si="57"/>
        <v/>
      </c>
      <c r="FM20" s="24" t="str">
        <f t="shared" si="58"/>
        <v/>
      </c>
      <c r="FN20" s="24" t="str">
        <f t="shared" si="59"/>
        <v/>
      </c>
      <c r="FO20" s="24" t="str">
        <f t="shared" si="60"/>
        <v/>
      </c>
      <c r="FP20" s="24" t="str">
        <f t="shared" si="61"/>
        <v/>
      </c>
      <c r="FQ20" s="24" t="str">
        <f t="shared" si="62"/>
        <v/>
      </c>
      <c r="FR20" s="24" t="str">
        <f t="shared" si="63"/>
        <v/>
      </c>
      <c r="FS20" s="24" t="str">
        <f t="shared" si="64"/>
        <v/>
      </c>
      <c r="FT20" s="24" t="str">
        <f t="shared" si="65"/>
        <v/>
      </c>
      <c r="FU20" s="24" t="str">
        <f t="shared" si="66"/>
        <v/>
      </c>
      <c r="FV20" s="24" t="str">
        <f t="shared" si="67"/>
        <v/>
      </c>
      <c r="FW20" s="24" t="str">
        <f t="shared" si="68"/>
        <v/>
      </c>
      <c r="FX20" s="24" t="str">
        <f t="shared" si="69"/>
        <v/>
      </c>
      <c r="FY20" s="24" t="str">
        <f t="shared" si="70"/>
        <v/>
      </c>
      <c r="FZ20" s="24" t="str">
        <f t="shared" si="71"/>
        <v/>
      </c>
      <c r="GA20" s="24" t="str">
        <f t="shared" si="72"/>
        <v/>
      </c>
      <c r="GB20" s="24" t="str">
        <f t="shared" si="73"/>
        <v/>
      </c>
      <c r="GC20" s="24" t="str">
        <f t="shared" si="74"/>
        <v/>
      </c>
      <c r="GD20" s="24" t="str">
        <f t="shared" si="75"/>
        <v/>
      </c>
      <c r="GE20" s="24" t="str">
        <f t="shared" si="76"/>
        <v/>
      </c>
      <c r="GF20" s="24" t="str">
        <f t="shared" si="77"/>
        <v/>
      </c>
      <c r="GG20" s="24" t="str">
        <f t="shared" si="78"/>
        <v/>
      </c>
      <c r="GH20" s="24" t="str">
        <f t="shared" si="79"/>
        <v/>
      </c>
    </row>
    <row r="21" spans="2:190" s="17" customFormat="1" ht="19.899999999999999" customHeight="1">
      <c r="B21" s="16" t="str">
        <f>IF('3 INPUT SAP DATA'!H25="","",'3 INPUT SAP DATA'!H25)</f>
        <v/>
      </c>
      <c r="C21" s="176" t="str">
        <f>IF($B21="", "", Data!D$22 - INDEX(SAP10TableU1, MATCH('3 INPUT SAP DATA'!$C$6, Data!$C$26:$C$47, 0), MATCH(SHD!BW$8, Data!$D$25:$O$25, 0)))</f>
        <v/>
      </c>
      <c r="D21" s="176" t="str">
        <f>IF($B21="", "", Data!E$22 - INDEX(SAP10TableU1, MATCH('3 INPUT SAP DATA'!$C$6, Data!$C$26:$C$47, 0), MATCH(SHD!BX$8, Data!$D$25:$O$25, 0)))</f>
        <v/>
      </c>
      <c r="E21" s="176" t="str">
        <f>IF($B21="", "", Data!F$22 - INDEX(SAP10TableU1, MATCH('3 INPUT SAP DATA'!$C$6, Data!$C$26:$C$47, 0), MATCH(SHD!BY$8, Data!$D$25:$O$25, 0)))</f>
        <v/>
      </c>
      <c r="F21" s="176" t="str">
        <f>IF($B21="", "", Data!G$22 - INDEX(SAP10TableU1, MATCH('3 INPUT SAP DATA'!$C$6, Data!$C$26:$C$47, 0), MATCH(SHD!BZ$8, Data!$D$25:$O$25, 0)))</f>
        <v/>
      </c>
      <c r="G21" s="176" t="str">
        <f>IF($B21="", "", Data!H$22 - INDEX(SAP10TableU1, MATCH('3 INPUT SAP DATA'!$C$6, Data!$C$26:$C$47, 0), MATCH(SHD!CA$8, Data!$D$25:$O$25, 0)))</f>
        <v/>
      </c>
      <c r="H21" s="176" t="str">
        <f>IF($B21="", "", Data!I$22 - INDEX(SAP10TableU1, MATCH('3 INPUT SAP DATA'!$C$6, Data!$C$26:$C$47, 0), MATCH(SHD!CB$8, Data!$D$25:$O$25, 0)))</f>
        <v/>
      </c>
      <c r="I21" s="176" t="str">
        <f>IF($B21="", "", Data!J$22 - INDEX(SAP10TableU1, MATCH('3 INPUT SAP DATA'!$C$6, Data!$C$26:$C$47, 0), MATCH(SHD!CC$8, Data!$D$25:$O$25, 0)))</f>
        <v/>
      </c>
      <c r="J21" s="176" t="str">
        <f>IF($B21="", "", Data!K$22 - INDEX(SAP10TableU1, MATCH('3 INPUT SAP DATA'!$C$6, Data!$C$26:$C$47, 0), MATCH(SHD!CD$8, Data!$D$25:$O$25, 0)))</f>
        <v/>
      </c>
      <c r="K21" s="176" t="str">
        <f>IF($B21="", "", Data!L$22 - INDEX(SAP10TableU1, MATCH('3 INPUT SAP DATA'!$C$6, Data!$C$26:$C$47, 0), MATCH(SHD!CE$8, Data!$D$25:$O$25, 0)))</f>
        <v/>
      </c>
      <c r="L21" s="176" t="str">
        <f>IF($B21="", "", Data!M$22 - INDEX(SAP10TableU1, MATCH('3 INPUT SAP DATA'!$C$6, Data!$C$26:$C$47, 0), MATCH(SHD!CF$8, Data!$D$25:$O$25, 0)))</f>
        <v/>
      </c>
      <c r="M21" s="176" t="str">
        <f>IF($B21="", "", Data!N$22 - INDEX(SAP10TableU1, MATCH('3 INPUT SAP DATA'!$C$6, Data!$C$26:$C$47, 0), MATCH(SHD!CG$8, Data!$D$25:$O$25, 0)))</f>
        <v/>
      </c>
      <c r="N21" s="176" t="str">
        <f>IF($B21="", "", Data!O$22 - INDEX(SAP10TableU1, MATCH('3 INPUT SAP DATA'!$C$6, Data!$C$26:$C$47, 0), MATCH(SHD!CH$8, Data!$D$25:$O$25, 0)))</f>
        <v/>
      </c>
      <c r="O21" s="24" t="str">
        <f>IF($B21="","",'Infiltration &amp; Ventilation'!H21*0.33*'Infiltration &amp; Ventilation'!$D21*C21*0.024*Data!D$18)</f>
        <v/>
      </c>
      <c r="P21" s="24" t="str">
        <f>IF($B21="","",'Infiltration &amp; Ventilation'!I21*0.33*'Infiltration &amp; Ventilation'!$D21*D21*0.024*Data!E$18)</f>
        <v/>
      </c>
      <c r="Q21" s="24" t="str">
        <f>IF($B21="","",'Infiltration &amp; Ventilation'!J21*0.33*'Infiltration &amp; Ventilation'!$D21*E21*0.024*Data!F$18)</f>
        <v/>
      </c>
      <c r="R21" s="24" t="str">
        <f>IF($B21="","",'Infiltration &amp; Ventilation'!K21*0.33*'Infiltration &amp; Ventilation'!$D21*F21*0.024*Data!G$18)</f>
        <v/>
      </c>
      <c r="S21" s="24" t="str">
        <f>IF($B21="","",'Infiltration &amp; Ventilation'!L21*0.33*'Infiltration &amp; Ventilation'!$D21*G21*0.024*Data!H$18)</f>
        <v/>
      </c>
      <c r="T21" s="24" t="str">
        <f>IF($B21="","",'Infiltration &amp; Ventilation'!M21*0.33*'Infiltration &amp; Ventilation'!$D21*H21*0.024*Data!I$18)</f>
        <v/>
      </c>
      <c r="U21" s="24" t="str">
        <f>IF($B21="","",'Infiltration &amp; Ventilation'!N21*0.33*'Infiltration &amp; Ventilation'!$D21*I21*0.024*Data!J$18)</f>
        <v/>
      </c>
      <c r="V21" s="24" t="str">
        <f>IF($B21="","",'Infiltration &amp; Ventilation'!O21*0.33*'Infiltration &amp; Ventilation'!$D21*J21*0.024*Data!K$18)</f>
        <v/>
      </c>
      <c r="W21" s="24" t="str">
        <f>IF($B21="","",'Infiltration &amp; Ventilation'!P21*0.33*'Infiltration &amp; Ventilation'!$D21*K21*0.024*Data!L$18)</f>
        <v/>
      </c>
      <c r="X21" s="24" t="str">
        <f>IF($B21="","",'Infiltration &amp; Ventilation'!Q21*0.33*'Infiltration &amp; Ventilation'!$D21*L21*0.024*Data!M$18)</f>
        <v/>
      </c>
      <c r="Y21" s="24" t="str">
        <f>IF($B21="","",'Infiltration &amp; Ventilation'!R21*0.33*'Infiltration &amp; Ventilation'!$D21*M21*0.024*Data!N$18)</f>
        <v/>
      </c>
      <c r="Z21" s="24" t="str">
        <f>IF($B21="","",'Infiltration &amp; Ventilation'!S21*0.33*'Infiltration &amp; Ventilation'!$D21*N21*0.024*Data!O$18)</f>
        <v/>
      </c>
      <c r="AA21" s="24" t="str">
        <f>IF($B21="","",'Infiltration &amp; Ventilation'!T21*0.33*'Infiltration &amp; Ventilation'!$D21*C21*0.024*Data!D$18*(100%+Data!$B$162))</f>
        <v/>
      </c>
      <c r="AB21" s="24" t="str">
        <f>IF($B21="","",'Infiltration &amp; Ventilation'!U21*0.33*'Infiltration &amp; Ventilation'!$D21*D21*0.024*Data!E$18*(100%+Data!$B$162))</f>
        <v/>
      </c>
      <c r="AC21" s="24" t="str">
        <f>IF($B21="","",'Infiltration &amp; Ventilation'!V21*0.33*'Infiltration &amp; Ventilation'!$D21*E21*0.024*Data!F$18*(100%+Data!$B$162))</f>
        <v/>
      </c>
      <c r="AD21" s="24" t="str">
        <f>IF($B21="","",'Infiltration &amp; Ventilation'!W21*0.33*'Infiltration &amp; Ventilation'!$D21*F21*0.024*Data!G$18*(100%+Data!$B$162))</f>
        <v/>
      </c>
      <c r="AE21" s="24" t="str">
        <f>IF($B21="","",'Infiltration &amp; Ventilation'!X21*0.33*'Infiltration &amp; Ventilation'!$D21*G21*0.024*Data!H$18*(100%+Data!$B$162))</f>
        <v/>
      </c>
      <c r="AF21" s="24" t="str">
        <f>IF($B21="","",'Infiltration &amp; Ventilation'!Y21*0.33*'Infiltration &amp; Ventilation'!$D21*H21*0.024*Data!I$18*(100%+Data!$B$162))</f>
        <v/>
      </c>
      <c r="AG21" s="24" t="str">
        <f>IF($B21="","",'Infiltration &amp; Ventilation'!Z21*0.33*'Infiltration &amp; Ventilation'!$D21*I21*0.024*Data!J$18*(100%+Data!$B$162))</f>
        <v/>
      </c>
      <c r="AH21" s="24" t="str">
        <f>IF($B21="","",'Infiltration &amp; Ventilation'!AA21*0.33*'Infiltration &amp; Ventilation'!$D21*J21*0.024*Data!K$18*(100%+Data!$B$162))</f>
        <v/>
      </c>
      <c r="AI21" s="24" t="str">
        <f>IF($B21="","",'Infiltration &amp; Ventilation'!AB21*0.33*'Infiltration &amp; Ventilation'!$D21*K21*0.024*Data!L$18*(100%+Data!$B$162))</f>
        <v/>
      </c>
      <c r="AJ21" s="24" t="str">
        <f>IF($B21="","",'Infiltration &amp; Ventilation'!AC21*0.33*'Infiltration &amp; Ventilation'!$D21*L21*0.024*Data!M$18*(100%+Data!$B$162))</f>
        <v/>
      </c>
      <c r="AK21" s="24" t="str">
        <f>IF($B21="","",'Infiltration &amp; Ventilation'!AD21*0.33*'Infiltration &amp; Ventilation'!$D21*M21*0.024*Data!N$18*(100%+Data!$B$162))</f>
        <v/>
      </c>
      <c r="AL21" s="24" t="str">
        <f>IF($B21="","",'Infiltration &amp; Ventilation'!AE21*0.33*'Infiltration &amp; Ventilation'!$D21*N21*0.024*Data!O$18*(100%+Data!$B$162))</f>
        <v/>
      </c>
      <c r="AM21" s="24" t="str">
        <f>IF($B21="","",'3 INPUT SAP DATA'!$U25*C21*0.024*Data!D$18*(100%+Data!$B$152))</f>
        <v/>
      </c>
      <c r="AN21" s="24" t="str">
        <f>IF($B21="","",'3 INPUT SAP DATA'!$U25*D21*0.024*Data!E$18*(100%+Data!$B$152))</f>
        <v/>
      </c>
      <c r="AO21" s="24" t="str">
        <f>IF($B21="","",'3 INPUT SAP DATA'!$U25*E21*0.024*Data!F$18*(100%+Data!$B$152))</f>
        <v/>
      </c>
      <c r="AP21" s="24" t="str">
        <f>IF($B21="","",'3 INPUT SAP DATA'!$U25*F21*0.024*Data!G$18*(100%+Data!$B$152))</f>
        <v/>
      </c>
      <c r="AQ21" s="24" t="str">
        <f>IF($B21="","",'3 INPUT SAP DATA'!$U25*G21*0.024*Data!H$18*(100%+Data!$B$152))</f>
        <v/>
      </c>
      <c r="AR21" s="24" t="str">
        <f>IF($B21="","",'3 INPUT SAP DATA'!$U25*H21*0.024*Data!I$18*(100%+Data!$B$152))</f>
        <v/>
      </c>
      <c r="AS21" s="24" t="str">
        <f>IF($B21="","",'3 INPUT SAP DATA'!$U25*I21*0.024*Data!J$18*(100%+Data!$B$152))</f>
        <v/>
      </c>
      <c r="AT21" s="24" t="str">
        <f>IF($B21="","",'3 INPUT SAP DATA'!$U25*J21*0.024*Data!K$18*(100%+Data!$B$152))</f>
        <v/>
      </c>
      <c r="AU21" s="24" t="str">
        <f>IF($B21="","",'3 INPUT SAP DATA'!$U25*K21*0.024*Data!L$18*(100%+Data!$B$152))</f>
        <v/>
      </c>
      <c r="AV21" s="24" t="str">
        <f>IF($B21="","",'3 INPUT SAP DATA'!$U25*L21*0.024*Data!M$18*(100%+Data!$B$152))</f>
        <v/>
      </c>
      <c r="AW21" s="24" t="str">
        <f>IF($B21="","",'3 INPUT SAP DATA'!$U25*M21*0.024*Data!N$18*(100%+Data!$B$152))</f>
        <v/>
      </c>
      <c r="AX21" s="24" t="str">
        <f>IF($B21="","",'3 INPUT SAP DATA'!$U25*N21*0.024*Data!O$18*(100%+Data!$B$152))</f>
        <v/>
      </c>
      <c r="AY21" s="24" t="str">
        <f>IF($B21="","",'3 INPUT SAP DATA'!V25*0.024*Data!D$18*Utilisation!BK21)</f>
        <v/>
      </c>
      <c r="AZ21" s="24" t="str">
        <f>IF($B21="","",'3 INPUT SAP DATA'!W25*0.024*Data!E$18*Utilisation!BL21)</f>
        <v/>
      </c>
      <c r="BA21" s="24" t="str">
        <f>IF($B21="","",'3 INPUT SAP DATA'!X25*0.024*Data!F$18*Utilisation!BM21)</f>
        <v/>
      </c>
      <c r="BB21" s="24" t="str">
        <f>IF($B21="","",'3 INPUT SAP DATA'!Y25*0.024*Data!G$18*Utilisation!BN21)</f>
        <v/>
      </c>
      <c r="BC21" s="24" t="str">
        <f>IF($B21="","",'3 INPUT SAP DATA'!Z25*0.024*Data!H$18*Utilisation!BO21)</f>
        <v/>
      </c>
      <c r="BD21" s="24" t="str">
        <f>IF($B21="","",'3 INPUT SAP DATA'!AA25*0.024*Data!I$18*Utilisation!BP21)</f>
        <v/>
      </c>
      <c r="BE21" s="24" t="str">
        <f>IF($B21="","",'3 INPUT SAP DATA'!AB25*0.024*Data!J$18*Utilisation!BQ21)</f>
        <v/>
      </c>
      <c r="BF21" s="24" t="str">
        <f>IF($B21="","",'3 INPUT SAP DATA'!AC25*0.024*Data!K$18*Utilisation!BR21)</f>
        <v/>
      </c>
      <c r="BG21" s="24" t="str">
        <f>IF($B21="","",'3 INPUT SAP DATA'!AD25*0.024*Data!L$18*Utilisation!BS21)</f>
        <v/>
      </c>
      <c r="BH21" s="24" t="str">
        <f>IF($B21="","",'3 INPUT SAP DATA'!AE25*0.024*Data!M$18*Utilisation!BT21)</f>
        <v/>
      </c>
      <c r="BI21" s="24" t="str">
        <f>IF($B21="","",'3 INPUT SAP DATA'!AF25*0.024*Data!N$18*Utilisation!BU21)</f>
        <v/>
      </c>
      <c r="BJ21" s="24" t="str">
        <f>IF($B21="","",'3 INPUT SAP DATA'!AG25*0.024*Data!O$18*Utilisation!BV21)</f>
        <v/>
      </c>
      <c r="BK21" s="24" t="str">
        <f>IF($B21="","",IHG!CI22*0.024*Data!D$18*Utilisation!BK21)</f>
        <v/>
      </c>
      <c r="BL21" s="24" t="str">
        <f>IF($B21="","",IHG!CJ22*0.024*Data!E$18*Utilisation!BL21)</f>
        <v/>
      </c>
      <c r="BM21" s="24" t="str">
        <f>IF($B21="","",IHG!CK22*0.024*Data!F$18*Utilisation!BM21)</f>
        <v/>
      </c>
      <c r="BN21" s="24" t="str">
        <f>IF($B21="","",IHG!CL22*0.024*Data!G$18*Utilisation!BN21)</f>
        <v/>
      </c>
      <c r="BO21" s="24" t="str">
        <f>IF($B21="","",IHG!CM22*0.024*Data!H$18*Utilisation!BO21)</f>
        <v/>
      </c>
      <c r="BP21" s="24" t="str">
        <f>IF($B21="","",IHG!CN22*0.024*Data!I$18*Utilisation!BP21)</f>
        <v/>
      </c>
      <c r="BQ21" s="24" t="str">
        <f>IF($B21="","",IHG!CO22*0.024*Data!J$18*Utilisation!BQ21)</f>
        <v/>
      </c>
      <c r="BR21" s="24" t="str">
        <f>IF($B21="","",IHG!CP22*0.024*Data!K$18*Utilisation!BR21)</f>
        <v/>
      </c>
      <c r="BS21" s="24" t="str">
        <f>IF($B21="","",IHG!CQ22*0.024*Data!L$18*Utilisation!BS21)</f>
        <v/>
      </c>
      <c r="BT21" s="24" t="str">
        <f>IF($B21="","",IHG!CR22*0.024*Data!M$18*Utilisation!BT21)</f>
        <v/>
      </c>
      <c r="BU21" s="24" t="str">
        <f>IF($B21="","",IHG!CS22*0.024*Data!N$18*Utilisation!BU21)</f>
        <v/>
      </c>
      <c r="BV21" s="24" t="str">
        <f>IF($B21="","",IHG!CT22*0.024*Data!O$18*Utilisation!BV21)</f>
        <v/>
      </c>
      <c r="BW21" s="24" t="str">
        <f t="shared" si="80"/>
        <v/>
      </c>
      <c r="BX21" s="24" t="str">
        <f t="shared" si="81"/>
        <v/>
      </c>
      <c r="BY21" s="24" t="str">
        <f t="shared" si="82"/>
        <v/>
      </c>
      <c r="BZ21" s="24" t="str">
        <f t="shared" si="83"/>
        <v/>
      </c>
      <c r="CA21" s="24" t="str">
        <f t="shared" si="84"/>
        <v/>
      </c>
      <c r="CB21" s="24" t="str">
        <f t="shared" si="85"/>
        <v/>
      </c>
      <c r="CC21" s="24" t="str">
        <f t="shared" si="86"/>
        <v/>
      </c>
      <c r="CD21" s="24" t="str">
        <f t="shared" si="87"/>
        <v/>
      </c>
      <c r="CE21" s="24" t="str">
        <f t="shared" si="88"/>
        <v/>
      </c>
      <c r="CF21" s="24" t="str">
        <f t="shared" si="89"/>
        <v/>
      </c>
      <c r="CG21" s="24" t="str">
        <f t="shared" si="90"/>
        <v/>
      </c>
      <c r="CH21" s="24" t="str">
        <f t="shared" si="91"/>
        <v/>
      </c>
      <c r="CI21" s="36"/>
      <c r="CJ21" s="85" t="str">
        <f>IF($B21="","",IF(BW21&lt;(SUM($BW21:$CH21)*Data!$B$170),Data!$B$171,100%))</f>
        <v/>
      </c>
      <c r="CK21" s="85" t="str">
        <f>IF($B21="","",IF(BX21&lt;(SUM($BW21:$CH21)*Data!$B$170),Data!$B$171,100%))</f>
        <v/>
      </c>
      <c r="CL21" s="85" t="str">
        <f>IF($B21="","",IF(BY21&lt;(SUM($BW21:$CH21)*Data!$B$170),Data!$B$171,100%))</f>
        <v/>
      </c>
      <c r="CM21" s="85" t="str">
        <f>IF($B21="","",IF(BZ21&lt;(SUM($BW21:$CH21)*Data!$B$170),Data!$B$171,100%))</f>
        <v/>
      </c>
      <c r="CN21" s="85" t="str">
        <f>IF($B21="","",IF(CA21&lt;(SUM($BW21:$CH21)*Data!$B$170),Data!$B$171,100%))</f>
        <v/>
      </c>
      <c r="CO21" s="85" t="str">
        <f>IF($B21="","",IF(CB21&lt;(SUM($BW21:$CH21)*Data!$B$170),Data!$B$171,100%))</f>
        <v/>
      </c>
      <c r="CP21" s="85" t="str">
        <f>IF($B21="","",IF(CC21&lt;(SUM($BW21:$CH21)*Data!$B$170),Data!$B$171,100%))</f>
        <v/>
      </c>
      <c r="CQ21" s="85" t="str">
        <f>IF($B21="","",IF(CD21&lt;(SUM($BW21:$CH21)*Data!$B$170),Data!$B$171,100%))</f>
        <v/>
      </c>
      <c r="CR21" s="85" t="str">
        <f>IF($B21="","",IF(CE21&lt;(SUM($BW21:$CH21)*Data!$B$170),Data!$B$171,100%))</f>
        <v/>
      </c>
      <c r="CS21" s="85" t="str">
        <f>IF($B21="","",IF(CF21&lt;(SUM($BW21:$CH21)*Data!$B$170),Data!$B$171,100%))</f>
        <v/>
      </c>
      <c r="CT21" s="85" t="str">
        <f>IF($B21="","",IF(CG21&lt;(SUM($BW21:$CH21)*Data!$B$170),Data!$B$171,100%))</f>
        <v/>
      </c>
      <c r="CU21" s="85" t="str">
        <f>IF($B21="","",IF(CH21&lt;(SUM($BW21:$CH21)*Data!$B$170),Data!$B$171,100%))</f>
        <v/>
      </c>
      <c r="CV21" s="39"/>
      <c r="CW21" s="24" t="str">
        <f t="shared" si="92"/>
        <v/>
      </c>
      <c r="CX21" s="24" t="str">
        <f t="shared" si="93"/>
        <v/>
      </c>
      <c r="CY21" s="24" t="str">
        <f t="shared" si="94"/>
        <v/>
      </c>
      <c r="CZ21" s="24" t="str">
        <f t="shared" si="95"/>
        <v/>
      </c>
      <c r="DA21" s="24" t="str">
        <f t="shared" si="96"/>
        <v/>
      </c>
      <c r="DB21" s="24" t="str">
        <f t="shared" si="97"/>
        <v/>
      </c>
      <c r="DC21" s="24" t="str">
        <f t="shared" si="98"/>
        <v/>
      </c>
      <c r="DD21" s="24" t="str">
        <f t="shared" si="99"/>
        <v/>
      </c>
      <c r="DE21" s="24" t="str">
        <f t="shared" si="100"/>
        <v/>
      </c>
      <c r="DF21" s="24" t="str">
        <f t="shared" si="101"/>
        <v/>
      </c>
      <c r="DG21" s="24" t="str">
        <f t="shared" si="102"/>
        <v/>
      </c>
      <c r="DH21" s="24" t="str">
        <f t="shared" si="103"/>
        <v/>
      </c>
      <c r="DI21" s="24" t="str">
        <f t="shared" si="104"/>
        <v/>
      </c>
      <c r="DJ21" s="24" t="str">
        <f t="shared" si="105"/>
        <v/>
      </c>
      <c r="DK21" s="24" t="str">
        <f t="shared" si="106"/>
        <v/>
      </c>
      <c r="DL21" s="24" t="str">
        <f t="shared" si="107"/>
        <v/>
      </c>
      <c r="DM21" s="24" t="str">
        <f t="shared" si="108"/>
        <v/>
      </c>
      <c r="DN21" s="24" t="str">
        <f t="shared" si="109"/>
        <v/>
      </c>
      <c r="DO21" s="24" t="str">
        <f t="shared" si="110"/>
        <v/>
      </c>
      <c r="DP21" s="24" t="str">
        <f t="shared" si="111"/>
        <v/>
      </c>
      <c r="DQ21" s="24" t="str">
        <f t="shared" si="112"/>
        <v/>
      </c>
      <c r="DR21" s="24" t="str">
        <f t="shared" si="113"/>
        <v/>
      </c>
      <c r="DS21" s="24" t="str">
        <f t="shared" si="114"/>
        <v/>
      </c>
      <c r="DT21" s="24" t="str">
        <f t="shared" si="115"/>
        <v/>
      </c>
      <c r="DU21" s="24" t="str">
        <f t="shared" si="116"/>
        <v/>
      </c>
      <c r="DV21" s="24" t="str">
        <f t="shared" si="117"/>
        <v/>
      </c>
      <c r="DW21" s="24" t="str">
        <f t="shared" si="118"/>
        <v/>
      </c>
      <c r="DX21" s="24" t="str">
        <f t="shared" si="119"/>
        <v/>
      </c>
      <c r="DY21" s="24" t="str">
        <f t="shared" si="120"/>
        <v/>
      </c>
      <c r="DZ21" s="24" t="str">
        <f t="shared" si="121"/>
        <v/>
      </c>
      <c r="EA21" s="24" t="str">
        <f t="shared" si="122"/>
        <v/>
      </c>
      <c r="EB21" s="24" t="str">
        <f t="shared" si="123"/>
        <v/>
      </c>
      <c r="EC21" s="24" t="str">
        <f t="shared" si="124"/>
        <v/>
      </c>
      <c r="ED21" s="24" t="str">
        <f t="shared" si="125"/>
        <v/>
      </c>
      <c r="EE21" s="24" t="str">
        <f t="shared" si="126"/>
        <v/>
      </c>
      <c r="EF21" s="24" t="str">
        <f t="shared" si="129"/>
        <v/>
      </c>
      <c r="EG21" s="24" t="str">
        <f t="shared" si="130"/>
        <v/>
      </c>
      <c r="EH21" s="24" t="str">
        <f t="shared" si="131"/>
        <v/>
      </c>
      <c r="EI21" s="85" t="str">
        <f t="shared" si="43"/>
        <v/>
      </c>
      <c r="EJ21" s="85" t="str">
        <f>IF($B21="","",MAX(0,EI21-Data!$B$166))</f>
        <v/>
      </c>
      <c r="EK21" s="88" t="str">
        <f>IF($B21="","",IF($EJ21&gt;0,
AY21*($EG21*Data!$B$166/$EH21),
AY21))</f>
        <v/>
      </c>
      <c r="EL21" s="88" t="str">
        <f>IF($B21="","",IF($EJ21&gt;0,
AZ21*($EG21*Data!$B$166/$EH21),
AZ21))</f>
        <v/>
      </c>
      <c r="EM21" s="88" t="str">
        <f>IF($B21="","",IF($EJ21&gt;0,
BA21*($EG21*Data!$B$166/$EH21),
BA21))</f>
        <v/>
      </c>
      <c r="EN21" s="88" t="str">
        <f>IF($B21="","",IF($EJ21&gt;0,
BB21*($EG21*Data!$B$166/$EH21),
BB21))</f>
        <v/>
      </c>
      <c r="EO21" s="88" t="str">
        <f>IF($B21="","",IF($EJ21&gt;0,
BC21*($EG21*Data!$B$166/$EH21),
BC21))</f>
        <v/>
      </c>
      <c r="EP21" s="88" t="str">
        <f>IF($B21="","",IF($EJ21&gt;0,
BD21*($EG21*Data!$B$166/$EH21),
BD21))</f>
        <v/>
      </c>
      <c r="EQ21" s="88" t="str">
        <f>IF($B21="","",IF($EJ21&gt;0,
BE21*($EG21*Data!$B$166/$EH21),
BE21))</f>
        <v/>
      </c>
      <c r="ER21" s="88" t="str">
        <f>IF($B21="","",IF($EJ21&gt;0,
BF21*($EG21*Data!$B$166/$EH21),
BF21))</f>
        <v/>
      </c>
      <c r="ES21" s="88" t="str">
        <f>IF($B21="","",IF($EJ21&gt;0,
BG21*($EG21*Data!$B$166/$EH21),
BG21))</f>
        <v/>
      </c>
      <c r="ET21" s="88" t="str">
        <f>IF($B21="","",IF($EJ21&gt;0,
BH21*($EG21*Data!$B$166/$EH21),
BH21))</f>
        <v/>
      </c>
      <c r="EU21" s="88" t="str">
        <f>IF($B21="","",IF($EJ21&gt;0,
BI21*($EG21*Data!$B$166/$EH21),
BI21))</f>
        <v/>
      </c>
      <c r="EV21" s="88" t="str">
        <f>IF($B21="","",IF($EJ21&gt;0,
BJ21*($EG21*Data!$B$166/$EH21),
BJ21))</f>
        <v/>
      </c>
      <c r="EW21" s="88" t="str">
        <f t="shared" si="127"/>
        <v/>
      </c>
      <c r="EX21" s="85" t="str">
        <f t="shared" si="128"/>
        <v/>
      </c>
      <c r="EY21" s="88" t="str">
        <f t="shared" si="44"/>
        <v/>
      </c>
      <c r="EZ21" s="24" t="str">
        <f t="shared" si="45"/>
        <v/>
      </c>
      <c r="FA21" s="24" t="str">
        <f t="shared" si="46"/>
        <v/>
      </c>
      <c r="FB21" s="24" t="str">
        <f t="shared" si="47"/>
        <v/>
      </c>
      <c r="FC21" s="24" t="str">
        <f t="shared" si="48"/>
        <v/>
      </c>
      <c r="FD21" s="24" t="str">
        <f t="shared" si="49"/>
        <v/>
      </c>
      <c r="FE21" s="24" t="str">
        <f t="shared" si="50"/>
        <v/>
      </c>
      <c r="FF21" s="24" t="str">
        <f t="shared" si="51"/>
        <v/>
      </c>
      <c r="FG21" s="24" t="str">
        <f t="shared" si="52"/>
        <v/>
      </c>
      <c r="FH21" s="24" t="str">
        <f t="shared" si="53"/>
        <v/>
      </c>
      <c r="FI21" s="24" t="str">
        <f t="shared" si="54"/>
        <v/>
      </c>
      <c r="FJ21" s="24" t="str">
        <f t="shared" si="55"/>
        <v/>
      </c>
      <c r="FK21" s="24" t="str">
        <f t="shared" si="56"/>
        <v/>
      </c>
      <c r="FL21" s="24" t="str">
        <f t="shared" si="57"/>
        <v/>
      </c>
      <c r="FM21" s="24" t="str">
        <f t="shared" si="58"/>
        <v/>
      </c>
      <c r="FN21" s="24" t="str">
        <f t="shared" si="59"/>
        <v/>
      </c>
      <c r="FO21" s="24" t="str">
        <f t="shared" si="60"/>
        <v/>
      </c>
      <c r="FP21" s="24" t="str">
        <f t="shared" si="61"/>
        <v/>
      </c>
      <c r="FQ21" s="24" t="str">
        <f t="shared" si="62"/>
        <v/>
      </c>
      <c r="FR21" s="24" t="str">
        <f t="shared" si="63"/>
        <v/>
      </c>
      <c r="FS21" s="24" t="str">
        <f t="shared" si="64"/>
        <v/>
      </c>
      <c r="FT21" s="24" t="str">
        <f t="shared" si="65"/>
        <v/>
      </c>
      <c r="FU21" s="24" t="str">
        <f t="shared" si="66"/>
        <v/>
      </c>
      <c r="FV21" s="24" t="str">
        <f t="shared" si="67"/>
        <v/>
      </c>
      <c r="FW21" s="24" t="str">
        <f t="shared" si="68"/>
        <v/>
      </c>
      <c r="FX21" s="24" t="str">
        <f t="shared" si="69"/>
        <v/>
      </c>
      <c r="FY21" s="24" t="str">
        <f t="shared" si="70"/>
        <v/>
      </c>
      <c r="FZ21" s="24" t="str">
        <f t="shared" si="71"/>
        <v/>
      </c>
      <c r="GA21" s="24" t="str">
        <f t="shared" si="72"/>
        <v/>
      </c>
      <c r="GB21" s="24" t="str">
        <f t="shared" si="73"/>
        <v/>
      </c>
      <c r="GC21" s="24" t="str">
        <f t="shared" si="74"/>
        <v/>
      </c>
      <c r="GD21" s="24" t="str">
        <f t="shared" si="75"/>
        <v/>
      </c>
      <c r="GE21" s="24" t="str">
        <f t="shared" si="76"/>
        <v/>
      </c>
      <c r="GF21" s="24" t="str">
        <f t="shared" si="77"/>
        <v/>
      </c>
      <c r="GG21" s="24" t="str">
        <f t="shared" si="78"/>
        <v/>
      </c>
      <c r="GH21" s="24" t="str">
        <f t="shared" si="79"/>
        <v/>
      </c>
    </row>
    <row r="22" spans="2:190" s="17" customFormat="1" ht="19.899999999999999" customHeight="1">
      <c r="B22" s="16" t="str">
        <f>IF('3 INPUT SAP DATA'!H26="","",'3 INPUT SAP DATA'!H26)</f>
        <v/>
      </c>
      <c r="C22" s="176" t="str">
        <f>IF($B22="", "", Data!D$22 - INDEX(SAP10TableU1, MATCH('3 INPUT SAP DATA'!$C$6, Data!$C$26:$C$47, 0), MATCH(SHD!BW$8, Data!$D$25:$O$25, 0)))</f>
        <v/>
      </c>
      <c r="D22" s="176" t="str">
        <f>IF($B22="", "", Data!E$22 - INDEX(SAP10TableU1, MATCH('3 INPUT SAP DATA'!$C$6, Data!$C$26:$C$47, 0), MATCH(SHD!BX$8, Data!$D$25:$O$25, 0)))</f>
        <v/>
      </c>
      <c r="E22" s="176" t="str">
        <f>IF($B22="", "", Data!F$22 - INDEX(SAP10TableU1, MATCH('3 INPUT SAP DATA'!$C$6, Data!$C$26:$C$47, 0), MATCH(SHD!BY$8, Data!$D$25:$O$25, 0)))</f>
        <v/>
      </c>
      <c r="F22" s="176" t="str">
        <f>IF($B22="", "", Data!G$22 - INDEX(SAP10TableU1, MATCH('3 INPUT SAP DATA'!$C$6, Data!$C$26:$C$47, 0), MATCH(SHD!BZ$8, Data!$D$25:$O$25, 0)))</f>
        <v/>
      </c>
      <c r="G22" s="176" t="str">
        <f>IF($B22="", "", Data!H$22 - INDEX(SAP10TableU1, MATCH('3 INPUT SAP DATA'!$C$6, Data!$C$26:$C$47, 0), MATCH(SHD!CA$8, Data!$D$25:$O$25, 0)))</f>
        <v/>
      </c>
      <c r="H22" s="176" t="str">
        <f>IF($B22="", "", Data!I$22 - INDEX(SAP10TableU1, MATCH('3 INPUT SAP DATA'!$C$6, Data!$C$26:$C$47, 0), MATCH(SHD!CB$8, Data!$D$25:$O$25, 0)))</f>
        <v/>
      </c>
      <c r="I22" s="176" t="str">
        <f>IF($B22="", "", Data!J$22 - INDEX(SAP10TableU1, MATCH('3 INPUT SAP DATA'!$C$6, Data!$C$26:$C$47, 0), MATCH(SHD!CC$8, Data!$D$25:$O$25, 0)))</f>
        <v/>
      </c>
      <c r="J22" s="176" t="str">
        <f>IF($B22="", "", Data!K$22 - INDEX(SAP10TableU1, MATCH('3 INPUT SAP DATA'!$C$6, Data!$C$26:$C$47, 0), MATCH(SHD!CD$8, Data!$D$25:$O$25, 0)))</f>
        <v/>
      </c>
      <c r="K22" s="176" t="str">
        <f>IF($B22="", "", Data!L$22 - INDEX(SAP10TableU1, MATCH('3 INPUT SAP DATA'!$C$6, Data!$C$26:$C$47, 0), MATCH(SHD!CE$8, Data!$D$25:$O$25, 0)))</f>
        <v/>
      </c>
      <c r="L22" s="176" t="str">
        <f>IF($B22="", "", Data!M$22 - INDEX(SAP10TableU1, MATCH('3 INPUT SAP DATA'!$C$6, Data!$C$26:$C$47, 0), MATCH(SHD!CF$8, Data!$D$25:$O$25, 0)))</f>
        <v/>
      </c>
      <c r="M22" s="176" t="str">
        <f>IF($B22="", "", Data!N$22 - INDEX(SAP10TableU1, MATCH('3 INPUT SAP DATA'!$C$6, Data!$C$26:$C$47, 0), MATCH(SHD!CG$8, Data!$D$25:$O$25, 0)))</f>
        <v/>
      </c>
      <c r="N22" s="176" t="str">
        <f>IF($B22="", "", Data!O$22 - INDEX(SAP10TableU1, MATCH('3 INPUT SAP DATA'!$C$6, Data!$C$26:$C$47, 0), MATCH(SHD!CH$8, Data!$D$25:$O$25, 0)))</f>
        <v/>
      </c>
      <c r="O22" s="24" t="str">
        <f>IF($B22="","",'Infiltration &amp; Ventilation'!H22*0.33*'Infiltration &amp; Ventilation'!$D22*C22*0.024*Data!D$18)</f>
        <v/>
      </c>
      <c r="P22" s="24" t="str">
        <f>IF($B22="","",'Infiltration &amp; Ventilation'!I22*0.33*'Infiltration &amp; Ventilation'!$D22*D22*0.024*Data!E$18)</f>
        <v/>
      </c>
      <c r="Q22" s="24" t="str">
        <f>IF($B22="","",'Infiltration &amp; Ventilation'!J22*0.33*'Infiltration &amp; Ventilation'!$D22*E22*0.024*Data!F$18)</f>
        <v/>
      </c>
      <c r="R22" s="24" t="str">
        <f>IF($B22="","",'Infiltration &amp; Ventilation'!K22*0.33*'Infiltration &amp; Ventilation'!$D22*F22*0.024*Data!G$18)</f>
        <v/>
      </c>
      <c r="S22" s="24" t="str">
        <f>IF($B22="","",'Infiltration &amp; Ventilation'!L22*0.33*'Infiltration &amp; Ventilation'!$D22*G22*0.024*Data!H$18)</f>
        <v/>
      </c>
      <c r="T22" s="24" t="str">
        <f>IF($B22="","",'Infiltration &amp; Ventilation'!M22*0.33*'Infiltration &amp; Ventilation'!$D22*H22*0.024*Data!I$18)</f>
        <v/>
      </c>
      <c r="U22" s="24" t="str">
        <f>IF($B22="","",'Infiltration &amp; Ventilation'!N22*0.33*'Infiltration &amp; Ventilation'!$D22*I22*0.024*Data!J$18)</f>
        <v/>
      </c>
      <c r="V22" s="24" t="str">
        <f>IF($B22="","",'Infiltration &amp; Ventilation'!O22*0.33*'Infiltration &amp; Ventilation'!$D22*J22*0.024*Data!K$18)</f>
        <v/>
      </c>
      <c r="W22" s="24" t="str">
        <f>IF($B22="","",'Infiltration &amp; Ventilation'!P22*0.33*'Infiltration &amp; Ventilation'!$D22*K22*0.024*Data!L$18)</f>
        <v/>
      </c>
      <c r="X22" s="24" t="str">
        <f>IF($B22="","",'Infiltration &amp; Ventilation'!Q22*0.33*'Infiltration &amp; Ventilation'!$D22*L22*0.024*Data!M$18)</f>
        <v/>
      </c>
      <c r="Y22" s="24" t="str">
        <f>IF($B22="","",'Infiltration &amp; Ventilation'!R22*0.33*'Infiltration &amp; Ventilation'!$D22*M22*0.024*Data!N$18)</f>
        <v/>
      </c>
      <c r="Z22" s="24" t="str">
        <f>IF($B22="","",'Infiltration &amp; Ventilation'!S22*0.33*'Infiltration &amp; Ventilation'!$D22*N22*0.024*Data!O$18)</f>
        <v/>
      </c>
      <c r="AA22" s="24" t="str">
        <f>IF($B22="","",'Infiltration &amp; Ventilation'!T22*0.33*'Infiltration &amp; Ventilation'!$D22*C22*0.024*Data!D$18*(100%+Data!$B$162))</f>
        <v/>
      </c>
      <c r="AB22" s="24" t="str">
        <f>IF($B22="","",'Infiltration &amp; Ventilation'!U22*0.33*'Infiltration &amp; Ventilation'!$D22*D22*0.024*Data!E$18*(100%+Data!$B$162))</f>
        <v/>
      </c>
      <c r="AC22" s="24" t="str">
        <f>IF($B22="","",'Infiltration &amp; Ventilation'!V22*0.33*'Infiltration &amp; Ventilation'!$D22*E22*0.024*Data!F$18*(100%+Data!$B$162))</f>
        <v/>
      </c>
      <c r="AD22" s="24" t="str">
        <f>IF($B22="","",'Infiltration &amp; Ventilation'!W22*0.33*'Infiltration &amp; Ventilation'!$D22*F22*0.024*Data!G$18*(100%+Data!$B$162))</f>
        <v/>
      </c>
      <c r="AE22" s="24" t="str">
        <f>IF($B22="","",'Infiltration &amp; Ventilation'!X22*0.33*'Infiltration &amp; Ventilation'!$D22*G22*0.024*Data!H$18*(100%+Data!$B$162))</f>
        <v/>
      </c>
      <c r="AF22" s="24" t="str">
        <f>IF($B22="","",'Infiltration &amp; Ventilation'!Y22*0.33*'Infiltration &amp; Ventilation'!$D22*H22*0.024*Data!I$18*(100%+Data!$B$162))</f>
        <v/>
      </c>
      <c r="AG22" s="24" t="str">
        <f>IF($B22="","",'Infiltration &amp; Ventilation'!Z22*0.33*'Infiltration &amp; Ventilation'!$D22*I22*0.024*Data!J$18*(100%+Data!$B$162))</f>
        <v/>
      </c>
      <c r="AH22" s="24" t="str">
        <f>IF($B22="","",'Infiltration &amp; Ventilation'!AA22*0.33*'Infiltration &amp; Ventilation'!$D22*J22*0.024*Data!K$18*(100%+Data!$B$162))</f>
        <v/>
      </c>
      <c r="AI22" s="24" t="str">
        <f>IF($B22="","",'Infiltration &amp; Ventilation'!AB22*0.33*'Infiltration &amp; Ventilation'!$D22*K22*0.024*Data!L$18*(100%+Data!$B$162))</f>
        <v/>
      </c>
      <c r="AJ22" s="24" t="str">
        <f>IF($B22="","",'Infiltration &amp; Ventilation'!AC22*0.33*'Infiltration &amp; Ventilation'!$D22*L22*0.024*Data!M$18*(100%+Data!$B$162))</f>
        <v/>
      </c>
      <c r="AK22" s="24" t="str">
        <f>IF($B22="","",'Infiltration &amp; Ventilation'!AD22*0.33*'Infiltration &amp; Ventilation'!$D22*M22*0.024*Data!N$18*(100%+Data!$B$162))</f>
        <v/>
      </c>
      <c r="AL22" s="24" t="str">
        <f>IF($B22="","",'Infiltration &amp; Ventilation'!AE22*0.33*'Infiltration &amp; Ventilation'!$D22*N22*0.024*Data!O$18*(100%+Data!$B$162))</f>
        <v/>
      </c>
      <c r="AM22" s="24" t="str">
        <f>IF($B22="","",'3 INPUT SAP DATA'!$U26*C22*0.024*Data!D$18*(100%+Data!$B$152))</f>
        <v/>
      </c>
      <c r="AN22" s="24" t="str">
        <f>IF($B22="","",'3 INPUT SAP DATA'!$U26*D22*0.024*Data!E$18*(100%+Data!$B$152))</f>
        <v/>
      </c>
      <c r="AO22" s="24" t="str">
        <f>IF($B22="","",'3 INPUT SAP DATA'!$U26*E22*0.024*Data!F$18*(100%+Data!$B$152))</f>
        <v/>
      </c>
      <c r="AP22" s="24" t="str">
        <f>IF($B22="","",'3 INPUT SAP DATA'!$U26*F22*0.024*Data!G$18*(100%+Data!$B$152))</f>
        <v/>
      </c>
      <c r="AQ22" s="24" t="str">
        <f>IF($B22="","",'3 INPUT SAP DATA'!$U26*G22*0.024*Data!H$18*(100%+Data!$B$152))</f>
        <v/>
      </c>
      <c r="AR22" s="24" t="str">
        <f>IF($B22="","",'3 INPUT SAP DATA'!$U26*H22*0.024*Data!I$18*(100%+Data!$B$152))</f>
        <v/>
      </c>
      <c r="AS22" s="24" t="str">
        <f>IF($B22="","",'3 INPUT SAP DATA'!$U26*I22*0.024*Data!J$18*(100%+Data!$B$152))</f>
        <v/>
      </c>
      <c r="AT22" s="24" t="str">
        <f>IF($B22="","",'3 INPUT SAP DATA'!$U26*J22*0.024*Data!K$18*(100%+Data!$B$152))</f>
        <v/>
      </c>
      <c r="AU22" s="24" t="str">
        <f>IF($B22="","",'3 INPUT SAP DATA'!$U26*K22*0.024*Data!L$18*(100%+Data!$B$152))</f>
        <v/>
      </c>
      <c r="AV22" s="24" t="str">
        <f>IF($B22="","",'3 INPUT SAP DATA'!$U26*L22*0.024*Data!M$18*(100%+Data!$B$152))</f>
        <v/>
      </c>
      <c r="AW22" s="24" t="str">
        <f>IF($B22="","",'3 INPUT SAP DATA'!$U26*M22*0.024*Data!N$18*(100%+Data!$B$152))</f>
        <v/>
      </c>
      <c r="AX22" s="24" t="str">
        <f>IF($B22="","",'3 INPUT SAP DATA'!$U26*N22*0.024*Data!O$18*(100%+Data!$B$152))</f>
        <v/>
      </c>
      <c r="AY22" s="24" t="str">
        <f>IF($B22="","",'3 INPUT SAP DATA'!V26*0.024*Data!D$18*Utilisation!BK22)</f>
        <v/>
      </c>
      <c r="AZ22" s="24" t="str">
        <f>IF($B22="","",'3 INPUT SAP DATA'!W26*0.024*Data!E$18*Utilisation!BL22)</f>
        <v/>
      </c>
      <c r="BA22" s="24" t="str">
        <f>IF($B22="","",'3 INPUT SAP DATA'!X26*0.024*Data!F$18*Utilisation!BM22)</f>
        <v/>
      </c>
      <c r="BB22" s="24" t="str">
        <f>IF($B22="","",'3 INPUT SAP DATA'!Y26*0.024*Data!G$18*Utilisation!BN22)</f>
        <v/>
      </c>
      <c r="BC22" s="24" t="str">
        <f>IF($B22="","",'3 INPUT SAP DATA'!Z26*0.024*Data!H$18*Utilisation!BO22)</f>
        <v/>
      </c>
      <c r="BD22" s="24" t="str">
        <f>IF($B22="","",'3 INPUT SAP DATA'!AA26*0.024*Data!I$18*Utilisation!BP22)</f>
        <v/>
      </c>
      <c r="BE22" s="24" t="str">
        <f>IF($B22="","",'3 INPUT SAP DATA'!AB26*0.024*Data!J$18*Utilisation!BQ22)</f>
        <v/>
      </c>
      <c r="BF22" s="24" t="str">
        <f>IF($B22="","",'3 INPUT SAP DATA'!AC26*0.024*Data!K$18*Utilisation!BR22)</f>
        <v/>
      </c>
      <c r="BG22" s="24" t="str">
        <f>IF($B22="","",'3 INPUT SAP DATA'!AD26*0.024*Data!L$18*Utilisation!BS22)</f>
        <v/>
      </c>
      <c r="BH22" s="24" t="str">
        <f>IF($B22="","",'3 INPUT SAP DATA'!AE26*0.024*Data!M$18*Utilisation!BT22)</f>
        <v/>
      </c>
      <c r="BI22" s="24" t="str">
        <f>IF($B22="","",'3 INPUT SAP DATA'!AF26*0.024*Data!N$18*Utilisation!BU22)</f>
        <v/>
      </c>
      <c r="BJ22" s="24" t="str">
        <f>IF($B22="","",'3 INPUT SAP DATA'!AG26*0.024*Data!O$18*Utilisation!BV22)</f>
        <v/>
      </c>
      <c r="BK22" s="24" t="str">
        <f>IF($B22="","",IHG!CI23*0.024*Data!D$18*Utilisation!BK22)</f>
        <v/>
      </c>
      <c r="BL22" s="24" t="str">
        <f>IF($B22="","",IHG!CJ23*0.024*Data!E$18*Utilisation!BL22)</f>
        <v/>
      </c>
      <c r="BM22" s="24" t="str">
        <f>IF($B22="","",IHG!CK23*0.024*Data!F$18*Utilisation!BM22)</f>
        <v/>
      </c>
      <c r="BN22" s="24" t="str">
        <f>IF($B22="","",IHG!CL23*0.024*Data!G$18*Utilisation!BN22)</f>
        <v/>
      </c>
      <c r="BO22" s="24" t="str">
        <f>IF($B22="","",IHG!CM23*0.024*Data!H$18*Utilisation!BO22)</f>
        <v/>
      </c>
      <c r="BP22" s="24" t="str">
        <f>IF($B22="","",IHG!CN23*0.024*Data!I$18*Utilisation!BP22)</f>
        <v/>
      </c>
      <c r="BQ22" s="24" t="str">
        <f>IF($B22="","",IHG!CO23*0.024*Data!J$18*Utilisation!BQ22)</f>
        <v/>
      </c>
      <c r="BR22" s="24" t="str">
        <f>IF($B22="","",IHG!CP23*0.024*Data!K$18*Utilisation!BR22)</f>
        <v/>
      </c>
      <c r="BS22" s="24" t="str">
        <f>IF($B22="","",IHG!CQ23*0.024*Data!L$18*Utilisation!BS22)</f>
        <v/>
      </c>
      <c r="BT22" s="24" t="str">
        <f>IF($B22="","",IHG!CR23*0.024*Data!M$18*Utilisation!BT22)</f>
        <v/>
      </c>
      <c r="BU22" s="24" t="str">
        <f>IF($B22="","",IHG!CS23*0.024*Data!N$18*Utilisation!BU22)</f>
        <v/>
      </c>
      <c r="BV22" s="24" t="str">
        <f>IF($B22="","",IHG!CT23*0.024*Data!O$18*Utilisation!BV22)</f>
        <v/>
      </c>
      <c r="BW22" s="24" t="str">
        <f t="shared" si="80"/>
        <v/>
      </c>
      <c r="BX22" s="24" t="str">
        <f t="shared" si="81"/>
        <v/>
      </c>
      <c r="BY22" s="24" t="str">
        <f t="shared" si="82"/>
        <v/>
      </c>
      <c r="BZ22" s="24" t="str">
        <f t="shared" si="83"/>
        <v/>
      </c>
      <c r="CA22" s="24" t="str">
        <f t="shared" si="84"/>
        <v/>
      </c>
      <c r="CB22" s="24" t="str">
        <f t="shared" si="85"/>
        <v/>
      </c>
      <c r="CC22" s="24" t="str">
        <f t="shared" si="86"/>
        <v/>
      </c>
      <c r="CD22" s="24" t="str">
        <f t="shared" si="87"/>
        <v/>
      </c>
      <c r="CE22" s="24" t="str">
        <f t="shared" si="88"/>
        <v/>
      </c>
      <c r="CF22" s="24" t="str">
        <f t="shared" si="89"/>
        <v/>
      </c>
      <c r="CG22" s="24" t="str">
        <f t="shared" si="90"/>
        <v/>
      </c>
      <c r="CH22" s="24" t="str">
        <f t="shared" si="91"/>
        <v/>
      </c>
      <c r="CI22" s="36"/>
      <c r="CJ22" s="85" t="str">
        <f>IF($B22="","",IF(BW22&lt;(SUM($BW22:$CH22)*Data!$B$170),Data!$B$171,100%))</f>
        <v/>
      </c>
      <c r="CK22" s="85" t="str">
        <f>IF($B22="","",IF(BX22&lt;(SUM($BW22:$CH22)*Data!$B$170),Data!$B$171,100%))</f>
        <v/>
      </c>
      <c r="CL22" s="85" t="str">
        <f>IF($B22="","",IF(BY22&lt;(SUM($BW22:$CH22)*Data!$B$170),Data!$B$171,100%))</f>
        <v/>
      </c>
      <c r="CM22" s="85" t="str">
        <f>IF($B22="","",IF(BZ22&lt;(SUM($BW22:$CH22)*Data!$B$170),Data!$B$171,100%))</f>
        <v/>
      </c>
      <c r="CN22" s="85" t="str">
        <f>IF($B22="","",IF(CA22&lt;(SUM($BW22:$CH22)*Data!$B$170),Data!$B$171,100%))</f>
        <v/>
      </c>
      <c r="CO22" s="85" t="str">
        <f>IF($B22="","",IF(CB22&lt;(SUM($BW22:$CH22)*Data!$B$170),Data!$B$171,100%))</f>
        <v/>
      </c>
      <c r="CP22" s="85" t="str">
        <f>IF($B22="","",IF(CC22&lt;(SUM($BW22:$CH22)*Data!$B$170),Data!$B$171,100%))</f>
        <v/>
      </c>
      <c r="CQ22" s="85" t="str">
        <f>IF($B22="","",IF(CD22&lt;(SUM($BW22:$CH22)*Data!$B$170),Data!$B$171,100%))</f>
        <v/>
      </c>
      <c r="CR22" s="85" t="str">
        <f>IF($B22="","",IF(CE22&lt;(SUM($BW22:$CH22)*Data!$B$170),Data!$B$171,100%))</f>
        <v/>
      </c>
      <c r="CS22" s="85" t="str">
        <f>IF($B22="","",IF(CF22&lt;(SUM($BW22:$CH22)*Data!$B$170),Data!$B$171,100%))</f>
        <v/>
      </c>
      <c r="CT22" s="85" t="str">
        <f>IF($B22="","",IF(CG22&lt;(SUM($BW22:$CH22)*Data!$B$170),Data!$B$171,100%))</f>
        <v/>
      </c>
      <c r="CU22" s="85" t="str">
        <f>IF($B22="","",IF(CH22&lt;(SUM($BW22:$CH22)*Data!$B$170),Data!$B$171,100%))</f>
        <v/>
      </c>
      <c r="CV22" s="39"/>
      <c r="CW22" s="24" t="str">
        <f t="shared" si="92"/>
        <v/>
      </c>
      <c r="CX22" s="24" t="str">
        <f t="shared" si="93"/>
        <v/>
      </c>
      <c r="CY22" s="24" t="str">
        <f t="shared" si="94"/>
        <v/>
      </c>
      <c r="CZ22" s="24" t="str">
        <f t="shared" si="95"/>
        <v/>
      </c>
      <c r="DA22" s="24" t="str">
        <f t="shared" si="96"/>
        <v/>
      </c>
      <c r="DB22" s="24" t="str">
        <f t="shared" si="97"/>
        <v/>
      </c>
      <c r="DC22" s="24" t="str">
        <f t="shared" si="98"/>
        <v/>
      </c>
      <c r="DD22" s="24" t="str">
        <f t="shared" si="99"/>
        <v/>
      </c>
      <c r="DE22" s="24" t="str">
        <f t="shared" si="100"/>
        <v/>
      </c>
      <c r="DF22" s="24" t="str">
        <f t="shared" si="101"/>
        <v/>
      </c>
      <c r="DG22" s="24" t="str">
        <f t="shared" si="102"/>
        <v/>
      </c>
      <c r="DH22" s="24" t="str">
        <f t="shared" si="103"/>
        <v/>
      </c>
      <c r="DI22" s="24" t="str">
        <f t="shared" si="104"/>
        <v/>
      </c>
      <c r="DJ22" s="24" t="str">
        <f t="shared" si="105"/>
        <v/>
      </c>
      <c r="DK22" s="24" t="str">
        <f t="shared" si="106"/>
        <v/>
      </c>
      <c r="DL22" s="24" t="str">
        <f t="shared" si="107"/>
        <v/>
      </c>
      <c r="DM22" s="24" t="str">
        <f t="shared" si="108"/>
        <v/>
      </c>
      <c r="DN22" s="24" t="str">
        <f t="shared" si="109"/>
        <v/>
      </c>
      <c r="DO22" s="24" t="str">
        <f t="shared" si="110"/>
        <v/>
      </c>
      <c r="DP22" s="24" t="str">
        <f t="shared" si="111"/>
        <v/>
      </c>
      <c r="DQ22" s="24" t="str">
        <f t="shared" si="112"/>
        <v/>
      </c>
      <c r="DR22" s="24" t="str">
        <f t="shared" si="113"/>
        <v/>
      </c>
      <c r="DS22" s="24" t="str">
        <f t="shared" si="114"/>
        <v/>
      </c>
      <c r="DT22" s="24" t="str">
        <f t="shared" si="115"/>
        <v/>
      </c>
      <c r="DU22" s="24" t="str">
        <f t="shared" si="116"/>
        <v/>
      </c>
      <c r="DV22" s="24" t="str">
        <f t="shared" si="117"/>
        <v/>
      </c>
      <c r="DW22" s="24" t="str">
        <f t="shared" si="118"/>
        <v/>
      </c>
      <c r="DX22" s="24" t="str">
        <f t="shared" si="119"/>
        <v/>
      </c>
      <c r="DY22" s="24" t="str">
        <f t="shared" si="120"/>
        <v/>
      </c>
      <c r="DZ22" s="24" t="str">
        <f t="shared" si="121"/>
        <v/>
      </c>
      <c r="EA22" s="24" t="str">
        <f t="shared" si="122"/>
        <v/>
      </c>
      <c r="EB22" s="24" t="str">
        <f t="shared" si="123"/>
        <v/>
      </c>
      <c r="EC22" s="24" t="str">
        <f t="shared" si="124"/>
        <v/>
      </c>
      <c r="ED22" s="24" t="str">
        <f t="shared" si="125"/>
        <v/>
      </c>
      <c r="EE22" s="24" t="str">
        <f t="shared" si="126"/>
        <v/>
      </c>
      <c r="EF22" s="24" t="str">
        <f t="shared" si="129"/>
        <v/>
      </c>
      <c r="EG22" s="24" t="str">
        <f t="shared" si="130"/>
        <v/>
      </c>
      <c r="EH22" s="24" t="str">
        <f t="shared" si="131"/>
        <v/>
      </c>
      <c r="EI22" s="85" t="str">
        <f t="shared" si="43"/>
        <v/>
      </c>
      <c r="EJ22" s="85" t="str">
        <f>IF($B22="","",MAX(0,EI22-Data!$B$166))</f>
        <v/>
      </c>
      <c r="EK22" s="88" t="str">
        <f>IF($B22="","",IF($EJ22&gt;0,
AY22*($EG22*Data!$B$166/$EH22),
AY22))</f>
        <v/>
      </c>
      <c r="EL22" s="88" t="str">
        <f>IF($B22="","",IF($EJ22&gt;0,
AZ22*($EG22*Data!$B$166/$EH22),
AZ22))</f>
        <v/>
      </c>
      <c r="EM22" s="88" t="str">
        <f>IF($B22="","",IF($EJ22&gt;0,
BA22*($EG22*Data!$B$166/$EH22),
BA22))</f>
        <v/>
      </c>
      <c r="EN22" s="88" t="str">
        <f>IF($B22="","",IF($EJ22&gt;0,
BB22*($EG22*Data!$B$166/$EH22),
BB22))</f>
        <v/>
      </c>
      <c r="EO22" s="88" t="str">
        <f>IF($B22="","",IF($EJ22&gt;0,
BC22*($EG22*Data!$B$166/$EH22),
BC22))</f>
        <v/>
      </c>
      <c r="EP22" s="88" t="str">
        <f>IF($B22="","",IF($EJ22&gt;0,
BD22*($EG22*Data!$B$166/$EH22),
BD22))</f>
        <v/>
      </c>
      <c r="EQ22" s="88" t="str">
        <f>IF($B22="","",IF($EJ22&gt;0,
BE22*($EG22*Data!$B$166/$EH22),
BE22))</f>
        <v/>
      </c>
      <c r="ER22" s="88" t="str">
        <f>IF($B22="","",IF($EJ22&gt;0,
BF22*($EG22*Data!$B$166/$EH22),
BF22))</f>
        <v/>
      </c>
      <c r="ES22" s="88" t="str">
        <f>IF($B22="","",IF($EJ22&gt;0,
BG22*($EG22*Data!$B$166/$EH22),
BG22))</f>
        <v/>
      </c>
      <c r="ET22" s="88" t="str">
        <f>IF($B22="","",IF($EJ22&gt;0,
BH22*($EG22*Data!$B$166/$EH22),
BH22))</f>
        <v/>
      </c>
      <c r="EU22" s="88" t="str">
        <f>IF($B22="","",IF($EJ22&gt;0,
BI22*($EG22*Data!$B$166/$EH22),
BI22))</f>
        <v/>
      </c>
      <c r="EV22" s="88" t="str">
        <f>IF($B22="","",IF($EJ22&gt;0,
BJ22*($EG22*Data!$B$166/$EH22),
BJ22))</f>
        <v/>
      </c>
      <c r="EW22" s="88" t="str">
        <f t="shared" si="127"/>
        <v/>
      </c>
      <c r="EX22" s="85" t="str">
        <f t="shared" si="128"/>
        <v/>
      </c>
      <c r="EY22" s="88" t="str">
        <f t="shared" si="44"/>
        <v/>
      </c>
      <c r="EZ22" s="24" t="str">
        <f t="shared" si="45"/>
        <v/>
      </c>
      <c r="FA22" s="24" t="str">
        <f t="shared" si="46"/>
        <v/>
      </c>
      <c r="FB22" s="24" t="str">
        <f t="shared" si="47"/>
        <v/>
      </c>
      <c r="FC22" s="24" t="str">
        <f t="shared" si="48"/>
        <v/>
      </c>
      <c r="FD22" s="24" t="str">
        <f t="shared" si="49"/>
        <v/>
      </c>
      <c r="FE22" s="24" t="str">
        <f t="shared" si="50"/>
        <v/>
      </c>
      <c r="FF22" s="24" t="str">
        <f t="shared" si="51"/>
        <v/>
      </c>
      <c r="FG22" s="24" t="str">
        <f t="shared" si="52"/>
        <v/>
      </c>
      <c r="FH22" s="24" t="str">
        <f t="shared" si="53"/>
        <v/>
      </c>
      <c r="FI22" s="24" t="str">
        <f t="shared" si="54"/>
        <v/>
      </c>
      <c r="FJ22" s="24" t="str">
        <f t="shared" si="55"/>
        <v/>
      </c>
      <c r="FK22" s="24" t="str">
        <f t="shared" si="56"/>
        <v/>
      </c>
      <c r="FL22" s="24" t="str">
        <f t="shared" si="57"/>
        <v/>
      </c>
      <c r="FM22" s="24" t="str">
        <f t="shared" si="58"/>
        <v/>
      </c>
      <c r="FN22" s="24" t="str">
        <f t="shared" si="59"/>
        <v/>
      </c>
      <c r="FO22" s="24" t="str">
        <f t="shared" si="60"/>
        <v/>
      </c>
      <c r="FP22" s="24" t="str">
        <f t="shared" si="61"/>
        <v/>
      </c>
      <c r="FQ22" s="24" t="str">
        <f t="shared" si="62"/>
        <v/>
      </c>
      <c r="FR22" s="24" t="str">
        <f t="shared" si="63"/>
        <v/>
      </c>
      <c r="FS22" s="24" t="str">
        <f t="shared" si="64"/>
        <v/>
      </c>
      <c r="FT22" s="24" t="str">
        <f t="shared" si="65"/>
        <v/>
      </c>
      <c r="FU22" s="24" t="str">
        <f t="shared" si="66"/>
        <v/>
      </c>
      <c r="FV22" s="24" t="str">
        <f t="shared" si="67"/>
        <v/>
      </c>
      <c r="FW22" s="24" t="str">
        <f t="shared" si="68"/>
        <v/>
      </c>
      <c r="FX22" s="24" t="str">
        <f t="shared" si="69"/>
        <v/>
      </c>
      <c r="FY22" s="24" t="str">
        <f t="shared" si="70"/>
        <v/>
      </c>
      <c r="FZ22" s="24" t="str">
        <f t="shared" si="71"/>
        <v/>
      </c>
      <c r="GA22" s="24" t="str">
        <f t="shared" si="72"/>
        <v/>
      </c>
      <c r="GB22" s="24" t="str">
        <f t="shared" si="73"/>
        <v/>
      </c>
      <c r="GC22" s="24" t="str">
        <f t="shared" si="74"/>
        <v/>
      </c>
      <c r="GD22" s="24" t="str">
        <f t="shared" si="75"/>
        <v/>
      </c>
      <c r="GE22" s="24" t="str">
        <f t="shared" si="76"/>
        <v/>
      </c>
      <c r="GF22" s="24" t="str">
        <f t="shared" si="77"/>
        <v/>
      </c>
      <c r="GG22" s="24" t="str">
        <f t="shared" si="78"/>
        <v/>
      </c>
      <c r="GH22" s="24" t="str">
        <f t="shared" si="79"/>
        <v/>
      </c>
    </row>
    <row r="23" spans="2:190" s="17" customFormat="1" ht="19.899999999999999" customHeight="1">
      <c r="B23" s="16" t="str">
        <f>IF('3 INPUT SAP DATA'!H27="","",'3 INPUT SAP DATA'!H27)</f>
        <v/>
      </c>
      <c r="C23" s="176" t="str">
        <f>IF($B23="", "", Data!D$22 - INDEX(SAP10TableU1, MATCH('3 INPUT SAP DATA'!$C$6, Data!$C$26:$C$47, 0), MATCH(SHD!BW$8, Data!$D$25:$O$25, 0)))</f>
        <v/>
      </c>
      <c r="D23" s="176" t="str">
        <f>IF($B23="", "", Data!E$22 - INDEX(SAP10TableU1, MATCH('3 INPUT SAP DATA'!$C$6, Data!$C$26:$C$47, 0), MATCH(SHD!BX$8, Data!$D$25:$O$25, 0)))</f>
        <v/>
      </c>
      <c r="E23" s="176" t="str">
        <f>IF($B23="", "", Data!F$22 - INDEX(SAP10TableU1, MATCH('3 INPUT SAP DATA'!$C$6, Data!$C$26:$C$47, 0), MATCH(SHD!BY$8, Data!$D$25:$O$25, 0)))</f>
        <v/>
      </c>
      <c r="F23" s="176" t="str">
        <f>IF($B23="", "", Data!G$22 - INDEX(SAP10TableU1, MATCH('3 INPUT SAP DATA'!$C$6, Data!$C$26:$C$47, 0), MATCH(SHD!BZ$8, Data!$D$25:$O$25, 0)))</f>
        <v/>
      </c>
      <c r="G23" s="176" t="str">
        <f>IF($B23="", "", Data!H$22 - INDEX(SAP10TableU1, MATCH('3 INPUT SAP DATA'!$C$6, Data!$C$26:$C$47, 0), MATCH(SHD!CA$8, Data!$D$25:$O$25, 0)))</f>
        <v/>
      </c>
      <c r="H23" s="176" t="str">
        <f>IF($B23="", "", Data!I$22 - INDEX(SAP10TableU1, MATCH('3 INPUT SAP DATA'!$C$6, Data!$C$26:$C$47, 0), MATCH(SHD!CB$8, Data!$D$25:$O$25, 0)))</f>
        <v/>
      </c>
      <c r="I23" s="176" t="str">
        <f>IF($B23="", "", Data!J$22 - INDEX(SAP10TableU1, MATCH('3 INPUT SAP DATA'!$C$6, Data!$C$26:$C$47, 0), MATCH(SHD!CC$8, Data!$D$25:$O$25, 0)))</f>
        <v/>
      </c>
      <c r="J23" s="176" t="str">
        <f>IF($B23="", "", Data!K$22 - INDEX(SAP10TableU1, MATCH('3 INPUT SAP DATA'!$C$6, Data!$C$26:$C$47, 0), MATCH(SHD!CD$8, Data!$D$25:$O$25, 0)))</f>
        <v/>
      </c>
      <c r="K23" s="176" t="str">
        <f>IF($B23="", "", Data!L$22 - INDEX(SAP10TableU1, MATCH('3 INPUT SAP DATA'!$C$6, Data!$C$26:$C$47, 0), MATCH(SHD!CE$8, Data!$D$25:$O$25, 0)))</f>
        <v/>
      </c>
      <c r="L23" s="176" t="str">
        <f>IF($B23="", "", Data!M$22 - INDEX(SAP10TableU1, MATCH('3 INPUT SAP DATA'!$C$6, Data!$C$26:$C$47, 0), MATCH(SHD!CF$8, Data!$D$25:$O$25, 0)))</f>
        <v/>
      </c>
      <c r="M23" s="176" t="str">
        <f>IF($B23="", "", Data!N$22 - INDEX(SAP10TableU1, MATCH('3 INPUT SAP DATA'!$C$6, Data!$C$26:$C$47, 0), MATCH(SHD!CG$8, Data!$D$25:$O$25, 0)))</f>
        <v/>
      </c>
      <c r="N23" s="176" t="str">
        <f>IF($B23="", "", Data!O$22 - INDEX(SAP10TableU1, MATCH('3 INPUT SAP DATA'!$C$6, Data!$C$26:$C$47, 0), MATCH(SHD!CH$8, Data!$D$25:$O$25, 0)))</f>
        <v/>
      </c>
      <c r="O23" s="24" t="str">
        <f>IF($B23="","",'Infiltration &amp; Ventilation'!H23*0.33*'Infiltration &amp; Ventilation'!$D23*C23*0.024*Data!D$18)</f>
        <v/>
      </c>
      <c r="P23" s="24" t="str">
        <f>IF($B23="","",'Infiltration &amp; Ventilation'!I23*0.33*'Infiltration &amp; Ventilation'!$D23*D23*0.024*Data!E$18)</f>
        <v/>
      </c>
      <c r="Q23" s="24" t="str">
        <f>IF($B23="","",'Infiltration &amp; Ventilation'!J23*0.33*'Infiltration &amp; Ventilation'!$D23*E23*0.024*Data!F$18)</f>
        <v/>
      </c>
      <c r="R23" s="24" t="str">
        <f>IF($B23="","",'Infiltration &amp; Ventilation'!K23*0.33*'Infiltration &amp; Ventilation'!$D23*F23*0.024*Data!G$18)</f>
        <v/>
      </c>
      <c r="S23" s="24" t="str">
        <f>IF($B23="","",'Infiltration &amp; Ventilation'!L23*0.33*'Infiltration &amp; Ventilation'!$D23*G23*0.024*Data!H$18)</f>
        <v/>
      </c>
      <c r="T23" s="24" t="str">
        <f>IF($B23="","",'Infiltration &amp; Ventilation'!M23*0.33*'Infiltration &amp; Ventilation'!$D23*H23*0.024*Data!I$18)</f>
        <v/>
      </c>
      <c r="U23" s="24" t="str">
        <f>IF($B23="","",'Infiltration &amp; Ventilation'!N23*0.33*'Infiltration &amp; Ventilation'!$D23*I23*0.024*Data!J$18)</f>
        <v/>
      </c>
      <c r="V23" s="24" t="str">
        <f>IF($B23="","",'Infiltration &amp; Ventilation'!O23*0.33*'Infiltration &amp; Ventilation'!$D23*J23*0.024*Data!K$18)</f>
        <v/>
      </c>
      <c r="W23" s="24" t="str">
        <f>IF($B23="","",'Infiltration &amp; Ventilation'!P23*0.33*'Infiltration &amp; Ventilation'!$D23*K23*0.024*Data!L$18)</f>
        <v/>
      </c>
      <c r="X23" s="24" t="str">
        <f>IF($B23="","",'Infiltration &amp; Ventilation'!Q23*0.33*'Infiltration &amp; Ventilation'!$D23*L23*0.024*Data!M$18)</f>
        <v/>
      </c>
      <c r="Y23" s="24" t="str">
        <f>IF($B23="","",'Infiltration &amp; Ventilation'!R23*0.33*'Infiltration &amp; Ventilation'!$D23*M23*0.024*Data!N$18)</f>
        <v/>
      </c>
      <c r="Z23" s="24" t="str">
        <f>IF($B23="","",'Infiltration &amp; Ventilation'!S23*0.33*'Infiltration &amp; Ventilation'!$D23*N23*0.024*Data!O$18)</f>
        <v/>
      </c>
      <c r="AA23" s="24" t="str">
        <f>IF($B23="","",'Infiltration &amp; Ventilation'!T23*0.33*'Infiltration &amp; Ventilation'!$D23*C23*0.024*Data!D$18*(100%+Data!$B$162))</f>
        <v/>
      </c>
      <c r="AB23" s="24" t="str">
        <f>IF($B23="","",'Infiltration &amp; Ventilation'!U23*0.33*'Infiltration &amp; Ventilation'!$D23*D23*0.024*Data!E$18*(100%+Data!$B$162))</f>
        <v/>
      </c>
      <c r="AC23" s="24" t="str">
        <f>IF($B23="","",'Infiltration &amp; Ventilation'!V23*0.33*'Infiltration &amp; Ventilation'!$D23*E23*0.024*Data!F$18*(100%+Data!$B$162))</f>
        <v/>
      </c>
      <c r="AD23" s="24" t="str">
        <f>IF($B23="","",'Infiltration &amp; Ventilation'!W23*0.33*'Infiltration &amp; Ventilation'!$D23*F23*0.024*Data!G$18*(100%+Data!$B$162))</f>
        <v/>
      </c>
      <c r="AE23" s="24" t="str">
        <f>IF($B23="","",'Infiltration &amp; Ventilation'!X23*0.33*'Infiltration &amp; Ventilation'!$D23*G23*0.024*Data!H$18*(100%+Data!$B$162))</f>
        <v/>
      </c>
      <c r="AF23" s="24" t="str">
        <f>IF($B23="","",'Infiltration &amp; Ventilation'!Y23*0.33*'Infiltration &amp; Ventilation'!$D23*H23*0.024*Data!I$18*(100%+Data!$B$162))</f>
        <v/>
      </c>
      <c r="AG23" s="24" t="str">
        <f>IF($B23="","",'Infiltration &amp; Ventilation'!Z23*0.33*'Infiltration &amp; Ventilation'!$D23*I23*0.024*Data!J$18*(100%+Data!$B$162))</f>
        <v/>
      </c>
      <c r="AH23" s="24" t="str">
        <f>IF($B23="","",'Infiltration &amp; Ventilation'!AA23*0.33*'Infiltration &amp; Ventilation'!$D23*J23*0.024*Data!K$18*(100%+Data!$B$162))</f>
        <v/>
      </c>
      <c r="AI23" s="24" t="str">
        <f>IF($B23="","",'Infiltration &amp; Ventilation'!AB23*0.33*'Infiltration &amp; Ventilation'!$D23*K23*0.024*Data!L$18*(100%+Data!$B$162))</f>
        <v/>
      </c>
      <c r="AJ23" s="24" t="str">
        <f>IF($B23="","",'Infiltration &amp; Ventilation'!AC23*0.33*'Infiltration &amp; Ventilation'!$D23*L23*0.024*Data!M$18*(100%+Data!$B$162))</f>
        <v/>
      </c>
      <c r="AK23" s="24" t="str">
        <f>IF($B23="","",'Infiltration &amp; Ventilation'!AD23*0.33*'Infiltration &amp; Ventilation'!$D23*M23*0.024*Data!N$18*(100%+Data!$B$162))</f>
        <v/>
      </c>
      <c r="AL23" s="24" t="str">
        <f>IF($B23="","",'Infiltration &amp; Ventilation'!AE23*0.33*'Infiltration &amp; Ventilation'!$D23*N23*0.024*Data!O$18*(100%+Data!$B$162))</f>
        <v/>
      </c>
      <c r="AM23" s="24" t="str">
        <f>IF($B23="","",'3 INPUT SAP DATA'!$U27*C23*0.024*Data!D$18*(100%+Data!$B$152))</f>
        <v/>
      </c>
      <c r="AN23" s="24" t="str">
        <f>IF($B23="","",'3 INPUT SAP DATA'!$U27*D23*0.024*Data!E$18*(100%+Data!$B$152))</f>
        <v/>
      </c>
      <c r="AO23" s="24" t="str">
        <f>IF($B23="","",'3 INPUT SAP DATA'!$U27*E23*0.024*Data!F$18*(100%+Data!$B$152))</f>
        <v/>
      </c>
      <c r="AP23" s="24" t="str">
        <f>IF($B23="","",'3 INPUT SAP DATA'!$U27*F23*0.024*Data!G$18*(100%+Data!$B$152))</f>
        <v/>
      </c>
      <c r="AQ23" s="24" t="str">
        <f>IF($B23="","",'3 INPUT SAP DATA'!$U27*G23*0.024*Data!H$18*(100%+Data!$B$152))</f>
        <v/>
      </c>
      <c r="AR23" s="24" t="str">
        <f>IF($B23="","",'3 INPUT SAP DATA'!$U27*H23*0.024*Data!I$18*(100%+Data!$B$152))</f>
        <v/>
      </c>
      <c r="AS23" s="24" t="str">
        <f>IF($B23="","",'3 INPUT SAP DATA'!$U27*I23*0.024*Data!J$18*(100%+Data!$B$152))</f>
        <v/>
      </c>
      <c r="AT23" s="24" t="str">
        <f>IF($B23="","",'3 INPUT SAP DATA'!$U27*J23*0.024*Data!K$18*(100%+Data!$B$152))</f>
        <v/>
      </c>
      <c r="AU23" s="24" t="str">
        <f>IF($B23="","",'3 INPUT SAP DATA'!$U27*K23*0.024*Data!L$18*(100%+Data!$B$152))</f>
        <v/>
      </c>
      <c r="AV23" s="24" t="str">
        <f>IF($B23="","",'3 INPUT SAP DATA'!$U27*L23*0.024*Data!M$18*(100%+Data!$B$152))</f>
        <v/>
      </c>
      <c r="AW23" s="24" t="str">
        <f>IF($B23="","",'3 INPUT SAP DATA'!$U27*M23*0.024*Data!N$18*(100%+Data!$B$152))</f>
        <v/>
      </c>
      <c r="AX23" s="24" t="str">
        <f>IF($B23="","",'3 INPUT SAP DATA'!$U27*N23*0.024*Data!O$18*(100%+Data!$B$152))</f>
        <v/>
      </c>
      <c r="AY23" s="24" t="str">
        <f>IF($B23="","",'3 INPUT SAP DATA'!V27*0.024*Data!D$18*Utilisation!BK23)</f>
        <v/>
      </c>
      <c r="AZ23" s="24" t="str">
        <f>IF($B23="","",'3 INPUT SAP DATA'!W27*0.024*Data!E$18*Utilisation!BL23)</f>
        <v/>
      </c>
      <c r="BA23" s="24" t="str">
        <f>IF($B23="","",'3 INPUT SAP DATA'!X27*0.024*Data!F$18*Utilisation!BM23)</f>
        <v/>
      </c>
      <c r="BB23" s="24" t="str">
        <f>IF($B23="","",'3 INPUT SAP DATA'!Y27*0.024*Data!G$18*Utilisation!BN23)</f>
        <v/>
      </c>
      <c r="BC23" s="24" t="str">
        <f>IF($B23="","",'3 INPUT SAP DATA'!Z27*0.024*Data!H$18*Utilisation!BO23)</f>
        <v/>
      </c>
      <c r="BD23" s="24" t="str">
        <f>IF($B23="","",'3 INPUT SAP DATA'!AA27*0.024*Data!I$18*Utilisation!BP23)</f>
        <v/>
      </c>
      <c r="BE23" s="24" t="str">
        <f>IF($B23="","",'3 INPUT SAP DATA'!AB27*0.024*Data!J$18*Utilisation!BQ23)</f>
        <v/>
      </c>
      <c r="BF23" s="24" t="str">
        <f>IF($B23="","",'3 INPUT SAP DATA'!AC27*0.024*Data!K$18*Utilisation!BR23)</f>
        <v/>
      </c>
      <c r="BG23" s="24" t="str">
        <f>IF($B23="","",'3 INPUT SAP DATA'!AD27*0.024*Data!L$18*Utilisation!BS23)</f>
        <v/>
      </c>
      <c r="BH23" s="24" t="str">
        <f>IF($B23="","",'3 INPUT SAP DATA'!AE27*0.024*Data!M$18*Utilisation!BT23)</f>
        <v/>
      </c>
      <c r="BI23" s="24" t="str">
        <f>IF($B23="","",'3 INPUT SAP DATA'!AF27*0.024*Data!N$18*Utilisation!BU23)</f>
        <v/>
      </c>
      <c r="BJ23" s="24" t="str">
        <f>IF($B23="","",'3 INPUT SAP DATA'!AG27*0.024*Data!O$18*Utilisation!BV23)</f>
        <v/>
      </c>
      <c r="BK23" s="24" t="str">
        <f>IF($B23="","",IHG!CI24*0.024*Data!D$18*Utilisation!BK23)</f>
        <v/>
      </c>
      <c r="BL23" s="24" t="str">
        <f>IF($B23="","",IHG!CJ24*0.024*Data!E$18*Utilisation!BL23)</f>
        <v/>
      </c>
      <c r="BM23" s="24" t="str">
        <f>IF($B23="","",IHG!CK24*0.024*Data!F$18*Utilisation!BM23)</f>
        <v/>
      </c>
      <c r="BN23" s="24" t="str">
        <f>IF($B23="","",IHG!CL24*0.024*Data!G$18*Utilisation!BN23)</f>
        <v/>
      </c>
      <c r="BO23" s="24" t="str">
        <f>IF($B23="","",IHG!CM24*0.024*Data!H$18*Utilisation!BO23)</f>
        <v/>
      </c>
      <c r="BP23" s="24" t="str">
        <f>IF($B23="","",IHG!CN24*0.024*Data!I$18*Utilisation!BP23)</f>
        <v/>
      </c>
      <c r="BQ23" s="24" t="str">
        <f>IF($B23="","",IHG!CO24*0.024*Data!J$18*Utilisation!BQ23)</f>
        <v/>
      </c>
      <c r="BR23" s="24" t="str">
        <f>IF($B23="","",IHG!CP24*0.024*Data!K$18*Utilisation!BR23)</f>
        <v/>
      </c>
      <c r="BS23" s="24" t="str">
        <f>IF($B23="","",IHG!CQ24*0.024*Data!L$18*Utilisation!BS23)</f>
        <v/>
      </c>
      <c r="BT23" s="24" t="str">
        <f>IF($B23="","",IHG!CR24*0.024*Data!M$18*Utilisation!BT23)</f>
        <v/>
      </c>
      <c r="BU23" s="24" t="str">
        <f>IF($B23="","",IHG!CS24*0.024*Data!N$18*Utilisation!BU23)</f>
        <v/>
      </c>
      <c r="BV23" s="24" t="str">
        <f>IF($B23="","",IHG!CT24*0.024*Data!O$18*Utilisation!BV23)</f>
        <v/>
      </c>
      <c r="BW23" s="24" t="str">
        <f t="shared" si="80"/>
        <v/>
      </c>
      <c r="BX23" s="24" t="str">
        <f t="shared" si="81"/>
        <v/>
      </c>
      <c r="BY23" s="24" t="str">
        <f t="shared" si="82"/>
        <v/>
      </c>
      <c r="BZ23" s="24" t="str">
        <f t="shared" si="83"/>
        <v/>
      </c>
      <c r="CA23" s="24" t="str">
        <f t="shared" si="84"/>
        <v/>
      </c>
      <c r="CB23" s="24" t="str">
        <f t="shared" si="85"/>
        <v/>
      </c>
      <c r="CC23" s="24" t="str">
        <f t="shared" si="86"/>
        <v/>
      </c>
      <c r="CD23" s="24" t="str">
        <f t="shared" si="87"/>
        <v/>
      </c>
      <c r="CE23" s="24" t="str">
        <f t="shared" si="88"/>
        <v/>
      </c>
      <c r="CF23" s="24" t="str">
        <f t="shared" si="89"/>
        <v/>
      </c>
      <c r="CG23" s="24" t="str">
        <f t="shared" si="90"/>
        <v/>
      </c>
      <c r="CH23" s="24" t="str">
        <f t="shared" si="91"/>
        <v/>
      </c>
      <c r="CI23" s="36"/>
      <c r="CJ23" s="85" t="str">
        <f>IF($B23="","",IF(BW23&lt;(SUM($BW23:$CH23)*Data!$B$170),Data!$B$171,100%))</f>
        <v/>
      </c>
      <c r="CK23" s="85" t="str">
        <f>IF($B23="","",IF(BX23&lt;(SUM($BW23:$CH23)*Data!$B$170),Data!$B$171,100%))</f>
        <v/>
      </c>
      <c r="CL23" s="85" t="str">
        <f>IF($B23="","",IF(BY23&lt;(SUM($BW23:$CH23)*Data!$B$170),Data!$B$171,100%))</f>
        <v/>
      </c>
      <c r="CM23" s="85" t="str">
        <f>IF($B23="","",IF(BZ23&lt;(SUM($BW23:$CH23)*Data!$B$170),Data!$B$171,100%))</f>
        <v/>
      </c>
      <c r="CN23" s="85" t="str">
        <f>IF($B23="","",IF(CA23&lt;(SUM($BW23:$CH23)*Data!$B$170),Data!$B$171,100%))</f>
        <v/>
      </c>
      <c r="CO23" s="85" t="str">
        <f>IF($B23="","",IF(CB23&lt;(SUM($BW23:$CH23)*Data!$B$170),Data!$B$171,100%))</f>
        <v/>
      </c>
      <c r="CP23" s="85" t="str">
        <f>IF($B23="","",IF(CC23&lt;(SUM($BW23:$CH23)*Data!$B$170),Data!$B$171,100%))</f>
        <v/>
      </c>
      <c r="CQ23" s="85" t="str">
        <f>IF($B23="","",IF(CD23&lt;(SUM($BW23:$CH23)*Data!$B$170),Data!$B$171,100%))</f>
        <v/>
      </c>
      <c r="CR23" s="85" t="str">
        <f>IF($B23="","",IF(CE23&lt;(SUM($BW23:$CH23)*Data!$B$170),Data!$B$171,100%))</f>
        <v/>
      </c>
      <c r="CS23" s="85" t="str">
        <f>IF($B23="","",IF(CF23&lt;(SUM($BW23:$CH23)*Data!$B$170),Data!$B$171,100%))</f>
        <v/>
      </c>
      <c r="CT23" s="85" t="str">
        <f>IF($B23="","",IF(CG23&lt;(SUM($BW23:$CH23)*Data!$B$170),Data!$B$171,100%))</f>
        <v/>
      </c>
      <c r="CU23" s="85" t="str">
        <f>IF($B23="","",IF(CH23&lt;(SUM($BW23:$CH23)*Data!$B$170),Data!$B$171,100%))</f>
        <v/>
      </c>
      <c r="CV23" s="39"/>
      <c r="CW23" s="24" t="str">
        <f t="shared" si="92"/>
        <v/>
      </c>
      <c r="CX23" s="24" t="str">
        <f t="shared" si="93"/>
        <v/>
      </c>
      <c r="CY23" s="24" t="str">
        <f t="shared" si="94"/>
        <v/>
      </c>
      <c r="CZ23" s="24" t="str">
        <f t="shared" si="95"/>
        <v/>
      </c>
      <c r="DA23" s="24" t="str">
        <f t="shared" si="96"/>
        <v/>
      </c>
      <c r="DB23" s="24" t="str">
        <f t="shared" si="97"/>
        <v/>
      </c>
      <c r="DC23" s="24" t="str">
        <f t="shared" si="98"/>
        <v/>
      </c>
      <c r="DD23" s="24" t="str">
        <f t="shared" si="99"/>
        <v/>
      </c>
      <c r="DE23" s="24" t="str">
        <f t="shared" si="100"/>
        <v/>
      </c>
      <c r="DF23" s="24" t="str">
        <f t="shared" si="101"/>
        <v/>
      </c>
      <c r="DG23" s="24" t="str">
        <f t="shared" si="102"/>
        <v/>
      </c>
      <c r="DH23" s="24" t="str">
        <f t="shared" si="103"/>
        <v/>
      </c>
      <c r="DI23" s="24" t="str">
        <f t="shared" si="104"/>
        <v/>
      </c>
      <c r="DJ23" s="24" t="str">
        <f t="shared" si="105"/>
        <v/>
      </c>
      <c r="DK23" s="24" t="str">
        <f t="shared" si="106"/>
        <v/>
      </c>
      <c r="DL23" s="24" t="str">
        <f t="shared" si="107"/>
        <v/>
      </c>
      <c r="DM23" s="24" t="str">
        <f t="shared" si="108"/>
        <v/>
      </c>
      <c r="DN23" s="24" t="str">
        <f t="shared" si="109"/>
        <v/>
      </c>
      <c r="DO23" s="24" t="str">
        <f t="shared" si="110"/>
        <v/>
      </c>
      <c r="DP23" s="24" t="str">
        <f t="shared" si="111"/>
        <v/>
      </c>
      <c r="DQ23" s="24" t="str">
        <f t="shared" si="112"/>
        <v/>
      </c>
      <c r="DR23" s="24" t="str">
        <f t="shared" si="113"/>
        <v/>
      </c>
      <c r="DS23" s="24" t="str">
        <f t="shared" si="114"/>
        <v/>
      </c>
      <c r="DT23" s="24" t="str">
        <f t="shared" si="115"/>
        <v/>
      </c>
      <c r="DU23" s="24" t="str">
        <f t="shared" si="116"/>
        <v/>
      </c>
      <c r="DV23" s="24" t="str">
        <f t="shared" si="117"/>
        <v/>
      </c>
      <c r="DW23" s="24" t="str">
        <f t="shared" si="118"/>
        <v/>
      </c>
      <c r="DX23" s="24" t="str">
        <f t="shared" si="119"/>
        <v/>
      </c>
      <c r="DY23" s="24" t="str">
        <f t="shared" si="120"/>
        <v/>
      </c>
      <c r="DZ23" s="24" t="str">
        <f t="shared" si="121"/>
        <v/>
      </c>
      <c r="EA23" s="24" t="str">
        <f t="shared" si="122"/>
        <v/>
      </c>
      <c r="EB23" s="24" t="str">
        <f t="shared" si="123"/>
        <v/>
      </c>
      <c r="EC23" s="24" t="str">
        <f t="shared" si="124"/>
        <v/>
      </c>
      <c r="ED23" s="24" t="str">
        <f t="shared" si="125"/>
        <v/>
      </c>
      <c r="EE23" s="24" t="str">
        <f t="shared" si="126"/>
        <v/>
      </c>
      <c r="EF23" s="24" t="str">
        <f t="shared" si="129"/>
        <v/>
      </c>
      <c r="EG23" s="24" t="str">
        <f t="shared" si="130"/>
        <v/>
      </c>
      <c r="EH23" s="24" t="str">
        <f t="shared" si="131"/>
        <v/>
      </c>
      <c r="EI23" s="85" t="str">
        <f t="shared" si="43"/>
        <v/>
      </c>
      <c r="EJ23" s="85" t="str">
        <f>IF($B23="","",MAX(0,EI23-Data!$B$166))</f>
        <v/>
      </c>
      <c r="EK23" s="88" t="str">
        <f>IF($B23="","",IF($EJ23&gt;0,
AY23*($EG23*Data!$B$166/$EH23),
AY23))</f>
        <v/>
      </c>
      <c r="EL23" s="88" t="str">
        <f>IF($B23="","",IF($EJ23&gt;0,
AZ23*($EG23*Data!$B$166/$EH23),
AZ23))</f>
        <v/>
      </c>
      <c r="EM23" s="88" t="str">
        <f>IF($B23="","",IF($EJ23&gt;0,
BA23*($EG23*Data!$B$166/$EH23),
BA23))</f>
        <v/>
      </c>
      <c r="EN23" s="88" t="str">
        <f>IF($B23="","",IF($EJ23&gt;0,
BB23*($EG23*Data!$B$166/$EH23),
BB23))</f>
        <v/>
      </c>
      <c r="EO23" s="88" t="str">
        <f>IF($B23="","",IF($EJ23&gt;0,
BC23*($EG23*Data!$B$166/$EH23),
BC23))</f>
        <v/>
      </c>
      <c r="EP23" s="88" t="str">
        <f>IF($B23="","",IF($EJ23&gt;0,
BD23*($EG23*Data!$B$166/$EH23),
BD23))</f>
        <v/>
      </c>
      <c r="EQ23" s="88" t="str">
        <f>IF($B23="","",IF($EJ23&gt;0,
BE23*($EG23*Data!$B$166/$EH23),
BE23))</f>
        <v/>
      </c>
      <c r="ER23" s="88" t="str">
        <f>IF($B23="","",IF($EJ23&gt;0,
BF23*($EG23*Data!$B$166/$EH23),
BF23))</f>
        <v/>
      </c>
      <c r="ES23" s="88" t="str">
        <f>IF($B23="","",IF($EJ23&gt;0,
BG23*($EG23*Data!$B$166/$EH23),
BG23))</f>
        <v/>
      </c>
      <c r="ET23" s="88" t="str">
        <f>IF($B23="","",IF($EJ23&gt;0,
BH23*($EG23*Data!$B$166/$EH23),
BH23))</f>
        <v/>
      </c>
      <c r="EU23" s="88" t="str">
        <f>IF($B23="","",IF($EJ23&gt;0,
BI23*($EG23*Data!$B$166/$EH23),
BI23))</f>
        <v/>
      </c>
      <c r="EV23" s="88" t="str">
        <f>IF($B23="","",IF($EJ23&gt;0,
BJ23*($EG23*Data!$B$166/$EH23),
BJ23))</f>
        <v/>
      </c>
      <c r="EW23" s="88" t="str">
        <f t="shared" si="127"/>
        <v/>
      </c>
      <c r="EX23" s="85" t="str">
        <f t="shared" si="128"/>
        <v/>
      </c>
      <c r="EY23" s="88" t="str">
        <f t="shared" si="44"/>
        <v/>
      </c>
      <c r="EZ23" s="24" t="str">
        <f t="shared" si="45"/>
        <v/>
      </c>
      <c r="FA23" s="24" t="str">
        <f t="shared" si="46"/>
        <v/>
      </c>
      <c r="FB23" s="24" t="str">
        <f t="shared" si="47"/>
        <v/>
      </c>
      <c r="FC23" s="24" t="str">
        <f t="shared" si="48"/>
        <v/>
      </c>
      <c r="FD23" s="24" t="str">
        <f t="shared" si="49"/>
        <v/>
      </c>
      <c r="FE23" s="24" t="str">
        <f t="shared" si="50"/>
        <v/>
      </c>
      <c r="FF23" s="24" t="str">
        <f t="shared" si="51"/>
        <v/>
      </c>
      <c r="FG23" s="24" t="str">
        <f t="shared" si="52"/>
        <v/>
      </c>
      <c r="FH23" s="24" t="str">
        <f t="shared" si="53"/>
        <v/>
      </c>
      <c r="FI23" s="24" t="str">
        <f t="shared" si="54"/>
        <v/>
      </c>
      <c r="FJ23" s="24" t="str">
        <f t="shared" si="55"/>
        <v/>
      </c>
      <c r="FK23" s="24" t="str">
        <f t="shared" si="56"/>
        <v/>
      </c>
      <c r="FL23" s="24" t="str">
        <f t="shared" si="57"/>
        <v/>
      </c>
      <c r="FM23" s="24" t="str">
        <f t="shared" si="58"/>
        <v/>
      </c>
      <c r="FN23" s="24" t="str">
        <f t="shared" si="59"/>
        <v/>
      </c>
      <c r="FO23" s="24" t="str">
        <f t="shared" si="60"/>
        <v/>
      </c>
      <c r="FP23" s="24" t="str">
        <f t="shared" si="61"/>
        <v/>
      </c>
      <c r="FQ23" s="24" t="str">
        <f t="shared" si="62"/>
        <v/>
      </c>
      <c r="FR23" s="24" t="str">
        <f t="shared" si="63"/>
        <v/>
      </c>
      <c r="FS23" s="24" t="str">
        <f t="shared" si="64"/>
        <v/>
      </c>
      <c r="FT23" s="24" t="str">
        <f t="shared" si="65"/>
        <v/>
      </c>
      <c r="FU23" s="24" t="str">
        <f t="shared" si="66"/>
        <v/>
      </c>
      <c r="FV23" s="24" t="str">
        <f t="shared" si="67"/>
        <v/>
      </c>
      <c r="FW23" s="24" t="str">
        <f t="shared" si="68"/>
        <v/>
      </c>
      <c r="FX23" s="24" t="str">
        <f t="shared" si="69"/>
        <v/>
      </c>
      <c r="FY23" s="24" t="str">
        <f t="shared" si="70"/>
        <v/>
      </c>
      <c r="FZ23" s="24" t="str">
        <f t="shared" si="71"/>
        <v/>
      </c>
      <c r="GA23" s="24" t="str">
        <f t="shared" si="72"/>
        <v/>
      </c>
      <c r="GB23" s="24" t="str">
        <f t="shared" si="73"/>
        <v/>
      </c>
      <c r="GC23" s="24" t="str">
        <f t="shared" si="74"/>
        <v/>
      </c>
      <c r="GD23" s="24" t="str">
        <f t="shared" si="75"/>
        <v/>
      </c>
      <c r="GE23" s="24" t="str">
        <f t="shared" si="76"/>
        <v/>
      </c>
      <c r="GF23" s="24" t="str">
        <f t="shared" si="77"/>
        <v/>
      </c>
      <c r="GG23" s="24" t="str">
        <f t="shared" si="78"/>
        <v/>
      </c>
      <c r="GH23" s="24" t="str">
        <f t="shared" si="79"/>
        <v/>
      </c>
    </row>
    <row r="24" spans="2:190" s="17" customFormat="1" ht="19.899999999999999" customHeight="1">
      <c r="B24" s="16" t="str">
        <f>IF('3 INPUT SAP DATA'!H28="","",'3 INPUT SAP DATA'!H28)</f>
        <v/>
      </c>
      <c r="C24" s="176" t="str">
        <f>IF($B24="", "", Data!D$22 - INDEX(SAP10TableU1, MATCH('3 INPUT SAP DATA'!$C$6, Data!$C$26:$C$47, 0), MATCH(SHD!BW$8, Data!$D$25:$O$25, 0)))</f>
        <v/>
      </c>
      <c r="D24" s="176" t="str">
        <f>IF($B24="", "", Data!E$22 - INDEX(SAP10TableU1, MATCH('3 INPUT SAP DATA'!$C$6, Data!$C$26:$C$47, 0), MATCH(SHD!BX$8, Data!$D$25:$O$25, 0)))</f>
        <v/>
      </c>
      <c r="E24" s="176" t="str">
        <f>IF($B24="", "", Data!F$22 - INDEX(SAP10TableU1, MATCH('3 INPUT SAP DATA'!$C$6, Data!$C$26:$C$47, 0), MATCH(SHD!BY$8, Data!$D$25:$O$25, 0)))</f>
        <v/>
      </c>
      <c r="F24" s="176" t="str">
        <f>IF($B24="", "", Data!G$22 - INDEX(SAP10TableU1, MATCH('3 INPUT SAP DATA'!$C$6, Data!$C$26:$C$47, 0), MATCH(SHD!BZ$8, Data!$D$25:$O$25, 0)))</f>
        <v/>
      </c>
      <c r="G24" s="176" t="str">
        <f>IF($B24="", "", Data!H$22 - INDEX(SAP10TableU1, MATCH('3 INPUT SAP DATA'!$C$6, Data!$C$26:$C$47, 0), MATCH(SHD!CA$8, Data!$D$25:$O$25, 0)))</f>
        <v/>
      </c>
      <c r="H24" s="176" t="str">
        <f>IF($B24="", "", Data!I$22 - INDEX(SAP10TableU1, MATCH('3 INPUT SAP DATA'!$C$6, Data!$C$26:$C$47, 0), MATCH(SHD!CB$8, Data!$D$25:$O$25, 0)))</f>
        <v/>
      </c>
      <c r="I24" s="176" t="str">
        <f>IF($B24="", "", Data!J$22 - INDEX(SAP10TableU1, MATCH('3 INPUT SAP DATA'!$C$6, Data!$C$26:$C$47, 0), MATCH(SHD!CC$8, Data!$D$25:$O$25, 0)))</f>
        <v/>
      </c>
      <c r="J24" s="176" t="str">
        <f>IF($B24="", "", Data!K$22 - INDEX(SAP10TableU1, MATCH('3 INPUT SAP DATA'!$C$6, Data!$C$26:$C$47, 0), MATCH(SHD!CD$8, Data!$D$25:$O$25, 0)))</f>
        <v/>
      </c>
      <c r="K24" s="176" t="str">
        <f>IF($B24="", "", Data!L$22 - INDEX(SAP10TableU1, MATCH('3 INPUT SAP DATA'!$C$6, Data!$C$26:$C$47, 0), MATCH(SHD!CE$8, Data!$D$25:$O$25, 0)))</f>
        <v/>
      </c>
      <c r="L24" s="176" t="str">
        <f>IF($B24="", "", Data!M$22 - INDEX(SAP10TableU1, MATCH('3 INPUT SAP DATA'!$C$6, Data!$C$26:$C$47, 0), MATCH(SHD!CF$8, Data!$D$25:$O$25, 0)))</f>
        <v/>
      </c>
      <c r="M24" s="176" t="str">
        <f>IF($B24="", "", Data!N$22 - INDEX(SAP10TableU1, MATCH('3 INPUT SAP DATA'!$C$6, Data!$C$26:$C$47, 0), MATCH(SHD!CG$8, Data!$D$25:$O$25, 0)))</f>
        <v/>
      </c>
      <c r="N24" s="176" t="str">
        <f>IF($B24="", "", Data!O$22 - INDEX(SAP10TableU1, MATCH('3 INPUT SAP DATA'!$C$6, Data!$C$26:$C$47, 0), MATCH(SHD!CH$8, Data!$D$25:$O$25, 0)))</f>
        <v/>
      </c>
      <c r="O24" s="24" t="str">
        <f>IF($B24="","",'Infiltration &amp; Ventilation'!H24*0.33*'Infiltration &amp; Ventilation'!$D24*C24*0.024*Data!D$18)</f>
        <v/>
      </c>
      <c r="P24" s="24" t="str">
        <f>IF($B24="","",'Infiltration &amp; Ventilation'!I24*0.33*'Infiltration &amp; Ventilation'!$D24*D24*0.024*Data!E$18)</f>
        <v/>
      </c>
      <c r="Q24" s="24" t="str">
        <f>IF($B24="","",'Infiltration &amp; Ventilation'!J24*0.33*'Infiltration &amp; Ventilation'!$D24*E24*0.024*Data!F$18)</f>
        <v/>
      </c>
      <c r="R24" s="24" t="str">
        <f>IF($B24="","",'Infiltration &amp; Ventilation'!K24*0.33*'Infiltration &amp; Ventilation'!$D24*F24*0.024*Data!G$18)</f>
        <v/>
      </c>
      <c r="S24" s="24" t="str">
        <f>IF($B24="","",'Infiltration &amp; Ventilation'!L24*0.33*'Infiltration &amp; Ventilation'!$D24*G24*0.024*Data!H$18)</f>
        <v/>
      </c>
      <c r="T24" s="24" t="str">
        <f>IF($B24="","",'Infiltration &amp; Ventilation'!M24*0.33*'Infiltration &amp; Ventilation'!$D24*H24*0.024*Data!I$18)</f>
        <v/>
      </c>
      <c r="U24" s="24" t="str">
        <f>IF($B24="","",'Infiltration &amp; Ventilation'!N24*0.33*'Infiltration &amp; Ventilation'!$D24*I24*0.024*Data!J$18)</f>
        <v/>
      </c>
      <c r="V24" s="24" t="str">
        <f>IF($B24="","",'Infiltration &amp; Ventilation'!O24*0.33*'Infiltration &amp; Ventilation'!$D24*J24*0.024*Data!K$18)</f>
        <v/>
      </c>
      <c r="W24" s="24" t="str">
        <f>IF($B24="","",'Infiltration &amp; Ventilation'!P24*0.33*'Infiltration &amp; Ventilation'!$D24*K24*0.024*Data!L$18)</f>
        <v/>
      </c>
      <c r="X24" s="24" t="str">
        <f>IF($B24="","",'Infiltration &amp; Ventilation'!Q24*0.33*'Infiltration &amp; Ventilation'!$D24*L24*0.024*Data!M$18)</f>
        <v/>
      </c>
      <c r="Y24" s="24" t="str">
        <f>IF($B24="","",'Infiltration &amp; Ventilation'!R24*0.33*'Infiltration &amp; Ventilation'!$D24*M24*0.024*Data!N$18)</f>
        <v/>
      </c>
      <c r="Z24" s="24" t="str">
        <f>IF($B24="","",'Infiltration &amp; Ventilation'!S24*0.33*'Infiltration &amp; Ventilation'!$D24*N24*0.024*Data!O$18)</f>
        <v/>
      </c>
      <c r="AA24" s="24" t="str">
        <f>IF($B24="","",'Infiltration &amp; Ventilation'!T24*0.33*'Infiltration &amp; Ventilation'!$D24*C24*0.024*Data!D$18*(100%+Data!$B$162))</f>
        <v/>
      </c>
      <c r="AB24" s="24" t="str">
        <f>IF($B24="","",'Infiltration &amp; Ventilation'!U24*0.33*'Infiltration &amp; Ventilation'!$D24*D24*0.024*Data!E$18*(100%+Data!$B$162))</f>
        <v/>
      </c>
      <c r="AC24" s="24" t="str">
        <f>IF($B24="","",'Infiltration &amp; Ventilation'!V24*0.33*'Infiltration &amp; Ventilation'!$D24*E24*0.024*Data!F$18*(100%+Data!$B$162))</f>
        <v/>
      </c>
      <c r="AD24" s="24" t="str">
        <f>IF($B24="","",'Infiltration &amp; Ventilation'!W24*0.33*'Infiltration &amp; Ventilation'!$D24*F24*0.024*Data!G$18*(100%+Data!$B$162))</f>
        <v/>
      </c>
      <c r="AE24" s="24" t="str">
        <f>IF($B24="","",'Infiltration &amp; Ventilation'!X24*0.33*'Infiltration &amp; Ventilation'!$D24*G24*0.024*Data!H$18*(100%+Data!$B$162))</f>
        <v/>
      </c>
      <c r="AF24" s="24" t="str">
        <f>IF($B24="","",'Infiltration &amp; Ventilation'!Y24*0.33*'Infiltration &amp; Ventilation'!$D24*H24*0.024*Data!I$18*(100%+Data!$B$162))</f>
        <v/>
      </c>
      <c r="AG24" s="24" t="str">
        <f>IF($B24="","",'Infiltration &amp; Ventilation'!Z24*0.33*'Infiltration &amp; Ventilation'!$D24*I24*0.024*Data!J$18*(100%+Data!$B$162))</f>
        <v/>
      </c>
      <c r="AH24" s="24" t="str">
        <f>IF($B24="","",'Infiltration &amp; Ventilation'!AA24*0.33*'Infiltration &amp; Ventilation'!$D24*J24*0.024*Data!K$18*(100%+Data!$B$162))</f>
        <v/>
      </c>
      <c r="AI24" s="24" t="str">
        <f>IF($B24="","",'Infiltration &amp; Ventilation'!AB24*0.33*'Infiltration &amp; Ventilation'!$D24*K24*0.024*Data!L$18*(100%+Data!$B$162))</f>
        <v/>
      </c>
      <c r="AJ24" s="24" t="str">
        <f>IF($B24="","",'Infiltration &amp; Ventilation'!AC24*0.33*'Infiltration &amp; Ventilation'!$D24*L24*0.024*Data!M$18*(100%+Data!$B$162))</f>
        <v/>
      </c>
      <c r="AK24" s="24" t="str">
        <f>IF($B24="","",'Infiltration &amp; Ventilation'!AD24*0.33*'Infiltration &amp; Ventilation'!$D24*M24*0.024*Data!N$18*(100%+Data!$B$162))</f>
        <v/>
      </c>
      <c r="AL24" s="24" t="str">
        <f>IF($B24="","",'Infiltration &amp; Ventilation'!AE24*0.33*'Infiltration &amp; Ventilation'!$D24*N24*0.024*Data!O$18*(100%+Data!$B$162))</f>
        <v/>
      </c>
      <c r="AM24" s="24" t="str">
        <f>IF($B24="","",'3 INPUT SAP DATA'!$U28*C24*0.024*Data!D$18*(100%+Data!$B$152))</f>
        <v/>
      </c>
      <c r="AN24" s="24" t="str">
        <f>IF($B24="","",'3 INPUT SAP DATA'!$U28*D24*0.024*Data!E$18*(100%+Data!$B$152))</f>
        <v/>
      </c>
      <c r="AO24" s="24" t="str">
        <f>IF($B24="","",'3 INPUT SAP DATA'!$U28*E24*0.024*Data!F$18*(100%+Data!$B$152))</f>
        <v/>
      </c>
      <c r="AP24" s="24" t="str">
        <f>IF($B24="","",'3 INPUT SAP DATA'!$U28*F24*0.024*Data!G$18*(100%+Data!$B$152))</f>
        <v/>
      </c>
      <c r="AQ24" s="24" t="str">
        <f>IF($B24="","",'3 INPUT SAP DATA'!$U28*G24*0.024*Data!H$18*(100%+Data!$B$152))</f>
        <v/>
      </c>
      <c r="AR24" s="24" t="str">
        <f>IF($B24="","",'3 INPUT SAP DATA'!$U28*H24*0.024*Data!I$18*(100%+Data!$B$152))</f>
        <v/>
      </c>
      <c r="AS24" s="24" t="str">
        <f>IF($B24="","",'3 INPUT SAP DATA'!$U28*I24*0.024*Data!J$18*(100%+Data!$B$152))</f>
        <v/>
      </c>
      <c r="AT24" s="24" t="str">
        <f>IF($B24="","",'3 INPUT SAP DATA'!$U28*J24*0.024*Data!K$18*(100%+Data!$B$152))</f>
        <v/>
      </c>
      <c r="AU24" s="24" t="str">
        <f>IF($B24="","",'3 INPUT SAP DATA'!$U28*K24*0.024*Data!L$18*(100%+Data!$B$152))</f>
        <v/>
      </c>
      <c r="AV24" s="24" t="str">
        <f>IF($B24="","",'3 INPUT SAP DATA'!$U28*L24*0.024*Data!M$18*(100%+Data!$B$152))</f>
        <v/>
      </c>
      <c r="AW24" s="24" t="str">
        <f>IF($B24="","",'3 INPUT SAP DATA'!$U28*M24*0.024*Data!N$18*(100%+Data!$B$152))</f>
        <v/>
      </c>
      <c r="AX24" s="24" t="str">
        <f>IF($B24="","",'3 INPUT SAP DATA'!$U28*N24*0.024*Data!O$18*(100%+Data!$B$152))</f>
        <v/>
      </c>
      <c r="AY24" s="24" t="str">
        <f>IF($B24="","",'3 INPUT SAP DATA'!V28*0.024*Data!D$18*Utilisation!BK24)</f>
        <v/>
      </c>
      <c r="AZ24" s="24" t="str">
        <f>IF($B24="","",'3 INPUT SAP DATA'!W28*0.024*Data!E$18*Utilisation!BL24)</f>
        <v/>
      </c>
      <c r="BA24" s="24" t="str">
        <f>IF($B24="","",'3 INPUT SAP DATA'!X28*0.024*Data!F$18*Utilisation!BM24)</f>
        <v/>
      </c>
      <c r="BB24" s="24" t="str">
        <f>IF($B24="","",'3 INPUT SAP DATA'!Y28*0.024*Data!G$18*Utilisation!BN24)</f>
        <v/>
      </c>
      <c r="BC24" s="24" t="str">
        <f>IF($B24="","",'3 INPUT SAP DATA'!Z28*0.024*Data!H$18*Utilisation!BO24)</f>
        <v/>
      </c>
      <c r="BD24" s="24" t="str">
        <f>IF($B24="","",'3 INPUT SAP DATA'!AA28*0.024*Data!I$18*Utilisation!BP24)</f>
        <v/>
      </c>
      <c r="BE24" s="24" t="str">
        <f>IF($B24="","",'3 INPUT SAP DATA'!AB28*0.024*Data!J$18*Utilisation!BQ24)</f>
        <v/>
      </c>
      <c r="BF24" s="24" t="str">
        <f>IF($B24="","",'3 INPUT SAP DATA'!AC28*0.024*Data!K$18*Utilisation!BR24)</f>
        <v/>
      </c>
      <c r="BG24" s="24" t="str">
        <f>IF($B24="","",'3 INPUT SAP DATA'!AD28*0.024*Data!L$18*Utilisation!BS24)</f>
        <v/>
      </c>
      <c r="BH24" s="24" t="str">
        <f>IF($B24="","",'3 INPUT SAP DATA'!AE28*0.024*Data!M$18*Utilisation!BT24)</f>
        <v/>
      </c>
      <c r="BI24" s="24" t="str">
        <f>IF($B24="","",'3 INPUT SAP DATA'!AF28*0.024*Data!N$18*Utilisation!BU24)</f>
        <v/>
      </c>
      <c r="BJ24" s="24" t="str">
        <f>IF($B24="","",'3 INPUT SAP DATA'!AG28*0.024*Data!O$18*Utilisation!BV24)</f>
        <v/>
      </c>
      <c r="BK24" s="24" t="str">
        <f>IF($B24="","",IHG!CI25*0.024*Data!D$18*Utilisation!BK24)</f>
        <v/>
      </c>
      <c r="BL24" s="24" t="str">
        <f>IF($B24="","",IHG!CJ25*0.024*Data!E$18*Utilisation!BL24)</f>
        <v/>
      </c>
      <c r="BM24" s="24" t="str">
        <f>IF($B24="","",IHG!CK25*0.024*Data!F$18*Utilisation!BM24)</f>
        <v/>
      </c>
      <c r="BN24" s="24" t="str">
        <f>IF($B24="","",IHG!CL25*0.024*Data!G$18*Utilisation!BN24)</f>
        <v/>
      </c>
      <c r="BO24" s="24" t="str">
        <f>IF($B24="","",IHG!CM25*0.024*Data!H$18*Utilisation!BO24)</f>
        <v/>
      </c>
      <c r="BP24" s="24" t="str">
        <f>IF($B24="","",IHG!CN25*0.024*Data!I$18*Utilisation!BP24)</f>
        <v/>
      </c>
      <c r="BQ24" s="24" t="str">
        <f>IF($B24="","",IHG!CO25*0.024*Data!J$18*Utilisation!BQ24)</f>
        <v/>
      </c>
      <c r="BR24" s="24" t="str">
        <f>IF($B24="","",IHG!CP25*0.024*Data!K$18*Utilisation!BR24)</f>
        <v/>
      </c>
      <c r="BS24" s="24" t="str">
        <f>IF($B24="","",IHG!CQ25*0.024*Data!L$18*Utilisation!BS24)</f>
        <v/>
      </c>
      <c r="BT24" s="24" t="str">
        <f>IF($B24="","",IHG!CR25*0.024*Data!M$18*Utilisation!BT24)</f>
        <v/>
      </c>
      <c r="BU24" s="24" t="str">
        <f>IF($B24="","",IHG!CS25*0.024*Data!N$18*Utilisation!BU24)</f>
        <v/>
      </c>
      <c r="BV24" s="24" t="str">
        <f>IF($B24="","",IHG!CT25*0.024*Data!O$18*Utilisation!BV24)</f>
        <v/>
      </c>
      <c r="BW24" s="24" t="str">
        <f t="shared" si="80"/>
        <v/>
      </c>
      <c r="BX24" s="24" t="str">
        <f t="shared" si="81"/>
        <v/>
      </c>
      <c r="BY24" s="24" t="str">
        <f t="shared" si="82"/>
        <v/>
      </c>
      <c r="BZ24" s="24" t="str">
        <f t="shared" si="83"/>
        <v/>
      </c>
      <c r="CA24" s="24" t="str">
        <f t="shared" si="84"/>
        <v/>
      </c>
      <c r="CB24" s="24" t="str">
        <f t="shared" si="85"/>
        <v/>
      </c>
      <c r="CC24" s="24" t="str">
        <f t="shared" si="86"/>
        <v/>
      </c>
      <c r="CD24" s="24" t="str">
        <f t="shared" si="87"/>
        <v/>
      </c>
      <c r="CE24" s="24" t="str">
        <f t="shared" si="88"/>
        <v/>
      </c>
      <c r="CF24" s="24" t="str">
        <f t="shared" si="89"/>
        <v/>
      </c>
      <c r="CG24" s="24" t="str">
        <f t="shared" si="90"/>
        <v/>
      </c>
      <c r="CH24" s="24" t="str">
        <f t="shared" si="91"/>
        <v/>
      </c>
      <c r="CI24" s="36"/>
      <c r="CJ24" s="85" t="str">
        <f>IF($B24="","",IF(BW24&lt;(SUM($BW24:$CH24)*Data!$B$170),Data!$B$171,100%))</f>
        <v/>
      </c>
      <c r="CK24" s="85" t="str">
        <f>IF($B24="","",IF(BX24&lt;(SUM($BW24:$CH24)*Data!$B$170),Data!$B$171,100%))</f>
        <v/>
      </c>
      <c r="CL24" s="85" t="str">
        <f>IF($B24="","",IF(BY24&lt;(SUM($BW24:$CH24)*Data!$B$170),Data!$B$171,100%))</f>
        <v/>
      </c>
      <c r="CM24" s="85" t="str">
        <f>IF($B24="","",IF(BZ24&lt;(SUM($BW24:$CH24)*Data!$B$170),Data!$B$171,100%))</f>
        <v/>
      </c>
      <c r="CN24" s="85" t="str">
        <f>IF($B24="","",IF(CA24&lt;(SUM($BW24:$CH24)*Data!$B$170),Data!$B$171,100%))</f>
        <v/>
      </c>
      <c r="CO24" s="85" t="str">
        <f>IF($B24="","",IF(CB24&lt;(SUM($BW24:$CH24)*Data!$B$170),Data!$B$171,100%))</f>
        <v/>
      </c>
      <c r="CP24" s="85" t="str">
        <f>IF($B24="","",IF(CC24&lt;(SUM($BW24:$CH24)*Data!$B$170),Data!$B$171,100%))</f>
        <v/>
      </c>
      <c r="CQ24" s="85" t="str">
        <f>IF($B24="","",IF(CD24&lt;(SUM($BW24:$CH24)*Data!$B$170),Data!$B$171,100%))</f>
        <v/>
      </c>
      <c r="CR24" s="85" t="str">
        <f>IF($B24="","",IF(CE24&lt;(SUM($BW24:$CH24)*Data!$B$170),Data!$B$171,100%))</f>
        <v/>
      </c>
      <c r="CS24" s="85" t="str">
        <f>IF($B24="","",IF(CF24&lt;(SUM($BW24:$CH24)*Data!$B$170),Data!$B$171,100%))</f>
        <v/>
      </c>
      <c r="CT24" s="85" t="str">
        <f>IF($B24="","",IF(CG24&lt;(SUM($BW24:$CH24)*Data!$B$170),Data!$B$171,100%))</f>
        <v/>
      </c>
      <c r="CU24" s="85" t="str">
        <f>IF($B24="","",IF(CH24&lt;(SUM($BW24:$CH24)*Data!$B$170),Data!$B$171,100%))</f>
        <v/>
      </c>
      <c r="CV24" s="39"/>
      <c r="CW24" s="24" t="str">
        <f t="shared" si="92"/>
        <v/>
      </c>
      <c r="CX24" s="24" t="str">
        <f t="shared" si="93"/>
        <v/>
      </c>
      <c r="CY24" s="24" t="str">
        <f t="shared" si="94"/>
        <v/>
      </c>
      <c r="CZ24" s="24" t="str">
        <f t="shared" si="95"/>
        <v/>
      </c>
      <c r="DA24" s="24" t="str">
        <f t="shared" si="96"/>
        <v/>
      </c>
      <c r="DB24" s="24" t="str">
        <f t="shared" si="97"/>
        <v/>
      </c>
      <c r="DC24" s="24" t="str">
        <f t="shared" si="98"/>
        <v/>
      </c>
      <c r="DD24" s="24" t="str">
        <f t="shared" si="99"/>
        <v/>
      </c>
      <c r="DE24" s="24" t="str">
        <f t="shared" si="100"/>
        <v/>
      </c>
      <c r="DF24" s="24" t="str">
        <f t="shared" si="101"/>
        <v/>
      </c>
      <c r="DG24" s="24" t="str">
        <f t="shared" si="102"/>
        <v/>
      </c>
      <c r="DH24" s="24" t="str">
        <f t="shared" si="103"/>
        <v/>
      </c>
      <c r="DI24" s="24" t="str">
        <f t="shared" si="104"/>
        <v/>
      </c>
      <c r="DJ24" s="24" t="str">
        <f t="shared" si="105"/>
        <v/>
      </c>
      <c r="DK24" s="24" t="str">
        <f t="shared" si="106"/>
        <v/>
      </c>
      <c r="DL24" s="24" t="str">
        <f t="shared" si="107"/>
        <v/>
      </c>
      <c r="DM24" s="24" t="str">
        <f t="shared" si="108"/>
        <v/>
      </c>
      <c r="DN24" s="24" t="str">
        <f t="shared" si="109"/>
        <v/>
      </c>
      <c r="DO24" s="24" t="str">
        <f t="shared" si="110"/>
        <v/>
      </c>
      <c r="DP24" s="24" t="str">
        <f t="shared" si="111"/>
        <v/>
      </c>
      <c r="DQ24" s="24" t="str">
        <f t="shared" si="112"/>
        <v/>
      </c>
      <c r="DR24" s="24" t="str">
        <f t="shared" si="113"/>
        <v/>
      </c>
      <c r="DS24" s="24" t="str">
        <f t="shared" si="114"/>
        <v/>
      </c>
      <c r="DT24" s="24" t="str">
        <f t="shared" si="115"/>
        <v/>
      </c>
      <c r="DU24" s="24" t="str">
        <f t="shared" si="116"/>
        <v/>
      </c>
      <c r="DV24" s="24" t="str">
        <f t="shared" si="117"/>
        <v/>
      </c>
      <c r="DW24" s="24" t="str">
        <f t="shared" si="118"/>
        <v/>
      </c>
      <c r="DX24" s="24" t="str">
        <f t="shared" si="119"/>
        <v/>
      </c>
      <c r="DY24" s="24" t="str">
        <f t="shared" si="120"/>
        <v/>
      </c>
      <c r="DZ24" s="24" t="str">
        <f t="shared" si="121"/>
        <v/>
      </c>
      <c r="EA24" s="24" t="str">
        <f t="shared" si="122"/>
        <v/>
      </c>
      <c r="EB24" s="24" t="str">
        <f t="shared" si="123"/>
        <v/>
      </c>
      <c r="EC24" s="24" t="str">
        <f t="shared" si="124"/>
        <v/>
      </c>
      <c r="ED24" s="24" t="str">
        <f t="shared" si="125"/>
        <v/>
      </c>
      <c r="EE24" s="24" t="str">
        <f t="shared" si="126"/>
        <v/>
      </c>
      <c r="EF24" s="24" t="str">
        <f t="shared" si="129"/>
        <v/>
      </c>
      <c r="EG24" s="24" t="str">
        <f t="shared" si="130"/>
        <v/>
      </c>
      <c r="EH24" s="24" t="str">
        <f t="shared" si="131"/>
        <v/>
      </c>
      <c r="EI24" s="85" t="str">
        <f t="shared" si="43"/>
        <v/>
      </c>
      <c r="EJ24" s="85" t="str">
        <f>IF($B24="","",MAX(0,EI24-Data!$B$166))</f>
        <v/>
      </c>
      <c r="EK24" s="88" t="str">
        <f>IF($B24="","",IF($EJ24&gt;0,
AY24*($EG24*Data!$B$166/$EH24),
AY24))</f>
        <v/>
      </c>
      <c r="EL24" s="88" t="str">
        <f>IF($B24="","",IF($EJ24&gt;0,
AZ24*($EG24*Data!$B$166/$EH24),
AZ24))</f>
        <v/>
      </c>
      <c r="EM24" s="88" t="str">
        <f>IF($B24="","",IF($EJ24&gt;0,
BA24*($EG24*Data!$B$166/$EH24),
BA24))</f>
        <v/>
      </c>
      <c r="EN24" s="88" t="str">
        <f>IF($B24="","",IF($EJ24&gt;0,
BB24*($EG24*Data!$B$166/$EH24),
BB24))</f>
        <v/>
      </c>
      <c r="EO24" s="88" t="str">
        <f>IF($B24="","",IF($EJ24&gt;0,
BC24*($EG24*Data!$B$166/$EH24),
BC24))</f>
        <v/>
      </c>
      <c r="EP24" s="88" t="str">
        <f>IF($B24="","",IF($EJ24&gt;0,
BD24*($EG24*Data!$B$166/$EH24),
BD24))</f>
        <v/>
      </c>
      <c r="EQ24" s="88" t="str">
        <f>IF($B24="","",IF($EJ24&gt;0,
BE24*($EG24*Data!$B$166/$EH24),
BE24))</f>
        <v/>
      </c>
      <c r="ER24" s="88" t="str">
        <f>IF($B24="","",IF($EJ24&gt;0,
BF24*($EG24*Data!$B$166/$EH24),
BF24))</f>
        <v/>
      </c>
      <c r="ES24" s="88" t="str">
        <f>IF($B24="","",IF($EJ24&gt;0,
BG24*($EG24*Data!$B$166/$EH24),
BG24))</f>
        <v/>
      </c>
      <c r="ET24" s="88" t="str">
        <f>IF($B24="","",IF($EJ24&gt;0,
BH24*($EG24*Data!$B$166/$EH24),
BH24))</f>
        <v/>
      </c>
      <c r="EU24" s="88" t="str">
        <f>IF($B24="","",IF($EJ24&gt;0,
BI24*($EG24*Data!$B$166/$EH24),
BI24))</f>
        <v/>
      </c>
      <c r="EV24" s="88" t="str">
        <f>IF($B24="","",IF($EJ24&gt;0,
BJ24*($EG24*Data!$B$166/$EH24),
BJ24))</f>
        <v/>
      </c>
      <c r="EW24" s="88" t="str">
        <f t="shared" si="127"/>
        <v/>
      </c>
      <c r="EX24" s="85" t="str">
        <f t="shared" si="128"/>
        <v/>
      </c>
      <c r="EY24" s="88" t="str">
        <f t="shared" si="44"/>
        <v/>
      </c>
      <c r="EZ24" s="24" t="str">
        <f t="shared" si="45"/>
        <v/>
      </c>
      <c r="FA24" s="24" t="str">
        <f t="shared" si="46"/>
        <v/>
      </c>
      <c r="FB24" s="24" t="str">
        <f t="shared" si="47"/>
        <v/>
      </c>
      <c r="FC24" s="24" t="str">
        <f t="shared" si="48"/>
        <v/>
      </c>
      <c r="FD24" s="24" t="str">
        <f t="shared" si="49"/>
        <v/>
      </c>
      <c r="FE24" s="24" t="str">
        <f t="shared" si="50"/>
        <v/>
      </c>
      <c r="FF24" s="24" t="str">
        <f t="shared" si="51"/>
        <v/>
      </c>
      <c r="FG24" s="24" t="str">
        <f t="shared" si="52"/>
        <v/>
      </c>
      <c r="FH24" s="24" t="str">
        <f t="shared" si="53"/>
        <v/>
      </c>
      <c r="FI24" s="24" t="str">
        <f t="shared" si="54"/>
        <v/>
      </c>
      <c r="FJ24" s="24" t="str">
        <f t="shared" si="55"/>
        <v/>
      </c>
      <c r="FK24" s="24" t="str">
        <f t="shared" si="56"/>
        <v/>
      </c>
      <c r="FL24" s="24" t="str">
        <f t="shared" si="57"/>
        <v/>
      </c>
      <c r="FM24" s="24" t="str">
        <f t="shared" si="58"/>
        <v/>
      </c>
      <c r="FN24" s="24" t="str">
        <f t="shared" si="59"/>
        <v/>
      </c>
      <c r="FO24" s="24" t="str">
        <f t="shared" si="60"/>
        <v/>
      </c>
      <c r="FP24" s="24" t="str">
        <f t="shared" si="61"/>
        <v/>
      </c>
      <c r="FQ24" s="24" t="str">
        <f t="shared" si="62"/>
        <v/>
      </c>
      <c r="FR24" s="24" t="str">
        <f t="shared" si="63"/>
        <v/>
      </c>
      <c r="FS24" s="24" t="str">
        <f t="shared" si="64"/>
        <v/>
      </c>
      <c r="FT24" s="24" t="str">
        <f t="shared" si="65"/>
        <v/>
      </c>
      <c r="FU24" s="24" t="str">
        <f t="shared" si="66"/>
        <v/>
      </c>
      <c r="FV24" s="24" t="str">
        <f t="shared" si="67"/>
        <v/>
      </c>
      <c r="FW24" s="24" t="str">
        <f t="shared" si="68"/>
        <v/>
      </c>
      <c r="FX24" s="24" t="str">
        <f t="shared" si="69"/>
        <v/>
      </c>
      <c r="FY24" s="24" t="str">
        <f t="shared" si="70"/>
        <v/>
      </c>
      <c r="FZ24" s="24" t="str">
        <f t="shared" si="71"/>
        <v/>
      </c>
      <c r="GA24" s="24" t="str">
        <f t="shared" si="72"/>
        <v/>
      </c>
      <c r="GB24" s="24" t="str">
        <f t="shared" si="73"/>
        <v/>
      </c>
      <c r="GC24" s="24" t="str">
        <f t="shared" si="74"/>
        <v/>
      </c>
      <c r="GD24" s="24" t="str">
        <f t="shared" si="75"/>
        <v/>
      </c>
      <c r="GE24" s="24" t="str">
        <f t="shared" si="76"/>
        <v/>
      </c>
      <c r="GF24" s="24" t="str">
        <f t="shared" si="77"/>
        <v/>
      </c>
      <c r="GG24" s="24" t="str">
        <f t="shared" si="78"/>
        <v/>
      </c>
      <c r="GH24" s="24" t="str">
        <f t="shared" si="79"/>
        <v/>
      </c>
    </row>
    <row r="25" spans="2:190" s="17" customFormat="1" ht="19.899999999999999" customHeight="1">
      <c r="B25" s="16" t="str">
        <f>IF('3 INPUT SAP DATA'!H29="","",'3 INPUT SAP DATA'!H29)</f>
        <v/>
      </c>
      <c r="C25" s="176" t="str">
        <f>IF($B25="", "", Data!D$22 - INDEX(SAP10TableU1, MATCH('3 INPUT SAP DATA'!$C$6, Data!$C$26:$C$47, 0), MATCH(SHD!BW$8, Data!$D$25:$O$25, 0)))</f>
        <v/>
      </c>
      <c r="D25" s="176" t="str">
        <f>IF($B25="", "", Data!E$22 - INDEX(SAP10TableU1, MATCH('3 INPUT SAP DATA'!$C$6, Data!$C$26:$C$47, 0), MATCH(SHD!BX$8, Data!$D$25:$O$25, 0)))</f>
        <v/>
      </c>
      <c r="E25" s="176" t="str">
        <f>IF($B25="", "", Data!F$22 - INDEX(SAP10TableU1, MATCH('3 INPUT SAP DATA'!$C$6, Data!$C$26:$C$47, 0), MATCH(SHD!BY$8, Data!$D$25:$O$25, 0)))</f>
        <v/>
      </c>
      <c r="F25" s="176" t="str">
        <f>IF($B25="", "", Data!G$22 - INDEX(SAP10TableU1, MATCH('3 INPUT SAP DATA'!$C$6, Data!$C$26:$C$47, 0), MATCH(SHD!BZ$8, Data!$D$25:$O$25, 0)))</f>
        <v/>
      </c>
      <c r="G25" s="176" t="str">
        <f>IF($B25="", "", Data!H$22 - INDEX(SAP10TableU1, MATCH('3 INPUT SAP DATA'!$C$6, Data!$C$26:$C$47, 0), MATCH(SHD!CA$8, Data!$D$25:$O$25, 0)))</f>
        <v/>
      </c>
      <c r="H25" s="176" t="str">
        <f>IF($B25="", "", Data!I$22 - INDEX(SAP10TableU1, MATCH('3 INPUT SAP DATA'!$C$6, Data!$C$26:$C$47, 0), MATCH(SHD!CB$8, Data!$D$25:$O$25, 0)))</f>
        <v/>
      </c>
      <c r="I25" s="176" t="str">
        <f>IF($B25="", "", Data!J$22 - INDEX(SAP10TableU1, MATCH('3 INPUT SAP DATA'!$C$6, Data!$C$26:$C$47, 0), MATCH(SHD!CC$8, Data!$D$25:$O$25, 0)))</f>
        <v/>
      </c>
      <c r="J25" s="176" t="str">
        <f>IF($B25="", "", Data!K$22 - INDEX(SAP10TableU1, MATCH('3 INPUT SAP DATA'!$C$6, Data!$C$26:$C$47, 0), MATCH(SHD!CD$8, Data!$D$25:$O$25, 0)))</f>
        <v/>
      </c>
      <c r="K25" s="176" t="str">
        <f>IF($B25="", "", Data!L$22 - INDEX(SAP10TableU1, MATCH('3 INPUT SAP DATA'!$C$6, Data!$C$26:$C$47, 0), MATCH(SHD!CE$8, Data!$D$25:$O$25, 0)))</f>
        <v/>
      </c>
      <c r="L25" s="176" t="str">
        <f>IF($B25="", "", Data!M$22 - INDEX(SAP10TableU1, MATCH('3 INPUT SAP DATA'!$C$6, Data!$C$26:$C$47, 0), MATCH(SHD!CF$8, Data!$D$25:$O$25, 0)))</f>
        <v/>
      </c>
      <c r="M25" s="176" t="str">
        <f>IF($B25="", "", Data!N$22 - INDEX(SAP10TableU1, MATCH('3 INPUT SAP DATA'!$C$6, Data!$C$26:$C$47, 0), MATCH(SHD!CG$8, Data!$D$25:$O$25, 0)))</f>
        <v/>
      </c>
      <c r="N25" s="176" t="str">
        <f>IF($B25="", "", Data!O$22 - INDEX(SAP10TableU1, MATCH('3 INPUT SAP DATA'!$C$6, Data!$C$26:$C$47, 0), MATCH(SHD!CH$8, Data!$D$25:$O$25, 0)))</f>
        <v/>
      </c>
      <c r="O25" s="24" t="str">
        <f>IF($B25="","",'Infiltration &amp; Ventilation'!H25*0.33*'Infiltration &amp; Ventilation'!$D25*C25*0.024*Data!D$18)</f>
        <v/>
      </c>
      <c r="P25" s="24" t="str">
        <f>IF($B25="","",'Infiltration &amp; Ventilation'!I25*0.33*'Infiltration &amp; Ventilation'!$D25*D25*0.024*Data!E$18)</f>
        <v/>
      </c>
      <c r="Q25" s="24" t="str">
        <f>IF($B25="","",'Infiltration &amp; Ventilation'!J25*0.33*'Infiltration &amp; Ventilation'!$D25*E25*0.024*Data!F$18)</f>
        <v/>
      </c>
      <c r="R25" s="24" t="str">
        <f>IF($B25="","",'Infiltration &amp; Ventilation'!K25*0.33*'Infiltration &amp; Ventilation'!$D25*F25*0.024*Data!G$18)</f>
        <v/>
      </c>
      <c r="S25" s="24" t="str">
        <f>IF($B25="","",'Infiltration &amp; Ventilation'!L25*0.33*'Infiltration &amp; Ventilation'!$D25*G25*0.024*Data!H$18)</f>
        <v/>
      </c>
      <c r="T25" s="24" t="str">
        <f>IF($B25="","",'Infiltration &amp; Ventilation'!M25*0.33*'Infiltration &amp; Ventilation'!$D25*H25*0.024*Data!I$18)</f>
        <v/>
      </c>
      <c r="U25" s="24" t="str">
        <f>IF($B25="","",'Infiltration &amp; Ventilation'!N25*0.33*'Infiltration &amp; Ventilation'!$D25*I25*0.024*Data!J$18)</f>
        <v/>
      </c>
      <c r="V25" s="24" t="str">
        <f>IF($B25="","",'Infiltration &amp; Ventilation'!O25*0.33*'Infiltration &amp; Ventilation'!$D25*J25*0.024*Data!K$18)</f>
        <v/>
      </c>
      <c r="W25" s="24" t="str">
        <f>IF($B25="","",'Infiltration &amp; Ventilation'!P25*0.33*'Infiltration &amp; Ventilation'!$D25*K25*0.024*Data!L$18)</f>
        <v/>
      </c>
      <c r="X25" s="24" t="str">
        <f>IF($B25="","",'Infiltration &amp; Ventilation'!Q25*0.33*'Infiltration &amp; Ventilation'!$D25*L25*0.024*Data!M$18)</f>
        <v/>
      </c>
      <c r="Y25" s="24" t="str">
        <f>IF($B25="","",'Infiltration &amp; Ventilation'!R25*0.33*'Infiltration &amp; Ventilation'!$D25*M25*0.024*Data!N$18)</f>
        <v/>
      </c>
      <c r="Z25" s="24" t="str">
        <f>IF($B25="","",'Infiltration &amp; Ventilation'!S25*0.33*'Infiltration &amp; Ventilation'!$D25*N25*0.024*Data!O$18)</f>
        <v/>
      </c>
      <c r="AA25" s="24" t="str">
        <f>IF($B25="","",'Infiltration &amp; Ventilation'!T25*0.33*'Infiltration &amp; Ventilation'!$D25*C25*0.024*Data!D$18*(100%+Data!$B$162))</f>
        <v/>
      </c>
      <c r="AB25" s="24" t="str">
        <f>IF($B25="","",'Infiltration &amp; Ventilation'!U25*0.33*'Infiltration &amp; Ventilation'!$D25*D25*0.024*Data!E$18*(100%+Data!$B$162))</f>
        <v/>
      </c>
      <c r="AC25" s="24" t="str">
        <f>IF($B25="","",'Infiltration &amp; Ventilation'!V25*0.33*'Infiltration &amp; Ventilation'!$D25*E25*0.024*Data!F$18*(100%+Data!$B$162))</f>
        <v/>
      </c>
      <c r="AD25" s="24" t="str">
        <f>IF($B25="","",'Infiltration &amp; Ventilation'!W25*0.33*'Infiltration &amp; Ventilation'!$D25*F25*0.024*Data!G$18*(100%+Data!$B$162))</f>
        <v/>
      </c>
      <c r="AE25" s="24" t="str">
        <f>IF($B25="","",'Infiltration &amp; Ventilation'!X25*0.33*'Infiltration &amp; Ventilation'!$D25*G25*0.024*Data!H$18*(100%+Data!$B$162))</f>
        <v/>
      </c>
      <c r="AF25" s="24" t="str">
        <f>IF($B25="","",'Infiltration &amp; Ventilation'!Y25*0.33*'Infiltration &amp; Ventilation'!$D25*H25*0.024*Data!I$18*(100%+Data!$B$162))</f>
        <v/>
      </c>
      <c r="AG25" s="24" t="str">
        <f>IF($B25="","",'Infiltration &amp; Ventilation'!Z25*0.33*'Infiltration &amp; Ventilation'!$D25*I25*0.024*Data!J$18*(100%+Data!$B$162))</f>
        <v/>
      </c>
      <c r="AH25" s="24" t="str">
        <f>IF($B25="","",'Infiltration &amp; Ventilation'!AA25*0.33*'Infiltration &amp; Ventilation'!$D25*J25*0.024*Data!K$18*(100%+Data!$B$162))</f>
        <v/>
      </c>
      <c r="AI25" s="24" t="str">
        <f>IF($B25="","",'Infiltration &amp; Ventilation'!AB25*0.33*'Infiltration &amp; Ventilation'!$D25*K25*0.024*Data!L$18*(100%+Data!$B$162))</f>
        <v/>
      </c>
      <c r="AJ25" s="24" t="str">
        <f>IF($B25="","",'Infiltration &amp; Ventilation'!AC25*0.33*'Infiltration &amp; Ventilation'!$D25*L25*0.024*Data!M$18*(100%+Data!$B$162))</f>
        <v/>
      </c>
      <c r="AK25" s="24" t="str">
        <f>IF($B25="","",'Infiltration &amp; Ventilation'!AD25*0.33*'Infiltration &amp; Ventilation'!$D25*M25*0.024*Data!N$18*(100%+Data!$B$162))</f>
        <v/>
      </c>
      <c r="AL25" s="24" t="str">
        <f>IF($B25="","",'Infiltration &amp; Ventilation'!AE25*0.33*'Infiltration &amp; Ventilation'!$D25*N25*0.024*Data!O$18*(100%+Data!$B$162))</f>
        <v/>
      </c>
      <c r="AM25" s="24" t="str">
        <f>IF($B25="","",'3 INPUT SAP DATA'!$U29*C25*0.024*Data!D$18*(100%+Data!$B$152))</f>
        <v/>
      </c>
      <c r="AN25" s="24" t="str">
        <f>IF($B25="","",'3 INPUT SAP DATA'!$U29*D25*0.024*Data!E$18*(100%+Data!$B$152))</f>
        <v/>
      </c>
      <c r="AO25" s="24" t="str">
        <f>IF($B25="","",'3 INPUT SAP DATA'!$U29*E25*0.024*Data!F$18*(100%+Data!$B$152))</f>
        <v/>
      </c>
      <c r="AP25" s="24" t="str">
        <f>IF($B25="","",'3 INPUT SAP DATA'!$U29*F25*0.024*Data!G$18*(100%+Data!$B$152))</f>
        <v/>
      </c>
      <c r="AQ25" s="24" t="str">
        <f>IF($B25="","",'3 INPUT SAP DATA'!$U29*G25*0.024*Data!H$18*(100%+Data!$B$152))</f>
        <v/>
      </c>
      <c r="AR25" s="24" t="str">
        <f>IF($B25="","",'3 INPUT SAP DATA'!$U29*H25*0.024*Data!I$18*(100%+Data!$B$152))</f>
        <v/>
      </c>
      <c r="AS25" s="24" t="str">
        <f>IF($B25="","",'3 INPUT SAP DATA'!$U29*I25*0.024*Data!J$18*(100%+Data!$B$152))</f>
        <v/>
      </c>
      <c r="AT25" s="24" t="str">
        <f>IF($B25="","",'3 INPUT SAP DATA'!$U29*J25*0.024*Data!K$18*(100%+Data!$B$152))</f>
        <v/>
      </c>
      <c r="AU25" s="24" t="str">
        <f>IF($B25="","",'3 INPUT SAP DATA'!$U29*K25*0.024*Data!L$18*(100%+Data!$B$152))</f>
        <v/>
      </c>
      <c r="AV25" s="24" t="str">
        <f>IF($B25="","",'3 INPUT SAP DATA'!$U29*L25*0.024*Data!M$18*(100%+Data!$B$152))</f>
        <v/>
      </c>
      <c r="AW25" s="24" t="str">
        <f>IF($B25="","",'3 INPUT SAP DATA'!$U29*M25*0.024*Data!N$18*(100%+Data!$B$152))</f>
        <v/>
      </c>
      <c r="AX25" s="24" t="str">
        <f>IF($B25="","",'3 INPUT SAP DATA'!$U29*N25*0.024*Data!O$18*(100%+Data!$B$152))</f>
        <v/>
      </c>
      <c r="AY25" s="24" t="str">
        <f>IF($B25="","",'3 INPUT SAP DATA'!V29*0.024*Data!D$18*Utilisation!BK25)</f>
        <v/>
      </c>
      <c r="AZ25" s="24" t="str">
        <f>IF($B25="","",'3 INPUT SAP DATA'!W29*0.024*Data!E$18*Utilisation!BL25)</f>
        <v/>
      </c>
      <c r="BA25" s="24" t="str">
        <f>IF($B25="","",'3 INPUT SAP DATA'!X29*0.024*Data!F$18*Utilisation!BM25)</f>
        <v/>
      </c>
      <c r="BB25" s="24" t="str">
        <f>IF($B25="","",'3 INPUT SAP DATA'!Y29*0.024*Data!G$18*Utilisation!BN25)</f>
        <v/>
      </c>
      <c r="BC25" s="24" t="str">
        <f>IF($B25="","",'3 INPUT SAP DATA'!Z29*0.024*Data!H$18*Utilisation!BO25)</f>
        <v/>
      </c>
      <c r="BD25" s="24" t="str">
        <f>IF($B25="","",'3 INPUT SAP DATA'!AA29*0.024*Data!I$18*Utilisation!BP25)</f>
        <v/>
      </c>
      <c r="BE25" s="24" t="str">
        <f>IF($B25="","",'3 INPUT SAP DATA'!AB29*0.024*Data!J$18*Utilisation!BQ25)</f>
        <v/>
      </c>
      <c r="BF25" s="24" t="str">
        <f>IF($B25="","",'3 INPUT SAP DATA'!AC29*0.024*Data!K$18*Utilisation!BR25)</f>
        <v/>
      </c>
      <c r="BG25" s="24" t="str">
        <f>IF($B25="","",'3 INPUT SAP DATA'!AD29*0.024*Data!L$18*Utilisation!BS25)</f>
        <v/>
      </c>
      <c r="BH25" s="24" t="str">
        <f>IF($B25="","",'3 INPUT SAP DATA'!AE29*0.024*Data!M$18*Utilisation!BT25)</f>
        <v/>
      </c>
      <c r="BI25" s="24" t="str">
        <f>IF($B25="","",'3 INPUT SAP DATA'!AF29*0.024*Data!N$18*Utilisation!BU25)</f>
        <v/>
      </c>
      <c r="BJ25" s="24" t="str">
        <f>IF($B25="","",'3 INPUT SAP DATA'!AG29*0.024*Data!O$18*Utilisation!BV25)</f>
        <v/>
      </c>
      <c r="BK25" s="24" t="str">
        <f>IF($B25="","",IHG!CI26*0.024*Data!D$18*Utilisation!BK25)</f>
        <v/>
      </c>
      <c r="BL25" s="24" t="str">
        <f>IF($B25="","",IHG!CJ26*0.024*Data!E$18*Utilisation!BL25)</f>
        <v/>
      </c>
      <c r="BM25" s="24" t="str">
        <f>IF($B25="","",IHG!CK26*0.024*Data!F$18*Utilisation!BM25)</f>
        <v/>
      </c>
      <c r="BN25" s="24" t="str">
        <f>IF($B25="","",IHG!CL26*0.024*Data!G$18*Utilisation!BN25)</f>
        <v/>
      </c>
      <c r="BO25" s="24" t="str">
        <f>IF($B25="","",IHG!CM26*0.024*Data!H$18*Utilisation!BO25)</f>
        <v/>
      </c>
      <c r="BP25" s="24" t="str">
        <f>IF($B25="","",IHG!CN26*0.024*Data!I$18*Utilisation!BP25)</f>
        <v/>
      </c>
      <c r="BQ25" s="24" t="str">
        <f>IF($B25="","",IHG!CO26*0.024*Data!J$18*Utilisation!BQ25)</f>
        <v/>
      </c>
      <c r="BR25" s="24" t="str">
        <f>IF($B25="","",IHG!CP26*0.024*Data!K$18*Utilisation!BR25)</f>
        <v/>
      </c>
      <c r="BS25" s="24" t="str">
        <f>IF($B25="","",IHG!CQ26*0.024*Data!L$18*Utilisation!BS25)</f>
        <v/>
      </c>
      <c r="BT25" s="24" t="str">
        <f>IF($B25="","",IHG!CR26*0.024*Data!M$18*Utilisation!BT25)</f>
        <v/>
      </c>
      <c r="BU25" s="24" t="str">
        <f>IF($B25="","",IHG!CS26*0.024*Data!N$18*Utilisation!BU25)</f>
        <v/>
      </c>
      <c r="BV25" s="24" t="str">
        <f>IF($B25="","",IHG!CT26*0.024*Data!O$18*Utilisation!BV25)</f>
        <v/>
      </c>
      <c r="BW25" s="24" t="str">
        <f t="shared" si="80"/>
        <v/>
      </c>
      <c r="BX25" s="24" t="str">
        <f t="shared" si="81"/>
        <v/>
      </c>
      <c r="BY25" s="24" t="str">
        <f t="shared" si="82"/>
        <v/>
      </c>
      <c r="BZ25" s="24" t="str">
        <f t="shared" si="83"/>
        <v/>
      </c>
      <c r="CA25" s="24" t="str">
        <f t="shared" si="84"/>
        <v/>
      </c>
      <c r="CB25" s="24" t="str">
        <f t="shared" si="85"/>
        <v/>
      </c>
      <c r="CC25" s="24" t="str">
        <f t="shared" si="86"/>
        <v/>
      </c>
      <c r="CD25" s="24" t="str">
        <f t="shared" si="87"/>
        <v/>
      </c>
      <c r="CE25" s="24" t="str">
        <f t="shared" si="88"/>
        <v/>
      </c>
      <c r="CF25" s="24" t="str">
        <f t="shared" si="89"/>
        <v/>
      </c>
      <c r="CG25" s="24" t="str">
        <f t="shared" si="90"/>
        <v/>
      </c>
      <c r="CH25" s="24" t="str">
        <f t="shared" si="91"/>
        <v/>
      </c>
      <c r="CI25" s="36"/>
      <c r="CJ25" s="85" t="str">
        <f>IF($B25="","",IF(BW25&lt;(SUM($BW25:$CH25)*Data!$B$170),Data!$B$171,100%))</f>
        <v/>
      </c>
      <c r="CK25" s="85" t="str">
        <f>IF($B25="","",IF(BX25&lt;(SUM($BW25:$CH25)*Data!$B$170),Data!$B$171,100%))</f>
        <v/>
      </c>
      <c r="CL25" s="85" t="str">
        <f>IF($B25="","",IF(BY25&lt;(SUM($BW25:$CH25)*Data!$B$170),Data!$B$171,100%))</f>
        <v/>
      </c>
      <c r="CM25" s="85" t="str">
        <f>IF($B25="","",IF(BZ25&lt;(SUM($BW25:$CH25)*Data!$B$170),Data!$B$171,100%))</f>
        <v/>
      </c>
      <c r="CN25" s="85" t="str">
        <f>IF($B25="","",IF(CA25&lt;(SUM($BW25:$CH25)*Data!$B$170),Data!$B$171,100%))</f>
        <v/>
      </c>
      <c r="CO25" s="85" t="str">
        <f>IF($B25="","",IF(CB25&lt;(SUM($BW25:$CH25)*Data!$B$170),Data!$B$171,100%))</f>
        <v/>
      </c>
      <c r="CP25" s="85" t="str">
        <f>IF($B25="","",IF(CC25&lt;(SUM($BW25:$CH25)*Data!$B$170),Data!$B$171,100%))</f>
        <v/>
      </c>
      <c r="CQ25" s="85" t="str">
        <f>IF($B25="","",IF(CD25&lt;(SUM($BW25:$CH25)*Data!$B$170),Data!$B$171,100%))</f>
        <v/>
      </c>
      <c r="CR25" s="85" t="str">
        <f>IF($B25="","",IF(CE25&lt;(SUM($BW25:$CH25)*Data!$B$170),Data!$B$171,100%))</f>
        <v/>
      </c>
      <c r="CS25" s="85" t="str">
        <f>IF($B25="","",IF(CF25&lt;(SUM($BW25:$CH25)*Data!$B$170),Data!$B$171,100%))</f>
        <v/>
      </c>
      <c r="CT25" s="85" t="str">
        <f>IF($B25="","",IF(CG25&lt;(SUM($BW25:$CH25)*Data!$B$170),Data!$B$171,100%))</f>
        <v/>
      </c>
      <c r="CU25" s="85" t="str">
        <f>IF($B25="","",IF(CH25&lt;(SUM($BW25:$CH25)*Data!$B$170),Data!$B$171,100%))</f>
        <v/>
      </c>
      <c r="CV25" s="39"/>
      <c r="CW25" s="24" t="str">
        <f t="shared" si="92"/>
        <v/>
      </c>
      <c r="CX25" s="24" t="str">
        <f t="shared" si="93"/>
        <v/>
      </c>
      <c r="CY25" s="24" t="str">
        <f t="shared" si="94"/>
        <v/>
      </c>
      <c r="CZ25" s="24" t="str">
        <f t="shared" si="95"/>
        <v/>
      </c>
      <c r="DA25" s="24" t="str">
        <f t="shared" si="96"/>
        <v/>
      </c>
      <c r="DB25" s="24" t="str">
        <f t="shared" si="97"/>
        <v/>
      </c>
      <c r="DC25" s="24" t="str">
        <f t="shared" si="98"/>
        <v/>
      </c>
      <c r="DD25" s="24" t="str">
        <f t="shared" si="99"/>
        <v/>
      </c>
      <c r="DE25" s="24" t="str">
        <f t="shared" si="100"/>
        <v/>
      </c>
      <c r="DF25" s="24" t="str">
        <f t="shared" si="101"/>
        <v/>
      </c>
      <c r="DG25" s="24" t="str">
        <f t="shared" si="102"/>
        <v/>
      </c>
      <c r="DH25" s="24" t="str">
        <f t="shared" si="103"/>
        <v/>
      </c>
      <c r="DI25" s="24" t="str">
        <f t="shared" si="104"/>
        <v/>
      </c>
      <c r="DJ25" s="24" t="str">
        <f t="shared" si="105"/>
        <v/>
      </c>
      <c r="DK25" s="24" t="str">
        <f t="shared" si="106"/>
        <v/>
      </c>
      <c r="DL25" s="24" t="str">
        <f t="shared" si="107"/>
        <v/>
      </c>
      <c r="DM25" s="24" t="str">
        <f t="shared" si="108"/>
        <v/>
      </c>
      <c r="DN25" s="24" t="str">
        <f t="shared" si="109"/>
        <v/>
      </c>
      <c r="DO25" s="24" t="str">
        <f t="shared" si="110"/>
        <v/>
      </c>
      <c r="DP25" s="24" t="str">
        <f t="shared" si="111"/>
        <v/>
      </c>
      <c r="DQ25" s="24" t="str">
        <f t="shared" si="112"/>
        <v/>
      </c>
      <c r="DR25" s="24" t="str">
        <f t="shared" si="113"/>
        <v/>
      </c>
      <c r="DS25" s="24" t="str">
        <f t="shared" si="114"/>
        <v/>
      </c>
      <c r="DT25" s="24" t="str">
        <f t="shared" si="115"/>
        <v/>
      </c>
      <c r="DU25" s="24" t="str">
        <f t="shared" si="116"/>
        <v/>
      </c>
      <c r="DV25" s="24" t="str">
        <f t="shared" si="117"/>
        <v/>
      </c>
      <c r="DW25" s="24" t="str">
        <f t="shared" si="118"/>
        <v/>
      </c>
      <c r="DX25" s="24" t="str">
        <f t="shared" si="119"/>
        <v/>
      </c>
      <c r="DY25" s="24" t="str">
        <f t="shared" si="120"/>
        <v/>
      </c>
      <c r="DZ25" s="24" t="str">
        <f t="shared" si="121"/>
        <v/>
      </c>
      <c r="EA25" s="24" t="str">
        <f t="shared" si="122"/>
        <v/>
      </c>
      <c r="EB25" s="24" t="str">
        <f t="shared" si="123"/>
        <v/>
      </c>
      <c r="EC25" s="24" t="str">
        <f t="shared" si="124"/>
        <v/>
      </c>
      <c r="ED25" s="24" t="str">
        <f t="shared" si="125"/>
        <v/>
      </c>
      <c r="EE25" s="24" t="str">
        <f t="shared" si="126"/>
        <v/>
      </c>
      <c r="EF25" s="24" t="str">
        <f t="shared" si="129"/>
        <v/>
      </c>
      <c r="EG25" s="24" t="str">
        <f t="shared" si="130"/>
        <v/>
      </c>
      <c r="EH25" s="24" t="str">
        <f t="shared" si="131"/>
        <v/>
      </c>
      <c r="EI25" s="85" t="str">
        <f t="shared" si="43"/>
        <v/>
      </c>
      <c r="EJ25" s="85" t="str">
        <f>IF($B25="","",MAX(0,EI25-Data!$B$166))</f>
        <v/>
      </c>
      <c r="EK25" s="88" t="str">
        <f>IF($B25="","",IF($EJ25&gt;0,
AY25*($EG25*Data!$B$166/$EH25),
AY25))</f>
        <v/>
      </c>
      <c r="EL25" s="88" t="str">
        <f>IF($B25="","",IF($EJ25&gt;0,
AZ25*($EG25*Data!$B$166/$EH25),
AZ25))</f>
        <v/>
      </c>
      <c r="EM25" s="88" t="str">
        <f>IF($B25="","",IF($EJ25&gt;0,
BA25*($EG25*Data!$B$166/$EH25),
BA25))</f>
        <v/>
      </c>
      <c r="EN25" s="88" t="str">
        <f>IF($B25="","",IF($EJ25&gt;0,
BB25*($EG25*Data!$B$166/$EH25),
BB25))</f>
        <v/>
      </c>
      <c r="EO25" s="88" t="str">
        <f>IF($B25="","",IF($EJ25&gt;0,
BC25*($EG25*Data!$B$166/$EH25),
BC25))</f>
        <v/>
      </c>
      <c r="EP25" s="88" t="str">
        <f>IF($B25="","",IF($EJ25&gt;0,
BD25*($EG25*Data!$B$166/$EH25),
BD25))</f>
        <v/>
      </c>
      <c r="EQ25" s="88" t="str">
        <f>IF($B25="","",IF($EJ25&gt;0,
BE25*($EG25*Data!$B$166/$EH25),
BE25))</f>
        <v/>
      </c>
      <c r="ER25" s="88" t="str">
        <f>IF($B25="","",IF($EJ25&gt;0,
BF25*($EG25*Data!$B$166/$EH25),
BF25))</f>
        <v/>
      </c>
      <c r="ES25" s="88" t="str">
        <f>IF($B25="","",IF($EJ25&gt;0,
BG25*($EG25*Data!$B$166/$EH25),
BG25))</f>
        <v/>
      </c>
      <c r="ET25" s="88" t="str">
        <f>IF($B25="","",IF($EJ25&gt;0,
BH25*($EG25*Data!$B$166/$EH25),
BH25))</f>
        <v/>
      </c>
      <c r="EU25" s="88" t="str">
        <f>IF($B25="","",IF($EJ25&gt;0,
BI25*($EG25*Data!$B$166/$EH25),
BI25))</f>
        <v/>
      </c>
      <c r="EV25" s="88" t="str">
        <f>IF($B25="","",IF($EJ25&gt;0,
BJ25*($EG25*Data!$B$166/$EH25),
BJ25))</f>
        <v/>
      </c>
      <c r="EW25" s="88" t="str">
        <f t="shared" si="127"/>
        <v/>
      </c>
      <c r="EX25" s="85" t="str">
        <f t="shared" si="128"/>
        <v/>
      </c>
      <c r="EY25" s="88" t="str">
        <f t="shared" si="44"/>
        <v/>
      </c>
      <c r="EZ25" s="24" t="str">
        <f t="shared" si="45"/>
        <v/>
      </c>
      <c r="FA25" s="24" t="str">
        <f t="shared" si="46"/>
        <v/>
      </c>
      <c r="FB25" s="24" t="str">
        <f t="shared" si="47"/>
        <v/>
      </c>
      <c r="FC25" s="24" t="str">
        <f t="shared" si="48"/>
        <v/>
      </c>
      <c r="FD25" s="24" t="str">
        <f t="shared" si="49"/>
        <v/>
      </c>
      <c r="FE25" s="24" t="str">
        <f t="shared" si="50"/>
        <v/>
      </c>
      <c r="FF25" s="24" t="str">
        <f t="shared" si="51"/>
        <v/>
      </c>
      <c r="FG25" s="24" t="str">
        <f t="shared" si="52"/>
        <v/>
      </c>
      <c r="FH25" s="24" t="str">
        <f t="shared" si="53"/>
        <v/>
      </c>
      <c r="FI25" s="24" t="str">
        <f t="shared" si="54"/>
        <v/>
      </c>
      <c r="FJ25" s="24" t="str">
        <f t="shared" si="55"/>
        <v/>
      </c>
      <c r="FK25" s="24" t="str">
        <f t="shared" si="56"/>
        <v/>
      </c>
      <c r="FL25" s="24" t="str">
        <f t="shared" si="57"/>
        <v/>
      </c>
      <c r="FM25" s="24" t="str">
        <f t="shared" si="58"/>
        <v/>
      </c>
      <c r="FN25" s="24" t="str">
        <f t="shared" si="59"/>
        <v/>
      </c>
      <c r="FO25" s="24" t="str">
        <f t="shared" si="60"/>
        <v/>
      </c>
      <c r="FP25" s="24" t="str">
        <f t="shared" si="61"/>
        <v/>
      </c>
      <c r="FQ25" s="24" t="str">
        <f t="shared" si="62"/>
        <v/>
      </c>
      <c r="FR25" s="24" t="str">
        <f t="shared" si="63"/>
        <v/>
      </c>
      <c r="FS25" s="24" t="str">
        <f t="shared" si="64"/>
        <v/>
      </c>
      <c r="FT25" s="24" t="str">
        <f t="shared" si="65"/>
        <v/>
      </c>
      <c r="FU25" s="24" t="str">
        <f t="shared" si="66"/>
        <v/>
      </c>
      <c r="FV25" s="24" t="str">
        <f t="shared" si="67"/>
        <v/>
      </c>
      <c r="FW25" s="24" t="str">
        <f t="shared" si="68"/>
        <v/>
      </c>
      <c r="FX25" s="24" t="str">
        <f t="shared" si="69"/>
        <v/>
      </c>
      <c r="FY25" s="24" t="str">
        <f t="shared" si="70"/>
        <v/>
      </c>
      <c r="FZ25" s="24" t="str">
        <f t="shared" si="71"/>
        <v/>
      </c>
      <c r="GA25" s="24" t="str">
        <f t="shared" si="72"/>
        <v/>
      </c>
      <c r="GB25" s="24" t="str">
        <f t="shared" si="73"/>
        <v/>
      </c>
      <c r="GC25" s="24" t="str">
        <f t="shared" si="74"/>
        <v/>
      </c>
      <c r="GD25" s="24" t="str">
        <f t="shared" si="75"/>
        <v/>
      </c>
      <c r="GE25" s="24" t="str">
        <f t="shared" si="76"/>
        <v/>
      </c>
      <c r="GF25" s="24" t="str">
        <f t="shared" si="77"/>
        <v/>
      </c>
      <c r="GG25" s="24" t="str">
        <f t="shared" si="78"/>
        <v/>
      </c>
      <c r="GH25" s="24" t="str">
        <f t="shared" si="79"/>
        <v/>
      </c>
    </row>
    <row r="26" spans="2:190" s="17" customFormat="1" ht="19.899999999999999" customHeight="1">
      <c r="B26" s="16" t="str">
        <f>IF('3 INPUT SAP DATA'!H30="","",'3 INPUT SAP DATA'!H30)</f>
        <v/>
      </c>
      <c r="C26" s="176" t="str">
        <f>IF($B26="", "", Data!D$22 - INDEX(SAP10TableU1, MATCH('3 INPUT SAP DATA'!$C$6, Data!$C$26:$C$47, 0), MATCH(SHD!BW$8, Data!$D$25:$O$25, 0)))</f>
        <v/>
      </c>
      <c r="D26" s="176" t="str">
        <f>IF($B26="", "", Data!E$22 - INDEX(SAP10TableU1, MATCH('3 INPUT SAP DATA'!$C$6, Data!$C$26:$C$47, 0), MATCH(SHD!BX$8, Data!$D$25:$O$25, 0)))</f>
        <v/>
      </c>
      <c r="E26" s="176" t="str">
        <f>IF($B26="", "", Data!F$22 - INDEX(SAP10TableU1, MATCH('3 INPUT SAP DATA'!$C$6, Data!$C$26:$C$47, 0), MATCH(SHD!BY$8, Data!$D$25:$O$25, 0)))</f>
        <v/>
      </c>
      <c r="F26" s="176" t="str">
        <f>IF($B26="", "", Data!G$22 - INDEX(SAP10TableU1, MATCH('3 INPUT SAP DATA'!$C$6, Data!$C$26:$C$47, 0), MATCH(SHD!BZ$8, Data!$D$25:$O$25, 0)))</f>
        <v/>
      </c>
      <c r="G26" s="176" t="str">
        <f>IF($B26="", "", Data!H$22 - INDEX(SAP10TableU1, MATCH('3 INPUT SAP DATA'!$C$6, Data!$C$26:$C$47, 0), MATCH(SHD!CA$8, Data!$D$25:$O$25, 0)))</f>
        <v/>
      </c>
      <c r="H26" s="176" t="str">
        <f>IF($B26="", "", Data!I$22 - INDEX(SAP10TableU1, MATCH('3 INPUT SAP DATA'!$C$6, Data!$C$26:$C$47, 0), MATCH(SHD!CB$8, Data!$D$25:$O$25, 0)))</f>
        <v/>
      </c>
      <c r="I26" s="176" t="str">
        <f>IF($B26="", "", Data!J$22 - INDEX(SAP10TableU1, MATCH('3 INPUT SAP DATA'!$C$6, Data!$C$26:$C$47, 0), MATCH(SHD!CC$8, Data!$D$25:$O$25, 0)))</f>
        <v/>
      </c>
      <c r="J26" s="176" t="str">
        <f>IF($B26="", "", Data!K$22 - INDEX(SAP10TableU1, MATCH('3 INPUT SAP DATA'!$C$6, Data!$C$26:$C$47, 0), MATCH(SHD!CD$8, Data!$D$25:$O$25, 0)))</f>
        <v/>
      </c>
      <c r="K26" s="176" t="str">
        <f>IF($B26="", "", Data!L$22 - INDEX(SAP10TableU1, MATCH('3 INPUT SAP DATA'!$C$6, Data!$C$26:$C$47, 0), MATCH(SHD!CE$8, Data!$D$25:$O$25, 0)))</f>
        <v/>
      </c>
      <c r="L26" s="176" t="str">
        <f>IF($B26="", "", Data!M$22 - INDEX(SAP10TableU1, MATCH('3 INPUT SAP DATA'!$C$6, Data!$C$26:$C$47, 0), MATCH(SHD!CF$8, Data!$D$25:$O$25, 0)))</f>
        <v/>
      </c>
      <c r="M26" s="176" t="str">
        <f>IF($B26="", "", Data!N$22 - INDEX(SAP10TableU1, MATCH('3 INPUT SAP DATA'!$C$6, Data!$C$26:$C$47, 0), MATCH(SHD!CG$8, Data!$D$25:$O$25, 0)))</f>
        <v/>
      </c>
      <c r="N26" s="176" t="str">
        <f>IF($B26="", "", Data!O$22 - INDEX(SAP10TableU1, MATCH('3 INPUT SAP DATA'!$C$6, Data!$C$26:$C$47, 0), MATCH(SHD!CH$8, Data!$D$25:$O$25, 0)))</f>
        <v/>
      </c>
      <c r="O26" s="24" t="str">
        <f>IF($B26="","",'Infiltration &amp; Ventilation'!H26*0.33*'Infiltration &amp; Ventilation'!$D26*C26*0.024*Data!D$18)</f>
        <v/>
      </c>
      <c r="P26" s="24" t="str">
        <f>IF($B26="","",'Infiltration &amp; Ventilation'!I26*0.33*'Infiltration &amp; Ventilation'!$D26*D26*0.024*Data!E$18)</f>
        <v/>
      </c>
      <c r="Q26" s="24" t="str">
        <f>IF($B26="","",'Infiltration &amp; Ventilation'!J26*0.33*'Infiltration &amp; Ventilation'!$D26*E26*0.024*Data!F$18)</f>
        <v/>
      </c>
      <c r="R26" s="24" t="str">
        <f>IF($B26="","",'Infiltration &amp; Ventilation'!K26*0.33*'Infiltration &amp; Ventilation'!$D26*F26*0.024*Data!G$18)</f>
        <v/>
      </c>
      <c r="S26" s="24" t="str">
        <f>IF($B26="","",'Infiltration &amp; Ventilation'!L26*0.33*'Infiltration &amp; Ventilation'!$D26*G26*0.024*Data!H$18)</f>
        <v/>
      </c>
      <c r="T26" s="24" t="str">
        <f>IF($B26="","",'Infiltration &amp; Ventilation'!M26*0.33*'Infiltration &amp; Ventilation'!$D26*H26*0.024*Data!I$18)</f>
        <v/>
      </c>
      <c r="U26" s="24" t="str">
        <f>IF($B26="","",'Infiltration &amp; Ventilation'!N26*0.33*'Infiltration &amp; Ventilation'!$D26*I26*0.024*Data!J$18)</f>
        <v/>
      </c>
      <c r="V26" s="24" t="str">
        <f>IF($B26="","",'Infiltration &amp; Ventilation'!O26*0.33*'Infiltration &amp; Ventilation'!$D26*J26*0.024*Data!K$18)</f>
        <v/>
      </c>
      <c r="W26" s="24" t="str">
        <f>IF($B26="","",'Infiltration &amp; Ventilation'!P26*0.33*'Infiltration &amp; Ventilation'!$D26*K26*0.024*Data!L$18)</f>
        <v/>
      </c>
      <c r="X26" s="24" t="str">
        <f>IF($B26="","",'Infiltration &amp; Ventilation'!Q26*0.33*'Infiltration &amp; Ventilation'!$D26*L26*0.024*Data!M$18)</f>
        <v/>
      </c>
      <c r="Y26" s="24" t="str">
        <f>IF($B26="","",'Infiltration &amp; Ventilation'!R26*0.33*'Infiltration &amp; Ventilation'!$D26*M26*0.024*Data!N$18)</f>
        <v/>
      </c>
      <c r="Z26" s="24" t="str">
        <f>IF($B26="","",'Infiltration &amp; Ventilation'!S26*0.33*'Infiltration &amp; Ventilation'!$D26*N26*0.024*Data!O$18)</f>
        <v/>
      </c>
      <c r="AA26" s="24" t="str">
        <f>IF($B26="","",'Infiltration &amp; Ventilation'!T26*0.33*'Infiltration &amp; Ventilation'!$D26*C26*0.024*Data!D$18*(100%+Data!$B$162))</f>
        <v/>
      </c>
      <c r="AB26" s="24" t="str">
        <f>IF($B26="","",'Infiltration &amp; Ventilation'!U26*0.33*'Infiltration &amp; Ventilation'!$D26*D26*0.024*Data!E$18*(100%+Data!$B$162))</f>
        <v/>
      </c>
      <c r="AC26" s="24" t="str">
        <f>IF($B26="","",'Infiltration &amp; Ventilation'!V26*0.33*'Infiltration &amp; Ventilation'!$D26*E26*0.024*Data!F$18*(100%+Data!$B$162))</f>
        <v/>
      </c>
      <c r="AD26" s="24" t="str">
        <f>IF($B26="","",'Infiltration &amp; Ventilation'!W26*0.33*'Infiltration &amp; Ventilation'!$D26*F26*0.024*Data!G$18*(100%+Data!$B$162))</f>
        <v/>
      </c>
      <c r="AE26" s="24" t="str">
        <f>IF($B26="","",'Infiltration &amp; Ventilation'!X26*0.33*'Infiltration &amp; Ventilation'!$D26*G26*0.024*Data!H$18*(100%+Data!$B$162))</f>
        <v/>
      </c>
      <c r="AF26" s="24" t="str">
        <f>IF($B26="","",'Infiltration &amp; Ventilation'!Y26*0.33*'Infiltration &amp; Ventilation'!$D26*H26*0.024*Data!I$18*(100%+Data!$B$162))</f>
        <v/>
      </c>
      <c r="AG26" s="24" t="str">
        <f>IF($B26="","",'Infiltration &amp; Ventilation'!Z26*0.33*'Infiltration &amp; Ventilation'!$D26*I26*0.024*Data!J$18*(100%+Data!$B$162))</f>
        <v/>
      </c>
      <c r="AH26" s="24" t="str">
        <f>IF($B26="","",'Infiltration &amp; Ventilation'!AA26*0.33*'Infiltration &amp; Ventilation'!$D26*J26*0.024*Data!K$18*(100%+Data!$B$162))</f>
        <v/>
      </c>
      <c r="AI26" s="24" t="str">
        <f>IF($B26="","",'Infiltration &amp; Ventilation'!AB26*0.33*'Infiltration &amp; Ventilation'!$D26*K26*0.024*Data!L$18*(100%+Data!$B$162))</f>
        <v/>
      </c>
      <c r="AJ26" s="24" t="str">
        <f>IF($B26="","",'Infiltration &amp; Ventilation'!AC26*0.33*'Infiltration &amp; Ventilation'!$D26*L26*0.024*Data!M$18*(100%+Data!$B$162))</f>
        <v/>
      </c>
      <c r="AK26" s="24" t="str">
        <f>IF($B26="","",'Infiltration &amp; Ventilation'!AD26*0.33*'Infiltration &amp; Ventilation'!$D26*M26*0.024*Data!N$18*(100%+Data!$B$162))</f>
        <v/>
      </c>
      <c r="AL26" s="24" t="str">
        <f>IF($B26="","",'Infiltration &amp; Ventilation'!AE26*0.33*'Infiltration &amp; Ventilation'!$D26*N26*0.024*Data!O$18*(100%+Data!$B$162))</f>
        <v/>
      </c>
      <c r="AM26" s="24" t="str">
        <f>IF($B26="","",'3 INPUT SAP DATA'!$U30*C26*0.024*Data!D$18*(100%+Data!$B$152))</f>
        <v/>
      </c>
      <c r="AN26" s="24" t="str">
        <f>IF($B26="","",'3 INPUT SAP DATA'!$U30*D26*0.024*Data!E$18*(100%+Data!$B$152))</f>
        <v/>
      </c>
      <c r="AO26" s="24" t="str">
        <f>IF($B26="","",'3 INPUT SAP DATA'!$U30*E26*0.024*Data!F$18*(100%+Data!$B$152))</f>
        <v/>
      </c>
      <c r="AP26" s="24" t="str">
        <f>IF($B26="","",'3 INPUT SAP DATA'!$U30*F26*0.024*Data!G$18*(100%+Data!$B$152))</f>
        <v/>
      </c>
      <c r="AQ26" s="24" t="str">
        <f>IF($B26="","",'3 INPUT SAP DATA'!$U30*G26*0.024*Data!H$18*(100%+Data!$B$152))</f>
        <v/>
      </c>
      <c r="AR26" s="24" t="str">
        <f>IF($B26="","",'3 INPUT SAP DATA'!$U30*H26*0.024*Data!I$18*(100%+Data!$B$152))</f>
        <v/>
      </c>
      <c r="AS26" s="24" t="str">
        <f>IF($B26="","",'3 INPUT SAP DATA'!$U30*I26*0.024*Data!J$18*(100%+Data!$B$152))</f>
        <v/>
      </c>
      <c r="AT26" s="24" t="str">
        <f>IF($B26="","",'3 INPUT SAP DATA'!$U30*J26*0.024*Data!K$18*(100%+Data!$B$152))</f>
        <v/>
      </c>
      <c r="AU26" s="24" t="str">
        <f>IF($B26="","",'3 INPUT SAP DATA'!$U30*K26*0.024*Data!L$18*(100%+Data!$B$152))</f>
        <v/>
      </c>
      <c r="AV26" s="24" t="str">
        <f>IF($B26="","",'3 INPUT SAP DATA'!$U30*L26*0.024*Data!M$18*(100%+Data!$B$152))</f>
        <v/>
      </c>
      <c r="AW26" s="24" t="str">
        <f>IF($B26="","",'3 INPUT SAP DATA'!$U30*M26*0.024*Data!N$18*(100%+Data!$B$152))</f>
        <v/>
      </c>
      <c r="AX26" s="24" t="str">
        <f>IF($B26="","",'3 INPUT SAP DATA'!$U30*N26*0.024*Data!O$18*(100%+Data!$B$152))</f>
        <v/>
      </c>
      <c r="AY26" s="24" t="str">
        <f>IF($B26="","",'3 INPUT SAP DATA'!V30*0.024*Data!D$18*Utilisation!BK26)</f>
        <v/>
      </c>
      <c r="AZ26" s="24" t="str">
        <f>IF($B26="","",'3 INPUT SAP DATA'!W30*0.024*Data!E$18*Utilisation!BL26)</f>
        <v/>
      </c>
      <c r="BA26" s="24" t="str">
        <f>IF($B26="","",'3 INPUT SAP DATA'!X30*0.024*Data!F$18*Utilisation!BM26)</f>
        <v/>
      </c>
      <c r="BB26" s="24" t="str">
        <f>IF($B26="","",'3 INPUT SAP DATA'!Y30*0.024*Data!G$18*Utilisation!BN26)</f>
        <v/>
      </c>
      <c r="BC26" s="24" t="str">
        <f>IF($B26="","",'3 INPUT SAP DATA'!Z30*0.024*Data!H$18*Utilisation!BO26)</f>
        <v/>
      </c>
      <c r="BD26" s="24" t="str">
        <f>IF($B26="","",'3 INPUT SAP DATA'!AA30*0.024*Data!I$18*Utilisation!BP26)</f>
        <v/>
      </c>
      <c r="BE26" s="24" t="str">
        <f>IF($B26="","",'3 INPUT SAP DATA'!AB30*0.024*Data!J$18*Utilisation!BQ26)</f>
        <v/>
      </c>
      <c r="BF26" s="24" t="str">
        <f>IF($B26="","",'3 INPUT SAP DATA'!AC30*0.024*Data!K$18*Utilisation!BR26)</f>
        <v/>
      </c>
      <c r="BG26" s="24" t="str">
        <f>IF($B26="","",'3 INPUT SAP DATA'!AD30*0.024*Data!L$18*Utilisation!BS26)</f>
        <v/>
      </c>
      <c r="BH26" s="24" t="str">
        <f>IF($B26="","",'3 INPUT SAP DATA'!AE30*0.024*Data!M$18*Utilisation!BT26)</f>
        <v/>
      </c>
      <c r="BI26" s="24" t="str">
        <f>IF($B26="","",'3 INPUT SAP DATA'!AF30*0.024*Data!N$18*Utilisation!BU26)</f>
        <v/>
      </c>
      <c r="BJ26" s="24" t="str">
        <f>IF($B26="","",'3 INPUT SAP DATA'!AG30*0.024*Data!O$18*Utilisation!BV26)</f>
        <v/>
      </c>
      <c r="BK26" s="24" t="str">
        <f>IF($B26="","",IHG!CI27*0.024*Data!D$18*Utilisation!BK26)</f>
        <v/>
      </c>
      <c r="BL26" s="24" t="str">
        <f>IF($B26="","",IHG!CJ27*0.024*Data!E$18*Utilisation!BL26)</f>
        <v/>
      </c>
      <c r="BM26" s="24" t="str">
        <f>IF($B26="","",IHG!CK27*0.024*Data!F$18*Utilisation!BM26)</f>
        <v/>
      </c>
      <c r="BN26" s="24" t="str">
        <f>IF($B26="","",IHG!CL27*0.024*Data!G$18*Utilisation!BN26)</f>
        <v/>
      </c>
      <c r="BO26" s="24" t="str">
        <f>IF($B26="","",IHG!CM27*0.024*Data!H$18*Utilisation!BO26)</f>
        <v/>
      </c>
      <c r="BP26" s="24" t="str">
        <f>IF($B26="","",IHG!CN27*0.024*Data!I$18*Utilisation!BP26)</f>
        <v/>
      </c>
      <c r="BQ26" s="24" t="str">
        <f>IF($B26="","",IHG!CO27*0.024*Data!J$18*Utilisation!BQ26)</f>
        <v/>
      </c>
      <c r="BR26" s="24" t="str">
        <f>IF($B26="","",IHG!CP27*0.024*Data!K$18*Utilisation!BR26)</f>
        <v/>
      </c>
      <c r="BS26" s="24" t="str">
        <f>IF($B26="","",IHG!CQ27*0.024*Data!L$18*Utilisation!BS26)</f>
        <v/>
      </c>
      <c r="BT26" s="24" t="str">
        <f>IF($B26="","",IHG!CR27*0.024*Data!M$18*Utilisation!BT26)</f>
        <v/>
      </c>
      <c r="BU26" s="24" t="str">
        <f>IF($B26="","",IHG!CS27*0.024*Data!N$18*Utilisation!BU26)</f>
        <v/>
      </c>
      <c r="BV26" s="24" t="str">
        <f>IF($B26="","",IHG!CT27*0.024*Data!O$18*Utilisation!BV26)</f>
        <v/>
      </c>
      <c r="BW26" s="24" t="str">
        <f t="shared" si="80"/>
        <v/>
      </c>
      <c r="BX26" s="24" t="str">
        <f t="shared" si="81"/>
        <v/>
      </c>
      <c r="BY26" s="24" t="str">
        <f t="shared" si="82"/>
        <v/>
      </c>
      <c r="BZ26" s="24" t="str">
        <f t="shared" si="83"/>
        <v/>
      </c>
      <c r="CA26" s="24" t="str">
        <f t="shared" si="84"/>
        <v/>
      </c>
      <c r="CB26" s="24" t="str">
        <f t="shared" si="85"/>
        <v/>
      </c>
      <c r="CC26" s="24" t="str">
        <f t="shared" si="86"/>
        <v/>
      </c>
      <c r="CD26" s="24" t="str">
        <f t="shared" si="87"/>
        <v/>
      </c>
      <c r="CE26" s="24" t="str">
        <f t="shared" si="88"/>
        <v/>
      </c>
      <c r="CF26" s="24" t="str">
        <f t="shared" si="89"/>
        <v/>
      </c>
      <c r="CG26" s="24" t="str">
        <f t="shared" si="90"/>
        <v/>
      </c>
      <c r="CH26" s="24" t="str">
        <f t="shared" si="91"/>
        <v/>
      </c>
      <c r="CI26" s="36"/>
      <c r="CJ26" s="85" t="str">
        <f>IF($B26="","",IF(BW26&lt;(SUM($BW26:$CH26)*Data!$B$170),Data!$B$171,100%))</f>
        <v/>
      </c>
      <c r="CK26" s="85" t="str">
        <f>IF($B26="","",IF(BX26&lt;(SUM($BW26:$CH26)*Data!$B$170),Data!$B$171,100%))</f>
        <v/>
      </c>
      <c r="CL26" s="85" t="str">
        <f>IF($B26="","",IF(BY26&lt;(SUM($BW26:$CH26)*Data!$B$170),Data!$B$171,100%))</f>
        <v/>
      </c>
      <c r="CM26" s="85" t="str">
        <f>IF($B26="","",IF(BZ26&lt;(SUM($BW26:$CH26)*Data!$B$170),Data!$B$171,100%))</f>
        <v/>
      </c>
      <c r="CN26" s="85" t="str">
        <f>IF($B26="","",IF(CA26&lt;(SUM($BW26:$CH26)*Data!$B$170),Data!$B$171,100%))</f>
        <v/>
      </c>
      <c r="CO26" s="85" t="str">
        <f>IF($B26="","",IF(CB26&lt;(SUM($BW26:$CH26)*Data!$B$170),Data!$B$171,100%))</f>
        <v/>
      </c>
      <c r="CP26" s="85" t="str">
        <f>IF($B26="","",IF(CC26&lt;(SUM($BW26:$CH26)*Data!$B$170),Data!$B$171,100%))</f>
        <v/>
      </c>
      <c r="CQ26" s="85" t="str">
        <f>IF($B26="","",IF(CD26&lt;(SUM($BW26:$CH26)*Data!$B$170),Data!$B$171,100%))</f>
        <v/>
      </c>
      <c r="CR26" s="85" t="str">
        <f>IF($B26="","",IF(CE26&lt;(SUM($BW26:$CH26)*Data!$B$170),Data!$B$171,100%))</f>
        <v/>
      </c>
      <c r="CS26" s="85" t="str">
        <f>IF($B26="","",IF(CF26&lt;(SUM($BW26:$CH26)*Data!$B$170),Data!$B$171,100%))</f>
        <v/>
      </c>
      <c r="CT26" s="85" t="str">
        <f>IF($B26="","",IF(CG26&lt;(SUM($BW26:$CH26)*Data!$B$170),Data!$B$171,100%))</f>
        <v/>
      </c>
      <c r="CU26" s="85" t="str">
        <f>IF($B26="","",IF(CH26&lt;(SUM($BW26:$CH26)*Data!$B$170),Data!$B$171,100%))</f>
        <v/>
      </c>
      <c r="CV26" s="39"/>
      <c r="CW26" s="24" t="str">
        <f t="shared" si="92"/>
        <v/>
      </c>
      <c r="CX26" s="24" t="str">
        <f t="shared" si="93"/>
        <v/>
      </c>
      <c r="CY26" s="24" t="str">
        <f t="shared" si="94"/>
        <v/>
      </c>
      <c r="CZ26" s="24" t="str">
        <f t="shared" si="95"/>
        <v/>
      </c>
      <c r="DA26" s="24" t="str">
        <f t="shared" si="96"/>
        <v/>
      </c>
      <c r="DB26" s="24" t="str">
        <f t="shared" si="97"/>
        <v/>
      </c>
      <c r="DC26" s="24" t="str">
        <f t="shared" si="98"/>
        <v/>
      </c>
      <c r="DD26" s="24" t="str">
        <f t="shared" si="99"/>
        <v/>
      </c>
      <c r="DE26" s="24" t="str">
        <f t="shared" si="100"/>
        <v/>
      </c>
      <c r="DF26" s="24" t="str">
        <f t="shared" si="101"/>
        <v/>
      </c>
      <c r="DG26" s="24" t="str">
        <f t="shared" si="102"/>
        <v/>
      </c>
      <c r="DH26" s="24" t="str">
        <f t="shared" si="103"/>
        <v/>
      </c>
      <c r="DI26" s="24" t="str">
        <f t="shared" si="104"/>
        <v/>
      </c>
      <c r="DJ26" s="24" t="str">
        <f t="shared" si="105"/>
        <v/>
      </c>
      <c r="DK26" s="24" t="str">
        <f t="shared" si="106"/>
        <v/>
      </c>
      <c r="DL26" s="24" t="str">
        <f t="shared" si="107"/>
        <v/>
      </c>
      <c r="DM26" s="24" t="str">
        <f t="shared" si="108"/>
        <v/>
      </c>
      <c r="DN26" s="24" t="str">
        <f t="shared" si="109"/>
        <v/>
      </c>
      <c r="DO26" s="24" t="str">
        <f t="shared" si="110"/>
        <v/>
      </c>
      <c r="DP26" s="24" t="str">
        <f t="shared" si="111"/>
        <v/>
      </c>
      <c r="DQ26" s="24" t="str">
        <f t="shared" si="112"/>
        <v/>
      </c>
      <c r="DR26" s="24" t="str">
        <f t="shared" si="113"/>
        <v/>
      </c>
      <c r="DS26" s="24" t="str">
        <f t="shared" si="114"/>
        <v/>
      </c>
      <c r="DT26" s="24" t="str">
        <f t="shared" si="115"/>
        <v/>
      </c>
      <c r="DU26" s="24" t="str">
        <f t="shared" si="116"/>
        <v/>
      </c>
      <c r="DV26" s="24" t="str">
        <f t="shared" si="117"/>
        <v/>
      </c>
      <c r="DW26" s="24" t="str">
        <f t="shared" si="118"/>
        <v/>
      </c>
      <c r="DX26" s="24" t="str">
        <f t="shared" si="119"/>
        <v/>
      </c>
      <c r="DY26" s="24" t="str">
        <f t="shared" si="120"/>
        <v/>
      </c>
      <c r="DZ26" s="24" t="str">
        <f t="shared" si="121"/>
        <v/>
      </c>
      <c r="EA26" s="24" t="str">
        <f t="shared" si="122"/>
        <v/>
      </c>
      <c r="EB26" s="24" t="str">
        <f t="shared" si="123"/>
        <v/>
      </c>
      <c r="EC26" s="24" t="str">
        <f t="shared" si="124"/>
        <v/>
      </c>
      <c r="ED26" s="24" t="str">
        <f t="shared" si="125"/>
        <v/>
      </c>
      <c r="EE26" s="24" t="str">
        <f t="shared" si="126"/>
        <v/>
      </c>
      <c r="EF26" s="24" t="str">
        <f t="shared" si="129"/>
        <v/>
      </c>
      <c r="EG26" s="24" t="str">
        <f t="shared" si="130"/>
        <v/>
      </c>
      <c r="EH26" s="24" t="str">
        <f t="shared" si="131"/>
        <v/>
      </c>
      <c r="EI26" s="85" t="str">
        <f t="shared" si="43"/>
        <v/>
      </c>
      <c r="EJ26" s="85" t="str">
        <f>IF($B26="","",MAX(0,EI26-Data!$B$166))</f>
        <v/>
      </c>
      <c r="EK26" s="88" t="str">
        <f>IF($B26="","",IF($EJ26&gt;0,
AY26*($EG26*Data!$B$166/$EH26),
AY26))</f>
        <v/>
      </c>
      <c r="EL26" s="88" t="str">
        <f>IF($B26="","",IF($EJ26&gt;0,
AZ26*($EG26*Data!$B$166/$EH26),
AZ26))</f>
        <v/>
      </c>
      <c r="EM26" s="88" t="str">
        <f>IF($B26="","",IF($EJ26&gt;0,
BA26*($EG26*Data!$B$166/$EH26),
BA26))</f>
        <v/>
      </c>
      <c r="EN26" s="88" t="str">
        <f>IF($B26="","",IF($EJ26&gt;0,
BB26*($EG26*Data!$B$166/$EH26),
BB26))</f>
        <v/>
      </c>
      <c r="EO26" s="88" t="str">
        <f>IF($B26="","",IF($EJ26&gt;0,
BC26*($EG26*Data!$B$166/$EH26),
BC26))</f>
        <v/>
      </c>
      <c r="EP26" s="88" t="str">
        <f>IF($B26="","",IF($EJ26&gt;0,
BD26*($EG26*Data!$B$166/$EH26),
BD26))</f>
        <v/>
      </c>
      <c r="EQ26" s="88" t="str">
        <f>IF($B26="","",IF($EJ26&gt;0,
BE26*($EG26*Data!$B$166/$EH26),
BE26))</f>
        <v/>
      </c>
      <c r="ER26" s="88" t="str">
        <f>IF($B26="","",IF($EJ26&gt;0,
BF26*($EG26*Data!$B$166/$EH26),
BF26))</f>
        <v/>
      </c>
      <c r="ES26" s="88" t="str">
        <f>IF($B26="","",IF($EJ26&gt;0,
BG26*($EG26*Data!$B$166/$EH26),
BG26))</f>
        <v/>
      </c>
      <c r="ET26" s="88" t="str">
        <f>IF($B26="","",IF($EJ26&gt;0,
BH26*($EG26*Data!$B$166/$EH26),
BH26))</f>
        <v/>
      </c>
      <c r="EU26" s="88" t="str">
        <f>IF($B26="","",IF($EJ26&gt;0,
BI26*($EG26*Data!$B$166/$EH26),
BI26))</f>
        <v/>
      </c>
      <c r="EV26" s="88" t="str">
        <f>IF($B26="","",IF($EJ26&gt;0,
BJ26*($EG26*Data!$B$166/$EH26),
BJ26))</f>
        <v/>
      </c>
      <c r="EW26" s="88" t="str">
        <f t="shared" si="127"/>
        <v/>
      </c>
      <c r="EX26" s="85" t="str">
        <f t="shared" si="128"/>
        <v/>
      </c>
      <c r="EY26" s="88" t="str">
        <f t="shared" si="44"/>
        <v/>
      </c>
      <c r="EZ26" s="24" t="str">
        <f t="shared" si="45"/>
        <v/>
      </c>
      <c r="FA26" s="24" t="str">
        <f t="shared" si="46"/>
        <v/>
      </c>
      <c r="FB26" s="24" t="str">
        <f t="shared" si="47"/>
        <v/>
      </c>
      <c r="FC26" s="24" t="str">
        <f t="shared" si="48"/>
        <v/>
      </c>
      <c r="FD26" s="24" t="str">
        <f t="shared" si="49"/>
        <v/>
      </c>
      <c r="FE26" s="24" t="str">
        <f t="shared" si="50"/>
        <v/>
      </c>
      <c r="FF26" s="24" t="str">
        <f t="shared" si="51"/>
        <v/>
      </c>
      <c r="FG26" s="24" t="str">
        <f t="shared" si="52"/>
        <v/>
      </c>
      <c r="FH26" s="24" t="str">
        <f t="shared" si="53"/>
        <v/>
      </c>
      <c r="FI26" s="24" t="str">
        <f t="shared" si="54"/>
        <v/>
      </c>
      <c r="FJ26" s="24" t="str">
        <f t="shared" si="55"/>
        <v/>
      </c>
      <c r="FK26" s="24" t="str">
        <f t="shared" si="56"/>
        <v/>
      </c>
      <c r="FL26" s="24" t="str">
        <f t="shared" si="57"/>
        <v/>
      </c>
      <c r="FM26" s="24" t="str">
        <f t="shared" si="58"/>
        <v/>
      </c>
      <c r="FN26" s="24" t="str">
        <f t="shared" si="59"/>
        <v/>
      </c>
      <c r="FO26" s="24" t="str">
        <f t="shared" si="60"/>
        <v/>
      </c>
      <c r="FP26" s="24" t="str">
        <f t="shared" si="61"/>
        <v/>
      </c>
      <c r="FQ26" s="24" t="str">
        <f t="shared" si="62"/>
        <v/>
      </c>
      <c r="FR26" s="24" t="str">
        <f t="shared" si="63"/>
        <v/>
      </c>
      <c r="FS26" s="24" t="str">
        <f t="shared" si="64"/>
        <v/>
      </c>
      <c r="FT26" s="24" t="str">
        <f t="shared" si="65"/>
        <v/>
      </c>
      <c r="FU26" s="24" t="str">
        <f t="shared" si="66"/>
        <v/>
      </c>
      <c r="FV26" s="24" t="str">
        <f t="shared" si="67"/>
        <v/>
      </c>
      <c r="FW26" s="24" t="str">
        <f t="shared" si="68"/>
        <v/>
      </c>
      <c r="FX26" s="24" t="str">
        <f t="shared" si="69"/>
        <v/>
      </c>
      <c r="FY26" s="24" t="str">
        <f t="shared" si="70"/>
        <v/>
      </c>
      <c r="FZ26" s="24" t="str">
        <f t="shared" si="71"/>
        <v/>
      </c>
      <c r="GA26" s="24" t="str">
        <f t="shared" si="72"/>
        <v/>
      </c>
      <c r="GB26" s="24" t="str">
        <f t="shared" si="73"/>
        <v/>
      </c>
      <c r="GC26" s="24" t="str">
        <f t="shared" si="74"/>
        <v/>
      </c>
      <c r="GD26" s="24" t="str">
        <f t="shared" si="75"/>
        <v/>
      </c>
      <c r="GE26" s="24" t="str">
        <f t="shared" si="76"/>
        <v/>
      </c>
      <c r="GF26" s="24" t="str">
        <f t="shared" si="77"/>
        <v/>
      </c>
      <c r="GG26" s="24" t="str">
        <f t="shared" si="78"/>
        <v/>
      </c>
      <c r="GH26" s="24" t="str">
        <f t="shared" si="79"/>
        <v/>
      </c>
    </row>
    <row r="27" spans="2:190" s="17" customFormat="1" ht="19.899999999999999" customHeight="1">
      <c r="B27" s="16" t="str">
        <f>IF('3 INPUT SAP DATA'!H31="","",'3 INPUT SAP DATA'!H31)</f>
        <v/>
      </c>
      <c r="C27" s="176" t="str">
        <f>IF($B27="", "", Data!D$22 - INDEX(SAP10TableU1, MATCH('3 INPUT SAP DATA'!$C$6, Data!$C$26:$C$47, 0), MATCH(SHD!BW$8, Data!$D$25:$O$25, 0)))</f>
        <v/>
      </c>
      <c r="D27" s="176" t="str">
        <f>IF($B27="", "", Data!E$22 - INDEX(SAP10TableU1, MATCH('3 INPUT SAP DATA'!$C$6, Data!$C$26:$C$47, 0), MATCH(SHD!BX$8, Data!$D$25:$O$25, 0)))</f>
        <v/>
      </c>
      <c r="E27" s="176" t="str">
        <f>IF($B27="", "", Data!F$22 - INDEX(SAP10TableU1, MATCH('3 INPUT SAP DATA'!$C$6, Data!$C$26:$C$47, 0), MATCH(SHD!BY$8, Data!$D$25:$O$25, 0)))</f>
        <v/>
      </c>
      <c r="F27" s="176" t="str">
        <f>IF($B27="", "", Data!G$22 - INDEX(SAP10TableU1, MATCH('3 INPUT SAP DATA'!$C$6, Data!$C$26:$C$47, 0), MATCH(SHD!BZ$8, Data!$D$25:$O$25, 0)))</f>
        <v/>
      </c>
      <c r="G27" s="176" t="str">
        <f>IF($B27="", "", Data!H$22 - INDEX(SAP10TableU1, MATCH('3 INPUT SAP DATA'!$C$6, Data!$C$26:$C$47, 0), MATCH(SHD!CA$8, Data!$D$25:$O$25, 0)))</f>
        <v/>
      </c>
      <c r="H27" s="176" t="str">
        <f>IF($B27="", "", Data!I$22 - INDEX(SAP10TableU1, MATCH('3 INPUT SAP DATA'!$C$6, Data!$C$26:$C$47, 0), MATCH(SHD!CB$8, Data!$D$25:$O$25, 0)))</f>
        <v/>
      </c>
      <c r="I27" s="176" t="str">
        <f>IF($B27="", "", Data!J$22 - INDEX(SAP10TableU1, MATCH('3 INPUT SAP DATA'!$C$6, Data!$C$26:$C$47, 0), MATCH(SHD!CC$8, Data!$D$25:$O$25, 0)))</f>
        <v/>
      </c>
      <c r="J27" s="176" t="str">
        <f>IF($B27="", "", Data!K$22 - INDEX(SAP10TableU1, MATCH('3 INPUT SAP DATA'!$C$6, Data!$C$26:$C$47, 0), MATCH(SHD!CD$8, Data!$D$25:$O$25, 0)))</f>
        <v/>
      </c>
      <c r="K27" s="176" t="str">
        <f>IF($B27="", "", Data!L$22 - INDEX(SAP10TableU1, MATCH('3 INPUT SAP DATA'!$C$6, Data!$C$26:$C$47, 0), MATCH(SHD!CE$8, Data!$D$25:$O$25, 0)))</f>
        <v/>
      </c>
      <c r="L27" s="176" t="str">
        <f>IF($B27="", "", Data!M$22 - INDEX(SAP10TableU1, MATCH('3 INPUT SAP DATA'!$C$6, Data!$C$26:$C$47, 0), MATCH(SHD!CF$8, Data!$D$25:$O$25, 0)))</f>
        <v/>
      </c>
      <c r="M27" s="176" t="str">
        <f>IF($B27="", "", Data!N$22 - INDEX(SAP10TableU1, MATCH('3 INPUT SAP DATA'!$C$6, Data!$C$26:$C$47, 0), MATCH(SHD!CG$8, Data!$D$25:$O$25, 0)))</f>
        <v/>
      </c>
      <c r="N27" s="176" t="str">
        <f>IF($B27="", "", Data!O$22 - INDEX(SAP10TableU1, MATCH('3 INPUT SAP DATA'!$C$6, Data!$C$26:$C$47, 0), MATCH(SHD!CH$8, Data!$D$25:$O$25, 0)))</f>
        <v/>
      </c>
      <c r="O27" s="24" t="str">
        <f>IF($B27="","",'Infiltration &amp; Ventilation'!H27*0.33*'Infiltration &amp; Ventilation'!$D27*C27*0.024*Data!D$18)</f>
        <v/>
      </c>
      <c r="P27" s="24" t="str">
        <f>IF($B27="","",'Infiltration &amp; Ventilation'!I27*0.33*'Infiltration &amp; Ventilation'!$D27*D27*0.024*Data!E$18)</f>
        <v/>
      </c>
      <c r="Q27" s="24" t="str">
        <f>IF($B27="","",'Infiltration &amp; Ventilation'!J27*0.33*'Infiltration &amp; Ventilation'!$D27*E27*0.024*Data!F$18)</f>
        <v/>
      </c>
      <c r="R27" s="24" t="str">
        <f>IF($B27="","",'Infiltration &amp; Ventilation'!K27*0.33*'Infiltration &amp; Ventilation'!$D27*F27*0.024*Data!G$18)</f>
        <v/>
      </c>
      <c r="S27" s="24" t="str">
        <f>IF($B27="","",'Infiltration &amp; Ventilation'!L27*0.33*'Infiltration &amp; Ventilation'!$D27*G27*0.024*Data!H$18)</f>
        <v/>
      </c>
      <c r="T27" s="24" t="str">
        <f>IF($B27="","",'Infiltration &amp; Ventilation'!M27*0.33*'Infiltration &amp; Ventilation'!$D27*H27*0.024*Data!I$18)</f>
        <v/>
      </c>
      <c r="U27" s="24" t="str">
        <f>IF($B27="","",'Infiltration &amp; Ventilation'!N27*0.33*'Infiltration &amp; Ventilation'!$D27*I27*0.024*Data!J$18)</f>
        <v/>
      </c>
      <c r="V27" s="24" t="str">
        <f>IF($B27="","",'Infiltration &amp; Ventilation'!O27*0.33*'Infiltration &amp; Ventilation'!$D27*J27*0.024*Data!K$18)</f>
        <v/>
      </c>
      <c r="W27" s="24" t="str">
        <f>IF($B27="","",'Infiltration &amp; Ventilation'!P27*0.33*'Infiltration &amp; Ventilation'!$D27*K27*0.024*Data!L$18)</f>
        <v/>
      </c>
      <c r="X27" s="24" t="str">
        <f>IF($B27="","",'Infiltration &amp; Ventilation'!Q27*0.33*'Infiltration &amp; Ventilation'!$D27*L27*0.024*Data!M$18)</f>
        <v/>
      </c>
      <c r="Y27" s="24" t="str">
        <f>IF($B27="","",'Infiltration &amp; Ventilation'!R27*0.33*'Infiltration &amp; Ventilation'!$D27*M27*0.024*Data!N$18)</f>
        <v/>
      </c>
      <c r="Z27" s="24" t="str">
        <f>IF($B27="","",'Infiltration &amp; Ventilation'!S27*0.33*'Infiltration &amp; Ventilation'!$D27*N27*0.024*Data!O$18)</f>
        <v/>
      </c>
      <c r="AA27" s="24" t="str">
        <f>IF($B27="","",'Infiltration &amp; Ventilation'!T27*0.33*'Infiltration &amp; Ventilation'!$D27*C27*0.024*Data!D$18*(100%+Data!$B$162))</f>
        <v/>
      </c>
      <c r="AB27" s="24" t="str">
        <f>IF($B27="","",'Infiltration &amp; Ventilation'!U27*0.33*'Infiltration &amp; Ventilation'!$D27*D27*0.024*Data!E$18*(100%+Data!$B$162))</f>
        <v/>
      </c>
      <c r="AC27" s="24" t="str">
        <f>IF($B27="","",'Infiltration &amp; Ventilation'!V27*0.33*'Infiltration &amp; Ventilation'!$D27*E27*0.024*Data!F$18*(100%+Data!$B$162))</f>
        <v/>
      </c>
      <c r="AD27" s="24" t="str">
        <f>IF($B27="","",'Infiltration &amp; Ventilation'!W27*0.33*'Infiltration &amp; Ventilation'!$D27*F27*0.024*Data!G$18*(100%+Data!$B$162))</f>
        <v/>
      </c>
      <c r="AE27" s="24" t="str">
        <f>IF($B27="","",'Infiltration &amp; Ventilation'!X27*0.33*'Infiltration &amp; Ventilation'!$D27*G27*0.024*Data!H$18*(100%+Data!$B$162))</f>
        <v/>
      </c>
      <c r="AF27" s="24" t="str">
        <f>IF($B27="","",'Infiltration &amp; Ventilation'!Y27*0.33*'Infiltration &amp; Ventilation'!$D27*H27*0.024*Data!I$18*(100%+Data!$B$162))</f>
        <v/>
      </c>
      <c r="AG27" s="24" t="str">
        <f>IF($B27="","",'Infiltration &amp; Ventilation'!Z27*0.33*'Infiltration &amp; Ventilation'!$D27*I27*0.024*Data!J$18*(100%+Data!$B$162))</f>
        <v/>
      </c>
      <c r="AH27" s="24" t="str">
        <f>IF($B27="","",'Infiltration &amp; Ventilation'!AA27*0.33*'Infiltration &amp; Ventilation'!$D27*J27*0.024*Data!K$18*(100%+Data!$B$162))</f>
        <v/>
      </c>
      <c r="AI27" s="24" t="str">
        <f>IF($B27="","",'Infiltration &amp; Ventilation'!AB27*0.33*'Infiltration &amp; Ventilation'!$D27*K27*0.024*Data!L$18*(100%+Data!$B$162))</f>
        <v/>
      </c>
      <c r="AJ27" s="24" t="str">
        <f>IF($B27="","",'Infiltration &amp; Ventilation'!AC27*0.33*'Infiltration &amp; Ventilation'!$D27*L27*0.024*Data!M$18*(100%+Data!$B$162))</f>
        <v/>
      </c>
      <c r="AK27" s="24" t="str">
        <f>IF($B27="","",'Infiltration &amp; Ventilation'!AD27*0.33*'Infiltration &amp; Ventilation'!$D27*M27*0.024*Data!N$18*(100%+Data!$B$162))</f>
        <v/>
      </c>
      <c r="AL27" s="24" t="str">
        <f>IF($B27="","",'Infiltration &amp; Ventilation'!AE27*0.33*'Infiltration &amp; Ventilation'!$D27*N27*0.024*Data!O$18*(100%+Data!$B$162))</f>
        <v/>
      </c>
      <c r="AM27" s="24" t="str">
        <f>IF($B27="","",'3 INPUT SAP DATA'!$U31*C27*0.024*Data!D$18*(100%+Data!$B$152))</f>
        <v/>
      </c>
      <c r="AN27" s="24" t="str">
        <f>IF($B27="","",'3 INPUT SAP DATA'!$U31*D27*0.024*Data!E$18*(100%+Data!$B$152))</f>
        <v/>
      </c>
      <c r="AO27" s="24" t="str">
        <f>IF($B27="","",'3 INPUT SAP DATA'!$U31*E27*0.024*Data!F$18*(100%+Data!$B$152))</f>
        <v/>
      </c>
      <c r="AP27" s="24" t="str">
        <f>IF($B27="","",'3 INPUT SAP DATA'!$U31*F27*0.024*Data!G$18*(100%+Data!$B$152))</f>
        <v/>
      </c>
      <c r="AQ27" s="24" t="str">
        <f>IF($B27="","",'3 INPUT SAP DATA'!$U31*G27*0.024*Data!H$18*(100%+Data!$B$152))</f>
        <v/>
      </c>
      <c r="AR27" s="24" t="str">
        <f>IF($B27="","",'3 INPUT SAP DATA'!$U31*H27*0.024*Data!I$18*(100%+Data!$B$152))</f>
        <v/>
      </c>
      <c r="AS27" s="24" t="str">
        <f>IF($B27="","",'3 INPUT SAP DATA'!$U31*I27*0.024*Data!J$18*(100%+Data!$B$152))</f>
        <v/>
      </c>
      <c r="AT27" s="24" t="str">
        <f>IF($B27="","",'3 INPUT SAP DATA'!$U31*J27*0.024*Data!K$18*(100%+Data!$B$152))</f>
        <v/>
      </c>
      <c r="AU27" s="24" t="str">
        <f>IF($B27="","",'3 INPUT SAP DATA'!$U31*K27*0.024*Data!L$18*(100%+Data!$B$152))</f>
        <v/>
      </c>
      <c r="AV27" s="24" t="str">
        <f>IF($B27="","",'3 INPUT SAP DATA'!$U31*L27*0.024*Data!M$18*(100%+Data!$B$152))</f>
        <v/>
      </c>
      <c r="AW27" s="24" t="str">
        <f>IF($B27="","",'3 INPUT SAP DATA'!$U31*M27*0.024*Data!N$18*(100%+Data!$B$152))</f>
        <v/>
      </c>
      <c r="AX27" s="24" t="str">
        <f>IF($B27="","",'3 INPUT SAP DATA'!$U31*N27*0.024*Data!O$18*(100%+Data!$B$152))</f>
        <v/>
      </c>
      <c r="AY27" s="24" t="str">
        <f>IF($B27="","",'3 INPUT SAP DATA'!V31*0.024*Data!D$18*Utilisation!BK27)</f>
        <v/>
      </c>
      <c r="AZ27" s="24" t="str">
        <f>IF($B27="","",'3 INPUT SAP DATA'!W31*0.024*Data!E$18*Utilisation!BL27)</f>
        <v/>
      </c>
      <c r="BA27" s="24" t="str">
        <f>IF($B27="","",'3 INPUT SAP DATA'!X31*0.024*Data!F$18*Utilisation!BM27)</f>
        <v/>
      </c>
      <c r="BB27" s="24" t="str">
        <f>IF($B27="","",'3 INPUT SAP DATA'!Y31*0.024*Data!G$18*Utilisation!BN27)</f>
        <v/>
      </c>
      <c r="BC27" s="24" t="str">
        <f>IF($B27="","",'3 INPUT SAP DATA'!Z31*0.024*Data!H$18*Utilisation!BO27)</f>
        <v/>
      </c>
      <c r="BD27" s="24" t="str">
        <f>IF($B27="","",'3 INPUT SAP DATA'!AA31*0.024*Data!I$18*Utilisation!BP27)</f>
        <v/>
      </c>
      <c r="BE27" s="24" t="str">
        <f>IF($B27="","",'3 INPUT SAP DATA'!AB31*0.024*Data!J$18*Utilisation!BQ27)</f>
        <v/>
      </c>
      <c r="BF27" s="24" t="str">
        <f>IF($B27="","",'3 INPUT SAP DATA'!AC31*0.024*Data!K$18*Utilisation!BR27)</f>
        <v/>
      </c>
      <c r="BG27" s="24" t="str">
        <f>IF($B27="","",'3 INPUT SAP DATA'!AD31*0.024*Data!L$18*Utilisation!BS27)</f>
        <v/>
      </c>
      <c r="BH27" s="24" t="str">
        <f>IF($B27="","",'3 INPUT SAP DATA'!AE31*0.024*Data!M$18*Utilisation!BT27)</f>
        <v/>
      </c>
      <c r="BI27" s="24" t="str">
        <f>IF($B27="","",'3 INPUT SAP DATA'!AF31*0.024*Data!N$18*Utilisation!BU27)</f>
        <v/>
      </c>
      <c r="BJ27" s="24" t="str">
        <f>IF($B27="","",'3 INPUT SAP DATA'!AG31*0.024*Data!O$18*Utilisation!BV27)</f>
        <v/>
      </c>
      <c r="BK27" s="24" t="str">
        <f>IF($B27="","",IHG!CI28*0.024*Data!D$18*Utilisation!BK27)</f>
        <v/>
      </c>
      <c r="BL27" s="24" t="str">
        <f>IF($B27="","",IHG!CJ28*0.024*Data!E$18*Utilisation!BL27)</f>
        <v/>
      </c>
      <c r="BM27" s="24" t="str">
        <f>IF($B27="","",IHG!CK28*0.024*Data!F$18*Utilisation!BM27)</f>
        <v/>
      </c>
      <c r="BN27" s="24" t="str">
        <f>IF($B27="","",IHG!CL28*0.024*Data!G$18*Utilisation!BN27)</f>
        <v/>
      </c>
      <c r="BO27" s="24" t="str">
        <f>IF($B27="","",IHG!CM28*0.024*Data!H$18*Utilisation!BO27)</f>
        <v/>
      </c>
      <c r="BP27" s="24" t="str">
        <f>IF($B27="","",IHG!CN28*0.024*Data!I$18*Utilisation!BP27)</f>
        <v/>
      </c>
      <c r="BQ27" s="24" t="str">
        <f>IF($B27="","",IHG!CO28*0.024*Data!J$18*Utilisation!BQ27)</f>
        <v/>
      </c>
      <c r="BR27" s="24" t="str">
        <f>IF($B27="","",IHG!CP28*0.024*Data!K$18*Utilisation!BR27)</f>
        <v/>
      </c>
      <c r="BS27" s="24" t="str">
        <f>IF($B27="","",IHG!CQ28*0.024*Data!L$18*Utilisation!BS27)</f>
        <v/>
      </c>
      <c r="BT27" s="24" t="str">
        <f>IF($B27="","",IHG!CR28*0.024*Data!M$18*Utilisation!BT27)</f>
        <v/>
      </c>
      <c r="BU27" s="24" t="str">
        <f>IF($B27="","",IHG!CS28*0.024*Data!N$18*Utilisation!BU27)</f>
        <v/>
      </c>
      <c r="BV27" s="24" t="str">
        <f>IF($B27="","",IHG!CT28*0.024*Data!O$18*Utilisation!BV27)</f>
        <v/>
      </c>
      <c r="BW27" s="24" t="str">
        <f t="shared" si="80"/>
        <v/>
      </c>
      <c r="BX27" s="24" t="str">
        <f t="shared" si="81"/>
        <v/>
      </c>
      <c r="BY27" s="24" t="str">
        <f t="shared" si="82"/>
        <v/>
      </c>
      <c r="BZ27" s="24" t="str">
        <f t="shared" si="83"/>
        <v/>
      </c>
      <c r="CA27" s="24" t="str">
        <f t="shared" si="84"/>
        <v/>
      </c>
      <c r="CB27" s="24" t="str">
        <f t="shared" si="85"/>
        <v/>
      </c>
      <c r="CC27" s="24" t="str">
        <f t="shared" si="86"/>
        <v/>
      </c>
      <c r="CD27" s="24" t="str">
        <f t="shared" si="87"/>
        <v/>
      </c>
      <c r="CE27" s="24" t="str">
        <f t="shared" si="88"/>
        <v/>
      </c>
      <c r="CF27" s="24" t="str">
        <f t="shared" si="89"/>
        <v/>
      </c>
      <c r="CG27" s="24" t="str">
        <f t="shared" si="90"/>
        <v/>
      </c>
      <c r="CH27" s="24" t="str">
        <f t="shared" si="91"/>
        <v/>
      </c>
      <c r="CI27" s="36"/>
      <c r="CJ27" s="85" t="str">
        <f>IF($B27="","",IF(BW27&lt;(SUM($BW27:$CH27)*Data!$B$170),Data!$B$171,100%))</f>
        <v/>
      </c>
      <c r="CK27" s="85" t="str">
        <f>IF($B27="","",IF(BX27&lt;(SUM($BW27:$CH27)*Data!$B$170),Data!$B$171,100%))</f>
        <v/>
      </c>
      <c r="CL27" s="85" t="str">
        <f>IF($B27="","",IF(BY27&lt;(SUM($BW27:$CH27)*Data!$B$170),Data!$B$171,100%))</f>
        <v/>
      </c>
      <c r="CM27" s="85" t="str">
        <f>IF($B27="","",IF(BZ27&lt;(SUM($BW27:$CH27)*Data!$B$170),Data!$B$171,100%))</f>
        <v/>
      </c>
      <c r="CN27" s="85" t="str">
        <f>IF($B27="","",IF(CA27&lt;(SUM($BW27:$CH27)*Data!$B$170),Data!$B$171,100%))</f>
        <v/>
      </c>
      <c r="CO27" s="85" t="str">
        <f>IF($B27="","",IF(CB27&lt;(SUM($BW27:$CH27)*Data!$B$170),Data!$B$171,100%))</f>
        <v/>
      </c>
      <c r="CP27" s="85" t="str">
        <f>IF($B27="","",IF(CC27&lt;(SUM($BW27:$CH27)*Data!$B$170),Data!$B$171,100%))</f>
        <v/>
      </c>
      <c r="CQ27" s="85" t="str">
        <f>IF($B27="","",IF(CD27&lt;(SUM($BW27:$CH27)*Data!$B$170),Data!$B$171,100%))</f>
        <v/>
      </c>
      <c r="CR27" s="85" t="str">
        <f>IF($B27="","",IF(CE27&lt;(SUM($BW27:$CH27)*Data!$B$170),Data!$B$171,100%))</f>
        <v/>
      </c>
      <c r="CS27" s="85" t="str">
        <f>IF($B27="","",IF(CF27&lt;(SUM($BW27:$CH27)*Data!$B$170),Data!$B$171,100%))</f>
        <v/>
      </c>
      <c r="CT27" s="85" t="str">
        <f>IF($B27="","",IF(CG27&lt;(SUM($BW27:$CH27)*Data!$B$170),Data!$B$171,100%))</f>
        <v/>
      </c>
      <c r="CU27" s="85" t="str">
        <f>IF($B27="","",IF(CH27&lt;(SUM($BW27:$CH27)*Data!$B$170),Data!$B$171,100%))</f>
        <v/>
      </c>
      <c r="CV27" s="39"/>
      <c r="CW27" s="24" t="str">
        <f t="shared" si="92"/>
        <v/>
      </c>
      <c r="CX27" s="24" t="str">
        <f t="shared" si="93"/>
        <v/>
      </c>
      <c r="CY27" s="24" t="str">
        <f t="shared" si="94"/>
        <v/>
      </c>
      <c r="CZ27" s="24" t="str">
        <f t="shared" si="95"/>
        <v/>
      </c>
      <c r="DA27" s="24" t="str">
        <f t="shared" si="96"/>
        <v/>
      </c>
      <c r="DB27" s="24" t="str">
        <f t="shared" si="97"/>
        <v/>
      </c>
      <c r="DC27" s="24" t="str">
        <f t="shared" si="98"/>
        <v/>
      </c>
      <c r="DD27" s="24" t="str">
        <f t="shared" si="99"/>
        <v/>
      </c>
      <c r="DE27" s="24" t="str">
        <f t="shared" si="100"/>
        <v/>
      </c>
      <c r="DF27" s="24" t="str">
        <f t="shared" si="101"/>
        <v/>
      </c>
      <c r="DG27" s="24" t="str">
        <f t="shared" si="102"/>
        <v/>
      </c>
      <c r="DH27" s="24" t="str">
        <f t="shared" si="103"/>
        <v/>
      </c>
      <c r="DI27" s="24" t="str">
        <f t="shared" si="104"/>
        <v/>
      </c>
      <c r="DJ27" s="24" t="str">
        <f t="shared" si="105"/>
        <v/>
      </c>
      <c r="DK27" s="24" t="str">
        <f t="shared" si="106"/>
        <v/>
      </c>
      <c r="DL27" s="24" t="str">
        <f t="shared" si="107"/>
        <v/>
      </c>
      <c r="DM27" s="24" t="str">
        <f t="shared" si="108"/>
        <v/>
      </c>
      <c r="DN27" s="24" t="str">
        <f t="shared" si="109"/>
        <v/>
      </c>
      <c r="DO27" s="24" t="str">
        <f t="shared" si="110"/>
        <v/>
      </c>
      <c r="DP27" s="24" t="str">
        <f t="shared" si="111"/>
        <v/>
      </c>
      <c r="DQ27" s="24" t="str">
        <f t="shared" si="112"/>
        <v/>
      </c>
      <c r="DR27" s="24" t="str">
        <f t="shared" si="113"/>
        <v/>
      </c>
      <c r="DS27" s="24" t="str">
        <f t="shared" si="114"/>
        <v/>
      </c>
      <c r="DT27" s="24" t="str">
        <f t="shared" si="115"/>
        <v/>
      </c>
      <c r="DU27" s="24" t="str">
        <f t="shared" si="116"/>
        <v/>
      </c>
      <c r="DV27" s="24" t="str">
        <f t="shared" si="117"/>
        <v/>
      </c>
      <c r="DW27" s="24" t="str">
        <f t="shared" si="118"/>
        <v/>
      </c>
      <c r="DX27" s="24" t="str">
        <f t="shared" si="119"/>
        <v/>
      </c>
      <c r="DY27" s="24" t="str">
        <f t="shared" si="120"/>
        <v/>
      </c>
      <c r="DZ27" s="24" t="str">
        <f t="shared" si="121"/>
        <v/>
      </c>
      <c r="EA27" s="24" t="str">
        <f t="shared" si="122"/>
        <v/>
      </c>
      <c r="EB27" s="24" t="str">
        <f t="shared" si="123"/>
        <v/>
      </c>
      <c r="EC27" s="24" t="str">
        <f t="shared" si="124"/>
        <v/>
      </c>
      <c r="ED27" s="24" t="str">
        <f t="shared" si="125"/>
        <v/>
      </c>
      <c r="EE27" s="24" t="str">
        <f t="shared" si="126"/>
        <v/>
      </c>
      <c r="EF27" s="24" t="str">
        <f t="shared" si="129"/>
        <v/>
      </c>
      <c r="EG27" s="24" t="str">
        <f t="shared" si="130"/>
        <v/>
      </c>
      <c r="EH27" s="24" t="str">
        <f t="shared" si="131"/>
        <v/>
      </c>
      <c r="EI27" s="85" t="str">
        <f t="shared" si="43"/>
        <v/>
      </c>
      <c r="EJ27" s="85" t="str">
        <f>IF($B27="","",MAX(0,EI27-Data!$B$166))</f>
        <v/>
      </c>
      <c r="EK27" s="88" t="str">
        <f>IF($B27="","",IF($EJ27&gt;0,
AY27*($EG27*Data!$B$166/$EH27),
AY27))</f>
        <v/>
      </c>
      <c r="EL27" s="88" t="str">
        <f>IF($B27="","",IF($EJ27&gt;0,
AZ27*($EG27*Data!$B$166/$EH27),
AZ27))</f>
        <v/>
      </c>
      <c r="EM27" s="88" t="str">
        <f>IF($B27="","",IF($EJ27&gt;0,
BA27*($EG27*Data!$B$166/$EH27),
BA27))</f>
        <v/>
      </c>
      <c r="EN27" s="88" t="str">
        <f>IF($B27="","",IF($EJ27&gt;0,
BB27*($EG27*Data!$B$166/$EH27),
BB27))</f>
        <v/>
      </c>
      <c r="EO27" s="88" t="str">
        <f>IF($B27="","",IF($EJ27&gt;0,
BC27*($EG27*Data!$B$166/$EH27),
BC27))</f>
        <v/>
      </c>
      <c r="EP27" s="88" t="str">
        <f>IF($B27="","",IF($EJ27&gt;0,
BD27*($EG27*Data!$B$166/$EH27),
BD27))</f>
        <v/>
      </c>
      <c r="EQ27" s="88" t="str">
        <f>IF($B27="","",IF($EJ27&gt;0,
BE27*($EG27*Data!$B$166/$EH27),
BE27))</f>
        <v/>
      </c>
      <c r="ER27" s="88" t="str">
        <f>IF($B27="","",IF($EJ27&gt;0,
BF27*($EG27*Data!$B$166/$EH27),
BF27))</f>
        <v/>
      </c>
      <c r="ES27" s="88" t="str">
        <f>IF($B27="","",IF($EJ27&gt;0,
BG27*($EG27*Data!$B$166/$EH27),
BG27))</f>
        <v/>
      </c>
      <c r="ET27" s="88" t="str">
        <f>IF($B27="","",IF($EJ27&gt;0,
BH27*($EG27*Data!$B$166/$EH27),
BH27))</f>
        <v/>
      </c>
      <c r="EU27" s="88" t="str">
        <f>IF($B27="","",IF($EJ27&gt;0,
BI27*($EG27*Data!$B$166/$EH27),
BI27))</f>
        <v/>
      </c>
      <c r="EV27" s="88" t="str">
        <f>IF($B27="","",IF($EJ27&gt;0,
BJ27*($EG27*Data!$B$166/$EH27),
BJ27))</f>
        <v/>
      </c>
      <c r="EW27" s="88" t="str">
        <f t="shared" si="127"/>
        <v/>
      </c>
      <c r="EX27" s="85" t="str">
        <f t="shared" si="128"/>
        <v/>
      </c>
      <c r="EY27" s="88" t="str">
        <f t="shared" si="44"/>
        <v/>
      </c>
      <c r="EZ27" s="24" t="str">
        <f t="shared" si="45"/>
        <v/>
      </c>
      <c r="FA27" s="24" t="str">
        <f t="shared" si="46"/>
        <v/>
      </c>
      <c r="FB27" s="24" t="str">
        <f t="shared" si="47"/>
        <v/>
      </c>
      <c r="FC27" s="24" t="str">
        <f t="shared" si="48"/>
        <v/>
      </c>
      <c r="FD27" s="24" t="str">
        <f t="shared" si="49"/>
        <v/>
      </c>
      <c r="FE27" s="24" t="str">
        <f t="shared" si="50"/>
        <v/>
      </c>
      <c r="FF27" s="24" t="str">
        <f t="shared" si="51"/>
        <v/>
      </c>
      <c r="FG27" s="24" t="str">
        <f t="shared" si="52"/>
        <v/>
      </c>
      <c r="FH27" s="24" t="str">
        <f t="shared" si="53"/>
        <v/>
      </c>
      <c r="FI27" s="24" t="str">
        <f t="shared" si="54"/>
        <v/>
      </c>
      <c r="FJ27" s="24" t="str">
        <f t="shared" si="55"/>
        <v/>
      </c>
      <c r="FK27" s="24" t="str">
        <f t="shared" si="56"/>
        <v/>
      </c>
      <c r="FL27" s="24" t="str">
        <f t="shared" si="57"/>
        <v/>
      </c>
      <c r="FM27" s="24" t="str">
        <f t="shared" si="58"/>
        <v/>
      </c>
      <c r="FN27" s="24" t="str">
        <f t="shared" si="59"/>
        <v/>
      </c>
      <c r="FO27" s="24" t="str">
        <f t="shared" si="60"/>
        <v/>
      </c>
      <c r="FP27" s="24" t="str">
        <f t="shared" si="61"/>
        <v/>
      </c>
      <c r="FQ27" s="24" t="str">
        <f t="shared" si="62"/>
        <v/>
      </c>
      <c r="FR27" s="24" t="str">
        <f t="shared" si="63"/>
        <v/>
      </c>
      <c r="FS27" s="24" t="str">
        <f t="shared" si="64"/>
        <v/>
      </c>
      <c r="FT27" s="24" t="str">
        <f t="shared" si="65"/>
        <v/>
      </c>
      <c r="FU27" s="24" t="str">
        <f t="shared" si="66"/>
        <v/>
      </c>
      <c r="FV27" s="24" t="str">
        <f t="shared" si="67"/>
        <v/>
      </c>
      <c r="FW27" s="24" t="str">
        <f t="shared" si="68"/>
        <v/>
      </c>
      <c r="FX27" s="24" t="str">
        <f t="shared" si="69"/>
        <v/>
      </c>
      <c r="FY27" s="24" t="str">
        <f t="shared" si="70"/>
        <v/>
      </c>
      <c r="FZ27" s="24" t="str">
        <f t="shared" si="71"/>
        <v/>
      </c>
      <c r="GA27" s="24" t="str">
        <f t="shared" si="72"/>
        <v/>
      </c>
      <c r="GB27" s="24" t="str">
        <f t="shared" si="73"/>
        <v/>
      </c>
      <c r="GC27" s="24" t="str">
        <f t="shared" si="74"/>
        <v/>
      </c>
      <c r="GD27" s="24" t="str">
        <f t="shared" si="75"/>
        <v/>
      </c>
      <c r="GE27" s="24" t="str">
        <f t="shared" si="76"/>
        <v/>
      </c>
      <c r="GF27" s="24" t="str">
        <f t="shared" si="77"/>
        <v/>
      </c>
      <c r="GG27" s="24" t="str">
        <f t="shared" si="78"/>
        <v/>
      </c>
      <c r="GH27" s="24" t="str">
        <f t="shared" si="79"/>
        <v/>
      </c>
    </row>
    <row r="28" spans="2:190" s="17" customFormat="1" ht="19.899999999999999" customHeight="1">
      <c r="B28" s="16" t="str">
        <f>IF('3 INPUT SAP DATA'!H32="","",'3 INPUT SAP DATA'!H32)</f>
        <v/>
      </c>
      <c r="C28" s="176" t="str">
        <f>IF($B28="", "", Data!D$22 - INDEX(SAP10TableU1, MATCH('3 INPUT SAP DATA'!$C$6, Data!$C$26:$C$47, 0), MATCH(SHD!BW$8, Data!$D$25:$O$25, 0)))</f>
        <v/>
      </c>
      <c r="D28" s="176" t="str">
        <f>IF($B28="", "", Data!E$22 - INDEX(SAP10TableU1, MATCH('3 INPUT SAP DATA'!$C$6, Data!$C$26:$C$47, 0), MATCH(SHD!BX$8, Data!$D$25:$O$25, 0)))</f>
        <v/>
      </c>
      <c r="E28" s="176" t="str">
        <f>IF($B28="", "", Data!F$22 - INDEX(SAP10TableU1, MATCH('3 INPUT SAP DATA'!$C$6, Data!$C$26:$C$47, 0), MATCH(SHD!BY$8, Data!$D$25:$O$25, 0)))</f>
        <v/>
      </c>
      <c r="F28" s="176" t="str">
        <f>IF($B28="", "", Data!G$22 - INDEX(SAP10TableU1, MATCH('3 INPUT SAP DATA'!$C$6, Data!$C$26:$C$47, 0), MATCH(SHD!BZ$8, Data!$D$25:$O$25, 0)))</f>
        <v/>
      </c>
      <c r="G28" s="176" t="str">
        <f>IF($B28="", "", Data!H$22 - INDEX(SAP10TableU1, MATCH('3 INPUT SAP DATA'!$C$6, Data!$C$26:$C$47, 0), MATCH(SHD!CA$8, Data!$D$25:$O$25, 0)))</f>
        <v/>
      </c>
      <c r="H28" s="176" t="str">
        <f>IF($B28="", "", Data!I$22 - INDEX(SAP10TableU1, MATCH('3 INPUT SAP DATA'!$C$6, Data!$C$26:$C$47, 0), MATCH(SHD!CB$8, Data!$D$25:$O$25, 0)))</f>
        <v/>
      </c>
      <c r="I28" s="176" t="str">
        <f>IF($B28="", "", Data!J$22 - INDEX(SAP10TableU1, MATCH('3 INPUT SAP DATA'!$C$6, Data!$C$26:$C$47, 0), MATCH(SHD!CC$8, Data!$D$25:$O$25, 0)))</f>
        <v/>
      </c>
      <c r="J28" s="176" t="str">
        <f>IF($B28="", "", Data!K$22 - INDEX(SAP10TableU1, MATCH('3 INPUT SAP DATA'!$C$6, Data!$C$26:$C$47, 0), MATCH(SHD!CD$8, Data!$D$25:$O$25, 0)))</f>
        <v/>
      </c>
      <c r="K28" s="176" t="str">
        <f>IF($B28="", "", Data!L$22 - INDEX(SAP10TableU1, MATCH('3 INPUT SAP DATA'!$C$6, Data!$C$26:$C$47, 0), MATCH(SHD!CE$8, Data!$D$25:$O$25, 0)))</f>
        <v/>
      </c>
      <c r="L28" s="176" t="str">
        <f>IF($B28="", "", Data!M$22 - INDEX(SAP10TableU1, MATCH('3 INPUT SAP DATA'!$C$6, Data!$C$26:$C$47, 0), MATCH(SHD!CF$8, Data!$D$25:$O$25, 0)))</f>
        <v/>
      </c>
      <c r="M28" s="176" t="str">
        <f>IF($B28="", "", Data!N$22 - INDEX(SAP10TableU1, MATCH('3 INPUT SAP DATA'!$C$6, Data!$C$26:$C$47, 0), MATCH(SHD!CG$8, Data!$D$25:$O$25, 0)))</f>
        <v/>
      </c>
      <c r="N28" s="176" t="str">
        <f>IF($B28="", "", Data!O$22 - INDEX(SAP10TableU1, MATCH('3 INPUT SAP DATA'!$C$6, Data!$C$26:$C$47, 0), MATCH(SHD!CH$8, Data!$D$25:$O$25, 0)))</f>
        <v/>
      </c>
      <c r="O28" s="24" t="str">
        <f>IF($B28="","",'Infiltration &amp; Ventilation'!H28*0.33*'Infiltration &amp; Ventilation'!$D28*C28*0.024*Data!D$18)</f>
        <v/>
      </c>
      <c r="P28" s="24" t="str">
        <f>IF($B28="","",'Infiltration &amp; Ventilation'!I28*0.33*'Infiltration &amp; Ventilation'!$D28*D28*0.024*Data!E$18)</f>
        <v/>
      </c>
      <c r="Q28" s="24" t="str">
        <f>IF($B28="","",'Infiltration &amp; Ventilation'!J28*0.33*'Infiltration &amp; Ventilation'!$D28*E28*0.024*Data!F$18)</f>
        <v/>
      </c>
      <c r="R28" s="24" t="str">
        <f>IF($B28="","",'Infiltration &amp; Ventilation'!K28*0.33*'Infiltration &amp; Ventilation'!$D28*F28*0.024*Data!G$18)</f>
        <v/>
      </c>
      <c r="S28" s="24" t="str">
        <f>IF($B28="","",'Infiltration &amp; Ventilation'!L28*0.33*'Infiltration &amp; Ventilation'!$D28*G28*0.024*Data!H$18)</f>
        <v/>
      </c>
      <c r="T28" s="24" t="str">
        <f>IF($B28="","",'Infiltration &amp; Ventilation'!M28*0.33*'Infiltration &amp; Ventilation'!$D28*H28*0.024*Data!I$18)</f>
        <v/>
      </c>
      <c r="U28" s="24" t="str">
        <f>IF($B28="","",'Infiltration &amp; Ventilation'!N28*0.33*'Infiltration &amp; Ventilation'!$D28*I28*0.024*Data!J$18)</f>
        <v/>
      </c>
      <c r="V28" s="24" t="str">
        <f>IF($B28="","",'Infiltration &amp; Ventilation'!O28*0.33*'Infiltration &amp; Ventilation'!$D28*J28*0.024*Data!K$18)</f>
        <v/>
      </c>
      <c r="W28" s="24" t="str">
        <f>IF($B28="","",'Infiltration &amp; Ventilation'!P28*0.33*'Infiltration &amp; Ventilation'!$D28*K28*0.024*Data!L$18)</f>
        <v/>
      </c>
      <c r="X28" s="24" t="str">
        <f>IF($B28="","",'Infiltration &amp; Ventilation'!Q28*0.33*'Infiltration &amp; Ventilation'!$D28*L28*0.024*Data!M$18)</f>
        <v/>
      </c>
      <c r="Y28" s="24" t="str">
        <f>IF($B28="","",'Infiltration &amp; Ventilation'!R28*0.33*'Infiltration &amp; Ventilation'!$D28*M28*0.024*Data!N$18)</f>
        <v/>
      </c>
      <c r="Z28" s="24" t="str">
        <f>IF($B28="","",'Infiltration &amp; Ventilation'!S28*0.33*'Infiltration &amp; Ventilation'!$D28*N28*0.024*Data!O$18)</f>
        <v/>
      </c>
      <c r="AA28" s="24" t="str">
        <f>IF($B28="","",'Infiltration &amp; Ventilation'!T28*0.33*'Infiltration &amp; Ventilation'!$D28*C28*0.024*Data!D$18*(100%+Data!$B$162))</f>
        <v/>
      </c>
      <c r="AB28" s="24" t="str">
        <f>IF($B28="","",'Infiltration &amp; Ventilation'!U28*0.33*'Infiltration &amp; Ventilation'!$D28*D28*0.024*Data!E$18*(100%+Data!$B$162))</f>
        <v/>
      </c>
      <c r="AC28" s="24" t="str">
        <f>IF($B28="","",'Infiltration &amp; Ventilation'!V28*0.33*'Infiltration &amp; Ventilation'!$D28*E28*0.024*Data!F$18*(100%+Data!$B$162))</f>
        <v/>
      </c>
      <c r="AD28" s="24" t="str">
        <f>IF($B28="","",'Infiltration &amp; Ventilation'!W28*0.33*'Infiltration &amp; Ventilation'!$D28*F28*0.024*Data!G$18*(100%+Data!$B$162))</f>
        <v/>
      </c>
      <c r="AE28" s="24" t="str">
        <f>IF($B28="","",'Infiltration &amp; Ventilation'!X28*0.33*'Infiltration &amp; Ventilation'!$D28*G28*0.024*Data!H$18*(100%+Data!$B$162))</f>
        <v/>
      </c>
      <c r="AF28" s="24" t="str">
        <f>IF($B28="","",'Infiltration &amp; Ventilation'!Y28*0.33*'Infiltration &amp; Ventilation'!$D28*H28*0.024*Data!I$18*(100%+Data!$B$162))</f>
        <v/>
      </c>
      <c r="AG28" s="24" t="str">
        <f>IF($B28="","",'Infiltration &amp; Ventilation'!Z28*0.33*'Infiltration &amp; Ventilation'!$D28*I28*0.024*Data!J$18*(100%+Data!$B$162))</f>
        <v/>
      </c>
      <c r="AH28" s="24" t="str">
        <f>IF($B28="","",'Infiltration &amp; Ventilation'!AA28*0.33*'Infiltration &amp; Ventilation'!$D28*J28*0.024*Data!K$18*(100%+Data!$B$162))</f>
        <v/>
      </c>
      <c r="AI28" s="24" t="str">
        <f>IF($B28="","",'Infiltration &amp; Ventilation'!AB28*0.33*'Infiltration &amp; Ventilation'!$D28*K28*0.024*Data!L$18*(100%+Data!$B$162))</f>
        <v/>
      </c>
      <c r="AJ28" s="24" t="str">
        <f>IF($B28="","",'Infiltration &amp; Ventilation'!AC28*0.33*'Infiltration &amp; Ventilation'!$D28*L28*0.024*Data!M$18*(100%+Data!$B$162))</f>
        <v/>
      </c>
      <c r="AK28" s="24" t="str">
        <f>IF($B28="","",'Infiltration &amp; Ventilation'!AD28*0.33*'Infiltration &amp; Ventilation'!$D28*M28*0.024*Data!N$18*(100%+Data!$B$162))</f>
        <v/>
      </c>
      <c r="AL28" s="24" t="str">
        <f>IF($B28="","",'Infiltration &amp; Ventilation'!AE28*0.33*'Infiltration &amp; Ventilation'!$D28*N28*0.024*Data!O$18*(100%+Data!$B$162))</f>
        <v/>
      </c>
      <c r="AM28" s="24" t="str">
        <f>IF($B28="","",'3 INPUT SAP DATA'!$U32*C28*0.024*Data!D$18*(100%+Data!$B$152))</f>
        <v/>
      </c>
      <c r="AN28" s="24" t="str">
        <f>IF($B28="","",'3 INPUT SAP DATA'!$U32*D28*0.024*Data!E$18*(100%+Data!$B$152))</f>
        <v/>
      </c>
      <c r="AO28" s="24" t="str">
        <f>IF($B28="","",'3 INPUT SAP DATA'!$U32*E28*0.024*Data!F$18*(100%+Data!$B$152))</f>
        <v/>
      </c>
      <c r="AP28" s="24" t="str">
        <f>IF($B28="","",'3 INPUT SAP DATA'!$U32*F28*0.024*Data!G$18*(100%+Data!$B$152))</f>
        <v/>
      </c>
      <c r="AQ28" s="24" t="str">
        <f>IF($B28="","",'3 INPUT SAP DATA'!$U32*G28*0.024*Data!H$18*(100%+Data!$B$152))</f>
        <v/>
      </c>
      <c r="AR28" s="24" t="str">
        <f>IF($B28="","",'3 INPUT SAP DATA'!$U32*H28*0.024*Data!I$18*(100%+Data!$B$152))</f>
        <v/>
      </c>
      <c r="AS28" s="24" t="str">
        <f>IF($B28="","",'3 INPUT SAP DATA'!$U32*I28*0.024*Data!J$18*(100%+Data!$B$152))</f>
        <v/>
      </c>
      <c r="AT28" s="24" t="str">
        <f>IF($B28="","",'3 INPUT SAP DATA'!$U32*J28*0.024*Data!K$18*(100%+Data!$B$152))</f>
        <v/>
      </c>
      <c r="AU28" s="24" t="str">
        <f>IF($B28="","",'3 INPUT SAP DATA'!$U32*K28*0.024*Data!L$18*(100%+Data!$B$152))</f>
        <v/>
      </c>
      <c r="AV28" s="24" t="str">
        <f>IF($B28="","",'3 INPUT SAP DATA'!$U32*L28*0.024*Data!M$18*(100%+Data!$B$152))</f>
        <v/>
      </c>
      <c r="AW28" s="24" t="str">
        <f>IF($B28="","",'3 INPUT SAP DATA'!$U32*M28*0.024*Data!N$18*(100%+Data!$B$152))</f>
        <v/>
      </c>
      <c r="AX28" s="24" t="str">
        <f>IF($B28="","",'3 INPUT SAP DATA'!$U32*N28*0.024*Data!O$18*(100%+Data!$B$152))</f>
        <v/>
      </c>
      <c r="AY28" s="24" t="str">
        <f>IF($B28="","",'3 INPUT SAP DATA'!V32*0.024*Data!D$18*Utilisation!BK28)</f>
        <v/>
      </c>
      <c r="AZ28" s="24" t="str">
        <f>IF($B28="","",'3 INPUT SAP DATA'!W32*0.024*Data!E$18*Utilisation!BL28)</f>
        <v/>
      </c>
      <c r="BA28" s="24" t="str">
        <f>IF($B28="","",'3 INPUT SAP DATA'!X32*0.024*Data!F$18*Utilisation!BM28)</f>
        <v/>
      </c>
      <c r="BB28" s="24" t="str">
        <f>IF($B28="","",'3 INPUT SAP DATA'!Y32*0.024*Data!G$18*Utilisation!BN28)</f>
        <v/>
      </c>
      <c r="BC28" s="24" t="str">
        <f>IF($B28="","",'3 INPUT SAP DATA'!Z32*0.024*Data!H$18*Utilisation!BO28)</f>
        <v/>
      </c>
      <c r="BD28" s="24" t="str">
        <f>IF($B28="","",'3 INPUT SAP DATA'!AA32*0.024*Data!I$18*Utilisation!BP28)</f>
        <v/>
      </c>
      <c r="BE28" s="24" t="str">
        <f>IF($B28="","",'3 INPUT SAP DATA'!AB32*0.024*Data!J$18*Utilisation!BQ28)</f>
        <v/>
      </c>
      <c r="BF28" s="24" t="str">
        <f>IF($B28="","",'3 INPUT SAP DATA'!AC32*0.024*Data!K$18*Utilisation!BR28)</f>
        <v/>
      </c>
      <c r="BG28" s="24" t="str">
        <f>IF($B28="","",'3 INPUT SAP DATA'!AD32*0.024*Data!L$18*Utilisation!BS28)</f>
        <v/>
      </c>
      <c r="BH28" s="24" t="str">
        <f>IF($B28="","",'3 INPUT SAP DATA'!AE32*0.024*Data!M$18*Utilisation!BT28)</f>
        <v/>
      </c>
      <c r="BI28" s="24" t="str">
        <f>IF($B28="","",'3 INPUT SAP DATA'!AF32*0.024*Data!N$18*Utilisation!BU28)</f>
        <v/>
      </c>
      <c r="BJ28" s="24" t="str">
        <f>IF($B28="","",'3 INPUT SAP DATA'!AG32*0.024*Data!O$18*Utilisation!BV28)</f>
        <v/>
      </c>
      <c r="BK28" s="24" t="str">
        <f>IF($B28="","",IHG!CI29*0.024*Data!D$18*Utilisation!BK28)</f>
        <v/>
      </c>
      <c r="BL28" s="24" t="str">
        <f>IF($B28="","",IHG!CJ29*0.024*Data!E$18*Utilisation!BL28)</f>
        <v/>
      </c>
      <c r="BM28" s="24" t="str">
        <f>IF($B28="","",IHG!CK29*0.024*Data!F$18*Utilisation!BM28)</f>
        <v/>
      </c>
      <c r="BN28" s="24" t="str">
        <f>IF($B28="","",IHG!CL29*0.024*Data!G$18*Utilisation!BN28)</f>
        <v/>
      </c>
      <c r="BO28" s="24" t="str">
        <f>IF($B28="","",IHG!CM29*0.024*Data!H$18*Utilisation!BO28)</f>
        <v/>
      </c>
      <c r="BP28" s="24" t="str">
        <f>IF($B28="","",IHG!CN29*0.024*Data!I$18*Utilisation!BP28)</f>
        <v/>
      </c>
      <c r="BQ28" s="24" t="str">
        <f>IF($B28="","",IHG!CO29*0.024*Data!J$18*Utilisation!BQ28)</f>
        <v/>
      </c>
      <c r="BR28" s="24" t="str">
        <f>IF($B28="","",IHG!CP29*0.024*Data!K$18*Utilisation!BR28)</f>
        <v/>
      </c>
      <c r="BS28" s="24" t="str">
        <f>IF($B28="","",IHG!CQ29*0.024*Data!L$18*Utilisation!BS28)</f>
        <v/>
      </c>
      <c r="BT28" s="24" t="str">
        <f>IF($B28="","",IHG!CR29*0.024*Data!M$18*Utilisation!BT28)</f>
        <v/>
      </c>
      <c r="BU28" s="24" t="str">
        <f>IF($B28="","",IHG!CS29*0.024*Data!N$18*Utilisation!BU28)</f>
        <v/>
      </c>
      <c r="BV28" s="24" t="str">
        <f>IF($B28="","",IHG!CT29*0.024*Data!O$18*Utilisation!BV28)</f>
        <v/>
      </c>
      <c r="BW28" s="24" t="str">
        <f t="shared" si="80"/>
        <v/>
      </c>
      <c r="BX28" s="24" t="str">
        <f t="shared" si="81"/>
        <v/>
      </c>
      <c r="BY28" s="24" t="str">
        <f t="shared" si="82"/>
        <v/>
      </c>
      <c r="BZ28" s="24" t="str">
        <f t="shared" si="83"/>
        <v/>
      </c>
      <c r="CA28" s="24" t="str">
        <f t="shared" si="84"/>
        <v/>
      </c>
      <c r="CB28" s="24" t="str">
        <f t="shared" si="85"/>
        <v/>
      </c>
      <c r="CC28" s="24" t="str">
        <f t="shared" si="86"/>
        <v/>
      </c>
      <c r="CD28" s="24" t="str">
        <f t="shared" si="87"/>
        <v/>
      </c>
      <c r="CE28" s="24" t="str">
        <f t="shared" si="88"/>
        <v/>
      </c>
      <c r="CF28" s="24" t="str">
        <f t="shared" si="89"/>
        <v/>
      </c>
      <c r="CG28" s="24" t="str">
        <f t="shared" si="90"/>
        <v/>
      </c>
      <c r="CH28" s="24" t="str">
        <f t="shared" si="91"/>
        <v/>
      </c>
      <c r="CI28" s="36"/>
      <c r="CJ28" s="85" t="str">
        <f>IF($B28="","",IF(BW28&lt;(SUM($BW28:$CH28)*Data!$B$170),Data!$B$171,100%))</f>
        <v/>
      </c>
      <c r="CK28" s="85" t="str">
        <f>IF($B28="","",IF(BX28&lt;(SUM($BW28:$CH28)*Data!$B$170),Data!$B$171,100%))</f>
        <v/>
      </c>
      <c r="CL28" s="85" t="str">
        <f>IF($B28="","",IF(BY28&lt;(SUM($BW28:$CH28)*Data!$B$170),Data!$B$171,100%))</f>
        <v/>
      </c>
      <c r="CM28" s="85" t="str">
        <f>IF($B28="","",IF(BZ28&lt;(SUM($BW28:$CH28)*Data!$B$170),Data!$B$171,100%))</f>
        <v/>
      </c>
      <c r="CN28" s="85" t="str">
        <f>IF($B28="","",IF(CA28&lt;(SUM($BW28:$CH28)*Data!$B$170),Data!$B$171,100%))</f>
        <v/>
      </c>
      <c r="CO28" s="85" t="str">
        <f>IF($B28="","",IF(CB28&lt;(SUM($BW28:$CH28)*Data!$B$170),Data!$B$171,100%))</f>
        <v/>
      </c>
      <c r="CP28" s="85" t="str">
        <f>IF($B28="","",IF(CC28&lt;(SUM($BW28:$CH28)*Data!$B$170),Data!$B$171,100%))</f>
        <v/>
      </c>
      <c r="CQ28" s="85" t="str">
        <f>IF($B28="","",IF(CD28&lt;(SUM($BW28:$CH28)*Data!$B$170),Data!$B$171,100%))</f>
        <v/>
      </c>
      <c r="CR28" s="85" t="str">
        <f>IF($B28="","",IF(CE28&lt;(SUM($BW28:$CH28)*Data!$B$170),Data!$B$171,100%))</f>
        <v/>
      </c>
      <c r="CS28" s="85" t="str">
        <f>IF($B28="","",IF(CF28&lt;(SUM($BW28:$CH28)*Data!$B$170),Data!$B$171,100%))</f>
        <v/>
      </c>
      <c r="CT28" s="85" t="str">
        <f>IF($B28="","",IF(CG28&lt;(SUM($BW28:$CH28)*Data!$B$170),Data!$B$171,100%))</f>
        <v/>
      </c>
      <c r="CU28" s="85" t="str">
        <f>IF($B28="","",IF(CH28&lt;(SUM($BW28:$CH28)*Data!$B$170),Data!$B$171,100%))</f>
        <v/>
      </c>
      <c r="CV28" s="39"/>
      <c r="CW28" s="24" t="str">
        <f t="shared" si="92"/>
        <v/>
      </c>
      <c r="CX28" s="24" t="str">
        <f t="shared" si="93"/>
        <v/>
      </c>
      <c r="CY28" s="24" t="str">
        <f t="shared" si="94"/>
        <v/>
      </c>
      <c r="CZ28" s="24" t="str">
        <f t="shared" si="95"/>
        <v/>
      </c>
      <c r="DA28" s="24" t="str">
        <f t="shared" si="96"/>
        <v/>
      </c>
      <c r="DB28" s="24" t="str">
        <f t="shared" si="97"/>
        <v/>
      </c>
      <c r="DC28" s="24" t="str">
        <f t="shared" si="98"/>
        <v/>
      </c>
      <c r="DD28" s="24" t="str">
        <f t="shared" si="99"/>
        <v/>
      </c>
      <c r="DE28" s="24" t="str">
        <f t="shared" si="100"/>
        <v/>
      </c>
      <c r="DF28" s="24" t="str">
        <f t="shared" si="101"/>
        <v/>
      </c>
      <c r="DG28" s="24" t="str">
        <f t="shared" si="102"/>
        <v/>
      </c>
      <c r="DH28" s="24" t="str">
        <f t="shared" si="103"/>
        <v/>
      </c>
      <c r="DI28" s="24" t="str">
        <f t="shared" si="104"/>
        <v/>
      </c>
      <c r="DJ28" s="24" t="str">
        <f t="shared" si="105"/>
        <v/>
      </c>
      <c r="DK28" s="24" t="str">
        <f t="shared" si="106"/>
        <v/>
      </c>
      <c r="DL28" s="24" t="str">
        <f t="shared" si="107"/>
        <v/>
      </c>
      <c r="DM28" s="24" t="str">
        <f t="shared" si="108"/>
        <v/>
      </c>
      <c r="DN28" s="24" t="str">
        <f t="shared" si="109"/>
        <v/>
      </c>
      <c r="DO28" s="24" t="str">
        <f t="shared" si="110"/>
        <v/>
      </c>
      <c r="DP28" s="24" t="str">
        <f t="shared" si="111"/>
        <v/>
      </c>
      <c r="DQ28" s="24" t="str">
        <f t="shared" si="112"/>
        <v/>
      </c>
      <c r="DR28" s="24" t="str">
        <f t="shared" si="113"/>
        <v/>
      </c>
      <c r="DS28" s="24" t="str">
        <f t="shared" si="114"/>
        <v/>
      </c>
      <c r="DT28" s="24" t="str">
        <f t="shared" si="115"/>
        <v/>
      </c>
      <c r="DU28" s="24" t="str">
        <f t="shared" si="116"/>
        <v/>
      </c>
      <c r="DV28" s="24" t="str">
        <f t="shared" si="117"/>
        <v/>
      </c>
      <c r="DW28" s="24" t="str">
        <f t="shared" si="118"/>
        <v/>
      </c>
      <c r="DX28" s="24" t="str">
        <f t="shared" si="119"/>
        <v/>
      </c>
      <c r="DY28" s="24" t="str">
        <f t="shared" si="120"/>
        <v/>
      </c>
      <c r="DZ28" s="24" t="str">
        <f t="shared" si="121"/>
        <v/>
      </c>
      <c r="EA28" s="24" t="str">
        <f t="shared" si="122"/>
        <v/>
      </c>
      <c r="EB28" s="24" t="str">
        <f t="shared" si="123"/>
        <v/>
      </c>
      <c r="EC28" s="24" t="str">
        <f t="shared" si="124"/>
        <v/>
      </c>
      <c r="ED28" s="24" t="str">
        <f t="shared" si="125"/>
        <v/>
      </c>
      <c r="EE28" s="24" t="str">
        <f t="shared" si="126"/>
        <v/>
      </c>
      <c r="EF28" s="24" t="str">
        <f t="shared" si="129"/>
        <v/>
      </c>
      <c r="EG28" s="24" t="str">
        <f t="shared" si="130"/>
        <v/>
      </c>
      <c r="EH28" s="24" t="str">
        <f t="shared" si="131"/>
        <v/>
      </c>
      <c r="EI28" s="85" t="str">
        <f t="shared" si="43"/>
        <v/>
      </c>
      <c r="EJ28" s="85" t="str">
        <f>IF($B28="","",MAX(0,EI28-Data!$B$166))</f>
        <v/>
      </c>
      <c r="EK28" s="88" t="str">
        <f>IF($B28="","",IF($EJ28&gt;0,
AY28*($EG28*Data!$B$166/$EH28),
AY28))</f>
        <v/>
      </c>
      <c r="EL28" s="88" t="str">
        <f>IF($B28="","",IF($EJ28&gt;0,
AZ28*($EG28*Data!$B$166/$EH28),
AZ28))</f>
        <v/>
      </c>
      <c r="EM28" s="88" t="str">
        <f>IF($B28="","",IF($EJ28&gt;0,
BA28*($EG28*Data!$B$166/$EH28),
BA28))</f>
        <v/>
      </c>
      <c r="EN28" s="88" t="str">
        <f>IF($B28="","",IF($EJ28&gt;0,
BB28*($EG28*Data!$B$166/$EH28),
BB28))</f>
        <v/>
      </c>
      <c r="EO28" s="88" t="str">
        <f>IF($B28="","",IF($EJ28&gt;0,
BC28*($EG28*Data!$B$166/$EH28),
BC28))</f>
        <v/>
      </c>
      <c r="EP28" s="88" t="str">
        <f>IF($B28="","",IF($EJ28&gt;0,
BD28*($EG28*Data!$B$166/$EH28),
BD28))</f>
        <v/>
      </c>
      <c r="EQ28" s="88" t="str">
        <f>IF($B28="","",IF($EJ28&gt;0,
BE28*($EG28*Data!$B$166/$EH28),
BE28))</f>
        <v/>
      </c>
      <c r="ER28" s="88" t="str">
        <f>IF($B28="","",IF($EJ28&gt;0,
BF28*($EG28*Data!$B$166/$EH28),
BF28))</f>
        <v/>
      </c>
      <c r="ES28" s="88" t="str">
        <f>IF($B28="","",IF($EJ28&gt;0,
BG28*($EG28*Data!$B$166/$EH28),
BG28))</f>
        <v/>
      </c>
      <c r="ET28" s="88" t="str">
        <f>IF($B28="","",IF($EJ28&gt;0,
BH28*($EG28*Data!$B$166/$EH28),
BH28))</f>
        <v/>
      </c>
      <c r="EU28" s="88" t="str">
        <f>IF($B28="","",IF($EJ28&gt;0,
BI28*($EG28*Data!$B$166/$EH28),
BI28))</f>
        <v/>
      </c>
      <c r="EV28" s="88" t="str">
        <f>IF($B28="","",IF($EJ28&gt;0,
BJ28*($EG28*Data!$B$166/$EH28),
BJ28))</f>
        <v/>
      </c>
      <c r="EW28" s="88" t="str">
        <f t="shared" si="127"/>
        <v/>
      </c>
      <c r="EX28" s="85" t="str">
        <f t="shared" si="128"/>
        <v/>
      </c>
      <c r="EY28" s="88" t="str">
        <f t="shared" si="44"/>
        <v/>
      </c>
      <c r="EZ28" s="24" t="str">
        <f t="shared" si="45"/>
        <v/>
      </c>
      <c r="FA28" s="24" t="str">
        <f t="shared" si="46"/>
        <v/>
      </c>
      <c r="FB28" s="24" t="str">
        <f t="shared" si="47"/>
        <v/>
      </c>
      <c r="FC28" s="24" t="str">
        <f t="shared" si="48"/>
        <v/>
      </c>
      <c r="FD28" s="24" t="str">
        <f t="shared" si="49"/>
        <v/>
      </c>
      <c r="FE28" s="24" t="str">
        <f t="shared" si="50"/>
        <v/>
      </c>
      <c r="FF28" s="24" t="str">
        <f t="shared" si="51"/>
        <v/>
      </c>
      <c r="FG28" s="24" t="str">
        <f t="shared" si="52"/>
        <v/>
      </c>
      <c r="FH28" s="24" t="str">
        <f t="shared" si="53"/>
        <v/>
      </c>
      <c r="FI28" s="24" t="str">
        <f t="shared" si="54"/>
        <v/>
      </c>
      <c r="FJ28" s="24" t="str">
        <f t="shared" si="55"/>
        <v/>
      </c>
      <c r="FK28" s="24" t="str">
        <f t="shared" si="56"/>
        <v/>
      </c>
      <c r="FL28" s="24" t="str">
        <f t="shared" si="57"/>
        <v/>
      </c>
      <c r="FM28" s="24" t="str">
        <f t="shared" si="58"/>
        <v/>
      </c>
      <c r="FN28" s="24" t="str">
        <f t="shared" si="59"/>
        <v/>
      </c>
      <c r="FO28" s="24" t="str">
        <f t="shared" si="60"/>
        <v/>
      </c>
      <c r="FP28" s="24" t="str">
        <f t="shared" si="61"/>
        <v/>
      </c>
      <c r="FQ28" s="24" t="str">
        <f t="shared" si="62"/>
        <v/>
      </c>
      <c r="FR28" s="24" t="str">
        <f t="shared" si="63"/>
        <v/>
      </c>
      <c r="FS28" s="24" t="str">
        <f t="shared" si="64"/>
        <v/>
      </c>
      <c r="FT28" s="24" t="str">
        <f t="shared" si="65"/>
        <v/>
      </c>
      <c r="FU28" s="24" t="str">
        <f t="shared" si="66"/>
        <v/>
      </c>
      <c r="FV28" s="24" t="str">
        <f t="shared" si="67"/>
        <v/>
      </c>
      <c r="FW28" s="24" t="str">
        <f t="shared" si="68"/>
        <v/>
      </c>
      <c r="FX28" s="24" t="str">
        <f t="shared" si="69"/>
        <v/>
      </c>
      <c r="FY28" s="24" t="str">
        <f t="shared" si="70"/>
        <v/>
      </c>
      <c r="FZ28" s="24" t="str">
        <f t="shared" si="71"/>
        <v/>
      </c>
      <c r="GA28" s="24" t="str">
        <f t="shared" si="72"/>
        <v/>
      </c>
      <c r="GB28" s="24" t="str">
        <f t="shared" si="73"/>
        <v/>
      </c>
      <c r="GC28" s="24" t="str">
        <f t="shared" si="74"/>
        <v/>
      </c>
      <c r="GD28" s="24" t="str">
        <f t="shared" si="75"/>
        <v/>
      </c>
      <c r="GE28" s="24" t="str">
        <f t="shared" si="76"/>
        <v/>
      </c>
      <c r="GF28" s="24" t="str">
        <f t="shared" si="77"/>
        <v/>
      </c>
      <c r="GG28" s="24" t="str">
        <f t="shared" si="78"/>
        <v/>
      </c>
      <c r="GH28" s="24" t="str">
        <f t="shared" si="79"/>
        <v/>
      </c>
    </row>
    <row r="29" spans="2:190" s="17" customFormat="1" ht="19.899999999999999" customHeight="1">
      <c r="B29" s="16" t="str">
        <f>IF('3 INPUT SAP DATA'!H33="","",'3 INPUT SAP DATA'!H33)</f>
        <v/>
      </c>
      <c r="C29" s="176" t="str">
        <f>IF($B29="", "", Data!D$22 - INDEX(SAP10TableU1, MATCH('3 INPUT SAP DATA'!$C$6, Data!$C$26:$C$47, 0), MATCH(SHD!BW$8, Data!$D$25:$O$25, 0)))</f>
        <v/>
      </c>
      <c r="D29" s="176" t="str">
        <f>IF($B29="", "", Data!E$22 - INDEX(SAP10TableU1, MATCH('3 INPUT SAP DATA'!$C$6, Data!$C$26:$C$47, 0), MATCH(SHD!BX$8, Data!$D$25:$O$25, 0)))</f>
        <v/>
      </c>
      <c r="E29" s="176" t="str">
        <f>IF($B29="", "", Data!F$22 - INDEX(SAP10TableU1, MATCH('3 INPUT SAP DATA'!$C$6, Data!$C$26:$C$47, 0), MATCH(SHD!BY$8, Data!$D$25:$O$25, 0)))</f>
        <v/>
      </c>
      <c r="F29" s="176" t="str">
        <f>IF($B29="", "", Data!G$22 - INDEX(SAP10TableU1, MATCH('3 INPUT SAP DATA'!$C$6, Data!$C$26:$C$47, 0), MATCH(SHD!BZ$8, Data!$D$25:$O$25, 0)))</f>
        <v/>
      </c>
      <c r="G29" s="176" t="str">
        <f>IF($B29="", "", Data!H$22 - INDEX(SAP10TableU1, MATCH('3 INPUT SAP DATA'!$C$6, Data!$C$26:$C$47, 0), MATCH(SHD!CA$8, Data!$D$25:$O$25, 0)))</f>
        <v/>
      </c>
      <c r="H29" s="176" t="str">
        <f>IF($B29="", "", Data!I$22 - INDEX(SAP10TableU1, MATCH('3 INPUT SAP DATA'!$C$6, Data!$C$26:$C$47, 0), MATCH(SHD!CB$8, Data!$D$25:$O$25, 0)))</f>
        <v/>
      </c>
      <c r="I29" s="176" t="str">
        <f>IF($B29="", "", Data!J$22 - INDEX(SAP10TableU1, MATCH('3 INPUT SAP DATA'!$C$6, Data!$C$26:$C$47, 0), MATCH(SHD!CC$8, Data!$D$25:$O$25, 0)))</f>
        <v/>
      </c>
      <c r="J29" s="176" t="str">
        <f>IF($B29="", "", Data!K$22 - INDEX(SAP10TableU1, MATCH('3 INPUT SAP DATA'!$C$6, Data!$C$26:$C$47, 0), MATCH(SHD!CD$8, Data!$D$25:$O$25, 0)))</f>
        <v/>
      </c>
      <c r="K29" s="176" t="str">
        <f>IF($B29="", "", Data!L$22 - INDEX(SAP10TableU1, MATCH('3 INPUT SAP DATA'!$C$6, Data!$C$26:$C$47, 0), MATCH(SHD!CE$8, Data!$D$25:$O$25, 0)))</f>
        <v/>
      </c>
      <c r="L29" s="176" t="str">
        <f>IF($B29="", "", Data!M$22 - INDEX(SAP10TableU1, MATCH('3 INPUT SAP DATA'!$C$6, Data!$C$26:$C$47, 0), MATCH(SHD!CF$8, Data!$D$25:$O$25, 0)))</f>
        <v/>
      </c>
      <c r="M29" s="176" t="str">
        <f>IF($B29="", "", Data!N$22 - INDEX(SAP10TableU1, MATCH('3 INPUT SAP DATA'!$C$6, Data!$C$26:$C$47, 0), MATCH(SHD!CG$8, Data!$D$25:$O$25, 0)))</f>
        <v/>
      </c>
      <c r="N29" s="176" t="str">
        <f>IF($B29="", "", Data!O$22 - INDEX(SAP10TableU1, MATCH('3 INPUT SAP DATA'!$C$6, Data!$C$26:$C$47, 0), MATCH(SHD!CH$8, Data!$D$25:$O$25, 0)))</f>
        <v/>
      </c>
      <c r="O29" s="24" t="str">
        <f>IF($B29="","",'Infiltration &amp; Ventilation'!H29*0.33*'Infiltration &amp; Ventilation'!$D29*C29*0.024*Data!D$18)</f>
        <v/>
      </c>
      <c r="P29" s="24" t="str">
        <f>IF($B29="","",'Infiltration &amp; Ventilation'!I29*0.33*'Infiltration &amp; Ventilation'!$D29*D29*0.024*Data!E$18)</f>
        <v/>
      </c>
      <c r="Q29" s="24" t="str">
        <f>IF($B29="","",'Infiltration &amp; Ventilation'!J29*0.33*'Infiltration &amp; Ventilation'!$D29*E29*0.024*Data!F$18)</f>
        <v/>
      </c>
      <c r="R29" s="24" t="str">
        <f>IF($B29="","",'Infiltration &amp; Ventilation'!K29*0.33*'Infiltration &amp; Ventilation'!$D29*F29*0.024*Data!G$18)</f>
        <v/>
      </c>
      <c r="S29" s="24" t="str">
        <f>IF($B29="","",'Infiltration &amp; Ventilation'!L29*0.33*'Infiltration &amp; Ventilation'!$D29*G29*0.024*Data!H$18)</f>
        <v/>
      </c>
      <c r="T29" s="24" t="str">
        <f>IF($B29="","",'Infiltration &amp; Ventilation'!M29*0.33*'Infiltration &amp; Ventilation'!$D29*H29*0.024*Data!I$18)</f>
        <v/>
      </c>
      <c r="U29" s="24" t="str">
        <f>IF($B29="","",'Infiltration &amp; Ventilation'!N29*0.33*'Infiltration &amp; Ventilation'!$D29*I29*0.024*Data!J$18)</f>
        <v/>
      </c>
      <c r="V29" s="24" t="str">
        <f>IF($B29="","",'Infiltration &amp; Ventilation'!O29*0.33*'Infiltration &amp; Ventilation'!$D29*J29*0.024*Data!K$18)</f>
        <v/>
      </c>
      <c r="W29" s="24" t="str">
        <f>IF($B29="","",'Infiltration &amp; Ventilation'!P29*0.33*'Infiltration &amp; Ventilation'!$D29*K29*0.024*Data!L$18)</f>
        <v/>
      </c>
      <c r="X29" s="24" t="str">
        <f>IF($B29="","",'Infiltration &amp; Ventilation'!Q29*0.33*'Infiltration &amp; Ventilation'!$D29*L29*0.024*Data!M$18)</f>
        <v/>
      </c>
      <c r="Y29" s="24" t="str">
        <f>IF($B29="","",'Infiltration &amp; Ventilation'!R29*0.33*'Infiltration &amp; Ventilation'!$D29*M29*0.024*Data!N$18)</f>
        <v/>
      </c>
      <c r="Z29" s="24" t="str">
        <f>IF($B29="","",'Infiltration &amp; Ventilation'!S29*0.33*'Infiltration &amp; Ventilation'!$D29*N29*0.024*Data!O$18)</f>
        <v/>
      </c>
      <c r="AA29" s="24" t="str">
        <f>IF($B29="","",'Infiltration &amp; Ventilation'!T29*0.33*'Infiltration &amp; Ventilation'!$D29*C29*0.024*Data!D$18*(100%+Data!$B$162))</f>
        <v/>
      </c>
      <c r="AB29" s="24" t="str">
        <f>IF($B29="","",'Infiltration &amp; Ventilation'!U29*0.33*'Infiltration &amp; Ventilation'!$D29*D29*0.024*Data!E$18*(100%+Data!$B$162))</f>
        <v/>
      </c>
      <c r="AC29" s="24" t="str">
        <f>IF($B29="","",'Infiltration &amp; Ventilation'!V29*0.33*'Infiltration &amp; Ventilation'!$D29*E29*0.024*Data!F$18*(100%+Data!$B$162))</f>
        <v/>
      </c>
      <c r="AD29" s="24" t="str">
        <f>IF($B29="","",'Infiltration &amp; Ventilation'!W29*0.33*'Infiltration &amp; Ventilation'!$D29*F29*0.024*Data!G$18*(100%+Data!$B$162))</f>
        <v/>
      </c>
      <c r="AE29" s="24" t="str">
        <f>IF($B29="","",'Infiltration &amp; Ventilation'!X29*0.33*'Infiltration &amp; Ventilation'!$D29*G29*0.024*Data!H$18*(100%+Data!$B$162))</f>
        <v/>
      </c>
      <c r="AF29" s="24" t="str">
        <f>IF($B29="","",'Infiltration &amp; Ventilation'!Y29*0.33*'Infiltration &amp; Ventilation'!$D29*H29*0.024*Data!I$18*(100%+Data!$B$162))</f>
        <v/>
      </c>
      <c r="AG29" s="24" t="str">
        <f>IF($B29="","",'Infiltration &amp; Ventilation'!Z29*0.33*'Infiltration &amp; Ventilation'!$D29*I29*0.024*Data!J$18*(100%+Data!$B$162))</f>
        <v/>
      </c>
      <c r="AH29" s="24" t="str">
        <f>IF($B29="","",'Infiltration &amp; Ventilation'!AA29*0.33*'Infiltration &amp; Ventilation'!$D29*J29*0.024*Data!K$18*(100%+Data!$B$162))</f>
        <v/>
      </c>
      <c r="AI29" s="24" t="str">
        <f>IF($B29="","",'Infiltration &amp; Ventilation'!AB29*0.33*'Infiltration &amp; Ventilation'!$D29*K29*0.024*Data!L$18*(100%+Data!$B$162))</f>
        <v/>
      </c>
      <c r="AJ29" s="24" t="str">
        <f>IF($B29="","",'Infiltration &amp; Ventilation'!AC29*0.33*'Infiltration &amp; Ventilation'!$D29*L29*0.024*Data!M$18*(100%+Data!$B$162))</f>
        <v/>
      </c>
      <c r="AK29" s="24" t="str">
        <f>IF($B29="","",'Infiltration &amp; Ventilation'!AD29*0.33*'Infiltration &amp; Ventilation'!$D29*M29*0.024*Data!N$18*(100%+Data!$B$162))</f>
        <v/>
      </c>
      <c r="AL29" s="24" t="str">
        <f>IF($B29="","",'Infiltration &amp; Ventilation'!AE29*0.33*'Infiltration &amp; Ventilation'!$D29*N29*0.024*Data!O$18*(100%+Data!$B$162))</f>
        <v/>
      </c>
      <c r="AM29" s="24" t="str">
        <f>IF($B29="","",'3 INPUT SAP DATA'!$U33*C29*0.024*Data!D$18*(100%+Data!$B$152))</f>
        <v/>
      </c>
      <c r="AN29" s="24" t="str">
        <f>IF($B29="","",'3 INPUT SAP DATA'!$U33*D29*0.024*Data!E$18*(100%+Data!$B$152))</f>
        <v/>
      </c>
      <c r="AO29" s="24" t="str">
        <f>IF($B29="","",'3 INPUT SAP DATA'!$U33*E29*0.024*Data!F$18*(100%+Data!$B$152))</f>
        <v/>
      </c>
      <c r="AP29" s="24" t="str">
        <f>IF($B29="","",'3 INPUT SAP DATA'!$U33*F29*0.024*Data!G$18*(100%+Data!$B$152))</f>
        <v/>
      </c>
      <c r="AQ29" s="24" t="str">
        <f>IF($B29="","",'3 INPUT SAP DATA'!$U33*G29*0.024*Data!H$18*(100%+Data!$B$152))</f>
        <v/>
      </c>
      <c r="AR29" s="24" t="str">
        <f>IF($B29="","",'3 INPUT SAP DATA'!$U33*H29*0.024*Data!I$18*(100%+Data!$B$152))</f>
        <v/>
      </c>
      <c r="AS29" s="24" t="str">
        <f>IF($B29="","",'3 INPUT SAP DATA'!$U33*I29*0.024*Data!J$18*(100%+Data!$B$152))</f>
        <v/>
      </c>
      <c r="AT29" s="24" t="str">
        <f>IF($B29="","",'3 INPUT SAP DATA'!$U33*J29*0.024*Data!K$18*(100%+Data!$B$152))</f>
        <v/>
      </c>
      <c r="AU29" s="24" t="str">
        <f>IF($B29="","",'3 INPUT SAP DATA'!$U33*K29*0.024*Data!L$18*(100%+Data!$B$152))</f>
        <v/>
      </c>
      <c r="AV29" s="24" t="str">
        <f>IF($B29="","",'3 INPUT SAP DATA'!$U33*L29*0.024*Data!M$18*(100%+Data!$B$152))</f>
        <v/>
      </c>
      <c r="AW29" s="24" t="str">
        <f>IF($B29="","",'3 INPUT SAP DATA'!$U33*M29*0.024*Data!N$18*(100%+Data!$B$152))</f>
        <v/>
      </c>
      <c r="AX29" s="24" t="str">
        <f>IF($B29="","",'3 INPUT SAP DATA'!$U33*N29*0.024*Data!O$18*(100%+Data!$B$152))</f>
        <v/>
      </c>
      <c r="AY29" s="24" t="str">
        <f>IF($B29="","",'3 INPUT SAP DATA'!V33*0.024*Data!D$18*Utilisation!BK29)</f>
        <v/>
      </c>
      <c r="AZ29" s="24" t="str">
        <f>IF($B29="","",'3 INPUT SAP DATA'!W33*0.024*Data!E$18*Utilisation!BL29)</f>
        <v/>
      </c>
      <c r="BA29" s="24" t="str">
        <f>IF($B29="","",'3 INPUT SAP DATA'!X33*0.024*Data!F$18*Utilisation!BM29)</f>
        <v/>
      </c>
      <c r="BB29" s="24" t="str">
        <f>IF($B29="","",'3 INPUT SAP DATA'!Y33*0.024*Data!G$18*Utilisation!BN29)</f>
        <v/>
      </c>
      <c r="BC29" s="24" t="str">
        <f>IF($B29="","",'3 INPUT SAP DATA'!Z33*0.024*Data!H$18*Utilisation!BO29)</f>
        <v/>
      </c>
      <c r="BD29" s="24" t="str">
        <f>IF($B29="","",'3 INPUT SAP DATA'!AA33*0.024*Data!I$18*Utilisation!BP29)</f>
        <v/>
      </c>
      <c r="BE29" s="24" t="str">
        <f>IF($B29="","",'3 INPUT SAP DATA'!AB33*0.024*Data!J$18*Utilisation!BQ29)</f>
        <v/>
      </c>
      <c r="BF29" s="24" t="str">
        <f>IF($B29="","",'3 INPUT SAP DATA'!AC33*0.024*Data!K$18*Utilisation!BR29)</f>
        <v/>
      </c>
      <c r="BG29" s="24" t="str">
        <f>IF($B29="","",'3 INPUT SAP DATA'!AD33*0.024*Data!L$18*Utilisation!BS29)</f>
        <v/>
      </c>
      <c r="BH29" s="24" t="str">
        <f>IF($B29="","",'3 INPUT SAP DATA'!AE33*0.024*Data!M$18*Utilisation!BT29)</f>
        <v/>
      </c>
      <c r="BI29" s="24" t="str">
        <f>IF($B29="","",'3 INPUT SAP DATA'!AF33*0.024*Data!N$18*Utilisation!BU29)</f>
        <v/>
      </c>
      <c r="BJ29" s="24" t="str">
        <f>IF($B29="","",'3 INPUT SAP DATA'!AG33*0.024*Data!O$18*Utilisation!BV29)</f>
        <v/>
      </c>
      <c r="BK29" s="24" t="str">
        <f>IF($B29="","",IHG!CI30*0.024*Data!D$18*Utilisation!BK29)</f>
        <v/>
      </c>
      <c r="BL29" s="24" t="str">
        <f>IF($B29="","",IHG!CJ30*0.024*Data!E$18*Utilisation!BL29)</f>
        <v/>
      </c>
      <c r="BM29" s="24" t="str">
        <f>IF($B29="","",IHG!CK30*0.024*Data!F$18*Utilisation!BM29)</f>
        <v/>
      </c>
      <c r="BN29" s="24" t="str">
        <f>IF($B29="","",IHG!CL30*0.024*Data!G$18*Utilisation!BN29)</f>
        <v/>
      </c>
      <c r="BO29" s="24" t="str">
        <f>IF($B29="","",IHG!CM30*0.024*Data!H$18*Utilisation!BO29)</f>
        <v/>
      </c>
      <c r="BP29" s="24" t="str">
        <f>IF($B29="","",IHG!CN30*0.024*Data!I$18*Utilisation!BP29)</f>
        <v/>
      </c>
      <c r="BQ29" s="24" t="str">
        <f>IF($B29="","",IHG!CO30*0.024*Data!J$18*Utilisation!BQ29)</f>
        <v/>
      </c>
      <c r="BR29" s="24" t="str">
        <f>IF($B29="","",IHG!CP30*0.024*Data!K$18*Utilisation!BR29)</f>
        <v/>
      </c>
      <c r="BS29" s="24" t="str">
        <f>IF($B29="","",IHG!CQ30*0.024*Data!L$18*Utilisation!BS29)</f>
        <v/>
      </c>
      <c r="BT29" s="24" t="str">
        <f>IF($B29="","",IHG!CR30*0.024*Data!M$18*Utilisation!BT29)</f>
        <v/>
      </c>
      <c r="BU29" s="24" t="str">
        <f>IF($B29="","",IHG!CS30*0.024*Data!N$18*Utilisation!BU29)</f>
        <v/>
      </c>
      <c r="BV29" s="24" t="str">
        <f>IF($B29="","",IHG!CT30*0.024*Data!O$18*Utilisation!BV29)</f>
        <v/>
      </c>
      <c r="BW29" s="24" t="str">
        <f t="shared" si="80"/>
        <v/>
      </c>
      <c r="BX29" s="24" t="str">
        <f t="shared" si="81"/>
        <v/>
      </c>
      <c r="BY29" s="24" t="str">
        <f t="shared" si="82"/>
        <v/>
      </c>
      <c r="BZ29" s="24" t="str">
        <f t="shared" si="83"/>
        <v/>
      </c>
      <c r="CA29" s="24" t="str">
        <f t="shared" si="84"/>
        <v/>
      </c>
      <c r="CB29" s="24" t="str">
        <f t="shared" si="85"/>
        <v/>
      </c>
      <c r="CC29" s="24" t="str">
        <f t="shared" si="86"/>
        <v/>
      </c>
      <c r="CD29" s="24" t="str">
        <f t="shared" si="87"/>
        <v/>
      </c>
      <c r="CE29" s="24" t="str">
        <f t="shared" si="88"/>
        <v/>
      </c>
      <c r="CF29" s="24" t="str">
        <f t="shared" si="89"/>
        <v/>
      </c>
      <c r="CG29" s="24" t="str">
        <f t="shared" si="90"/>
        <v/>
      </c>
      <c r="CH29" s="24" t="str">
        <f t="shared" si="91"/>
        <v/>
      </c>
      <c r="CI29" s="36"/>
      <c r="CJ29" s="85" t="str">
        <f>IF($B29="","",IF(BW29&lt;(SUM($BW29:$CH29)*Data!$B$170),Data!$B$171,100%))</f>
        <v/>
      </c>
      <c r="CK29" s="85" t="str">
        <f>IF($B29="","",IF(BX29&lt;(SUM($BW29:$CH29)*Data!$B$170),Data!$B$171,100%))</f>
        <v/>
      </c>
      <c r="CL29" s="85" t="str">
        <f>IF($B29="","",IF(BY29&lt;(SUM($BW29:$CH29)*Data!$B$170),Data!$B$171,100%))</f>
        <v/>
      </c>
      <c r="CM29" s="85" t="str">
        <f>IF($B29="","",IF(BZ29&lt;(SUM($BW29:$CH29)*Data!$B$170),Data!$B$171,100%))</f>
        <v/>
      </c>
      <c r="CN29" s="85" t="str">
        <f>IF($B29="","",IF(CA29&lt;(SUM($BW29:$CH29)*Data!$B$170),Data!$B$171,100%))</f>
        <v/>
      </c>
      <c r="CO29" s="85" t="str">
        <f>IF($B29="","",IF(CB29&lt;(SUM($BW29:$CH29)*Data!$B$170),Data!$B$171,100%))</f>
        <v/>
      </c>
      <c r="CP29" s="85" t="str">
        <f>IF($B29="","",IF(CC29&lt;(SUM($BW29:$CH29)*Data!$B$170),Data!$B$171,100%))</f>
        <v/>
      </c>
      <c r="CQ29" s="85" t="str">
        <f>IF($B29="","",IF(CD29&lt;(SUM($BW29:$CH29)*Data!$B$170),Data!$B$171,100%))</f>
        <v/>
      </c>
      <c r="CR29" s="85" t="str">
        <f>IF($B29="","",IF(CE29&lt;(SUM($BW29:$CH29)*Data!$B$170),Data!$B$171,100%))</f>
        <v/>
      </c>
      <c r="CS29" s="85" t="str">
        <f>IF($B29="","",IF(CF29&lt;(SUM($BW29:$CH29)*Data!$B$170),Data!$B$171,100%))</f>
        <v/>
      </c>
      <c r="CT29" s="85" t="str">
        <f>IF($B29="","",IF(CG29&lt;(SUM($BW29:$CH29)*Data!$B$170),Data!$B$171,100%))</f>
        <v/>
      </c>
      <c r="CU29" s="85" t="str">
        <f>IF($B29="","",IF(CH29&lt;(SUM($BW29:$CH29)*Data!$B$170),Data!$B$171,100%))</f>
        <v/>
      </c>
      <c r="CV29" s="39"/>
      <c r="CW29" s="24" t="str">
        <f t="shared" si="92"/>
        <v/>
      </c>
      <c r="CX29" s="24" t="str">
        <f t="shared" si="93"/>
        <v/>
      </c>
      <c r="CY29" s="24" t="str">
        <f t="shared" si="94"/>
        <v/>
      </c>
      <c r="CZ29" s="24" t="str">
        <f t="shared" si="95"/>
        <v/>
      </c>
      <c r="DA29" s="24" t="str">
        <f t="shared" si="96"/>
        <v/>
      </c>
      <c r="DB29" s="24" t="str">
        <f t="shared" si="97"/>
        <v/>
      </c>
      <c r="DC29" s="24" t="str">
        <f t="shared" si="98"/>
        <v/>
      </c>
      <c r="DD29" s="24" t="str">
        <f t="shared" si="99"/>
        <v/>
      </c>
      <c r="DE29" s="24" t="str">
        <f t="shared" si="100"/>
        <v/>
      </c>
      <c r="DF29" s="24" t="str">
        <f t="shared" si="101"/>
        <v/>
      </c>
      <c r="DG29" s="24" t="str">
        <f t="shared" si="102"/>
        <v/>
      </c>
      <c r="DH29" s="24" t="str">
        <f t="shared" si="103"/>
        <v/>
      </c>
      <c r="DI29" s="24" t="str">
        <f t="shared" si="104"/>
        <v/>
      </c>
      <c r="DJ29" s="24" t="str">
        <f t="shared" si="105"/>
        <v/>
      </c>
      <c r="DK29" s="24" t="str">
        <f t="shared" si="106"/>
        <v/>
      </c>
      <c r="DL29" s="24" t="str">
        <f t="shared" si="107"/>
        <v/>
      </c>
      <c r="DM29" s="24" t="str">
        <f t="shared" si="108"/>
        <v/>
      </c>
      <c r="DN29" s="24" t="str">
        <f t="shared" si="109"/>
        <v/>
      </c>
      <c r="DO29" s="24" t="str">
        <f t="shared" si="110"/>
        <v/>
      </c>
      <c r="DP29" s="24" t="str">
        <f t="shared" si="111"/>
        <v/>
      </c>
      <c r="DQ29" s="24" t="str">
        <f t="shared" si="112"/>
        <v/>
      </c>
      <c r="DR29" s="24" t="str">
        <f t="shared" si="113"/>
        <v/>
      </c>
      <c r="DS29" s="24" t="str">
        <f t="shared" si="114"/>
        <v/>
      </c>
      <c r="DT29" s="24" t="str">
        <f t="shared" si="115"/>
        <v/>
      </c>
      <c r="DU29" s="24" t="str">
        <f t="shared" si="116"/>
        <v/>
      </c>
      <c r="DV29" s="24" t="str">
        <f t="shared" si="117"/>
        <v/>
      </c>
      <c r="DW29" s="24" t="str">
        <f t="shared" si="118"/>
        <v/>
      </c>
      <c r="DX29" s="24" t="str">
        <f t="shared" si="119"/>
        <v/>
      </c>
      <c r="DY29" s="24" t="str">
        <f t="shared" si="120"/>
        <v/>
      </c>
      <c r="DZ29" s="24" t="str">
        <f t="shared" si="121"/>
        <v/>
      </c>
      <c r="EA29" s="24" t="str">
        <f t="shared" si="122"/>
        <v/>
      </c>
      <c r="EB29" s="24" t="str">
        <f t="shared" si="123"/>
        <v/>
      </c>
      <c r="EC29" s="24" t="str">
        <f t="shared" si="124"/>
        <v/>
      </c>
      <c r="ED29" s="24" t="str">
        <f t="shared" si="125"/>
        <v/>
      </c>
      <c r="EE29" s="24" t="str">
        <f t="shared" si="126"/>
        <v/>
      </c>
      <c r="EF29" s="24" t="str">
        <f t="shared" si="129"/>
        <v/>
      </c>
      <c r="EG29" s="24" t="str">
        <f t="shared" si="130"/>
        <v/>
      </c>
      <c r="EH29" s="24" t="str">
        <f t="shared" si="131"/>
        <v/>
      </c>
      <c r="EI29" s="85" t="str">
        <f t="shared" si="43"/>
        <v/>
      </c>
      <c r="EJ29" s="85" t="str">
        <f>IF($B29="","",MAX(0,EI29-Data!$B$166))</f>
        <v/>
      </c>
      <c r="EK29" s="88" t="str">
        <f>IF($B29="","",IF($EJ29&gt;0,
AY29*($EG29*Data!$B$166/$EH29),
AY29))</f>
        <v/>
      </c>
      <c r="EL29" s="88" t="str">
        <f>IF($B29="","",IF($EJ29&gt;0,
AZ29*($EG29*Data!$B$166/$EH29),
AZ29))</f>
        <v/>
      </c>
      <c r="EM29" s="88" t="str">
        <f>IF($B29="","",IF($EJ29&gt;0,
BA29*($EG29*Data!$B$166/$EH29),
BA29))</f>
        <v/>
      </c>
      <c r="EN29" s="88" t="str">
        <f>IF($B29="","",IF($EJ29&gt;0,
BB29*($EG29*Data!$B$166/$EH29),
BB29))</f>
        <v/>
      </c>
      <c r="EO29" s="88" t="str">
        <f>IF($B29="","",IF($EJ29&gt;0,
BC29*($EG29*Data!$B$166/$EH29),
BC29))</f>
        <v/>
      </c>
      <c r="EP29" s="88" t="str">
        <f>IF($B29="","",IF($EJ29&gt;0,
BD29*($EG29*Data!$B$166/$EH29),
BD29))</f>
        <v/>
      </c>
      <c r="EQ29" s="88" t="str">
        <f>IF($B29="","",IF($EJ29&gt;0,
BE29*($EG29*Data!$B$166/$EH29),
BE29))</f>
        <v/>
      </c>
      <c r="ER29" s="88" t="str">
        <f>IF($B29="","",IF($EJ29&gt;0,
BF29*($EG29*Data!$B$166/$EH29),
BF29))</f>
        <v/>
      </c>
      <c r="ES29" s="88" t="str">
        <f>IF($B29="","",IF($EJ29&gt;0,
BG29*($EG29*Data!$B$166/$EH29),
BG29))</f>
        <v/>
      </c>
      <c r="ET29" s="88" t="str">
        <f>IF($B29="","",IF($EJ29&gt;0,
BH29*($EG29*Data!$B$166/$EH29),
BH29))</f>
        <v/>
      </c>
      <c r="EU29" s="88" t="str">
        <f>IF($B29="","",IF($EJ29&gt;0,
BI29*($EG29*Data!$B$166/$EH29),
BI29))</f>
        <v/>
      </c>
      <c r="EV29" s="88" t="str">
        <f>IF($B29="","",IF($EJ29&gt;0,
BJ29*($EG29*Data!$B$166/$EH29),
BJ29))</f>
        <v/>
      </c>
      <c r="EW29" s="88" t="str">
        <f t="shared" si="127"/>
        <v/>
      </c>
      <c r="EX29" s="85" t="str">
        <f t="shared" si="128"/>
        <v/>
      </c>
      <c r="EY29" s="88" t="str">
        <f t="shared" si="44"/>
        <v/>
      </c>
      <c r="EZ29" s="24" t="str">
        <f t="shared" si="45"/>
        <v/>
      </c>
      <c r="FA29" s="24" t="str">
        <f t="shared" si="46"/>
        <v/>
      </c>
      <c r="FB29" s="24" t="str">
        <f t="shared" si="47"/>
        <v/>
      </c>
      <c r="FC29" s="24" t="str">
        <f t="shared" si="48"/>
        <v/>
      </c>
      <c r="FD29" s="24" t="str">
        <f t="shared" si="49"/>
        <v/>
      </c>
      <c r="FE29" s="24" t="str">
        <f t="shared" si="50"/>
        <v/>
      </c>
      <c r="FF29" s="24" t="str">
        <f t="shared" si="51"/>
        <v/>
      </c>
      <c r="FG29" s="24" t="str">
        <f t="shared" si="52"/>
        <v/>
      </c>
      <c r="FH29" s="24" t="str">
        <f t="shared" si="53"/>
        <v/>
      </c>
      <c r="FI29" s="24" t="str">
        <f t="shared" si="54"/>
        <v/>
      </c>
      <c r="FJ29" s="24" t="str">
        <f t="shared" si="55"/>
        <v/>
      </c>
      <c r="FK29" s="24" t="str">
        <f t="shared" si="56"/>
        <v/>
      </c>
      <c r="FL29" s="24" t="str">
        <f t="shared" si="57"/>
        <v/>
      </c>
      <c r="FM29" s="24" t="str">
        <f t="shared" si="58"/>
        <v/>
      </c>
      <c r="FN29" s="24" t="str">
        <f t="shared" si="59"/>
        <v/>
      </c>
      <c r="FO29" s="24" t="str">
        <f t="shared" si="60"/>
        <v/>
      </c>
      <c r="FP29" s="24" t="str">
        <f t="shared" si="61"/>
        <v/>
      </c>
      <c r="FQ29" s="24" t="str">
        <f t="shared" si="62"/>
        <v/>
      </c>
      <c r="FR29" s="24" t="str">
        <f t="shared" si="63"/>
        <v/>
      </c>
      <c r="FS29" s="24" t="str">
        <f t="shared" si="64"/>
        <v/>
      </c>
      <c r="FT29" s="24" t="str">
        <f t="shared" si="65"/>
        <v/>
      </c>
      <c r="FU29" s="24" t="str">
        <f t="shared" si="66"/>
        <v/>
      </c>
      <c r="FV29" s="24" t="str">
        <f t="shared" si="67"/>
        <v/>
      </c>
      <c r="FW29" s="24" t="str">
        <f t="shared" si="68"/>
        <v/>
      </c>
      <c r="FX29" s="24" t="str">
        <f t="shared" si="69"/>
        <v/>
      </c>
      <c r="FY29" s="24" t="str">
        <f t="shared" si="70"/>
        <v/>
      </c>
      <c r="FZ29" s="24" t="str">
        <f t="shared" si="71"/>
        <v/>
      </c>
      <c r="GA29" s="24" t="str">
        <f t="shared" si="72"/>
        <v/>
      </c>
      <c r="GB29" s="24" t="str">
        <f t="shared" si="73"/>
        <v/>
      </c>
      <c r="GC29" s="24" t="str">
        <f t="shared" si="74"/>
        <v/>
      </c>
      <c r="GD29" s="24" t="str">
        <f t="shared" si="75"/>
        <v/>
      </c>
      <c r="GE29" s="24" t="str">
        <f t="shared" si="76"/>
        <v/>
      </c>
      <c r="GF29" s="24" t="str">
        <f t="shared" si="77"/>
        <v/>
      </c>
      <c r="GG29" s="24" t="str">
        <f t="shared" si="78"/>
        <v/>
      </c>
      <c r="GH29" s="24" t="str">
        <f t="shared" si="79"/>
        <v/>
      </c>
    </row>
    <row r="30" spans="2:190" s="17" customFormat="1" ht="19.899999999999999" customHeight="1">
      <c r="B30" s="16" t="str">
        <f>IF('3 INPUT SAP DATA'!H34="","",'3 INPUT SAP DATA'!H34)</f>
        <v/>
      </c>
      <c r="C30" s="176" t="str">
        <f>IF($B30="", "", Data!D$22 - INDEX(SAP10TableU1, MATCH('3 INPUT SAP DATA'!$C$6, Data!$C$26:$C$47, 0), MATCH(SHD!BW$8, Data!$D$25:$O$25, 0)))</f>
        <v/>
      </c>
      <c r="D30" s="176" t="str">
        <f>IF($B30="", "", Data!E$22 - INDEX(SAP10TableU1, MATCH('3 INPUT SAP DATA'!$C$6, Data!$C$26:$C$47, 0), MATCH(SHD!BX$8, Data!$D$25:$O$25, 0)))</f>
        <v/>
      </c>
      <c r="E30" s="176" t="str">
        <f>IF($B30="", "", Data!F$22 - INDEX(SAP10TableU1, MATCH('3 INPUT SAP DATA'!$C$6, Data!$C$26:$C$47, 0), MATCH(SHD!BY$8, Data!$D$25:$O$25, 0)))</f>
        <v/>
      </c>
      <c r="F30" s="176" t="str">
        <f>IF($B30="", "", Data!G$22 - INDEX(SAP10TableU1, MATCH('3 INPUT SAP DATA'!$C$6, Data!$C$26:$C$47, 0), MATCH(SHD!BZ$8, Data!$D$25:$O$25, 0)))</f>
        <v/>
      </c>
      <c r="G30" s="176" t="str">
        <f>IF($B30="", "", Data!H$22 - INDEX(SAP10TableU1, MATCH('3 INPUT SAP DATA'!$C$6, Data!$C$26:$C$47, 0), MATCH(SHD!CA$8, Data!$D$25:$O$25, 0)))</f>
        <v/>
      </c>
      <c r="H30" s="176" t="str">
        <f>IF($B30="", "", Data!I$22 - INDEX(SAP10TableU1, MATCH('3 INPUT SAP DATA'!$C$6, Data!$C$26:$C$47, 0), MATCH(SHD!CB$8, Data!$D$25:$O$25, 0)))</f>
        <v/>
      </c>
      <c r="I30" s="176" t="str">
        <f>IF($B30="", "", Data!J$22 - INDEX(SAP10TableU1, MATCH('3 INPUT SAP DATA'!$C$6, Data!$C$26:$C$47, 0), MATCH(SHD!CC$8, Data!$D$25:$O$25, 0)))</f>
        <v/>
      </c>
      <c r="J30" s="176" t="str">
        <f>IF($B30="", "", Data!K$22 - INDEX(SAP10TableU1, MATCH('3 INPUT SAP DATA'!$C$6, Data!$C$26:$C$47, 0), MATCH(SHD!CD$8, Data!$D$25:$O$25, 0)))</f>
        <v/>
      </c>
      <c r="K30" s="176" t="str">
        <f>IF($B30="", "", Data!L$22 - INDEX(SAP10TableU1, MATCH('3 INPUT SAP DATA'!$C$6, Data!$C$26:$C$47, 0), MATCH(SHD!CE$8, Data!$D$25:$O$25, 0)))</f>
        <v/>
      </c>
      <c r="L30" s="176" t="str">
        <f>IF($B30="", "", Data!M$22 - INDEX(SAP10TableU1, MATCH('3 INPUT SAP DATA'!$C$6, Data!$C$26:$C$47, 0), MATCH(SHD!CF$8, Data!$D$25:$O$25, 0)))</f>
        <v/>
      </c>
      <c r="M30" s="176" t="str">
        <f>IF($B30="", "", Data!N$22 - INDEX(SAP10TableU1, MATCH('3 INPUT SAP DATA'!$C$6, Data!$C$26:$C$47, 0), MATCH(SHD!CG$8, Data!$D$25:$O$25, 0)))</f>
        <v/>
      </c>
      <c r="N30" s="176" t="str">
        <f>IF($B30="", "", Data!O$22 - INDEX(SAP10TableU1, MATCH('3 INPUT SAP DATA'!$C$6, Data!$C$26:$C$47, 0), MATCH(SHD!CH$8, Data!$D$25:$O$25, 0)))</f>
        <v/>
      </c>
      <c r="O30" s="24" t="str">
        <f>IF($B30="","",'Infiltration &amp; Ventilation'!H30*0.33*'Infiltration &amp; Ventilation'!$D30*C30*0.024*Data!D$18)</f>
        <v/>
      </c>
      <c r="P30" s="24" t="str">
        <f>IF($B30="","",'Infiltration &amp; Ventilation'!I30*0.33*'Infiltration &amp; Ventilation'!$D30*D30*0.024*Data!E$18)</f>
        <v/>
      </c>
      <c r="Q30" s="24" t="str">
        <f>IF($B30="","",'Infiltration &amp; Ventilation'!J30*0.33*'Infiltration &amp; Ventilation'!$D30*E30*0.024*Data!F$18)</f>
        <v/>
      </c>
      <c r="R30" s="24" t="str">
        <f>IF($B30="","",'Infiltration &amp; Ventilation'!K30*0.33*'Infiltration &amp; Ventilation'!$D30*F30*0.024*Data!G$18)</f>
        <v/>
      </c>
      <c r="S30" s="24" t="str">
        <f>IF($B30="","",'Infiltration &amp; Ventilation'!L30*0.33*'Infiltration &amp; Ventilation'!$D30*G30*0.024*Data!H$18)</f>
        <v/>
      </c>
      <c r="T30" s="24" t="str">
        <f>IF($B30="","",'Infiltration &amp; Ventilation'!M30*0.33*'Infiltration &amp; Ventilation'!$D30*H30*0.024*Data!I$18)</f>
        <v/>
      </c>
      <c r="U30" s="24" t="str">
        <f>IF($B30="","",'Infiltration &amp; Ventilation'!N30*0.33*'Infiltration &amp; Ventilation'!$D30*I30*0.024*Data!J$18)</f>
        <v/>
      </c>
      <c r="V30" s="24" t="str">
        <f>IF($B30="","",'Infiltration &amp; Ventilation'!O30*0.33*'Infiltration &amp; Ventilation'!$D30*J30*0.024*Data!K$18)</f>
        <v/>
      </c>
      <c r="W30" s="24" t="str">
        <f>IF($B30="","",'Infiltration &amp; Ventilation'!P30*0.33*'Infiltration &amp; Ventilation'!$D30*K30*0.024*Data!L$18)</f>
        <v/>
      </c>
      <c r="X30" s="24" t="str">
        <f>IF($B30="","",'Infiltration &amp; Ventilation'!Q30*0.33*'Infiltration &amp; Ventilation'!$D30*L30*0.024*Data!M$18)</f>
        <v/>
      </c>
      <c r="Y30" s="24" t="str">
        <f>IF($B30="","",'Infiltration &amp; Ventilation'!R30*0.33*'Infiltration &amp; Ventilation'!$D30*M30*0.024*Data!N$18)</f>
        <v/>
      </c>
      <c r="Z30" s="24" t="str">
        <f>IF($B30="","",'Infiltration &amp; Ventilation'!S30*0.33*'Infiltration &amp; Ventilation'!$D30*N30*0.024*Data!O$18)</f>
        <v/>
      </c>
      <c r="AA30" s="24" t="str">
        <f>IF($B30="","",'Infiltration &amp; Ventilation'!T30*0.33*'Infiltration &amp; Ventilation'!$D30*C30*0.024*Data!D$18*(100%+Data!$B$162))</f>
        <v/>
      </c>
      <c r="AB30" s="24" t="str">
        <f>IF($B30="","",'Infiltration &amp; Ventilation'!U30*0.33*'Infiltration &amp; Ventilation'!$D30*D30*0.024*Data!E$18*(100%+Data!$B$162))</f>
        <v/>
      </c>
      <c r="AC30" s="24" t="str">
        <f>IF($B30="","",'Infiltration &amp; Ventilation'!V30*0.33*'Infiltration &amp; Ventilation'!$D30*E30*0.024*Data!F$18*(100%+Data!$B$162))</f>
        <v/>
      </c>
      <c r="AD30" s="24" t="str">
        <f>IF($B30="","",'Infiltration &amp; Ventilation'!W30*0.33*'Infiltration &amp; Ventilation'!$D30*F30*0.024*Data!G$18*(100%+Data!$B$162))</f>
        <v/>
      </c>
      <c r="AE30" s="24" t="str">
        <f>IF($B30="","",'Infiltration &amp; Ventilation'!X30*0.33*'Infiltration &amp; Ventilation'!$D30*G30*0.024*Data!H$18*(100%+Data!$B$162))</f>
        <v/>
      </c>
      <c r="AF30" s="24" t="str">
        <f>IF($B30="","",'Infiltration &amp; Ventilation'!Y30*0.33*'Infiltration &amp; Ventilation'!$D30*H30*0.024*Data!I$18*(100%+Data!$B$162))</f>
        <v/>
      </c>
      <c r="AG30" s="24" t="str">
        <f>IF($B30="","",'Infiltration &amp; Ventilation'!Z30*0.33*'Infiltration &amp; Ventilation'!$D30*I30*0.024*Data!J$18*(100%+Data!$B$162))</f>
        <v/>
      </c>
      <c r="AH30" s="24" t="str">
        <f>IF($B30="","",'Infiltration &amp; Ventilation'!AA30*0.33*'Infiltration &amp; Ventilation'!$D30*J30*0.024*Data!K$18*(100%+Data!$B$162))</f>
        <v/>
      </c>
      <c r="AI30" s="24" t="str">
        <f>IF($B30="","",'Infiltration &amp; Ventilation'!AB30*0.33*'Infiltration &amp; Ventilation'!$D30*K30*0.024*Data!L$18*(100%+Data!$B$162))</f>
        <v/>
      </c>
      <c r="AJ30" s="24" t="str">
        <f>IF($B30="","",'Infiltration &amp; Ventilation'!AC30*0.33*'Infiltration &amp; Ventilation'!$D30*L30*0.024*Data!M$18*(100%+Data!$B$162))</f>
        <v/>
      </c>
      <c r="AK30" s="24" t="str">
        <f>IF($B30="","",'Infiltration &amp; Ventilation'!AD30*0.33*'Infiltration &amp; Ventilation'!$D30*M30*0.024*Data!N$18*(100%+Data!$B$162))</f>
        <v/>
      </c>
      <c r="AL30" s="24" t="str">
        <f>IF($B30="","",'Infiltration &amp; Ventilation'!AE30*0.33*'Infiltration &amp; Ventilation'!$D30*N30*0.024*Data!O$18*(100%+Data!$B$162))</f>
        <v/>
      </c>
      <c r="AM30" s="24" t="str">
        <f>IF($B30="","",'3 INPUT SAP DATA'!$U34*C30*0.024*Data!D$18*(100%+Data!$B$152))</f>
        <v/>
      </c>
      <c r="AN30" s="24" t="str">
        <f>IF($B30="","",'3 INPUT SAP DATA'!$U34*D30*0.024*Data!E$18*(100%+Data!$B$152))</f>
        <v/>
      </c>
      <c r="AO30" s="24" t="str">
        <f>IF($B30="","",'3 INPUT SAP DATA'!$U34*E30*0.024*Data!F$18*(100%+Data!$B$152))</f>
        <v/>
      </c>
      <c r="AP30" s="24" t="str">
        <f>IF($B30="","",'3 INPUT SAP DATA'!$U34*F30*0.024*Data!G$18*(100%+Data!$B$152))</f>
        <v/>
      </c>
      <c r="AQ30" s="24" t="str">
        <f>IF($B30="","",'3 INPUT SAP DATA'!$U34*G30*0.024*Data!H$18*(100%+Data!$B$152))</f>
        <v/>
      </c>
      <c r="AR30" s="24" t="str">
        <f>IF($B30="","",'3 INPUT SAP DATA'!$U34*H30*0.024*Data!I$18*(100%+Data!$B$152))</f>
        <v/>
      </c>
      <c r="AS30" s="24" t="str">
        <f>IF($B30="","",'3 INPUT SAP DATA'!$U34*I30*0.024*Data!J$18*(100%+Data!$B$152))</f>
        <v/>
      </c>
      <c r="AT30" s="24" t="str">
        <f>IF($B30="","",'3 INPUT SAP DATA'!$U34*J30*0.024*Data!K$18*(100%+Data!$B$152))</f>
        <v/>
      </c>
      <c r="AU30" s="24" t="str">
        <f>IF($B30="","",'3 INPUT SAP DATA'!$U34*K30*0.024*Data!L$18*(100%+Data!$B$152))</f>
        <v/>
      </c>
      <c r="AV30" s="24" t="str">
        <f>IF($B30="","",'3 INPUT SAP DATA'!$U34*L30*0.024*Data!M$18*(100%+Data!$B$152))</f>
        <v/>
      </c>
      <c r="AW30" s="24" t="str">
        <f>IF($B30="","",'3 INPUT SAP DATA'!$U34*M30*0.024*Data!N$18*(100%+Data!$B$152))</f>
        <v/>
      </c>
      <c r="AX30" s="24" t="str">
        <f>IF($B30="","",'3 INPUT SAP DATA'!$U34*N30*0.024*Data!O$18*(100%+Data!$B$152))</f>
        <v/>
      </c>
      <c r="AY30" s="24" t="str">
        <f>IF($B30="","",'3 INPUT SAP DATA'!V34*0.024*Data!D$18*Utilisation!BK30)</f>
        <v/>
      </c>
      <c r="AZ30" s="24" t="str">
        <f>IF($B30="","",'3 INPUT SAP DATA'!W34*0.024*Data!E$18*Utilisation!BL30)</f>
        <v/>
      </c>
      <c r="BA30" s="24" t="str">
        <f>IF($B30="","",'3 INPUT SAP DATA'!X34*0.024*Data!F$18*Utilisation!BM30)</f>
        <v/>
      </c>
      <c r="BB30" s="24" t="str">
        <f>IF($B30="","",'3 INPUT SAP DATA'!Y34*0.024*Data!G$18*Utilisation!BN30)</f>
        <v/>
      </c>
      <c r="BC30" s="24" t="str">
        <f>IF($B30="","",'3 INPUT SAP DATA'!Z34*0.024*Data!H$18*Utilisation!BO30)</f>
        <v/>
      </c>
      <c r="BD30" s="24" t="str">
        <f>IF($B30="","",'3 INPUT SAP DATA'!AA34*0.024*Data!I$18*Utilisation!BP30)</f>
        <v/>
      </c>
      <c r="BE30" s="24" t="str">
        <f>IF($B30="","",'3 INPUT SAP DATA'!AB34*0.024*Data!J$18*Utilisation!BQ30)</f>
        <v/>
      </c>
      <c r="BF30" s="24" t="str">
        <f>IF($B30="","",'3 INPUT SAP DATA'!AC34*0.024*Data!K$18*Utilisation!BR30)</f>
        <v/>
      </c>
      <c r="BG30" s="24" t="str">
        <f>IF($B30="","",'3 INPUT SAP DATA'!AD34*0.024*Data!L$18*Utilisation!BS30)</f>
        <v/>
      </c>
      <c r="BH30" s="24" t="str">
        <f>IF($B30="","",'3 INPUT SAP DATA'!AE34*0.024*Data!M$18*Utilisation!BT30)</f>
        <v/>
      </c>
      <c r="BI30" s="24" t="str">
        <f>IF($B30="","",'3 INPUT SAP DATA'!AF34*0.024*Data!N$18*Utilisation!BU30)</f>
        <v/>
      </c>
      <c r="BJ30" s="24" t="str">
        <f>IF($B30="","",'3 INPUT SAP DATA'!AG34*0.024*Data!O$18*Utilisation!BV30)</f>
        <v/>
      </c>
      <c r="BK30" s="24" t="str">
        <f>IF($B30="","",IHG!CI31*0.024*Data!D$18*Utilisation!BK30)</f>
        <v/>
      </c>
      <c r="BL30" s="24" t="str">
        <f>IF($B30="","",IHG!CJ31*0.024*Data!E$18*Utilisation!BL30)</f>
        <v/>
      </c>
      <c r="BM30" s="24" t="str">
        <f>IF($B30="","",IHG!CK31*0.024*Data!F$18*Utilisation!BM30)</f>
        <v/>
      </c>
      <c r="BN30" s="24" t="str">
        <f>IF($B30="","",IHG!CL31*0.024*Data!G$18*Utilisation!BN30)</f>
        <v/>
      </c>
      <c r="BO30" s="24" t="str">
        <f>IF($B30="","",IHG!CM31*0.024*Data!H$18*Utilisation!BO30)</f>
        <v/>
      </c>
      <c r="BP30" s="24" t="str">
        <f>IF($B30="","",IHG!CN31*0.024*Data!I$18*Utilisation!BP30)</f>
        <v/>
      </c>
      <c r="BQ30" s="24" t="str">
        <f>IF($B30="","",IHG!CO31*0.024*Data!J$18*Utilisation!BQ30)</f>
        <v/>
      </c>
      <c r="BR30" s="24" t="str">
        <f>IF($B30="","",IHG!CP31*0.024*Data!K$18*Utilisation!BR30)</f>
        <v/>
      </c>
      <c r="BS30" s="24" t="str">
        <f>IF($B30="","",IHG!CQ31*0.024*Data!L$18*Utilisation!BS30)</f>
        <v/>
      </c>
      <c r="BT30" s="24" t="str">
        <f>IF($B30="","",IHG!CR31*0.024*Data!M$18*Utilisation!BT30)</f>
        <v/>
      </c>
      <c r="BU30" s="24" t="str">
        <f>IF($B30="","",IHG!CS31*0.024*Data!N$18*Utilisation!BU30)</f>
        <v/>
      </c>
      <c r="BV30" s="24" t="str">
        <f>IF($B30="","",IHG!CT31*0.024*Data!O$18*Utilisation!BV30)</f>
        <v/>
      </c>
      <c r="BW30" s="24" t="str">
        <f t="shared" si="80"/>
        <v/>
      </c>
      <c r="BX30" s="24" t="str">
        <f t="shared" si="81"/>
        <v/>
      </c>
      <c r="BY30" s="24" t="str">
        <f t="shared" si="82"/>
        <v/>
      </c>
      <c r="BZ30" s="24" t="str">
        <f t="shared" si="83"/>
        <v/>
      </c>
      <c r="CA30" s="24" t="str">
        <f t="shared" si="84"/>
        <v/>
      </c>
      <c r="CB30" s="24" t="str">
        <f t="shared" si="85"/>
        <v/>
      </c>
      <c r="CC30" s="24" t="str">
        <f t="shared" si="86"/>
        <v/>
      </c>
      <c r="CD30" s="24" t="str">
        <f t="shared" si="87"/>
        <v/>
      </c>
      <c r="CE30" s="24" t="str">
        <f t="shared" si="88"/>
        <v/>
      </c>
      <c r="CF30" s="24" t="str">
        <f t="shared" si="89"/>
        <v/>
      </c>
      <c r="CG30" s="24" t="str">
        <f t="shared" si="90"/>
        <v/>
      </c>
      <c r="CH30" s="24" t="str">
        <f t="shared" si="91"/>
        <v/>
      </c>
      <c r="CI30" s="36"/>
      <c r="CJ30" s="85" t="str">
        <f>IF($B30="","",IF(BW30&lt;(SUM($BW30:$CH30)*Data!$B$170),Data!$B$171,100%))</f>
        <v/>
      </c>
      <c r="CK30" s="85" t="str">
        <f>IF($B30="","",IF(BX30&lt;(SUM($BW30:$CH30)*Data!$B$170),Data!$B$171,100%))</f>
        <v/>
      </c>
      <c r="CL30" s="85" t="str">
        <f>IF($B30="","",IF(BY30&lt;(SUM($BW30:$CH30)*Data!$B$170),Data!$B$171,100%))</f>
        <v/>
      </c>
      <c r="CM30" s="85" t="str">
        <f>IF($B30="","",IF(BZ30&lt;(SUM($BW30:$CH30)*Data!$B$170),Data!$B$171,100%))</f>
        <v/>
      </c>
      <c r="CN30" s="85" t="str">
        <f>IF($B30="","",IF(CA30&lt;(SUM($BW30:$CH30)*Data!$B$170),Data!$B$171,100%))</f>
        <v/>
      </c>
      <c r="CO30" s="85" t="str">
        <f>IF($B30="","",IF(CB30&lt;(SUM($BW30:$CH30)*Data!$B$170),Data!$B$171,100%))</f>
        <v/>
      </c>
      <c r="CP30" s="85" t="str">
        <f>IF($B30="","",IF(CC30&lt;(SUM($BW30:$CH30)*Data!$B$170),Data!$B$171,100%))</f>
        <v/>
      </c>
      <c r="CQ30" s="85" t="str">
        <f>IF($B30="","",IF(CD30&lt;(SUM($BW30:$CH30)*Data!$B$170),Data!$B$171,100%))</f>
        <v/>
      </c>
      <c r="CR30" s="85" t="str">
        <f>IF($B30="","",IF(CE30&lt;(SUM($BW30:$CH30)*Data!$B$170),Data!$B$171,100%))</f>
        <v/>
      </c>
      <c r="CS30" s="85" t="str">
        <f>IF($B30="","",IF(CF30&lt;(SUM($BW30:$CH30)*Data!$B$170),Data!$B$171,100%))</f>
        <v/>
      </c>
      <c r="CT30" s="85" t="str">
        <f>IF($B30="","",IF(CG30&lt;(SUM($BW30:$CH30)*Data!$B$170),Data!$B$171,100%))</f>
        <v/>
      </c>
      <c r="CU30" s="85" t="str">
        <f>IF($B30="","",IF(CH30&lt;(SUM($BW30:$CH30)*Data!$B$170),Data!$B$171,100%))</f>
        <v/>
      </c>
      <c r="CV30" s="39"/>
      <c r="CW30" s="24" t="str">
        <f t="shared" si="92"/>
        <v/>
      </c>
      <c r="CX30" s="24" t="str">
        <f t="shared" si="93"/>
        <v/>
      </c>
      <c r="CY30" s="24" t="str">
        <f t="shared" si="94"/>
        <v/>
      </c>
      <c r="CZ30" s="24" t="str">
        <f t="shared" si="95"/>
        <v/>
      </c>
      <c r="DA30" s="24" t="str">
        <f t="shared" si="96"/>
        <v/>
      </c>
      <c r="DB30" s="24" t="str">
        <f t="shared" si="97"/>
        <v/>
      </c>
      <c r="DC30" s="24" t="str">
        <f t="shared" si="98"/>
        <v/>
      </c>
      <c r="DD30" s="24" t="str">
        <f t="shared" si="99"/>
        <v/>
      </c>
      <c r="DE30" s="24" t="str">
        <f t="shared" si="100"/>
        <v/>
      </c>
      <c r="DF30" s="24" t="str">
        <f t="shared" si="101"/>
        <v/>
      </c>
      <c r="DG30" s="24" t="str">
        <f t="shared" si="102"/>
        <v/>
      </c>
      <c r="DH30" s="24" t="str">
        <f t="shared" si="103"/>
        <v/>
      </c>
      <c r="DI30" s="24" t="str">
        <f t="shared" si="104"/>
        <v/>
      </c>
      <c r="DJ30" s="24" t="str">
        <f t="shared" si="105"/>
        <v/>
      </c>
      <c r="DK30" s="24" t="str">
        <f t="shared" si="106"/>
        <v/>
      </c>
      <c r="DL30" s="24" t="str">
        <f t="shared" si="107"/>
        <v/>
      </c>
      <c r="DM30" s="24" t="str">
        <f t="shared" si="108"/>
        <v/>
      </c>
      <c r="DN30" s="24" t="str">
        <f t="shared" si="109"/>
        <v/>
      </c>
      <c r="DO30" s="24" t="str">
        <f t="shared" si="110"/>
        <v/>
      </c>
      <c r="DP30" s="24" t="str">
        <f t="shared" si="111"/>
        <v/>
      </c>
      <c r="DQ30" s="24" t="str">
        <f t="shared" si="112"/>
        <v/>
      </c>
      <c r="DR30" s="24" t="str">
        <f t="shared" si="113"/>
        <v/>
      </c>
      <c r="DS30" s="24" t="str">
        <f t="shared" si="114"/>
        <v/>
      </c>
      <c r="DT30" s="24" t="str">
        <f t="shared" si="115"/>
        <v/>
      </c>
      <c r="DU30" s="24" t="str">
        <f t="shared" si="116"/>
        <v/>
      </c>
      <c r="DV30" s="24" t="str">
        <f t="shared" si="117"/>
        <v/>
      </c>
      <c r="DW30" s="24" t="str">
        <f t="shared" si="118"/>
        <v/>
      </c>
      <c r="DX30" s="24" t="str">
        <f t="shared" si="119"/>
        <v/>
      </c>
      <c r="DY30" s="24" t="str">
        <f t="shared" si="120"/>
        <v/>
      </c>
      <c r="DZ30" s="24" t="str">
        <f t="shared" si="121"/>
        <v/>
      </c>
      <c r="EA30" s="24" t="str">
        <f t="shared" si="122"/>
        <v/>
      </c>
      <c r="EB30" s="24" t="str">
        <f t="shared" si="123"/>
        <v/>
      </c>
      <c r="EC30" s="24" t="str">
        <f t="shared" si="124"/>
        <v/>
      </c>
      <c r="ED30" s="24" t="str">
        <f t="shared" si="125"/>
        <v/>
      </c>
      <c r="EE30" s="24" t="str">
        <f t="shared" si="126"/>
        <v/>
      </c>
      <c r="EF30" s="24" t="str">
        <f t="shared" si="129"/>
        <v/>
      </c>
      <c r="EG30" s="24" t="str">
        <f t="shared" si="130"/>
        <v/>
      </c>
      <c r="EH30" s="24" t="str">
        <f t="shared" si="131"/>
        <v/>
      </c>
      <c r="EI30" s="85" t="str">
        <f t="shared" si="43"/>
        <v/>
      </c>
      <c r="EJ30" s="85" t="str">
        <f>IF($B30="","",MAX(0,EI30-Data!$B$166))</f>
        <v/>
      </c>
      <c r="EK30" s="88" t="str">
        <f>IF($B30="","",IF($EJ30&gt;0,
AY30*($EG30*Data!$B$166/$EH30),
AY30))</f>
        <v/>
      </c>
      <c r="EL30" s="88" t="str">
        <f>IF($B30="","",IF($EJ30&gt;0,
AZ30*($EG30*Data!$B$166/$EH30),
AZ30))</f>
        <v/>
      </c>
      <c r="EM30" s="88" t="str">
        <f>IF($B30="","",IF($EJ30&gt;0,
BA30*($EG30*Data!$B$166/$EH30),
BA30))</f>
        <v/>
      </c>
      <c r="EN30" s="88" t="str">
        <f>IF($B30="","",IF($EJ30&gt;0,
BB30*($EG30*Data!$B$166/$EH30),
BB30))</f>
        <v/>
      </c>
      <c r="EO30" s="88" t="str">
        <f>IF($B30="","",IF($EJ30&gt;0,
BC30*($EG30*Data!$B$166/$EH30),
BC30))</f>
        <v/>
      </c>
      <c r="EP30" s="88" t="str">
        <f>IF($B30="","",IF($EJ30&gt;0,
BD30*($EG30*Data!$B$166/$EH30),
BD30))</f>
        <v/>
      </c>
      <c r="EQ30" s="88" t="str">
        <f>IF($B30="","",IF($EJ30&gt;0,
BE30*($EG30*Data!$B$166/$EH30),
BE30))</f>
        <v/>
      </c>
      <c r="ER30" s="88" t="str">
        <f>IF($B30="","",IF($EJ30&gt;0,
BF30*($EG30*Data!$B$166/$EH30),
BF30))</f>
        <v/>
      </c>
      <c r="ES30" s="88" t="str">
        <f>IF($B30="","",IF($EJ30&gt;0,
BG30*($EG30*Data!$B$166/$EH30),
BG30))</f>
        <v/>
      </c>
      <c r="ET30" s="88" t="str">
        <f>IF($B30="","",IF($EJ30&gt;0,
BH30*($EG30*Data!$B$166/$EH30),
BH30))</f>
        <v/>
      </c>
      <c r="EU30" s="88" t="str">
        <f>IF($B30="","",IF($EJ30&gt;0,
BI30*($EG30*Data!$B$166/$EH30),
BI30))</f>
        <v/>
      </c>
      <c r="EV30" s="88" t="str">
        <f>IF($B30="","",IF($EJ30&gt;0,
BJ30*($EG30*Data!$B$166/$EH30),
BJ30))</f>
        <v/>
      </c>
      <c r="EW30" s="88" t="str">
        <f t="shared" si="127"/>
        <v/>
      </c>
      <c r="EX30" s="85" t="str">
        <f t="shared" si="128"/>
        <v/>
      </c>
      <c r="EY30" s="88" t="str">
        <f t="shared" si="44"/>
        <v/>
      </c>
      <c r="EZ30" s="24" t="str">
        <f t="shared" si="45"/>
        <v/>
      </c>
      <c r="FA30" s="24" t="str">
        <f t="shared" si="46"/>
        <v/>
      </c>
      <c r="FB30" s="24" t="str">
        <f t="shared" si="47"/>
        <v/>
      </c>
      <c r="FC30" s="24" t="str">
        <f t="shared" si="48"/>
        <v/>
      </c>
      <c r="FD30" s="24" t="str">
        <f t="shared" si="49"/>
        <v/>
      </c>
      <c r="FE30" s="24" t="str">
        <f t="shared" si="50"/>
        <v/>
      </c>
      <c r="FF30" s="24" t="str">
        <f t="shared" si="51"/>
        <v/>
      </c>
      <c r="FG30" s="24" t="str">
        <f t="shared" si="52"/>
        <v/>
      </c>
      <c r="FH30" s="24" t="str">
        <f t="shared" si="53"/>
        <v/>
      </c>
      <c r="FI30" s="24" t="str">
        <f t="shared" si="54"/>
        <v/>
      </c>
      <c r="FJ30" s="24" t="str">
        <f t="shared" si="55"/>
        <v/>
      </c>
      <c r="FK30" s="24" t="str">
        <f t="shared" si="56"/>
        <v/>
      </c>
      <c r="FL30" s="24" t="str">
        <f t="shared" si="57"/>
        <v/>
      </c>
      <c r="FM30" s="24" t="str">
        <f t="shared" si="58"/>
        <v/>
      </c>
      <c r="FN30" s="24" t="str">
        <f t="shared" si="59"/>
        <v/>
      </c>
      <c r="FO30" s="24" t="str">
        <f t="shared" si="60"/>
        <v/>
      </c>
      <c r="FP30" s="24" t="str">
        <f t="shared" si="61"/>
        <v/>
      </c>
      <c r="FQ30" s="24" t="str">
        <f t="shared" si="62"/>
        <v/>
      </c>
      <c r="FR30" s="24" t="str">
        <f t="shared" si="63"/>
        <v/>
      </c>
      <c r="FS30" s="24" t="str">
        <f t="shared" si="64"/>
        <v/>
      </c>
      <c r="FT30" s="24" t="str">
        <f t="shared" si="65"/>
        <v/>
      </c>
      <c r="FU30" s="24" t="str">
        <f t="shared" si="66"/>
        <v/>
      </c>
      <c r="FV30" s="24" t="str">
        <f t="shared" si="67"/>
        <v/>
      </c>
      <c r="FW30" s="24" t="str">
        <f t="shared" si="68"/>
        <v/>
      </c>
      <c r="FX30" s="24" t="str">
        <f t="shared" si="69"/>
        <v/>
      </c>
      <c r="FY30" s="24" t="str">
        <f t="shared" si="70"/>
        <v/>
      </c>
      <c r="FZ30" s="24" t="str">
        <f t="shared" si="71"/>
        <v/>
      </c>
      <c r="GA30" s="24" t="str">
        <f t="shared" si="72"/>
        <v/>
      </c>
      <c r="GB30" s="24" t="str">
        <f t="shared" si="73"/>
        <v/>
      </c>
      <c r="GC30" s="24" t="str">
        <f t="shared" si="74"/>
        <v/>
      </c>
      <c r="GD30" s="24" t="str">
        <f t="shared" si="75"/>
        <v/>
      </c>
      <c r="GE30" s="24" t="str">
        <f t="shared" si="76"/>
        <v/>
      </c>
      <c r="GF30" s="24" t="str">
        <f t="shared" si="77"/>
        <v/>
      </c>
      <c r="GG30" s="24" t="str">
        <f t="shared" si="78"/>
        <v/>
      </c>
      <c r="GH30" s="24" t="str">
        <f t="shared" si="79"/>
        <v/>
      </c>
    </row>
    <row r="31" spans="2:190" s="17" customFormat="1" ht="19.899999999999999" customHeight="1">
      <c r="B31" s="16" t="str">
        <f>IF('3 INPUT SAP DATA'!H35="","",'3 INPUT SAP DATA'!H35)</f>
        <v/>
      </c>
      <c r="C31" s="176" t="str">
        <f>IF($B31="", "", Data!D$22 - INDEX(SAP10TableU1, MATCH('3 INPUT SAP DATA'!$C$6, Data!$C$26:$C$47, 0), MATCH(SHD!BW$8, Data!$D$25:$O$25, 0)))</f>
        <v/>
      </c>
      <c r="D31" s="176" t="str">
        <f>IF($B31="", "", Data!E$22 - INDEX(SAP10TableU1, MATCH('3 INPUT SAP DATA'!$C$6, Data!$C$26:$C$47, 0), MATCH(SHD!BX$8, Data!$D$25:$O$25, 0)))</f>
        <v/>
      </c>
      <c r="E31" s="176" t="str">
        <f>IF($B31="", "", Data!F$22 - INDEX(SAP10TableU1, MATCH('3 INPUT SAP DATA'!$C$6, Data!$C$26:$C$47, 0), MATCH(SHD!BY$8, Data!$D$25:$O$25, 0)))</f>
        <v/>
      </c>
      <c r="F31" s="176" t="str">
        <f>IF($B31="", "", Data!G$22 - INDEX(SAP10TableU1, MATCH('3 INPUT SAP DATA'!$C$6, Data!$C$26:$C$47, 0), MATCH(SHD!BZ$8, Data!$D$25:$O$25, 0)))</f>
        <v/>
      </c>
      <c r="G31" s="176" t="str">
        <f>IF($B31="", "", Data!H$22 - INDEX(SAP10TableU1, MATCH('3 INPUT SAP DATA'!$C$6, Data!$C$26:$C$47, 0), MATCH(SHD!CA$8, Data!$D$25:$O$25, 0)))</f>
        <v/>
      </c>
      <c r="H31" s="176" t="str">
        <f>IF($B31="", "", Data!I$22 - INDEX(SAP10TableU1, MATCH('3 INPUT SAP DATA'!$C$6, Data!$C$26:$C$47, 0), MATCH(SHD!CB$8, Data!$D$25:$O$25, 0)))</f>
        <v/>
      </c>
      <c r="I31" s="176" t="str">
        <f>IF($B31="", "", Data!J$22 - INDEX(SAP10TableU1, MATCH('3 INPUT SAP DATA'!$C$6, Data!$C$26:$C$47, 0), MATCH(SHD!CC$8, Data!$D$25:$O$25, 0)))</f>
        <v/>
      </c>
      <c r="J31" s="176" t="str">
        <f>IF($B31="", "", Data!K$22 - INDEX(SAP10TableU1, MATCH('3 INPUT SAP DATA'!$C$6, Data!$C$26:$C$47, 0), MATCH(SHD!CD$8, Data!$D$25:$O$25, 0)))</f>
        <v/>
      </c>
      <c r="K31" s="176" t="str">
        <f>IF($B31="", "", Data!L$22 - INDEX(SAP10TableU1, MATCH('3 INPUT SAP DATA'!$C$6, Data!$C$26:$C$47, 0), MATCH(SHD!CE$8, Data!$D$25:$O$25, 0)))</f>
        <v/>
      </c>
      <c r="L31" s="176" t="str">
        <f>IF($B31="", "", Data!M$22 - INDEX(SAP10TableU1, MATCH('3 INPUT SAP DATA'!$C$6, Data!$C$26:$C$47, 0), MATCH(SHD!CF$8, Data!$D$25:$O$25, 0)))</f>
        <v/>
      </c>
      <c r="M31" s="176" t="str">
        <f>IF($B31="", "", Data!N$22 - INDEX(SAP10TableU1, MATCH('3 INPUT SAP DATA'!$C$6, Data!$C$26:$C$47, 0), MATCH(SHD!CG$8, Data!$D$25:$O$25, 0)))</f>
        <v/>
      </c>
      <c r="N31" s="176" t="str">
        <f>IF($B31="", "", Data!O$22 - INDEX(SAP10TableU1, MATCH('3 INPUT SAP DATA'!$C$6, Data!$C$26:$C$47, 0), MATCH(SHD!CH$8, Data!$D$25:$O$25, 0)))</f>
        <v/>
      </c>
      <c r="O31" s="24" t="str">
        <f>IF($B31="","",'Infiltration &amp; Ventilation'!H31*0.33*'Infiltration &amp; Ventilation'!$D31*C31*0.024*Data!D$18)</f>
        <v/>
      </c>
      <c r="P31" s="24" t="str">
        <f>IF($B31="","",'Infiltration &amp; Ventilation'!I31*0.33*'Infiltration &amp; Ventilation'!$D31*D31*0.024*Data!E$18)</f>
        <v/>
      </c>
      <c r="Q31" s="24" t="str">
        <f>IF($B31="","",'Infiltration &amp; Ventilation'!J31*0.33*'Infiltration &amp; Ventilation'!$D31*E31*0.024*Data!F$18)</f>
        <v/>
      </c>
      <c r="R31" s="24" t="str">
        <f>IF($B31="","",'Infiltration &amp; Ventilation'!K31*0.33*'Infiltration &amp; Ventilation'!$D31*F31*0.024*Data!G$18)</f>
        <v/>
      </c>
      <c r="S31" s="24" t="str">
        <f>IF($B31="","",'Infiltration &amp; Ventilation'!L31*0.33*'Infiltration &amp; Ventilation'!$D31*G31*0.024*Data!H$18)</f>
        <v/>
      </c>
      <c r="T31" s="24" t="str">
        <f>IF($B31="","",'Infiltration &amp; Ventilation'!M31*0.33*'Infiltration &amp; Ventilation'!$D31*H31*0.024*Data!I$18)</f>
        <v/>
      </c>
      <c r="U31" s="24" t="str">
        <f>IF($B31="","",'Infiltration &amp; Ventilation'!N31*0.33*'Infiltration &amp; Ventilation'!$D31*I31*0.024*Data!J$18)</f>
        <v/>
      </c>
      <c r="V31" s="24" t="str">
        <f>IF($B31="","",'Infiltration &amp; Ventilation'!O31*0.33*'Infiltration &amp; Ventilation'!$D31*J31*0.024*Data!K$18)</f>
        <v/>
      </c>
      <c r="W31" s="24" t="str">
        <f>IF($B31="","",'Infiltration &amp; Ventilation'!P31*0.33*'Infiltration &amp; Ventilation'!$D31*K31*0.024*Data!L$18)</f>
        <v/>
      </c>
      <c r="X31" s="24" t="str">
        <f>IF($B31="","",'Infiltration &amp; Ventilation'!Q31*0.33*'Infiltration &amp; Ventilation'!$D31*L31*0.024*Data!M$18)</f>
        <v/>
      </c>
      <c r="Y31" s="24" t="str">
        <f>IF($B31="","",'Infiltration &amp; Ventilation'!R31*0.33*'Infiltration &amp; Ventilation'!$D31*M31*0.024*Data!N$18)</f>
        <v/>
      </c>
      <c r="Z31" s="24" t="str">
        <f>IF($B31="","",'Infiltration &amp; Ventilation'!S31*0.33*'Infiltration &amp; Ventilation'!$D31*N31*0.024*Data!O$18)</f>
        <v/>
      </c>
      <c r="AA31" s="24" t="str">
        <f>IF($B31="","",'Infiltration &amp; Ventilation'!T31*0.33*'Infiltration &amp; Ventilation'!$D31*C31*0.024*Data!D$18*(100%+Data!$B$162))</f>
        <v/>
      </c>
      <c r="AB31" s="24" t="str">
        <f>IF($B31="","",'Infiltration &amp; Ventilation'!U31*0.33*'Infiltration &amp; Ventilation'!$D31*D31*0.024*Data!E$18*(100%+Data!$B$162))</f>
        <v/>
      </c>
      <c r="AC31" s="24" t="str">
        <f>IF($B31="","",'Infiltration &amp; Ventilation'!V31*0.33*'Infiltration &amp; Ventilation'!$D31*E31*0.024*Data!F$18*(100%+Data!$B$162))</f>
        <v/>
      </c>
      <c r="AD31" s="24" t="str">
        <f>IF($B31="","",'Infiltration &amp; Ventilation'!W31*0.33*'Infiltration &amp; Ventilation'!$D31*F31*0.024*Data!G$18*(100%+Data!$B$162))</f>
        <v/>
      </c>
      <c r="AE31" s="24" t="str">
        <f>IF($B31="","",'Infiltration &amp; Ventilation'!X31*0.33*'Infiltration &amp; Ventilation'!$D31*G31*0.024*Data!H$18*(100%+Data!$B$162))</f>
        <v/>
      </c>
      <c r="AF31" s="24" t="str">
        <f>IF($B31="","",'Infiltration &amp; Ventilation'!Y31*0.33*'Infiltration &amp; Ventilation'!$D31*H31*0.024*Data!I$18*(100%+Data!$B$162))</f>
        <v/>
      </c>
      <c r="AG31" s="24" t="str">
        <f>IF($B31="","",'Infiltration &amp; Ventilation'!Z31*0.33*'Infiltration &amp; Ventilation'!$D31*I31*0.024*Data!J$18*(100%+Data!$B$162))</f>
        <v/>
      </c>
      <c r="AH31" s="24" t="str">
        <f>IF($B31="","",'Infiltration &amp; Ventilation'!AA31*0.33*'Infiltration &amp; Ventilation'!$D31*J31*0.024*Data!K$18*(100%+Data!$B$162))</f>
        <v/>
      </c>
      <c r="AI31" s="24" t="str">
        <f>IF($B31="","",'Infiltration &amp; Ventilation'!AB31*0.33*'Infiltration &amp; Ventilation'!$D31*K31*0.024*Data!L$18*(100%+Data!$B$162))</f>
        <v/>
      </c>
      <c r="AJ31" s="24" t="str">
        <f>IF($B31="","",'Infiltration &amp; Ventilation'!AC31*0.33*'Infiltration &amp; Ventilation'!$D31*L31*0.024*Data!M$18*(100%+Data!$B$162))</f>
        <v/>
      </c>
      <c r="AK31" s="24" t="str">
        <f>IF($B31="","",'Infiltration &amp; Ventilation'!AD31*0.33*'Infiltration &amp; Ventilation'!$D31*M31*0.024*Data!N$18*(100%+Data!$B$162))</f>
        <v/>
      </c>
      <c r="AL31" s="24" t="str">
        <f>IF($B31="","",'Infiltration &amp; Ventilation'!AE31*0.33*'Infiltration &amp; Ventilation'!$D31*N31*0.024*Data!O$18*(100%+Data!$B$162))</f>
        <v/>
      </c>
      <c r="AM31" s="24" t="str">
        <f>IF($B31="","",'3 INPUT SAP DATA'!$U35*C31*0.024*Data!D$18*(100%+Data!$B$152))</f>
        <v/>
      </c>
      <c r="AN31" s="24" t="str">
        <f>IF($B31="","",'3 INPUT SAP DATA'!$U35*D31*0.024*Data!E$18*(100%+Data!$B$152))</f>
        <v/>
      </c>
      <c r="AO31" s="24" t="str">
        <f>IF($B31="","",'3 INPUT SAP DATA'!$U35*E31*0.024*Data!F$18*(100%+Data!$B$152))</f>
        <v/>
      </c>
      <c r="AP31" s="24" t="str">
        <f>IF($B31="","",'3 INPUT SAP DATA'!$U35*F31*0.024*Data!G$18*(100%+Data!$B$152))</f>
        <v/>
      </c>
      <c r="AQ31" s="24" t="str">
        <f>IF($B31="","",'3 INPUT SAP DATA'!$U35*G31*0.024*Data!H$18*(100%+Data!$B$152))</f>
        <v/>
      </c>
      <c r="AR31" s="24" t="str">
        <f>IF($B31="","",'3 INPUT SAP DATA'!$U35*H31*0.024*Data!I$18*(100%+Data!$B$152))</f>
        <v/>
      </c>
      <c r="AS31" s="24" t="str">
        <f>IF($B31="","",'3 INPUT SAP DATA'!$U35*I31*0.024*Data!J$18*(100%+Data!$B$152))</f>
        <v/>
      </c>
      <c r="AT31" s="24" t="str">
        <f>IF($B31="","",'3 INPUT SAP DATA'!$U35*J31*0.024*Data!K$18*(100%+Data!$B$152))</f>
        <v/>
      </c>
      <c r="AU31" s="24" t="str">
        <f>IF($B31="","",'3 INPUT SAP DATA'!$U35*K31*0.024*Data!L$18*(100%+Data!$B$152))</f>
        <v/>
      </c>
      <c r="AV31" s="24" t="str">
        <f>IF($B31="","",'3 INPUT SAP DATA'!$U35*L31*0.024*Data!M$18*(100%+Data!$B$152))</f>
        <v/>
      </c>
      <c r="AW31" s="24" t="str">
        <f>IF($B31="","",'3 INPUT SAP DATA'!$U35*M31*0.024*Data!N$18*(100%+Data!$B$152))</f>
        <v/>
      </c>
      <c r="AX31" s="24" t="str">
        <f>IF($B31="","",'3 INPUT SAP DATA'!$U35*N31*0.024*Data!O$18*(100%+Data!$B$152))</f>
        <v/>
      </c>
      <c r="AY31" s="24" t="str">
        <f>IF($B31="","",'3 INPUT SAP DATA'!V35*0.024*Data!D$18*Utilisation!BK31)</f>
        <v/>
      </c>
      <c r="AZ31" s="24" t="str">
        <f>IF($B31="","",'3 INPUT SAP DATA'!W35*0.024*Data!E$18*Utilisation!BL31)</f>
        <v/>
      </c>
      <c r="BA31" s="24" t="str">
        <f>IF($B31="","",'3 INPUT SAP DATA'!X35*0.024*Data!F$18*Utilisation!BM31)</f>
        <v/>
      </c>
      <c r="BB31" s="24" t="str">
        <f>IF($B31="","",'3 INPUT SAP DATA'!Y35*0.024*Data!G$18*Utilisation!BN31)</f>
        <v/>
      </c>
      <c r="BC31" s="24" t="str">
        <f>IF($B31="","",'3 INPUT SAP DATA'!Z35*0.024*Data!H$18*Utilisation!BO31)</f>
        <v/>
      </c>
      <c r="BD31" s="24" t="str">
        <f>IF($B31="","",'3 INPUT SAP DATA'!AA35*0.024*Data!I$18*Utilisation!BP31)</f>
        <v/>
      </c>
      <c r="BE31" s="24" t="str">
        <f>IF($B31="","",'3 INPUT SAP DATA'!AB35*0.024*Data!J$18*Utilisation!BQ31)</f>
        <v/>
      </c>
      <c r="BF31" s="24" t="str">
        <f>IF($B31="","",'3 INPUT SAP DATA'!AC35*0.024*Data!K$18*Utilisation!BR31)</f>
        <v/>
      </c>
      <c r="BG31" s="24" t="str">
        <f>IF($B31="","",'3 INPUT SAP DATA'!AD35*0.024*Data!L$18*Utilisation!BS31)</f>
        <v/>
      </c>
      <c r="BH31" s="24" t="str">
        <f>IF($B31="","",'3 INPUT SAP DATA'!AE35*0.024*Data!M$18*Utilisation!BT31)</f>
        <v/>
      </c>
      <c r="BI31" s="24" t="str">
        <f>IF($B31="","",'3 INPUT SAP DATA'!AF35*0.024*Data!N$18*Utilisation!BU31)</f>
        <v/>
      </c>
      <c r="BJ31" s="24" t="str">
        <f>IF($B31="","",'3 INPUT SAP DATA'!AG35*0.024*Data!O$18*Utilisation!BV31)</f>
        <v/>
      </c>
      <c r="BK31" s="24" t="str">
        <f>IF($B31="","",IHG!CI32*0.024*Data!D$18*Utilisation!BK31)</f>
        <v/>
      </c>
      <c r="BL31" s="24" t="str">
        <f>IF($B31="","",IHG!CJ32*0.024*Data!E$18*Utilisation!BL31)</f>
        <v/>
      </c>
      <c r="BM31" s="24" t="str">
        <f>IF($B31="","",IHG!CK32*0.024*Data!F$18*Utilisation!BM31)</f>
        <v/>
      </c>
      <c r="BN31" s="24" t="str">
        <f>IF($B31="","",IHG!CL32*0.024*Data!G$18*Utilisation!BN31)</f>
        <v/>
      </c>
      <c r="BO31" s="24" t="str">
        <f>IF($B31="","",IHG!CM32*0.024*Data!H$18*Utilisation!BO31)</f>
        <v/>
      </c>
      <c r="BP31" s="24" t="str">
        <f>IF($B31="","",IHG!CN32*0.024*Data!I$18*Utilisation!BP31)</f>
        <v/>
      </c>
      <c r="BQ31" s="24" t="str">
        <f>IF($B31="","",IHG!CO32*0.024*Data!J$18*Utilisation!BQ31)</f>
        <v/>
      </c>
      <c r="BR31" s="24" t="str">
        <f>IF($B31="","",IHG!CP32*0.024*Data!K$18*Utilisation!BR31)</f>
        <v/>
      </c>
      <c r="BS31" s="24" t="str">
        <f>IF($B31="","",IHG!CQ32*0.024*Data!L$18*Utilisation!BS31)</f>
        <v/>
      </c>
      <c r="BT31" s="24" t="str">
        <f>IF($B31="","",IHG!CR32*0.024*Data!M$18*Utilisation!BT31)</f>
        <v/>
      </c>
      <c r="BU31" s="24" t="str">
        <f>IF($B31="","",IHG!CS32*0.024*Data!N$18*Utilisation!BU31)</f>
        <v/>
      </c>
      <c r="BV31" s="24" t="str">
        <f>IF($B31="","",IHG!CT32*0.024*Data!O$18*Utilisation!BV31)</f>
        <v/>
      </c>
      <c r="BW31" s="24" t="str">
        <f t="shared" si="80"/>
        <v/>
      </c>
      <c r="BX31" s="24" t="str">
        <f t="shared" si="81"/>
        <v/>
      </c>
      <c r="BY31" s="24" t="str">
        <f t="shared" si="82"/>
        <v/>
      </c>
      <c r="BZ31" s="24" t="str">
        <f t="shared" si="83"/>
        <v/>
      </c>
      <c r="CA31" s="24" t="str">
        <f t="shared" si="84"/>
        <v/>
      </c>
      <c r="CB31" s="24" t="str">
        <f t="shared" si="85"/>
        <v/>
      </c>
      <c r="CC31" s="24" t="str">
        <f t="shared" si="86"/>
        <v/>
      </c>
      <c r="CD31" s="24" t="str">
        <f t="shared" si="87"/>
        <v/>
      </c>
      <c r="CE31" s="24" t="str">
        <f t="shared" si="88"/>
        <v/>
      </c>
      <c r="CF31" s="24" t="str">
        <f t="shared" si="89"/>
        <v/>
      </c>
      <c r="CG31" s="24" t="str">
        <f t="shared" si="90"/>
        <v/>
      </c>
      <c r="CH31" s="24" t="str">
        <f t="shared" si="91"/>
        <v/>
      </c>
      <c r="CI31" s="36"/>
      <c r="CJ31" s="85" t="str">
        <f>IF($B31="","",IF(BW31&lt;(SUM($BW31:$CH31)*Data!$B$170),Data!$B$171,100%))</f>
        <v/>
      </c>
      <c r="CK31" s="85" t="str">
        <f>IF($B31="","",IF(BX31&lt;(SUM($BW31:$CH31)*Data!$B$170),Data!$B$171,100%))</f>
        <v/>
      </c>
      <c r="CL31" s="85" t="str">
        <f>IF($B31="","",IF(BY31&lt;(SUM($BW31:$CH31)*Data!$B$170),Data!$B$171,100%))</f>
        <v/>
      </c>
      <c r="CM31" s="85" t="str">
        <f>IF($B31="","",IF(BZ31&lt;(SUM($BW31:$CH31)*Data!$B$170),Data!$B$171,100%))</f>
        <v/>
      </c>
      <c r="CN31" s="85" t="str">
        <f>IF($B31="","",IF(CA31&lt;(SUM($BW31:$CH31)*Data!$B$170),Data!$B$171,100%))</f>
        <v/>
      </c>
      <c r="CO31" s="85" t="str">
        <f>IF($B31="","",IF(CB31&lt;(SUM($BW31:$CH31)*Data!$B$170),Data!$B$171,100%))</f>
        <v/>
      </c>
      <c r="CP31" s="85" t="str">
        <f>IF($B31="","",IF(CC31&lt;(SUM($BW31:$CH31)*Data!$B$170),Data!$B$171,100%))</f>
        <v/>
      </c>
      <c r="CQ31" s="85" t="str">
        <f>IF($B31="","",IF(CD31&lt;(SUM($BW31:$CH31)*Data!$B$170),Data!$B$171,100%))</f>
        <v/>
      </c>
      <c r="CR31" s="85" t="str">
        <f>IF($B31="","",IF(CE31&lt;(SUM($BW31:$CH31)*Data!$B$170),Data!$B$171,100%))</f>
        <v/>
      </c>
      <c r="CS31" s="85" t="str">
        <f>IF($B31="","",IF(CF31&lt;(SUM($BW31:$CH31)*Data!$B$170),Data!$B$171,100%))</f>
        <v/>
      </c>
      <c r="CT31" s="85" t="str">
        <f>IF($B31="","",IF(CG31&lt;(SUM($BW31:$CH31)*Data!$B$170),Data!$B$171,100%))</f>
        <v/>
      </c>
      <c r="CU31" s="85" t="str">
        <f>IF($B31="","",IF(CH31&lt;(SUM($BW31:$CH31)*Data!$B$170),Data!$B$171,100%))</f>
        <v/>
      </c>
      <c r="CV31" s="39"/>
      <c r="CW31" s="24" t="str">
        <f t="shared" si="92"/>
        <v/>
      </c>
      <c r="CX31" s="24" t="str">
        <f t="shared" si="93"/>
        <v/>
      </c>
      <c r="CY31" s="24" t="str">
        <f t="shared" si="94"/>
        <v/>
      </c>
      <c r="CZ31" s="24" t="str">
        <f t="shared" si="95"/>
        <v/>
      </c>
      <c r="DA31" s="24" t="str">
        <f t="shared" si="96"/>
        <v/>
      </c>
      <c r="DB31" s="24" t="str">
        <f t="shared" si="97"/>
        <v/>
      </c>
      <c r="DC31" s="24" t="str">
        <f t="shared" si="98"/>
        <v/>
      </c>
      <c r="DD31" s="24" t="str">
        <f t="shared" si="99"/>
        <v/>
      </c>
      <c r="DE31" s="24" t="str">
        <f t="shared" si="100"/>
        <v/>
      </c>
      <c r="DF31" s="24" t="str">
        <f t="shared" si="101"/>
        <v/>
      </c>
      <c r="DG31" s="24" t="str">
        <f t="shared" si="102"/>
        <v/>
      </c>
      <c r="DH31" s="24" t="str">
        <f t="shared" si="103"/>
        <v/>
      </c>
      <c r="DI31" s="24" t="str">
        <f t="shared" si="104"/>
        <v/>
      </c>
      <c r="DJ31" s="24" t="str">
        <f t="shared" si="105"/>
        <v/>
      </c>
      <c r="DK31" s="24" t="str">
        <f t="shared" si="106"/>
        <v/>
      </c>
      <c r="DL31" s="24" t="str">
        <f t="shared" si="107"/>
        <v/>
      </c>
      <c r="DM31" s="24" t="str">
        <f t="shared" si="108"/>
        <v/>
      </c>
      <c r="DN31" s="24" t="str">
        <f t="shared" si="109"/>
        <v/>
      </c>
      <c r="DO31" s="24" t="str">
        <f t="shared" si="110"/>
        <v/>
      </c>
      <c r="DP31" s="24" t="str">
        <f t="shared" si="111"/>
        <v/>
      </c>
      <c r="DQ31" s="24" t="str">
        <f t="shared" si="112"/>
        <v/>
      </c>
      <c r="DR31" s="24" t="str">
        <f t="shared" si="113"/>
        <v/>
      </c>
      <c r="DS31" s="24" t="str">
        <f t="shared" si="114"/>
        <v/>
      </c>
      <c r="DT31" s="24" t="str">
        <f t="shared" si="115"/>
        <v/>
      </c>
      <c r="DU31" s="24" t="str">
        <f t="shared" si="116"/>
        <v/>
      </c>
      <c r="DV31" s="24" t="str">
        <f t="shared" si="117"/>
        <v/>
      </c>
      <c r="DW31" s="24" t="str">
        <f t="shared" si="118"/>
        <v/>
      </c>
      <c r="DX31" s="24" t="str">
        <f t="shared" si="119"/>
        <v/>
      </c>
      <c r="DY31" s="24" t="str">
        <f t="shared" si="120"/>
        <v/>
      </c>
      <c r="DZ31" s="24" t="str">
        <f t="shared" si="121"/>
        <v/>
      </c>
      <c r="EA31" s="24" t="str">
        <f t="shared" si="122"/>
        <v/>
      </c>
      <c r="EB31" s="24" t="str">
        <f t="shared" si="123"/>
        <v/>
      </c>
      <c r="EC31" s="24" t="str">
        <f t="shared" si="124"/>
        <v/>
      </c>
      <c r="ED31" s="24" t="str">
        <f t="shared" si="125"/>
        <v/>
      </c>
      <c r="EE31" s="24" t="str">
        <f t="shared" si="126"/>
        <v/>
      </c>
      <c r="EF31" s="24" t="str">
        <f t="shared" si="129"/>
        <v/>
      </c>
      <c r="EG31" s="24" t="str">
        <f t="shared" si="130"/>
        <v/>
      </c>
      <c r="EH31" s="24" t="str">
        <f t="shared" si="131"/>
        <v/>
      </c>
      <c r="EI31" s="85" t="str">
        <f t="shared" si="43"/>
        <v/>
      </c>
      <c r="EJ31" s="85" t="str">
        <f>IF($B31="","",MAX(0,EI31-Data!$B$166))</f>
        <v/>
      </c>
      <c r="EK31" s="88" t="str">
        <f>IF($B31="","",IF($EJ31&gt;0,
AY31*($EG31*Data!$B$166/$EH31),
AY31))</f>
        <v/>
      </c>
      <c r="EL31" s="88" t="str">
        <f>IF($B31="","",IF($EJ31&gt;0,
AZ31*($EG31*Data!$B$166/$EH31),
AZ31))</f>
        <v/>
      </c>
      <c r="EM31" s="88" t="str">
        <f>IF($B31="","",IF($EJ31&gt;0,
BA31*($EG31*Data!$B$166/$EH31),
BA31))</f>
        <v/>
      </c>
      <c r="EN31" s="88" t="str">
        <f>IF($B31="","",IF($EJ31&gt;0,
BB31*($EG31*Data!$B$166/$EH31),
BB31))</f>
        <v/>
      </c>
      <c r="EO31" s="88" t="str">
        <f>IF($B31="","",IF($EJ31&gt;0,
BC31*($EG31*Data!$B$166/$EH31),
BC31))</f>
        <v/>
      </c>
      <c r="EP31" s="88" t="str">
        <f>IF($B31="","",IF($EJ31&gt;0,
BD31*($EG31*Data!$B$166/$EH31),
BD31))</f>
        <v/>
      </c>
      <c r="EQ31" s="88" t="str">
        <f>IF($B31="","",IF($EJ31&gt;0,
BE31*($EG31*Data!$B$166/$EH31),
BE31))</f>
        <v/>
      </c>
      <c r="ER31" s="88" t="str">
        <f>IF($B31="","",IF($EJ31&gt;0,
BF31*($EG31*Data!$B$166/$EH31),
BF31))</f>
        <v/>
      </c>
      <c r="ES31" s="88" t="str">
        <f>IF($B31="","",IF($EJ31&gt;0,
BG31*($EG31*Data!$B$166/$EH31),
BG31))</f>
        <v/>
      </c>
      <c r="ET31" s="88" t="str">
        <f>IF($B31="","",IF($EJ31&gt;0,
BH31*($EG31*Data!$B$166/$EH31),
BH31))</f>
        <v/>
      </c>
      <c r="EU31" s="88" t="str">
        <f>IF($B31="","",IF($EJ31&gt;0,
BI31*($EG31*Data!$B$166/$EH31),
BI31))</f>
        <v/>
      </c>
      <c r="EV31" s="88" t="str">
        <f>IF($B31="","",IF($EJ31&gt;0,
BJ31*($EG31*Data!$B$166/$EH31),
BJ31))</f>
        <v/>
      </c>
      <c r="EW31" s="88" t="str">
        <f t="shared" si="127"/>
        <v/>
      </c>
      <c r="EX31" s="85" t="str">
        <f t="shared" si="128"/>
        <v/>
      </c>
      <c r="EY31" s="88" t="str">
        <f t="shared" si="44"/>
        <v/>
      </c>
      <c r="EZ31" s="24" t="str">
        <f t="shared" si="45"/>
        <v/>
      </c>
      <c r="FA31" s="24" t="str">
        <f t="shared" si="46"/>
        <v/>
      </c>
      <c r="FB31" s="24" t="str">
        <f t="shared" si="47"/>
        <v/>
      </c>
      <c r="FC31" s="24" t="str">
        <f t="shared" si="48"/>
        <v/>
      </c>
      <c r="FD31" s="24" t="str">
        <f t="shared" si="49"/>
        <v/>
      </c>
      <c r="FE31" s="24" t="str">
        <f t="shared" si="50"/>
        <v/>
      </c>
      <c r="FF31" s="24" t="str">
        <f t="shared" si="51"/>
        <v/>
      </c>
      <c r="FG31" s="24" t="str">
        <f t="shared" si="52"/>
        <v/>
      </c>
      <c r="FH31" s="24" t="str">
        <f t="shared" si="53"/>
        <v/>
      </c>
      <c r="FI31" s="24" t="str">
        <f t="shared" si="54"/>
        <v/>
      </c>
      <c r="FJ31" s="24" t="str">
        <f t="shared" si="55"/>
        <v/>
      </c>
      <c r="FK31" s="24" t="str">
        <f t="shared" si="56"/>
        <v/>
      </c>
      <c r="FL31" s="24" t="str">
        <f t="shared" si="57"/>
        <v/>
      </c>
      <c r="FM31" s="24" t="str">
        <f t="shared" si="58"/>
        <v/>
      </c>
      <c r="FN31" s="24" t="str">
        <f t="shared" si="59"/>
        <v/>
      </c>
      <c r="FO31" s="24" t="str">
        <f t="shared" si="60"/>
        <v/>
      </c>
      <c r="FP31" s="24" t="str">
        <f t="shared" si="61"/>
        <v/>
      </c>
      <c r="FQ31" s="24" t="str">
        <f t="shared" si="62"/>
        <v/>
      </c>
      <c r="FR31" s="24" t="str">
        <f t="shared" si="63"/>
        <v/>
      </c>
      <c r="FS31" s="24" t="str">
        <f t="shared" si="64"/>
        <v/>
      </c>
      <c r="FT31" s="24" t="str">
        <f t="shared" si="65"/>
        <v/>
      </c>
      <c r="FU31" s="24" t="str">
        <f t="shared" si="66"/>
        <v/>
      </c>
      <c r="FV31" s="24" t="str">
        <f t="shared" si="67"/>
        <v/>
      </c>
      <c r="FW31" s="24" t="str">
        <f t="shared" si="68"/>
        <v/>
      </c>
      <c r="FX31" s="24" t="str">
        <f t="shared" si="69"/>
        <v/>
      </c>
      <c r="FY31" s="24" t="str">
        <f t="shared" si="70"/>
        <v/>
      </c>
      <c r="FZ31" s="24" t="str">
        <f t="shared" si="71"/>
        <v/>
      </c>
      <c r="GA31" s="24" t="str">
        <f t="shared" si="72"/>
        <v/>
      </c>
      <c r="GB31" s="24" t="str">
        <f t="shared" si="73"/>
        <v/>
      </c>
      <c r="GC31" s="24" t="str">
        <f t="shared" si="74"/>
        <v/>
      </c>
      <c r="GD31" s="24" t="str">
        <f t="shared" si="75"/>
        <v/>
      </c>
      <c r="GE31" s="24" t="str">
        <f t="shared" si="76"/>
        <v/>
      </c>
      <c r="GF31" s="24" t="str">
        <f t="shared" si="77"/>
        <v/>
      </c>
      <c r="GG31" s="24" t="str">
        <f t="shared" si="78"/>
        <v/>
      </c>
      <c r="GH31" s="24" t="str">
        <f t="shared" si="79"/>
        <v/>
      </c>
    </row>
    <row r="32" spans="2:190" s="17" customFormat="1" ht="19.899999999999999" customHeight="1">
      <c r="B32" s="16" t="str">
        <f>IF('3 INPUT SAP DATA'!H36="","",'3 INPUT SAP DATA'!H36)</f>
        <v/>
      </c>
      <c r="C32" s="176" t="str">
        <f>IF($B32="", "", Data!D$22 - INDEX(SAP10TableU1, MATCH('3 INPUT SAP DATA'!$C$6, Data!$C$26:$C$47, 0), MATCH(SHD!BW$8, Data!$D$25:$O$25, 0)))</f>
        <v/>
      </c>
      <c r="D32" s="176" t="str">
        <f>IF($B32="", "", Data!E$22 - INDEX(SAP10TableU1, MATCH('3 INPUT SAP DATA'!$C$6, Data!$C$26:$C$47, 0), MATCH(SHD!BX$8, Data!$D$25:$O$25, 0)))</f>
        <v/>
      </c>
      <c r="E32" s="176" t="str">
        <f>IF($B32="", "", Data!F$22 - INDEX(SAP10TableU1, MATCH('3 INPUT SAP DATA'!$C$6, Data!$C$26:$C$47, 0), MATCH(SHD!BY$8, Data!$D$25:$O$25, 0)))</f>
        <v/>
      </c>
      <c r="F32" s="176" t="str">
        <f>IF($B32="", "", Data!G$22 - INDEX(SAP10TableU1, MATCH('3 INPUT SAP DATA'!$C$6, Data!$C$26:$C$47, 0), MATCH(SHD!BZ$8, Data!$D$25:$O$25, 0)))</f>
        <v/>
      </c>
      <c r="G32" s="176" t="str">
        <f>IF($B32="", "", Data!H$22 - INDEX(SAP10TableU1, MATCH('3 INPUT SAP DATA'!$C$6, Data!$C$26:$C$47, 0), MATCH(SHD!CA$8, Data!$D$25:$O$25, 0)))</f>
        <v/>
      </c>
      <c r="H32" s="176" t="str">
        <f>IF($B32="", "", Data!I$22 - INDEX(SAP10TableU1, MATCH('3 INPUT SAP DATA'!$C$6, Data!$C$26:$C$47, 0), MATCH(SHD!CB$8, Data!$D$25:$O$25, 0)))</f>
        <v/>
      </c>
      <c r="I32" s="176" t="str">
        <f>IF($B32="", "", Data!J$22 - INDEX(SAP10TableU1, MATCH('3 INPUT SAP DATA'!$C$6, Data!$C$26:$C$47, 0), MATCH(SHD!CC$8, Data!$D$25:$O$25, 0)))</f>
        <v/>
      </c>
      <c r="J32" s="176" t="str">
        <f>IF($B32="", "", Data!K$22 - INDEX(SAP10TableU1, MATCH('3 INPUT SAP DATA'!$C$6, Data!$C$26:$C$47, 0), MATCH(SHD!CD$8, Data!$D$25:$O$25, 0)))</f>
        <v/>
      </c>
      <c r="K32" s="176" t="str">
        <f>IF($B32="", "", Data!L$22 - INDEX(SAP10TableU1, MATCH('3 INPUT SAP DATA'!$C$6, Data!$C$26:$C$47, 0), MATCH(SHD!CE$8, Data!$D$25:$O$25, 0)))</f>
        <v/>
      </c>
      <c r="L32" s="176" t="str">
        <f>IF($B32="", "", Data!M$22 - INDEX(SAP10TableU1, MATCH('3 INPUT SAP DATA'!$C$6, Data!$C$26:$C$47, 0), MATCH(SHD!CF$8, Data!$D$25:$O$25, 0)))</f>
        <v/>
      </c>
      <c r="M32" s="176" t="str">
        <f>IF($B32="", "", Data!N$22 - INDEX(SAP10TableU1, MATCH('3 INPUT SAP DATA'!$C$6, Data!$C$26:$C$47, 0), MATCH(SHD!CG$8, Data!$D$25:$O$25, 0)))</f>
        <v/>
      </c>
      <c r="N32" s="176" t="str">
        <f>IF($B32="", "", Data!O$22 - INDEX(SAP10TableU1, MATCH('3 INPUT SAP DATA'!$C$6, Data!$C$26:$C$47, 0), MATCH(SHD!CH$8, Data!$D$25:$O$25, 0)))</f>
        <v/>
      </c>
      <c r="O32" s="24" t="str">
        <f>IF($B32="","",'Infiltration &amp; Ventilation'!H32*0.33*'Infiltration &amp; Ventilation'!$D32*C32*0.024*Data!D$18)</f>
        <v/>
      </c>
      <c r="P32" s="24" t="str">
        <f>IF($B32="","",'Infiltration &amp; Ventilation'!I32*0.33*'Infiltration &amp; Ventilation'!$D32*D32*0.024*Data!E$18)</f>
        <v/>
      </c>
      <c r="Q32" s="24" t="str">
        <f>IF($B32="","",'Infiltration &amp; Ventilation'!J32*0.33*'Infiltration &amp; Ventilation'!$D32*E32*0.024*Data!F$18)</f>
        <v/>
      </c>
      <c r="R32" s="24" t="str">
        <f>IF($B32="","",'Infiltration &amp; Ventilation'!K32*0.33*'Infiltration &amp; Ventilation'!$D32*F32*0.024*Data!G$18)</f>
        <v/>
      </c>
      <c r="S32" s="24" t="str">
        <f>IF($B32="","",'Infiltration &amp; Ventilation'!L32*0.33*'Infiltration &amp; Ventilation'!$D32*G32*0.024*Data!H$18)</f>
        <v/>
      </c>
      <c r="T32" s="24" t="str">
        <f>IF($B32="","",'Infiltration &amp; Ventilation'!M32*0.33*'Infiltration &amp; Ventilation'!$D32*H32*0.024*Data!I$18)</f>
        <v/>
      </c>
      <c r="U32" s="24" t="str">
        <f>IF($B32="","",'Infiltration &amp; Ventilation'!N32*0.33*'Infiltration &amp; Ventilation'!$D32*I32*0.024*Data!J$18)</f>
        <v/>
      </c>
      <c r="V32" s="24" t="str">
        <f>IF($B32="","",'Infiltration &amp; Ventilation'!O32*0.33*'Infiltration &amp; Ventilation'!$D32*J32*0.024*Data!K$18)</f>
        <v/>
      </c>
      <c r="W32" s="24" t="str">
        <f>IF($B32="","",'Infiltration &amp; Ventilation'!P32*0.33*'Infiltration &amp; Ventilation'!$D32*K32*0.024*Data!L$18)</f>
        <v/>
      </c>
      <c r="X32" s="24" t="str">
        <f>IF($B32="","",'Infiltration &amp; Ventilation'!Q32*0.33*'Infiltration &amp; Ventilation'!$D32*L32*0.024*Data!M$18)</f>
        <v/>
      </c>
      <c r="Y32" s="24" t="str">
        <f>IF($B32="","",'Infiltration &amp; Ventilation'!R32*0.33*'Infiltration &amp; Ventilation'!$D32*M32*0.024*Data!N$18)</f>
        <v/>
      </c>
      <c r="Z32" s="24" t="str">
        <f>IF($B32="","",'Infiltration &amp; Ventilation'!S32*0.33*'Infiltration &amp; Ventilation'!$D32*N32*0.024*Data!O$18)</f>
        <v/>
      </c>
      <c r="AA32" s="24" t="str">
        <f>IF($B32="","",'Infiltration &amp; Ventilation'!T32*0.33*'Infiltration &amp; Ventilation'!$D32*C32*0.024*Data!D$18*(100%+Data!$B$162))</f>
        <v/>
      </c>
      <c r="AB32" s="24" t="str">
        <f>IF($B32="","",'Infiltration &amp; Ventilation'!U32*0.33*'Infiltration &amp; Ventilation'!$D32*D32*0.024*Data!E$18*(100%+Data!$B$162))</f>
        <v/>
      </c>
      <c r="AC32" s="24" t="str">
        <f>IF($B32="","",'Infiltration &amp; Ventilation'!V32*0.33*'Infiltration &amp; Ventilation'!$D32*E32*0.024*Data!F$18*(100%+Data!$B$162))</f>
        <v/>
      </c>
      <c r="AD32" s="24" t="str">
        <f>IF($B32="","",'Infiltration &amp; Ventilation'!W32*0.33*'Infiltration &amp; Ventilation'!$D32*F32*0.024*Data!G$18*(100%+Data!$B$162))</f>
        <v/>
      </c>
      <c r="AE32" s="24" t="str">
        <f>IF($B32="","",'Infiltration &amp; Ventilation'!X32*0.33*'Infiltration &amp; Ventilation'!$D32*G32*0.024*Data!H$18*(100%+Data!$B$162))</f>
        <v/>
      </c>
      <c r="AF32" s="24" t="str">
        <f>IF($B32="","",'Infiltration &amp; Ventilation'!Y32*0.33*'Infiltration &amp; Ventilation'!$D32*H32*0.024*Data!I$18*(100%+Data!$B$162))</f>
        <v/>
      </c>
      <c r="AG32" s="24" t="str">
        <f>IF($B32="","",'Infiltration &amp; Ventilation'!Z32*0.33*'Infiltration &amp; Ventilation'!$D32*I32*0.024*Data!J$18*(100%+Data!$B$162))</f>
        <v/>
      </c>
      <c r="AH32" s="24" t="str">
        <f>IF($B32="","",'Infiltration &amp; Ventilation'!AA32*0.33*'Infiltration &amp; Ventilation'!$D32*J32*0.024*Data!K$18*(100%+Data!$B$162))</f>
        <v/>
      </c>
      <c r="AI32" s="24" t="str">
        <f>IF($B32="","",'Infiltration &amp; Ventilation'!AB32*0.33*'Infiltration &amp; Ventilation'!$D32*K32*0.024*Data!L$18*(100%+Data!$B$162))</f>
        <v/>
      </c>
      <c r="AJ32" s="24" t="str">
        <f>IF($B32="","",'Infiltration &amp; Ventilation'!AC32*0.33*'Infiltration &amp; Ventilation'!$D32*L32*0.024*Data!M$18*(100%+Data!$B$162))</f>
        <v/>
      </c>
      <c r="AK32" s="24" t="str">
        <f>IF($B32="","",'Infiltration &amp; Ventilation'!AD32*0.33*'Infiltration &amp; Ventilation'!$D32*M32*0.024*Data!N$18*(100%+Data!$B$162))</f>
        <v/>
      </c>
      <c r="AL32" s="24" t="str">
        <f>IF($B32="","",'Infiltration &amp; Ventilation'!AE32*0.33*'Infiltration &amp; Ventilation'!$D32*N32*0.024*Data!O$18*(100%+Data!$B$162))</f>
        <v/>
      </c>
      <c r="AM32" s="24" t="str">
        <f>IF($B32="","",'3 INPUT SAP DATA'!$U36*C32*0.024*Data!D$18*(100%+Data!$B$152))</f>
        <v/>
      </c>
      <c r="AN32" s="24" t="str">
        <f>IF($B32="","",'3 INPUT SAP DATA'!$U36*D32*0.024*Data!E$18*(100%+Data!$B$152))</f>
        <v/>
      </c>
      <c r="AO32" s="24" t="str">
        <f>IF($B32="","",'3 INPUT SAP DATA'!$U36*E32*0.024*Data!F$18*(100%+Data!$B$152))</f>
        <v/>
      </c>
      <c r="AP32" s="24" t="str">
        <f>IF($B32="","",'3 INPUT SAP DATA'!$U36*F32*0.024*Data!G$18*(100%+Data!$B$152))</f>
        <v/>
      </c>
      <c r="AQ32" s="24" t="str">
        <f>IF($B32="","",'3 INPUT SAP DATA'!$U36*G32*0.024*Data!H$18*(100%+Data!$B$152))</f>
        <v/>
      </c>
      <c r="AR32" s="24" t="str">
        <f>IF($B32="","",'3 INPUT SAP DATA'!$U36*H32*0.024*Data!I$18*(100%+Data!$B$152))</f>
        <v/>
      </c>
      <c r="AS32" s="24" t="str">
        <f>IF($B32="","",'3 INPUT SAP DATA'!$U36*I32*0.024*Data!J$18*(100%+Data!$B$152))</f>
        <v/>
      </c>
      <c r="AT32" s="24" t="str">
        <f>IF($B32="","",'3 INPUT SAP DATA'!$U36*J32*0.024*Data!K$18*(100%+Data!$B$152))</f>
        <v/>
      </c>
      <c r="AU32" s="24" t="str">
        <f>IF($B32="","",'3 INPUT SAP DATA'!$U36*K32*0.024*Data!L$18*(100%+Data!$B$152))</f>
        <v/>
      </c>
      <c r="AV32" s="24" t="str">
        <f>IF($B32="","",'3 INPUT SAP DATA'!$U36*L32*0.024*Data!M$18*(100%+Data!$B$152))</f>
        <v/>
      </c>
      <c r="AW32" s="24" t="str">
        <f>IF($B32="","",'3 INPUT SAP DATA'!$U36*M32*0.024*Data!N$18*(100%+Data!$B$152))</f>
        <v/>
      </c>
      <c r="AX32" s="24" t="str">
        <f>IF($B32="","",'3 INPUT SAP DATA'!$U36*N32*0.024*Data!O$18*(100%+Data!$B$152))</f>
        <v/>
      </c>
      <c r="AY32" s="24" t="str">
        <f>IF($B32="","",'3 INPUT SAP DATA'!V36*0.024*Data!D$18*Utilisation!BK32)</f>
        <v/>
      </c>
      <c r="AZ32" s="24" t="str">
        <f>IF($B32="","",'3 INPUT SAP DATA'!W36*0.024*Data!E$18*Utilisation!BL32)</f>
        <v/>
      </c>
      <c r="BA32" s="24" t="str">
        <f>IF($B32="","",'3 INPUT SAP DATA'!X36*0.024*Data!F$18*Utilisation!BM32)</f>
        <v/>
      </c>
      <c r="BB32" s="24" t="str">
        <f>IF($B32="","",'3 INPUT SAP DATA'!Y36*0.024*Data!G$18*Utilisation!BN32)</f>
        <v/>
      </c>
      <c r="BC32" s="24" t="str">
        <f>IF($B32="","",'3 INPUT SAP DATA'!Z36*0.024*Data!H$18*Utilisation!BO32)</f>
        <v/>
      </c>
      <c r="BD32" s="24" t="str">
        <f>IF($B32="","",'3 INPUT SAP DATA'!AA36*0.024*Data!I$18*Utilisation!BP32)</f>
        <v/>
      </c>
      <c r="BE32" s="24" t="str">
        <f>IF($B32="","",'3 INPUT SAP DATA'!AB36*0.024*Data!J$18*Utilisation!BQ32)</f>
        <v/>
      </c>
      <c r="BF32" s="24" t="str">
        <f>IF($B32="","",'3 INPUT SAP DATA'!AC36*0.024*Data!K$18*Utilisation!BR32)</f>
        <v/>
      </c>
      <c r="BG32" s="24" t="str">
        <f>IF($B32="","",'3 INPUT SAP DATA'!AD36*0.024*Data!L$18*Utilisation!BS32)</f>
        <v/>
      </c>
      <c r="BH32" s="24" t="str">
        <f>IF($B32="","",'3 INPUT SAP DATA'!AE36*0.024*Data!M$18*Utilisation!BT32)</f>
        <v/>
      </c>
      <c r="BI32" s="24" t="str">
        <f>IF($B32="","",'3 INPUT SAP DATA'!AF36*0.024*Data!N$18*Utilisation!BU32)</f>
        <v/>
      </c>
      <c r="BJ32" s="24" t="str">
        <f>IF($B32="","",'3 INPUT SAP DATA'!AG36*0.024*Data!O$18*Utilisation!BV32)</f>
        <v/>
      </c>
      <c r="BK32" s="24" t="str">
        <f>IF($B32="","",IHG!CI33*0.024*Data!D$18*Utilisation!BK32)</f>
        <v/>
      </c>
      <c r="BL32" s="24" t="str">
        <f>IF($B32="","",IHG!CJ33*0.024*Data!E$18*Utilisation!BL32)</f>
        <v/>
      </c>
      <c r="BM32" s="24" t="str">
        <f>IF($B32="","",IHG!CK33*0.024*Data!F$18*Utilisation!BM32)</f>
        <v/>
      </c>
      <c r="BN32" s="24" t="str">
        <f>IF($B32="","",IHG!CL33*0.024*Data!G$18*Utilisation!BN32)</f>
        <v/>
      </c>
      <c r="BO32" s="24" t="str">
        <f>IF($B32="","",IHG!CM33*0.024*Data!H$18*Utilisation!BO32)</f>
        <v/>
      </c>
      <c r="BP32" s="24" t="str">
        <f>IF($B32="","",IHG!CN33*0.024*Data!I$18*Utilisation!BP32)</f>
        <v/>
      </c>
      <c r="BQ32" s="24" t="str">
        <f>IF($B32="","",IHG!CO33*0.024*Data!J$18*Utilisation!BQ32)</f>
        <v/>
      </c>
      <c r="BR32" s="24" t="str">
        <f>IF($B32="","",IHG!CP33*0.024*Data!K$18*Utilisation!BR32)</f>
        <v/>
      </c>
      <c r="BS32" s="24" t="str">
        <f>IF($B32="","",IHG!CQ33*0.024*Data!L$18*Utilisation!BS32)</f>
        <v/>
      </c>
      <c r="BT32" s="24" t="str">
        <f>IF($B32="","",IHG!CR33*0.024*Data!M$18*Utilisation!BT32)</f>
        <v/>
      </c>
      <c r="BU32" s="24" t="str">
        <f>IF($B32="","",IHG!CS33*0.024*Data!N$18*Utilisation!BU32)</f>
        <v/>
      </c>
      <c r="BV32" s="24" t="str">
        <f>IF($B32="","",IHG!CT33*0.024*Data!O$18*Utilisation!BV32)</f>
        <v/>
      </c>
      <c r="BW32" s="24" t="str">
        <f t="shared" si="80"/>
        <v/>
      </c>
      <c r="BX32" s="24" t="str">
        <f t="shared" si="81"/>
        <v/>
      </c>
      <c r="BY32" s="24" t="str">
        <f t="shared" si="82"/>
        <v/>
      </c>
      <c r="BZ32" s="24" t="str">
        <f t="shared" si="83"/>
        <v/>
      </c>
      <c r="CA32" s="24" t="str">
        <f t="shared" si="84"/>
        <v/>
      </c>
      <c r="CB32" s="24" t="str">
        <f t="shared" si="85"/>
        <v/>
      </c>
      <c r="CC32" s="24" t="str">
        <f t="shared" si="86"/>
        <v/>
      </c>
      <c r="CD32" s="24" t="str">
        <f t="shared" si="87"/>
        <v/>
      </c>
      <c r="CE32" s="24" t="str">
        <f t="shared" si="88"/>
        <v/>
      </c>
      <c r="CF32" s="24" t="str">
        <f t="shared" si="89"/>
        <v/>
      </c>
      <c r="CG32" s="24" t="str">
        <f t="shared" si="90"/>
        <v/>
      </c>
      <c r="CH32" s="24" t="str">
        <f t="shared" si="91"/>
        <v/>
      </c>
      <c r="CI32" s="36"/>
      <c r="CJ32" s="85" t="str">
        <f>IF($B32="","",IF(BW32&lt;(SUM($BW32:$CH32)*Data!$B$170),Data!$B$171,100%))</f>
        <v/>
      </c>
      <c r="CK32" s="85" t="str">
        <f>IF($B32="","",IF(BX32&lt;(SUM($BW32:$CH32)*Data!$B$170),Data!$B$171,100%))</f>
        <v/>
      </c>
      <c r="CL32" s="85" t="str">
        <f>IF($B32="","",IF(BY32&lt;(SUM($BW32:$CH32)*Data!$B$170),Data!$B$171,100%))</f>
        <v/>
      </c>
      <c r="CM32" s="85" t="str">
        <f>IF($B32="","",IF(BZ32&lt;(SUM($BW32:$CH32)*Data!$B$170),Data!$B$171,100%))</f>
        <v/>
      </c>
      <c r="CN32" s="85" t="str">
        <f>IF($B32="","",IF(CA32&lt;(SUM($BW32:$CH32)*Data!$B$170),Data!$B$171,100%))</f>
        <v/>
      </c>
      <c r="CO32" s="85" t="str">
        <f>IF($B32="","",IF(CB32&lt;(SUM($BW32:$CH32)*Data!$B$170),Data!$B$171,100%))</f>
        <v/>
      </c>
      <c r="CP32" s="85" t="str">
        <f>IF($B32="","",IF(CC32&lt;(SUM($BW32:$CH32)*Data!$B$170),Data!$B$171,100%))</f>
        <v/>
      </c>
      <c r="CQ32" s="85" t="str">
        <f>IF($B32="","",IF(CD32&lt;(SUM($BW32:$CH32)*Data!$B$170),Data!$B$171,100%))</f>
        <v/>
      </c>
      <c r="CR32" s="85" t="str">
        <f>IF($B32="","",IF(CE32&lt;(SUM($BW32:$CH32)*Data!$B$170),Data!$B$171,100%))</f>
        <v/>
      </c>
      <c r="CS32" s="85" t="str">
        <f>IF($B32="","",IF(CF32&lt;(SUM($BW32:$CH32)*Data!$B$170),Data!$B$171,100%))</f>
        <v/>
      </c>
      <c r="CT32" s="85" t="str">
        <f>IF($B32="","",IF(CG32&lt;(SUM($BW32:$CH32)*Data!$B$170),Data!$B$171,100%))</f>
        <v/>
      </c>
      <c r="CU32" s="85" t="str">
        <f>IF($B32="","",IF(CH32&lt;(SUM($BW32:$CH32)*Data!$B$170),Data!$B$171,100%))</f>
        <v/>
      </c>
      <c r="CV32" s="39"/>
      <c r="CW32" s="24" t="str">
        <f t="shared" si="92"/>
        <v/>
      </c>
      <c r="CX32" s="24" t="str">
        <f t="shared" si="93"/>
        <v/>
      </c>
      <c r="CY32" s="24" t="str">
        <f t="shared" si="94"/>
        <v/>
      </c>
      <c r="CZ32" s="24" t="str">
        <f t="shared" si="95"/>
        <v/>
      </c>
      <c r="DA32" s="24" t="str">
        <f t="shared" si="96"/>
        <v/>
      </c>
      <c r="DB32" s="24" t="str">
        <f t="shared" si="97"/>
        <v/>
      </c>
      <c r="DC32" s="24" t="str">
        <f t="shared" si="98"/>
        <v/>
      </c>
      <c r="DD32" s="24" t="str">
        <f t="shared" si="99"/>
        <v/>
      </c>
      <c r="DE32" s="24" t="str">
        <f t="shared" si="100"/>
        <v/>
      </c>
      <c r="DF32" s="24" t="str">
        <f t="shared" si="101"/>
        <v/>
      </c>
      <c r="DG32" s="24" t="str">
        <f t="shared" si="102"/>
        <v/>
      </c>
      <c r="DH32" s="24" t="str">
        <f t="shared" si="103"/>
        <v/>
      </c>
      <c r="DI32" s="24" t="str">
        <f t="shared" si="104"/>
        <v/>
      </c>
      <c r="DJ32" s="24" t="str">
        <f t="shared" si="105"/>
        <v/>
      </c>
      <c r="DK32" s="24" t="str">
        <f t="shared" si="106"/>
        <v/>
      </c>
      <c r="DL32" s="24" t="str">
        <f t="shared" si="107"/>
        <v/>
      </c>
      <c r="DM32" s="24" t="str">
        <f t="shared" si="108"/>
        <v/>
      </c>
      <c r="DN32" s="24" t="str">
        <f t="shared" si="109"/>
        <v/>
      </c>
      <c r="DO32" s="24" t="str">
        <f t="shared" si="110"/>
        <v/>
      </c>
      <c r="DP32" s="24" t="str">
        <f t="shared" si="111"/>
        <v/>
      </c>
      <c r="DQ32" s="24" t="str">
        <f t="shared" si="112"/>
        <v/>
      </c>
      <c r="DR32" s="24" t="str">
        <f t="shared" si="113"/>
        <v/>
      </c>
      <c r="DS32" s="24" t="str">
        <f t="shared" si="114"/>
        <v/>
      </c>
      <c r="DT32" s="24" t="str">
        <f t="shared" si="115"/>
        <v/>
      </c>
      <c r="DU32" s="24" t="str">
        <f t="shared" si="116"/>
        <v/>
      </c>
      <c r="DV32" s="24" t="str">
        <f t="shared" si="117"/>
        <v/>
      </c>
      <c r="DW32" s="24" t="str">
        <f t="shared" si="118"/>
        <v/>
      </c>
      <c r="DX32" s="24" t="str">
        <f t="shared" si="119"/>
        <v/>
      </c>
      <c r="DY32" s="24" t="str">
        <f t="shared" si="120"/>
        <v/>
      </c>
      <c r="DZ32" s="24" t="str">
        <f t="shared" si="121"/>
        <v/>
      </c>
      <c r="EA32" s="24" t="str">
        <f t="shared" si="122"/>
        <v/>
      </c>
      <c r="EB32" s="24" t="str">
        <f t="shared" si="123"/>
        <v/>
      </c>
      <c r="EC32" s="24" t="str">
        <f t="shared" si="124"/>
        <v/>
      </c>
      <c r="ED32" s="24" t="str">
        <f t="shared" si="125"/>
        <v/>
      </c>
      <c r="EE32" s="24" t="str">
        <f t="shared" si="126"/>
        <v/>
      </c>
      <c r="EF32" s="24" t="str">
        <f t="shared" si="129"/>
        <v/>
      </c>
      <c r="EG32" s="24" t="str">
        <f t="shared" si="130"/>
        <v/>
      </c>
      <c r="EH32" s="24" t="str">
        <f t="shared" si="131"/>
        <v/>
      </c>
      <c r="EI32" s="85" t="str">
        <f t="shared" si="43"/>
        <v/>
      </c>
      <c r="EJ32" s="85" t="str">
        <f>IF($B32="","",MAX(0,EI32-Data!$B$166))</f>
        <v/>
      </c>
      <c r="EK32" s="88" t="str">
        <f>IF($B32="","",IF($EJ32&gt;0,
AY32*($EG32*Data!$B$166/$EH32),
AY32))</f>
        <v/>
      </c>
      <c r="EL32" s="88" t="str">
        <f>IF($B32="","",IF($EJ32&gt;0,
AZ32*($EG32*Data!$B$166/$EH32),
AZ32))</f>
        <v/>
      </c>
      <c r="EM32" s="88" t="str">
        <f>IF($B32="","",IF($EJ32&gt;0,
BA32*($EG32*Data!$B$166/$EH32),
BA32))</f>
        <v/>
      </c>
      <c r="EN32" s="88" t="str">
        <f>IF($B32="","",IF($EJ32&gt;0,
BB32*($EG32*Data!$B$166/$EH32),
BB32))</f>
        <v/>
      </c>
      <c r="EO32" s="88" t="str">
        <f>IF($B32="","",IF($EJ32&gt;0,
BC32*($EG32*Data!$B$166/$EH32),
BC32))</f>
        <v/>
      </c>
      <c r="EP32" s="88" t="str">
        <f>IF($B32="","",IF($EJ32&gt;0,
BD32*($EG32*Data!$B$166/$EH32),
BD32))</f>
        <v/>
      </c>
      <c r="EQ32" s="88" t="str">
        <f>IF($B32="","",IF($EJ32&gt;0,
BE32*($EG32*Data!$B$166/$EH32),
BE32))</f>
        <v/>
      </c>
      <c r="ER32" s="88" t="str">
        <f>IF($B32="","",IF($EJ32&gt;0,
BF32*($EG32*Data!$B$166/$EH32),
BF32))</f>
        <v/>
      </c>
      <c r="ES32" s="88" t="str">
        <f>IF($B32="","",IF($EJ32&gt;0,
BG32*($EG32*Data!$B$166/$EH32),
BG32))</f>
        <v/>
      </c>
      <c r="ET32" s="88" t="str">
        <f>IF($B32="","",IF($EJ32&gt;0,
BH32*($EG32*Data!$B$166/$EH32),
BH32))</f>
        <v/>
      </c>
      <c r="EU32" s="88" t="str">
        <f>IF($B32="","",IF($EJ32&gt;0,
BI32*($EG32*Data!$B$166/$EH32),
BI32))</f>
        <v/>
      </c>
      <c r="EV32" s="88" t="str">
        <f>IF($B32="","",IF($EJ32&gt;0,
BJ32*($EG32*Data!$B$166/$EH32),
BJ32))</f>
        <v/>
      </c>
      <c r="EW32" s="88" t="str">
        <f t="shared" si="127"/>
        <v/>
      </c>
      <c r="EX32" s="85" t="str">
        <f t="shared" si="128"/>
        <v/>
      </c>
      <c r="EY32" s="88" t="str">
        <f t="shared" si="44"/>
        <v/>
      </c>
      <c r="EZ32" s="24" t="str">
        <f t="shared" si="45"/>
        <v/>
      </c>
      <c r="FA32" s="24" t="str">
        <f t="shared" si="46"/>
        <v/>
      </c>
      <c r="FB32" s="24" t="str">
        <f t="shared" si="47"/>
        <v/>
      </c>
      <c r="FC32" s="24" t="str">
        <f t="shared" si="48"/>
        <v/>
      </c>
      <c r="FD32" s="24" t="str">
        <f t="shared" si="49"/>
        <v/>
      </c>
      <c r="FE32" s="24" t="str">
        <f t="shared" si="50"/>
        <v/>
      </c>
      <c r="FF32" s="24" t="str">
        <f t="shared" si="51"/>
        <v/>
      </c>
      <c r="FG32" s="24" t="str">
        <f t="shared" si="52"/>
        <v/>
      </c>
      <c r="FH32" s="24" t="str">
        <f t="shared" si="53"/>
        <v/>
      </c>
      <c r="FI32" s="24" t="str">
        <f t="shared" si="54"/>
        <v/>
      </c>
      <c r="FJ32" s="24" t="str">
        <f t="shared" si="55"/>
        <v/>
      </c>
      <c r="FK32" s="24" t="str">
        <f t="shared" si="56"/>
        <v/>
      </c>
      <c r="FL32" s="24" t="str">
        <f t="shared" si="57"/>
        <v/>
      </c>
      <c r="FM32" s="24" t="str">
        <f t="shared" si="58"/>
        <v/>
      </c>
      <c r="FN32" s="24" t="str">
        <f t="shared" si="59"/>
        <v/>
      </c>
      <c r="FO32" s="24" t="str">
        <f t="shared" si="60"/>
        <v/>
      </c>
      <c r="FP32" s="24" t="str">
        <f t="shared" si="61"/>
        <v/>
      </c>
      <c r="FQ32" s="24" t="str">
        <f t="shared" si="62"/>
        <v/>
      </c>
      <c r="FR32" s="24" t="str">
        <f t="shared" si="63"/>
        <v/>
      </c>
      <c r="FS32" s="24" t="str">
        <f t="shared" si="64"/>
        <v/>
      </c>
      <c r="FT32" s="24" t="str">
        <f t="shared" si="65"/>
        <v/>
      </c>
      <c r="FU32" s="24" t="str">
        <f t="shared" si="66"/>
        <v/>
      </c>
      <c r="FV32" s="24" t="str">
        <f t="shared" si="67"/>
        <v/>
      </c>
      <c r="FW32" s="24" t="str">
        <f t="shared" si="68"/>
        <v/>
      </c>
      <c r="FX32" s="24" t="str">
        <f t="shared" si="69"/>
        <v/>
      </c>
      <c r="FY32" s="24" t="str">
        <f t="shared" si="70"/>
        <v/>
      </c>
      <c r="FZ32" s="24" t="str">
        <f t="shared" si="71"/>
        <v/>
      </c>
      <c r="GA32" s="24" t="str">
        <f t="shared" si="72"/>
        <v/>
      </c>
      <c r="GB32" s="24" t="str">
        <f t="shared" si="73"/>
        <v/>
      </c>
      <c r="GC32" s="24" t="str">
        <f t="shared" si="74"/>
        <v/>
      </c>
      <c r="GD32" s="24" t="str">
        <f t="shared" si="75"/>
        <v/>
      </c>
      <c r="GE32" s="24" t="str">
        <f t="shared" si="76"/>
        <v/>
      </c>
      <c r="GF32" s="24" t="str">
        <f t="shared" si="77"/>
        <v/>
      </c>
      <c r="GG32" s="24" t="str">
        <f t="shared" si="78"/>
        <v/>
      </c>
      <c r="GH32" s="24" t="str">
        <f t="shared" si="79"/>
        <v/>
      </c>
    </row>
    <row r="33" spans="2:190" s="17" customFormat="1" ht="19.899999999999999" customHeight="1">
      <c r="B33" s="16" t="str">
        <f>IF('3 INPUT SAP DATA'!H37="","",'3 INPUT SAP DATA'!H37)</f>
        <v/>
      </c>
      <c r="C33" s="176" t="str">
        <f>IF($B33="", "", Data!D$22 - INDEX(SAP10TableU1, MATCH('3 INPUT SAP DATA'!$C$6, Data!$C$26:$C$47, 0), MATCH(SHD!BW$8, Data!$D$25:$O$25, 0)))</f>
        <v/>
      </c>
      <c r="D33" s="176" t="str">
        <f>IF($B33="", "", Data!E$22 - INDEX(SAP10TableU1, MATCH('3 INPUT SAP DATA'!$C$6, Data!$C$26:$C$47, 0), MATCH(SHD!BX$8, Data!$D$25:$O$25, 0)))</f>
        <v/>
      </c>
      <c r="E33" s="176" t="str">
        <f>IF($B33="", "", Data!F$22 - INDEX(SAP10TableU1, MATCH('3 INPUT SAP DATA'!$C$6, Data!$C$26:$C$47, 0), MATCH(SHD!BY$8, Data!$D$25:$O$25, 0)))</f>
        <v/>
      </c>
      <c r="F33" s="176" t="str">
        <f>IF($B33="", "", Data!G$22 - INDEX(SAP10TableU1, MATCH('3 INPUT SAP DATA'!$C$6, Data!$C$26:$C$47, 0), MATCH(SHD!BZ$8, Data!$D$25:$O$25, 0)))</f>
        <v/>
      </c>
      <c r="G33" s="176" t="str">
        <f>IF($B33="", "", Data!H$22 - INDEX(SAP10TableU1, MATCH('3 INPUT SAP DATA'!$C$6, Data!$C$26:$C$47, 0), MATCH(SHD!CA$8, Data!$D$25:$O$25, 0)))</f>
        <v/>
      </c>
      <c r="H33" s="176" t="str">
        <f>IF($B33="", "", Data!I$22 - INDEX(SAP10TableU1, MATCH('3 INPUT SAP DATA'!$C$6, Data!$C$26:$C$47, 0), MATCH(SHD!CB$8, Data!$D$25:$O$25, 0)))</f>
        <v/>
      </c>
      <c r="I33" s="176" t="str">
        <f>IF($B33="", "", Data!J$22 - INDEX(SAP10TableU1, MATCH('3 INPUT SAP DATA'!$C$6, Data!$C$26:$C$47, 0), MATCH(SHD!CC$8, Data!$D$25:$O$25, 0)))</f>
        <v/>
      </c>
      <c r="J33" s="176" t="str">
        <f>IF($B33="", "", Data!K$22 - INDEX(SAP10TableU1, MATCH('3 INPUT SAP DATA'!$C$6, Data!$C$26:$C$47, 0), MATCH(SHD!CD$8, Data!$D$25:$O$25, 0)))</f>
        <v/>
      </c>
      <c r="K33" s="176" t="str">
        <f>IF($B33="", "", Data!L$22 - INDEX(SAP10TableU1, MATCH('3 INPUT SAP DATA'!$C$6, Data!$C$26:$C$47, 0), MATCH(SHD!CE$8, Data!$D$25:$O$25, 0)))</f>
        <v/>
      </c>
      <c r="L33" s="176" t="str">
        <f>IF($B33="", "", Data!M$22 - INDEX(SAP10TableU1, MATCH('3 INPUT SAP DATA'!$C$6, Data!$C$26:$C$47, 0), MATCH(SHD!CF$8, Data!$D$25:$O$25, 0)))</f>
        <v/>
      </c>
      <c r="M33" s="176" t="str">
        <f>IF($B33="", "", Data!N$22 - INDEX(SAP10TableU1, MATCH('3 INPUT SAP DATA'!$C$6, Data!$C$26:$C$47, 0), MATCH(SHD!CG$8, Data!$D$25:$O$25, 0)))</f>
        <v/>
      </c>
      <c r="N33" s="176" t="str">
        <f>IF($B33="", "", Data!O$22 - INDEX(SAP10TableU1, MATCH('3 INPUT SAP DATA'!$C$6, Data!$C$26:$C$47, 0), MATCH(SHD!CH$8, Data!$D$25:$O$25, 0)))</f>
        <v/>
      </c>
      <c r="O33" s="24" t="str">
        <f>IF($B33="","",'Infiltration &amp; Ventilation'!H33*0.33*'Infiltration &amp; Ventilation'!$D33*C33*0.024*Data!D$18)</f>
        <v/>
      </c>
      <c r="P33" s="24" t="str">
        <f>IF($B33="","",'Infiltration &amp; Ventilation'!I33*0.33*'Infiltration &amp; Ventilation'!$D33*D33*0.024*Data!E$18)</f>
        <v/>
      </c>
      <c r="Q33" s="24" t="str">
        <f>IF($B33="","",'Infiltration &amp; Ventilation'!J33*0.33*'Infiltration &amp; Ventilation'!$D33*E33*0.024*Data!F$18)</f>
        <v/>
      </c>
      <c r="R33" s="24" t="str">
        <f>IF($B33="","",'Infiltration &amp; Ventilation'!K33*0.33*'Infiltration &amp; Ventilation'!$D33*F33*0.024*Data!G$18)</f>
        <v/>
      </c>
      <c r="S33" s="24" t="str">
        <f>IF($B33="","",'Infiltration &amp; Ventilation'!L33*0.33*'Infiltration &amp; Ventilation'!$D33*G33*0.024*Data!H$18)</f>
        <v/>
      </c>
      <c r="T33" s="24" t="str">
        <f>IF($B33="","",'Infiltration &amp; Ventilation'!M33*0.33*'Infiltration &amp; Ventilation'!$D33*H33*0.024*Data!I$18)</f>
        <v/>
      </c>
      <c r="U33" s="24" t="str">
        <f>IF($B33="","",'Infiltration &amp; Ventilation'!N33*0.33*'Infiltration &amp; Ventilation'!$D33*I33*0.024*Data!J$18)</f>
        <v/>
      </c>
      <c r="V33" s="24" t="str">
        <f>IF($B33="","",'Infiltration &amp; Ventilation'!O33*0.33*'Infiltration &amp; Ventilation'!$D33*J33*0.024*Data!K$18)</f>
        <v/>
      </c>
      <c r="W33" s="24" t="str">
        <f>IF($B33="","",'Infiltration &amp; Ventilation'!P33*0.33*'Infiltration &amp; Ventilation'!$D33*K33*0.024*Data!L$18)</f>
        <v/>
      </c>
      <c r="X33" s="24" t="str">
        <f>IF($B33="","",'Infiltration &amp; Ventilation'!Q33*0.33*'Infiltration &amp; Ventilation'!$D33*L33*0.024*Data!M$18)</f>
        <v/>
      </c>
      <c r="Y33" s="24" t="str">
        <f>IF($B33="","",'Infiltration &amp; Ventilation'!R33*0.33*'Infiltration &amp; Ventilation'!$D33*M33*0.024*Data!N$18)</f>
        <v/>
      </c>
      <c r="Z33" s="24" t="str">
        <f>IF($B33="","",'Infiltration &amp; Ventilation'!S33*0.33*'Infiltration &amp; Ventilation'!$D33*N33*0.024*Data!O$18)</f>
        <v/>
      </c>
      <c r="AA33" s="24" t="str">
        <f>IF($B33="","",'Infiltration &amp; Ventilation'!T33*0.33*'Infiltration &amp; Ventilation'!$D33*C33*0.024*Data!D$18*(100%+Data!$B$162))</f>
        <v/>
      </c>
      <c r="AB33" s="24" t="str">
        <f>IF($B33="","",'Infiltration &amp; Ventilation'!U33*0.33*'Infiltration &amp; Ventilation'!$D33*D33*0.024*Data!E$18*(100%+Data!$B$162))</f>
        <v/>
      </c>
      <c r="AC33" s="24" t="str">
        <f>IF($B33="","",'Infiltration &amp; Ventilation'!V33*0.33*'Infiltration &amp; Ventilation'!$D33*E33*0.024*Data!F$18*(100%+Data!$B$162))</f>
        <v/>
      </c>
      <c r="AD33" s="24" t="str">
        <f>IF($B33="","",'Infiltration &amp; Ventilation'!W33*0.33*'Infiltration &amp; Ventilation'!$D33*F33*0.024*Data!G$18*(100%+Data!$B$162))</f>
        <v/>
      </c>
      <c r="AE33" s="24" t="str">
        <f>IF($B33="","",'Infiltration &amp; Ventilation'!X33*0.33*'Infiltration &amp; Ventilation'!$D33*G33*0.024*Data!H$18*(100%+Data!$B$162))</f>
        <v/>
      </c>
      <c r="AF33" s="24" t="str">
        <f>IF($B33="","",'Infiltration &amp; Ventilation'!Y33*0.33*'Infiltration &amp; Ventilation'!$D33*H33*0.024*Data!I$18*(100%+Data!$B$162))</f>
        <v/>
      </c>
      <c r="AG33" s="24" t="str">
        <f>IF($B33="","",'Infiltration &amp; Ventilation'!Z33*0.33*'Infiltration &amp; Ventilation'!$D33*I33*0.024*Data!J$18*(100%+Data!$B$162))</f>
        <v/>
      </c>
      <c r="AH33" s="24" t="str">
        <f>IF($B33="","",'Infiltration &amp; Ventilation'!AA33*0.33*'Infiltration &amp; Ventilation'!$D33*J33*0.024*Data!K$18*(100%+Data!$B$162))</f>
        <v/>
      </c>
      <c r="AI33" s="24" t="str">
        <f>IF($B33="","",'Infiltration &amp; Ventilation'!AB33*0.33*'Infiltration &amp; Ventilation'!$D33*K33*0.024*Data!L$18*(100%+Data!$B$162))</f>
        <v/>
      </c>
      <c r="AJ33" s="24" t="str">
        <f>IF($B33="","",'Infiltration &amp; Ventilation'!AC33*0.33*'Infiltration &amp; Ventilation'!$D33*L33*0.024*Data!M$18*(100%+Data!$B$162))</f>
        <v/>
      </c>
      <c r="AK33" s="24" t="str">
        <f>IF($B33="","",'Infiltration &amp; Ventilation'!AD33*0.33*'Infiltration &amp; Ventilation'!$D33*M33*0.024*Data!N$18*(100%+Data!$B$162))</f>
        <v/>
      </c>
      <c r="AL33" s="24" t="str">
        <f>IF($B33="","",'Infiltration &amp; Ventilation'!AE33*0.33*'Infiltration &amp; Ventilation'!$D33*N33*0.024*Data!O$18*(100%+Data!$B$162))</f>
        <v/>
      </c>
      <c r="AM33" s="24" t="str">
        <f>IF($B33="","",'3 INPUT SAP DATA'!$U37*C33*0.024*Data!D$18*(100%+Data!$B$152))</f>
        <v/>
      </c>
      <c r="AN33" s="24" t="str">
        <f>IF($B33="","",'3 INPUT SAP DATA'!$U37*D33*0.024*Data!E$18*(100%+Data!$B$152))</f>
        <v/>
      </c>
      <c r="AO33" s="24" t="str">
        <f>IF($B33="","",'3 INPUT SAP DATA'!$U37*E33*0.024*Data!F$18*(100%+Data!$B$152))</f>
        <v/>
      </c>
      <c r="AP33" s="24" t="str">
        <f>IF($B33="","",'3 INPUT SAP DATA'!$U37*F33*0.024*Data!G$18*(100%+Data!$B$152))</f>
        <v/>
      </c>
      <c r="AQ33" s="24" t="str">
        <f>IF($B33="","",'3 INPUT SAP DATA'!$U37*G33*0.024*Data!H$18*(100%+Data!$B$152))</f>
        <v/>
      </c>
      <c r="AR33" s="24" t="str">
        <f>IF($B33="","",'3 INPUT SAP DATA'!$U37*H33*0.024*Data!I$18*(100%+Data!$B$152))</f>
        <v/>
      </c>
      <c r="AS33" s="24" t="str">
        <f>IF($B33="","",'3 INPUT SAP DATA'!$U37*I33*0.024*Data!J$18*(100%+Data!$B$152))</f>
        <v/>
      </c>
      <c r="AT33" s="24" t="str">
        <f>IF($B33="","",'3 INPUT SAP DATA'!$U37*J33*0.024*Data!K$18*(100%+Data!$B$152))</f>
        <v/>
      </c>
      <c r="AU33" s="24" t="str">
        <f>IF($B33="","",'3 INPUT SAP DATA'!$U37*K33*0.024*Data!L$18*(100%+Data!$B$152))</f>
        <v/>
      </c>
      <c r="AV33" s="24" t="str">
        <f>IF($B33="","",'3 INPUT SAP DATA'!$U37*L33*0.024*Data!M$18*(100%+Data!$B$152))</f>
        <v/>
      </c>
      <c r="AW33" s="24" t="str">
        <f>IF($B33="","",'3 INPUT SAP DATA'!$U37*M33*0.024*Data!N$18*(100%+Data!$B$152))</f>
        <v/>
      </c>
      <c r="AX33" s="24" t="str">
        <f>IF($B33="","",'3 INPUT SAP DATA'!$U37*N33*0.024*Data!O$18*(100%+Data!$B$152))</f>
        <v/>
      </c>
      <c r="AY33" s="24" t="str">
        <f>IF($B33="","",'3 INPUT SAP DATA'!V37*0.024*Data!D$18*Utilisation!BK33)</f>
        <v/>
      </c>
      <c r="AZ33" s="24" t="str">
        <f>IF($B33="","",'3 INPUT SAP DATA'!W37*0.024*Data!E$18*Utilisation!BL33)</f>
        <v/>
      </c>
      <c r="BA33" s="24" t="str">
        <f>IF($B33="","",'3 INPUT SAP DATA'!X37*0.024*Data!F$18*Utilisation!BM33)</f>
        <v/>
      </c>
      <c r="BB33" s="24" t="str">
        <f>IF($B33="","",'3 INPUT SAP DATA'!Y37*0.024*Data!G$18*Utilisation!BN33)</f>
        <v/>
      </c>
      <c r="BC33" s="24" t="str">
        <f>IF($B33="","",'3 INPUT SAP DATA'!Z37*0.024*Data!H$18*Utilisation!BO33)</f>
        <v/>
      </c>
      <c r="BD33" s="24" t="str">
        <f>IF($B33="","",'3 INPUT SAP DATA'!AA37*0.024*Data!I$18*Utilisation!BP33)</f>
        <v/>
      </c>
      <c r="BE33" s="24" t="str">
        <f>IF($B33="","",'3 INPUT SAP DATA'!AB37*0.024*Data!J$18*Utilisation!BQ33)</f>
        <v/>
      </c>
      <c r="BF33" s="24" t="str">
        <f>IF($B33="","",'3 INPUT SAP DATA'!AC37*0.024*Data!K$18*Utilisation!BR33)</f>
        <v/>
      </c>
      <c r="BG33" s="24" t="str">
        <f>IF($B33="","",'3 INPUT SAP DATA'!AD37*0.024*Data!L$18*Utilisation!BS33)</f>
        <v/>
      </c>
      <c r="BH33" s="24" t="str">
        <f>IF($B33="","",'3 INPUT SAP DATA'!AE37*0.024*Data!M$18*Utilisation!BT33)</f>
        <v/>
      </c>
      <c r="BI33" s="24" t="str">
        <f>IF($B33="","",'3 INPUT SAP DATA'!AF37*0.024*Data!N$18*Utilisation!BU33)</f>
        <v/>
      </c>
      <c r="BJ33" s="24" t="str">
        <f>IF($B33="","",'3 INPUT SAP DATA'!AG37*0.024*Data!O$18*Utilisation!BV33)</f>
        <v/>
      </c>
      <c r="BK33" s="24" t="str">
        <f>IF($B33="","",IHG!CI34*0.024*Data!D$18*Utilisation!BK33)</f>
        <v/>
      </c>
      <c r="BL33" s="24" t="str">
        <f>IF($B33="","",IHG!CJ34*0.024*Data!E$18*Utilisation!BL33)</f>
        <v/>
      </c>
      <c r="BM33" s="24" t="str">
        <f>IF($B33="","",IHG!CK34*0.024*Data!F$18*Utilisation!BM33)</f>
        <v/>
      </c>
      <c r="BN33" s="24" t="str">
        <f>IF($B33="","",IHG!CL34*0.024*Data!G$18*Utilisation!BN33)</f>
        <v/>
      </c>
      <c r="BO33" s="24" t="str">
        <f>IF($B33="","",IHG!CM34*0.024*Data!H$18*Utilisation!BO33)</f>
        <v/>
      </c>
      <c r="BP33" s="24" t="str">
        <f>IF($B33="","",IHG!CN34*0.024*Data!I$18*Utilisation!BP33)</f>
        <v/>
      </c>
      <c r="BQ33" s="24" t="str">
        <f>IF($B33="","",IHG!CO34*0.024*Data!J$18*Utilisation!BQ33)</f>
        <v/>
      </c>
      <c r="BR33" s="24" t="str">
        <f>IF($B33="","",IHG!CP34*0.024*Data!K$18*Utilisation!BR33)</f>
        <v/>
      </c>
      <c r="BS33" s="24" t="str">
        <f>IF($B33="","",IHG!CQ34*0.024*Data!L$18*Utilisation!BS33)</f>
        <v/>
      </c>
      <c r="BT33" s="24" t="str">
        <f>IF($B33="","",IHG!CR34*0.024*Data!M$18*Utilisation!BT33)</f>
        <v/>
      </c>
      <c r="BU33" s="24" t="str">
        <f>IF($B33="","",IHG!CS34*0.024*Data!N$18*Utilisation!BU33)</f>
        <v/>
      </c>
      <c r="BV33" s="24" t="str">
        <f>IF($B33="","",IHG!CT34*0.024*Data!O$18*Utilisation!BV33)</f>
        <v/>
      </c>
      <c r="BW33" s="24" t="str">
        <f t="shared" si="80"/>
        <v/>
      </c>
      <c r="BX33" s="24" t="str">
        <f t="shared" si="81"/>
        <v/>
      </c>
      <c r="BY33" s="24" t="str">
        <f t="shared" si="82"/>
        <v/>
      </c>
      <c r="BZ33" s="24" t="str">
        <f t="shared" si="83"/>
        <v/>
      </c>
      <c r="CA33" s="24" t="str">
        <f t="shared" si="84"/>
        <v/>
      </c>
      <c r="CB33" s="24" t="str">
        <f t="shared" si="85"/>
        <v/>
      </c>
      <c r="CC33" s="24" t="str">
        <f t="shared" si="86"/>
        <v/>
      </c>
      <c r="CD33" s="24" t="str">
        <f t="shared" si="87"/>
        <v/>
      </c>
      <c r="CE33" s="24" t="str">
        <f t="shared" si="88"/>
        <v/>
      </c>
      <c r="CF33" s="24" t="str">
        <f t="shared" si="89"/>
        <v/>
      </c>
      <c r="CG33" s="24" t="str">
        <f t="shared" si="90"/>
        <v/>
      </c>
      <c r="CH33" s="24" t="str">
        <f t="shared" si="91"/>
        <v/>
      </c>
      <c r="CI33" s="36"/>
      <c r="CJ33" s="85" t="str">
        <f>IF($B33="","",IF(BW33&lt;(SUM($BW33:$CH33)*Data!$B$170),Data!$B$171,100%))</f>
        <v/>
      </c>
      <c r="CK33" s="85" t="str">
        <f>IF($B33="","",IF(BX33&lt;(SUM($BW33:$CH33)*Data!$B$170),Data!$B$171,100%))</f>
        <v/>
      </c>
      <c r="CL33" s="85" t="str">
        <f>IF($B33="","",IF(BY33&lt;(SUM($BW33:$CH33)*Data!$B$170),Data!$B$171,100%))</f>
        <v/>
      </c>
      <c r="CM33" s="85" t="str">
        <f>IF($B33="","",IF(BZ33&lt;(SUM($BW33:$CH33)*Data!$B$170),Data!$B$171,100%))</f>
        <v/>
      </c>
      <c r="CN33" s="85" t="str">
        <f>IF($B33="","",IF(CA33&lt;(SUM($BW33:$CH33)*Data!$B$170),Data!$B$171,100%))</f>
        <v/>
      </c>
      <c r="CO33" s="85" t="str">
        <f>IF($B33="","",IF(CB33&lt;(SUM($BW33:$CH33)*Data!$B$170),Data!$B$171,100%))</f>
        <v/>
      </c>
      <c r="CP33" s="85" t="str">
        <f>IF($B33="","",IF(CC33&lt;(SUM($BW33:$CH33)*Data!$B$170),Data!$B$171,100%))</f>
        <v/>
      </c>
      <c r="CQ33" s="85" t="str">
        <f>IF($B33="","",IF(CD33&lt;(SUM($BW33:$CH33)*Data!$B$170),Data!$B$171,100%))</f>
        <v/>
      </c>
      <c r="CR33" s="85" t="str">
        <f>IF($B33="","",IF(CE33&lt;(SUM($BW33:$CH33)*Data!$B$170),Data!$B$171,100%))</f>
        <v/>
      </c>
      <c r="CS33" s="85" t="str">
        <f>IF($B33="","",IF(CF33&lt;(SUM($BW33:$CH33)*Data!$B$170),Data!$B$171,100%))</f>
        <v/>
      </c>
      <c r="CT33" s="85" t="str">
        <f>IF($B33="","",IF(CG33&lt;(SUM($BW33:$CH33)*Data!$B$170),Data!$B$171,100%))</f>
        <v/>
      </c>
      <c r="CU33" s="85" t="str">
        <f>IF($B33="","",IF(CH33&lt;(SUM($BW33:$CH33)*Data!$B$170),Data!$B$171,100%))</f>
        <v/>
      </c>
      <c r="CV33" s="39"/>
      <c r="CW33" s="24" t="str">
        <f t="shared" si="92"/>
        <v/>
      </c>
      <c r="CX33" s="24" t="str">
        <f t="shared" si="93"/>
        <v/>
      </c>
      <c r="CY33" s="24" t="str">
        <f t="shared" si="94"/>
        <v/>
      </c>
      <c r="CZ33" s="24" t="str">
        <f t="shared" si="95"/>
        <v/>
      </c>
      <c r="DA33" s="24" t="str">
        <f t="shared" si="96"/>
        <v/>
      </c>
      <c r="DB33" s="24" t="str">
        <f t="shared" si="97"/>
        <v/>
      </c>
      <c r="DC33" s="24" t="str">
        <f t="shared" si="98"/>
        <v/>
      </c>
      <c r="DD33" s="24" t="str">
        <f t="shared" si="99"/>
        <v/>
      </c>
      <c r="DE33" s="24" t="str">
        <f t="shared" si="100"/>
        <v/>
      </c>
      <c r="DF33" s="24" t="str">
        <f t="shared" si="101"/>
        <v/>
      </c>
      <c r="DG33" s="24" t="str">
        <f t="shared" si="102"/>
        <v/>
      </c>
      <c r="DH33" s="24" t="str">
        <f t="shared" si="103"/>
        <v/>
      </c>
      <c r="DI33" s="24" t="str">
        <f t="shared" si="104"/>
        <v/>
      </c>
      <c r="DJ33" s="24" t="str">
        <f t="shared" si="105"/>
        <v/>
      </c>
      <c r="DK33" s="24" t="str">
        <f t="shared" si="106"/>
        <v/>
      </c>
      <c r="DL33" s="24" t="str">
        <f t="shared" si="107"/>
        <v/>
      </c>
      <c r="DM33" s="24" t="str">
        <f t="shared" si="108"/>
        <v/>
      </c>
      <c r="DN33" s="24" t="str">
        <f t="shared" si="109"/>
        <v/>
      </c>
      <c r="DO33" s="24" t="str">
        <f t="shared" si="110"/>
        <v/>
      </c>
      <c r="DP33" s="24" t="str">
        <f t="shared" si="111"/>
        <v/>
      </c>
      <c r="DQ33" s="24" t="str">
        <f t="shared" si="112"/>
        <v/>
      </c>
      <c r="DR33" s="24" t="str">
        <f t="shared" si="113"/>
        <v/>
      </c>
      <c r="DS33" s="24" t="str">
        <f t="shared" si="114"/>
        <v/>
      </c>
      <c r="DT33" s="24" t="str">
        <f t="shared" si="115"/>
        <v/>
      </c>
      <c r="DU33" s="24" t="str">
        <f t="shared" si="116"/>
        <v/>
      </c>
      <c r="DV33" s="24" t="str">
        <f t="shared" si="117"/>
        <v/>
      </c>
      <c r="DW33" s="24" t="str">
        <f t="shared" si="118"/>
        <v/>
      </c>
      <c r="DX33" s="24" t="str">
        <f t="shared" si="119"/>
        <v/>
      </c>
      <c r="DY33" s="24" t="str">
        <f t="shared" si="120"/>
        <v/>
      </c>
      <c r="DZ33" s="24" t="str">
        <f t="shared" si="121"/>
        <v/>
      </c>
      <c r="EA33" s="24" t="str">
        <f t="shared" si="122"/>
        <v/>
      </c>
      <c r="EB33" s="24" t="str">
        <f t="shared" si="123"/>
        <v/>
      </c>
      <c r="EC33" s="24" t="str">
        <f t="shared" si="124"/>
        <v/>
      </c>
      <c r="ED33" s="24" t="str">
        <f t="shared" si="125"/>
        <v/>
      </c>
      <c r="EE33" s="24" t="str">
        <f t="shared" si="126"/>
        <v/>
      </c>
      <c r="EF33" s="24" t="str">
        <f t="shared" si="129"/>
        <v/>
      </c>
      <c r="EG33" s="24" t="str">
        <f t="shared" si="130"/>
        <v/>
      </c>
      <c r="EH33" s="24" t="str">
        <f t="shared" si="131"/>
        <v/>
      </c>
      <c r="EI33" s="85" t="str">
        <f t="shared" si="43"/>
        <v/>
      </c>
      <c r="EJ33" s="85" t="str">
        <f>IF($B33="","",MAX(0,EI33-Data!$B$166))</f>
        <v/>
      </c>
      <c r="EK33" s="88" t="str">
        <f>IF($B33="","",IF($EJ33&gt;0,
AY33*($EG33*Data!$B$166/$EH33),
AY33))</f>
        <v/>
      </c>
      <c r="EL33" s="88" t="str">
        <f>IF($B33="","",IF($EJ33&gt;0,
AZ33*($EG33*Data!$B$166/$EH33),
AZ33))</f>
        <v/>
      </c>
      <c r="EM33" s="88" t="str">
        <f>IF($B33="","",IF($EJ33&gt;0,
BA33*($EG33*Data!$B$166/$EH33),
BA33))</f>
        <v/>
      </c>
      <c r="EN33" s="88" t="str">
        <f>IF($B33="","",IF($EJ33&gt;0,
BB33*($EG33*Data!$B$166/$EH33),
BB33))</f>
        <v/>
      </c>
      <c r="EO33" s="88" t="str">
        <f>IF($B33="","",IF($EJ33&gt;0,
BC33*($EG33*Data!$B$166/$EH33),
BC33))</f>
        <v/>
      </c>
      <c r="EP33" s="88" t="str">
        <f>IF($B33="","",IF($EJ33&gt;0,
BD33*($EG33*Data!$B$166/$EH33),
BD33))</f>
        <v/>
      </c>
      <c r="EQ33" s="88" t="str">
        <f>IF($B33="","",IF($EJ33&gt;0,
BE33*($EG33*Data!$B$166/$EH33),
BE33))</f>
        <v/>
      </c>
      <c r="ER33" s="88" t="str">
        <f>IF($B33="","",IF($EJ33&gt;0,
BF33*($EG33*Data!$B$166/$EH33),
BF33))</f>
        <v/>
      </c>
      <c r="ES33" s="88" t="str">
        <f>IF($B33="","",IF($EJ33&gt;0,
BG33*($EG33*Data!$B$166/$EH33),
BG33))</f>
        <v/>
      </c>
      <c r="ET33" s="88" t="str">
        <f>IF($B33="","",IF($EJ33&gt;0,
BH33*($EG33*Data!$B$166/$EH33),
BH33))</f>
        <v/>
      </c>
      <c r="EU33" s="88" t="str">
        <f>IF($B33="","",IF($EJ33&gt;0,
BI33*($EG33*Data!$B$166/$EH33),
BI33))</f>
        <v/>
      </c>
      <c r="EV33" s="88" t="str">
        <f>IF($B33="","",IF($EJ33&gt;0,
BJ33*($EG33*Data!$B$166/$EH33),
BJ33))</f>
        <v/>
      </c>
      <c r="EW33" s="88" t="str">
        <f t="shared" si="127"/>
        <v/>
      </c>
      <c r="EX33" s="85" t="str">
        <f t="shared" si="128"/>
        <v/>
      </c>
      <c r="EY33" s="88" t="str">
        <f t="shared" si="44"/>
        <v/>
      </c>
      <c r="EZ33" s="24" t="str">
        <f t="shared" si="45"/>
        <v/>
      </c>
      <c r="FA33" s="24" t="str">
        <f t="shared" si="46"/>
        <v/>
      </c>
      <c r="FB33" s="24" t="str">
        <f t="shared" si="47"/>
        <v/>
      </c>
      <c r="FC33" s="24" t="str">
        <f t="shared" si="48"/>
        <v/>
      </c>
      <c r="FD33" s="24" t="str">
        <f t="shared" si="49"/>
        <v/>
      </c>
      <c r="FE33" s="24" t="str">
        <f t="shared" si="50"/>
        <v/>
      </c>
      <c r="FF33" s="24" t="str">
        <f t="shared" si="51"/>
        <v/>
      </c>
      <c r="FG33" s="24" t="str">
        <f t="shared" si="52"/>
        <v/>
      </c>
      <c r="FH33" s="24" t="str">
        <f t="shared" si="53"/>
        <v/>
      </c>
      <c r="FI33" s="24" t="str">
        <f t="shared" si="54"/>
        <v/>
      </c>
      <c r="FJ33" s="24" t="str">
        <f t="shared" si="55"/>
        <v/>
      </c>
      <c r="FK33" s="24" t="str">
        <f t="shared" si="56"/>
        <v/>
      </c>
      <c r="FL33" s="24" t="str">
        <f t="shared" si="57"/>
        <v/>
      </c>
      <c r="FM33" s="24" t="str">
        <f t="shared" si="58"/>
        <v/>
      </c>
      <c r="FN33" s="24" t="str">
        <f t="shared" si="59"/>
        <v/>
      </c>
      <c r="FO33" s="24" t="str">
        <f t="shared" si="60"/>
        <v/>
      </c>
      <c r="FP33" s="24" t="str">
        <f t="shared" si="61"/>
        <v/>
      </c>
      <c r="FQ33" s="24" t="str">
        <f t="shared" si="62"/>
        <v/>
      </c>
      <c r="FR33" s="24" t="str">
        <f t="shared" si="63"/>
        <v/>
      </c>
      <c r="FS33" s="24" t="str">
        <f t="shared" si="64"/>
        <v/>
      </c>
      <c r="FT33" s="24" t="str">
        <f t="shared" si="65"/>
        <v/>
      </c>
      <c r="FU33" s="24" t="str">
        <f t="shared" si="66"/>
        <v/>
      </c>
      <c r="FV33" s="24" t="str">
        <f t="shared" si="67"/>
        <v/>
      </c>
      <c r="FW33" s="24" t="str">
        <f t="shared" si="68"/>
        <v/>
      </c>
      <c r="FX33" s="24" t="str">
        <f t="shared" si="69"/>
        <v/>
      </c>
      <c r="FY33" s="24" t="str">
        <f t="shared" si="70"/>
        <v/>
      </c>
      <c r="FZ33" s="24" t="str">
        <f t="shared" si="71"/>
        <v/>
      </c>
      <c r="GA33" s="24" t="str">
        <f t="shared" si="72"/>
        <v/>
      </c>
      <c r="GB33" s="24" t="str">
        <f t="shared" si="73"/>
        <v/>
      </c>
      <c r="GC33" s="24" t="str">
        <f t="shared" si="74"/>
        <v/>
      </c>
      <c r="GD33" s="24" t="str">
        <f t="shared" si="75"/>
        <v/>
      </c>
      <c r="GE33" s="24" t="str">
        <f t="shared" si="76"/>
        <v/>
      </c>
      <c r="GF33" s="24" t="str">
        <f t="shared" si="77"/>
        <v/>
      </c>
      <c r="GG33" s="24" t="str">
        <f t="shared" si="78"/>
        <v/>
      </c>
      <c r="GH33" s="24" t="str">
        <f t="shared" si="79"/>
        <v/>
      </c>
    </row>
    <row r="34" spans="2:190" s="17" customFormat="1" ht="19.899999999999999" customHeight="1">
      <c r="B34" s="16" t="str">
        <f>IF('3 INPUT SAP DATA'!H38="","",'3 INPUT SAP DATA'!H38)</f>
        <v/>
      </c>
      <c r="C34" s="176" t="str">
        <f>IF($B34="", "", Data!D$22 - INDEX(SAP10TableU1, MATCH('3 INPUT SAP DATA'!$C$6, Data!$C$26:$C$47, 0), MATCH(SHD!BW$8, Data!$D$25:$O$25, 0)))</f>
        <v/>
      </c>
      <c r="D34" s="176" t="str">
        <f>IF($B34="", "", Data!E$22 - INDEX(SAP10TableU1, MATCH('3 INPUT SAP DATA'!$C$6, Data!$C$26:$C$47, 0), MATCH(SHD!BX$8, Data!$D$25:$O$25, 0)))</f>
        <v/>
      </c>
      <c r="E34" s="176" t="str">
        <f>IF($B34="", "", Data!F$22 - INDEX(SAP10TableU1, MATCH('3 INPUT SAP DATA'!$C$6, Data!$C$26:$C$47, 0), MATCH(SHD!BY$8, Data!$D$25:$O$25, 0)))</f>
        <v/>
      </c>
      <c r="F34" s="176" t="str">
        <f>IF($B34="", "", Data!G$22 - INDEX(SAP10TableU1, MATCH('3 INPUT SAP DATA'!$C$6, Data!$C$26:$C$47, 0), MATCH(SHD!BZ$8, Data!$D$25:$O$25, 0)))</f>
        <v/>
      </c>
      <c r="G34" s="176" t="str">
        <f>IF($B34="", "", Data!H$22 - INDEX(SAP10TableU1, MATCH('3 INPUT SAP DATA'!$C$6, Data!$C$26:$C$47, 0), MATCH(SHD!CA$8, Data!$D$25:$O$25, 0)))</f>
        <v/>
      </c>
      <c r="H34" s="176" t="str">
        <f>IF($B34="", "", Data!I$22 - INDEX(SAP10TableU1, MATCH('3 INPUT SAP DATA'!$C$6, Data!$C$26:$C$47, 0), MATCH(SHD!CB$8, Data!$D$25:$O$25, 0)))</f>
        <v/>
      </c>
      <c r="I34" s="176" t="str">
        <f>IF($B34="", "", Data!J$22 - INDEX(SAP10TableU1, MATCH('3 INPUT SAP DATA'!$C$6, Data!$C$26:$C$47, 0), MATCH(SHD!CC$8, Data!$D$25:$O$25, 0)))</f>
        <v/>
      </c>
      <c r="J34" s="176" t="str">
        <f>IF($B34="", "", Data!K$22 - INDEX(SAP10TableU1, MATCH('3 INPUT SAP DATA'!$C$6, Data!$C$26:$C$47, 0), MATCH(SHD!CD$8, Data!$D$25:$O$25, 0)))</f>
        <v/>
      </c>
      <c r="K34" s="176" t="str">
        <f>IF($B34="", "", Data!L$22 - INDEX(SAP10TableU1, MATCH('3 INPUT SAP DATA'!$C$6, Data!$C$26:$C$47, 0), MATCH(SHD!CE$8, Data!$D$25:$O$25, 0)))</f>
        <v/>
      </c>
      <c r="L34" s="176" t="str">
        <f>IF($B34="", "", Data!M$22 - INDEX(SAP10TableU1, MATCH('3 INPUT SAP DATA'!$C$6, Data!$C$26:$C$47, 0), MATCH(SHD!CF$8, Data!$D$25:$O$25, 0)))</f>
        <v/>
      </c>
      <c r="M34" s="176" t="str">
        <f>IF($B34="", "", Data!N$22 - INDEX(SAP10TableU1, MATCH('3 INPUT SAP DATA'!$C$6, Data!$C$26:$C$47, 0), MATCH(SHD!CG$8, Data!$D$25:$O$25, 0)))</f>
        <v/>
      </c>
      <c r="N34" s="176" t="str">
        <f>IF($B34="", "", Data!O$22 - INDEX(SAP10TableU1, MATCH('3 INPUT SAP DATA'!$C$6, Data!$C$26:$C$47, 0), MATCH(SHD!CH$8, Data!$D$25:$O$25, 0)))</f>
        <v/>
      </c>
      <c r="O34" s="24" t="str">
        <f>IF($B34="","",'Infiltration &amp; Ventilation'!H34*0.33*'Infiltration &amp; Ventilation'!$D34*C34*0.024*Data!D$18)</f>
        <v/>
      </c>
      <c r="P34" s="24" t="str">
        <f>IF($B34="","",'Infiltration &amp; Ventilation'!I34*0.33*'Infiltration &amp; Ventilation'!$D34*D34*0.024*Data!E$18)</f>
        <v/>
      </c>
      <c r="Q34" s="24" t="str">
        <f>IF($B34="","",'Infiltration &amp; Ventilation'!J34*0.33*'Infiltration &amp; Ventilation'!$D34*E34*0.024*Data!F$18)</f>
        <v/>
      </c>
      <c r="R34" s="24" t="str">
        <f>IF($B34="","",'Infiltration &amp; Ventilation'!K34*0.33*'Infiltration &amp; Ventilation'!$D34*F34*0.024*Data!G$18)</f>
        <v/>
      </c>
      <c r="S34" s="24" t="str">
        <f>IF($B34="","",'Infiltration &amp; Ventilation'!L34*0.33*'Infiltration &amp; Ventilation'!$D34*G34*0.024*Data!H$18)</f>
        <v/>
      </c>
      <c r="T34" s="24" t="str">
        <f>IF($B34="","",'Infiltration &amp; Ventilation'!M34*0.33*'Infiltration &amp; Ventilation'!$D34*H34*0.024*Data!I$18)</f>
        <v/>
      </c>
      <c r="U34" s="24" t="str">
        <f>IF($B34="","",'Infiltration &amp; Ventilation'!N34*0.33*'Infiltration &amp; Ventilation'!$D34*I34*0.024*Data!J$18)</f>
        <v/>
      </c>
      <c r="V34" s="24" t="str">
        <f>IF($B34="","",'Infiltration &amp; Ventilation'!O34*0.33*'Infiltration &amp; Ventilation'!$D34*J34*0.024*Data!K$18)</f>
        <v/>
      </c>
      <c r="W34" s="24" t="str">
        <f>IF($B34="","",'Infiltration &amp; Ventilation'!P34*0.33*'Infiltration &amp; Ventilation'!$D34*K34*0.024*Data!L$18)</f>
        <v/>
      </c>
      <c r="X34" s="24" t="str">
        <f>IF($B34="","",'Infiltration &amp; Ventilation'!Q34*0.33*'Infiltration &amp; Ventilation'!$D34*L34*0.024*Data!M$18)</f>
        <v/>
      </c>
      <c r="Y34" s="24" t="str">
        <f>IF($B34="","",'Infiltration &amp; Ventilation'!R34*0.33*'Infiltration &amp; Ventilation'!$D34*M34*0.024*Data!N$18)</f>
        <v/>
      </c>
      <c r="Z34" s="24" t="str">
        <f>IF($B34="","",'Infiltration &amp; Ventilation'!S34*0.33*'Infiltration &amp; Ventilation'!$D34*N34*0.024*Data!O$18)</f>
        <v/>
      </c>
      <c r="AA34" s="24" t="str">
        <f>IF($B34="","",'Infiltration &amp; Ventilation'!T34*0.33*'Infiltration &amp; Ventilation'!$D34*C34*0.024*Data!D$18*(100%+Data!$B$162))</f>
        <v/>
      </c>
      <c r="AB34" s="24" t="str">
        <f>IF($B34="","",'Infiltration &amp; Ventilation'!U34*0.33*'Infiltration &amp; Ventilation'!$D34*D34*0.024*Data!E$18*(100%+Data!$B$162))</f>
        <v/>
      </c>
      <c r="AC34" s="24" t="str">
        <f>IF($B34="","",'Infiltration &amp; Ventilation'!V34*0.33*'Infiltration &amp; Ventilation'!$D34*E34*0.024*Data!F$18*(100%+Data!$B$162))</f>
        <v/>
      </c>
      <c r="AD34" s="24" t="str">
        <f>IF($B34="","",'Infiltration &amp; Ventilation'!W34*0.33*'Infiltration &amp; Ventilation'!$D34*F34*0.024*Data!G$18*(100%+Data!$B$162))</f>
        <v/>
      </c>
      <c r="AE34" s="24" t="str">
        <f>IF($B34="","",'Infiltration &amp; Ventilation'!X34*0.33*'Infiltration &amp; Ventilation'!$D34*G34*0.024*Data!H$18*(100%+Data!$B$162))</f>
        <v/>
      </c>
      <c r="AF34" s="24" t="str">
        <f>IF($B34="","",'Infiltration &amp; Ventilation'!Y34*0.33*'Infiltration &amp; Ventilation'!$D34*H34*0.024*Data!I$18*(100%+Data!$B$162))</f>
        <v/>
      </c>
      <c r="AG34" s="24" t="str">
        <f>IF($B34="","",'Infiltration &amp; Ventilation'!Z34*0.33*'Infiltration &amp; Ventilation'!$D34*I34*0.024*Data!J$18*(100%+Data!$B$162))</f>
        <v/>
      </c>
      <c r="AH34" s="24" t="str">
        <f>IF($B34="","",'Infiltration &amp; Ventilation'!AA34*0.33*'Infiltration &amp; Ventilation'!$D34*J34*0.024*Data!K$18*(100%+Data!$B$162))</f>
        <v/>
      </c>
      <c r="AI34" s="24" t="str">
        <f>IF($B34="","",'Infiltration &amp; Ventilation'!AB34*0.33*'Infiltration &amp; Ventilation'!$D34*K34*0.024*Data!L$18*(100%+Data!$B$162))</f>
        <v/>
      </c>
      <c r="AJ34" s="24" t="str">
        <f>IF($B34="","",'Infiltration &amp; Ventilation'!AC34*0.33*'Infiltration &amp; Ventilation'!$D34*L34*0.024*Data!M$18*(100%+Data!$B$162))</f>
        <v/>
      </c>
      <c r="AK34" s="24" t="str">
        <f>IF($B34="","",'Infiltration &amp; Ventilation'!AD34*0.33*'Infiltration &amp; Ventilation'!$D34*M34*0.024*Data!N$18*(100%+Data!$B$162))</f>
        <v/>
      </c>
      <c r="AL34" s="24" t="str">
        <f>IF($B34="","",'Infiltration &amp; Ventilation'!AE34*0.33*'Infiltration &amp; Ventilation'!$D34*N34*0.024*Data!O$18*(100%+Data!$B$162))</f>
        <v/>
      </c>
      <c r="AM34" s="24" t="str">
        <f>IF($B34="","",'3 INPUT SAP DATA'!$U38*C34*0.024*Data!D$18*(100%+Data!$B$152))</f>
        <v/>
      </c>
      <c r="AN34" s="24" t="str">
        <f>IF($B34="","",'3 INPUT SAP DATA'!$U38*D34*0.024*Data!E$18*(100%+Data!$B$152))</f>
        <v/>
      </c>
      <c r="AO34" s="24" t="str">
        <f>IF($B34="","",'3 INPUT SAP DATA'!$U38*E34*0.024*Data!F$18*(100%+Data!$B$152))</f>
        <v/>
      </c>
      <c r="AP34" s="24" t="str">
        <f>IF($B34="","",'3 INPUT SAP DATA'!$U38*F34*0.024*Data!G$18*(100%+Data!$B$152))</f>
        <v/>
      </c>
      <c r="AQ34" s="24" t="str">
        <f>IF($B34="","",'3 INPUT SAP DATA'!$U38*G34*0.024*Data!H$18*(100%+Data!$B$152))</f>
        <v/>
      </c>
      <c r="AR34" s="24" t="str">
        <f>IF($B34="","",'3 INPUT SAP DATA'!$U38*H34*0.024*Data!I$18*(100%+Data!$B$152))</f>
        <v/>
      </c>
      <c r="AS34" s="24" t="str">
        <f>IF($B34="","",'3 INPUT SAP DATA'!$U38*I34*0.024*Data!J$18*(100%+Data!$B$152))</f>
        <v/>
      </c>
      <c r="AT34" s="24" t="str">
        <f>IF($B34="","",'3 INPUT SAP DATA'!$U38*J34*0.024*Data!K$18*(100%+Data!$B$152))</f>
        <v/>
      </c>
      <c r="AU34" s="24" t="str">
        <f>IF($B34="","",'3 INPUT SAP DATA'!$U38*K34*0.024*Data!L$18*(100%+Data!$B$152))</f>
        <v/>
      </c>
      <c r="AV34" s="24" t="str">
        <f>IF($B34="","",'3 INPUT SAP DATA'!$U38*L34*0.024*Data!M$18*(100%+Data!$B$152))</f>
        <v/>
      </c>
      <c r="AW34" s="24" t="str">
        <f>IF($B34="","",'3 INPUT SAP DATA'!$U38*M34*0.024*Data!N$18*(100%+Data!$B$152))</f>
        <v/>
      </c>
      <c r="AX34" s="24" t="str">
        <f>IF($B34="","",'3 INPUT SAP DATA'!$U38*N34*0.024*Data!O$18*(100%+Data!$B$152))</f>
        <v/>
      </c>
      <c r="AY34" s="24" t="str">
        <f>IF($B34="","",'3 INPUT SAP DATA'!V38*0.024*Data!D$18*Utilisation!BK34)</f>
        <v/>
      </c>
      <c r="AZ34" s="24" t="str">
        <f>IF($B34="","",'3 INPUT SAP DATA'!W38*0.024*Data!E$18*Utilisation!BL34)</f>
        <v/>
      </c>
      <c r="BA34" s="24" t="str">
        <f>IF($B34="","",'3 INPUT SAP DATA'!X38*0.024*Data!F$18*Utilisation!BM34)</f>
        <v/>
      </c>
      <c r="BB34" s="24" t="str">
        <f>IF($B34="","",'3 INPUT SAP DATA'!Y38*0.024*Data!G$18*Utilisation!BN34)</f>
        <v/>
      </c>
      <c r="BC34" s="24" t="str">
        <f>IF($B34="","",'3 INPUT SAP DATA'!Z38*0.024*Data!H$18*Utilisation!BO34)</f>
        <v/>
      </c>
      <c r="BD34" s="24" t="str">
        <f>IF($B34="","",'3 INPUT SAP DATA'!AA38*0.024*Data!I$18*Utilisation!BP34)</f>
        <v/>
      </c>
      <c r="BE34" s="24" t="str">
        <f>IF($B34="","",'3 INPUT SAP DATA'!AB38*0.024*Data!J$18*Utilisation!BQ34)</f>
        <v/>
      </c>
      <c r="BF34" s="24" t="str">
        <f>IF($B34="","",'3 INPUT SAP DATA'!AC38*0.024*Data!K$18*Utilisation!BR34)</f>
        <v/>
      </c>
      <c r="BG34" s="24" t="str">
        <f>IF($B34="","",'3 INPUT SAP DATA'!AD38*0.024*Data!L$18*Utilisation!BS34)</f>
        <v/>
      </c>
      <c r="BH34" s="24" t="str">
        <f>IF($B34="","",'3 INPUT SAP DATA'!AE38*0.024*Data!M$18*Utilisation!BT34)</f>
        <v/>
      </c>
      <c r="BI34" s="24" t="str">
        <f>IF($B34="","",'3 INPUT SAP DATA'!AF38*0.024*Data!N$18*Utilisation!BU34)</f>
        <v/>
      </c>
      <c r="BJ34" s="24" t="str">
        <f>IF($B34="","",'3 INPUT SAP DATA'!AG38*0.024*Data!O$18*Utilisation!BV34)</f>
        <v/>
      </c>
      <c r="BK34" s="24" t="str">
        <f>IF($B34="","",IHG!CI35*0.024*Data!D$18*Utilisation!BK34)</f>
        <v/>
      </c>
      <c r="BL34" s="24" t="str">
        <f>IF($B34="","",IHG!CJ35*0.024*Data!E$18*Utilisation!BL34)</f>
        <v/>
      </c>
      <c r="BM34" s="24" t="str">
        <f>IF($B34="","",IHG!CK35*0.024*Data!F$18*Utilisation!BM34)</f>
        <v/>
      </c>
      <c r="BN34" s="24" t="str">
        <f>IF($B34="","",IHG!CL35*0.024*Data!G$18*Utilisation!BN34)</f>
        <v/>
      </c>
      <c r="BO34" s="24" t="str">
        <f>IF($B34="","",IHG!CM35*0.024*Data!H$18*Utilisation!BO34)</f>
        <v/>
      </c>
      <c r="BP34" s="24" t="str">
        <f>IF($B34="","",IHG!CN35*0.024*Data!I$18*Utilisation!BP34)</f>
        <v/>
      </c>
      <c r="BQ34" s="24" t="str">
        <f>IF($B34="","",IHG!CO35*0.024*Data!J$18*Utilisation!BQ34)</f>
        <v/>
      </c>
      <c r="BR34" s="24" t="str">
        <f>IF($B34="","",IHG!CP35*0.024*Data!K$18*Utilisation!BR34)</f>
        <v/>
      </c>
      <c r="BS34" s="24" t="str">
        <f>IF($B34="","",IHG!CQ35*0.024*Data!L$18*Utilisation!BS34)</f>
        <v/>
      </c>
      <c r="BT34" s="24" t="str">
        <f>IF($B34="","",IHG!CR35*0.024*Data!M$18*Utilisation!BT34)</f>
        <v/>
      </c>
      <c r="BU34" s="24" t="str">
        <f>IF($B34="","",IHG!CS35*0.024*Data!N$18*Utilisation!BU34)</f>
        <v/>
      </c>
      <c r="BV34" s="24" t="str">
        <f>IF($B34="","",IHG!CT35*0.024*Data!O$18*Utilisation!BV34)</f>
        <v/>
      </c>
      <c r="BW34" s="24" t="str">
        <f t="shared" si="80"/>
        <v/>
      </c>
      <c r="BX34" s="24" t="str">
        <f t="shared" si="81"/>
        <v/>
      </c>
      <c r="BY34" s="24" t="str">
        <f t="shared" si="82"/>
        <v/>
      </c>
      <c r="BZ34" s="24" t="str">
        <f t="shared" si="83"/>
        <v/>
      </c>
      <c r="CA34" s="24" t="str">
        <f t="shared" si="84"/>
        <v/>
      </c>
      <c r="CB34" s="24" t="str">
        <f t="shared" si="85"/>
        <v/>
      </c>
      <c r="CC34" s="24" t="str">
        <f t="shared" si="86"/>
        <v/>
      </c>
      <c r="CD34" s="24" t="str">
        <f t="shared" si="87"/>
        <v/>
      </c>
      <c r="CE34" s="24" t="str">
        <f t="shared" si="88"/>
        <v/>
      </c>
      <c r="CF34" s="24" t="str">
        <f t="shared" si="89"/>
        <v/>
      </c>
      <c r="CG34" s="24" t="str">
        <f t="shared" si="90"/>
        <v/>
      </c>
      <c r="CH34" s="24" t="str">
        <f t="shared" si="91"/>
        <v/>
      </c>
      <c r="CI34" s="36"/>
      <c r="CJ34" s="85" t="str">
        <f>IF($B34="","",IF(BW34&lt;(SUM($BW34:$CH34)*Data!$B$170),Data!$B$171,100%))</f>
        <v/>
      </c>
      <c r="CK34" s="85" t="str">
        <f>IF($B34="","",IF(BX34&lt;(SUM($BW34:$CH34)*Data!$B$170),Data!$B$171,100%))</f>
        <v/>
      </c>
      <c r="CL34" s="85" t="str">
        <f>IF($B34="","",IF(BY34&lt;(SUM($BW34:$CH34)*Data!$B$170),Data!$B$171,100%))</f>
        <v/>
      </c>
      <c r="CM34" s="85" t="str">
        <f>IF($B34="","",IF(BZ34&lt;(SUM($BW34:$CH34)*Data!$B$170),Data!$B$171,100%))</f>
        <v/>
      </c>
      <c r="CN34" s="85" t="str">
        <f>IF($B34="","",IF(CA34&lt;(SUM($BW34:$CH34)*Data!$B$170),Data!$B$171,100%))</f>
        <v/>
      </c>
      <c r="CO34" s="85" t="str">
        <f>IF($B34="","",IF(CB34&lt;(SUM($BW34:$CH34)*Data!$B$170),Data!$B$171,100%))</f>
        <v/>
      </c>
      <c r="CP34" s="85" t="str">
        <f>IF($B34="","",IF(CC34&lt;(SUM($BW34:$CH34)*Data!$B$170),Data!$B$171,100%))</f>
        <v/>
      </c>
      <c r="CQ34" s="85" t="str">
        <f>IF($B34="","",IF(CD34&lt;(SUM($BW34:$CH34)*Data!$B$170),Data!$B$171,100%))</f>
        <v/>
      </c>
      <c r="CR34" s="85" t="str">
        <f>IF($B34="","",IF(CE34&lt;(SUM($BW34:$CH34)*Data!$B$170),Data!$B$171,100%))</f>
        <v/>
      </c>
      <c r="CS34" s="85" t="str">
        <f>IF($B34="","",IF(CF34&lt;(SUM($BW34:$CH34)*Data!$B$170),Data!$B$171,100%))</f>
        <v/>
      </c>
      <c r="CT34" s="85" t="str">
        <f>IF($B34="","",IF(CG34&lt;(SUM($BW34:$CH34)*Data!$B$170),Data!$B$171,100%))</f>
        <v/>
      </c>
      <c r="CU34" s="85" t="str">
        <f>IF($B34="","",IF(CH34&lt;(SUM($BW34:$CH34)*Data!$B$170),Data!$B$171,100%))</f>
        <v/>
      </c>
      <c r="CV34" s="39"/>
      <c r="CW34" s="24" t="str">
        <f t="shared" si="92"/>
        <v/>
      </c>
      <c r="CX34" s="24" t="str">
        <f t="shared" si="93"/>
        <v/>
      </c>
      <c r="CY34" s="24" t="str">
        <f t="shared" si="94"/>
        <v/>
      </c>
      <c r="CZ34" s="24" t="str">
        <f t="shared" si="95"/>
        <v/>
      </c>
      <c r="DA34" s="24" t="str">
        <f t="shared" si="96"/>
        <v/>
      </c>
      <c r="DB34" s="24" t="str">
        <f t="shared" si="97"/>
        <v/>
      </c>
      <c r="DC34" s="24" t="str">
        <f t="shared" si="98"/>
        <v/>
      </c>
      <c r="DD34" s="24" t="str">
        <f t="shared" si="99"/>
        <v/>
      </c>
      <c r="DE34" s="24" t="str">
        <f t="shared" si="100"/>
        <v/>
      </c>
      <c r="DF34" s="24" t="str">
        <f t="shared" si="101"/>
        <v/>
      </c>
      <c r="DG34" s="24" t="str">
        <f t="shared" si="102"/>
        <v/>
      </c>
      <c r="DH34" s="24" t="str">
        <f t="shared" si="103"/>
        <v/>
      </c>
      <c r="DI34" s="24" t="str">
        <f t="shared" si="104"/>
        <v/>
      </c>
      <c r="DJ34" s="24" t="str">
        <f t="shared" si="105"/>
        <v/>
      </c>
      <c r="DK34" s="24" t="str">
        <f t="shared" si="106"/>
        <v/>
      </c>
      <c r="DL34" s="24" t="str">
        <f t="shared" si="107"/>
        <v/>
      </c>
      <c r="DM34" s="24" t="str">
        <f t="shared" si="108"/>
        <v/>
      </c>
      <c r="DN34" s="24" t="str">
        <f t="shared" si="109"/>
        <v/>
      </c>
      <c r="DO34" s="24" t="str">
        <f t="shared" si="110"/>
        <v/>
      </c>
      <c r="DP34" s="24" t="str">
        <f t="shared" si="111"/>
        <v/>
      </c>
      <c r="DQ34" s="24" t="str">
        <f t="shared" si="112"/>
        <v/>
      </c>
      <c r="DR34" s="24" t="str">
        <f t="shared" si="113"/>
        <v/>
      </c>
      <c r="DS34" s="24" t="str">
        <f t="shared" si="114"/>
        <v/>
      </c>
      <c r="DT34" s="24" t="str">
        <f t="shared" si="115"/>
        <v/>
      </c>
      <c r="DU34" s="24" t="str">
        <f t="shared" si="116"/>
        <v/>
      </c>
      <c r="DV34" s="24" t="str">
        <f t="shared" si="117"/>
        <v/>
      </c>
      <c r="DW34" s="24" t="str">
        <f t="shared" si="118"/>
        <v/>
      </c>
      <c r="DX34" s="24" t="str">
        <f t="shared" si="119"/>
        <v/>
      </c>
      <c r="DY34" s="24" t="str">
        <f t="shared" si="120"/>
        <v/>
      </c>
      <c r="DZ34" s="24" t="str">
        <f t="shared" si="121"/>
        <v/>
      </c>
      <c r="EA34" s="24" t="str">
        <f t="shared" si="122"/>
        <v/>
      </c>
      <c r="EB34" s="24" t="str">
        <f t="shared" si="123"/>
        <v/>
      </c>
      <c r="EC34" s="24" t="str">
        <f t="shared" si="124"/>
        <v/>
      </c>
      <c r="ED34" s="24" t="str">
        <f t="shared" si="125"/>
        <v/>
      </c>
      <c r="EE34" s="24" t="str">
        <f t="shared" si="126"/>
        <v/>
      </c>
      <c r="EF34" s="24" t="str">
        <f t="shared" si="129"/>
        <v/>
      </c>
      <c r="EG34" s="24" t="str">
        <f t="shared" si="130"/>
        <v/>
      </c>
      <c r="EH34" s="24" t="str">
        <f t="shared" si="131"/>
        <v/>
      </c>
      <c r="EI34" s="85" t="str">
        <f t="shared" si="43"/>
        <v/>
      </c>
      <c r="EJ34" s="85" t="str">
        <f>IF($B34="","",MAX(0,EI34-Data!$B$166))</f>
        <v/>
      </c>
      <c r="EK34" s="88" t="str">
        <f>IF($B34="","",IF($EJ34&gt;0,
AY34*($EG34*Data!$B$166/$EH34),
AY34))</f>
        <v/>
      </c>
      <c r="EL34" s="88" t="str">
        <f>IF($B34="","",IF($EJ34&gt;0,
AZ34*($EG34*Data!$B$166/$EH34),
AZ34))</f>
        <v/>
      </c>
      <c r="EM34" s="88" t="str">
        <f>IF($B34="","",IF($EJ34&gt;0,
BA34*($EG34*Data!$B$166/$EH34),
BA34))</f>
        <v/>
      </c>
      <c r="EN34" s="88" t="str">
        <f>IF($B34="","",IF($EJ34&gt;0,
BB34*($EG34*Data!$B$166/$EH34),
BB34))</f>
        <v/>
      </c>
      <c r="EO34" s="88" t="str">
        <f>IF($B34="","",IF($EJ34&gt;0,
BC34*($EG34*Data!$B$166/$EH34),
BC34))</f>
        <v/>
      </c>
      <c r="EP34" s="88" t="str">
        <f>IF($B34="","",IF($EJ34&gt;0,
BD34*($EG34*Data!$B$166/$EH34),
BD34))</f>
        <v/>
      </c>
      <c r="EQ34" s="88" t="str">
        <f>IF($B34="","",IF($EJ34&gt;0,
BE34*($EG34*Data!$B$166/$EH34),
BE34))</f>
        <v/>
      </c>
      <c r="ER34" s="88" t="str">
        <f>IF($B34="","",IF($EJ34&gt;0,
BF34*($EG34*Data!$B$166/$EH34),
BF34))</f>
        <v/>
      </c>
      <c r="ES34" s="88" t="str">
        <f>IF($B34="","",IF($EJ34&gt;0,
BG34*($EG34*Data!$B$166/$EH34),
BG34))</f>
        <v/>
      </c>
      <c r="ET34" s="88" t="str">
        <f>IF($B34="","",IF($EJ34&gt;0,
BH34*($EG34*Data!$B$166/$EH34),
BH34))</f>
        <v/>
      </c>
      <c r="EU34" s="88" t="str">
        <f>IF($B34="","",IF($EJ34&gt;0,
BI34*($EG34*Data!$B$166/$EH34),
BI34))</f>
        <v/>
      </c>
      <c r="EV34" s="88" t="str">
        <f>IF($B34="","",IF($EJ34&gt;0,
BJ34*($EG34*Data!$B$166/$EH34),
BJ34))</f>
        <v/>
      </c>
      <c r="EW34" s="88" t="str">
        <f t="shared" si="127"/>
        <v/>
      </c>
      <c r="EX34" s="85" t="str">
        <f t="shared" si="128"/>
        <v/>
      </c>
      <c r="EY34" s="88" t="str">
        <f t="shared" si="44"/>
        <v/>
      </c>
      <c r="EZ34" s="24" t="str">
        <f t="shared" si="45"/>
        <v/>
      </c>
      <c r="FA34" s="24" t="str">
        <f t="shared" si="46"/>
        <v/>
      </c>
      <c r="FB34" s="24" t="str">
        <f t="shared" si="47"/>
        <v/>
      </c>
      <c r="FC34" s="24" t="str">
        <f t="shared" si="48"/>
        <v/>
      </c>
      <c r="FD34" s="24" t="str">
        <f t="shared" si="49"/>
        <v/>
      </c>
      <c r="FE34" s="24" t="str">
        <f t="shared" si="50"/>
        <v/>
      </c>
      <c r="FF34" s="24" t="str">
        <f t="shared" si="51"/>
        <v/>
      </c>
      <c r="FG34" s="24" t="str">
        <f t="shared" si="52"/>
        <v/>
      </c>
      <c r="FH34" s="24" t="str">
        <f t="shared" si="53"/>
        <v/>
      </c>
      <c r="FI34" s="24" t="str">
        <f t="shared" si="54"/>
        <v/>
      </c>
      <c r="FJ34" s="24" t="str">
        <f t="shared" si="55"/>
        <v/>
      </c>
      <c r="FK34" s="24" t="str">
        <f t="shared" si="56"/>
        <v/>
      </c>
      <c r="FL34" s="24" t="str">
        <f t="shared" si="57"/>
        <v/>
      </c>
      <c r="FM34" s="24" t="str">
        <f t="shared" si="58"/>
        <v/>
      </c>
      <c r="FN34" s="24" t="str">
        <f t="shared" si="59"/>
        <v/>
      </c>
      <c r="FO34" s="24" t="str">
        <f t="shared" si="60"/>
        <v/>
      </c>
      <c r="FP34" s="24" t="str">
        <f t="shared" si="61"/>
        <v/>
      </c>
      <c r="FQ34" s="24" t="str">
        <f t="shared" si="62"/>
        <v/>
      </c>
      <c r="FR34" s="24" t="str">
        <f t="shared" si="63"/>
        <v/>
      </c>
      <c r="FS34" s="24" t="str">
        <f t="shared" si="64"/>
        <v/>
      </c>
      <c r="FT34" s="24" t="str">
        <f t="shared" si="65"/>
        <v/>
      </c>
      <c r="FU34" s="24" t="str">
        <f t="shared" si="66"/>
        <v/>
      </c>
      <c r="FV34" s="24" t="str">
        <f t="shared" si="67"/>
        <v/>
      </c>
      <c r="FW34" s="24" t="str">
        <f t="shared" si="68"/>
        <v/>
      </c>
      <c r="FX34" s="24" t="str">
        <f t="shared" si="69"/>
        <v/>
      </c>
      <c r="FY34" s="24" t="str">
        <f t="shared" si="70"/>
        <v/>
      </c>
      <c r="FZ34" s="24" t="str">
        <f t="shared" si="71"/>
        <v/>
      </c>
      <c r="GA34" s="24" t="str">
        <f t="shared" si="72"/>
        <v/>
      </c>
      <c r="GB34" s="24" t="str">
        <f t="shared" si="73"/>
        <v/>
      </c>
      <c r="GC34" s="24" t="str">
        <f t="shared" si="74"/>
        <v/>
      </c>
      <c r="GD34" s="24" t="str">
        <f t="shared" si="75"/>
        <v/>
      </c>
      <c r="GE34" s="24" t="str">
        <f t="shared" si="76"/>
        <v/>
      </c>
      <c r="GF34" s="24" t="str">
        <f t="shared" si="77"/>
        <v/>
      </c>
      <c r="GG34" s="24" t="str">
        <f t="shared" si="78"/>
        <v/>
      </c>
      <c r="GH34" s="24" t="str">
        <f t="shared" si="79"/>
        <v/>
      </c>
    </row>
    <row r="35" spans="2:190" s="17" customFormat="1" ht="19.899999999999999" customHeight="1">
      <c r="B35" s="16" t="str">
        <f>IF('3 INPUT SAP DATA'!H39="","",'3 INPUT SAP DATA'!H39)</f>
        <v/>
      </c>
      <c r="C35" s="176" t="str">
        <f>IF($B35="", "", Data!D$22 - INDEX(SAP10TableU1, MATCH('3 INPUT SAP DATA'!$C$6, Data!$C$26:$C$47, 0), MATCH(SHD!BW$8, Data!$D$25:$O$25, 0)))</f>
        <v/>
      </c>
      <c r="D35" s="176" t="str">
        <f>IF($B35="", "", Data!E$22 - INDEX(SAP10TableU1, MATCH('3 INPUT SAP DATA'!$C$6, Data!$C$26:$C$47, 0), MATCH(SHD!BX$8, Data!$D$25:$O$25, 0)))</f>
        <v/>
      </c>
      <c r="E35" s="176" t="str">
        <f>IF($B35="", "", Data!F$22 - INDEX(SAP10TableU1, MATCH('3 INPUT SAP DATA'!$C$6, Data!$C$26:$C$47, 0), MATCH(SHD!BY$8, Data!$D$25:$O$25, 0)))</f>
        <v/>
      </c>
      <c r="F35" s="176" t="str">
        <f>IF($B35="", "", Data!G$22 - INDEX(SAP10TableU1, MATCH('3 INPUT SAP DATA'!$C$6, Data!$C$26:$C$47, 0), MATCH(SHD!BZ$8, Data!$D$25:$O$25, 0)))</f>
        <v/>
      </c>
      <c r="G35" s="176" t="str">
        <f>IF($B35="", "", Data!H$22 - INDEX(SAP10TableU1, MATCH('3 INPUT SAP DATA'!$C$6, Data!$C$26:$C$47, 0), MATCH(SHD!CA$8, Data!$D$25:$O$25, 0)))</f>
        <v/>
      </c>
      <c r="H35" s="176" t="str">
        <f>IF($B35="", "", Data!I$22 - INDEX(SAP10TableU1, MATCH('3 INPUT SAP DATA'!$C$6, Data!$C$26:$C$47, 0), MATCH(SHD!CB$8, Data!$D$25:$O$25, 0)))</f>
        <v/>
      </c>
      <c r="I35" s="176" t="str">
        <f>IF($B35="", "", Data!J$22 - INDEX(SAP10TableU1, MATCH('3 INPUT SAP DATA'!$C$6, Data!$C$26:$C$47, 0), MATCH(SHD!CC$8, Data!$D$25:$O$25, 0)))</f>
        <v/>
      </c>
      <c r="J35" s="176" t="str">
        <f>IF($B35="", "", Data!K$22 - INDEX(SAP10TableU1, MATCH('3 INPUT SAP DATA'!$C$6, Data!$C$26:$C$47, 0), MATCH(SHD!CD$8, Data!$D$25:$O$25, 0)))</f>
        <v/>
      </c>
      <c r="K35" s="176" t="str">
        <f>IF($B35="", "", Data!L$22 - INDEX(SAP10TableU1, MATCH('3 INPUT SAP DATA'!$C$6, Data!$C$26:$C$47, 0), MATCH(SHD!CE$8, Data!$D$25:$O$25, 0)))</f>
        <v/>
      </c>
      <c r="L35" s="176" t="str">
        <f>IF($B35="", "", Data!M$22 - INDEX(SAP10TableU1, MATCH('3 INPUT SAP DATA'!$C$6, Data!$C$26:$C$47, 0), MATCH(SHD!CF$8, Data!$D$25:$O$25, 0)))</f>
        <v/>
      </c>
      <c r="M35" s="176" t="str">
        <f>IF($B35="", "", Data!N$22 - INDEX(SAP10TableU1, MATCH('3 INPUT SAP DATA'!$C$6, Data!$C$26:$C$47, 0), MATCH(SHD!CG$8, Data!$D$25:$O$25, 0)))</f>
        <v/>
      </c>
      <c r="N35" s="176" t="str">
        <f>IF($B35="", "", Data!O$22 - INDEX(SAP10TableU1, MATCH('3 INPUT SAP DATA'!$C$6, Data!$C$26:$C$47, 0), MATCH(SHD!CH$8, Data!$D$25:$O$25, 0)))</f>
        <v/>
      </c>
      <c r="O35" s="24" t="str">
        <f>IF($B35="","",'Infiltration &amp; Ventilation'!H35*0.33*'Infiltration &amp; Ventilation'!$D35*C35*0.024*Data!D$18)</f>
        <v/>
      </c>
      <c r="P35" s="24" t="str">
        <f>IF($B35="","",'Infiltration &amp; Ventilation'!I35*0.33*'Infiltration &amp; Ventilation'!$D35*D35*0.024*Data!E$18)</f>
        <v/>
      </c>
      <c r="Q35" s="24" t="str">
        <f>IF($B35="","",'Infiltration &amp; Ventilation'!J35*0.33*'Infiltration &amp; Ventilation'!$D35*E35*0.024*Data!F$18)</f>
        <v/>
      </c>
      <c r="R35" s="24" t="str">
        <f>IF($B35="","",'Infiltration &amp; Ventilation'!K35*0.33*'Infiltration &amp; Ventilation'!$D35*F35*0.024*Data!G$18)</f>
        <v/>
      </c>
      <c r="S35" s="24" t="str">
        <f>IF($B35="","",'Infiltration &amp; Ventilation'!L35*0.33*'Infiltration &amp; Ventilation'!$D35*G35*0.024*Data!H$18)</f>
        <v/>
      </c>
      <c r="T35" s="24" t="str">
        <f>IF($B35="","",'Infiltration &amp; Ventilation'!M35*0.33*'Infiltration &amp; Ventilation'!$D35*H35*0.024*Data!I$18)</f>
        <v/>
      </c>
      <c r="U35" s="24" t="str">
        <f>IF($B35="","",'Infiltration &amp; Ventilation'!N35*0.33*'Infiltration &amp; Ventilation'!$D35*I35*0.024*Data!J$18)</f>
        <v/>
      </c>
      <c r="V35" s="24" t="str">
        <f>IF($B35="","",'Infiltration &amp; Ventilation'!O35*0.33*'Infiltration &amp; Ventilation'!$D35*J35*0.024*Data!K$18)</f>
        <v/>
      </c>
      <c r="W35" s="24" t="str">
        <f>IF($B35="","",'Infiltration &amp; Ventilation'!P35*0.33*'Infiltration &amp; Ventilation'!$D35*K35*0.024*Data!L$18)</f>
        <v/>
      </c>
      <c r="X35" s="24" t="str">
        <f>IF($B35="","",'Infiltration &amp; Ventilation'!Q35*0.33*'Infiltration &amp; Ventilation'!$D35*L35*0.024*Data!M$18)</f>
        <v/>
      </c>
      <c r="Y35" s="24" t="str">
        <f>IF($B35="","",'Infiltration &amp; Ventilation'!R35*0.33*'Infiltration &amp; Ventilation'!$D35*M35*0.024*Data!N$18)</f>
        <v/>
      </c>
      <c r="Z35" s="24" t="str">
        <f>IF($B35="","",'Infiltration &amp; Ventilation'!S35*0.33*'Infiltration &amp; Ventilation'!$D35*N35*0.024*Data!O$18)</f>
        <v/>
      </c>
      <c r="AA35" s="24" t="str">
        <f>IF($B35="","",'Infiltration &amp; Ventilation'!T35*0.33*'Infiltration &amp; Ventilation'!$D35*C35*0.024*Data!D$18*(100%+Data!$B$162))</f>
        <v/>
      </c>
      <c r="AB35" s="24" t="str">
        <f>IF($B35="","",'Infiltration &amp; Ventilation'!U35*0.33*'Infiltration &amp; Ventilation'!$D35*D35*0.024*Data!E$18*(100%+Data!$B$162))</f>
        <v/>
      </c>
      <c r="AC35" s="24" t="str">
        <f>IF($B35="","",'Infiltration &amp; Ventilation'!V35*0.33*'Infiltration &amp; Ventilation'!$D35*E35*0.024*Data!F$18*(100%+Data!$B$162))</f>
        <v/>
      </c>
      <c r="AD35" s="24" t="str">
        <f>IF($B35="","",'Infiltration &amp; Ventilation'!W35*0.33*'Infiltration &amp; Ventilation'!$D35*F35*0.024*Data!G$18*(100%+Data!$B$162))</f>
        <v/>
      </c>
      <c r="AE35" s="24" t="str">
        <f>IF($B35="","",'Infiltration &amp; Ventilation'!X35*0.33*'Infiltration &amp; Ventilation'!$D35*G35*0.024*Data!H$18*(100%+Data!$B$162))</f>
        <v/>
      </c>
      <c r="AF35" s="24" t="str">
        <f>IF($B35="","",'Infiltration &amp; Ventilation'!Y35*0.33*'Infiltration &amp; Ventilation'!$D35*H35*0.024*Data!I$18*(100%+Data!$B$162))</f>
        <v/>
      </c>
      <c r="AG35" s="24" t="str">
        <f>IF($B35="","",'Infiltration &amp; Ventilation'!Z35*0.33*'Infiltration &amp; Ventilation'!$D35*I35*0.024*Data!J$18*(100%+Data!$B$162))</f>
        <v/>
      </c>
      <c r="AH35" s="24" t="str">
        <f>IF($B35="","",'Infiltration &amp; Ventilation'!AA35*0.33*'Infiltration &amp; Ventilation'!$D35*J35*0.024*Data!K$18*(100%+Data!$B$162))</f>
        <v/>
      </c>
      <c r="AI35" s="24" t="str">
        <f>IF($B35="","",'Infiltration &amp; Ventilation'!AB35*0.33*'Infiltration &amp; Ventilation'!$D35*K35*0.024*Data!L$18*(100%+Data!$B$162))</f>
        <v/>
      </c>
      <c r="AJ35" s="24" t="str">
        <f>IF($B35="","",'Infiltration &amp; Ventilation'!AC35*0.33*'Infiltration &amp; Ventilation'!$D35*L35*0.024*Data!M$18*(100%+Data!$B$162))</f>
        <v/>
      </c>
      <c r="AK35" s="24" t="str">
        <f>IF($B35="","",'Infiltration &amp; Ventilation'!AD35*0.33*'Infiltration &amp; Ventilation'!$D35*M35*0.024*Data!N$18*(100%+Data!$B$162))</f>
        <v/>
      </c>
      <c r="AL35" s="24" t="str">
        <f>IF($B35="","",'Infiltration &amp; Ventilation'!AE35*0.33*'Infiltration &amp; Ventilation'!$D35*N35*0.024*Data!O$18*(100%+Data!$B$162))</f>
        <v/>
      </c>
      <c r="AM35" s="24" t="str">
        <f>IF($B35="","",'3 INPUT SAP DATA'!$U39*C35*0.024*Data!D$18*(100%+Data!$B$152))</f>
        <v/>
      </c>
      <c r="AN35" s="24" t="str">
        <f>IF($B35="","",'3 INPUT SAP DATA'!$U39*D35*0.024*Data!E$18*(100%+Data!$B$152))</f>
        <v/>
      </c>
      <c r="AO35" s="24" t="str">
        <f>IF($B35="","",'3 INPUT SAP DATA'!$U39*E35*0.024*Data!F$18*(100%+Data!$B$152))</f>
        <v/>
      </c>
      <c r="AP35" s="24" t="str">
        <f>IF($B35="","",'3 INPUT SAP DATA'!$U39*F35*0.024*Data!G$18*(100%+Data!$B$152))</f>
        <v/>
      </c>
      <c r="AQ35" s="24" t="str">
        <f>IF($B35="","",'3 INPUT SAP DATA'!$U39*G35*0.024*Data!H$18*(100%+Data!$B$152))</f>
        <v/>
      </c>
      <c r="AR35" s="24" t="str">
        <f>IF($B35="","",'3 INPUT SAP DATA'!$U39*H35*0.024*Data!I$18*(100%+Data!$B$152))</f>
        <v/>
      </c>
      <c r="AS35" s="24" t="str">
        <f>IF($B35="","",'3 INPUT SAP DATA'!$U39*I35*0.024*Data!J$18*(100%+Data!$B$152))</f>
        <v/>
      </c>
      <c r="AT35" s="24" t="str">
        <f>IF($B35="","",'3 INPUT SAP DATA'!$U39*J35*0.024*Data!K$18*(100%+Data!$B$152))</f>
        <v/>
      </c>
      <c r="AU35" s="24" t="str">
        <f>IF($B35="","",'3 INPUT SAP DATA'!$U39*K35*0.024*Data!L$18*(100%+Data!$B$152))</f>
        <v/>
      </c>
      <c r="AV35" s="24" t="str">
        <f>IF($B35="","",'3 INPUT SAP DATA'!$U39*L35*0.024*Data!M$18*(100%+Data!$B$152))</f>
        <v/>
      </c>
      <c r="AW35" s="24" t="str">
        <f>IF($B35="","",'3 INPUT SAP DATA'!$U39*M35*0.024*Data!N$18*(100%+Data!$B$152))</f>
        <v/>
      </c>
      <c r="AX35" s="24" t="str">
        <f>IF($B35="","",'3 INPUT SAP DATA'!$U39*N35*0.024*Data!O$18*(100%+Data!$B$152))</f>
        <v/>
      </c>
      <c r="AY35" s="24" t="str">
        <f>IF($B35="","",'3 INPUT SAP DATA'!V39*0.024*Data!D$18*Utilisation!BK35)</f>
        <v/>
      </c>
      <c r="AZ35" s="24" t="str">
        <f>IF($B35="","",'3 INPUT SAP DATA'!W39*0.024*Data!E$18*Utilisation!BL35)</f>
        <v/>
      </c>
      <c r="BA35" s="24" t="str">
        <f>IF($B35="","",'3 INPUT SAP DATA'!X39*0.024*Data!F$18*Utilisation!BM35)</f>
        <v/>
      </c>
      <c r="BB35" s="24" t="str">
        <f>IF($B35="","",'3 INPUT SAP DATA'!Y39*0.024*Data!G$18*Utilisation!BN35)</f>
        <v/>
      </c>
      <c r="BC35" s="24" t="str">
        <f>IF($B35="","",'3 INPUT SAP DATA'!Z39*0.024*Data!H$18*Utilisation!BO35)</f>
        <v/>
      </c>
      <c r="BD35" s="24" t="str">
        <f>IF($B35="","",'3 INPUT SAP DATA'!AA39*0.024*Data!I$18*Utilisation!BP35)</f>
        <v/>
      </c>
      <c r="BE35" s="24" t="str">
        <f>IF($B35="","",'3 INPUT SAP DATA'!AB39*0.024*Data!J$18*Utilisation!BQ35)</f>
        <v/>
      </c>
      <c r="BF35" s="24" t="str">
        <f>IF($B35="","",'3 INPUT SAP DATA'!AC39*0.024*Data!K$18*Utilisation!BR35)</f>
        <v/>
      </c>
      <c r="BG35" s="24" t="str">
        <f>IF($B35="","",'3 INPUT SAP DATA'!AD39*0.024*Data!L$18*Utilisation!BS35)</f>
        <v/>
      </c>
      <c r="BH35" s="24" t="str">
        <f>IF($B35="","",'3 INPUT SAP DATA'!AE39*0.024*Data!M$18*Utilisation!BT35)</f>
        <v/>
      </c>
      <c r="BI35" s="24" t="str">
        <f>IF($B35="","",'3 INPUT SAP DATA'!AF39*0.024*Data!N$18*Utilisation!BU35)</f>
        <v/>
      </c>
      <c r="BJ35" s="24" t="str">
        <f>IF($B35="","",'3 INPUT SAP DATA'!AG39*0.024*Data!O$18*Utilisation!BV35)</f>
        <v/>
      </c>
      <c r="BK35" s="24" t="str">
        <f>IF($B35="","",IHG!CI36*0.024*Data!D$18*Utilisation!BK35)</f>
        <v/>
      </c>
      <c r="BL35" s="24" t="str">
        <f>IF($B35="","",IHG!CJ36*0.024*Data!E$18*Utilisation!BL35)</f>
        <v/>
      </c>
      <c r="BM35" s="24" t="str">
        <f>IF($B35="","",IHG!CK36*0.024*Data!F$18*Utilisation!BM35)</f>
        <v/>
      </c>
      <c r="BN35" s="24" t="str">
        <f>IF($B35="","",IHG!CL36*0.024*Data!G$18*Utilisation!BN35)</f>
        <v/>
      </c>
      <c r="BO35" s="24" t="str">
        <f>IF($B35="","",IHG!CM36*0.024*Data!H$18*Utilisation!BO35)</f>
        <v/>
      </c>
      <c r="BP35" s="24" t="str">
        <f>IF($B35="","",IHG!CN36*0.024*Data!I$18*Utilisation!BP35)</f>
        <v/>
      </c>
      <c r="BQ35" s="24" t="str">
        <f>IF($B35="","",IHG!CO36*0.024*Data!J$18*Utilisation!BQ35)</f>
        <v/>
      </c>
      <c r="BR35" s="24" t="str">
        <f>IF($B35="","",IHG!CP36*0.024*Data!K$18*Utilisation!BR35)</f>
        <v/>
      </c>
      <c r="BS35" s="24" t="str">
        <f>IF($B35="","",IHG!CQ36*0.024*Data!L$18*Utilisation!BS35)</f>
        <v/>
      </c>
      <c r="BT35" s="24" t="str">
        <f>IF($B35="","",IHG!CR36*0.024*Data!M$18*Utilisation!BT35)</f>
        <v/>
      </c>
      <c r="BU35" s="24" t="str">
        <f>IF($B35="","",IHG!CS36*0.024*Data!N$18*Utilisation!BU35)</f>
        <v/>
      </c>
      <c r="BV35" s="24" t="str">
        <f>IF($B35="","",IHG!CT36*0.024*Data!O$18*Utilisation!BV35)</f>
        <v/>
      </c>
      <c r="BW35" s="24" t="str">
        <f t="shared" si="80"/>
        <v/>
      </c>
      <c r="BX35" s="24" t="str">
        <f t="shared" si="81"/>
        <v/>
      </c>
      <c r="BY35" s="24" t="str">
        <f t="shared" si="82"/>
        <v/>
      </c>
      <c r="BZ35" s="24" t="str">
        <f t="shared" si="83"/>
        <v/>
      </c>
      <c r="CA35" s="24" t="str">
        <f t="shared" si="84"/>
        <v/>
      </c>
      <c r="CB35" s="24" t="str">
        <f t="shared" si="85"/>
        <v/>
      </c>
      <c r="CC35" s="24" t="str">
        <f t="shared" si="86"/>
        <v/>
      </c>
      <c r="CD35" s="24" t="str">
        <f t="shared" si="87"/>
        <v/>
      </c>
      <c r="CE35" s="24" t="str">
        <f t="shared" si="88"/>
        <v/>
      </c>
      <c r="CF35" s="24" t="str">
        <f t="shared" si="89"/>
        <v/>
      </c>
      <c r="CG35" s="24" t="str">
        <f t="shared" si="90"/>
        <v/>
      </c>
      <c r="CH35" s="24" t="str">
        <f t="shared" si="91"/>
        <v/>
      </c>
      <c r="CI35" s="36"/>
      <c r="CJ35" s="85" t="str">
        <f>IF($B35="","",IF(BW35&lt;(SUM($BW35:$CH35)*Data!$B$170),Data!$B$171,100%))</f>
        <v/>
      </c>
      <c r="CK35" s="85" t="str">
        <f>IF($B35="","",IF(BX35&lt;(SUM($BW35:$CH35)*Data!$B$170),Data!$B$171,100%))</f>
        <v/>
      </c>
      <c r="CL35" s="85" t="str">
        <f>IF($B35="","",IF(BY35&lt;(SUM($BW35:$CH35)*Data!$B$170),Data!$B$171,100%))</f>
        <v/>
      </c>
      <c r="CM35" s="85" t="str">
        <f>IF($B35="","",IF(BZ35&lt;(SUM($BW35:$CH35)*Data!$B$170),Data!$B$171,100%))</f>
        <v/>
      </c>
      <c r="CN35" s="85" t="str">
        <f>IF($B35="","",IF(CA35&lt;(SUM($BW35:$CH35)*Data!$B$170),Data!$B$171,100%))</f>
        <v/>
      </c>
      <c r="CO35" s="85" t="str">
        <f>IF($B35="","",IF(CB35&lt;(SUM($BW35:$CH35)*Data!$B$170),Data!$B$171,100%))</f>
        <v/>
      </c>
      <c r="CP35" s="85" t="str">
        <f>IF($B35="","",IF(CC35&lt;(SUM($BW35:$CH35)*Data!$B$170),Data!$B$171,100%))</f>
        <v/>
      </c>
      <c r="CQ35" s="85" t="str">
        <f>IF($B35="","",IF(CD35&lt;(SUM($BW35:$CH35)*Data!$B$170),Data!$B$171,100%))</f>
        <v/>
      </c>
      <c r="CR35" s="85" t="str">
        <f>IF($B35="","",IF(CE35&lt;(SUM($BW35:$CH35)*Data!$B$170),Data!$B$171,100%))</f>
        <v/>
      </c>
      <c r="CS35" s="85" t="str">
        <f>IF($B35="","",IF(CF35&lt;(SUM($BW35:$CH35)*Data!$B$170),Data!$B$171,100%))</f>
        <v/>
      </c>
      <c r="CT35" s="85" t="str">
        <f>IF($B35="","",IF(CG35&lt;(SUM($BW35:$CH35)*Data!$B$170),Data!$B$171,100%))</f>
        <v/>
      </c>
      <c r="CU35" s="85" t="str">
        <f>IF($B35="","",IF(CH35&lt;(SUM($BW35:$CH35)*Data!$B$170),Data!$B$171,100%))</f>
        <v/>
      </c>
      <c r="CV35" s="39"/>
      <c r="CW35" s="24" t="str">
        <f t="shared" si="92"/>
        <v/>
      </c>
      <c r="CX35" s="24" t="str">
        <f t="shared" si="93"/>
        <v/>
      </c>
      <c r="CY35" s="24" t="str">
        <f t="shared" si="94"/>
        <v/>
      </c>
      <c r="CZ35" s="24" t="str">
        <f t="shared" si="95"/>
        <v/>
      </c>
      <c r="DA35" s="24" t="str">
        <f t="shared" si="96"/>
        <v/>
      </c>
      <c r="DB35" s="24" t="str">
        <f t="shared" si="97"/>
        <v/>
      </c>
      <c r="DC35" s="24" t="str">
        <f t="shared" si="98"/>
        <v/>
      </c>
      <c r="DD35" s="24" t="str">
        <f t="shared" si="99"/>
        <v/>
      </c>
      <c r="DE35" s="24" t="str">
        <f t="shared" si="100"/>
        <v/>
      </c>
      <c r="DF35" s="24" t="str">
        <f t="shared" si="101"/>
        <v/>
      </c>
      <c r="DG35" s="24" t="str">
        <f t="shared" si="102"/>
        <v/>
      </c>
      <c r="DH35" s="24" t="str">
        <f t="shared" si="103"/>
        <v/>
      </c>
      <c r="DI35" s="24" t="str">
        <f t="shared" si="104"/>
        <v/>
      </c>
      <c r="DJ35" s="24" t="str">
        <f t="shared" si="105"/>
        <v/>
      </c>
      <c r="DK35" s="24" t="str">
        <f t="shared" si="106"/>
        <v/>
      </c>
      <c r="DL35" s="24" t="str">
        <f t="shared" si="107"/>
        <v/>
      </c>
      <c r="DM35" s="24" t="str">
        <f t="shared" si="108"/>
        <v/>
      </c>
      <c r="DN35" s="24" t="str">
        <f t="shared" si="109"/>
        <v/>
      </c>
      <c r="DO35" s="24" t="str">
        <f t="shared" si="110"/>
        <v/>
      </c>
      <c r="DP35" s="24" t="str">
        <f t="shared" si="111"/>
        <v/>
      </c>
      <c r="DQ35" s="24" t="str">
        <f t="shared" si="112"/>
        <v/>
      </c>
      <c r="DR35" s="24" t="str">
        <f t="shared" si="113"/>
        <v/>
      </c>
      <c r="DS35" s="24" t="str">
        <f t="shared" si="114"/>
        <v/>
      </c>
      <c r="DT35" s="24" t="str">
        <f t="shared" si="115"/>
        <v/>
      </c>
      <c r="DU35" s="24" t="str">
        <f t="shared" si="116"/>
        <v/>
      </c>
      <c r="DV35" s="24" t="str">
        <f t="shared" si="117"/>
        <v/>
      </c>
      <c r="DW35" s="24" t="str">
        <f t="shared" si="118"/>
        <v/>
      </c>
      <c r="DX35" s="24" t="str">
        <f t="shared" si="119"/>
        <v/>
      </c>
      <c r="DY35" s="24" t="str">
        <f t="shared" si="120"/>
        <v/>
      </c>
      <c r="DZ35" s="24" t="str">
        <f t="shared" si="121"/>
        <v/>
      </c>
      <c r="EA35" s="24" t="str">
        <f t="shared" si="122"/>
        <v/>
      </c>
      <c r="EB35" s="24" t="str">
        <f t="shared" si="123"/>
        <v/>
      </c>
      <c r="EC35" s="24" t="str">
        <f t="shared" si="124"/>
        <v/>
      </c>
      <c r="ED35" s="24" t="str">
        <f t="shared" si="125"/>
        <v/>
      </c>
      <c r="EE35" s="24" t="str">
        <f t="shared" si="126"/>
        <v/>
      </c>
      <c r="EF35" s="24" t="str">
        <f t="shared" si="129"/>
        <v/>
      </c>
      <c r="EG35" s="24" t="str">
        <f t="shared" si="130"/>
        <v/>
      </c>
      <c r="EH35" s="24" t="str">
        <f t="shared" si="131"/>
        <v/>
      </c>
      <c r="EI35" s="85" t="str">
        <f t="shared" si="43"/>
        <v/>
      </c>
      <c r="EJ35" s="85" t="str">
        <f>IF($B35="","",MAX(0,EI35-Data!$B$166))</f>
        <v/>
      </c>
      <c r="EK35" s="88" t="str">
        <f>IF($B35="","",IF($EJ35&gt;0,
AY35*($EG35*Data!$B$166/$EH35),
AY35))</f>
        <v/>
      </c>
      <c r="EL35" s="88" t="str">
        <f>IF($B35="","",IF($EJ35&gt;0,
AZ35*($EG35*Data!$B$166/$EH35),
AZ35))</f>
        <v/>
      </c>
      <c r="EM35" s="88" t="str">
        <f>IF($B35="","",IF($EJ35&gt;0,
BA35*($EG35*Data!$B$166/$EH35),
BA35))</f>
        <v/>
      </c>
      <c r="EN35" s="88" t="str">
        <f>IF($B35="","",IF($EJ35&gt;0,
BB35*($EG35*Data!$B$166/$EH35),
BB35))</f>
        <v/>
      </c>
      <c r="EO35" s="88" t="str">
        <f>IF($B35="","",IF($EJ35&gt;0,
BC35*($EG35*Data!$B$166/$EH35),
BC35))</f>
        <v/>
      </c>
      <c r="EP35" s="88" t="str">
        <f>IF($B35="","",IF($EJ35&gt;0,
BD35*($EG35*Data!$B$166/$EH35),
BD35))</f>
        <v/>
      </c>
      <c r="EQ35" s="88" t="str">
        <f>IF($B35="","",IF($EJ35&gt;0,
BE35*($EG35*Data!$B$166/$EH35),
BE35))</f>
        <v/>
      </c>
      <c r="ER35" s="88" t="str">
        <f>IF($B35="","",IF($EJ35&gt;0,
BF35*($EG35*Data!$B$166/$EH35),
BF35))</f>
        <v/>
      </c>
      <c r="ES35" s="88" t="str">
        <f>IF($B35="","",IF($EJ35&gt;0,
BG35*($EG35*Data!$B$166/$EH35),
BG35))</f>
        <v/>
      </c>
      <c r="ET35" s="88" t="str">
        <f>IF($B35="","",IF($EJ35&gt;0,
BH35*($EG35*Data!$B$166/$EH35),
BH35))</f>
        <v/>
      </c>
      <c r="EU35" s="88" t="str">
        <f>IF($B35="","",IF($EJ35&gt;0,
BI35*($EG35*Data!$B$166/$EH35),
BI35))</f>
        <v/>
      </c>
      <c r="EV35" s="88" t="str">
        <f>IF($B35="","",IF($EJ35&gt;0,
BJ35*($EG35*Data!$B$166/$EH35),
BJ35))</f>
        <v/>
      </c>
      <c r="EW35" s="88" t="str">
        <f t="shared" si="127"/>
        <v/>
      </c>
      <c r="EX35" s="85" t="str">
        <f t="shared" si="128"/>
        <v/>
      </c>
      <c r="EY35" s="88" t="str">
        <f t="shared" si="44"/>
        <v/>
      </c>
      <c r="EZ35" s="24" t="str">
        <f t="shared" si="45"/>
        <v/>
      </c>
      <c r="FA35" s="24" t="str">
        <f t="shared" si="46"/>
        <v/>
      </c>
      <c r="FB35" s="24" t="str">
        <f t="shared" si="47"/>
        <v/>
      </c>
      <c r="FC35" s="24" t="str">
        <f t="shared" si="48"/>
        <v/>
      </c>
      <c r="FD35" s="24" t="str">
        <f t="shared" si="49"/>
        <v/>
      </c>
      <c r="FE35" s="24" t="str">
        <f t="shared" si="50"/>
        <v/>
      </c>
      <c r="FF35" s="24" t="str">
        <f t="shared" si="51"/>
        <v/>
      </c>
      <c r="FG35" s="24" t="str">
        <f t="shared" si="52"/>
        <v/>
      </c>
      <c r="FH35" s="24" t="str">
        <f t="shared" si="53"/>
        <v/>
      </c>
      <c r="FI35" s="24" t="str">
        <f t="shared" si="54"/>
        <v/>
      </c>
      <c r="FJ35" s="24" t="str">
        <f t="shared" si="55"/>
        <v/>
      </c>
      <c r="FK35" s="24" t="str">
        <f t="shared" si="56"/>
        <v/>
      </c>
      <c r="FL35" s="24" t="str">
        <f t="shared" si="57"/>
        <v/>
      </c>
      <c r="FM35" s="24" t="str">
        <f t="shared" si="58"/>
        <v/>
      </c>
      <c r="FN35" s="24" t="str">
        <f t="shared" si="59"/>
        <v/>
      </c>
      <c r="FO35" s="24" t="str">
        <f t="shared" si="60"/>
        <v/>
      </c>
      <c r="FP35" s="24" t="str">
        <f t="shared" si="61"/>
        <v/>
      </c>
      <c r="FQ35" s="24" t="str">
        <f t="shared" si="62"/>
        <v/>
      </c>
      <c r="FR35" s="24" t="str">
        <f t="shared" si="63"/>
        <v/>
      </c>
      <c r="FS35" s="24" t="str">
        <f t="shared" si="64"/>
        <v/>
      </c>
      <c r="FT35" s="24" t="str">
        <f t="shared" si="65"/>
        <v/>
      </c>
      <c r="FU35" s="24" t="str">
        <f t="shared" si="66"/>
        <v/>
      </c>
      <c r="FV35" s="24" t="str">
        <f t="shared" si="67"/>
        <v/>
      </c>
      <c r="FW35" s="24" t="str">
        <f t="shared" si="68"/>
        <v/>
      </c>
      <c r="FX35" s="24" t="str">
        <f t="shared" si="69"/>
        <v/>
      </c>
      <c r="FY35" s="24" t="str">
        <f t="shared" si="70"/>
        <v/>
      </c>
      <c r="FZ35" s="24" t="str">
        <f t="shared" si="71"/>
        <v/>
      </c>
      <c r="GA35" s="24" t="str">
        <f t="shared" si="72"/>
        <v/>
      </c>
      <c r="GB35" s="24" t="str">
        <f t="shared" si="73"/>
        <v/>
      </c>
      <c r="GC35" s="24" t="str">
        <f t="shared" si="74"/>
        <v/>
      </c>
      <c r="GD35" s="24" t="str">
        <f t="shared" si="75"/>
        <v/>
      </c>
      <c r="GE35" s="24" t="str">
        <f t="shared" si="76"/>
        <v/>
      </c>
      <c r="GF35" s="24" t="str">
        <f t="shared" si="77"/>
        <v/>
      </c>
      <c r="GG35" s="24" t="str">
        <f t="shared" si="78"/>
        <v/>
      </c>
      <c r="GH35" s="24" t="str">
        <f t="shared" si="79"/>
        <v/>
      </c>
    </row>
    <row r="36" spans="2:190" s="17" customFormat="1" ht="19.899999999999999" customHeight="1">
      <c r="B36" s="16" t="str">
        <f>IF('3 INPUT SAP DATA'!H40="","",'3 INPUT SAP DATA'!H40)</f>
        <v/>
      </c>
      <c r="C36" s="176" t="str">
        <f>IF($B36="", "", Data!D$22 - INDEX(SAP10TableU1, MATCH('3 INPUT SAP DATA'!$C$6, Data!$C$26:$C$47, 0), MATCH(SHD!BW$8, Data!$D$25:$O$25, 0)))</f>
        <v/>
      </c>
      <c r="D36" s="176" t="str">
        <f>IF($B36="", "", Data!E$22 - INDEX(SAP10TableU1, MATCH('3 INPUT SAP DATA'!$C$6, Data!$C$26:$C$47, 0), MATCH(SHD!BX$8, Data!$D$25:$O$25, 0)))</f>
        <v/>
      </c>
      <c r="E36" s="176" t="str">
        <f>IF($B36="", "", Data!F$22 - INDEX(SAP10TableU1, MATCH('3 INPUT SAP DATA'!$C$6, Data!$C$26:$C$47, 0), MATCH(SHD!BY$8, Data!$D$25:$O$25, 0)))</f>
        <v/>
      </c>
      <c r="F36" s="176" t="str">
        <f>IF($B36="", "", Data!G$22 - INDEX(SAP10TableU1, MATCH('3 INPUT SAP DATA'!$C$6, Data!$C$26:$C$47, 0), MATCH(SHD!BZ$8, Data!$D$25:$O$25, 0)))</f>
        <v/>
      </c>
      <c r="G36" s="176" t="str">
        <f>IF($B36="", "", Data!H$22 - INDEX(SAP10TableU1, MATCH('3 INPUT SAP DATA'!$C$6, Data!$C$26:$C$47, 0), MATCH(SHD!CA$8, Data!$D$25:$O$25, 0)))</f>
        <v/>
      </c>
      <c r="H36" s="176" t="str">
        <f>IF($B36="", "", Data!I$22 - INDEX(SAP10TableU1, MATCH('3 INPUT SAP DATA'!$C$6, Data!$C$26:$C$47, 0), MATCH(SHD!CB$8, Data!$D$25:$O$25, 0)))</f>
        <v/>
      </c>
      <c r="I36" s="176" t="str">
        <f>IF($B36="", "", Data!J$22 - INDEX(SAP10TableU1, MATCH('3 INPUT SAP DATA'!$C$6, Data!$C$26:$C$47, 0), MATCH(SHD!CC$8, Data!$D$25:$O$25, 0)))</f>
        <v/>
      </c>
      <c r="J36" s="176" t="str">
        <f>IF($B36="", "", Data!K$22 - INDEX(SAP10TableU1, MATCH('3 INPUT SAP DATA'!$C$6, Data!$C$26:$C$47, 0), MATCH(SHD!CD$8, Data!$D$25:$O$25, 0)))</f>
        <v/>
      </c>
      <c r="K36" s="176" t="str">
        <f>IF($B36="", "", Data!L$22 - INDEX(SAP10TableU1, MATCH('3 INPUT SAP DATA'!$C$6, Data!$C$26:$C$47, 0), MATCH(SHD!CE$8, Data!$D$25:$O$25, 0)))</f>
        <v/>
      </c>
      <c r="L36" s="176" t="str">
        <f>IF($B36="", "", Data!M$22 - INDEX(SAP10TableU1, MATCH('3 INPUT SAP DATA'!$C$6, Data!$C$26:$C$47, 0), MATCH(SHD!CF$8, Data!$D$25:$O$25, 0)))</f>
        <v/>
      </c>
      <c r="M36" s="176" t="str">
        <f>IF($B36="", "", Data!N$22 - INDEX(SAP10TableU1, MATCH('3 INPUT SAP DATA'!$C$6, Data!$C$26:$C$47, 0), MATCH(SHD!CG$8, Data!$D$25:$O$25, 0)))</f>
        <v/>
      </c>
      <c r="N36" s="176" t="str">
        <f>IF($B36="", "", Data!O$22 - INDEX(SAP10TableU1, MATCH('3 INPUT SAP DATA'!$C$6, Data!$C$26:$C$47, 0), MATCH(SHD!CH$8, Data!$D$25:$O$25, 0)))</f>
        <v/>
      </c>
      <c r="O36" s="24" t="str">
        <f>IF($B36="","",'Infiltration &amp; Ventilation'!H36*0.33*'Infiltration &amp; Ventilation'!$D36*C36*0.024*Data!D$18)</f>
        <v/>
      </c>
      <c r="P36" s="24" t="str">
        <f>IF($B36="","",'Infiltration &amp; Ventilation'!I36*0.33*'Infiltration &amp; Ventilation'!$D36*D36*0.024*Data!E$18)</f>
        <v/>
      </c>
      <c r="Q36" s="24" t="str">
        <f>IF($B36="","",'Infiltration &amp; Ventilation'!J36*0.33*'Infiltration &amp; Ventilation'!$D36*E36*0.024*Data!F$18)</f>
        <v/>
      </c>
      <c r="R36" s="24" t="str">
        <f>IF($B36="","",'Infiltration &amp; Ventilation'!K36*0.33*'Infiltration &amp; Ventilation'!$D36*F36*0.024*Data!G$18)</f>
        <v/>
      </c>
      <c r="S36" s="24" t="str">
        <f>IF($B36="","",'Infiltration &amp; Ventilation'!L36*0.33*'Infiltration &amp; Ventilation'!$D36*G36*0.024*Data!H$18)</f>
        <v/>
      </c>
      <c r="T36" s="24" t="str">
        <f>IF($B36="","",'Infiltration &amp; Ventilation'!M36*0.33*'Infiltration &amp; Ventilation'!$D36*H36*0.024*Data!I$18)</f>
        <v/>
      </c>
      <c r="U36" s="24" t="str">
        <f>IF($B36="","",'Infiltration &amp; Ventilation'!N36*0.33*'Infiltration &amp; Ventilation'!$D36*I36*0.024*Data!J$18)</f>
        <v/>
      </c>
      <c r="V36" s="24" t="str">
        <f>IF($B36="","",'Infiltration &amp; Ventilation'!O36*0.33*'Infiltration &amp; Ventilation'!$D36*J36*0.024*Data!K$18)</f>
        <v/>
      </c>
      <c r="W36" s="24" t="str">
        <f>IF($B36="","",'Infiltration &amp; Ventilation'!P36*0.33*'Infiltration &amp; Ventilation'!$D36*K36*0.024*Data!L$18)</f>
        <v/>
      </c>
      <c r="X36" s="24" t="str">
        <f>IF($B36="","",'Infiltration &amp; Ventilation'!Q36*0.33*'Infiltration &amp; Ventilation'!$D36*L36*0.024*Data!M$18)</f>
        <v/>
      </c>
      <c r="Y36" s="24" t="str">
        <f>IF($B36="","",'Infiltration &amp; Ventilation'!R36*0.33*'Infiltration &amp; Ventilation'!$D36*M36*0.024*Data!N$18)</f>
        <v/>
      </c>
      <c r="Z36" s="24" t="str">
        <f>IF($B36="","",'Infiltration &amp; Ventilation'!S36*0.33*'Infiltration &amp; Ventilation'!$D36*N36*0.024*Data!O$18)</f>
        <v/>
      </c>
      <c r="AA36" s="24" t="str">
        <f>IF($B36="","",'Infiltration &amp; Ventilation'!T36*0.33*'Infiltration &amp; Ventilation'!$D36*C36*0.024*Data!D$18*(100%+Data!$B$162))</f>
        <v/>
      </c>
      <c r="AB36" s="24" t="str">
        <f>IF($B36="","",'Infiltration &amp; Ventilation'!U36*0.33*'Infiltration &amp; Ventilation'!$D36*D36*0.024*Data!E$18*(100%+Data!$B$162))</f>
        <v/>
      </c>
      <c r="AC36" s="24" t="str">
        <f>IF($B36="","",'Infiltration &amp; Ventilation'!V36*0.33*'Infiltration &amp; Ventilation'!$D36*E36*0.024*Data!F$18*(100%+Data!$B$162))</f>
        <v/>
      </c>
      <c r="AD36" s="24" t="str">
        <f>IF($B36="","",'Infiltration &amp; Ventilation'!W36*0.33*'Infiltration &amp; Ventilation'!$D36*F36*0.024*Data!G$18*(100%+Data!$B$162))</f>
        <v/>
      </c>
      <c r="AE36" s="24" t="str">
        <f>IF($B36="","",'Infiltration &amp; Ventilation'!X36*0.33*'Infiltration &amp; Ventilation'!$D36*G36*0.024*Data!H$18*(100%+Data!$B$162))</f>
        <v/>
      </c>
      <c r="AF36" s="24" t="str">
        <f>IF($B36="","",'Infiltration &amp; Ventilation'!Y36*0.33*'Infiltration &amp; Ventilation'!$D36*H36*0.024*Data!I$18*(100%+Data!$B$162))</f>
        <v/>
      </c>
      <c r="AG36" s="24" t="str">
        <f>IF($B36="","",'Infiltration &amp; Ventilation'!Z36*0.33*'Infiltration &amp; Ventilation'!$D36*I36*0.024*Data!J$18*(100%+Data!$B$162))</f>
        <v/>
      </c>
      <c r="AH36" s="24" t="str">
        <f>IF($B36="","",'Infiltration &amp; Ventilation'!AA36*0.33*'Infiltration &amp; Ventilation'!$D36*J36*0.024*Data!K$18*(100%+Data!$B$162))</f>
        <v/>
      </c>
      <c r="AI36" s="24" t="str">
        <f>IF($B36="","",'Infiltration &amp; Ventilation'!AB36*0.33*'Infiltration &amp; Ventilation'!$D36*K36*0.024*Data!L$18*(100%+Data!$B$162))</f>
        <v/>
      </c>
      <c r="AJ36" s="24" t="str">
        <f>IF($B36="","",'Infiltration &amp; Ventilation'!AC36*0.33*'Infiltration &amp; Ventilation'!$D36*L36*0.024*Data!M$18*(100%+Data!$B$162))</f>
        <v/>
      </c>
      <c r="AK36" s="24" t="str">
        <f>IF($B36="","",'Infiltration &amp; Ventilation'!AD36*0.33*'Infiltration &amp; Ventilation'!$D36*M36*0.024*Data!N$18*(100%+Data!$B$162))</f>
        <v/>
      </c>
      <c r="AL36" s="24" t="str">
        <f>IF($B36="","",'Infiltration &amp; Ventilation'!AE36*0.33*'Infiltration &amp; Ventilation'!$D36*N36*0.024*Data!O$18*(100%+Data!$B$162))</f>
        <v/>
      </c>
      <c r="AM36" s="24" t="str">
        <f>IF($B36="","",'3 INPUT SAP DATA'!$U40*C36*0.024*Data!D$18*(100%+Data!$B$152))</f>
        <v/>
      </c>
      <c r="AN36" s="24" t="str">
        <f>IF($B36="","",'3 INPUT SAP DATA'!$U40*D36*0.024*Data!E$18*(100%+Data!$B$152))</f>
        <v/>
      </c>
      <c r="AO36" s="24" t="str">
        <f>IF($B36="","",'3 INPUT SAP DATA'!$U40*E36*0.024*Data!F$18*(100%+Data!$B$152))</f>
        <v/>
      </c>
      <c r="AP36" s="24" t="str">
        <f>IF($B36="","",'3 INPUT SAP DATA'!$U40*F36*0.024*Data!G$18*(100%+Data!$B$152))</f>
        <v/>
      </c>
      <c r="AQ36" s="24" t="str">
        <f>IF($B36="","",'3 INPUT SAP DATA'!$U40*G36*0.024*Data!H$18*(100%+Data!$B$152))</f>
        <v/>
      </c>
      <c r="AR36" s="24" t="str">
        <f>IF($B36="","",'3 INPUT SAP DATA'!$U40*H36*0.024*Data!I$18*(100%+Data!$B$152))</f>
        <v/>
      </c>
      <c r="AS36" s="24" t="str">
        <f>IF($B36="","",'3 INPUT SAP DATA'!$U40*I36*0.024*Data!J$18*(100%+Data!$B$152))</f>
        <v/>
      </c>
      <c r="AT36" s="24" t="str">
        <f>IF($B36="","",'3 INPUT SAP DATA'!$U40*J36*0.024*Data!K$18*(100%+Data!$B$152))</f>
        <v/>
      </c>
      <c r="AU36" s="24" t="str">
        <f>IF($B36="","",'3 INPUT SAP DATA'!$U40*K36*0.024*Data!L$18*(100%+Data!$B$152))</f>
        <v/>
      </c>
      <c r="AV36" s="24" t="str">
        <f>IF($B36="","",'3 INPUT SAP DATA'!$U40*L36*0.024*Data!M$18*(100%+Data!$B$152))</f>
        <v/>
      </c>
      <c r="AW36" s="24" t="str">
        <f>IF($B36="","",'3 INPUT SAP DATA'!$U40*M36*0.024*Data!N$18*(100%+Data!$B$152))</f>
        <v/>
      </c>
      <c r="AX36" s="24" t="str">
        <f>IF($B36="","",'3 INPUT SAP DATA'!$U40*N36*0.024*Data!O$18*(100%+Data!$B$152))</f>
        <v/>
      </c>
      <c r="AY36" s="24" t="str">
        <f>IF($B36="","",'3 INPUT SAP DATA'!V40*0.024*Data!D$18*Utilisation!BK36)</f>
        <v/>
      </c>
      <c r="AZ36" s="24" t="str">
        <f>IF($B36="","",'3 INPUT SAP DATA'!W40*0.024*Data!E$18*Utilisation!BL36)</f>
        <v/>
      </c>
      <c r="BA36" s="24" t="str">
        <f>IF($B36="","",'3 INPUT SAP DATA'!X40*0.024*Data!F$18*Utilisation!BM36)</f>
        <v/>
      </c>
      <c r="BB36" s="24" t="str">
        <f>IF($B36="","",'3 INPUT SAP DATA'!Y40*0.024*Data!G$18*Utilisation!BN36)</f>
        <v/>
      </c>
      <c r="BC36" s="24" t="str">
        <f>IF($B36="","",'3 INPUT SAP DATA'!Z40*0.024*Data!H$18*Utilisation!BO36)</f>
        <v/>
      </c>
      <c r="BD36" s="24" t="str">
        <f>IF($B36="","",'3 INPUT SAP DATA'!AA40*0.024*Data!I$18*Utilisation!BP36)</f>
        <v/>
      </c>
      <c r="BE36" s="24" t="str">
        <f>IF($B36="","",'3 INPUT SAP DATA'!AB40*0.024*Data!J$18*Utilisation!BQ36)</f>
        <v/>
      </c>
      <c r="BF36" s="24" t="str">
        <f>IF($B36="","",'3 INPUT SAP DATA'!AC40*0.024*Data!K$18*Utilisation!BR36)</f>
        <v/>
      </c>
      <c r="BG36" s="24" t="str">
        <f>IF($B36="","",'3 INPUT SAP DATA'!AD40*0.024*Data!L$18*Utilisation!BS36)</f>
        <v/>
      </c>
      <c r="BH36" s="24" t="str">
        <f>IF($B36="","",'3 INPUT SAP DATA'!AE40*0.024*Data!M$18*Utilisation!BT36)</f>
        <v/>
      </c>
      <c r="BI36" s="24" t="str">
        <f>IF($B36="","",'3 INPUT SAP DATA'!AF40*0.024*Data!N$18*Utilisation!BU36)</f>
        <v/>
      </c>
      <c r="BJ36" s="24" t="str">
        <f>IF($B36="","",'3 INPUT SAP DATA'!AG40*0.024*Data!O$18*Utilisation!BV36)</f>
        <v/>
      </c>
      <c r="BK36" s="24" t="str">
        <f>IF($B36="","",IHG!CI37*0.024*Data!D$18*Utilisation!BK36)</f>
        <v/>
      </c>
      <c r="BL36" s="24" t="str">
        <f>IF($B36="","",IHG!CJ37*0.024*Data!E$18*Utilisation!BL36)</f>
        <v/>
      </c>
      <c r="BM36" s="24" t="str">
        <f>IF($B36="","",IHG!CK37*0.024*Data!F$18*Utilisation!BM36)</f>
        <v/>
      </c>
      <c r="BN36" s="24" t="str">
        <f>IF($B36="","",IHG!CL37*0.024*Data!G$18*Utilisation!BN36)</f>
        <v/>
      </c>
      <c r="BO36" s="24" t="str">
        <f>IF($B36="","",IHG!CM37*0.024*Data!H$18*Utilisation!BO36)</f>
        <v/>
      </c>
      <c r="BP36" s="24" t="str">
        <f>IF($B36="","",IHG!CN37*0.024*Data!I$18*Utilisation!BP36)</f>
        <v/>
      </c>
      <c r="BQ36" s="24" t="str">
        <f>IF($B36="","",IHG!CO37*0.024*Data!J$18*Utilisation!BQ36)</f>
        <v/>
      </c>
      <c r="BR36" s="24" t="str">
        <f>IF($B36="","",IHG!CP37*0.024*Data!K$18*Utilisation!BR36)</f>
        <v/>
      </c>
      <c r="BS36" s="24" t="str">
        <f>IF($B36="","",IHG!CQ37*0.024*Data!L$18*Utilisation!BS36)</f>
        <v/>
      </c>
      <c r="BT36" s="24" t="str">
        <f>IF($B36="","",IHG!CR37*0.024*Data!M$18*Utilisation!BT36)</f>
        <v/>
      </c>
      <c r="BU36" s="24" t="str">
        <f>IF($B36="","",IHG!CS37*0.024*Data!N$18*Utilisation!BU36)</f>
        <v/>
      </c>
      <c r="BV36" s="24" t="str">
        <f>IF($B36="","",IHG!CT37*0.024*Data!O$18*Utilisation!BV36)</f>
        <v/>
      </c>
      <c r="BW36" s="24" t="str">
        <f t="shared" si="80"/>
        <v/>
      </c>
      <c r="BX36" s="24" t="str">
        <f t="shared" si="81"/>
        <v/>
      </c>
      <c r="BY36" s="24" t="str">
        <f t="shared" si="82"/>
        <v/>
      </c>
      <c r="BZ36" s="24" t="str">
        <f t="shared" si="83"/>
        <v/>
      </c>
      <c r="CA36" s="24" t="str">
        <f t="shared" si="84"/>
        <v/>
      </c>
      <c r="CB36" s="24" t="str">
        <f t="shared" si="85"/>
        <v/>
      </c>
      <c r="CC36" s="24" t="str">
        <f t="shared" si="86"/>
        <v/>
      </c>
      <c r="CD36" s="24" t="str">
        <f t="shared" si="87"/>
        <v/>
      </c>
      <c r="CE36" s="24" t="str">
        <f t="shared" si="88"/>
        <v/>
      </c>
      <c r="CF36" s="24" t="str">
        <f t="shared" si="89"/>
        <v/>
      </c>
      <c r="CG36" s="24" t="str">
        <f t="shared" si="90"/>
        <v/>
      </c>
      <c r="CH36" s="24" t="str">
        <f t="shared" si="91"/>
        <v/>
      </c>
      <c r="CI36" s="36"/>
      <c r="CJ36" s="85" t="str">
        <f>IF($B36="","",IF(BW36&lt;(SUM($BW36:$CH36)*Data!$B$170),Data!$B$171,100%))</f>
        <v/>
      </c>
      <c r="CK36" s="85" t="str">
        <f>IF($B36="","",IF(BX36&lt;(SUM($BW36:$CH36)*Data!$B$170),Data!$B$171,100%))</f>
        <v/>
      </c>
      <c r="CL36" s="85" t="str">
        <f>IF($B36="","",IF(BY36&lt;(SUM($BW36:$CH36)*Data!$B$170),Data!$B$171,100%))</f>
        <v/>
      </c>
      <c r="CM36" s="85" t="str">
        <f>IF($B36="","",IF(BZ36&lt;(SUM($BW36:$CH36)*Data!$B$170),Data!$B$171,100%))</f>
        <v/>
      </c>
      <c r="CN36" s="85" t="str">
        <f>IF($B36="","",IF(CA36&lt;(SUM($BW36:$CH36)*Data!$B$170),Data!$B$171,100%))</f>
        <v/>
      </c>
      <c r="CO36" s="85" t="str">
        <f>IF($B36="","",IF(CB36&lt;(SUM($BW36:$CH36)*Data!$B$170),Data!$B$171,100%))</f>
        <v/>
      </c>
      <c r="CP36" s="85" t="str">
        <f>IF($B36="","",IF(CC36&lt;(SUM($BW36:$CH36)*Data!$B$170),Data!$B$171,100%))</f>
        <v/>
      </c>
      <c r="CQ36" s="85" t="str">
        <f>IF($B36="","",IF(CD36&lt;(SUM($BW36:$CH36)*Data!$B$170),Data!$B$171,100%))</f>
        <v/>
      </c>
      <c r="CR36" s="85" t="str">
        <f>IF($B36="","",IF(CE36&lt;(SUM($BW36:$CH36)*Data!$B$170),Data!$B$171,100%))</f>
        <v/>
      </c>
      <c r="CS36" s="85" t="str">
        <f>IF($B36="","",IF(CF36&lt;(SUM($BW36:$CH36)*Data!$B$170),Data!$B$171,100%))</f>
        <v/>
      </c>
      <c r="CT36" s="85" t="str">
        <f>IF($B36="","",IF(CG36&lt;(SUM($BW36:$CH36)*Data!$B$170),Data!$B$171,100%))</f>
        <v/>
      </c>
      <c r="CU36" s="85" t="str">
        <f>IF($B36="","",IF(CH36&lt;(SUM($BW36:$CH36)*Data!$B$170),Data!$B$171,100%))</f>
        <v/>
      </c>
      <c r="CV36" s="39"/>
      <c r="CW36" s="24" t="str">
        <f t="shared" si="92"/>
        <v/>
      </c>
      <c r="CX36" s="24" t="str">
        <f t="shared" si="93"/>
        <v/>
      </c>
      <c r="CY36" s="24" t="str">
        <f t="shared" si="94"/>
        <v/>
      </c>
      <c r="CZ36" s="24" t="str">
        <f t="shared" si="95"/>
        <v/>
      </c>
      <c r="DA36" s="24" t="str">
        <f t="shared" si="96"/>
        <v/>
      </c>
      <c r="DB36" s="24" t="str">
        <f t="shared" si="97"/>
        <v/>
      </c>
      <c r="DC36" s="24" t="str">
        <f t="shared" si="98"/>
        <v/>
      </c>
      <c r="DD36" s="24" t="str">
        <f t="shared" si="99"/>
        <v/>
      </c>
      <c r="DE36" s="24" t="str">
        <f t="shared" si="100"/>
        <v/>
      </c>
      <c r="DF36" s="24" t="str">
        <f t="shared" si="101"/>
        <v/>
      </c>
      <c r="DG36" s="24" t="str">
        <f t="shared" si="102"/>
        <v/>
      </c>
      <c r="DH36" s="24" t="str">
        <f t="shared" si="103"/>
        <v/>
      </c>
      <c r="DI36" s="24" t="str">
        <f t="shared" si="104"/>
        <v/>
      </c>
      <c r="DJ36" s="24" t="str">
        <f t="shared" si="105"/>
        <v/>
      </c>
      <c r="DK36" s="24" t="str">
        <f t="shared" si="106"/>
        <v/>
      </c>
      <c r="DL36" s="24" t="str">
        <f t="shared" si="107"/>
        <v/>
      </c>
      <c r="DM36" s="24" t="str">
        <f t="shared" si="108"/>
        <v/>
      </c>
      <c r="DN36" s="24" t="str">
        <f t="shared" si="109"/>
        <v/>
      </c>
      <c r="DO36" s="24" t="str">
        <f t="shared" si="110"/>
        <v/>
      </c>
      <c r="DP36" s="24" t="str">
        <f t="shared" si="111"/>
        <v/>
      </c>
      <c r="DQ36" s="24" t="str">
        <f t="shared" si="112"/>
        <v/>
      </c>
      <c r="DR36" s="24" t="str">
        <f t="shared" si="113"/>
        <v/>
      </c>
      <c r="DS36" s="24" t="str">
        <f t="shared" si="114"/>
        <v/>
      </c>
      <c r="DT36" s="24" t="str">
        <f t="shared" si="115"/>
        <v/>
      </c>
      <c r="DU36" s="24" t="str">
        <f t="shared" si="116"/>
        <v/>
      </c>
      <c r="DV36" s="24" t="str">
        <f t="shared" si="117"/>
        <v/>
      </c>
      <c r="DW36" s="24" t="str">
        <f t="shared" si="118"/>
        <v/>
      </c>
      <c r="DX36" s="24" t="str">
        <f t="shared" si="119"/>
        <v/>
      </c>
      <c r="DY36" s="24" t="str">
        <f t="shared" si="120"/>
        <v/>
      </c>
      <c r="DZ36" s="24" t="str">
        <f t="shared" si="121"/>
        <v/>
      </c>
      <c r="EA36" s="24" t="str">
        <f t="shared" si="122"/>
        <v/>
      </c>
      <c r="EB36" s="24" t="str">
        <f t="shared" si="123"/>
        <v/>
      </c>
      <c r="EC36" s="24" t="str">
        <f t="shared" si="124"/>
        <v/>
      </c>
      <c r="ED36" s="24" t="str">
        <f t="shared" si="125"/>
        <v/>
      </c>
      <c r="EE36" s="24" t="str">
        <f t="shared" si="126"/>
        <v/>
      </c>
      <c r="EF36" s="24" t="str">
        <f t="shared" si="129"/>
        <v/>
      </c>
      <c r="EG36" s="24" t="str">
        <f t="shared" si="130"/>
        <v/>
      </c>
      <c r="EH36" s="24" t="str">
        <f t="shared" si="131"/>
        <v/>
      </c>
      <c r="EI36" s="85" t="str">
        <f t="shared" si="43"/>
        <v/>
      </c>
      <c r="EJ36" s="85" t="str">
        <f>IF($B36="","",MAX(0,EI36-Data!$B$166))</f>
        <v/>
      </c>
      <c r="EK36" s="88" t="str">
        <f>IF($B36="","",IF($EJ36&gt;0,
AY36*($EG36*Data!$B$166/$EH36),
AY36))</f>
        <v/>
      </c>
      <c r="EL36" s="88" t="str">
        <f>IF($B36="","",IF($EJ36&gt;0,
AZ36*($EG36*Data!$B$166/$EH36),
AZ36))</f>
        <v/>
      </c>
      <c r="EM36" s="88" t="str">
        <f>IF($B36="","",IF($EJ36&gt;0,
BA36*($EG36*Data!$B$166/$EH36),
BA36))</f>
        <v/>
      </c>
      <c r="EN36" s="88" t="str">
        <f>IF($B36="","",IF($EJ36&gt;0,
BB36*($EG36*Data!$B$166/$EH36),
BB36))</f>
        <v/>
      </c>
      <c r="EO36" s="88" t="str">
        <f>IF($B36="","",IF($EJ36&gt;0,
BC36*($EG36*Data!$B$166/$EH36),
BC36))</f>
        <v/>
      </c>
      <c r="EP36" s="88" t="str">
        <f>IF($B36="","",IF($EJ36&gt;0,
BD36*($EG36*Data!$B$166/$EH36),
BD36))</f>
        <v/>
      </c>
      <c r="EQ36" s="88" t="str">
        <f>IF($B36="","",IF($EJ36&gt;0,
BE36*($EG36*Data!$B$166/$EH36),
BE36))</f>
        <v/>
      </c>
      <c r="ER36" s="88" t="str">
        <f>IF($B36="","",IF($EJ36&gt;0,
BF36*($EG36*Data!$B$166/$EH36),
BF36))</f>
        <v/>
      </c>
      <c r="ES36" s="88" t="str">
        <f>IF($B36="","",IF($EJ36&gt;0,
BG36*($EG36*Data!$B$166/$EH36),
BG36))</f>
        <v/>
      </c>
      <c r="ET36" s="88" t="str">
        <f>IF($B36="","",IF($EJ36&gt;0,
BH36*($EG36*Data!$B$166/$EH36),
BH36))</f>
        <v/>
      </c>
      <c r="EU36" s="88" t="str">
        <f>IF($B36="","",IF($EJ36&gt;0,
BI36*($EG36*Data!$B$166/$EH36),
BI36))</f>
        <v/>
      </c>
      <c r="EV36" s="88" t="str">
        <f>IF($B36="","",IF($EJ36&gt;0,
BJ36*($EG36*Data!$B$166/$EH36),
BJ36))</f>
        <v/>
      </c>
      <c r="EW36" s="88" t="str">
        <f t="shared" si="127"/>
        <v/>
      </c>
      <c r="EX36" s="85" t="str">
        <f t="shared" si="128"/>
        <v/>
      </c>
      <c r="EY36" s="88" t="str">
        <f t="shared" si="44"/>
        <v/>
      </c>
      <c r="EZ36" s="24" t="str">
        <f t="shared" si="45"/>
        <v/>
      </c>
      <c r="FA36" s="24" t="str">
        <f t="shared" si="46"/>
        <v/>
      </c>
      <c r="FB36" s="24" t="str">
        <f t="shared" si="47"/>
        <v/>
      </c>
      <c r="FC36" s="24" t="str">
        <f t="shared" si="48"/>
        <v/>
      </c>
      <c r="FD36" s="24" t="str">
        <f t="shared" si="49"/>
        <v/>
      </c>
      <c r="FE36" s="24" t="str">
        <f t="shared" si="50"/>
        <v/>
      </c>
      <c r="FF36" s="24" t="str">
        <f t="shared" si="51"/>
        <v/>
      </c>
      <c r="FG36" s="24" t="str">
        <f t="shared" si="52"/>
        <v/>
      </c>
      <c r="FH36" s="24" t="str">
        <f t="shared" si="53"/>
        <v/>
      </c>
      <c r="FI36" s="24" t="str">
        <f t="shared" si="54"/>
        <v/>
      </c>
      <c r="FJ36" s="24" t="str">
        <f t="shared" si="55"/>
        <v/>
      </c>
      <c r="FK36" s="24" t="str">
        <f t="shared" si="56"/>
        <v/>
      </c>
      <c r="FL36" s="24" t="str">
        <f t="shared" si="57"/>
        <v/>
      </c>
      <c r="FM36" s="24" t="str">
        <f t="shared" si="58"/>
        <v/>
      </c>
      <c r="FN36" s="24" t="str">
        <f t="shared" si="59"/>
        <v/>
      </c>
      <c r="FO36" s="24" t="str">
        <f t="shared" si="60"/>
        <v/>
      </c>
      <c r="FP36" s="24" t="str">
        <f t="shared" si="61"/>
        <v/>
      </c>
      <c r="FQ36" s="24" t="str">
        <f t="shared" si="62"/>
        <v/>
      </c>
      <c r="FR36" s="24" t="str">
        <f t="shared" si="63"/>
        <v/>
      </c>
      <c r="FS36" s="24" t="str">
        <f t="shared" si="64"/>
        <v/>
      </c>
      <c r="FT36" s="24" t="str">
        <f t="shared" si="65"/>
        <v/>
      </c>
      <c r="FU36" s="24" t="str">
        <f t="shared" si="66"/>
        <v/>
      </c>
      <c r="FV36" s="24" t="str">
        <f t="shared" si="67"/>
        <v/>
      </c>
      <c r="FW36" s="24" t="str">
        <f t="shared" si="68"/>
        <v/>
      </c>
      <c r="FX36" s="24" t="str">
        <f t="shared" si="69"/>
        <v/>
      </c>
      <c r="FY36" s="24" t="str">
        <f t="shared" si="70"/>
        <v/>
      </c>
      <c r="FZ36" s="24" t="str">
        <f t="shared" si="71"/>
        <v/>
      </c>
      <c r="GA36" s="24" t="str">
        <f t="shared" si="72"/>
        <v/>
      </c>
      <c r="GB36" s="24" t="str">
        <f t="shared" si="73"/>
        <v/>
      </c>
      <c r="GC36" s="24" t="str">
        <f t="shared" si="74"/>
        <v/>
      </c>
      <c r="GD36" s="24" t="str">
        <f t="shared" si="75"/>
        <v/>
      </c>
      <c r="GE36" s="24" t="str">
        <f t="shared" si="76"/>
        <v/>
      </c>
      <c r="GF36" s="24" t="str">
        <f t="shared" si="77"/>
        <v/>
      </c>
      <c r="GG36" s="24" t="str">
        <f t="shared" si="78"/>
        <v/>
      </c>
      <c r="GH36" s="24" t="str">
        <f t="shared" si="79"/>
        <v/>
      </c>
    </row>
    <row r="37" spans="2:190" s="17" customFormat="1" ht="19.899999999999999" customHeight="1">
      <c r="B37" s="16" t="str">
        <f>IF('3 INPUT SAP DATA'!H41="","",'3 INPUT SAP DATA'!H41)</f>
        <v/>
      </c>
      <c r="C37" s="176" t="str">
        <f>IF($B37="", "", Data!D$22 - INDEX(SAP10TableU1, MATCH('3 INPUT SAP DATA'!$C$6, Data!$C$26:$C$47, 0), MATCH(SHD!BW$8, Data!$D$25:$O$25, 0)))</f>
        <v/>
      </c>
      <c r="D37" s="176" t="str">
        <f>IF($B37="", "", Data!E$22 - INDEX(SAP10TableU1, MATCH('3 INPUT SAP DATA'!$C$6, Data!$C$26:$C$47, 0), MATCH(SHD!BX$8, Data!$D$25:$O$25, 0)))</f>
        <v/>
      </c>
      <c r="E37" s="176" t="str">
        <f>IF($B37="", "", Data!F$22 - INDEX(SAP10TableU1, MATCH('3 INPUT SAP DATA'!$C$6, Data!$C$26:$C$47, 0), MATCH(SHD!BY$8, Data!$D$25:$O$25, 0)))</f>
        <v/>
      </c>
      <c r="F37" s="176" t="str">
        <f>IF($B37="", "", Data!G$22 - INDEX(SAP10TableU1, MATCH('3 INPUT SAP DATA'!$C$6, Data!$C$26:$C$47, 0), MATCH(SHD!BZ$8, Data!$D$25:$O$25, 0)))</f>
        <v/>
      </c>
      <c r="G37" s="176" t="str">
        <f>IF($B37="", "", Data!H$22 - INDEX(SAP10TableU1, MATCH('3 INPUT SAP DATA'!$C$6, Data!$C$26:$C$47, 0), MATCH(SHD!CA$8, Data!$D$25:$O$25, 0)))</f>
        <v/>
      </c>
      <c r="H37" s="176" t="str">
        <f>IF($B37="", "", Data!I$22 - INDEX(SAP10TableU1, MATCH('3 INPUT SAP DATA'!$C$6, Data!$C$26:$C$47, 0), MATCH(SHD!CB$8, Data!$D$25:$O$25, 0)))</f>
        <v/>
      </c>
      <c r="I37" s="176" t="str">
        <f>IF($B37="", "", Data!J$22 - INDEX(SAP10TableU1, MATCH('3 INPUT SAP DATA'!$C$6, Data!$C$26:$C$47, 0), MATCH(SHD!CC$8, Data!$D$25:$O$25, 0)))</f>
        <v/>
      </c>
      <c r="J37" s="176" t="str">
        <f>IF($B37="", "", Data!K$22 - INDEX(SAP10TableU1, MATCH('3 INPUT SAP DATA'!$C$6, Data!$C$26:$C$47, 0), MATCH(SHD!CD$8, Data!$D$25:$O$25, 0)))</f>
        <v/>
      </c>
      <c r="K37" s="176" t="str">
        <f>IF($B37="", "", Data!L$22 - INDEX(SAP10TableU1, MATCH('3 INPUT SAP DATA'!$C$6, Data!$C$26:$C$47, 0), MATCH(SHD!CE$8, Data!$D$25:$O$25, 0)))</f>
        <v/>
      </c>
      <c r="L37" s="176" t="str">
        <f>IF($B37="", "", Data!M$22 - INDEX(SAP10TableU1, MATCH('3 INPUT SAP DATA'!$C$6, Data!$C$26:$C$47, 0), MATCH(SHD!CF$8, Data!$D$25:$O$25, 0)))</f>
        <v/>
      </c>
      <c r="M37" s="176" t="str">
        <f>IF($B37="", "", Data!N$22 - INDEX(SAP10TableU1, MATCH('3 INPUT SAP DATA'!$C$6, Data!$C$26:$C$47, 0), MATCH(SHD!CG$8, Data!$D$25:$O$25, 0)))</f>
        <v/>
      </c>
      <c r="N37" s="176" t="str">
        <f>IF($B37="", "", Data!O$22 - INDEX(SAP10TableU1, MATCH('3 INPUT SAP DATA'!$C$6, Data!$C$26:$C$47, 0), MATCH(SHD!CH$8, Data!$D$25:$O$25, 0)))</f>
        <v/>
      </c>
      <c r="O37" s="24" t="str">
        <f>IF($B37="","",'Infiltration &amp; Ventilation'!H37*0.33*'Infiltration &amp; Ventilation'!$D37*C37*0.024*Data!D$18)</f>
        <v/>
      </c>
      <c r="P37" s="24" t="str">
        <f>IF($B37="","",'Infiltration &amp; Ventilation'!I37*0.33*'Infiltration &amp; Ventilation'!$D37*D37*0.024*Data!E$18)</f>
        <v/>
      </c>
      <c r="Q37" s="24" t="str">
        <f>IF($B37="","",'Infiltration &amp; Ventilation'!J37*0.33*'Infiltration &amp; Ventilation'!$D37*E37*0.024*Data!F$18)</f>
        <v/>
      </c>
      <c r="R37" s="24" t="str">
        <f>IF($B37="","",'Infiltration &amp; Ventilation'!K37*0.33*'Infiltration &amp; Ventilation'!$D37*F37*0.024*Data!G$18)</f>
        <v/>
      </c>
      <c r="S37" s="24" t="str">
        <f>IF($B37="","",'Infiltration &amp; Ventilation'!L37*0.33*'Infiltration &amp; Ventilation'!$D37*G37*0.024*Data!H$18)</f>
        <v/>
      </c>
      <c r="T37" s="24" t="str">
        <f>IF($B37="","",'Infiltration &amp; Ventilation'!M37*0.33*'Infiltration &amp; Ventilation'!$D37*H37*0.024*Data!I$18)</f>
        <v/>
      </c>
      <c r="U37" s="24" t="str">
        <f>IF($B37="","",'Infiltration &amp; Ventilation'!N37*0.33*'Infiltration &amp; Ventilation'!$D37*I37*0.024*Data!J$18)</f>
        <v/>
      </c>
      <c r="V37" s="24" t="str">
        <f>IF($B37="","",'Infiltration &amp; Ventilation'!O37*0.33*'Infiltration &amp; Ventilation'!$D37*J37*0.024*Data!K$18)</f>
        <v/>
      </c>
      <c r="W37" s="24" t="str">
        <f>IF($B37="","",'Infiltration &amp; Ventilation'!P37*0.33*'Infiltration &amp; Ventilation'!$D37*K37*0.024*Data!L$18)</f>
        <v/>
      </c>
      <c r="X37" s="24" t="str">
        <f>IF($B37="","",'Infiltration &amp; Ventilation'!Q37*0.33*'Infiltration &amp; Ventilation'!$D37*L37*0.024*Data!M$18)</f>
        <v/>
      </c>
      <c r="Y37" s="24" t="str">
        <f>IF($B37="","",'Infiltration &amp; Ventilation'!R37*0.33*'Infiltration &amp; Ventilation'!$D37*M37*0.024*Data!N$18)</f>
        <v/>
      </c>
      <c r="Z37" s="24" t="str">
        <f>IF($B37="","",'Infiltration &amp; Ventilation'!S37*0.33*'Infiltration &amp; Ventilation'!$D37*N37*0.024*Data!O$18)</f>
        <v/>
      </c>
      <c r="AA37" s="24" t="str">
        <f>IF($B37="","",'Infiltration &amp; Ventilation'!T37*0.33*'Infiltration &amp; Ventilation'!$D37*C37*0.024*Data!D$18*(100%+Data!$B$162))</f>
        <v/>
      </c>
      <c r="AB37" s="24" t="str">
        <f>IF($B37="","",'Infiltration &amp; Ventilation'!U37*0.33*'Infiltration &amp; Ventilation'!$D37*D37*0.024*Data!E$18*(100%+Data!$B$162))</f>
        <v/>
      </c>
      <c r="AC37" s="24" t="str">
        <f>IF($B37="","",'Infiltration &amp; Ventilation'!V37*0.33*'Infiltration &amp; Ventilation'!$D37*E37*0.024*Data!F$18*(100%+Data!$B$162))</f>
        <v/>
      </c>
      <c r="AD37" s="24" t="str">
        <f>IF($B37="","",'Infiltration &amp; Ventilation'!W37*0.33*'Infiltration &amp; Ventilation'!$D37*F37*0.024*Data!G$18*(100%+Data!$B$162))</f>
        <v/>
      </c>
      <c r="AE37" s="24" t="str">
        <f>IF($B37="","",'Infiltration &amp; Ventilation'!X37*0.33*'Infiltration &amp; Ventilation'!$D37*G37*0.024*Data!H$18*(100%+Data!$B$162))</f>
        <v/>
      </c>
      <c r="AF37" s="24" t="str">
        <f>IF($B37="","",'Infiltration &amp; Ventilation'!Y37*0.33*'Infiltration &amp; Ventilation'!$D37*H37*0.024*Data!I$18*(100%+Data!$B$162))</f>
        <v/>
      </c>
      <c r="AG37" s="24" t="str">
        <f>IF($B37="","",'Infiltration &amp; Ventilation'!Z37*0.33*'Infiltration &amp; Ventilation'!$D37*I37*0.024*Data!J$18*(100%+Data!$B$162))</f>
        <v/>
      </c>
      <c r="AH37" s="24" t="str">
        <f>IF($B37="","",'Infiltration &amp; Ventilation'!AA37*0.33*'Infiltration &amp; Ventilation'!$D37*J37*0.024*Data!K$18*(100%+Data!$B$162))</f>
        <v/>
      </c>
      <c r="AI37" s="24" t="str">
        <f>IF($B37="","",'Infiltration &amp; Ventilation'!AB37*0.33*'Infiltration &amp; Ventilation'!$D37*K37*0.024*Data!L$18*(100%+Data!$B$162))</f>
        <v/>
      </c>
      <c r="AJ37" s="24" t="str">
        <f>IF($B37="","",'Infiltration &amp; Ventilation'!AC37*0.33*'Infiltration &amp; Ventilation'!$D37*L37*0.024*Data!M$18*(100%+Data!$B$162))</f>
        <v/>
      </c>
      <c r="AK37" s="24" t="str">
        <f>IF($B37="","",'Infiltration &amp; Ventilation'!AD37*0.33*'Infiltration &amp; Ventilation'!$D37*M37*0.024*Data!N$18*(100%+Data!$B$162))</f>
        <v/>
      </c>
      <c r="AL37" s="24" t="str">
        <f>IF($B37="","",'Infiltration &amp; Ventilation'!AE37*0.33*'Infiltration &amp; Ventilation'!$D37*N37*0.024*Data!O$18*(100%+Data!$B$162))</f>
        <v/>
      </c>
      <c r="AM37" s="24" t="str">
        <f>IF($B37="","",'3 INPUT SAP DATA'!$U41*C37*0.024*Data!D$18*(100%+Data!$B$152))</f>
        <v/>
      </c>
      <c r="AN37" s="24" t="str">
        <f>IF($B37="","",'3 INPUT SAP DATA'!$U41*D37*0.024*Data!E$18*(100%+Data!$B$152))</f>
        <v/>
      </c>
      <c r="AO37" s="24" t="str">
        <f>IF($B37="","",'3 INPUT SAP DATA'!$U41*E37*0.024*Data!F$18*(100%+Data!$B$152))</f>
        <v/>
      </c>
      <c r="AP37" s="24" t="str">
        <f>IF($B37="","",'3 INPUT SAP DATA'!$U41*F37*0.024*Data!G$18*(100%+Data!$B$152))</f>
        <v/>
      </c>
      <c r="AQ37" s="24" t="str">
        <f>IF($B37="","",'3 INPUT SAP DATA'!$U41*G37*0.024*Data!H$18*(100%+Data!$B$152))</f>
        <v/>
      </c>
      <c r="AR37" s="24" t="str">
        <f>IF($B37="","",'3 INPUT SAP DATA'!$U41*H37*0.024*Data!I$18*(100%+Data!$B$152))</f>
        <v/>
      </c>
      <c r="AS37" s="24" t="str">
        <f>IF($B37="","",'3 INPUT SAP DATA'!$U41*I37*0.024*Data!J$18*(100%+Data!$B$152))</f>
        <v/>
      </c>
      <c r="AT37" s="24" t="str">
        <f>IF($B37="","",'3 INPUT SAP DATA'!$U41*J37*0.024*Data!K$18*(100%+Data!$B$152))</f>
        <v/>
      </c>
      <c r="AU37" s="24" t="str">
        <f>IF($B37="","",'3 INPUT SAP DATA'!$U41*K37*0.024*Data!L$18*(100%+Data!$B$152))</f>
        <v/>
      </c>
      <c r="AV37" s="24" t="str">
        <f>IF($B37="","",'3 INPUT SAP DATA'!$U41*L37*0.024*Data!M$18*(100%+Data!$B$152))</f>
        <v/>
      </c>
      <c r="AW37" s="24" t="str">
        <f>IF($B37="","",'3 INPUT SAP DATA'!$U41*M37*0.024*Data!N$18*(100%+Data!$B$152))</f>
        <v/>
      </c>
      <c r="AX37" s="24" t="str">
        <f>IF($B37="","",'3 INPUT SAP DATA'!$U41*N37*0.024*Data!O$18*(100%+Data!$B$152))</f>
        <v/>
      </c>
      <c r="AY37" s="24" t="str">
        <f>IF($B37="","",'3 INPUT SAP DATA'!V41*0.024*Data!D$18*Utilisation!BK37)</f>
        <v/>
      </c>
      <c r="AZ37" s="24" t="str">
        <f>IF($B37="","",'3 INPUT SAP DATA'!W41*0.024*Data!E$18*Utilisation!BL37)</f>
        <v/>
      </c>
      <c r="BA37" s="24" t="str">
        <f>IF($B37="","",'3 INPUT SAP DATA'!X41*0.024*Data!F$18*Utilisation!BM37)</f>
        <v/>
      </c>
      <c r="BB37" s="24" t="str">
        <f>IF($B37="","",'3 INPUT SAP DATA'!Y41*0.024*Data!G$18*Utilisation!BN37)</f>
        <v/>
      </c>
      <c r="BC37" s="24" t="str">
        <f>IF($B37="","",'3 INPUT SAP DATA'!Z41*0.024*Data!H$18*Utilisation!BO37)</f>
        <v/>
      </c>
      <c r="BD37" s="24" t="str">
        <f>IF($B37="","",'3 INPUT SAP DATA'!AA41*0.024*Data!I$18*Utilisation!BP37)</f>
        <v/>
      </c>
      <c r="BE37" s="24" t="str">
        <f>IF($B37="","",'3 INPUT SAP DATA'!AB41*0.024*Data!J$18*Utilisation!BQ37)</f>
        <v/>
      </c>
      <c r="BF37" s="24" t="str">
        <f>IF($B37="","",'3 INPUT SAP DATA'!AC41*0.024*Data!K$18*Utilisation!BR37)</f>
        <v/>
      </c>
      <c r="BG37" s="24" t="str">
        <f>IF($B37="","",'3 INPUT SAP DATA'!AD41*0.024*Data!L$18*Utilisation!BS37)</f>
        <v/>
      </c>
      <c r="BH37" s="24" t="str">
        <f>IF($B37="","",'3 INPUT SAP DATA'!AE41*0.024*Data!M$18*Utilisation!BT37)</f>
        <v/>
      </c>
      <c r="BI37" s="24" t="str">
        <f>IF($B37="","",'3 INPUT SAP DATA'!AF41*0.024*Data!N$18*Utilisation!BU37)</f>
        <v/>
      </c>
      <c r="BJ37" s="24" t="str">
        <f>IF($B37="","",'3 INPUT SAP DATA'!AG41*0.024*Data!O$18*Utilisation!BV37)</f>
        <v/>
      </c>
      <c r="BK37" s="24" t="str">
        <f>IF($B37="","",IHG!CI38*0.024*Data!D$18*Utilisation!BK37)</f>
        <v/>
      </c>
      <c r="BL37" s="24" t="str">
        <f>IF($B37="","",IHG!CJ38*0.024*Data!E$18*Utilisation!BL37)</f>
        <v/>
      </c>
      <c r="BM37" s="24" t="str">
        <f>IF($B37="","",IHG!CK38*0.024*Data!F$18*Utilisation!BM37)</f>
        <v/>
      </c>
      <c r="BN37" s="24" t="str">
        <f>IF($B37="","",IHG!CL38*0.024*Data!G$18*Utilisation!BN37)</f>
        <v/>
      </c>
      <c r="BO37" s="24" t="str">
        <f>IF($B37="","",IHG!CM38*0.024*Data!H$18*Utilisation!BO37)</f>
        <v/>
      </c>
      <c r="BP37" s="24" t="str">
        <f>IF($B37="","",IHG!CN38*0.024*Data!I$18*Utilisation!BP37)</f>
        <v/>
      </c>
      <c r="BQ37" s="24" t="str">
        <f>IF($B37="","",IHG!CO38*0.024*Data!J$18*Utilisation!BQ37)</f>
        <v/>
      </c>
      <c r="BR37" s="24" t="str">
        <f>IF($B37="","",IHG!CP38*0.024*Data!K$18*Utilisation!BR37)</f>
        <v/>
      </c>
      <c r="BS37" s="24" t="str">
        <f>IF($B37="","",IHG!CQ38*0.024*Data!L$18*Utilisation!BS37)</f>
        <v/>
      </c>
      <c r="BT37" s="24" t="str">
        <f>IF($B37="","",IHG!CR38*0.024*Data!M$18*Utilisation!BT37)</f>
        <v/>
      </c>
      <c r="BU37" s="24" t="str">
        <f>IF($B37="","",IHG!CS38*0.024*Data!N$18*Utilisation!BU37)</f>
        <v/>
      </c>
      <c r="BV37" s="24" t="str">
        <f>IF($B37="","",IHG!CT38*0.024*Data!O$18*Utilisation!BV37)</f>
        <v/>
      </c>
      <c r="BW37" s="24" t="str">
        <f t="shared" si="80"/>
        <v/>
      </c>
      <c r="BX37" s="24" t="str">
        <f t="shared" si="81"/>
        <v/>
      </c>
      <c r="BY37" s="24" t="str">
        <f t="shared" si="82"/>
        <v/>
      </c>
      <c r="BZ37" s="24" t="str">
        <f t="shared" si="83"/>
        <v/>
      </c>
      <c r="CA37" s="24" t="str">
        <f t="shared" si="84"/>
        <v/>
      </c>
      <c r="CB37" s="24" t="str">
        <f t="shared" si="85"/>
        <v/>
      </c>
      <c r="CC37" s="24" t="str">
        <f t="shared" si="86"/>
        <v/>
      </c>
      <c r="CD37" s="24" t="str">
        <f t="shared" si="87"/>
        <v/>
      </c>
      <c r="CE37" s="24" t="str">
        <f t="shared" si="88"/>
        <v/>
      </c>
      <c r="CF37" s="24" t="str">
        <f t="shared" si="89"/>
        <v/>
      </c>
      <c r="CG37" s="24" t="str">
        <f t="shared" si="90"/>
        <v/>
      </c>
      <c r="CH37" s="24" t="str">
        <f t="shared" si="91"/>
        <v/>
      </c>
      <c r="CI37" s="36"/>
      <c r="CJ37" s="85" t="str">
        <f>IF($B37="","",IF(BW37&lt;(SUM($BW37:$CH37)*Data!$B$170),Data!$B$171,100%))</f>
        <v/>
      </c>
      <c r="CK37" s="85" t="str">
        <f>IF($B37="","",IF(BX37&lt;(SUM($BW37:$CH37)*Data!$B$170),Data!$B$171,100%))</f>
        <v/>
      </c>
      <c r="CL37" s="85" t="str">
        <f>IF($B37="","",IF(BY37&lt;(SUM($BW37:$CH37)*Data!$B$170),Data!$B$171,100%))</f>
        <v/>
      </c>
      <c r="CM37" s="85" t="str">
        <f>IF($B37="","",IF(BZ37&lt;(SUM($BW37:$CH37)*Data!$B$170),Data!$B$171,100%))</f>
        <v/>
      </c>
      <c r="CN37" s="85" t="str">
        <f>IF($B37="","",IF(CA37&lt;(SUM($BW37:$CH37)*Data!$B$170),Data!$B$171,100%))</f>
        <v/>
      </c>
      <c r="CO37" s="85" t="str">
        <f>IF($B37="","",IF(CB37&lt;(SUM($BW37:$CH37)*Data!$B$170),Data!$B$171,100%))</f>
        <v/>
      </c>
      <c r="CP37" s="85" t="str">
        <f>IF($B37="","",IF(CC37&lt;(SUM($BW37:$CH37)*Data!$B$170),Data!$B$171,100%))</f>
        <v/>
      </c>
      <c r="CQ37" s="85" t="str">
        <f>IF($B37="","",IF(CD37&lt;(SUM($BW37:$CH37)*Data!$B$170),Data!$B$171,100%))</f>
        <v/>
      </c>
      <c r="CR37" s="85" t="str">
        <f>IF($B37="","",IF(CE37&lt;(SUM($BW37:$CH37)*Data!$B$170),Data!$B$171,100%))</f>
        <v/>
      </c>
      <c r="CS37" s="85" t="str">
        <f>IF($B37="","",IF(CF37&lt;(SUM($BW37:$CH37)*Data!$B$170),Data!$B$171,100%))</f>
        <v/>
      </c>
      <c r="CT37" s="85" t="str">
        <f>IF($B37="","",IF(CG37&lt;(SUM($BW37:$CH37)*Data!$B$170),Data!$B$171,100%))</f>
        <v/>
      </c>
      <c r="CU37" s="85" t="str">
        <f>IF($B37="","",IF(CH37&lt;(SUM($BW37:$CH37)*Data!$B$170),Data!$B$171,100%))</f>
        <v/>
      </c>
      <c r="CV37" s="39"/>
      <c r="CW37" s="24" t="str">
        <f t="shared" si="92"/>
        <v/>
      </c>
      <c r="CX37" s="24" t="str">
        <f t="shared" si="93"/>
        <v/>
      </c>
      <c r="CY37" s="24" t="str">
        <f t="shared" si="94"/>
        <v/>
      </c>
      <c r="CZ37" s="24" t="str">
        <f t="shared" si="95"/>
        <v/>
      </c>
      <c r="DA37" s="24" t="str">
        <f t="shared" si="96"/>
        <v/>
      </c>
      <c r="DB37" s="24" t="str">
        <f t="shared" si="97"/>
        <v/>
      </c>
      <c r="DC37" s="24" t="str">
        <f t="shared" si="98"/>
        <v/>
      </c>
      <c r="DD37" s="24" t="str">
        <f t="shared" si="99"/>
        <v/>
      </c>
      <c r="DE37" s="24" t="str">
        <f t="shared" si="100"/>
        <v/>
      </c>
      <c r="DF37" s="24" t="str">
        <f t="shared" si="101"/>
        <v/>
      </c>
      <c r="DG37" s="24" t="str">
        <f t="shared" si="102"/>
        <v/>
      </c>
      <c r="DH37" s="24" t="str">
        <f t="shared" si="103"/>
        <v/>
      </c>
      <c r="DI37" s="24" t="str">
        <f t="shared" si="104"/>
        <v/>
      </c>
      <c r="DJ37" s="24" t="str">
        <f t="shared" si="105"/>
        <v/>
      </c>
      <c r="DK37" s="24" t="str">
        <f t="shared" si="106"/>
        <v/>
      </c>
      <c r="DL37" s="24" t="str">
        <f t="shared" si="107"/>
        <v/>
      </c>
      <c r="DM37" s="24" t="str">
        <f t="shared" si="108"/>
        <v/>
      </c>
      <c r="DN37" s="24" t="str">
        <f t="shared" si="109"/>
        <v/>
      </c>
      <c r="DO37" s="24" t="str">
        <f t="shared" si="110"/>
        <v/>
      </c>
      <c r="DP37" s="24" t="str">
        <f t="shared" si="111"/>
        <v/>
      </c>
      <c r="DQ37" s="24" t="str">
        <f t="shared" si="112"/>
        <v/>
      </c>
      <c r="DR37" s="24" t="str">
        <f t="shared" si="113"/>
        <v/>
      </c>
      <c r="DS37" s="24" t="str">
        <f t="shared" si="114"/>
        <v/>
      </c>
      <c r="DT37" s="24" t="str">
        <f t="shared" si="115"/>
        <v/>
      </c>
      <c r="DU37" s="24" t="str">
        <f t="shared" si="116"/>
        <v/>
      </c>
      <c r="DV37" s="24" t="str">
        <f t="shared" si="117"/>
        <v/>
      </c>
      <c r="DW37" s="24" t="str">
        <f t="shared" si="118"/>
        <v/>
      </c>
      <c r="DX37" s="24" t="str">
        <f t="shared" si="119"/>
        <v/>
      </c>
      <c r="DY37" s="24" t="str">
        <f t="shared" si="120"/>
        <v/>
      </c>
      <c r="DZ37" s="24" t="str">
        <f t="shared" si="121"/>
        <v/>
      </c>
      <c r="EA37" s="24" t="str">
        <f t="shared" si="122"/>
        <v/>
      </c>
      <c r="EB37" s="24" t="str">
        <f t="shared" si="123"/>
        <v/>
      </c>
      <c r="EC37" s="24" t="str">
        <f t="shared" si="124"/>
        <v/>
      </c>
      <c r="ED37" s="24" t="str">
        <f t="shared" si="125"/>
        <v/>
      </c>
      <c r="EE37" s="24" t="str">
        <f t="shared" si="126"/>
        <v/>
      </c>
      <c r="EF37" s="24" t="str">
        <f t="shared" si="129"/>
        <v/>
      </c>
      <c r="EG37" s="24" t="str">
        <f t="shared" si="130"/>
        <v/>
      </c>
      <c r="EH37" s="24" t="str">
        <f t="shared" si="131"/>
        <v/>
      </c>
      <c r="EI37" s="85" t="str">
        <f t="shared" si="43"/>
        <v/>
      </c>
      <c r="EJ37" s="85" t="str">
        <f>IF($B37="","",MAX(0,EI37-Data!$B$166))</f>
        <v/>
      </c>
      <c r="EK37" s="88" t="str">
        <f>IF($B37="","",IF($EJ37&gt;0,
AY37*($EG37*Data!$B$166/$EH37),
AY37))</f>
        <v/>
      </c>
      <c r="EL37" s="88" t="str">
        <f>IF($B37="","",IF($EJ37&gt;0,
AZ37*($EG37*Data!$B$166/$EH37),
AZ37))</f>
        <v/>
      </c>
      <c r="EM37" s="88" t="str">
        <f>IF($B37="","",IF($EJ37&gt;0,
BA37*($EG37*Data!$B$166/$EH37),
BA37))</f>
        <v/>
      </c>
      <c r="EN37" s="88" t="str">
        <f>IF($B37="","",IF($EJ37&gt;0,
BB37*($EG37*Data!$B$166/$EH37),
BB37))</f>
        <v/>
      </c>
      <c r="EO37" s="88" t="str">
        <f>IF($B37="","",IF($EJ37&gt;0,
BC37*($EG37*Data!$B$166/$EH37),
BC37))</f>
        <v/>
      </c>
      <c r="EP37" s="88" t="str">
        <f>IF($B37="","",IF($EJ37&gt;0,
BD37*($EG37*Data!$B$166/$EH37),
BD37))</f>
        <v/>
      </c>
      <c r="EQ37" s="88" t="str">
        <f>IF($B37="","",IF($EJ37&gt;0,
BE37*($EG37*Data!$B$166/$EH37),
BE37))</f>
        <v/>
      </c>
      <c r="ER37" s="88" t="str">
        <f>IF($B37="","",IF($EJ37&gt;0,
BF37*($EG37*Data!$B$166/$EH37),
BF37))</f>
        <v/>
      </c>
      <c r="ES37" s="88" t="str">
        <f>IF($B37="","",IF($EJ37&gt;0,
BG37*($EG37*Data!$B$166/$EH37),
BG37))</f>
        <v/>
      </c>
      <c r="ET37" s="88" t="str">
        <f>IF($B37="","",IF($EJ37&gt;0,
BH37*($EG37*Data!$B$166/$EH37),
BH37))</f>
        <v/>
      </c>
      <c r="EU37" s="88" t="str">
        <f>IF($B37="","",IF($EJ37&gt;0,
BI37*($EG37*Data!$B$166/$EH37),
BI37))</f>
        <v/>
      </c>
      <c r="EV37" s="88" t="str">
        <f>IF($B37="","",IF($EJ37&gt;0,
BJ37*($EG37*Data!$B$166/$EH37),
BJ37))</f>
        <v/>
      </c>
      <c r="EW37" s="88" t="str">
        <f t="shared" si="127"/>
        <v/>
      </c>
      <c r="EX37" s="85" t="str">
        <f t="shared" si="128"/>
        <v/>
      </c>
      <c r="EY37" s="88" t="str">
        <f t="shared" si="44"/>
        <v/>
      </c>
      <c r="EZ37" s="24" t="str">
        <f t="shared" si="45"/>
        <v/>
      </c>
      <c r="FA37" s="24" t="str">
        <f t="shared" si="46"/>
        <v/>
      </c>
      <c r="FB37" s="24" t="str">
        <f t="shared" si="47"/>
        <v/>
      </c>
      <c r="FC37" s="24" t="str">
        <f t="shared" si="48"/>
        <v/>
      </c>
      <c r="FD37" s="24" t="str">
        <f t="shared" si="49"/>
        <v/>
      </c>
      <c r="FE37" s="24" t="str">
        <f t="shared" si="50"/>
        <v/>
      </c>
      <c r="FF37" s="24" t="str">
        <f t="shared" si="51"/>
        <v/>
      </c>
      <c r="FG37" s="24" t="str">
        <f t="shared" si="52"/>
        <v/>
      </c>
      <c r="FH37" s="24" t="str">
        <f t="shared" si="53"/>
        <v/>
      </c>
      <c r="FI37" s="24" t="str">
        <f t="shared" si="54"/>
        <v/>
      </c>
      <c r="FJ37" s="24" t="str">
        <f t="shared" si="55"/>
        <v/>
      </c>
      <c r="FK37" s="24" t="str">
        <f t="shared" si="56"/>
        <v/>
      </c>
      <c r="FL37" s="24" t="str">
        <f t="shared" si="57"/>
        <v/>
      </c>
      <c r="FM37" s="24" t="str">
        <f t="shared" si="58"/>
        <v/>
      </c>
      <c r="FN37" s="24" t="str">
        <f t="shared" si="59"/>
        <v/>
      </c>
      <c r="FO37" s="24" t="str">
        <f t="shared" si="60"/>
        <v/>
      </c>
      <c r="FP37" s="24" t="str">
        <f t="shared" si="61"/>
        <v/>
      </c>
      <c r="FQ37" s="24" t="str">
        <f t="shared" si="62"/>
        <v/>
      </c>
      <c r="FR37" s="24" t="str">
        <f t="shared" si="63"/>
        <v/>
      </c>
      <c r="FS37" s="24" t="str">
        <f t="shared" si="64"/>
        <v/>
      </c>
      <c r="FT37" s="24" t="str">
        <f t="shared" si="65"/>
        <v/>
      </c>
      <c r="FU37" s="24" t="str">
        <f t="shared" si="66"/>
        <v/>
      </c>
      <c r="FV37" s="24" t="str">
        <f t="shared" si="67"/>
        <v/>
      </c>
      <c r="FW37" s="24" t="str">
        <f t="shared" si="68"/>
        <v/>
      </c>
      <c r="FX37" s="24" t="str">
        <f t="shared" si="69"/>
        <v/>
      </c>
      <c r="FY37" s="24" t="str">
        <f t="shared" si="70"/>
        <v/>
      </c>
      <c r="FZ37" s="24" t="str">
        <f t="shared" si="71"/>
        <v/>
      </c>
      <c r="GA37" s="24" t="str">
        <f t="shared" si="72"/>
        <v/>
      </c>
      <c r="GB37" s="24" t="str">
        <f t="shared" si="73"/>
        <v/>
      </c>
      <c r="GC37" s="24" t="str">
        <f t="shared" si="74"/>
        <v/>
      </c>
      <c r="GD37" s="24" t="str">
        <f t="shared" si="75"/>
        <v/>
      </c>
      <c r="GE37" s="24" t="str">
        <f t="shared" si="76"/>
        <v/>
      </c>
      <c r="GF37" s="24" t="str">
        <f t="shared" si="77"/>
        <v/>
      </c>
      <c r="GG37" s="24" t="str">
        <f t="shared" si="78"/>
        <v/>
      </c>
      <c r="GH37" s="24" t="str">
        <f t="shared" si="79"/>
        <v/>
      </c>
    </row>
    <row r="38" spans="2:190" s="17" customFormat="1" ht="19.899999999999999" customHeight="1">
      <c r="B38" s="16" t="str">
        <f>IF('3 INPUT SAP DATA'!H42="","",'3 INPUT SAP DATA'!H42)</f>
        <v/>
      </c>
      <c r="C38" s="176" t="str">
        <f>IF($B38="", "", Data!D$22 - INDEX(SAP10TableU1, MATCH('3 INPUT SAP DATA'!$C$6, Data!$C$26:$C$47, 0), MATCH(SHD!BW$8, Data!$D$25:$O$25, 0)))</f>
        <v/>
      </c>
      <c r="D38" s="176" t="str">
        <f>IF($B38="", "", Data!E$22 - INDEX(SAP10TableU1, MATCH('3 INPUT SAP DATA'!$C$6, Data!$C$26:$C$47, 0), MATCH(SHD!BX$8, Data!$D$25:$O$25, 0)))</f>
        <v/>
      </c>
      <c r="E38" s="176" t="str">
        <f>IF($B38="", "", Data!F$22 - INDEX(SAP10TableU1, MATCH('3 INPUT SAP DATA'!$C$6, Data!$C$26:$C$47, 0), MATCH(SHD!BY$8, Data!$D$25:$O$25, 0)))</f>
        <v/>
      </c>
      <c r="F38" s="176" t="str">
        <f>IF($B38="", "", Data!G$22 - INDEX(SAP10TableU1, MATCH('3 INPUT SAP DATA'!$C$6, Data!$C$26:$C$47, 0), MATCH(SHD!BZ$8, Data!$D$25:$O$25, 0)))</f>
        <v/>
      </c>
      <c r="G38" s="176" t="str">
        <f>IF($B38="", "", Data!H$22 - INDEX(SAP10TableU1, MATCH('3 INPUT SAP DATA'!$C$6, Data!$C$26:$C$47, 0), MATCH(SHD!CA$8, Data!$D$25:$O$25, 0)))</f>
        <v/>
      </c>
      <c r="H38" s="176" t="str">
        <f>IF($B38="", "", Data!I$22 - INDEX(SAP10TableU1, MATCH('3 INPUT SAP DATA'!$C$6, Data!$C$26:$C$47, 0), MATCH(SHD!CB$8, Data!$D$25:$O$25, 0)))</f>
        <v/>
      </c>
      <c r="I38" s="176" t="str">
        <f>IF($B38="", "", Data!J$22 - INDEX(SAP10TableU1, MATCH('3 INPUT SAP DATA'!$C$6, Data!$C$26:$C$47, 0), MATCH(SHD!CC$8, Data!$D$25:$O$25, 0)))</f>
        <v/>
      </c>
      <c r="J38" s="176" t="str">
        <f>IF($B38="", "", Data!K$22 - INDEX(SAP10TableU1, MATCH('3 INPUT SAP DATA'!$C$6, Data!$C$26:$C$47, 0), MATCH(SHD!CD$8, Data!$D$25:$O$25, 0)))</f>
        <v/>
      </c>
      <c r="K38" s="176" t="str">
        <f>IF($B38="", "", Data!L$22 - INDEX(SAP10TableU1, MATCH('3 INPUT SAP DATA'!$C$6, Data!$C$26:$C$47, 0), MATCH(SHD!CE$8, Data!$D$25:$O$25, 0)))</f>
        <v/>
      </c>
      <c r="L38" s="176" t="str">
        <f>IF($B38="", "", Data!M$22 - INDEX(SAP10TableU1, MATCH('3 INPUT SAP DATA'!$C$6, Data!$C$26:$C$47, 0), MATCH(SHD!CF$8, Data!$D$25:$O$25, 0)))</f>
        <v/>
      </c>
      <c r="M38" s="176" t="str">
        <f>IF($B38="", "", Data!N$22 - INDEX(SAP10TableU1, MATCH('3 INPUT SAP DATA'!$C$6, Data!$C$26:$C$47, 0), MATCH(SHD!CG$8, Data!$D$25:$O$25, 0)))</f>
        <v/>
      </c>
      <c r="N38" s="176" t="str">
        <f>IF($B38="", "", Data!O$22 - INDEX(SAP10TableU1, MATCH('3 INPUT SAP DATA'!$C$6, Data!$C$26:$C$47, 0), MATCH(SHD!CH$8, Data!$D$25:$O$25, 0)))</f>
        <v/>
      </c>
      <c r="O38" s="24" t="str">
        <f>IF($B38="","",'Infiltration &amp; Ventilation'!H38*0.33*'Infiltration &amp; Ventilation'!$D38*C38*0.024*Data!D$18)</f>
        <v/>
      </c>
      <c r="P38" s="24" t="str">
        <f>IF($B38="","",'Infiltration &amp; Ventilation'!I38*0.33*'Infiltration &amp; Ventilation'!$D38*D38*0.024*Data!E$18)</f>
        <v/>
      </c>
      <c r="Q38" s="24" t="str">
        <f>IF($B38="","",'Infiltration &amp; Ventilation'!J38*0.33*'Infiltration &amp; Ventilation'!$D38*E38*0.024*Data!F$18)</f>
        <v/>
      </c>
      <c r="R38" s="24" t="str">
        <f>IF($B38="","",'Infiltration &amp; Ventilation'!K38*0.33*'Infiltration &amp; Ventilation'!$D38*F38*0.024*Data!G$18)</f>
        <v/>
      </c>
      <c r="S38" s="24" t="str">
        <f>IF($B38="","",'Infiltration &amp; Ventilation'!L38*0.33*'Infiltration &amp; Ventilation'!$D38*G38*0.024*Data!H$18)</f>
        <v/>
      </c>
      <c r="T38" s="24" t="str">
        <f>IF($B38="","",'Infiltration &amp; Ventilation'!M38*0.33*'Infiltration &amp; Ventilation'!$D38*H38*0.024*Data!I$18)</f>
        <v/>
      </c>
      <c r="U38" s="24" t="str">
        <f>IF($B38="","",'Infiltration &amp; Ventilation'!N38*0.33*'Infiltration &amp; Ventilation'!$D38*I38*0.024*Data!J$18)</f>
        <v/>
      </c>
      <c r="V38" s="24" t="str">
        <f>IF($B38="","",'Infiltration &amp; Ventilation'!O38*0.33*'Infiltration &amp; Ventilation'!$D38*J38*0.024*Data!K$18)</f>
        <v/>
      </c>
      <c r="W38" s="24" t="str">
        <f>IF($B38="","",'Infiltration &amp; Ventilation'!P38*0.33*'Infiltration &amp; Ventilation'!$D38*K38*0.024*Data!L$18)</f>
        <v/>
      </c>
      <c r="X38" s="24" t="str">
        <f>IF($B38="","",'Infiltration &amp; Ventilation'!Q38*0.33*'Infiltration &amp; Ventilation'!$D38*L38*0.024*Data!M$18)</f>
        <v/>
      </c>
      <c r="Y38" s="24" t="str">
        <f>IF($B38="","",'Infiltration &amp; Ventilation'!R38*0.33*'Infiltration &amp; Ventilation'!$D38*M38*0.024*Data!N$18)</f>
        <v/>
      </c>
      <c r="Z38" s="24" t="str">
        <f>IF($B38="","",'Infiltration &amp; Ventilation'!S38*0.33*'Infiltration &amp; Ventilation'!$D38*N38*0.024*Data!O$18)</f>
        <v/>
      </c>
      <c r="AA38" s="24" t="str">
        <f>IF($B38="","",'Infiltration &amp; Ventilation'!T38*0.33*'Infiltration &amp; Ventilation'!$D38*C38*0.024*Data!D$18*(100%+Data!$B$162))</f>
        <v/>
      </c>
      <c r="AB38" s="24" t="str">
        <f>IF($B38="","",'Infiltration &amp; Ventilation'!U38*0.33*'Infiltration &amp; Ventilation'!$D38*D38*0.024*Data!E$18*(100%+Data!$B$162))</f>
        <v/>
      </c>
      <c r="AC38" s="24" t="str">
        <f>IF($B38="","",'Infiltration &amp; Ventilation'!V38*0.33*'Infiltration &amp; Ventilation'!$D38*E38*0.024*Data!F$18*(100%+Data!$B$162))</f>
        <v/>
      </c>
      <c r="AD38" s="24" t="str">
        <f>IF($B38="","",'Infiltration &amp; Ventilation'!W38*0.33*'Infiltration &amp; Ventilation'!$D38*F38*0.024*Data!G$18*(100%+Data!$B$162))</f>
        <v/>
      </c>
      <c r="AE38" s="24" t="str">
        <f>IF($B38="","",'Infiltration &amp; Ventilation'!X38*0.33*'Infiltration &amp; Ventilation'!$D38*G38*0.024*Data!H$18*(100%+Data!$B$162))</f>
        <v/>
      </c>
      <c r="AF38" s="24" t="str">
        <f>IF($B38="","",'Infiltration &amp; Ventilation'!Y38*0.33*'Infiltration &amp; Ventilation'!$D38*H38*0.024*Data!I$18*(100%+Data!$B$162))</f>
        <v/>
      </c>
      <c r="AG38" s="24" t="str">
        <f>IF($B38="","",'Infiltration &amp; Ventilation'!Z38*0.33*'Infiltration &amp; Ventilation'!$D38*I38*0.024*Data!J$18*(100%+Data!$B$162))</f>
        <v/>
      </c>
      <c r="AH38" s="24" t="str">
        <f>IF($B38="","",'Infiltration &amp; Ventilation'!AA38*0.33*'Infiltration &amp; Ventilation'!$D38*J38*0.024*Data!K$18*(100%+Data!$B$162))</f>
        <v/>
      </c>
      <c r="AI38" s="24" t="str">
        <f>IF($B38="","",'Infiltration &amp; Ventilation'!AB38*0.33*'Infiltration &amp; Ventilation'!$D38*K38*0.024*Data!L$18*(100%+Data!$B$162))</f>
        <v/>
      </c>
      <c r="AJ38" s="24" t="str">
        <f>IF($B38="","",'Infiltration &amp; Ventilation'!AC38*0.33*'Infiltration &amp; Ventilation'!$D38*L38*0.024*Data!M$18*(100%+Data!$B$162))</f>
        <v/>
      </c>
      <c r="AK38" s="24" t="str">
        <f>IF($B38="","",'Infiltration &amp; Ventilation'!AD38*0.33*'Infiltration &amp; Ventilation'!$D38*M38*0.024*Data!N$18*(100%+Data!$B$162))</f>
        <v/>
      </c>
      <c r="AL38" s="24" t="str">
        <f>IF($B38="","",'Infiltration &amp; Ventilation'!AE38*0.33*'Infiltration &amp; Ventilation'!$D38*N38*0.024*Data!O$18*(100%+Data!$B$162))</f>
        <v/>
      </c>
      <c r="AM38" s="24" t="str">
        <f>IF($B38="","",'3 INPUT SAP DATA'!$U42*C38*0.024*Data!D$18*(100%+Data!$B$152))</f>
        <v/>
      </c>
      <c r="AN38" s="24" t="str">
        <f>IF($B38="","",'3 INPUT SAP DATA'!$U42*D38*0.024*Data!E$18*(100%+Data!$B$152))</f>
        <v/>
      </c>
      <c r="AO38" s="24" t="str">
        <f>IF($B38="","",'3 INPUT SAP DATA'!$U42*E38*0.024*Data!F$18*(100%+Data!$B$152))</f>
        <v/>
      </c>
      <c r="AP38" s="24" t="str">
        <f>IF($B38="","",'3 INPUT SAP DATA'!$U42*F38*0.024*Data!G$18*(100%+Data!$B$152))</f>
        <v/>
      </c>
      <c r="AQ38" s="24" t="str">
        <f>IF($B38="","",'3 INPUT SAP DATA'!$U42*G38*0.024*Data!H$18*(100%+Data!$B$152))</f>
        <v/>
      </c>
      <c r="AR38" s="24" t="str">
        <f>IF($B38="","",'3 INPUT SAP DATA'!$U42*H38*0.024*Data!I$18*(100%+Data!$B$152))</f>
        <v/>
      </c>
      <c r="AS38" s="24" t="str">
        <f>IF($B38="","",'3 INPUT SAP DATA'!$U42*I38*0.024*Data!J$18*(100%+Data!$B$152))</f>
        <v/>
      </c>
      <c r="AT38" s="24" t="str">
        <f>IF($B38="","",'3 INPUT SAP DATA'!$U42*J38*0.024*Data!K$18*(100%+Data!$B$152))</f>
        <v/>
      </c>
      <c r="AU38" s="24" t="str">
        <f>IF($B38="","",'3 INPUT SAP DATA'!$U42*K38*0.024*Data!L$18*(100%+Data!$B$152))</f>
        <v/>
      </c>
      <c r="AV38" s="24" t="str">
        <f>IF($B38="","",'3 INPUT SAP DATA'!$U42*L38*0.024*Data!M$18*(100%+Data!$B$152))</f>
        <v/>
      </c>
      <c r="AW38" s="24" t="str">
        <f>IF($B38="","",'3 INPUT SAP DATA'!$U42*M38*0.024*Data!N$18*(100%+Data!$B$152))</f>
        <v/>
      </c>
      <c r="AX38" s="24" t="str">
        <f>IF($B38="","",'3 INPUT SAP DATA'!$U42*N38*0.024*Data!O$18*(100%+Data!$B$152))</f>
        <v/>
      </c>
      <c r="AY38" s="24" t="str">
        <f>IF($B38="","",'3 INPUT SAP DATA'!V42*0.024*Data!D$18*Utilisation!BK38)</f>
        <v/>
      </c>
      <c r="AZ38" s="24" t="str">
        <f>IF($B38="","",'3 INPUT SAP DATA'!W42*0.024*Data!E$18*Utilisation!BL38)</f>
        <v/>
      </c>
      <c r="BA38" s="24" t="str">
        <f>IF($B38="","",'3 INPUT SAP DATA'!X42*0.024*Data!F$18*Utilisation!BM38)</f>
        <v/>
      </c>
      <c r="BB38" s="24" t="str">
        <f>IF($B38="","",'3 INPUT SAP DATA'!Y42*0.024*Data!G$18*Utilisation!BN38)</f>
        <v/>
      </c>
      <c r="BC38" s="24" t="str">
        <f>IF($B38="","",'3 INPUT SAP DATA'!Z42*0.024*Data!H$18*Utilisation!BO38)</f>
        <v/>
      </c>
      <c r="BD38" s="24" t="str">
        <f>IF($B38="","",'3 INPUT SAP DATA'!AA42*0.024*Data!I$18*Utilisation!BP38)</f>
        <v/>
      </c>
      <c r="BE38" s="24" t="str">
        <f>IF($B38="","",'3 INPUT SAP DATA'!AB42*0.024*Data!J$18*Utilisation!BQ38)</f>
        <v/>
      </c>
      <c r="BF38" s="24" t="str">
        <f>IF($B38="","",'3 INPUT SAP DATA'!AC42*0.024*Data!K$18*Utilisation!BR38)</f>
        <v/>
      </c>
      <c r="BG38" s="24" t="str">
        <f>IF($B38="","",'3 INPUT SAP DATA'!AD42*0.024*Data!L$18*Utilisation!BS38)</f>
        <v/>
      </c>
      <c r="BH38" s="24" t="str">
        <f>IF($B38="","",'3 INPUT SAP DATA'!AE42*0.024*Data!M$18*Utilisation!BT38)</f>
        <v/>
      </c>
      <c r="BI38" s="24" t="str">
        <f>IF($B38="","",'3 INPUT SAP DATA'!AF42*0.024*Data!N$18*Utilisation!BU38)</f>
        <v/>
      </c>
      <c r="BJ38" s="24" t="str">
        <f>IF($B38="","",'3 INPUT SAP DATA'!AG42*0.024*Data!O$18*Utilisation!BV38)</f>
        <v/>
      </c>
      <c r="BK38" s="24" t="str">
        <f>IF($B38="","",IHG!CI39*0.024*Data!D$18*Utilisation!BK38)</f>
        <v/>
      </c>
      <c r="BL38" s="24" t="str">
        <f>IF($B38="","",IHG!CJ39*0.024*Data!E$18*Utilisation!BL38)</f>
        <v/>
      </c>
      <c r="BM38" s="24" t="str">
        <f>IF($B38="","",IHG!CK39*0.024*Data!F$18*Utilisation!BM38)</f>
        <v/>
      </c>
      <c r="BN38" s="24" t="str">
        <f>IF($B38="","",IHG!CL39*0.024*Data!G$18*Utilisation!BN38)</f>
        <v/>
      </c>
      <c r="BO38" s="24" t="str">
        <f>IF($B38="","",IHG!CM39*0.024*Data!H$18*Utilisation!BO38)</f>
        <v/>
      </c>
      <c r="BP38" s="24" t="str">
        <f>IF($B38="","",IHG!CN39*0.024*Data!I$18*Utilisation!BP38)</f>
        <v/>
      </c>
      <c r="BQ38" s="24" t="str">
        <f>IF($B38="","",IHG!CO39*0.024*Data!J$18*Utilisation!BQ38)</f>
        <v/>
      </c>
      <c r="BR38" s="24" t="str">
        <f>IF($B38="","",IHG!CP39*0.024*Data!K$18*Utilisation!BR38)</f>
        <v/>
      </c>
      <c r="BS38" s="24" t="str">
        <f>IF($B38="","",IHG!CQ39*0.024*Data!L$18*Utilisation!BS38)</f>
        <v/>
      </c>
      <c r="BT38" s="24" t="str">
        <f>IF($B38="","",IHG!CR39*0.024*Data!M$18*Utilisation!BT38)</f>
        <v/>
      </c>
      <c r="BU38" s="24" t="str">
        <f>IF($B38="","",IHG!CS39*0.024*Data!N$18*Utilisation!BU38)</f>
        <v/>
      </c>
      <c r="BV38" s="24" t="str">
        <f>IF($B38="","",IHG!CT39*0.024*Data!O$18*Utilisation!BV38)</f>
        <v/>
      </c>
      <c r="BW38" s="24" t="str">
        <f t="shared" si="80"/>
        <v/>
      </c>
      <c r="BX38" s="24" t="str">
        <f t="shared" si="81"/>
        <v/>
      </c>
      <c r="BY38" s="24" t="str">
        <f t="shared" si="82"/>
        <v/>
      </c>
      <c r="BZ38" s="24" t="str">
        <f t="shared" si="83"/>
        <v/>
      </c>
      <c r="CA38" s="24" t="str">
        <f t="shared" si="84"/>
        <v/>
      </c>
      <c r="CB38" s="24" t="str">
        <f t="shared" si="85"/>
        <v/>
      </c>
      <c r="CC38" s="24" t="str">
        <f t="shared" si="86"/>
        <v/>
      </c>
      <c r="CD38" s="24" t="str">
        <f t="shared" si="87"/>
        <v/>
      </c>
      <c r="CE38" s="24" t="str">
        <f t="shared" si="88"/>
        <v/>
      </c>
      <c r="CF38" s="24" t="str">
        <f t="shared" si="89"/>
        <v/>
      </c>
      <c r="CG38" s="24" t="str">
        <f t="shared" si="90"/>
        <v/>
      </c>
      <c r="CH38" s="24" t="str">
        <f t="shared" si="91"/>
        <v/>
      </c>
      <c r="CI38" s="36"/>
      <c r="CJ38" s="85" t="str">
        <f>IF($B38="","",IF(BW38&lt;(SUM($BW38:$CH38)*Data!$B$170),Data!$B$171,100%))</f>
        <v/>
      </c>
      <c r="CK38" s="85" t="str">
        <f>IF($B38="","",IF(BX38&lt;(SUM($BW38:$CH38)*Data!$B$170),Data!$B$171,100%))</f>
        <v/>
      </c>
      <c r="CL38" s="85" t="str">
        <f>IF($B38="","",IF(BY38&lt;(SUM($BW38:$CH38)*Data!$B$170),Data!$B$171,100%))</f>
        <v/>
      </c>
      <c r="CM38" s="85" t="str">
        <f>IF($B38="","",IF(BZ38&lt;(SUM($BW38:$CH38)*Data!$B$170),Data!$B$171,100%))</f>
        <v/>
      </c>
      <c r="CN38" s="85" t="str">
        <f>IF($B38="","",IF(CA38&lt;(SUM($BW38:$CH38)*Data!$B$170),Data!$B$171,100%))</f>
        <v/>
      </c>
      <c r="CO38" s="85" t="str">
        <f>IF($B38="","",IF(CB38&lt;(SUM($BW38:$CH38)*Data!$B$170),Data!$B$171,100%))</f>
        <v/>
      </c>
      <c r="CP38" s="85" t="str">
        <f>IF($B38="","",IF(CC38&lt;(SUM($BW38:$CH38)*Data!$B$170),Data!$B$171,100%))</f>
        <v/>
      </c>
      <c r="CQ38" s="85" t="str">
        <f>IF($B38="","",IF(CD38&lt;(SUM($BW38:$CH38)*Data!$B$170),Data!$B$171,100%))</f>
        <v/>
      </c>
      <c r="CR38" s="85" t="str">
        <f>IF($B38="","",IF(CE38&lt;(SUM($BW38:$CH38)*Data!$B$170),Data!$B$171,100%))</f>
        <v/>
      </c>
      <c r="CS38" s="85" t="str">
        <f>IF($B38="","",IF(CF38&lt;(SUM($BW38:$CH38)*Data!$B$170),Data!$B$171,100%))</f>
        <v/>
      </c>
      <c r="CT38" s="85" t="str">
        <f>IF($B38="","",IF(CG38&lt;(SUM($BW38:$CH38)*Data!$B$170),Data!$B$171,100%))</f>
        <v/>
      </c>
      <c r="CU38" s="85" t="str">
        <f>IF($B38="","",IF(CH38&lt;(SUM($BW38:$CH38)*Data!$B$170),Data!$B$171,100%))</f>
        <v/>
      </c>
      <c r="CV38" s="39"/>
      <c r="CW38" s="24" t="str">
        <f t="shared" si="92"/>
        <v/>
      </c>
      <c r="CX38" s="24" t="str">
        <f t="shared" si="93"/>
        <v/>
      </c>
      <c r="CY38" s="24" t="str">
        <f t="shared" si="94"/>
        <v/>
      </c>
      <c r="CZ38" s="24" t="str">
        <f t="shared" si="95"/>
        <v/>
      </c>
      <c r="DA38" s="24" t="str">
        <f t="shared" si="96"/>
        <v/>
      </c>
      <c r="DB38" s="24" t="str">
        <f t="shared" si="97"/>
        <v/>
      </c>
      <c r="DC38" s="24" t="str">
        <f t="shared" si="98"/>
        <v/>
      </c>
      <c r="DD38" s="24" t="str">
        <f t="shared" si="99"/>
        <v/>
      </c>
      <c r="DE38" s="24" t="str">
        <f t="shared" si="100"/>
        <v/>
      </c>
      <c r="DF38" s="24" t="str">
        <f t="shared" si="101"/>
        <v/>
      </c>
      <c r="DG38" s="24" t="str">
        <f t="shared" si="102"/>
        <v/>
      </c>
      <c r="DH38" s="24" t="str">
        <f t="shared" si="103"/>
        <v/>
      </c>
      <c r="DI38" s="24" t="str">
        <f t="shared" si="104"/>
        <v/>
      </c>
      <c r="DJ38" s="24" t="str">
        <f t="shared" si="105"/>
        <v/>
      </c>
      <c r="DK38" s="24" t="str">
        <f t="shared" si="106"/>
        <v/>
      </c>
      <c r="DL38" s="24" t="str">
        <f t="shared" si="107"/>
        <v/>
      </c>
      <c r="DM38" s="24" t="str">
        <f t="shared" si="108"/>
        <v/>
      </c>
      <c r="DN38" s="24" t="str">
        <f t="shared" si="109"/>
        <v/>
      </c>
      <c r="DO38" s="24" t="str">
        <f t="shared" si="110"/>
        <v/>
      </c>
      <c r="DP38" s="24" t="str">
        <f t="shared" si="111"/>
        <v/>
      </c>
      <c r="DQ38" s="24" t="str">
        <f t="shared" si="112"/>
        <v/>
      </c>
      <c r="DR38" s="24" t="str">
        <f t="shared" si="113"/>
        <v/>
      </c>
      <c r="DS38" s="24" t="str">
        <f t="shared" si="114"/>
        <v/>
      </c>
      <c r="DT38" s="24" t="str">
        <f t="shared" si="115"/>
        <v/>
      </c>
      <c r="DU38" s="24" t="str">
        <f t="shared" si="116"/>
        <v/>
      </c>
      <c r="DV38" s="24" t="str">
        <f t="shared" si="117"/>
        <v/>
      </c>
      <c r="DW38" s="24" t="str">
        <f t="shared" si="118"/>
        <v/>
      </c>
      <c r="DX38" s="24" t="str">
        <f t="shared" si="119"/>
        <v/>
      </c>
      <c r="DY38" s="24" t="str">
        <f t="shared" si="120"/>
        <v/>
      </c>
      <c r="DZ38" s="24" t="str">
        <f t="shared" si="121"/>
        <v/>
      </c>
      <c r="EA38" s="24" t="str">
        <f t="shared" si="122"/>
        <v/>
      </c>
      <c r="EB38" s="24" t="str">
        <f t="shared" si="123"/>
        <v/>
      </c>
      <c r="EC38" s="24" t="str">
        <f t="shared" si="124"/>
        <v/>
      </c>
      <c r="ED38" s="24" t="str">
        <f t="shared" si="125"/>
        <v/>
      </c>
      <c r="EE38" s="24" t="str">
        <f t="shared" si="126"/>
        <v/>
      </c>
      <c r="EF38" s="24" t="str">
        <f t="shared" si="129"/>
        <v/>
      </c>
      <c r="EG38" s="24" t="str">
        <f t="shared" si="130"/>
        <v/>
      </c>
      <c r="EH38" s="24" t="str">
        <f t="shared" si="131"/>
        <v/>
      </c>
      <c r="EI38" s="85" t="str">
        <f t="shared" si="43"/>
        <v/>
      </c>
      <c r="EJ38" s="85" t="str">
        <f>IF($B38="","",MAX(0,EI38-Data!$B$166))</f>
        <v/>
      </c>
      <c r="EK38" s="88" t="str">
        <f>IF($B38="","",IF($EJ38&gt;0,
AY38*($EG38*Data!$B$166/$EH38),
AY38))</f>
        <v/>
      </c>
      <c r="EL38" s="88" t="str">
        <f>IF($B38="","",IF($EJ38&gt;0,
AZ38*($EG38*Data!$B$166/$EH38),
AZ38))</f>
        <v/>
      </c>
      <c r="EM38" s="88" t="str">
        <f>IF($B38="","",IF($EJ38&gt;0,
BA38*($EG38*Data!$B$166/$EH38),
BA38))</f>
        <v/>
      </c>
      <c r="EN38" s="88" t="str">
        <f>IF($B38="","",IF($EJ38&gt;0,
BB38*($EG38*Data!$B$166/$EH38),
BB38))</f>
        <v/>
      </c>
      <c r="EO38" s="88" t="str">
        <f>IF($B38="","",IF($EJ38&gt;0,
BC38*($EG38*Data!$B$166/$EH38),
BC38))</f>
        <v/>
      </c>
      <c r="EP38" s="88" t="str">
        <f>IF($B38="","",IF($EJ38&gt;0,
BD38*($EG38*Data!$B$166/$EH38),
BD38))</f>
        <v/>
      </c>
      <c r="EQ38" s="88" t="str">
        <f>IF($B38="","",IF($EJ38&gt;0,
BE38*($EG38*Data!$B$166/$EH38),
BE38))</f>
        <v/>
      </c>
      <c r="ER38" s="88" t="str">
        <f>IF($B38="","",IF($EJ38&gt;0,
BF38*($EG38*Data!$B$166/$EH38),
BF38))</f>
        <v/>
      </c>
      <c r="ES38" s="88" t="str">
        <f>IF($B38="","",IF($EJ38&gt;0,
BG38*($EG38*Data!$B$166/$EH38),
BG38))</f>
        <v/>
      </c>
      <c r="ET38" s="88" t="str">
        <f>IF($B38="","",IF($EJ38&gt;0,
BH38*($EG38*Data!$B$166/$EH38),
BH38))</f>
        <v/>
      </c>
      <c r="EU38" s="88" t="str">
        <f>IF($B38="","",IF($EJ38&gt;0,
BI38*($EG38*Data!$B$166/$EH38),
BI38))</f>
        <v/>
      </c>
      <c r="EV38" s="88" t="str">
        <f>IF($B38="","",IF($EJ38&gt;0,
BJ38*($EG38*Data!$B$166/$EH38),
BJ38))</f>
        <v/>
      </c>
      <c r="EW38" s="88" t="str">
        <f t="shared" si="127"/>
        <v/>
      </c>
      <c r="EX38" s="85" t="str">
        <f t="shared" si="128"/>
        <v/>
      </c>
      <c r="EY38" s="88" t="str">
        <f t="shared" si="44"/>
        <v/>
      </c>
      <c r="EZ38" s="24" t="str">
        <f t="shared" si="45"/>
        <v/>
      </c>
      <c r="FA38" s="24" t="str">
        <f t="shared" si="46"/>
        <v/>
      </c>
      <c r="FB38" s="24" t="str">
        <f t="shared" si="47"/>
        <v/>
      </c>
      <c r="FC38" s="24" t="str">
        <f t="shared" si="48"/>
        <v/>
      </c>
      <c r="FD38" s="24" t="str">
        <f t="shared" si="49"/>
        <v/>
      </c>
      <c r="FE38" s="24" t="str">
        <f t="shared" si="50"/>
        <v/>
      </c>
      <c r="FF38" s="24" t="str">
        <f t="shared" si="51"/>
        <v/>
      </c>
      <c r="FG38" s="24" t="str">
        <f t="shared" si="52"/>
        <v/>
      </c>
      <c r="FH38" s="24" t="str">
        <f t="shared" si="53"/>
        <v/>
      </c>
      <c r="FI38" s="24" t="str">
        <f t="shared" si="54"/>
        <v/>
      </c>
      <c r="FJ38" s="24" t="str">
        <f t="shared" si="55"/>
        <v/>
      </c>
      <c r="FK38" s="24" t="str">
        <f t="shared" si="56"/>
        <v/>
      </c>
      <c r="FL38" s="24" t="str">
        <f t="shared" si="57"/>
        <v/>
      </c>
      <c r="FM38" s="24" t="str">
        <f t="shared" si="58"/>
        <v/>
      </c>
      <c r="FN38" s="24" t="str">
        <f t="shared" si="59"/>
        <v/>
      </c>
      <c r="FO38" s="24" t="str">
        <f t="shared" si="60"/>
        <v/>
      </c>
      <c r="FP38" s="24" t="str">
        <f t="shared" si="61"/>
        <v/>
      </c>
      <c r="FQ38" s="24" t="str">
        <f t="shared" si="62"/>
        <v/>
      </c>
      <c r="FR38" s="24" t="str">
        <f t="shared" si="63"/>
        <v/>
      </c>
      <c r="FS38" s="24" t="str">
        <f t="shared" si="64"/>
        <v/>
      </c>
      <c r="FT38" s="24" t="str">
        <f t="shared" si="65"/>
        <v/>
      </c>
      <c r="FU38" s="24" t="str">
        <f t="shared" si="66"/>
        <v/>
      </c>
      <c r="FV38" s="24" t="str">
        <f t="shared" si="67"/>
        <v/>
      </c>
      <c r="FW38" s="24" t="str">
        <f t="shared" si="68"/>
        <v/>
      </c>
      <c r="FX38" s="24" t="str">
        <f t="shared" si="69"/>
        <v/>
      </c>
      <c r="FY38" s="24" t="str">
        <f t="shared" si="70"/>
        <v/>
      </c>
      <c r="FZ38" s="24" t="str">
        <f t="shared" si="71"/>
        <v/>
      </c>
      <c r="GA38" s="24" t="str">
        <f t="shared" si="72"/>
        <v/>
      </c>
      <c r="GB38" s="24" t="str">
        <f t="shared" si="73"/>
        <v/>
      </c>
      <c r="GC38" s="24" t="str">
        <f t="shared" si="74"/>
        <v/>
      </c>
      <c r="GD38" s="24" t="str">
        <f t="shared" si="75"/>
        <v/>
      </c>
      <c r="GE38" s="24" t="str">
        <f t="shared" si="76"/>
        <v/>
      </c>
      <c r="GF38" s="24" t="str">
        <f t="shared" si="77"/>
        <v/>
      </c>
      <c r="GG38" s="24" t="str">
        <f t="shared" si="78"/>
        <v/>
      </c>
      <c r="GH38" s="24" t="str">
        <f t="shared" si="79"/>
        <v/>
      </c>
    </row>
    <row r="39" spans="2:190" s="17" customFormat="1" ht="19.899999999999999" customHeight="1">
      <c r="B39" s="16" t="str">
        <f>IF('3 INPUT SAP DATA'!H43="","",'3 INPUT SAP DATA'!H43)</f>
        <v/>
      </c>
      <c r="C39" s="176" t="str">
        <f>IF($B39="", "", Data!D$22 - INDEX(SAP10TableU1, MATCH('3 INPUT SAP DATA'!$C$6, Data!$C$26:$C$47, 0), MATCH(SHD!BW$8, Data!$D$25:$O$25, 0)))</f>
        <v/>
      </c>
      <c r="D39" s="176" t="str">
        <f>IF($B39="", "", Data!E$22 - INDEX(SAP10TableU1, MATCH('3 INPUT SAP DATA'!$C$6, Data!$C$26:$C$47, 0), MATCH(SHD!BX$8, Data!$D$25:$O$25, 0)))</f>
        <v/>
      </c>
      <c r="E39" s="176" t="str">
        <f>IF($B39="", "", Data!F$22 - INDEX(SAP10TableU1, MATCH('3 INPUT SAP DATA'!$C$6, Data!$C$26:$C$47, 0), MATCH(SHD!BY$8, Data!$D$25:$O$25, 0)))</f>
        <v/>
      </c>
      <c r="F39" s="176" t="str">
        <f>IF($B39="", "", Data!G$22 - INDEX(SAP10TableU1, MATCH('3 INPUT SAP DATA'!$C$6, Data!$C$26:$C$47, 0), MATCH(SHD!BZ$8, Data!$D$25:$O$25, 0)))</f>
        <v/>
      </c>
      <c r="G39" s="176" t="str">
        <f>IF($B39="", "", Data!H$22 - INDEX(SAP10TableU1, MATCH('3 INPUT SAP DATA'!$C$6, Data!$C$26:$C$47, 0), MATCH(SHD!CA$8, Data!$D$25:$O$25, 0)))</f>
        <v/>
      </c>
      <c r="H39" s="176" t="str">
        <f>IF($B39="", "", Data!I$22 - INDEX(SAP10TableU1, MATCH('3 INPUT SAP DATA'!$C$6, Data!$C$26:$C$47, 0), MATCH(SHD!CB$8, Data!$D$25:$O$25, 0)))</f>
        <v/>
      </c>
      <c r="I39" s="176" t="str">
        <f>IF($B39="", "", Data!J$22 - INDEX(SAP10TableU1, MATCH('3 INPUT SAP DATA'!$C$6, Data!$C$26:$C$47, 0), MATCH(SHD!CC$8, Data!$D$25:$O$25, 0)))</f>
        <v/>
      </c>
      <c r="J39" s="176" t="str">
        <f>IF($B39="", "", Data!K$22 - INDEX(SAP10TableU1, MATCH('3 INPUT SAP DATA'!$C$6, Data!$C$26:$C$47, 0), MATCH(SHD!CD$8, Data!$D$25:$O$25, 0)))</f>
        <v/>
      </c>
      <c r="K39" s="176" t="str">
        <f>IF($B39="", "", Data!L$22 - INDEX(SAP10TableU1, MATCH('3 INPUT SAP DATA'!$C$6, Data!$C$26:$C$47, 0), MATCH(SHD!CE$8, Data!$D$25:$O$25, 0)))</f>
        <v/>
      </c>
      <c r="L39" s="176" t="str">
        <f>IF($B39="", "", Data!M$22 - INDEX(SAP10TableU1, MATCH('3 INPUT SAP DATA'!$C$6, Data!$C$26:$C$47, 0), MATCH(SHD!CF$8, Data!$D$25:$O$25, 0)))</f>
        <v/>
      </c>
      <c r="M39" s="176" t="str">
        <f>IF($B39="", "", Data!N$22 - INDEX(SAP10TableU1, MATCH('3 INPUT SAP DATA'!$C$6, Data!$C$26:$C$47, 0), MATCH(SHD!CG$8, Data!$D$25:$O$25, 0)))</f>
        <v/>
      </c>
      <c r="N39" s="176" t="str">
        <f>IF($B39="", "", Data!O$22 - INDEX(SAP10TableU1, MATCH('3 INPUT SAP DATA'!$C$6, Data!$C$26:$C$47, 0), MATCH(SHD!CH$8, Data!$D$25:$O$25, 0)))</f>
        <v/>
      </c>
      <c r="O39" s="24" t="str">
        <f>IF($B39="","",'Infiltration &amp; Ventilation'!H39*0.33*'Infiltration &amp; Ventilation'!$D39*C39*0.024*Data!D$18)</f>
        <v/>
      </c>
      <c r="P39" s="24" t="str">
        <f>IF($B39="","",'Infiltration &amp; Ventilation'!I39*0.33*'Infiltration &amp; Ventilation'!$D39*D39*0.024*Data!E$18)</f>
        <v/>
      </c>
      <c r="Q39" s="24" t="str">
        <f>IF($B39="","",'Infiltration &amp; Ventilation'!J39*0.33*'Infiltration &amp; Ventilation'!$D39*E39*0.024*Data!F$18)</f>
        <v/>
      </c>
      <c r="R39" s="24" t="str">
        <f>IF($B39="","",'Infiltration &amp; Ventilation'!K39*0.33*'Infiltration &amp; Ventilation'!$D39*F39*0.024*Data!G$18)</f>
        <v/>
      </c>
      <c r="S39" s="24" t="str">
        <f>IF($B39="","",'Infiltration &amp; Ventilation'!L39*0.33*'Infiltration &amp; Ventilation'!$D39*G39*0.024*Data!H$18)</f>
        <v/>
      </c>
      <c r="T39" s="24" t="str">
        <f>IF($B39="","",'Infiltration &amp; Ventilation'!M39*0.33*'Infiltration &amp; Ventilation'!$D39*H39*0.024*Data!I$18)</f>
        <v/>
      </c>
      <c r="U39" s="24" t="str">
        <f>IF($B39="","",'Infiltration &amp; Ventilation'!N39*0.33*'Infiltration &amp; Ventilation'!$D39*I39*0.024*Data!J$18)</f>
        <v/>
      </c>
      <c r="V39" s="24" t="str">
        <f>IF($B39="","",'Infiltration &amp; Ventilation'!O39*0.33*'Infiltration &amp; Ventilation'!$D39*J39*0.024*Data!K$18)</f>
        <v/>
      </c>
      <c r="W39" s="24" t="str">
        <f>IF($B39="","",'Infiltration &amp; Ventilation'!P39*0.33*'Infiltration &amp; Ventilation'!$D39*K39*0.024*Data!L$18)</f>
        <v/>
      </c>
      <c r="X39" s="24" t="str">
        <f>IF($B39="","",'Infiltration &amp; Ventilation'!Q39*0.33*'Infiltration &amp; Ventilation'!$D39*L39*0.024*Data!M$18)</f>
        <v/>
      </c>
      <c r="Y39" s="24" t="str">
        <f>IF($B39="","",'Infiltration &amp; Ventilation'!R39*0.33*'Infiltration &amp; Ventilation'!$D39*M39*0.024*Data!N$18)</f>
        <v/>
      </c>
      <c r="Z39" s="24" t="str">
        <f>IF($B39="","",'Infiltration &amp; Ventilation'!S39*0.33*'Infiltration &amp; Ventilation'!$D39*N39*0.024*Data!O$18)</f>
        <v/>
      </c>
      <c r="AA39" s="24" t="str">
        <f>IF($B39="","",'Infiltration &amp; Ventilation'!T39*0.33*'Infiltration &amp; Ventilation'!$D39*C39*0.024*Data!D$18*(100%+Data!$B$162))</f>
        <v/>
      </c>
      <c r="AB39" s="24" t="str">
        <f>IF($B39="","",'Infiltration &amp; Ventilation'!U39*0.33*'Infiltration &amp; Ventilation'!$D39*D39*0.024*Data!E$18*(100%+Data!$B$162))</f>
        <v/>
      </c>
      <c r="AC39" s="24" t="str">
        <f>IF($B39="","",'Infiltration &amp; Ventilation'!V39*0.33*'Infiltration &amp; Ventilation'!$D39*E39*0.024*Data!F$18*(100%+Data!$B$162))</f>
        <v/>
      </c>
      <c r="AD39" s="24" t="str">
        <f>IF($B39="","",'Infiltration &amp; Ventilation'!W39*0.33*'Infiltration &amp; Ventilation'!$D39*F39*0.024*Data!G$18*(100%+Data!$B$162))</f>
        <v/>
      </c>
      <c r="AE39" s="24" t="str">
        <f>IF($B39="","",'Infiltration &amp; Ventilation'!X39*0.33*'Infiltration &amp; Ventilation'!$D39*G39*0.024*Data!H$18*(100%+Data!$B$162))</f>
        <v/>
      </c>
      <c r="AF39" s="24" t="str">
        <f>IF($B39="","",'Infiltration &amp; Ventilation'!Y39*0.33*'Infiltration &amp; Ventilation'!$D39*H39*0.024*Data!I$18*(100%+Data!$B$162))</f>
        <v/>
      </c>
      <c r="AG39" s="24" t="str">
        <f>IF($B39="","",'Infiltration &amp; Ventilation'!Z39*0.33*'Infiltration &amp; Ventilation'!$D39*I39*0.024*Data!J$18*(100%+Data!$B$162))</f>
        <v/>
      </c>
      <c r="AH39" s="24" t="str">
        <f>IF($B39="","",'Infiltration &amp; Ventilation'!AA39*0.33*'Infiltration &amp; Ventilation'!$D39*J39*0.024*Data!K$18*(100%+Data!$B$162))</f>
        <v/>
      </c>
      <c r="AI39" s="24" t="str">
        <f>IF($B39="","",'Infiltration &amp; Ventilation'!AB39*0.33*'Infiltration &amp; Ventilation'!$D39*K39*0.024*Data!L$18*(100%+Data!$B$162))</f>
        <v/>
      </c>
      <c r="AJ39" s="24" t="str">
        <f>IF($B39="","",'Infiltration &amp; Ventilation'!AC39*0.33*'Infiltration &amp; Ventilation'!$D39*L39*0.024*Data!M$18*(100%+Data!$B$162))</f>
        <v/>
      </c>
      <c r="AK39" s="24" t="str">
        <f>IF($B39="","",'Infiltration &amp; Ventilation'!AD39*0.33*'Infiltration &amp; Ventilation'!$D39*M39*0.024*Data!N$18*(100%+Data!$B$162))</f>
        <v/>
      </c>
      <c r="AL39" s="24" t="str">
        <f>IF($B39="","",'Infiltration &amp; Ventilation'!AE39*0.33*'Infiltration &amp; Ventilation'!$D39*N39*0.024*Data!O$18*(100%+Data!$B$162))</f>
        <v/>
      </c>
      <c r="AM39" s="24" t="str">
        <f>IF($B39="","",'3 INPUT SAP DATA'!$U43*C39*0.024*Data!D$18*(100%+Data!$B$152))</f>
        <v/>
      </c>
      <c r="AN39" s="24" t="str">
        <f>IF($B39="","",'3 INPUT SAP DATA'!$U43*D39*0.024*Data!E$18*(100%+Data!$B$152))</f>
        <v/>
      </c>
      <c r="AO39" s="24" t="str">
        <f>IF($B39="","",'3 INPUT SAP DATA'!$U43*E39*0.024*Data!F$18*(100%+Data!$B$152))</f>
        <v/>
      </c>
      <c r="AP39" s="24" t="str">
        <f>IF($B39="","",'3 INPUT SAP DATA'!$U43*F39*0.024*Data!G$18*(100%+Data!$B$152))</f>
        <v/>
      </c>
      <c r="AQ39" s="24" t="str">
        <f>IF($B39="","",'3 INPUT SAP DATA'!$U43*G39*0.024*Data!H$18*(100%+Data!$B$152))</f>
        <v/>
      </c>
      <c r="AR39" s="24" t="str">
        <f>IF($B39="","",'3 INPUT SAP DATA'!$U43*H39*0.024*Data!I$18*(100%+Data!$B$152))</f>
        <v/>
      </c>
      <c r="AS39" s="24" t="str">
        <f>IF($B39="","",'3 INPUT SAP DATA'!$U43*I39*0.024*Data!J$18*(100%+Data!$B$152))</f>
        <v/>
      </c>
      <c r="AT39" s="24" t="str">
        <f>IF($B39="","",'3 INPUT SAP DATA'!$U43*J39*0.024*Data!K$18*(100%+Data!$B$152))</f>
        <v/>
      </c>
      <c r="AU39" s="24" t="str">
        <f>IF($B39="","",'3 INPUT SAP DATA'!$U43*K39*0.024*Data!L$18*(100%+Data!$B$152))</f>
        <v/>
      </c>
      <c r="AV39" s="24" t="str">
        <f>IF($B39="","",'3 INPUT SAP DATA'!$U43*L39*0.024*Data!M$18*(100%+Data!$B$152))</f>
        <v/>
      </c>
      <c r="AW39" s="24" t="str">
        <f>IF($B39="","",'3 INPUT SAP DATA'!$U43*M39*0.024*Data!N$18*(100%+Data!$B$152))</f>
        <v/>
      </c>
      <c r="AX39" s="24" t="str">
        <f>IF($B39="","",'3 INPUT SAP DATA'!$U43*N39*0.024*Data!O$18*(100%+Data!$B$152))</f>
        <v/>
      </c>
      <c r="AY39" s="24" t="str">
        <f>IF($B39="","",'3 INPUT SAP DATA'!V43*0.024*Data!D$18*Utilisation!BK39)</f>
        <v/>
      </c>
      <c r="AZ39" s="24" t="str">
        <f>IF($B39="","",'3 INPUT SAP DATA'!W43*0.024*Data!E$18*Utilisation!BL39)</f>
        <v/>
      </c>
      <c r="BA39" s="24" t="str">
        <f>IF($B39="","",'3 INPUT SAP DATA'!X43*0.024*Data!F$18*Utilisation!BM39)</f>
        <v/>
      </c>
      <c r="BB39" s="24" t="str">
        <f>IF($B39="","",'3 INPUT SAP DATA'!Y43*0.024*Data!G$18*Utilisation!BN39)</f>
        <v/>
      </c>
      <c r="BC39" s="24" t="str">
        <f>IF($B39="","",'3 INPUT SAP DATA'!Z43*0.024*Data!H$18*Utilisation!BO39)</f>
        <v/>
      </c>
      <c r="BD39" s="24" t="str">
        <f>IF($B39="","",'3 INPUT SAP DATA'!AA43*0.024*Data!I$18*Utilisation!BP39)</f>
        <v/>
      </c>
      <c r="BE39" s="24" t="str">
        <f>IF($B39="","",'3 INPUT SAP DATA'!AB43*0.024*Data!J$18*Utilisation!BQ39)</f>
        <v/>
      </c>
      <c r="BF39" s="24" t="str">
        <f>IF($B39="","",'3 INPUT SAP DATA'!AC43*0.024*Data!K$18*Utilisation!BR39)</f>
        <v/>
      </c>
      <c r="BG39" s="24" t="str">
        <f>IF($B39="","",'3 INPUT SAP DATA'!AD43*0.024*Data!L$18*Utilisation!BS39)</f>
        <v/>
      </c>
      <c r="BH39" s="24" t="str">
        <f>IF($B39="","",'3 INPUT SAP DATA'!AE43*0.024*Data!M$18*Utilisation!BT39)</f>
        <v/>
      </c>
      <c r="BI39" s="24" t="str">
        <f>IF($B39="","",'3 INPUT SAP DATA'!AF43*0.024*Data!N$18*Utilisation!BU39)</f>
        <v/>
      </c>
      <c r="BJ39" s="24" t="str">
        <f>IF($B39="","",'3 INPUT SAP DATA'!AG43*0.024*Data!O$18*Utilisation!BV39)</f>
        <v/>
      </c>
      <c r="BK39" s="24" t="str">
        <f>IF($B39="","",IHG!CI40*0.024*Data!D$18*Utilisation!BK39)</f>
        <v/>
      </c>
      <c r="BL39" s="24" t="str">
        <f>IF($B39="","",IHG!CJ40*0.024*Data!E$18*Utilisation!BL39)</f>
        <v/>
      </c>
      <c r="BM39" s="24" t="str">
        <f>IF($B39="","",IHG!CK40*0.024*Data!F$18*Utilisation!BM39)</f>
        <v/>
      </c>
      <c r="BN39" s="24" t="str">
        <f>IF($B39="","",IHG!CL40*0.024*Data!G$18*Utilisation!BN39)</f>
        <v/>
      </c>
      <c r="BO39" s="24" t="str">
        <f>IF($B39="","",IHG!CM40*0.024*Data!H$18*Utilisation!BO39)</f>
        <v/>
      </c>
      <c r="BP39" s="24" t="str">
        <f>IF($B39="","",IHG!CN40*0.024*Data!I$18*Utilisation!BP39)</f>
        <v/>
      </c>
      <c r="BQ39" s="24" t="str">
        <f>IF($B39="","",IHG!CO40*0.024*Data!J$18*Utilisation!BQ39)</f>
        <v/>
      </c>
      <c r="BR39" s="24" t="str">
        <f>IF($B39="","",IHG!CP40*0.024*Data!K$18*Utilisation!BR39)</f>
        <v/>
      </c>
      <c r="BS39" s="24" t="str">
        <f>IF($B39="","",IHG!CQ40*0.024*Data!L$18*Utilisation!BS39)</f>
        <v/>
      </c>
      <c r="BT39" s="24" t="str">
        <f>IF($B39="","",IHG!CR40*0.024*Data!M$18*Utilisation!BT39)</f>
        <v/>
      </c>
      <c r="BU39" s="24" t="str">
        <f>IF($B39="","",IHG!CS40*0.024*Data!N$18*Utilisation!BU39)</f>
        <v/>
      </c>
      <c r="BV39" s="24" t="str">
        <f>IF($B39="","",IHG!CT40*0.024*Data!O$18*Utilisation!BV39)</f>
        <v/>
      </c>
      <c r="BW39" s="24" t="str">
        <f t="shared" si="80"/>
        <v/>
      </c>
      <c r="BX39" s="24" t="str">
        <f t="shared" si="81"/>
        <v/>
      </c>
      <c r="BY39" s="24" t="str">
        <f t="shared" si="82"/>
        <v/>
      </c>
      <c r="BZ39" s="24" t="str">
        <f t="shared" si="83"/>
        <v/>
      </c>
      <c r="CA39" s="24" t="str">
        <f t="shared" si="84"/>
        <v/>
      </c>
      <c r="CB39" s="24" t="str">
        <f t="shared" si="85"/>
        <v/>
      </c>
      <c r="CC39" s="24" t="str">
        <f t="shared" si="86"/>
        <v/>
      </c>
      <c r="CD39" s="24" t="str">
        <f t="shared" si="87"/>
        <v/>
      </c>
      <c r="CE39" s="24" t="str">
        <f t="shared" si="88"/>
        <v/>
      </c>
      <c r="CF39" s="24" t="str">
        <f t="shared" si="89"/>
        <v/>
      </c>
      <c r="CG39" s="24" t="str">
        <f t="shared" si="90"/>
        <v/>
      </c>
      <c r="CH39" s="24" t="str">
        <f t="shared" si="91"/>
        <v/>
      </c>
      <c r="CI39" s="36"/>
      <c r="CJ39" s="85" t="str">
        <f>IF($B39="","",IF(BW39&lt;(SUM($BW39:$CH39)*Data!$B$170),Data!$B$171,100%))</f>
        <v/>
      </c>
      <c r="CK39" s="85" t="str">
        <f>IF($B39="","",IF(BX39&lt;(SUM($BW39:$CH39)*Data!$B$170),Data!$B$171,100%))</f>
        <v/>
      </c>
      <c r="CL39" s="85" t="str">
        <f>IF($B39="","",IF(BY39&lt;(SUM($BW39:$CH39)*Data!$B$170),Data!$B$171,100%))</f>
        <v/>
      </c>
      <c r="CM39" s="85" t="str">
        <f>IF($B39="","",IF(BZ39&lt;(SUM($BW39:$CH39)*Data!$B$170),Data!$B$171,100%))</f>
        <v/>
      </c>
      <c r="CN39" s="85" t="str">
        <f>IF($B39="","",IF(CA39&lt;(SUM($BW39:$CH39)*Data!$B$170),Data!$B$171,100%))</f>
        <v/>
      </c>
      <c r="CO39" s="85" t="str">
        <f>IF($B39="","",IF(CB39&lt;(SUM($BW39:$CH39)*Data!$B$170),Data!$B$171,100%))</f>
        <v/>
      </c>
      <c r="CP39" s="85" t="str">
        <f>IF($B39="","",IF(CC39&lt;(SUM($BW39:$CH39)*Data!$B$170),Data!$B$171,100%))</f>
        <v/>
      </c>
      <c r="CQ39" s="85" t="str">
        <f>IF($B39="","",IF(CD39&lt;(SUM($BW39:$CH39)*Data!$B$170),Data!$B$171,100%))</f>
        <v/>
      </c>
      <c r="CR39" s="85" t="str">
        <f>IF($B39="","",IF(CE39&lt;(SUM($BW39:$CH39)*Data!$B$170),Data!$B$171,100%))</f>
        <v/>
      </c>
      <c r="CS39" s="85" t="str">
        <f>IF($B39="","",IF(CF39&lt;(SUM($BW39:$CH39)*Data!$B$170),Data!$B$171,100%))</f>
        <v/>
      </c>
      <c r="CT39" s="85" t="str">
        <f>IF($B39="","",IF(CG39&lt;(SUM($BW39:$CH39)*Data!$B$170),Data!$B$171,100%))</f>
        <v/>
      </c>
      <c r="CU39" s="85" t="str">
        <f>IF($B39="","",IF(CH39&lt;(SUM($BW39:$CH39)*Data!$B$170),Data!$B$171,100%))</f>
        <v/>
      </c>
      <c r="CV39" s="39"/>
      <c r="CW39" s="24" t="str">
        <f t="shared" si="92"/>
        <v/>
      </c>
      <c r="CX39" s="24" t="str">
        <f t="shared" si="93"/>
        <v/>
      </c>
      <c r="CY39" s="24" t="str">
        <f t="shared" si="94"/>
        <v/>
      </c>
      <c r="CZ39" s="24" t="str">
        <f t="shared" si="95"/>
        <v/>
      </c>
      <c r="DA39" s="24" t="str">
        <f t="shared" si="96"/>
        <v/>
      </c>
      <c r="DB39" s="24" t="str">
        <f t="shared" si="97"/>
        <v/>
      </c>
      <c r="DC39" s="24" t="str">
        <f t="shared" si="98"/>
        <v/>
      </c>
      <c r="DD39" s="24" t="str">
        <f t="shared" si="99"/>
        <v/>
      </c>
      <c r="DE39" s="24" t="str">
        <f t="shared" si="100"/>
        <v/>
      </c>
      <c r="DF39" s="24" t="str">
        <f t="shared" si="101"/>
        <v/>
      </c>
      <c r="DG39" s="24" t="str">
        <f t="shared" si="102"/>
        <v/>
      </c>
      <c r="DH39" s="24" t="str">
        <f t="shared" si="103"/>
        <v/>
      </c>
      <c r="DI39" s="24" t="str">
        <f t="shared" si="104"/>
        <v/>
      </c>
      <c r="DJ39" s="24" t="str">
        <f t="shared" si="105"/>
        <v/>
      </c>
      <c r="DK39" s="24" t="str">
        <f t="shared" si="106"/>
        <v/>
      </c>
      <c r="DL39" s="24" t="str">
        <f t="shared" si="107"/>
        <v/>
      </c>
      <c r="DM39" s="24" t="str">
        <f t="shared" si="108"/>
        <v/>
      </c>
      <c r="DN39" s="24" t="str">
        <f t="shared" si="109"/>
        <v/>
      </c>
      <c r="DO39" s="24" t="str">
        <f t="shared" si="110"/>
        <v/>
      </c>
      <c r="DP39" s="24" t="str">
        <f t="shared" si="111"/>
        <v/>
      </c>
      <c r="DQ39" s="24" t="str">
        <f t="shared" si="112"/>
        <v/>
      </c>
      <c r="DR39" s="24" t="str">
        <f t="shared" si="113"/>
        <v/>
      </c>
      <c r="DS39" s="24" t="str">
        <f t="shared" si="114"/>
        <v/>
      </c>
      <c r="DT39" s="24" t="str">
        <f t="shared" si="115"/>
        <v/>
      </c>
      <c r="DU39" s="24" t="str">
        <f t="shared" si="116"/>
        <v/>
      </c>
      <c r="DV39" s="24" t="str">
        <f t="shared" si="117"/>
        <v/>
      </c>
      <c r="DW39" s="24" t="str">
        <f t="shared" si="118"/>
        <v/>
      </c>
      <c r="DX39" s="24" t="str">
        <f t="shared" si="119"/>
        <v/>
      </c>
      <c r="DY39" s="24" t="str">
        <f t="shared" si="120"/>
        <v/>
      </c>
      <c r="DZ39" s="24" t="str">
        <f t="shared" si="121"/>
        <v/>
      </c>
      <c r="EA39" s="24" t="str">
        <f t="shared" si="122"/>
        <v/>
      </c>
      <c r="EB39" s="24" t="str">
        <f t="shared" si="123"/>
        <v/>
      </c>
      <c r="EC39" s="24" t="str">
        <f t="shared" si="124"/>
        <v/>
      </c>
      <c r="ED39" s="24" t="str">
        <f t="shared" si="125"/>
        <v/>
      </c>
      <c r="EE39" s="24" t="str">
        <f t="shared" si="126"/>
        <v/>
      </c>
      <c r="EF39" s="24" t="str">
        <f t="shared" si="129"/>
        <v/>
      </c>
      <c r="EG39" s="24" t="str">
        <f t="shared" si="130"/>
        <v/>
      </c>
      <c r="EH39" s="24" t="str">
        <f t="shared" si="131"/>
        <v/>
      </c>
      <c r="EI39" s="85" t="str">
        <f t="shared" si="43"/>
        <v/>
      </c>
      <c r="EJ39" s="85" t="str">
        <f>IF($B39="","",MAX(0,EI39-Data!$B$166))</f>
        <v/>
      </c>
      <c r="EK39" s="88" t="str">
        <f>IF($B39="","",IF($EJ39&gt;0,
AY39*($EG39*Data!$B$166/$EH39),
AY39))</f>
        <v/>
      </c>
      <c r="EL39" s="88" t="str">
        <f>IF($B39="","",IF($EJ39&gt;0,
AZ39*($EG39*Data!$B$166/$EH39),
AZ39))</f>
        <v/>
      </c>
      <c r="EM39" s="88" t="str">
        <f>IF($B39="","",IF($EJ39&gt;0,
BA39*($EG39*Data!$B$166/$EH39),
BA39))</f>
        <v/>
      </c>
      <c r="EN39" s="88" t="str">
        <f>IF($B39="","",IF($EJ39&gt;0,
BB39*($EG39*Data!$B$166/$EH39),
BB39))</f>
        <v/>
      </c>
      <c r="EO39" s="88" t="str">
        <f>IF($B39="","",IF($EJ39&gt;0,
BC39*($EG39*Data!$B$166/$EH39),
BC39))</f>
        <v/>
      </c>
      <c r="EP39" s="88" t="str">
        <f>IF($B39="","",IF($EJ39&gt;0,
BD39*($EG39*Data!$B$166/$EH39),
BD39))</f>
        <v/>
      </c>
      <c r="EQ39" s="88" t="str">
        <f>IF($B39="","",IF($EJ39&gt;0,
BE39*($EG39*Data!$B$166/$EH39),
BE39))</f>
        <v/>
      </c>
      <c r="ER39" s="88" t="str">
        <f>IF($B39="","",IF($EJ39&gt;0,
BF39*($EG39*Data!$B$166/$EH39),
BF39))</f>
        <v/>
      </c>
      <c r="ES39" s="88" t="str">
        <f>IF($B39="","",IF($EJ39&gt;0,
BG39*($EG39*Data!$B$166/$EH39),
BG39))</f>
        <v/>
      </c>
      <c r="ET39" s="88" t="str">
        <f>IF($B39="","",IF($EJ39&gt;0,
BH39*($EG39*Data!$B$166/$EH39),
BH39))</f>
        <v/>
      </c>
      <c r="EU39" s="88" t="str">
        <f>IF($B39="","",IF($EJ39&gt;0,
BI39*($EG39*Data!$B$166/$EH39),
BI39))</f>
        <v/>
      </c>
      <c r="EV39" s="88" t="str">
        <f>IF($B39="","",IF($EJ39&gt;0,
BJ39*($EG39*Data!$B$166/$EH39),
BJ39))</f>
        <v/>
      </c>
      <c r="EW39" s="88" t="str">
        <f t="shared" si="127"/>
        <v/>
      </c>
      <c r="EX39" s="85" t="str">
        <f t="shared" si="128"/>
        <v/>
      </c>
      <c r="EY39" s="88" t="str">
        <f t="shared" si="44"/>
        <v/>
      </c>
      <c r="EZ39" s="24" t="str">
        <f t="shared" si="45"/>
        <v/>
      </c>
      <c r="FA39" s="24" t="str">
        <f t="shared" si="46"/>
        <v/>
      </c>
      <c r="FB39" s="24" t="str">
        <f t="shared" si="47"/>
        <v/>
      </c>
      <c r="FC39" s="24" t="str">
        <f t="shared" si="48"/>
        <v/>
      </c>
      <c r="FD39" s="24" t="str">
        <f t="shared" si="49"/>
        <v/>
      </c>
      <c r="FE39" s="24" t="str">
        <f t="shared" si="50"/>
        <v/>
      </c>
      <c r="FF39" s="24" t="str">
        <f t="shared" si="51"/>
        <v/>
      </c>
      <c r="FG39" s="24" t="str">
        <f t="shared" si="52"/>
        <v/>
      </c>
      <c r="FH39" s="24" t="str">
        <f t="shared" si="53"/>
        <v/>
      </c>
      <c r="FI39" s="24" t="str">
        <f t="shared" si="54"/>
        <v/>
      </c>
      <c r="FJ39" s="24" t="str">
        <f t="shared" si="55"/>
        <v/>
      </c>
      <c r="FK39" s="24" t="str">
        <f t="shared" si="56"/>
        <v/>
      </c>
      <c r="FL39" s="24" t="str">
        <f t="shared" si="57"/>
        <v/>
      </c>
      <c r="FM39" s="24" t="str">
        <f t="shared" si="58"/>
        <v/>
      </c>
      <c r="FN39" s="24" t="str">
        <f t="shared" si="59"/>
        <v/>
      </c>
      <c r="FO39" s="24" t="str">
        <f t="shared" si="60"/>
        <v/>
      </c>
      <c r="FP39" s="24" t="str">
        <f t="shared" si="61"/>
        <v/>
      </c>
      <c r="FQ39" s="24" t="str">
        <f t="shared" si="62"/>
        <v/>
      </c>
      <c r="FR39" s="24" t="str">
        <f t="shared" si="63"/>
        <v/>
      </c>
      <c r="FS39" s="24" t="str">
        <f t="shared" si="64"/>
        <v/>
      </c>
      <c r="FT39" s="24" t="str">
        <f t="shared" si="65"/>
        <v/>
      </c>
      <c r="FU39" s="24" t="str">
        <f t="shared" si="66"/>
        <v/>
      </c>
      <c r="FV39" s="24" t="str">
        <f t="shared" si="67"/>
        <v/>
      </c>
      <c r="FW39" s="24" t="str">
        <f t="shared" si="68"/>
        <v/>
      </c>
      <c r="FX39" s="24" t="str">
        <f t="shared" si="69"/>
        <v/>
      </c>
      <c r="FY39" s="24" t="str">
        <f t="shared" si="70"/>
        <v/>
      </c>
      <c r="FZ39" s="24" t="str">
        <f t="shared" si="71"/>
        <v/>
      </c>
      <c r="GA39" s="24" t="str">
        <f t="shared" si="72"/>
        <v/>
      </c>
      <c r="GB39" s="24" t="str">
        <f t="shared" si="73"/>
        <v/>
      </c>
      <c r="GC39" s="24" t="str">
        <f t="shared" si="74"/>
        <v/>
      </c>
      <c r="GD39" s="24" t="str">
        <f t="shared" si="75"/>
        <v/>
      </c>
      <c r="GE39" s="24" t="str">
        <f t="shared" si="76"/>
        <v/>
      </c>
      <c r="GF39" s="24" t="str">
        <f t="shared" si="77"/>
        <v/>
      </c>
      <c r="GG39" s="24" t="str">
        <f t="shared" si="78"/>
        <v/>
      </c>
      <c r="GH39" s="24" t="str">
        <f t="shared" si="79"/>
        <v/>
      </c>
    </row>
    <row r="40" spans="2:190" s="17" customFormat="1" ht="19.899999999999999" customHeight="1">
      <c r="B40" s="16" t="str">
        <f>IF('3 INPUT SAP DATA'!H44="","",'3 INPUT SAP DATA'!H44)</f>
        <v/>
      </c>
      <c r="C40" s="176" t="str">
        <f>IF($B40="", "", Data!D$22 - INDEX(SAP10TableU1, MATCH('3 INPUT SAP DATA'!$C$6, Data!$C$26:$C$47, 0), MATCH(SHD!BW$8, Data!$D$25:$O$25, 0)))</f>
        <v/>
      </c>
      <c r="D40" s="176" t="str">
        <f>IF($B40="", "", Data!E$22 - INDEX(SAP10TableU1, MATCH('3 INPUT SAP DATA'!$C$6, Data!$C$26:$C$47, 0), MATCH(SHD!BX$8, Data!$D$25:$O$25, 0)))</f>
        <v/>
      </c>
      <c r="E40" s="176" t="str">
        <f>IF($B40="", "", Data!F$22 - INDEX(SAP10TableU1, MATCH('3 INPUT SAP DATA'!$C$6, Data!$C$26:$C$47, 0), MATCH(SHD!BY$8, Data!$D$25:$O$25, 0)))</f>
        <v/>
      </c>
      <c r="F40" s="176" t="str">
        <f>IF($B40="", "", Data!G$22 - INDEX(SAP10TableU1, MATCH('3 INPUT SAP DATA'!$C$6, Data!$C$26:$C$47, 0), MATCH(SHD!BZ$8, Data!$D$25:$O$25, 0)))</f>
        <v/>
      </c>
      <c r="G40" s="176" t="str">
        <f>IF($B40="", "", Data!H$22 - INDEX(SAP10TableU1, MATCH('3 INPUT SAP DATA'!$C$6, Data!$C$26:$C$47, 0), MATCH(SHD!CA$8, Data!$D$25:$O$25, 0)))</f>
        <v/>
      </c>
      <c r="H40" s="176" t="str">
        <f>IF($B40="", "", Data!I$22 - INDEX(SAP10TableU1, MATCH('3 INPUT SAP DATA'!$C$6, Data!$C$26:$C$47, 0), MATCH(SHD!CB$8, Data!$D$25:$O$25, 0)))</f>
        <v/>
      </c>
      <c r="I40" s="176" t="str">
        <f>IF($B40="", "", Data!J$22 - INDEX(SAP10TableU1, MATCH('3 INPUT SAP DATA'!$C$6, Data!$C$26:$C$47, 0), MATCH(SHD!CC$8, Data!$D$25:$O$25, 0)))</f>
        <v/>
      </c>
      <c r="J40" s="176" t="str">
        <f>IF($B40="", "", Data!K$22 - INDEX(SAP10TableU1, MATCH('3 INPUT SAP DATA'!$C$6, Data!$C$26:$C$47, 0), MATCH(SHD!CD$8, Data!$D$25:$O$25, 0)))</f>
        <v/>
      </c>
      <c r="K40" s="176" t="str">
        <f>IF($B40="", "", Data!L$22 - INDEX(SAP10TableU1, MATCH('3 INPUT SAP DATA'!$C$6, Data!$C$26:$C$47, 0), MATCH(SHD!CE$8, Data!$D$25:$O$25, 0)))</f>
        <v/>
      </c>
      <c r="L40" s="176" t="str">
        <f>IF($B40="", "", Data!M$22 - INDEX(SAP10TableU1, MATCH('3 INPUT SAP DATA'!$C$6, Data!$C$26:$C$47, 0), MATCH(SHD!CF$8, Data!$D$25:$O$25, 0)))</f>
        <v/>
      </c>
      <c r="M40" s="176" t="str">
        <f>IF($B40="", "", Data!N$22 - INDEX(SAP10TableU1, MATCH('3 INPUT SAP DATA'!$C$6, Data!$C$26:$C$47, 0), MATCH(SHD!CG$8, Data!$D$25:$O$25, 0)))</f>
        <v/>
      </c>
      <c r="N40" s="176" t="str">
        <f>IF($B40="", "", Data!O$22 - INDEX(SAP10TableU1, MATCH('3 INPUT SAP DATA'!$C$6, Data!$C$26:$C$47, 0), MATCH(SHD!CH$8, Data!$D$25:$O$25, 0)))</f>
        <v/>
      </c>
      <c r="O40" s="24" t="str">
        <f>IF($B40="","",'Infiltration &amp; Ventilation'!H40*0.33*'Infiltration &amp; Ventilation'!$D40*C40*0.024*Data!D$18)</f>
        <v/>
      </c>
      <c r="P40" s="24" t="str">
        <f>IF($B40="","",'Infiltration &amp; Ventilation'!I40*0.33*'Infiltration &amp; Ventilation'!$D40*D40*0.024*Data!E$18)</f>
        <v/>
      </c>
      <c r="Q40" s="24" t="str">
        <f>IF($B40="","",'Infiltration &amp; Ventilation'!J40*0.33*'Infiltration &amp; Ventilation'!$D40*E40*0.024*Data!F$18)</f>
        <v/>
      </c>
      <c r="R40" s="24" t="str">
        <f>IF($B40="","",'Infiltration &amp; Ventilation'!K40*0.33*'Infiltration &amp; Ventilation'!$D40*F40*0.024*Data!G$18)</f>
        <v/>
      </c>
      <c r="S40" s="24" t="str">
        <f>IF($B40="","",'Infiltration &amp; Ventilation'!L40*0.33*'Infiltration &amp; Ventilation'!$D40*G40*0.024*Data!H$18)</f>
        <v/>
      </c>
      <c r="T40" s="24" t="str">
        <f>IF($B40="","",'Infiltration &amp; Ventilation'!M40*0.33*'Infiltration &amp; Ventilation'!$D40*H40*0.024*Data!I$18)</f>
        <v/>
      </c>
      <c r="U40" s="24" t="str">
        <f>IF($B40="","",'Infiltration &amp; Ventilation'!N40*0.33*'Infiltration &amp; Ventilation'!$D40*I40*0.024*Data!J$18)</f>
        <v/>
      </c>
      <c r="V40" s="24" t="str">
        <f>IF($B40="","",'Infiltration &amp; Ventilation'!O40*0.33*'Infiltration &amp; Ventilation'!$D40*J40*0.024*Data!K$18)</f>
        <v/>
      </c>
      <c r="W40" s="24" t="str">
        <f>IF($B40="","",'Infiltration &amp; Ventilation'!P40*0.33*'Infiltration &amp; Ventilation'!$D40*K40*0.024*Data!L$18)</f>
        <v/>
      </c>
      <c r="X40" s="24" t="str">
        <f>IF($B40="","",'Infiltration &amp; Ventilation'!Q40*0.33*'Infiltration &amp; Ventilation'!$D40*L40*0.024*Data!M$18)</f>
        <v/>
      </c>
      <c r="Y40" s="24" t="str">
        <f>IF($B40="","",'Infiltration &amp; Ventilation'!R40*0.33*'Infiltration &amp; Ventilation'!$D40*M40*0.024*Data!N$18)</f>
        <v/>
      </c>
      <c r="Z40" s="24" t="str">
        <f>IF($B40="","",'Infiltration &amp; Ventilation'!S40*0.33*'Infiltration &amp; Ventilation'!$D40*N40*0.024*Data!O$18)</f>
        <v/>
      </c>
      <c r="AA40" s="24" t="str">
        <f>IF($B40="","",'Infiltration &amp; Ventilation'!T40*0.33*'Infiltration &amp; Ventilation'!$D40*C40*0.024*Data!D$18*(100%+Data!$B$162))</f>
        <v/>
      </c>
      <c r="AB40" s="24" t="str">
        <f>IF($B40="","",'Infiltration &amp; Ventilation'!U40*0.33*'Infiltration &amp; Ventilation'!$D40*D40*0.024*Data!E$18*(100%+Data!$B$162))</f>
        <v/>
      </c>
      <c r="AC40" s="24" t="str">
        <f>IF($B40="","",'Infiltration &amp; Ventilation'!V40*0.33*'Infiltration &amp; Ventilation'!$D40*E40*0.024*Data!F$18*(100%+Data!$B$162))</f>
        <v/>
      </c>
      <c r="AD40" s="24" t="str">
        <f>IF($B40="","",'Infiltration &amp; Ventilation'!W40*0.33*'Infiltration &amp; Ventilation'!$D40*F40*0.024*Data!G$18*(100%+Data!$B$162))</f>
        <v/>
      </c>
      <c r="AE40" s="24" t="str">
        <f>IF($B40="","",'Infiltration &amp; Ventilation'!X40*0.33*'Infiltration &amp; Ventilation'!$D40*G40*0.024*Data!H$18*(100%+Data!$B$162))</f>
        <v/>
      </c>
      <c r="AF40" s="24" t="str">
        <f>IF($B40="","",'Infiltration &amp; Ventilation'!Y40*0.33*'Infiltration &amp; Ventilation'!$D40*H40*0.024*Data!I$18*(100%+Data!$B$162))</f>
        <v/>
      </c>
      <c r="AG40" s="24" t="str">
        <f>IF($B40="","",'Infiltration &amp; Ventilation'!Z40*0.33*'Infiltration &amp; Ventilation'!$D40*I40*0.024*Data!J$18*(100%+Data!$B$162))</f>
        <v/>
      </c>
      <c r="AH40" s="24" t="str">
        <f>IF($B40="","",'Infiltration &amp; Ventilation'!AA40*0.33*'Infiltration &amp; Ventilation'!$D40*J40*0.024*Data!K$18*(100%+Data!$B$162))</f>
        <v/>
      </c>
      <c r="AI40" s="24" t="str">
        <f>IF($B40="","",'Infiltration &amp; Ventilation'!AB40*0.33*'Infiltration &amp; Ventilation'!$D40*K40*0.024*Data!L$18*(100%+Data!$B$162))</f>
        <v/>
      </c>
      <c r="AJ40" s="24" t="str">
        <f>IF($B40="","",'Infiltration &amp; Ventilation'!AC40*0.33*'Infiltration &amp; Ventilation'!$D40*L40*0.024*Data!M$18*(100%+Data!$B$162))</f>
        <v/>
      </c>
      <c r="AK40" s="24" t="str">
        <f>IF($B40="","",'Infiltration &amp; Ventilation'!AD40*0.33*'Infiltration &amp; Ventilation'!$D40*M40*0.024*Data!N$18*(100%+Data!$B$162))</f>
        <v/>
      </c>
      <c r="AL40" s="24" t="str">
        <f>IF($B40="","",'Infiltration &amp; Ventilation'!AE40*0.33*'Infiltration &amp; Ventilation'!$D40*N40*0.024*Data!O$18*(100%+Data!$B$162))</f>
        <v/>
      </c>
      <c r="AM40" s="24" t="str">
        <f>IF($B40="","",'3 INPUT SAP DATA'!$U44*C40*0.024*Data!D$18*(100%+Data!$B$152))</f>
        <v/>
      </c>
      <c r="AN40" s="24" t="str">
        <f>IF($B40="","",'3 INPUT SAP DATA'!$U44*D40*0.024*Data!E$18*(100%+Data!$B$152))</f>
        <v/>
      </c>
      <c r="AO40" s="24" t="str">
        <f>IF($B40="","",'3 INPUT SAP DATA'!$U44*E40*0.024*Data!F$18*(100%+Data!$B$152))</f>
        <v/>
      </c>
      <c r="AP40" s="24" t="str">
        <f>IF($B40="","",'3 INPUT SAP DATA'!$U44*F40*0.024*Data!G$18*(100%+Data!$B$152))</f>
        <v/>
      </c>
      <c r="AQ40" s="24" t="str">
        <f>IF($B40="","",'3 INPUT SAP DATA'!$U44*G40*0.024*Data!H$18*(100%+Data!$B$152))</f>
        <v/>
      </c>
      <c r="AR40" s="24" t="str">
        <f>IF($B40="","",'3 INPUT SAP DATA'!$U44*H40*0.024*Data!I$18*(100%+Data!$B$152))</f>
        <v/>
      </c>
      <c r="AS40" s="24" t="str">
        <f>IF($B40="","",'3 INPUT SAP DATA'!$U44*I40*0.024*Data!J$18*(100%+Data!$B$152))</f>
        <v/>
      </c>
      <c r="AT40" s="24" t="str">
        <f>IF($B40="","",'3 INPUT SAP DATA'!$U44*J40*0.024*Data!K$18*(100%+Data!$B$152))</f>
        <v/>
      </c>
      <c r="AU40" s="24" t="str">
        <f>IF($B40="","",'3 INPUT SAP DATA'!$U44*K40*0.024*Data!L$18*(100%+Data!$B$152))</f>
        <v/>
      </c>
      <c r="AV40" s="24" t="str">
        <f>IF($B40="","",'3 INPUT SAP DATA'!$U44*L40*0.024*Data!M$18*(100%+Data!$B$152))</f>
        <v/>
      </c>
      <c r="AW40" s="24" t="str">
        <f>IF($B40="","",'3 INPUT SAP DATA'!$U44*M40*0.024*Data!N$18*(100%+Data!$B$152))</f>
        <v/>
      </c>
      <c r="AX40" s="24" t="str">
        <f>IF($B40="","",'3 INPUT SAP DATA'!$U44*N40*0.024*Data!O$18*(100%+Data!$B$152))</f>
        <v/>
      </c>
      <c r="AY40" s="24" t="str">
        <f>IF($B40="","",'3 INPUT SAP DATA'!V44*0.024*Data!D$18*Utilisation!BK40)</f>
        <v/>
      </c>
      <c r="AZ40" s="24" t="str">
        <f>IF($B40="","",'3 INPUT SAP DATA'!W44*0.024*Data!E$18*Utilisation!BL40)</f>
        <v/>
      </c>
      <c r="BA40" s="24" t="str">
        <f>IF($B40="","",'3 INPUT SAP DATA'!X44*0.024*Data!F$18*Utilisation!BM40)</f>
        <v/>
      </c>
      <c r="BB40" s="24" t="str">
        <f>IF($B40="","",'3 INPUT SAP DATA'!Y44*0.024*Data!G$18*Utilisation!BN40)</f>
        <v/>
      </c>
      <c r="BC40" s="24" t="str">
        <f>IF($B40="","",'3 INPUT SAP DATA'!Z44*0.024*Data!H$18*Utilisation!BO40)</f>
        <v/>
      </c>
      <c r="BD40" s="24" t="str">
        <f>IF($B40="","",'3 INPUT SAP DATA'!AA44*0.024*Data!I$18*Utilisation!BP40)</f>
        <v/>
      </c>
      <c r="BE40" s="24" t="str">
        <f>IF($B40="","",'3 INPUT SAP DATA'!AB44*0.024*Data!J$18*Utilisation!BQ40)</f>
        <v/>
      </c>
      <c r="BF40" s="24" t="str">
        <f>IF($B40="","",'3 INPUT SAP DATA'!AC44*0.024*Data!K$18*Utilisation!BR40)</f>
        <v/>
      </c>
      <c r="BG40" s="24" t="str">
        <f>IF($B40="","",'3 INPUT SAP DATA'!AD44*0.024*Data!L$18*Utilisation!BS40)</f>
        <v/>
      </c>
      <c r="BH40" s="24" t="str">
        <f>IF($B40="","",'3 INPUT SAP DATA'!AE44*0.024*Data!M$18*Utilisation!BT40)</f>
        <v/>
      </c>
      <c r="BI40" s="24" t="str">
        <f>IF($B40="","",'3 INPUT SAP DATA'!AF44*0.024*Data!N$18*Utilisation!BU40)</f>
        <v/>
      </c>
      <c r="BJ40" s="24" t="str">
        <f>IF($B40="","",'3 INPUT SAP DATA'!AG44*0.024*Data!O$18*Utilisation!BV40)</f>
        <v/>
      </c>
      <c r="BK40" s="24" t="str">
        <f>IF($B40="","",IHG!CI41*0.024*Data!D$18*Utilisation!BK40)</f>
        <v/>
      </c>
      <c r="BL40" s="24" t="str">
        <f>IF($B40="","",IHG!CJ41*0.024*Data!E$18*Utilisation!BL40)</f>
        <v/>
      </c>
      <c r="BM40" s="24" t="str">
        <f>IF($B40="","",IHG!CK41*0.024*Data!F$18*Utilisation!BM40)</f>
        <v/>
      </c>
      <c r="BN40" s="24" t="str">
        <f>IF($B40="","",IHG!CL41*0.024*Data!G$18*Utilisation!BN40)</f>
        <v/>
      </c>
      <c r="BO40" s="24" t="str">
        <f>IF($B40="","",IHG!CM41*0.024*Data!H$18*Utilisation!BO40)</f>
        <v/>
      </c>
      <c r="BP40" s="24" t="str">
        <f>IF($B40="","",IHG!CN41*0.024*Data!I$18*Utilisation!BP40)</f>
        <v/>
      </c>
      <c r="BQ40" s="24" t="str">
        <f>IF($B40="","",IHG!CO41*0.024*Data!J$18*Utilisation!BQ40)</f>
        <v/>
      </c>
      <c r="BR40" s="24" t="str">
        <f>IF($B40="","",IHG!CP41*0.024*Data!K$18*Utilisation!BR40)</f>
        <v/>
      </c>
      <c r="BS40" s="24" t="str">
        <f>IF($B40="","",IHG!CQ41*0.024*Data!L$18*Utilisation!BS40)</f>
        <v/>
      </c>
      <c r="BT40" s="24" t="str">
        <f>IF($B40="","",IHG!CR41*0.024*Data!M$18*Utilisation!BT40)</f>
        <v/>
      </c>
      <c r="BU40" s="24" t="str">
        <f>IF($B40="","",IHG!CS41*0.024*Data!N$18*Utilisation!BU40)</f>
        <v/>
      </c>
      <c r="BV40" s="24" t="str">
        <f>IF($B40="","",IHG!CT41*0.024*Data!O$18*Utilisation!BV40)</f>
        <v/>
      </c>
      <c r="BW40" s="24" t="str">
        <f t="shared" si="80"/>
        <v/>
      </c>
      <c r="BX40" s="24" t="str">
        <f t="shared" si="81"/>
        <v/>
      </c>
      <c r="BY40" s="24" t="str">
        <f t="shared" si="82"/>
        <v/>
      </c>
      <c r="BZ40" s="24" t="str">
        <f t="shared" si="83"/>
        <v/>
      </c>
      <c r="CA40" s="24" t="str">
        <f t="shared" si="84"/>
        <v/>
      </c>
      <c r="CB40" s="24" t="str">
        <f t="shared" si="85"/>
        <v/>
      </c>
      <c r="CC40" s="24" t="str">
        <f t="shared" si="86"/>
        <v/>
      </c>
      <c r="CD40" s="24" t="str">
        <f t="shared" si="87"/>
        <v/>
      </c>
      <c r="CE40" s="24" t="str">
        <f t="shared" si="88"/>
        <v/>
      </c>
      <c r="CF40" s="24" t="str">
        <f t="shared" si="89"/>
        <v/>
      </c>
      <c r="CG40" s="24" t="str">
        <f t="shared" si="90"/>
        <v/>
      </c>
      <c r="CH40" s="24" t="str">
        <f t="shared" si="91"/>
        <v/>
      </c>
      <c r="CI40" s="36"/>
      <c r="CJ40" s="85" t="str">
        <f>IF($B40="","",IF(BW40&lt;(SUM($BW40:$CH40)*Data!$B$170),Data!$B$171,100%))</f>
        <v/>
      </c>
      <c r="CK40" s="85" t="str">
        <f>IF($B40="","",IF(BX40&lt;(SUM($BW40:$CH40)*Data!$B$170),Data!$B$171,100%))</f>
        <v/>
      </c>
      <c r="CL40" s="85" t="str">
        <f>IF($B40="","",IF(BY40&lt;(SUM($BW40:$CH40)*Data!$B$170),Data!$B$171,100%))</f>
        <v/>
      </c>
      <c r="CM40" s="85" t="str">
        <f>IF($B40="","",IF(BZ40&lt;(SUM($BW40:$CH40)*Data!$B$170),Data!$B$171,100%))</f>
        <v/>
      </c>
      <c r="CN40" s="85" t="str">
        <f>IF($B40="","",IF(CA40&lt;(SUM($BW40:$CH40)*Data!$B$170),Data!$B$171,100%))</f>
        <v/>
      </c>
      <c r="CO40" s="85" t="str">
        <f>IF($B40="","",IF(CB40&lt;(SUM($BW40:$CH40)*Data!$B$170),Data!$B$171,100%))</f>
        <v/>
      </c>
      <c r="CP40" s="85" t="str">
        <f>IF($B40="","",IF(CC40&lt;(SUM($BW40:$CH40)*Data!$B$170),Data!$B$171,100%))</f>
        <v/>
      </c>
      <c r="CQ40" s="85" t="str">
        <f>IF($B40="","",IF(CD40&lt;(SUM($BW40:$CH40)*Data!$B$170),Data!$B$171,100%))</f>
        <v/>
      </c>
      <c r="CR40" s="85" t="str">
        <f>IF($B40="","",IF(CE40&lt;(SUM($BW40:$CH40)*Data!$B$170),Data!$B$171,100%))</f>
        <v/>
      </c>
      <c r="CS40" s="85" t="str">
        <f>IF($B40="","",IF(CF40&lt;(SUM($BW40:$CH40)*Data!$B$170),Data!$B$171,100%))</f>
        <v/>
      </c>
      <c r="CT40" s="85" t="str">
        <f>IF($B40="","",IF(CG40&lt;(SUM($BW40:$CH40)*Data!$B$170),Data!$B$171,100%))</f>
        <v/>
      </c>
      <c r="CU40" s="85" t="str">
        <f>IF($B40="","",IF(CH40&lt;(SUM($BW40:$CH40)*Data!$B$170),Data!$B$171,100%))</f>
        <v/>
      </c>
      <c r="CV40" s="39"/>
      <c r="CW40" s="24" t="str">
        <f t="shared" si="92"/>
        <v/>
      </c>
      <c r="CX40" s="24" t="str">
        <f t="shared" si="93"/>
        <v/>
      </c>
      <c r="CY40" s="24" t="str">
        <f t="shared" si="94"/>
        <v/>
      </c>
      <c r="CZ40" s="24" t="str">
        <f t="shared" si="95"/>
        <v/>
      </c>
      <c r="DA40" s="24" t="str">
        <f t="shared" si="96"/>
        <v/>
      </c>
      <c r="DB40" s="24" t="str">
        <f t="shared" si="97"/>
        <v/>
      </c>
      <c r="DC40" s="24" t="str">
        <f t="shared" si="98"/>
        <v/>
      </c>
      <c r="DD40" s="24" t="str">
        <f t="shared" si="99"/>
        <v/>
      </c>
      <c r="DE40" s="24" t="str">
        <f t="shared" si="100"/>
        <v/>
      </c>
      <c r="DF40" s="24" t="str">
        <f t="shared" si="101"/>
        <v/>
      </c>
      <c r="DG40" s="24" t="str">
        <f t="shared" si="102"/>
        <v/>
      </c>
      <c r="DH40" s="24" t="str">
        <f t="shared" si="103"/>
        <v/>
      </c>
      <c r="DI40" s="24" t="str">
        <f t="shared" si="104"/>
        <v/>
      </c>
      <c r="DJ40" s="24" t="str">
        <f t="shared" si="105"/>
        <v/>
      </c>
      <c r="DK40" s="24" t="str">
        <f t="shared" si="106"/>
        <v/>
      </c>
      <c r="DL40" s="24" t="str">
        <f t="shared" si="107"/>
        <v/>
      </c>
      <c r="DM40" s="24" t="str">
        <f t="shared" si="108"/>
        <v/>
      </c>
      <c r="DN40" s="24" t="str">
        <f t="shared" si="109"/>
        <v/>
      </c>
      <c r="DO40" s="24" t="str">
        <f t="shared" si="110"/>
        <v/>
      </c>
      <c r="DP40" s="24" t="str">
        <f t="shared" si="111"/>
        <v/>
      </c>
      <c r="DQ40" s="24" t="str">
        <f t="shared" si="112"/>
        <v/>
      </c>
      <c r="DR40" s="24" t="str">
        <f t="shared" si="113"/>
        <v/>
      </c>
      <c r="DS40" s="24" t="str">
        <f t="shared" si="114"/>
        <v/>
      </c>
      <c r="DT40" s="24" t="str">
        <f t="shared" si="115"/>
        <v/>
      </c>
      <c r="DU40" s="24" t="str">
        <f t="shared" si="116"/>
        <v/>
      </c>
      <c r="DV40" s="24" t="str">
        <f t="shared" si="117"/>
        <v/>
      </c>
      <c r="DW40" s="24" t="str">
        <f t="shared" si="118"/>
        <v/>
      </c>
      <c r="DX40" s="24" t="str">
        <f t="shared" si="119"/>
        <v/>
      </c>
      <c r="DY40" s="24" t="str">
        <f t="shared" si="120"/>
        <v/>
      </c>
      <c r="DZ40" s="24" t="str">
        <f t="shared" si="121"/>
        <v/>
      </c>
      <c r="EA40" s="24" t="str">
        <f t="shared" si="122"/>
        <v/>
      </c>
      <c r="EB40" s="24" t="str">
        <f t="shared" si="123"/>
        <v/>
      </c>
      <c r="EC40" s="24" t="str">
        <f t="shared" si="124"/>
        <v/>
      </c>
      <c r="ED40" s="24" t="str">
        <f t="shared" si="125"/>
        <v/>
      </c>
      <c r="EE40" s="24" t="str">
        <f t="shared" si="126"/>
        <v/>
      </c>
      <c r="EF40" s="24" t="str">
        <f t="shared" si="129"/>
        <v/>
      </c>
      <c r="EG40" s="24" t="str">
        <f t="shared" si="130"/>
        <v/>
      </c>
      <c r="EH40" s="24" t="str">
        <f t="shared" si="131"/>
        <v/>
      </c>
      <c r="EI40" s="85" t="str">
        <f t="shared" si="43"/>
        <v/>
      </c>
      <c r="EJ40" s="85" t="str">
        <f>IF($B40="","",MAX(0,EI40-Data!$B$166))</f>
        <v/>
      </c>
      <c r="EK40" s="88" t="str">
        <f>IF($B40="","",IF($EJ40&gt;0,
AY40*($EG40*Data!$B$166/$EH40),
AY40))</f>
        <v/>
      </c>
      <c r="EL40" s="88" t="str">
        <f>IF($B40="","",IF($EJ40&gt;0,
AZ40*($EG40*Data!$B$166/$EH40),
AZ40))</f>
        <v/>
      </c>
      <c r="EM40" s="88" t="str">
        <f>IF($B40="","",IF($EJ40&gt;0,
BA40*($EG40*Data!$B$166/$EH40),
BA40))</f>
        <v/>
      </c>
      <c r="EN40" s="88" t="str">
        <f>IF($B40="","",IF($EJ40&gt;0,
BB40*($EG40*Data!$B$166/$EH40),
BB40))</f>
        <v/>
      </c>
      <c r="EO40" s="88" t="str">
        <f>IF($B40="","",IF($EJ40&gt;0,
BC40*($EG40*Data!$B$166/$EH40),
BC40))</f>
        <v/>
      </c>
      <c r="EP40" s="88" t="str">
        <f>IF($B40="","",IF($EJ40&gt;0,
BD40*($EG40*Data!$B$166/$EH40),
BD40))</f>
        <v/>
      </c>
      <c r="EQ40" s="88" t="str">
        <f>IF($B40="","",IF($EJ40&gt;0,
BE40*($EG40*Data!$B$166/$EH40),
BE40))</f>
        <v/>
      </c>
      <c r="ER40" s="88" t="str">
        <f>IF($B40="","",IF($EJ40&gt;0,
BF40*($EG40*Data!$B$166/$EH40),
BF40))</f>
        <v/>
      </c>
      <c r="ES40" s="88" t="str">
        <f>IF($B40="","",IF($EJ40&gt;0,
BG40*($EG40*Data!$B$166/$EH40),
BG40))</f>
        <v/>
      </c>
      <c r="ET40" s="88" t="str">
        <f>IF($B40="","",IF($EJ40&gt;0,
BH40*($EG40*Data!$B$166/$EH40),
BH40))</f>
        <v/>
      </c>
      <c r="EU40" s="88" t="str">
        <f>IF($B40="","",IF($EJ40&gt;0,
BI40*($EG40*Data!$B$166/$EH40),
BI40))</f>
        <v/>
      </c>
      <c r="EV40" s="88" t="str">
        <f>IF($B40="","",IF($EJ40&gt;0,
BJ40*($EG40*Data!$B$166/$EH40),
BJ40))</f>
        <v/>
      </c>
      <c r="EW40" s="88" t="str">
        <f t="shared" si="127"/>
        <v/>
      </c>
      <c r="EX40" s="85" t="str">
        <f t="shared" si="128"/>
        <v/>
      </c>
      <c r="EY40" s="88" t="str">
        <f t="shared" si="44"/>
        <v/>
      </c>
      <c r="EZ40" s="24" t="str">
        <f t="shared" si="45"/>
        <v/>
      </c>
      <c r="FA40" s="24" t="str">
        <f t="shared" si="46"/>
        <v/>
      </c>
      <c r="FB40" s="24" t="str">
        <f t="shared" si="47"/>
        <v/>
      </c>
      <c r="FC40" s="24" t="str">
        <f t="shared" si="48"/>
        <v/>
      </c>
      <c r="FD40" s="24" t="str">
        <f t="shared" si="49"/>
        <v/>
      </c>
      <c r="FE40" s="24" t="str">
        <f t="shared" si="50"/>
        <v/>
      </c>
      <c r="FF40" s="24" t="str">
        <f t="shared" si="51"/>
        <v/>
      </c>
      <c r="FG40" s="24" t="str">
        <f t="shared" si="52"/>
        <v/>
      </c>
      <c r="FH40" s="24" t="str">
        <f t="shared" si="53"/>
        <v/>
      </c>
      <c r="FI40" s="24" t="str">
        <f t="shared" si="54"/>
        <v/>
      </c>
      <c r="FJ40" s="24" t="str">
        <f t="shared" si="55"/>
        <v/>
      </c>
      <c r="FK40" s="24" t="str">
        <f t="shared" si="56"/>
        <v/>
      </c>
      <c r="FL40" s="24" t="str">
        <f t="shared" si="57"/>
        <v/>
      </c>
      <c r="FM40" s="24" t="str">
        <f t="shared" si="58"/>
        <v/>
      </c>
      <c r="FN40" s="24" t="str">
        <f t="shared" si="59"/>
        <v/>
      </c>
      <c r="FO40" s="24" t="str">
        <f t="shared" si="60"/>
        <v/>
      </c>
      <c r="FP40" s="24" t="str">
        <f t="shared" si="61"/>
        <v/>
      </c>
      <c r="FQ40" s="24" t="str">
        <f t="shared" si="62"/>
        <v/>
      </c>
      <c r="FR40" s="24" t="str">
        <f t="shared" si="63"/>
        <v/>
      </c>
      <c r="FS40" s="24" t="str">
        <f t="shared" si="64"/>
        <v/>
      </c>
      <c r="FT40" s="24" t="str">
        <f t="shared" si="65"/>
        <v/>
      </c>
      <c r="FU40" s="24" t="str">
        <f t="shared" si="66"/>
        <v/>
      </c>
      <c r="FV40" s="24" t="str">
        <f t="shared" si="67"/>
        <v/>
      </c>
      <c r="FW40" s="24" t="str">
        <f t="shared" si="68"/>
        <v/>
      </c>
      <c r="FX40" s="24" t="str">
        <f t="shared" si="69"/>
        <v/>
      </c>
      <c r="FY40" s="24" t="str">
        <f t="shared" si="70"/>
        <v/>
      </c>
      <c r="FZ40" s="24" t="str">
        <f t="shared" si="71"/>
        <v/>
      </c>
      <c r="GA40" s="24" t="str">
        <f t="shared" si="72"/>
        <v/>
      </c>
      <c r="GB40" s="24" t="str">
        <f t="shared" si="73"/>
        <v/>
      </c>
      <c r="GC40" s="24" t="str">
        <f t="shared" si="74"/>
        <v/>
      </c>
      <c r="GD40" s="24" t="str">
        <f t="shared" si="75"/>
        <v/>
      </c>
      <c r="GE40" s="24" t="str">
        <f t="shared" si="76"/>
        <v/>
      </c>
      <c r="GF40" s="24" t="str">
        <f t="shared" si="77"/>
        <v/>
      </c>
      <c r="GG40" s="24" t="str">
        <f t="shared" si="78"/>
        <v/>
      </c>
      <c r="GH40" s="24" t="str">
        <f t="shared" si="79"/>
        <v/>
      </c>
    </row>
    <row r="41" spans="2:190" s="17" customFormat="1" ht="19.899999999999999" customHeight="1">
      <c r="B41" s="16" t="str">
        <f>IF('3 INPUT SAP DATA'!H45="","",'3 INPUT SAP DATA'!H45)</f>
        <v/>
      </c>
      <c r="C41" s="176" t="str">
        <f>IF($B41="", "", Data!D$22 - INDEX(SAP10TableU1, MATCH('3 INPUT SAP DATA'!$C$6, Data!$C$26:$C$47, 0), MATCH(SHD!BW$8, Data!$D$25:$O$25, 0)))</f>
        <v/>
      </c>
      <c r="D41" s="176" t="str">
        <f>IF($B41="", "", Data!E$22 - INDEX(SAP10TableU1, MATCH('3 INPUT SAP DATA'!$C$6, Data!$C$26:$C$47, 0), MATCH(SHD!BX$8, Data!$D$25:$O$25, 0)))</f>
        <v/>
      </c>
      <c r="E41" s="176" t="str">
        <f>IF($B41="", "", Data!F$22 - INDEX(SAP10TableU1, MATCH('3 INPUT SAP DATA'!$C$6, Data!$C$26:$C$47, 0), MATCH(SHD!BY$8, Data!$D$25:$O$25, 0)))</f>
        <v/>
      </c>
      <c r="F41" s="176" t="str">
        <f>IF($B41="", "", Data!G$22 - INDEX(SAP10TableU1, MATCH('3 INPUT SAP DATA'!$C$6, Data!$C$26:$C$47, 0), MATCH(SHD!BZ$8, Data!$D$25:$O$25, 0)))</f>
        <v/>
      </c>
      <c r="G41" s="176" t="str">
        <f>IF($B41="", "", Data!H$22 - INDEX(SAP10TableU1, MATCH('3 INPUT SAP DATA'!$C$6, Data!$C$26:$C$47, 0), MATCH(SHD!CA$8, Data!$D$25:$O$25, 0)))</f>
        <v/>
      </c>
      <c r="H41" s="176" t="str">
        <f>IF($B41="", "", Data!I$22 - INDEX(SAP10TableU1, MATCH('3 INPUT SAP DATA'!$C$6, Data!$C$26:$C$47, 0), MATCH(SHD!CB$8, Data!$D$25:$O$25, 0)))</f>
        <v/>
      </c>
      <c r="I41" s="176" t="str">
        <f>IF($B41="", "", Data!J$22 - INDEX(SAP10TableU1, MATCH('3 INPUT SAP DATA'!$C$6, Data!$C$26:$C$47, 0), MATCH(SHD!CC$8, Data!$D$25:$O$25, 0)))</f>
        <v/>
      </c>
      <c r="J41" s="176" t="str">
        <f>IF($B41="", "", Data!K$22 - INDEX(SAP10TableU1, MATCH('3 INPUT SAP DATA'!$C$6, Data!$C$26:$C$47, 0), MATCH(SHD!CD$8, Data!$D$25:$O$25, 0)))</f>
        <v/>
      </c>
      <c r="K41" s="176" t="str">
        <f>IF($B41="", "", Data!L$22 - INDEX(SAP10TableU1, MATCH('3 INPUT SAP DATA'!$C$6, Data!$C$26:$C$47, 0), MATCH(SHD!CE$8, Data!$D$25:$O$25, 0)))</f>
        <v/>
      </c>
      <c r="L41" s="176" t="str">
        <f>IF($B41="", "", Data!M$22 - INDEX(SAP10TableU1, MATCH('3 INPUT SAP DATA'!$C$6, Data!$C$26:$C$47, 0), MATCH(SHD!CF$8, Data!$D$25:$O$25, 0)))</f>
        <v/>
      </c>
      <c r="M41" s="176" t="str">
        <f>IF($B41="", "", Data!N$22 - INDEX(SAP10TableU1, MATCH('3 INPUT SAP DATA'!$C$6, Data!$C$26:$C$47, 0), MATCH(SHD!CG$8, Data!$D$25:$O$25, 0)))</f>
        <v/>
      </c>
      <c r="N41" s="176" t="str">
        <f>IF($B41="", "", Data!O$22 - INDEX(SAP10TableU1, MATCH('3 INPUT SAP DATA'!$C$6, Data!$C$26:$C$47, 0), MATCH(SHD!CH$8, Data!$D$25:$O$25, 0)))</f>
        <v/>
      </c>
      <c r="O41" s="24" t="str">
        <f>IF($B41="","",'Infiltration &amp; Ventilation'!H41*0.33*'Infiltration &amp; Ventilation'!$D41*C41*0.024*Data!D$18)</f>
        <v/>
      </c>
      <c r="P41" s="24" t="str">
        <f>IF($B41="","",'Infiltration &amp; Ventilation'!I41*0.33*'Infiltration &amp; Ventilation'!$D41*D41*0.024*Data!E$18)</f>
        <v/>
      </c>
      <c r="Q41" s="24" t="str">
        <f>IF($B41="","",'Infiltration &amp; Ventilation'!J41*0.33*'Infiltration &amp; Ventilation'!$D41*E41*0.024*Data!F$18)</f>
        <v/>
      </c>
      <c r="R41" s="24" t="str">
        <f>IF($B41="","",'Infiltration &amp; Ventilation'!K41*0.33*'Infiltration &amp; Ventilation'!$D41*F41*0.024*Data!G$18)</f>
        <v/>
      </c>
      <c r="S41" s="24" t="str">
        <f>IF($B41="","",'Infiltration &amp; Ventilation'!L41*0.33*'Infiltration &amp; Ventilation'!$D41*G41*0.024*Data!H$18)</f>
        <v/>
      </c>
      <c r="T41" s="24" t="str">
        <f>IF($B41="","",'Infiltration &amp; Ventilation'!M41*0.33*'Infiltration &amp; Ventilation'!$D41*H41*0.024*Data!I$18)</f>
        <v/>
      </c>
      <c r="U41" s="24" t="str">
        <f>IF($B41="","",'Infiltration &amp; Ventilation'!N41*0.33*'Infiltration &amp; Ventilation'!$D41*I41*0.024*Data!J$18)</f>
        <v/>
      </c>
      <c r="V41" s="24" t="str">
        <f>IF($B41="","",'Infiltration &amp; Ventilation'!O41*0.33*'Infiltration &amp; Ventilation'!$D41*J41*0.024*Data!K$18)</f>
        <v/>
      </c>
      <c r="W41" s="24" t="str">
        <f>IF($B41="","",'Infiltration &amp; Ventilation'!P41*0.33*'Infiltration &amp; Ventilation'!$D41*K41*0.024*Data!L$18)</f>
        <v/>
      </c>
      <c r="X41" s="24" t="str">
        <f>IF($B41="","",'Infiltration &amp; Ventilation'!Q41*0.33*'Infiltration &amp; Ventilation'!$D41*L41*0.024*Data!M$18)</f>
        <v/>
      </c>
      <c r="Y41" s="24" t="str">
        <f>IF($B41="","",'Infiltration &amp; Ventilation'!R41*0.33*'Infiltration &amp; Ventilation'!$D41*M41*0.024*Data!N$18)</f>
        <v/>
      </c>
      <c r="Z41" s="24" t="str">
        <f>IF($B41="","",'Infiltration &amp; Ventilation'!S41*0.33*'Infiltration &amp; Ventilation'!$D41*N41*0.024*Data!O$18)</f>
        <v/>
      </c>
      <c r="AA41" s="24" t="str">
        <f>IF($B41="","",'Infiltration &amp; Ventilation'!T41*0.33*'Infiltration &amp; Ventilation'!$D41*C41*0.024*Data!D$18*(100%+Data!$B$162))</f>
        <v/>
      </c>
      <c r="AB41" s="24" t="str">
        <f>IF($B41="","",'Infiltration &amp; Ventilation'!U41*0.33*'Infiltration &amp; Ventilation'!$D41*D41*0.024*Data!E$18*(100%+Data!$B$162))</f>
        <v/>
      </c>
      <c r="AC41" s="24" t="str">
        <f>IF($B41="","",'Infiltration &amp; Ventilation'!V41*0.33*'Infiltration &amp; Ventilation'!$D41*E41*0.024*Data!F$18*(100%+Data!$B$162))</f>
        <v/>
      </c>
      <c r="AD41" s="24" t="str">
        <f>IF($B41="","",'Infiltration &amp; Ventilation'!W41*0.33*'Infiltration &amp; Ventilation'!$D41*F41*0.024*Data!G$18*(100%+Data!$B$162))</f>
        <v/>
      </c>
      <c r="AE41" s="24" t="str">
        <f>IF($B41="","",'Infiltration &amp; Ventilation'!X41*0.33*'Infiltration &amp; Ventilation'!$D41*G41*0.024*Data!H$18*(100%+Data!$B$162))</f>
        <v/>
      </c>
      <c r="AF41" s="24" t="str">
        <f>IF($B41="","",'Infiltration &amp; Ventilation'!Y41*0.33*'Infiltration &amp; Ventilation'!$D41*H41*0.024*Data!I$18*(100%+Data!$B$162))</f>
        <v/>
      </c>
      <c r="AG41" s="24" t="str">
        <f>IF($B41="","",'Infiltration &amp; Ventilation'!Z41*0.33*'Infiltration &amp; Ventilation'!$D41*I41*0.024*Data!J$18*(100%+Data!$B$162))</f>
        <v/>
      </c>
      <c r="AH41" s="24" t="str">
        <f>IF($B41="","",'Infiltration &amp; Ventilation'!AA41*0.33*'Infiltration &amp; Ventilation'!$D41*J41*0.024*Data!K$18*(100%+Data!$B$162))</f>
        <v/>
      </c>
      <c r="AI41" s="24" t="str">
        <f>IF($B41="","",'Infiltration &amp; Ventilation'!AB41*0.33*'Infiltration &amp; Ventilation'!$D41*K41*0.024*Data!L$18*(100%+Data!$B$162))</f>
        <v/>
      </c>
      <c r="AJ41" s="24" t="str">
        <f>IF($B41="","",'Infiltration &amp; Ventilation'!AC41*0.33*'Infiltration &amp; Ventilation'!$D41*L41*0.024*Data!M$18*(100%+Data!$B$162))</f>
        <v/>
      </c>
      <c r="AK41" s="24" t="str">
        <f>IF($B41="","",'Infiltration &amp; Ventilation'!AD41*0.33*'Infiltration &amp; Ventilation'!$D41*M41*0.024*Data!N$18*(100%+Data!$B$162))</f>
        <v/>
      </c>
      <c r="AL41" s="24" t="str">
        <f>IF($B41="","",'Infiltration &amp; Ventilation'!AE41*0.33*'Infiltration &amp; Ventilation'!$D41*N41*0.024*Data!O$18*(100%+Data!$B$162))</f>
        <v/>
      </c>
      <c r="AM41" s="24" t="str">
        <f>IF($B41="","",'3 INPUT SAP DATA'!$U45*C41*0.024*Data!D$18*(100%+Data!$B$152))</f>
        <v/>
      </c>
      <c r="AN41" s="24" t="str">
        <f>IF($B41="","",'3 INPUT SAP DATA'!$U45*D41*0.024*Data!E$18*(100%+Data!$B$152))</f>
        <v/>
      </c>
      <c r="AO41" s="24" t="str">
        <f>IF($B41="","",'3 INPUT SAP DATA'!$U45*E41*0.024*Data!F$18*(100%+Data!$B$152))</f>
        <v/>
      </c>
      <c r="AP41" s="24" t="str">
        <f>IF($B41="","",'3 INPUT SAP DATA'!$U45*F41*0.024*Data!G$18*(100%+Data!$B$152))</f>
        <v/>
      </c>
      <c r="AQ41" s="24" t="str">
        <f>IF($B41="","",'3 INPUT SAP DATA'!$U45*G41*0.024*Data!H$18*(100%+Data!$B$152))</f>
        <v/>
      </c>
      <c r="AR41" s="24" t="str">
        <f>IF($B41="","",'3 INPUT SAP DATA'!$U45*H41*0.024*Data!I$18*(100%+Data!$B$152))</f>
        <v/>
      </c>
      <c r="AS41" s="24" t="str">
        <f>IF($B41="","",'3 INPUT SAP DATA'!$U45*I41*0.024*Data!J$18*(100%+Data!$B$152))</f>
        <v/>
      </c>
      <c r="AT41" s="24" t="str">
        <f>IF($B41="","",'3 INPUT SAP DATA'!$U45*J41*0.024*Data!K$18*(100%+Data!$B$152))</f>
        <v/>
      </c>
      <c r="AU41" s="24" t="str">
        <f>IF($B41="","",'3 INPUT SAP DATA'!$U45*K41*0.024*Data!L$18*(100%+Data!$B$152))</f>
        <v/>
      </c>
      <c r="AV41" s="24" t="str">
        <f>IF($B41="","",'3 INPUT SAP DATA'!$U45*L41*0.024*Data!M$18*(100%+Data!$B$152))</f>
        <v/>
      </c>
      <c r="AW41" s="24" t="str">
        <f>IF($B41="","",'3 INPUT SAP DATA'!$U45*M41*0.024*Data!N$18*(100%+Data!$B$152))</f>
        <v/>
      </c>
      <c r="AX41" s="24" t="str">
        <f>IF($B41="","",'3 INPUT SAP DATA'!$U45*N41*0.024*Data!O$18*(100%+Data!$B$152))</f>
        <v/>
      </c>
      <c r="AY41" s="24" t="str">
        <f>IF($B41="","",'3 INPUT SAP DATA'!V45*0.024*Data!D$18*Utilisation!BK41)</f>
        <v/>
      </c>
      <c r="AZ41" s="24" t="str">
        <f>IF($B41="","",'3 INPUT SAP DATA'!W45*0.024*Data!E$18*Utilisation!BL41)</f>
        <v/>
      </c>
      <c r="BA41" s="24" t="str">
        <f>IF($B41="","",'3 INPUT SAP DATA'!X45*0.024*Data!F$18*Utilisation!BM41)</f>
        <v/>
      </c>
      <c r="BB41" s="24" t="str">
        <f>IF($B41="","",'3 INPUT SAP DATA'!Y45*0.024*Data!G$18*Utilisation!BN41)</f>
        <v/>
      </c>
      <c r="BC41" s="24" t="str">
        <f>IF($B41="","",'3 INPUT SAP DATA'!Z45*0.024*Data!H$18*Utilisation!BO41)</f>
        <v/>
      </c>
      <c r="BD41" s="24" t="str">
        <f>IF($B41="","",'3 INPUT SAP DATA'!AA45*0.024*Data!I$18*Utilisation!BP41)</f>
        <v/>
      </c>
      <c r="BE41" s="24" t="str">
        <f>IF($B41="","",'3 INPUT SAP DATA'!AB45*0.024*Data!J$18*Utilisation!BQ41)</f>
        <v/>
      </c>
      <c r="BF41" s="24" t="str">
        <f>IF($B41="","",'3 INPUT SAP DATA'!AC45*0.024*Data!K$18*Utilisation!BR41)</f>
        <v/>
      </c>
      <c r="BG41" s="24" t="str">
        <f>IF($B41="","",'3 INPUT SAP DATA'!AD45*0.024*Data!L$18*Utilisation!BS41)</f>
        <v/>
      </c>
      <c r="BH41" s="24" t="str">
        <f>IF($B41="","",'3 INPUT SAP DATA'!AE45*0.024*Data!M$18*Utilisation!BT41)</f>
        <v/>
      </c>
      <c r="BI41" s="24" t="str">
        <f>IF($B41="","",'3 INPUT SAP DATA'!AF45*0.024*Data!N$18*Utilisation!BU41)</f>
        <v/>
      </c>
      <c r="BJ41" s="24" t="str">
        <f>IF($B41="","",'3 INPUT SAP DATA'!AG45*0.024*Data!O$18*Utilisation!BV41)</f>
        <v/>
      </c>
      <c r="BK41" s="24" t="str">
        <f>IF($B41="","",IHG!CI42*0.024*Data!D$18*Utilisation!BK41)</f>
        <v/>
      </c>
      <c r="BL41" s="24" t="str">
        <f>IF($B41="","",IHG!CJ42*0.024*Data!E$18*Utilisation!BL41)</f>
        <v/>
      </c>
      <c r="BM41" s="24" t="str">
        <f>IF($B41="","",IHG!CK42*0.024*Data!F$18*Utilisation!BM41)</f>
        <v/>
      </c>
      <c r="BN41" s="24" t="str">
        <f>IF($B41="","",IHG!CL42*0.024*Data!G$18*Utilisation!BN41)</f>
        <v/>
      </c>
      <c r="BO41" s="24" t="str">
        <f>IF($B41="","",IHG!CM42*0.024*Data!H$18*Utilisation!BO41)</f>
        <v/>
      </c>
      <c r="BP41" s="24" t="str">
        <f>IF($B41="","",IHG!CN42*0.024*Data!I$18*Utilisation!BP41)</f>
        <v/>
      </c>
      <c r="BQ41" s="24" t="str">
        <f>IF($B41="","",IHG!CO42*0.024*Data!J$18*Utilisation!BQ41)</f>
        <v/>
      </c>
      <c r="BR41" s="24" t="str">
        <f>IF($B41="","",IHG!CP42*0.024*Data!K$18*Utilisation!BR41)</f>
        <v/>
      </c>
      <c r="BS41" s="24" t="str">
        <f>IF($B41="","",IHG!CQ42*0.024*Data!L$18*Utilisation!BS41)</f>
        <v/>
      </c>
      <c r="BT41" s="24" t="str">
        <f>IF($B41="","",IHG!CR42*0.024*Data!M$18*Utilisation!BT41)</f>
        <v/>
      </c>
      <c r="BU41" s="24" t="str">
        <f>IF($B41="","",IHG!CS42*0.024*Data!N$18*Utilisation!BU41)</f>
        <v/>
      </c>
      <c r="BV41" s="24" t="str">
        <f>IF($B41="","",IHG!CT42*0.024*Data!O$18*Utilisation!BV41)</f>
        <v/>
      </c>
      <c r="BW41" s="24" t="str">
        <f t="shared" si="80"/>
        <v/>
      </c>
      <c r="BX41" s="24" t="str">
        <f t="shared" si="81"/>
        <v/>
      </c>
      <c r="BY41" s="24" t="str">
        <f t="shared" si="82"/>
        <v/>
      </c>
      <c r="BZ41" s="24" t="str">
        <f t="shared" si="83"/>
        <v/>
      </c>
      <c r="CA41" s="24" t="str">
        <f t="shared" si="84"/>
        <v/>
      </c>
      <c r="CB41" s="24" t="str">
        <f t="shared" si="85"/>
        <v/>
      </c>
      <c r="CC41" s="24" t="str">
        <f t="shared" si="86"/>
        <v/>
      </c>
      <c r="CD41" s="24" t="str">
        <f t="shared" si="87"/>
        <v/>
      </c>
      <c r="CE41" s="24" t="str">
        <f t="shared" si="88"/>
        <v/>
      </c>
      <c r="CF41" s="24" t="str">
        <f t="shared" si="89"/>
        <v/>
      </c>
      <c r="CG41" s="24" t="str">
        <f t="shared" si="90"/>
        <v/>
      </c>
      <c r="CH41" s="24" t="str">
        <f t="shared" si="91"/>
        <v/>
      </c>
      <c r="CI41" s="36"/>
      <c r="CJ41" s="85" t="str">
        <f>IF($B41="","",IF(BW41&lt;(SUM($BW41:$CH41)*Data!$B$170),Data!$B$171,100%))</f>
        <v/>
      </c>
      <c r="CK41" s="85" t="str">
        <f>IF($B41="","",IF(BX41&lt;(SUM($BW41:$CH41)*Data!$B$170),Data!$B$171,100%))</f>
        <v/>
      </c>
      <c r="CL41" s="85" t="str">
        <f>IF($B41="","",IF(BY41&lt;(SUM($BW41:$CH41)*Data!$B$170),Data!$B$171,100%))</f>
        <v/>
      </c>
      <c r="CM41" s="85" t="str">
        <f>IF($B41="","",IF(BZ41&lt;(SUM($BW41:$CH41)*Data!$B$170),Data!$B$171,100%))</f>
        <v/>
      </c>
      <c r="CN41" s="85" t="str">
        <f>IF($B41="","",IF(CA41&lt;(SUM($BW41:$CH41)*Data!$B$170),Data!$B$171,100%))</f>
        <v/>
      </c>
      <c r="CO41" s="85" t="str">
        <f>IF($B41="","",IF(CB41&lt;(SUM($BW41:$CH41)*Data!$B$170),Data!$B$171,100%))</f>
        <v/>
      </c>
      <c r="CP41" s="85" t="str">
        <f>IF($B41="","",IF(CC41&lt;(SUM($BW41:$CH41)*Data!$B$170),Data!$B$171,100%))</f>
        <v/>
      </c>
      <c r="CQ41" s="85" t="str">
        <f>IF($B41="","",IF(CD41&lt;(SUM($BW41:$CH41)*Data!$B$170),Data!$B$171,100%))</f>
        <v/>
      </c>
      <c r="CR41" s="85" t="str">
        <f>IF($B41="","",IF(CE41&lt;(SUM($BW41:$CH41)*Data!$B$170),Data!$B$171,100%))</f>
        <v/>
      </c>
      <c r="CS41" s="85" t="str">
        <f>IF($B41="","",IF(CF41&lt;(SUM($BW41:$CH41)*Data!$B$170),Data!$B$171,100%))</f>
        <v/>
      </c>
      <c r="CT41" s="85" t="str">
        <f>IF($B41="","",IF(CG41&lt;(SUM($BW41:$CH41)*Data!$B$170),Data!$B$171,100%))</f>
        <v/>
      </c>
      <c r="CU41" s="85" t="str">
        <f>IF($B41="","",IF(CH41&lt;(SUM($BW41:$CH41)*Data!$B$170),Data!$B$171,100%))</f>
        <v/>
      </c>
      <c r="CV41" s="39"/>
      <c r="CW41" s="24" t="str">
        <f t="shared" si="92"/>
        <v/>
      </c>
      <c r="CX41" s="24" t="str">
        <f t="shared" si="93"/>
        <v/>
      </c>
      <c r="CY41" s="24" t="str">
        <f t="shared" si="94"/>
        <v/>
      </c>
      <c r="CZ41" s="24" t="str">
        <f t="shared" si="95"/>
        <v/>
      </c>
      <c r="DA41" s="24" t="str">
        <f t="shared" si="96"/>
        <v/>
      </c>
      <c r="DB41" s="24" t="str">
        <f t="shared" si="97"/>
        <v/>
      </c>
      <c r="DC41" s="24" t="str">
        <f t="shared" si="98"/>
        <v/>
      </c>
      <c r="DD41" s="24" t="str">
        <f t="shared" si="99"/>
        <v/>
      </c>
      <c r="DE41" s="24" t="str">
        <f t="shared" si="100"/>
        <v/>
      </c>
      <c r="DF41" s="24" t="str">
        <f t="shared" si="101"/>
        <v/>
      </c>
      <c r="DG41" s="24" t="str">
        <f t="shared" si="102"/>
        <v/>
      </c>
      <c r="DH41" s="24" t="str">
        <f t="shared" si="103"/>
        <v/>
      </c>
      <c r="DI41" s="24" t="str">
        <f t="shared" si="104"/>
        <v/>
      </c>
      <c r="DJ41" s="24" t="str">
        <f t="shared" si="105"/>
        <v/>
      </c>
      <c r="DK41" s="24" t="str">
        <f t="shared" si="106"/>
        <v/>
      </c>
      <c r="DL41" s="24" t="str">
        <f t="shared" si="107"/>
        <v/>
      </c>
      <c r="DM41" s="24" t="str">
        <f t="shared" si="108"/>
        <v/>
      </c>
      <c r="DN41" s="24" t="str">
        <f t="shared" si="109"/>
        <v/>
      </c>
      <c r="DO41" s="24" t="str">
        <f t="shared" si="110"/>
        <v/>
      </c>
      <c r="DP41" s="24" t="str">
        <f t="shared" si="111"/>
        <v/>
      </c>
      <c r="DQ41" s="24" t="str">
        <f t="shared" si="112"/>
        <v/>
      </c>
      <c r="DR41" s="24" t="str">
        <f t="shared" si="113"/>
        <v/>
      </c>
      <c r="DS41" s="24" t="str">
        <f t="shared" si="114"/>
        <v/>
      </c>
      <c r="DT41" s="24" t="str">
        <f t="shared" si="115"/>
        <v/>
      </c>
      <c r="DU41" s="24" t="str">
        <f t="shared" si="116"/>
        <v/>
      </c>
      <c r="DV41" s="24" t="str">
        <f t="shared" si="117"/>
        <v/>
      </c>
      <c r="DW41" s="24" t="str">
        <f t="shared" si="118"/>
        <v/>
      </c>
      <c r="DX41" s="24" t="str">
        <f t="shared" si="119"/>
        <v/>
      </c>
      <c r="DY41" s="24" t="str">
        <f t="shared" si="120"/>
        <v/>
      </c>
      <c r="DZ41" s="24" t="str">
        <f t="shared" si="121"/>
        <v/>
      </c>
      <c r="EA41" s="24" t="str">
        <f t="shared" si="122"/>
        <v/>
      </c>
      <c r="EB41" s="24" t="str">
        <f t="shared" si="123"/>
        <v/>
      </c>
      <c r="EC41" s="24" t="str">
        <f t="shared" si="124"/>
        <v/>
      </c>
      <c r="ED41" s="24" t="str">
        <f t="shared" si="125"/>
        <v/>
      </c>
      <c r="EE41" s="24" t="str">
        <f t="shared" si="126"/>
        <v/>
      </c>
      <c r="EF41" s="24" t="str">
        <f t="shared" si="129"/>
        <v/>
      </c>
      <c r="EG41" s="24" t="str">
        <f t="shared" si="130"/>
        <v/>
      </c>
      <c r="EH41" s="24" t="str">
        <f t="shared" si="131"/>
        <v/>
      </c>
      <c r="EI41" s="85" t="str">
        <f t="shared" ref="EI41:EI72" si="132">IF($B41="","",EH41/EG41)</f>
        <v/>
      </c>
      <c r="EJ41" s="85" t="str">
        <f>IF($B41="","",MAX(0,EI41-Data!$B$166))</f>
        <v/>
      </c>
      <c r="EK41" s="88" t="str">
        <f>IF($B41="","",IF($EJ41&gt;0,
AY41*($EG41*Data!$B$166/$EH41),
AY41))</f>
        <v/>
      </c>
      <c r="EL41" s="88" t="str">
        <f>IF($B41="","",IF($EJ41&gt;0,
AZ41*($EG41*Data!$B$166/$EH41),
AZ41))</f>
        <v/>
      </c>
      <c r="EM41" s="88" t="str">
        <f>IF($B41="","",IF($EJ41&gt;0,
BA41*($EG41*Data!$B$166/$EH41),
BA41))</f>
        <v/>
      </c>
      <c r="EN41" s="88" t="str">
        <f>IF($B41="","",IF($EJ41&gt;0,
BB41*($EG41*Data!$B$166/$EH41),
BB41))</f>
        <v/>
      </c>
      <c r="EO41" s="88" t="str">
        <f>IF($B41="","",IF($EJ41&gt;0,
BC41*($EG41*Data!$B$166/$EH41),
BC41))</f>
        <v/>
      </c>
      <c r="EP41" s="88" t="str">
        <f>IF($B41="","",IF($EJ41&gt;0,
BD41*($EG41*Data!$B$166/$EH41),
BD41))</f>
        <v/>
      </c>
      <c r="EQ41" s="88" t="str">
        <f>IF($B41="","",IF($EJ41&gt;0,
BE41*($EG41*Data!$B$166/$EH41),
BE41))</f>
        <v/>
      </c>
      <c r="ER41" s="88" t="str">
        <f>IF($B41="","",IF($EJ41&gt;0,
BF41*($EG41*Data!$B$166/$EH41),
BF41))</f>
        <v/>
      </c>
      <c r="ES41" s="88" t="str">
        <f>IF($B41="","",IF($EJ41&gt;0,
BG41*($EG41*Data!$B$166/$EH41),
BG41))</f>
        <v/>
      </c>
      <c r="ET41" s="88" t="str">
        <f>IF($B41="","",IF($EJ41&gt;0,
BH41*($EG41*Data!$B$166/$EH41),
BH41))</f>
        <v/>
      </c>
      <c r="EU41" s="88" t="str">
        <f>IF($B41="","",IF($EJ41&gt;0,
BI41*($EG41*Data!$B$166/$EH41),
BI41))</f>
        <v/>
      </c>
      <c r="EV41" s="88" t="str">
        <f>IF($B41="","",IF($EJ41&gt;0,
BJ41*($EG41*Data!$B$166/$EH41),
BJ41))</f>
        <v/>
      </c>
      <c r="EW41" s="88" t="str">
        <f t="shared" si="127"/>
        <v/>
      </c>
      <c r="EX41" s="85" t="str">
        <f t="shared" si="128"/>
        <v/>
      </c>
      <c r="EY41" s="88" t="str">
        <f t="shared" ref="EY41:EY72" si="133">IF($B41="","",IF(MAX(CW41+DI41+DU41-AY41-BK41,0)&gt;0,
MIN(AY41,EK41),
(CW41+DI41+DU41)*(MIN(AY41,EK41)/(MIN(AY41,EK41)+BK41))))</f>
        <v/>
      </c>
      <c r="EZ41" s="24" t="str">
        <f t="shared" ref="EZ41:EZ72" si="134">IF($B41="","",IF(MAX(CX41+DJ41+DV41-AZ41-BL41,0)&gt;0,
MIN(AZ41,EL41),
(CX41+DJ41+DV41)*(MIN(AZ41,EL41)/(MIN(AZ41,EL41)+BL41))))</f>
        <v/>
      </c>
      <c r="FA41" s="24" t="str">
        <f t="shared" ref="FA41:FA72" si="135">IF($B41="","",IF(MAX(CY41+DK41+DW41-BA41-BM41,0)&gt;0,
MIN(BA41,EM41),
(CY41+DK41+DW41)*(MIN(BA41,EM41)/(MIN(BA41,EM41)+BM41))))</f>
        <v/>
      </c>
      <c r="FB41" s="24" t="str">
        <f t="shared" ref="FB41:FB72" si="136">IF($B41="","",IF(MAX(CZ41+DL41+DX41-BB41-BN41,0)&gt;0,
MIN(BB41,EN41),
(CZ41+DL41+DX41)*(MIN(BB41,EN41)/(MIN(BB41,EN41)+BN41))))</f>
        <v/>
      </c>
      <c r="FC41" s="24" t="str">
        <f t="shared" ref="FC41:FC72" si="137">IF($B41="","",IF(MAX(DA41+DM41+DY41-BC41-BO41,0)&gt;0,
MIN(BC41,EO41),
(DA41+DM41+DY41)*(MIN(BC41,EO41)/(MIN(BC41,EO41)+BO41))))</f>
        <v/>
      </c>
      <c r="FD41" s="24" t="str">
        <f t="shared" ref="FD41:FD72" si="138">IF($B41="","",IF(MAX(DB41+DN41+DZ41-BD41-BP41,0)&gt;0,
MIN(BD41,EP41),
(DB41+DN41+DZ41)*(MIN(BD41,EP41)/(MIN(BD41,EP41)+BP41))))</f>
        <v/>
      </c>
      <c r="FE41" s="24" t="str">
        <f t="shared" ref="FE41:FE72" si="139">IF($B41="","",IF(MAX(DC41+DO41+EA41-BE41-BQ41,0)&gt;0,
MIN(BE41,EQ41),
(DC41+DO41+EA41)*(MIN(BE41,EQ41)/(MIN(BE41,EQ41)+BQ41))))</f>
        <v/>
      </c>
      <c r="FF41" s="24" t="str">
        <f t="shared" ref="FF41:FF72" si="140">IF($B41="","",IF(MAX(DD41+DP41+EB41-BF41-BR41,0)&gt;0,
MIN(BF41,ER41),
(DD41+DP41+EB41)*(MIN(BF41,ER41)/(MIN(BF41,ER41)+BR41))))</f>
        <v/>
      </c>
      <c r="FG41" s="24" t="str">
        <f t="shared" ref="FG41:FG72" si="141">IF($B41="","",IF(MAX(DE41+DQ41+EC41-BG41-BS41,0)&gt;0,
MIN(BG41,ES41),
(DE41+DQ41+EC41)*(MIN(BG41,ES41)/(MIN(BG41,ES41)+BS41))))</f>
        <v/>
      </c>
      <c r="FH41" s="24" t="str">
        <f t="shared" ref="FH41:FH72" si="142">IF($B41="","",IF(MAX(DF41+DR41+ED41-BH41-BT41,0)&gt;0,
MIN(BH41,ET41),
(DF41+DR41+ED41)*(MIN(BH41,ET41)/(MIN(BH41,ET41)+BT41))))</f>
        <v/>
      </c>
      <c r="FI41" s="24" t="str">
        <f t="shared" ref="FI41:FI72" si="143">IF($B41="","",IF(MAX(DG41+DS41+EE41-BI41-BU41,0)&gt;0,
MIN(BI41,EU41),
(DG41+DS41+EE41)*(MIN(BI41,EU41)/(MIN(BI41,EU41)+BU41))))</f>
        <v/>
      </c>
      <c r="FJ41" s="24" t="str">
        <f t="shared" ref="FJ41:FJ72" si="144">IF($B41="","",IF(MAX(DH41+DT41+EF41-BJ41-BV41,0)&gt;0,
MIN(BJ41,EV41),
(DH41+DT41+EF41)*(MIN(BJ41,EV41)/(MIN(BJ41,EV41)+BV41))))</f>
        <v/>
      </c>
      <c r="FK41" s="24" t="str">
        <f t="shared" ref="FK41:FK72" si="145">IF($B41="","",IF(MAX(CW41+DI41+DU41-AY41-BK41,0)&gt;0,
BK41,
(CW41+DI41+DU41)*(BK41/(MIN(AY41,EK41)+BK41))))</f>
        <v/>
      </c>
      <c r="FL41" s="24" t="str">
        <f t="shared" ref="FL41:FL72" si="146">IF($B41="","",IF(MAX(CX41+DJ41+DV41-AZ41-BL41,0)&gt;0,
BL41,
(CX41+DJ41+DV41)*(BL41/(MIN(AZ41,EL41)+BL41))))</f>
        <v/>
      </c>
      <c r="FM41" s="24" t="str">
        <f t="shared" ref="FM41:FM72" si="147">IF($B41="","",IF(MAX(CY41+DK41+DW41-BA41-BM41,0)&gt;0,
BM41,
(CY41+DK41+DW41)*(BM41/(MIN(BA41,EM41)+BM41))))</f>
        <v/>
      </c>
      <c r="FN41" s="24" t="str">
        <f t="shared" ref="FN41:FN72" si="148">IF($B41="","",IF(MAX(CZ41+DL41+DX41-BB41-BN41,0)&gt;0,
BN41,
(CZ41+DL41+DX41)*(BN41/(MIN(BB41,EN41)+BN41))))</f>
        <v/>
      </c>
      <c r="FO41" s="24" t="str">
        <f t="shared" ref="FO41:FO72" si="149">IF($B41="","",IF(MAX(DA41+DM41+DY41-BC41-BO41,0)&gt;0,
BO41,
(DA41+DM41+DY41)*(BO41/(MIN(BC41,EO41)+BO41))))</f>
        <v/>
      </c>
      <c r="FP41" s="24" t="str">
        <f t="shared" ref="FP41:FP72" si="150">IF($B41="","",IF(MAX(DB41+DN41+DZ41-BD41-BP41,0)&gt;0,
BP41,
(DB41+DN41+DZ41)*(BP41/(MIN(BD41,EP41)+BP41))))</f>
        <v/>
      </c>
      <c r="FQ41" s="24" t="str">
        <f t="shared" ref="FQ41:FQ72" si="151">IF($B41="","",IF(MAX(DC41+DO41+EA41-BE41-BQ41,0)&gt;0,
BQ41,
(DC41+DO41+EA41)*(BQ41/(MIN(BE41,EQ41)+BQ41))))</f>
        <v/>
      </c>
      <c r="FR41" s="24" t="str">
        <f t="shared" ref="FR41:FR72" si="152">IF($B41="","",IF(MAX(DD41+DP41+EB41-BF41-BR41,0)&gt;0,
BR41,
(DD41+DP41+EB41)*(BR41/(MIN(BF41,ER41)+BR41))))</f>
        <v/>
      </c>
      <c r="FS41" s="24" t="str">
        <f t="shared" ref="FS41:FS72" si="153">IF($B41="","",IF(MAX(DE41+DQ41+EC41-BG41-BS41,0)&gt;0,
BS41,
(DE41+DQ41+EC41)*(BS41/(MIN(BG41,ES41)+BS41))))</f>
        <v/>
      </c>
      <c r="FT41" s="24" t="str">
        <f t="shared" ref="FT41:FT72" si="154">IF($B41="","",IF(MAX(DF41+DR41+ED41-BH41-BT41,0)&gt;0,
BT41,
(DF41+DR41+ED41)*(BT41/(MIN(BH41,ET41)+BT41))))</f>
        <v/>
      </c>
      <c r="FU41" s="24" t="str">
        <f t="shared" ref="FU41:FU72" si="155">IF($B41="","",IF(MAX(DG41+DS41+EE41-BI41-BU41,0)&gt;0,
BU41,
(DG41+DS41+EE41)*(BU41/(MIN(BI41,EU41)+BU41))))</f>
        <v/>
      </c>
      <c r="FV41" s="24" t="str">
        <f t="shared" ref="FV41:FV72" si="156">IF($B41="","",IF(MAX(DH41+DT41+EF41-BJ41-BV41,0)&gt;0,
BV41,
(DH41+DT41+EF41)*(BV41/(MIN(BJ41,EV41)+BV41))))</f>
        <v/>
      </c>
      <c r="FW41" s="24" t="str">
        <f t="shared" ref="FW41:FW72" si="157">IF($B41="","",(CW41+DI41+DU41-EY41-FK41))</f>
        <v/>
      </c>
      <c r="FX41" s="24" t="str">
        <f t="shared" ref="FX41:FX72" si="158">IF($B41="","",(CX41+DJ41+DV41-EZ41-FL41))</f>
        <v/>
      </c>
      <c r="FY41" s="24" t="str">
        <f t="shared" ref="FY41:FY72" si="159">IF($B41="","",(CY41+DK41+DW41-FA41-FM41))</f>
        <v/>
      </c>
      <c r="FZ41" s="24" t="str">
        <f t="shared" ref="FZ41:FZ72" si="160">IF($B41="","",(CZ41+DL41+DX41-FB41-FN41))</f>
        <v/>
      </c>
      <c r="GA41" s="24" t="str">
        <f t="shared" ref="GA41:GA72" si="161">IF($B41="","",(DA41+DM41+DY41-FC41-FO41))</f>
        <v/>
      </c>
      <c r="GB41" s="24" t="str">
        <f t="shared" ref="GB41:GB72" si="162">IF($B41="","",(DB41+DN41+DZ41-FD41-FP41))</f>
        <v/>
      </c>
      <c r="GC41" s="24" t="str">
        <f t="shared" ref="GC41:GC72" si="163">IF($B41="","",(DC41+DO41+EA41-FE41-FQ41))</f>
        <v/>
      </c>
      <c r="GD41" s="24" t="str">
        <f t="shared" ref="GD41:GD72" si="164">IF($B41="","",(DD41+DP41+EB41-FF41-FR41))</f>
        <v/>
      </c>
      <c r="GE41" s="24" t="str">
        <f t="shared" ref="GE41:GE72" si="165">IF($B41="","",(DE41+DQ41+EC41-FG41-FS41))</f>
        <v/>
      </c>
      <c r="GF41" s="24" t="str">
        <f t="shared" ref="GF41:GF72" si="166">IF($B41="","",(DF41+DR41+ED41-FH41-FT41))</f>
        <v/>
      </c>
      <c r="GG41" s="24" t="str">
        <f t="shared" ref="GG41:GG72" si="167">IF($B41="","",(DG41+DS41+EE41-FI41-FU41))</f>
        <v/>
      </c>
      <c r="GH41" s="24" t="str">
        <f t="shared" ref="GH41:GH72" si="168">IF($B41="","",(DH41+DT41+EF41-FJ41-FV41))</f>
        <v/>
      </c>
    </row>
    <row r="42" spans="2:190" s="17" customFormat="1" ht="19.899999999999999" customHeight="1">
      <c r="B42" s="16" t="str">
        <f>IF('3 INPUT SAP DATA'!H46="","",'3 INPUT SAP DATA'!H46)</f>
        <v/>
      </c>
      <c r="C42" s="176" t="str">
        <f>IF($B42="", "", Data!D$22 - INDEX(SAP10TableU1, MATCH('3 INPUT SAP DATA'!$C$6, Data!$C$26:$C$47, 0), MATCH(SHD!BW$8, Data!$D$25:$O$25, 0)))</f>
        <v/>
      </c>
      <c r="D42" s="176" t="str">
        <f>IF($B42="", "", Data!E$22 - INDEX(SAP10TableU1, MATCH('3 INPUT SAP DATA'!$C$6, Data!$C$26:$C$47, 0), MATCH(SHD!BX$8, Data!$D$25:$O$25, 0)))</f>
        <v/>
      </c>
      <c r="E42" s="176" t="str">
        <f>IF($B42="", "", Data!F$22 - INDEX(SAP10TableU1, MATCH('3 INPUT SAP DATA'!$C$6, Data!$C$26:$C$47, 0), MATCH(SHD!BY$8, Data!$D$25:$O$25, 0)))</f>
        <v/>
      </c>
      <c r="F42" s="176" t="str">
        <f>IF($B42="", "", Data!G$22 - INDEX(SAP10TableU1, MATCH('3 INPUT SAP DATA'!$C$6, Data!$C$26:$C$47, 0), MATCH(SHD!BZ$8, Data!$D$25:$O$25, 0)))</f>
        <v/>
      </c>
      <c r="G42" s="176" t="str">
        <f>IF($B42="", "", Data!H$22 - INDEX(SAP10TableU1, MATCH('3 INPUT SAP DATA'!$C$6, Data!$C$26:$C$47, 0), MATCH(SHD!CA$8, Data!$D$25:$O$25, 0)))</f>
        <v/>
      </c>
      <c r="H42" s="176" t="str">
        <f>IF($B42="", "", Data!I$22 - INDEX(SAP10TableU1, MATCH('3 INPUT SAP DATA'!$C$6, Data!$C$26:$C$47, 0), MATCH(SHD!CB$8, Data!$D$25:$O$25, 0)))</f>
        <v/>
      </c>
      <c r="I42" s="176" t="str">
        <f>IF($B42="", "", Data!J$22 - INDEX(SAP10TableU1, MATCH('3 INPUT SAP DATA'!$C$6, Data!$C$26:$C$47, 0), MATCH(SHD!CC$8, Data!$D$25:$O$25, 0)))</f>
        <v/>
      </c>
      <c r="J42" s="176" t="str">
        <f>IF($B42="", "", Data!K$22 - INDEX(SAP10TableU1, MATCH('3 INPUT SAP DATA'!$C$6, Data!$C$26:$C$47, 0), MATCH(SHD!CD$8, Data!$D$25:$O$25, 0)))</f>
        <v/>
      </c>
      <c r="K42" s="176" t="str">
        <f>IF($B42="", "", Data!L$22 - INDEX(SAP10TableU1, MATCH('3 INPUT SAP DATA'!$C$6, Data!$C$26:$C$47, 0), MATCH(SHD!CE$8, Data!$D$25:$O$25, 0)))</f>
        <v/>
      </c>
      <c r="L42" s="176" t="str">
        <f>IF($B42="", "", Data!M$22 - INDEX(SAP10TableU1, MATCH('3 INPUT SAP DATA'!$C$6, Data!$C$26:$C$47, 0), MATCH(SHD!CF$8, Data!$D$25:$O$25, 0)))</f>
        <v/>
      </c>
      <c r="M42" s="176" t="str">
        <f>IF($B42="", "", Data!N$22 - INDEX(SAP10TableU1, MATCH('3 INPUT SAP DATA'!$C$6, Data!$C$26:$C$47, 0), MATCH(SHD!CG$8, Data!$D$25:$O$25, 0)))</f>
        <v/>
      </c>
      <c r="N42" s="176" t="str">
        <f>IF($B42="", "", Data!O$22 - INDEX(SAP10TableU1, MATCH('3 INPUT SAP DATA'!$C$6, Data!$C$26:$C$47, 0), MATCH(SHD!CH$8, Data!$D$25:$O$25, 0)))</f>
        <v/>
      </c>
      <c r="O42" s="24" t="str">
        <f>IF($B42="","",'Infiltration &amp; Ventilation'!H42*0.33*'Infiltration &amp; Ventilation'!$D42*C42*0.024*Data!D$18)</f>
        <v/>
      </c>
      <c r="P42" s="24" t="str">
        <f>IF($B42="","",'Infiltration &amp; Ventilation'!I42*0.33*'Infiltration &amp; Ventilation'!$D42*D42*0.024*Data!E$18)</f>
        <v/>
      </c>
      <c r="Q42" s="24" t="str">
        <f>IF($B42="","",'Infiltration &amp; Ventilation'!J42*0.33*'Infiltration &amp; Ventilation'!$D42*E42*0.024*Data!F$18)</f>
        <v/>
      </c>
      <c r="R42" s="24" t="str">
        <f>IF($B42="","",'Infiltration &amp; Ventilation'!K42*0.33*'Infiltration &amp; Ventilation'!$D42*F42*0.024*Data!G$18)</f>
        <v/>
      </c>
      <c r="S42" s="24" t="str">
        <f>IF($B42="","",'Infiltration &amp; Ventilation'!L42*0.33*'Infiltration &amp; Ventilation'!$D42*G42*0.024*Data!H$18)</f>
        <v/>
      </c>
      <c r="T42" s="24" t="str">
        <f>IF($B42="","",'Infiltration &amp; Ventilation'!M42*0.33*'Infiltration &amp; Ventilation'!$D42*H42*0.024*Data!I$18)</f>
        <v/>
      </c>
      <c r="U42" s="24" t="str">
        <f>IF($B42="","",'Infiltration &amp; Ventilation'!N42*0.33*'Infiltration &amp; Ventilation'!$D42*I42*0.024*Data!J$18)</f>
        <v/>
      </c>
      <c r="V42" s="24" t="str">
        <f>IF($B42="","",'Infiltration &amp; Ventilation'!O42*0.33*'Infiltration &amp; Ventilation'!$D42*J42*0.024*Data!K$18)</f>
        <v/>
      </c>
      <c r="W42" s="24" t="str">
        <f>IF($B42="","",'Infiltration &amp; Ventilation'!P42*0.33*'Infiltration &amp; Ventilation'!$D42*K42*0.024*Data!L$18)</f>
        <v/>
      </c>
      <c r="X42" s="24" t="str">
        <f>IF($B42="","",'Infiltration &amp; Ventilation'!Q42*0.33*'Infiltration &amp; Ventilation'!$D42*L42*0.024*Data!M$18)</f>
        <v/>
      </c>
      <c r="Y42" s="24" t="str">
        <f>IF($B42="","",'Infiltration &amp; Ventilation'!R42*0.33*'Infiltration &amp; Ventilation'!$D42*M42*0.024*Data!N$18)</f>
        <v/>
      </c>
      <c r="Z42" s="24" t="str">
        <f>IF($B42="","",'Infiltration &amp; Ventilation'!S42*0.33*'Infiltration &amp; Ventilation'!$D42*N42*0.024*Data!O$18)</f>
        <v/>
      </c>
      <c r="AA42" s="24" t="str">
        <f>IF($B42="","",'Infiltration &amp; Ventilation'!T42*0.33*'Infiltration &amp; Ventilation'!$D42*C42*0.024*Data!D$18*(100%+Data!$B$162))</f>
        <v/>
      </c>
      <c r="AB42" s="24" t="str">
        <f>IF($B42="","",'Infiltration &amp; Ventilation'!U42*0.33*'Infiltration &amp; Ventilation'!$D42*D42*0.024*Data!E$18*(100%+Data!$B$162))</f>
        <v/>
      </c>
      <c r="AC42" s="24" t="str">
        <f>IF($B42="","",'Infiltration &amp; Ventilation'!V42*0.33*'Infiltration &amp; Ventilation'!$D42*E42*0.024*Data!F$18*(100%+Data!$B$162))</f>
        <v/>
      </c>
      <c r="AD42" s="24" t="str">
        <f>IF($B42="","",'Infiltration &amp; Ventilation'!W42*0.33*'Infiltration &amp; Ventilation'!$D42*F42*0.024*Data!G$18*(100%+Data!$B$162))</f>
        <v/>
      </c>
      <c r="AE42" s="24" t="str">
        <f>IF($B42="","",'Infiltration &amp; Ventilation'!X42*0.33*'Infiltration &amp; Ventilation'!$D42*G42*0.024*Data!H$18*(100%+Data!$B$162))</f>
        <v/>
      </c>
      <c r="AF42" s="24" t="str">
        <f>IF($B42="","",'Infiltration &amp; Ventilation'!Y42*0.33*'Infiltration &amp; Ventilation'!$D42*H42*0.024*Data!I$18*(100%+Data!$B$162))</f>
        <v/>
      </c>
      <c r="AG42" s="24" t="str">
        <f>IF($B42="","",'Infiltration &amp; Ventilation'!Z42*0.33*'Infiltration &amp; Ventilation'!$D42*I42*0.024*Data!J$18*(100%+Data!$B$162))</f>
        <v/>
      </c>
      <c r="AH42" s="24" t="str">
        <f>IF($B42="","",'Infiltration &amp; Ventilation'!AA42*0.33*'Infiltration &amp; Ventilation'!$D42*J42*0.024*Data!K$18*(100%+Data!$B$162))</f>
        <v/>
      </c>
      <c r="AI42" s="24" t="str">
        <f>IF($B42="","",'Infiltration &amp; Ventilation'!AB42*0.33*'Infiltration &amp; Ventilation'!$D42*K42*0.024*Data!L$18*(100%+Data!$B$162))</f>
        <v/>
      </c>
      <c r="AJ42" s="24" t="str">
        <f>IF($B42="","",'Infiltration &amp; Ventilation'!AC42*0.33*'Infiltration &amp; Ventilation'!$D42*L42*0.024*Data!M$18*(100%+Data!$B$162))</f>
        <v/>
      </c>
      <c r="AK42" s="24" t="str">
        <f>IF($B42="","",'Infiltration &amp; Ventilation'!AD42*0.33*'Infiltration &amp; Ventilation'!$D42*M42*0.024*Data!N$18*(100%+Data!$B$162))</f>
        <v/>
      </c>
      <c r="AL42" s="24" t="str">
        <f>IF($B42="","",'Infiltration &amp; Ventilation'!AE42*0.33*'Infiltration &amp; Ventilation'!$D42*N42*0.024*Data!O$18*(100%+Data!$B$162))</f>
        <v/>
      </c>
      <c r="AM42" s="24" t="str">
        <f>IF($B42="","",'3 INPUT SAP DATA'!$U46*C42*0.024*Data!D$18*(100%+Data!$B$152))</f>
        <v/>
      </c>
      <c r="AN42" s="24" t="str">
        <f>IF($B42="","",'3 INPUT SAP DATA'!$U46*D42*0.024*Data!E$18*(100%+Data!$B$152))</f>
        <v/>
      </c>
      <c r="AO42" s="24" t="str">
        <f>IF($B42="","",'3 INPUT SAP DATA'!$U46*E42*0.024*Data!F$18*(100%+Data!$B$152))</f>
        <v/>
      </c>
      <c r="AP42" s="24" t="str">
        <f>IF($B42="","",'3 INPUT SAP DATA'!$U46*F42*0.024*Data!G$18*(100%+Data!$B$152))</f>
        <v/>
      </c>
      <c r="AQ42" s="24" t="str">
        <f>IF($B42="","",'3 INPUT SAP DATA'!$U46*G42*0.024*Data!H$18*(100%+Data!$B$152))</f>
        <v/>
      </c>
      <c r="AR42" s="24" t="str">
        <f>IF($B42="","",'3 INPUT SAP DATA'!$U46*H42*0.024*Data!I$18*(100%+Data!$B$152))</f>
        <v/>
      </c>
      <c r="AS42" s="24" t="str">
        <f>IF($B42="","",'3 INPUT SAP DATA'!$U46*I42*0.024*Data!J$18*(100%+Data!$B$152))</f>
        <v/>
      </c>
      <c r="AT42" s="24" t="str">
        <f>IF($B42="","",'3 INPUT SAP DATA'!$U46*J42*0.024*Data!K$18*(100%+Data!$B$152))</f>
        <v/>
      </c>
      <c r="AU42" s="24" t="str">
        <f>IF($B42="","",'3 INPUT SAP DATA'!$U46*K42*0.024*Data!L$18*(100%+Data!$B$152))</f>
        <v/>
      </c>
      <c r="AV42" s="24" t="str">
        <f>IF($B42="","",'3 INPUT SAP DATA'!$U46*L42*0.024*Data!M$18*(100%+Data!$B$152))</f>
        <v/>
      </c>
      <c r="AW42" s="24" t="str">
        <f>IF($B42="","",'3 INPUT SAP DATA'!$U46*M42*0.024*Data!N$18*(100%+Data!$B$152))</f>
        <v/>
      </c>
      <c r="AX42" s="24" t="str">
        <f>IF($B42="","",'3 INPUT SAP DATA'!$U46*N42*0.024*Data!O$18*(100%+Data!$B$152))</f>
        <v/>
      </c>
      <c r="AY42" s="24" t="str">
        <f>IF($B42="","",'3 INPUT SAP DATA'!V46*0.024*Data!D$18*Utilisation!BK42)</f>
        <v/>
      </c>
      <c r="AZ42" s="24" t="str">
        <f>IF($B42="","",'3 INPUT SAP DATA'!W46*0.024*Data!E$18*Utilisation!BL42)</f>
        <v/>
      </c>
      <c r="BA42" s="24" t="str">
        <f>IF($B42="","",'3 INPUT SAP DATA'!X46*0.024*Data!F$18*Utilisation!BM42)</f>
        <v/>
      </c>
      <c r="BB42" s="24" t="str">
        <f>IF($B42="","",'3 INPUT SAP DATA'!Y46*0.024*Data!G$18*Utilisation!BN42)</f>
        <v/>
      </c>
      <c r="BC42" s="24" t="str">
        <f>IF($B42="","",'3 INPUT SAP DATA'!Z46*0.024*Data!H$18*Utilisation!BO42)</f>
        <v/>
      </c>
      <c r="BD42" s="24" t="str">
        <f>IF($B42="","",'3 INPUT SAP DATA'!AA46*0.024*Data!I$18*Utilisation!BP42)</f>
        <v/>
      </c>
      <c r="BE42" s="24" t="str">
        <f>IF($B42="","",'3 INPUT SAP DATA'!AB46*0.024*Data!J$18*Utilisation!BQ42)</f>
        <v/>
      </c>
      <c r="BF42" s="24" t="str">
        <f>IF($B42="","",'3 INPUT SAP DATA'!AC46*0.024*Data!K$18*Utilisation!BR42)</f>
        <v/>
      </c>
      <c r="BG42" s="24" t="str">
        <f>IF($B42="","",'3 INPUT SAP DATA'!AD46*0.024*Data!L$18*Utilisation!BS42)</f>
        <v/>
      </c>
      <c r="BH42" s="24" t="str">
        <f>IF($B42="","",'3 INPUT SAP DATA'!AE46*0.024*Data!M$18*Utilisation!BT42)</f>
        <v/>
      </c>
      <c r="BI42" s="24" t="str">
        <f>IF($B42="","",'3 INPUT SAP DATA'!AF46*0.024*Data!N$18*Utilisation!BU42)</f>
        <v/>
      </c>
      <c r="BJ42" s="24" t="str">
        <f>IF($B42="","",'3 INPUT SAP DATA'!AG46*0.024*Data!O$18*Utilisation!BV42)</f>
        <v/>
      </c>
      <c r="BK42" s="24" t="str">
        <f>IF($B42="","",IHG!CI43*0.024*Data!D$18*Utilisation!BK42)</f>
        <v/>
      </c>
      <c r="BL42" s="24" t="str">
        <f>IF($B42="","",IHG!CJ43*0.024*Data!E$18*Utilisation!BL42)</f>
        <v/>
      </c>
      <c r="BM42" s="24" t="str">
        <f>IF($B42="","",IHG!CK43*0.024*Data!F$18*Utilisation!BM42)</f>
        <v/>
      </c>
      <c r="BN42" s="24" t="str">
        <f>IF($B42="","",IHG!CL43*0.024*Data!G$18*Utilisation!BN42)</f>
        <v/>
      </c>
      <c r="BO42" s="24" t="str">
        <f>IF($B42="","",IHG!CM43*0.024*Data!H$18*Utilisation!BO42)</f>
        <v/>
      </c>
      <c r="BP42" s="24" t="str">
        <f>IF($B42="","",IHG!CN43*0.024*Data!I$18*Utilisation!BP42)</f>
        <v/>
      </c>
      <c r="BQ42" s="24" t="str">
        <f>IF($B42="","",IHG!CO43*0.024*Data!J$18*Utilisation!BQ42)</f>
        <v/>
      </c>
      <c r="BR42" s="24" t="str">
        <f>IF($B42="","",IHG!CP43*0.024*Data!K$18*Utilisation!BR42)</f>
        <v/>
      </c>
      <c r="BS42" s="24" t="str">
        <f>IF($B42="","",IHG!CQ43*0.024*Data!L$18*Utilisation!BS42)</f>
        <v/>
      </c>
      <c r="BT42" s="24" t="str">
        <f>IF($B42="","",IHG!CR43*0.024*Data!M$18*Utilisation!BT42)</f>
        <v/>
      </c>
      <c r="BU42" s="24" t="str">
        <f>IF($B42="","",IHG!CS43*0.024*Data!N$18*Utilisation!BU42)</f>
        <v/>
      </c>
      <c r="BV42" s="24" t="str">
        <f>IF($B42="","",IHG!CT43*0.024*Data!O$18*Utilisation!BV42)</f>
        <v/>
      </c>
      <c r="BW42" s="24" t="str">
        <f t="shared" si="80"/>
        <v/>
      </c>
      <c r="BX42" s="24" t="str">
        <f t="shared" si="81"/>
        <v/>
      </c>
      <c r="BY42" s="24" t="str">
        <f t="shared" si="82"/>
        <v/>
      </c>
      <c r="BZ42" s="24" t="str">
        <f t="shared" si="83"/>
        <v/>
      </c>
      <c r="CA42" s="24" t="str">
        <f t="shared" si="84"/>
        <v/>
      </c>
      <c r="CB42" s="24" t="str">
        <f t="shared" si="85"/>
        <v/>
      </c>
      <c r="CC42" s="24" t="str">
        <f t="shared" si="86"/>
        <v/>
      </c>
      <c r="CD42" s="24" t="str">
        <f t="shared" si="87"/>
        <v/>
      </c>
      <c r="CE42" s="24" t="str">
        <f t="shared" si="88"/>
        <v/>
      </c>
      <c r="CF42" s="24" t="str">
        <f t="shared" si="89"/>
        <v/>
      </c>
      <c r="CG42" s="24" t="str">
        <f t="shared" si="90"/>
        <v/>
      </c>
      <c r="CH42" s="24" t="str">
        <f t="shared" si="91"/>
        <v/>
      </c>
      <c r="CI42" s="36"/>
      <c r="CJ42" s="85" t="str">
        <f>IF($B42="","",IF(BW42&lt;(SUM($BW42:$CH42)*Data!$B$170),Data!$B$171,100%))</f>
        <v/>
      </c>
      <c r="CK42" s="85" t="str">
        <f>IF($B42="","",IF(BX42&lt;(SUM($BW42:$CH42)*Data!$B$170),Data!$B$171,100%))</f>
        <v/>
      </c>
      <c r="CL42" s="85" t="str">
        <f>IF($B42="","",IF(BY42&lt;(SUM($BW42:$CH42)*Data!$B$170),Data!$B$171,100%))</f>
        <v/>
      </c>
      <c r="CM42" s="85" t="str">
        <f>IF($B42="","",IF(BZ42&lt;(SUM($BW42:$CH42)*Data!$B$170),Data!$B$171,100%))</f>
        <v/>
      </c>
      <c r="CN42" s="85" t="str">
        <f>IF($B42="","",IF(CA42&lt;(SUM($BW42:$CH42)*Data!$B$170),Data!$B$171,100%))</f>
        <v/>
      </c>
      <c r="CO42" s="85" t="str">
        <f>IF($B42="","",IF(CB42&lt;(SUM($BW42:$CH42)*Data!$B$170),Data!$B$171,100%))</f>
        <v/>
      </c>
      <c r="CP42" s="85" t="str">
        <f>IF($B42="","",IF(CC42&lt;(SUM($BW42:$CH42)*Data!$B$170),Data!$B$171,100%))</f>
        <v/>
      </c>
      <c r="CQ42" s="85" t="str">
        <f>IF($B42="","",IF(CD42&lt;(SUM($BW42:$CH42)*Data!$B$170),Data!$B$171,100%))</f>
        <v/>
      </c>
      <c r="CR42" s="85" t="str">
        <f>IF($B42="","",IF(CE42&lt;(SUM($BW42:$CH42)*Data!$B$170),Data!$B$171,100%))</f>
        <v/>
      </c>
      <c r="CS42" s="85" t="str">
        <f>IF($B42="","",IF(CF42&lt;(SUM($BW42:$CH42)*Data!$B$170),Data!$B$171,100%))</f>
        <v/>
      </c>
      <c r="CT42" s="85" t="str">
        <f>IF($B42="","",IF(CG42&lt;(SUM($BW42:$CH42)*Data!$B$170),Data!$B$171,100%))</f>
        <v/>
      </c>
      <c r="CU42" s="85" t="str">
        <f>IF($B42="","",IF(CH42&lt;(SUM($BW42:$CH42)*Data!$B$170),Data!$B$171,100%))</f>
        <v/>
      </c>
      <c r="CV42" s="39"/>
      <c r="CW42" s="24" t="str">
        <f t="shared" si="92"/>
        <v/>
      </c>
      <c r="CX42" s="24" t="str">
        <f t="shared" si="93"/>
        <v/>
      </c>
      <c r="CY42" s="24" t="str">
        <f t="shared" si="94"/>
        <v/>
      </c>
      <c r="CZ42" s="24" t="str">
        <f t="shared" si="95"/>
        <v/>
      </c>
      <c r="DA42" s="24" t="str">
        <f t="shared" si="96"/>
        <v/>
      </c>
      <c r="DB42" s="24" t="str">
        <f t="shared" si="97"/>
        <v/>
      </c>
      <c r="DC42" s="24" t="str">
        <f t="shared" si="98"/>
        <v/>
      </c>
      <c r="DD42" s="24" t="str">
        <f t="shared" si="99"/>
        <v/>
      </c>
      <c r="DE42" s="24" t="str">
        <f t="shared" si="100"/>
        <v/>
      </c>
      <c r="DF42" s="24" t="str">
        <f t="shared" si="101"/>
        <v/>
      </c>
      <c r="DG42" s="24" t="str">
        <f t="shared" si="102"/>
        <v/>
      </c>
      <c r="DH42" s="24" t="str">
        <f t="shared" si="103"/>
        <v/>
      </c>
      <c r="DI42" s="24" t="str">
        <f t="shared" si="104"/>
        <v/>
      </c>
      <c r="DJ42" s="24" t="str">
        <f t="shared" si="105"/>
        <v/>
      </c>
      <c r="DK42" s="24" t="str">
        <f t="shared" si="106"/>
        <v/>
      </c>
      <c r="DL42" s="24" t="str">
        <f t="shared" si="107"/>
        <v/>
      </c>
      <c r="DM42" s="24" t="str">
        <f t="shared" si="108"/>
        <v/>
      </c>
      <c r="DN42" s="24" t="str">
        <f t="shared" si="109"/>
        <v/>
      </c>
      <c r="DO42" s="24" t="str">
        <f t="shared" si="110"/>
        <v/>
      </c>
      <c r="DP42" s="24" t="str">
        <f t="shared" si="111"/>
        <v/>
      </c>
      <c r="DQ42" s="24" t="str">
        <f t="shared" si="112"/>
        <v/>
      </c>
      <c r="DR42" s="24" t="str">
        <f t="shared" si="113"/>
        <v/>
      </c>
      <c r="DS42" s="24" t="str">
        <f t="shared" si="114"/>
        <v/>
      </c>
      <c r="DT42" s="24" t="str">
        <f t="shared" si="115"/>
        <v/>
      </c>
      <c r="DU42" s="24" t="str">
        <f t="shared" si="116"/>
        <v/>
      </c>
      <c r="DV42" s="24" t="str">
        <f t="shared" si="117"/>
        <v/>
      </c>
      <c r="DW42" s="24" t="str">
        <f t="shared" si="118"/>
        <v/>
      </c>
      <c r="DX42" s="24" t="str">
        <f t="shared" si="119"/>
        <v/>
      </c>
      <c r="DY42" s="24" t="str">
        <f t="shared" si="120"/>
        <v/>
      </c>
      <c r="DZ42" s="24" t="str">
        <f t="shared" si="121"/>
        <v/>
      </c>
      <c r="EA42" s="24" t="str">
        <f t="shared" si="122"/>
        <v/>
      </c>
      <c r="EB42" s="24" t="str">
        <f t="shared" si="123"/>
        <v/>
      </c>
      <c r="EC42" s="24" t="str">
        <f t="shared" si="124"/>
        <v/>
      </c>
      <c r="ED42" s="24" t="str">
        <f t="shared" si="125"/>
        <v/>
      </c>
      <c r="EE42" s="24" t="str">
        <f t="shared" si="126"/>
        <v/>
      </c>
      <c r="EF42" s="24" t="str">
        <f t="shared" si="129"/>
        <v/>
      </c>
      <c r="EG42" s="24" t="str">
        <f t="shared" si="130"/>
        <v/>
      </c>
      <c r="EH42" s="24" t="str">
        <f t="shared" si="131"/>
        <v/>
      </c>
      <c r="EI42" s="85" t="str">
        <f t="shared" si="132"/>
        <v/>
      </c>
      <c r="EJ42" s="85" t="str">
        <f>IF($B42="","",MAX(0,EI42-Data!$B$166))</f>
        <v/>
      </c>
      <c r="EK42" s="88" t="str">
        <f>IF($B42="","",IF($EJ42&gt;0,
AY42*($EG42*Data!$B$166/$EH42),
AY42))</f>
        <v/>
      </c>
      <c r="EL42" s="88" t="str">
        <f>IF($B42="","",IF($EJ42&gt;0,
AZ42*($EG42*Data!$B$166/$EH42),
AZ42))</f>
        <v/>
      </c>
      <c r="EM42" s="88" t="str">
        <f>IF($B42="","",IF($EJ42&gt;0,
BA42*($EG42*Data!$B$166/$EH42),
BA42))</f>
        <v/>
      </c>
      <c r="EN42" s="88" t="str">
        <f>IF($B42="","",IF($EJ42&gt;0,
BB42*($EG42*Data!$B$166/$EH42),
BB42))</f>
        <v/>
      </c>
      <c r="EO42" s="88" t="str">
        <f>IF($B42="","",IF($EJ42&gt;0,
BC42*($EG42*Data!$B$166/$EH42),
BC42))</f>
        <v/>
      </c>
      <c r="EP42" s="88" t="str">
        <f>IF($B42="","",IF($EJ42&gt;0,
BD42*($EG42*Data!$B$166/$EH42),
BD42))</f>
        <v/>
      </c>
      <c r="EQ42" s="88" t="str">
        <f>IF($B42="","",IF($EJ42&gt;0,
BE42*($EG42*Data!$B$166/$EH42),
BE42))</f>
        <v/>
      </c>
      <c r="ER42" s="88" t="str">
        <f>IF($B42="","",IF($EJ42&gt;0,
BF42*($EG42*Data!$B$166/$EH42),
BF42))</f>
        <v/>
      </c>
      <c r="ES42" s="88" t="str">
        <f>IF($B42="","",IF($EJ42&gt;0,
BG42*($EG42*Data!$B$166/$EH42),
BG42))</f>
        <v/>
      </c>
      <c r="ET42" s="88" t="str">
        <f>IF($B42="","",IF($EJ42&gt;0,
BH42*($EG42*Data!$B$166/$EH42),
BH42))</f>
        <v/>
      </c>
      <c r="EU42" s="88" t="str">
        <f>IF($B42="","",IF($EJ42&gt;0,
BI42*($EG42*Data!$B$166/$EH42),
BI42))</f>
        <v/>
      </c>
      <c r="EV42" s="88" t="str">
        <f>IF($B42="","",IF($EJ42&gt;0,
BJ42*($EG42*Data!$B$166/$EH42),
BJ42))</f>
        <v/>
      </c>
      <c r="EW42" s="88" t="str">
        <f t="shared" si="127"/>
        <v/>
      </c>
      <c r="EX42" s="85" t="str">
        <f t="shared" si="128"/>
        <v/>
      </c>
      <c r="EY42" s="88" t="str">
        <f t="shared" si="133"/>
        <v/>
      </c>
      <c r="EZ42" s="24" t="str">
        <f t="shared" si="134"/>
        <v/>
      </c>
      <c r="FA42" s="24" t="str">
        <f t="shared" si="135"/>
        <v/>
      </c>
      <c r="FB42" s="24" t="str">
        <f t="shared" si="136"/>
        <v/>
      </c>
      <c r="FC42" s="24" t="str">
        <f t="shared" si="137"/>
        <v/>
      </c>
      <c r="FD42" s="24" t="str">
        <f t="shared" si="138"/>
        <v/>
      </c>
      <c r="FE42" s="24" t="str">
        <f t="shared" si="139"/>
        <v/>
      </c>
      <c r="FF42" s="24" t="str">
        <f t="shared" si="140"/>
        <v/>
      </c>
      <c r="FG42" s="24" t="str">
        <f t="shared" si="141"/>
        <v/>
      </c>
      <c r="FH42" s="24" t="str">
        <f t="shared" si="142"/>
        <v/>
      </c>
      <c r="FI42" s="24" t="str">
        <f t="shared" si="143"/>
        <v/>
      </c>
      <c r="FJ42" s="24" t="str">
        <f t="shared" si="144"/>
        <v/>
      </c>
      <c r="FK42" s="24" t="str">
        <f t="shared" si="145"/>
        <v/>
      </c>
      <c r="FL42" s="24" t="str">
        <f t="shared" si="146"/>
        <v/>
      </c>
      <c r="FM42" s="24" t="str">
        <f t="shared" si="147"/>
        <v/>
      </c>
      <c r="FN42" s="24" t="str">
        <f t="shared" si="148"/>
        <v/>
      </c>
      <c r="FO42" s="24" t="str">
        <f t="shared" si="149"/>
        <v/>
      </c>
      <c r="FP42" s="24" t="str">
        <f t="shared" si="150"/>
        <v/>
      </c>
      <c r="FQ42" s="24" t="str">
        <f t="shared" si="151"/>
        <v/>
      </c>
      <c r="FR42" s="24" t="str">
        <f t="shared" si="152"/>
        <v/>
      </c>
      <c r="FS42" s="24" t="str">
        <f t="shared" si="153"/>
        <v/>
      </c>
      <c r="FT42" s="24" t="str">
        <f t="shared" si="154"/>
        <v/>
      </c>
      <c r="FU42" s="24" t="str">
        <f t="shared" si="155"/>
        <v/>
      </c>
      <c r="FV42" s="24" t="str">
        <f t="shared" si="156"/>
        <v/>
      </c>
      <c r="FW42" s="24" t="str">
        <f t="shared" si="157"/>
        <v/>
      </c>
      <c r="FX42" s="24" t="str">
        <f t="shared" si="158"/>
        <v/>
      </c>
      <c r="FY42" s="24" t="str">
        <f t="shared" si="159"/>
        <v/>
      </c>
      <c r="FZ42" s="24" t="str">
        <f t="shared" si="160"/>
        <v/>
      </c>
      <c r="GA42" s="24" t="str">
        <f t="shared" si="161"/>
        <v/>
      </c>
      <c r="GB42" s="24" t="str">
        <f t="shared" si="162"/>
        <v/>
      </c>
      <c r="GC42" s="24" t="str">
        <f t="shared" si="163"/>
        <v/>
      </c>
      <c r="GD42" s="24" t="str">
        <f t="shared" si="164"/>
        <v/>
      </c>
      <c r="GE42" s="24" t="str">
        <f t="shared" si="165"/>
        <v/>
      </c>
      <c r="GF42" s="24" t="str">
        <f t="shared" si="166"/>
        <v/>
      </c>
      <c r="GG42" s="24" t="str">
        <f t="shared" si="167"/>
        <v/>
      </c>
      <c r="GH42" s="24" t="str">
        <f t="shared" si="168"/>
        <v/>
      </c>
    </row>
    <row r="43" spans="2:190" s="17" customFormat="1" ht="19.899999999999999" customHeight="1">
      <c r="B43" s="16" t="str">
        <f>IF('3 INPUT SAP DATA'!H47="","",'3 INPUT SAP DATA'!H47)</f>
        <v/>
      </c>
      <c r="C43" s="176" t="str">
        <f>IF($B43="", "", Data!D$22 - INDEX(SAP10TableU1, MATCH('3 INPUT SAP DATA'!$C$6, Data!$C$26:$C$47, 0), MATCH(SHD!BW$8, Data!$D$25:$O$25, 0)))</f>
        <v/>
      </c>
      <c r="D43" s="176" t="str">
        <f>IF($B43="", "", Data!E$22 - INDEX(SAP10TableU1, MATCH('3 INPUT SAP DATA'!$C$6, Data!$C$26:$C$47, 0), MATCH(SHD!BX$8, Data!$D$25:$O$25, 0)))</f>
        <v/>
      </c>
      <c r="E43" s="176" t="str">
        <f>IF($B43="", "", Data!F$22 - INDEX(SAP10TableU1, MATCH('3 INPUT SAP DATA'!$C$6, Data!$C$26:$C$47, 0), MATCH(SHD!BY$8, Data!$D$25:$O$25, 0)))</f>
        <v/>
      </c>
      <c r="F43" s="176" t="str">
        <f>IF($B43="", "", Data!G$22 - INDEX(SAP10TableU1, MATCH('3 INPUT SAP DATA'!$C$6, Data!$C$26:$C$47, 0), MATCH(SHD!BZ$8, Data!$D$25:$O$25, 0)))</f>
        <v/>
      </c>
      <c r="G43" s="176" t="str">
        <f>IF($B43="", "", Data!H$22 - INDEX(SAP10TableU1, MATCH('3 INPUT SAP DATA'!$C$6, Data!$C$26:$C$47, 0), MATCH(SHD!CA$8, Data!$D$25:$O$25, 0)))</f>
        <v/>
      </c>
      <c r="H43" s="176" t="str">
        <f>IF($B43="", "", Data!I$22 - INDEX(SAP10TableU1, MATCH('3 INPUT SAP DATA'!$C$6, Data!$C$26:$C$47, 0), MATCH(SHD!CB$8, Data!$D$25:$O$25, 0)))</f>
        <v/>
      </c>
      <c r="I43" s="176" t="str">
        <f>IF($B43="", "", Data!J$22 - INDEX(SAP10TableU1, MATCH('3 INPUT SAP DATA'!$C$6, Data!$C$26:$C$47, 0), MATCH(SHD!CC$8, Data!$D$25:$O$25, 0)))</f>
        <v/>
      </c>
      <c r="J43" s="176" t="str">
        <f>IF($B43="", "", Data!K$22 - INDEX(SAP10TableU1, MATCH('3 INPUT SAP DATA'!$C$6, Data!$C$26:$C$47, 0), MATCH(SHD!CD$8, Data!$D$25:$O$25, 0)))</f>
        <v/>
      </c>
      <c r="K43" s="176" t="str">
        <f>IF($B43="", "", Data!L$22 - INDEX(SAP10TableU1, MATCH('3 INPUT SAP DATA'!$C$6, Data!$C$26:$C$47, 0), MATCH(SHD!CE$8, Data!$D$25:$O$25, 0)))</f>
        <v/>
      </c>
      <c r="L43" s="176" t="str">
        <f>IF($B43="", "", Data!M$22 - INDEX(SAP10TableU1, MATCH('3 INPUT SAP DATA'!$C$6, Data!$C$26:$C$47, 0), MATCH(SHD!CF$8, Data!$D$25:$O$25, 0)))</f>
        <v/>
      </c>
      <c r="M43" s="176" t="str">
        <f>IF($B43="", "", Data!N$22 - INDEX(SAP10TableU1, MATCH('3 INPUT SAP DATA'!$C$6, Data!$C$26:$C$47, 0), MATCH(SHD!CG$8, Data!$D$25:$O$25, 0)))</f>
        <v/>
      </c>
      <c r="N43" s="176" t="str">
        <f>IF($B43="", "", Data!O$22 - INDEX(SAP10TableU1, MATCH('3 INPUT SAP DATA'!$C$6, Data!$C$26:$C$47, 0), MATCH(SHD!CH$8, Data!$D$25:$O$25, 0)))</f>
        <v/>
      </c>
      <c r="O43" s="24" t="str">
        <f>IF($B43="","",'Infiltration &amp; Ventilation'!H43*0.33*'Infiltration &amp; Ventilation'!$D43*C43*0.024*Data!D$18)</f>
        <v/>
      </c>
      <c r="P43" s="24" t="str">
        <f>IF($B43="","",'Infiltration &amp; Ventilation'!I43*0.33*'Infiltration &amp; Ventilation'!$D43*D43*0.024*Data!E$18)</f>
        <v/>
      </c>
      <c r="Q43" s="24" t="str">
        <f>IF($B43="","",'Infiltration &amp; Ventilation'!J43*0.33*'Infiltration &amp; Ventilation'!$D43*E43*0.024*Data!F$18)</f>
        <v/>
      </c>
      <c r="R43" s="24" t="str">
        <f>IF($B43="","",'Infiltration &amp; Ventilation'!K43*0.33*'Infiltration &amp; Ventilation'!$D43*F43*0.024*Data!G$18)</f>
        <v/>
      </c>
      <c r="S43" s="24" t="str">
        <f>IF($B43="","",'Infiltration &amp; Ventilation'!L43*0.33*'Infiltration &amp; Ventilation'!$D43*G43*0.024*Data!H$18)</f>
        <v/>
      </c>
      <c r="T43" s="24" t="str">
        <f>IF($B43="","",'Infiltration &amp; Ventilation'!M43*0.33*'Infiltration &amp; Ventilation'!$D43*H43*0.024*Data!I$18)</f>
        <v/>
      </c>
      <c r="U43" s="24" t="str">
        <f>IF($B43="","",'Infiltration &amp; Ventilation'!N43*0.33*'Infiltration &amp; Ventilation'!$D43*I43*0.024*Data!J$18)</f>
        <v/>
      </c>
      <c r="V43" s="24" t="str">
        <f>IF($B43="","",'Infiltration &amp; Ventilation'!O43*0.33*'Infiltration &amp; Ventilation'!$D43*J43*0.024*Data!K$18)</f>
        <v/>
      </c>
      <c r="W43" s="24" t="str">
        <f>IF($B43="","",'Infiltration &amp; Ventilation'!P43*0.33*'Infiltration &amp; Ventilation'!$D43*K43*0.024*Data!L$18)</f>
        <v/>
      </c>
      <c r="X43" s="24" t="str">
        <f>IF($B43="","",'Infiltration &amp; Ventilation'!Q43*0.33*'Infiltration &amp; Ventilation'!$D43*L43*0.024*Data!M$18)</f>
        <v/>
      </c>
      <c r="Y43" s="24" t="str">
        <f>IF($B43="","",'Infiltration &amp; Ventilation'!R43*0.33*'Infiltration &amp; Ventilation'!$D43*M43*0.024*Data!N$18)</f>
        <v/>
      </c>
      <c r="Z43" s="24" t="str">
        <f>IF($B43="","",'Infiltration &amp; Ventilation'!S43*0.33*'Infiltration &amp; Ventilation'!$D43*N43*0.024*Data!O$18)</f>
        <v/>
      </c>
      <c r="AA43" s="24" t="str">
        <f>IF($B43="","",'Infiltration &amp; Ventilation'!T43*0.33*'Infiltration &amp; Ventilation'!$D43*C43*0.024*Data!D$18*(100%+Data!$B$162))</f>
        <v/>
      </c>
      <c r="AB43" s="24" t="str">
        <f>IF($B43="","",'Infiltration &amp; Ventilation'!U43*0.33*'Infiltration &amp; Ventilation'!$D43*D43*0.024*Data!E$18*(100%+Data!$B$162))</f>
        <v/>
      </c>
      <c r="AC43" s="24" t="str">
        <f>IF($B43="","",'Infiltration &amp; Ventilation'!V43*0.33*'Infiltration &amp; Ventilation'!$D43*E43*0.024*Data!F$18*(100%+Data!$B$162))</f>
        <v/>
      </c>
      <c r="AD43" s="24" t="str">
        <f>IF($B43="","",'Infiltration &amp; Ventilation'!W43*0.33*'Infiltration &amp; Ventilation'!$D43*F43*0.024*Data!G$18*(100%+Data!$B$162))</f>
        <v/>
      </c>
      <c r="AE43" s="24" t="str">
        <f>IF($B43="","",'Infiltration &amp; Ventilation'!X43*0.33*'Infiltration &amp; Ventilation'!$D43*G43*0.024*Data!H$18*(100%+Data!$B$162))</f>
        <v/>
      </c>
      <c r="AF43" s="24" t="str">
        <f>IF($B43="","",'Infiltration &amp; Ventilation'!Y43*0.33*'Infiltration &amp; Ventilation'!$D43*H43*0.024*Data!I$18*(100%+Data!$B$162))</f>
        <v/>
      </c>
      <c r="AG43" s="24" t="str">
        <f>IF($B43="","",'Infiltration &amp; Ventilation'!Z43*0.33*'Infiltration &amp; Ventilation'!$D43*I43*0.024*Data!J$18*(100%+Data!$B$162))</f>
        <v/>
      </c>
      <c r="AH43" s="24" t="str">
        <f>IF($B43="","",'Infiltration &amp; Ventilation'!AA43*0.33*'Infiltration &amp; Ventilation'!$D43*J43*0.024*Data!K$18*(100%+Data!$B$162))</f>
        <v/>
      </c>
      <c r="AI43" s="24" t="str">
        <f>IF($B43="","",'Infiltration &amp; Ventilation'!AB43*0.33*'Infiltration &amp; Ventilation'!$D43*K43*0.024*Data!L$18*(100%+Data!$B$162))</f>
        <v/>
      </c>
      <c r="AJ43" s="24" t="str">
        <f>IF($B43="","",'Infiltration &amp; Ventilation'!AC43*0.33*'Infiltration &amp; Ventilation'!$D43*L43*0.024*Data!M$18*(100%+Data!$B$162))</f>
        <v/>
      </c>
      <c r="AK43" s="24" t="str">
        <f>IF($B43="","",'Infiltration &amp; Ventilation'!AD43*0.33*'Infiltration &amp; Ventilation'!$D43*M43*0.024*Data!N$18*(100%+Data!$B$162))</f>
        <v/>
      </c>
      <c r="AL43" s="24" t="str">
        <f>IF($B43="","",'Infiltration &amp; Ventilation'!AE43*0.33*'Infiltration &amp; Ventilation'!$D43*N43*0.024*Data!O$18*(100%+Data!$B$162))</f>
        <v/>
      </c>
      <c r="AM43" s="24" t="str">
        <f>IF($B43="","",'3 INPUT SAP DATA'!$U47*C43*0.024*Data!D$18*(100%+Data!$B$152))</f>
        <v/>
      </c>
      <c r="AN43" s="24" t="str">
        <f>IF($B43="","",'3 INPUT SAP DATA'!$U47*D43*0.024*Data!E$18*(100%+Data!$B$152))</f>
        <v/>
      </c>
      <c r="AO43" s="24" t="str">
        <f>IF($B43="","",'3 INPUT SAP DATA'!$U47*E43*0.024*Data!F$18*(100%+Data!$B$152))</f>
        <v/>
      </c>
      <c r="AP43" s="24" t="str">
        <f>IF($B43="","",'3 INPUT SAP DATA'!$U47*F43*0.024*Data!G$18*(100%+Data!$B$152))</f>
        <v/>
      </c>
      <c r="AQ43" s="24" t="str">
        <f>IF($B43="","",'3 INPUT SAP DATA'!$U47*G43*0.024*Data!H$18*(100%+Data!$B$152))</f>
        <v/>
      </c>
      <c r="AR43" s="24" t="str">
        <f>IF($B43="","",'3 INPUT SAP DATA'!$U47*H43*0.024*Data!I$18*(100%+Data!$B$152))</f>
        <v/>
      </c>
      <c r="AS43" s="24" t="str">
        <f>IF($B43="","",'3 INPUT SAP DATA'!$U47*I43*0.024*Data!J$18*(100%+Data!$B$152))</f>
        <v/>
      </c>
      <c r="AT43" s="24" t="str">
        <f>IF($B43="","",'3 INPUT SAP DATA'!$U47*J43*0.024*Data!K$18*(100%+Data!$B$152))</f>
        <v/>
      </c>
      <c r="AU43" s="24" t="str">
        <f>IF($B43="","",'3 INPUT SAP DATA'!$U47*K43*0.024*Data!L$18*(100%+Data!$B$152))</f>
        <v/>
      </c>
      <c r="AV43" s="24" t="str">
        <f>IF($B43="","",'3 INPUT SAP DATA'!$U47*L43*0.024*Data!M$18*(100%+Data!$B$152))</f>
        <v/>
      </c>
      <c r="AW43" s="24" t="str">
        <f>IF($B43="","",'3 INPUT SAP DATA'!$U47*M43*0.024*Data!N$18*(100%+Data!$B$152))</f>
        <v/>
      </c>
      <c r="AX43" s="24" t="str">
        <f>IF($B43="","",'3 INPUT SAP DATA'!$U47*N43*0.024*Data!O$18*(100%+Data!$B$152))</f>
        <v/>
      </c>
      <c r="AY43" s="24" t="str">
        <f>IF($B43="","",'3 INPUT SAP DATA'!V47*0.024*Data!D$18*Utilisation!BK43)</f>
        <v/>
      </c>
      <c r="AZ43" s="24" t="str">
        <f>IF($B43="","",'3 INPUT SAP DATA'!W47*0.024*Data!E$18*Utilisation!BL43)</f>
        <v/>
      </c>
      <c r="BA43" s="24" t="str">
        <f>IF($B43="","",'3 INPUT SAP DATA'!X47*0.024*Data!F$18*Utilisation!BM43)</f>
        <v/>
      </c>
      <c r="BB43" s="24" t="str">
        <f>IF($B43="","",'3 INPUT SAP DATA'!Y47*0.024*Data!G$18*Utilisation!BN43)</f>
        <v/>
      </c>
      <c r="BC43" s="24" t="str">
        <f>IF($B43="","",'3 INPUT SAP DATA'!Z47*0.024*Data!H$18*Utilisation!BO43)</f>
        <v/>
      </c>
      <c r="BD43" s="24" t="str">
        <f>IF($B43="","",'3 INPUT SAP DATA'!AA47*0.024*Data!I$18*Utilisation!BP43)</f>
        <v/>
      </c>
      <c r="BE43" s="24" t="str">
        <f>IF($B43="","",'3 INPUT SAP DATA'!AB47*0.024*Data!J$18*Utilisation!BQ43)</f>
        <v/>
      </c>
      <c r="BF43" s="24" t="str">
        <f>IF($B43="","",'3 INPUT SAP DATA'!AC47*0.024*Data!K$18*Utilisation!BR43)</f>
        <v/>
      </c>
      <c r="BG43" s="24" t="str">
        <f>IF($B43="","",'3 INPUT SAP DATA'!AD47*0.024*Data!L$18*Utilisation!BS43)</f>
        <v/>
      </c>
      <c r="BH43" s="24" t="str">
        <f>IF($B43="","",'3 INPUT SAP DATA'!AE47*0.024*Data!M$18*Utilisation!BT43)</f>
        <v/>
      </c>
      <c r="BI43" s="24" t="str">
        <f>IF($B43="","",'3 INPUT SAP DATA'!AF47*0.024*Data!N$18*Utilisation!BU43)</f>
        <v/>
      </c>
      <c r="BJ43" s="24" t="str">
        <f>IF($B43="","",'3 INPUT SAP DATA'!AG47*0.024*Data!O$18*Utilisation!BV43)</f>
        <v/>
      </c>
      <c r="BK43" s="24" t="str">
        <f>IF($B43="","",IHG!CI44*0.024*Data!D$18*Utilisation!BK43)</f>
        <v/>
      </c>
      <c r="BL43" s="24" t="str">
        <f>IF($B43="","",IHG!CJ44*0.024*Data!E$18*Utilisation!BL43)</f>
        <v/>
      </c>
      <c r="BM43" s="24" t="str">
        <f>IF($B43="","",IHG!CK44*0.024*Data!F$18*Utilisation!BM43)</f>
        <v/>
      </c>
      <c r="BN43" s="24" t="str">
        <f>IF($B43="","",IHG!CL44*0.024*Data!G$18*Utilisation!BN43)</f>
        <v/>
      </c>
      <c r="BO43" s="24" t="str">
        <f>IF($B43="","",IHG!CM44*0.024*Data!H$18*Utilisation!BO43)</f>
        <v/>
      </c>
      <c r="BP43" s="24" t="str">
        <f>IF($B43="","",IHG!CN44*0.024*Data!I$18*Utilisation!BP43)</f>
        <v/>
      </c>
      <c r="BQ43" s="24" t="str">
        <f>IF($B43="","",IHG!CO44*0.024*Data!J$18*Utilisation!BQ43)</f>
        <v/>
      </c>
      <c r="BR43" s="24" t="str">
        <f>IF($B43="","",IHG!CP44*0.024*Data!K$18*Utilisation!BR43)</f>
        <v/>
      </c>
      <c r="BS43" s="24" t="str">
        <f>IF($B43="","",IHG!CQ44*0.024*Data!L$18*Utilisation!BS43)</f>
        <v/>
      </c>
      <c r="BT43" s="24" t="str">
        <f>IF($B43="","",IHG!CR44*0.024*Data!M$18*Utilisation!BT43)</f>
        <v/>
      </c>
      <c r="BU43" s="24" t="str">
        <f>IF($B43="","",IHG!CS44*0.024*Data!N$18*Utilisation!BU43)</f>
        <v/>
      </c>
      <c r="BV43" s="24" t="str">
        <f>IF($B43="","",IHG!CT44*0.024*Data!O$18*Utilisation!BV43)</f>
        <v/>
      </c>
      <c r="BW43" s="24" t="str">
        <f t="shared" si="80"/>
        <v/>
      </c>
      <c r="BX43" s="24" t="str">
        <f t="shared" si="81"/>
        <v/>
      </c>
      <c r="BY43" s="24" t="str">
        <f t="shared" si="82"/>
        <v/>
      </c>
      <c r="BZ43" s="24" t="str">
        <f t="shared" si="83"/>
        <v/>
      </c>
      <c r="CA43" s="24" t="str">
        <f t="shared" si="84"/>
        <v/>
      </c>
      <c r="CB43" s="24" t="str">
        <f t="shared" si="85"/>
        <v/>
      </c>
      <c r="CC43" s="24" t="str">
        <f t="shared" si="86"/>
        <v/>
      </c>
      <c r="CD43" s="24" t="str">
        <f t="shared" si="87"/>
        <v/>
      </c>
      <c r="CE43" s="24" t="str">
        <f t="shared" si="88"/>
        <v/>
      </c>
      <c r="CF43" s="24" t="str">
        <f t="shared" si="89"/>
        <v/>
      </c>
      <c r="CG43" s="24" t="str">
        <f t="shared" si="90"/>
        <v/>
      </c>
      <c r="CH43" s="24" t="str">
        <f t="shared" si="91"/>
        <v/>
      </c>
      <c r="CI43" s="36"/>
      <c r="CJ43" s="85" t="str">
        <f>IF($B43="","",IF(BW43&lt;(SUM($BW43:$CH43)*Data!$B$170),Data!$B$171,100%))</f>
        <v/>
      </c>
      <c r="CK43" s="85" t="str">
        <f>IF($B43="","",IF(BX43&lt;(SUM($BW43:$CH43)*Data!$B$170),Data!$B$171,100%))</f>
        <v/>
      </c>
      <c r="CL43" s="85" t="str">
        <f>IF($B43="","",IF(BY43&lt;(SUM($BW43:$CH43)*Data!$B$170),Data!$B$171,100%))</f>
        <v/>
      </c>
      <c r="CM43" s="85" t="str">
        <f>IF($B43="","",IF(BZ43&lt;(SUM($BW43:$CH43)*Data!$B$170),Data!$B$171,100%))</f>
        <v/>
      </c>
      <c r="CN43" s="85" t="str">
        <f>IF($B43="","",IF(CA43&lt;(SUM($BW43:$CH43)*Data!$B$170),Data!$B$171,100%))</f>
        <v/>
      </c>
      <c r="CO43" s="85" t="str">
        <f>IF($B43="","",IF(CB43&lt;(SUM($BW43:$CH43)*Data!$B$170),Data!$B$171,100%))</f>
        <v/>
      </c>
      <c r="CP43" s="85" t="str">
        <f>IF($B43="","",IF(CC43&lt;(SUM($BW43:$CH43)*Data!$B$170),Data!$B$171,100%))</f>
        <v/>
      </c>
      <c r="CQ43" s="85" t="str">
        <f>IF($B43="","",IF(CD43&lt;(SUM($BW43:$CH43)*Data!$B$170),Data!$B$171,100%))</f>
        <v/>
      </c>
      <c r="CR43" s="85" t="str">
        <f>IF($B43="","",IF(CE43&lt;(SUM($BW43:$CH43)*Data!$B$170),Data!$B$171,100%))</f>
        <v/>
      </c>
      <c r="CS43" s="85" t="str">
        <f>IF($B43="","",IF(CF43&lt;(SUM($BW43:$CH43)*Data!$B$170),Data!$B$171,100%))</f>
        <v/>
      </c>
      <c r="CT43" s="85" t="str">
        <f>IF($B43="","",IF(CG43&lt;(SUM($BW43:$CH43)*Data!$B$170),Data!$B$171,100%))</f>
        <v/>
      </c>
      <c r="CU43" s="85" t="str">
        <f>IF($B43="","",IF(CH43&lt;(SUM($BW43:$CH43)*Data!$B$170),Data!$B$171,100%))</f>
        <v/>
      </c>
      <c r="CV43" s="39"/>
      <c r="CW43" s="24" t="str">
        <f t="shared" si="92"/>
        <v/>
      </c>
      <c r="CX43" s="24" t="str">
        <f t="shared" si="93"/>
        <v/>
      </c>
      <c r="CY43" s="24" t="str">
        <f t="shared" si="94"/>
        <v/>
      </c>
      <c r="CZ43" s="24" t="str">
        <f t="shared" si="95"/>
        <v/>
      </c>
      <c r="DA43" s="24" t="str">
        <f t="shared" si="96"/>
        <v/>
      </c>
      <c r="DB43" s="24" t="str">
        <f t="shared" si="97"/>
        <v/>
      </c>
      <c r="DC43" s="24" t="str">
        <f t="shared" si="98"/>
        <v/>
      </c>
      <c r="DD43" s="24" t="str">
        <f t="shared" si="99"/>
        <v/>
      </c>
      <c r="DE43" s="24" t="str">
        <f t="shared" si="100"/>
        <v/>
      </c>
      <c r="DF43" s="24" t="str">
        <f t="shared" si="101"/>
        <v/>
      </c>
      <c r="DG43" s="24" t="str">
        <f t="shared" si="102"/>
        <v/>
      </c>
      <c r="DH43" s="24" t="str">
        <f t="shared" si="103"/>
        <v/>
      </c>
      <c r="DI43" s="24" t="str">
        <f t="shared" si="104"/>
        <v/>
      </c>
      <c r="DJ43" s="24" t="str">
        <f t="shared" si="105"/>
        <v/>
      </c>
      <c r="DK43" s="24" t="str">
        <f t="shared" si="106"/>
        <v/>
      </c>
      <c r="DL43" s="24" t="str">
        <f t="shared" si="107"/>
        <v/>
      </c>
      <c r="DM43" s="24" t="str">
        <f t="shared" si="108"/>
        <v/>
      </c>
      <c r="DN43" s="24" t="str">
        <f t="shared" si="109"/>
        <v/>
      </c>
      <c r="DO43" s="24" t="str">
        <f t="shared" si="110"/>
        <v/>
      </c>
      <c r="DP43" s="24" t="str">
        <f t="shared" si="111"/>
        <v/>
      </c>
      <c r="DQ43" s="24" t="str">
        <f t="shared" si="112"/>
        <v/>
      </c>
      <c r="DR43" s="24" t="str">
        <f t="shared" si="113"/>
        <v/>
      </c>
      <c r="DS43" s="24" t="str">
        <f t="shared" si="114"/>
        <v/>
      </c>
      <c r="DT43" s="24" t="str">
        <f t="shared" si="115"/>
        <v/>
      </c>
      <c r="DU43" s="24" t="str">
        <f t="shared" si="116"/>
        <v/>
      </c>
      <c r="DV43" s="24" t="str">
        <f t="shared" si="117"/>
        <v/>
      </c>
      <c r="DW43" s="24" t="str">
        <f t="shared" si="118"/>
        <v/>
      </c>
      <c r="DX43" s="24" t="str">
        <f t="shared" si="119"/>
        <v/>
      </c>
      <c r="DY43" s="24" t="str">
        <f t="shared" si="120"/>
        <v/>
      </c>
      <c r="DZ43" s="24" t="str">
        <f t="shared" si="121"/>
        <v/>
      </c>
      <c r="EA43" s="24" t="str">
        <f t="shared" si="122"/>
        <v/>
      </c>
      <c r="EB43" s="24" t="str">
        <f t="shared" si="123"/>
        <v/>
      </c>
      <c r="EC43" s="24" t="str">
        <f t="shared" si="124"/>
        <v/>
      </c>
      <c r="ED43" s="24" t="str">
        <f t="shared" si="125"/>
        <v/>
      </c>
      <c r="EE43" s="24" t="str">
        <f t="shared" si="126"/>
        <v/>
      </c>
      <c r="EF43" s="24" t="str">
        <f t="shared" si="129"/>
        <v/>
      </c>
      <c r="EG43" s="24" t="str">
        <f t="shared" si="130"/>
        <v/>
      </c>
      <c r="EH43" s="24" t="str">
        <f t="shared" si="131"/>
        <v/>
      </c>
      <c r="EI43" s="85" t="str">
        <f t="shared" si="132"/>
        <v/>
      </c>
      <c r="EJ43" s="85" t="str">
        <f>IF($B43="","",MAX(0,EI43-Data!$B$166))</f>
        <v/>
      </c>
      <c r="EK43" s="88" t="str">
        <f>IF($B43="","",IF($EJ43&gt;0,
AY43*($EG43*Data!$B$166/$EH43),
AY43))</f>
        <v/>
      </c>
      <c r="EL43" s="88" t="str">
        <f>IF($B43="","",IF($EJ43&gt;0,
AZ43*($EG43*Data!$B$166/$EH43),
AZ43))</f>
        <v/>
      </c>
      <c r="EM43" s="88" t="str">
        <f>IF($B43="","",IF($EJ43&gt;0,
BA43*($EG43*Data!$B$166/$EH43),
BA43))</f>
        <v/>
      </c>
      <c r="EN43" s="88" t="str">
        <f>IF($B43="","",IF($EJ43&gt;0,
BB43*($EG43*Data!$B$166/$EH43),
BB43))</f>
        <v/>
      </c>
      <c r="EO43" s="88" t="str">
        <f>IF($B43="","",IF($EJ43&gt;0,
BC43*($EG43*Data!$B$166/$EH43),
BC43))</f>
        <v/>
      </c>
      <c r="EP43" s="88" t="str">
        <f>IF($B43="","",IF($EJ43&gt;0,
BD43*($EG43*Data!$B$166/$EH43),
BD43))</f>
        <v/>
      </c>
      <c r="EQ43" s="88" t="str">
        <f>IF($B43="","",IF($EJ43&gt;0,
BE43*($EG43*Data!$B$166/$EH43),
BE43))</f>
        <v/>
      </c>
      <c r="ER43" s="88" t="str">
        <f>IF($B43="","",IF($EJ43&gt;0,
BF43*($EG43*Data!$B$166/$EH43),
BF43))</f>
        <v/>
      </c>
      <c r="ES43" s="88" t="str">
        <f>IF($B43="","",IF($EJ43&gt;0,
BG43*($EG43*Data!$B$166/$EH43),
BG43))</f>
        <v/>
      </c>
      <c r="ET43" s="88" t="str">
        <f>IF($B43="","",IF($EJ43&gt;0,
BH43*($EG43*Data!$B$166/$EH43),
BH43))</f>
        <v/>
      </c>
      <c r="EU43" s="88" t="str">
        <f>IF($B43="","",IF($EJ43&gt;0,
BI43*($EG43*Data!$B$166/$EH43),
BI43))</f>
        <v/>
      </c>
      <c r="EV43" s="88" t="str">
        <f>IF($B43="","",IF($EJ43&gt;0,
BJ43*($EG43*Data!$B$166/$EH43),
BJ43))</f>
        <v/>
      </c>
      <c r="EW43" s="88" t="str">
        <f t="shared" si="127"/>
        <v/>
      </c>
      <c r="EX43" s="85" t="str">
        <f t="shared" si="128"/>
        <v/>
      </c>
      <c r="EY43" s="88" t="str">
        <f t="shared" si="133"/>
        <v/>
      </c>
      <c r="EZ43" s="24" t="str">
        <f t="shared" si="134"/>
        <v/>
      </c>
      <c r="FA43" s="24" t="str">
        <f t="shared" si="135"/>
        <v/>
      </c>
      <c r="FB43" s="24" t="str">
        <f t="shared" si="136"/>
        <v/>
      </c>
      <c r="FC43" s="24" t="str">
        <f t="shared" si="137"/>
        <v/>
      </c>
      <c r="FD43" s="24" t="str">
        <f t="shared" si="138"/>
        <v/>
      </c>
      <c r="FE43" s="24" t="str">
        <f t="shared" si="139"/>
        <v/>
      </c>
      <c r="FF43" s="24" t="str">
        <f t="shared" si="140"/>
        <v/>
      </c>
      <c r="FG43" s="24" t="str">
        <f t="shared" si="141"/>
        <v/>
      </c>
      <c r="FH43" s="24" t="str">
        <f t="shared" si="142"/>
        <v/>
      </c>
      <c r="FI43" s="24" t="str">
        <f t="shared" si="143"/>
        <v/>
      </c>
      <c r="FJ43" s="24" t="str">
        <f t="shared" si="144"/>
        <v/>
      </c>
      <c r="FK43" s="24" t="str">
        <f t="shared" si="145"/>
        <v/>
      </c>
      <c r="FL43" s="24" t="str">
        <f t="shared" si="146"/>
        <v/>
      </c>
      <c r="FM43" s="24" t="str">
        <f t="shared" si="147"/>
        <v/>
      </c>
      <c r="FN43" s="24" t="str">
        <f t="shared" si="148"/>
        <v/>
      </c>
      <c r="FO43" s="24" t="str">
        <f t="shared" si="149"/>
        <v/>
      </c>
      <c r="FP43" s="24" t="str">
        <f t="shared" si="150"/>
        <v/>
      </c>
      <c r="FQ43" s="24" t="str">
        <f t="shared" si="151"/>
        <v/>
      </c>
      <c r="FR43" s="24" t="str">
        <f t="shared" si="152"/>
        <v/>
      </c>
      <c r="FS43" s="24" t="str">
        <f t="shared" si="153"/>
        <v/>
      </c>
      <c r="FT43" s="24" t="str">
        <f t="shared" si="154"/>
        <v/>
      </c>
      <c r="FU43" s="24" t="str">
        <f t="shared" si="155"/>
        <v/>
      </c>
      <c r="FV43" s="24" t="str">
        <f t="shared" si="156"/>
        <v/>
      </c>
      <c r="FW43" s="24" t="str">
        <f t="shared" si="157"/>
        <v/>
      </c>
      <c r="FX43" s="24" t="str">
        <f t="shared" si="158"/>
        <v/>
      </c>
      <c r="FY43" s="24" t="str">
        <f t="shared" si="159"/>
        <v/>
      </c>
      <c r="FZ43" s="24" t="str">
        <f t="shared" si="160"/>
        <v/>
      </c>
      <c r="GA43" s="24" t="str">
        <f t="shared" si="161"/>
        <v/>
      </c>
      <c r="GB43" s="24" t="str">
        <f t="shared" si="162"/>
        <v/>
      </c>
      <c r="GC43" s="24" t="str">
        <f t="shared" si="163"/>
        <v/>
      </c>
      <c r="GD43" s="24" t="str">
        <f t="shared" si="164"/>
        <v/>
      </c>
      <c r="GE43" s="24" t="str">
        <f t="shared" si="165"/>
        <v/>
      </c>
      <c r="GF43" s="24" t="str">
        <f t="shared" si="166"/>
        <v/>
      </c>
      <c r="GG43" s="24" t="str">
        <f t="shared" si="167"/>
        <v/>
      </c>
      <c r="GH43" s="24" t="str">
        <f t="shared" si="168"/>
        <v/>
      </c>
    </row>
    <row r="44" spans="2:190" s="17" customFormat="1" ht="19.899999999999999" customHeight="1">
      <c r="B44" s="16" t="str">
        <f>IF('3 INPUT SAP DATA'!H48="","",'3 INPUT SAP DATA'!H48)</f>
        <v/>
      </c>
      <c r="C44" s="176" t="str">
        <f>IF($B44="", "", Data!D$22 - INDEX(SAP10TableU1, MATCH('3 INPUT SAP DATA'!$C$6, Data!$C$26:$C$47, 0), MATCH(SHD!BW$8, Data!$D$25:$O$25, 0)))</f>
        <v/>
      </c>
      <c r="D44" s="176" t="str">
        <f>IF($B44="", "", Data!E$22 - INDEX(SAP10TableU1, MATCH('3 INPUT SAP DATA'!$C$6, Data!$C$26:$C$47, 0), MATCH(SHD!BX$8, Data!$D$25:$O$25, 0)))</f>
        <v/>
      </c>
      <c r="E44" s="176" t="str">
        <f>IF($B44="", "", Data!F$22 - INDEX(SAP10TableU1, MATCH('3 INPUT SAP DATA'!$C$6, Data!$C$26:$C$47, 0), MATCH(SHD!BY$8, Data!$D$25:$O$25, 0)))</f>
        <v/>
      </c>
      <c r="F44" s="176" t="str">
        <f>IF($B44="", "", Data!G$22 - INDEX(SAP10TableU1, MATCH('3 INPUT SAP DATA'!$C$6, Data!$C$26:$C$47, 0), MATCH(SHD!BZ$8, Data!$D$25:$O$25, 0)))</f>
        <v/>
      </c>
      <c r="G44" s="176" t="str">
        <f>IF($B44="", "", Data!H$22 - INDEX(SAP10TableU1, MATCH('3 INPUT SAP DATA'!$C$6, Data!$C$26:$C$47, 0), MATCH(SHD!CA$8, Data!$D$25:$O$25, 0)))</f>
        <v/>
      </c>
      <c r="H44" s="176" t="str">
        <f>IF($B44="", "", Data!I$22 - INDEX(SAP10TableU1, MATCH('3 INPUT SAP DATA'!$C$6, Data!$C$26:$C$47, 0), MATCH(SHD!CB$8, Data!$D$25:$O$25, 0)))</f>
        <v/>
      </c>
      <c r="I44" s="176" t="str">
        <f>IF($B44="", "", Data!J$22 - INDEX(SAP10TableU1, MATCH('3 INPUT SAP DATA'!$C$6, Data!$C$26:$C$47, 0), MATCH(SHD!CC$8, Data!$D$25:$O$25, 0)))</f>
        <v/>
      </c>
      <c r="J44" s="176" t="str">
        <f>IF($B44="", "", Data!K$22 - INDEX(SAP10TableU1, MATCH('3 INPUT SAP DATA'!$C$6, Data!$C$26:$C$47, 0), MATCH(SHD!CD$8, Data!$D$25:$O$25, 0)))</f>
        <v/>
      </c>
      <c r="K44" s="176" t="str">
        <f>IF($B44="", "", Data!L$22 - INDEX(SAP10TableU1, MATCH('3 INPUT SAP DATA'!$C$6, Data!$C$26:$C$47, 0), MATCH(SHD!CE$8, Data!$D$25:$O$25, 0)))</f>
        <v/>
      </c>
      <c r="L44" s="176" t="str">
        <f>IF($B44="", "", Data!M$22 - INDEX(SAP10TableU1, MATCH('3 INPUT SAP DATA'!$C$6, Data!$C$26:$C$47, 0), MATCH(SHD!CF$8, Data!$D$25:$O$25, 0)))</f>
        <v/>
      </c>
      <c r="M44" s="176" t="str">
        <f>IF($B44="", "", Data!N$22 - INDEX(SAP10TableU1, MATCH('3 INPUT SAP DATA'!$C$6, Data!$C$26:$C$47, 0), MATCH(SHD!CG$8, Data!$D$25:$O$25, 0)))</f>
        <v/>
      </c>
      <c r="N44" s="176" t="str">
        <f>IF($B44="", "", Data!O$22 - INDEX(SAP10TableU1, MATCH('3 INPUT SAP DATA'!$C$6, Data!$C$26:$C$47, 0), MATCH(SHD!CH$8, Data!$D$25:$O$25, 0)))</f>
        <v/>
      </c>
      <c r="O44" s="24" t="str">
        <f>IF($B44="","",'Infiltration &amp; Ventilation'!H44*0.33*'Infiltration &amp; Ventilation'!$D44*C44*0.024*Data!D$18)</f>
        <v/>
      </c>
      <c r="P44" s="24" t="str">
        <f>IF($B44="","",'Infiltration &amp; Ventilation'!I44*0.33*'Infiltration &amp; Ventilation'!$D44*D44*0.024*Data!E$18)</f>
        <v/>
      </c>
      <c r="Q44" s="24" t="str">
        <f>IF($B44="","",'Infiltration &amp; Ventilation'!J44*0.33*'Infiltration &amp; Ventilation'!$D44*E44*0.024*Data!F$18)</f>
        <v/>
      </c>
      <c r="R44" s="24" t="str">
        <f>IF($B44="","",'Infiltration &amp; Ventilation'!K44*0.33*'Infiltration &amp; Ventilation'!$D44*F44*0.024*Data!G$18)</f>
        <v/>
      </c>
      <c r="S44" s="24" t="str">
        <f>IF($B44="","",'Infiltration &amp; Ventilation'!L44*0.33*'Infiltration &amp; Ventilation'!$D44*G44*0.024*Data!H$18)</f>
        <v/>
      </c>
      <c r="T44" s="24" t="str">
        <f>IF($B44="","",'Infiltration &amp; Ventilation'!M44*0.33*'Infiltration &amp; Ventilation'!$D44*H44*0.024*Data!I$18)</f>
        <v/>
      </c>
      <c r="U44" s="24" t="str">
        <f>IF($B44="","",'Infiltration &amp; Ventilation'!N44*0.33*'Infiltration &amp; Ventilation'!$D44*I44*0.024*Data!J$18)</f>
        <v/>
      </c>
      <c r="V44" s="24" t="str">
        <f>IF($B44="","",'Infiltration &amp; Ventilation'!O44*0.33*'Infiltration &amp; Ventilation'!$D44*J44*0.024*Data!K$18)</f>
        <v/>
      </c>
      <c r="W44" s="24" t="str">
        <f>IF($B44="","",'Infiltration &amp; Ventilation'!P44*0.33*'Infiltration &amp; Ventilation'!$D44*K44*0.024*Data!L$18)</f>
        <v/>
      </c>
      <c r="X44" s="24" t="str">
        <f>IF($B44="","",'Infiltration &amp; Ventilation'!Q44*0.33*'Infiltration &amp; Ventilation'!$D44*L44*0.024*Data!M$18)</f>
        <v/>
      </c>
      <c r="Y44" s="24" t="str">
        <f>IF($B44="","",'Infiltration &amp; Ventilation'!R44*0.33*'Infiltration &amp; Ventilation'!$D44*M44*0.024*Data!N$18)</f>
        <v/>
      </c>
      <c r="Z44" s="24" t="str">
        <f>IF($B44="","",'Infiltration &amp; Ventilation'!S44*0.33*'Infiltration &amp; Ventilation'!$D44*N44*0.024*Data!O$18)</f>
        <v/>
      </c>
      <c r="AA44" s="24" t="str">
        <f>IF($B44="","",'Infiltration &amp; Ventilation'!T44*0.33*'Infiltration &amp; Ventilation'!$D44*C44*0.024*Data!D$18*(100%+Data!$B$162))</f>
        <v/>
      </c>
      <c r="AB44" s="24" t="str">
        <f>IF($B44="","",'Infiltration &amp; Ventilation'!U44*0.33*'Infiltration &amp; Ventilation'!$D44*D44*0.024*Data!E$18*(100%+Data!$B$162))</f>
        <v/>
      </c>
      <c r="AC44" s="24" t="str">
        <f>IF($B44="","",'Infiltration &amp; Ventilation'!V44*0.33*'Infiltration &amp; Ventilation'!$D44*E44*0.024*Data!F$18*(100%+Data!$B$162))</f>
        <v/>
      </c>
      <c r="AD44" s="24" t="str">
        <f>IF($B44="","",'Infiltration &amp; Ventilation'!W44*0.33*'Infiltration &amp; Ventilation'!$D44*F44*0.024*Data!G$18*(100%+Data!$B$162))</f>
        <v/>
      </c>
      <c r="AE44" s="24" t="str">
        <f>IF($B44="","",'Infiltration &amp; Ventilation'!X44*0.33*'Infiltration &amp; Ventilation'!$D44*G44*0.024*Data!H$18*(100%+Data!$B$162))</f>
        <v/>
      </c>
      <c r="AF44" s="24" t="str">
        <f>IF($B44="","",'Infiltration &amp; Ventilation'!Y44*0.33*'Infiltration &amp; Ventilation'!$D44*H44*0.024*Data!I$18*(100%+Data!$B$162))</f>
        <v/>
      </c>
      <c r="AG44" s="24" t="str">
        <f>IF($B44="","",'Infiltration &amp; Ventilation'!Z44*0.33*'Infiltration &amp; Ventilation'!$D44*I44*0.024*Data!J$18*(100%+Data!$B$162))</f>
        <v/>
      </c>
      <c r="AH44" s="24" t="str">
        <f>IF($B44="","",'Infiltration &amp; Ventilation'!AA44*0.33*'Infiltration &amp; Ventilation'!$D44*J44*0.024*Data!K$18*(100%+Data!$B$162))</f>
        <v/>
      </c>
      <c r="AI44" s="24" t="str">
        <f>IF($B44="","",'Infiltration &amp; Ventilation'!AB44*0.33*'Infiltration &amp; Ventilation'!$D44*K44*0.024*Data!L$18*(100%+Data!$B$162))</f>
        <v/>
      </c>
      <c r="AJ44" s="24" t="str">
        <f>IF($B44="","",'Infiltration &amp; Ventilation'!AC44*0.33*'Infiltration &amp; Ventilation'!$D44*L44*0.024*Data!M$18*(100%+Data!$B$162))</f>
        <v/>
      </c>
      <c r="AK44" s="24" t="str">
        <f>IF($B44="","",'Infiltration &amp; Ventilation'!AD44*0.33*'Infiltration &amp; Ventilation'!$D44*M44*0.024*Data!N$18*(100%+Data!$B$162))</f>
        <v/>
      </c>
      <c r="AL44" s="24" t="str">
        <f>IF($B44="","",'Infiltration &amp; Ventilation'!AE44*0.33*'Infiltration &amp; Ventilation'!$D44*N44*0.024*Data!O$18*(100%+Data!$B$162))</f>
        <v/>
      </c>
      <c r="AM44" s="24" t="str">
        <f>IF($B44="","",'3 INPUT SAP DATA'!$U48*C44*0.024*Data!D$18*(100%+Data!$B$152))</f>
        <v/>
      </c>
      <c r="AN44" s="24" t="str">
        <f>IF($B44="","",'3 INPUT SAP DATA'!$U48*D44*0.024*Data!E$18*(100%+Data!$B$152))</f>
        <v/>
      </c>
      <c r="AO44" s="24" t="str">
        <f>IF($B44="","",'3 INPUT SAP DATA'!$U48*E44*0.024*Data!F$18*(100%+Data!$B$152))</f>
        <v/>
      </c>
      <c r="AP44" s="24" t="str">
        <f>IF($B44="","",'3 INPUT SAP DATA'!$U48*F44*0.024*Data!G$18*(100%+Data!$B$152))</f>
        <v/>
      </c>
      <c r="AQ44" s="24" t="str">
        <f>IF($B44="","",'3 INPUT SAP DATA'!$U48*G44*0.024*Data!H$18*(100%+Data!$B$152))</f>
        <v/>
      </c>
      <c r="AR44" s="24" t="str">
        <f>IF($B44="","",'3 INPUT SAP DATA'!$U48*H44*0.024*Data!I$18*(100%+Data!$B$152))</f>
        <v/>
      </c>
      <c r="AS44" s="24" t="str">
        <f>IF($B44="","",'3 INPUT SAP DATA'!$U48*I44*0.024*Data!J$18*(100%+Data!$B$152))</f>
        <v/>
      </c>
      <c r="AT44" s="24" t="str">
        <f>IF($B44="","",'3 INPUT SAP DATA'!$U48*J44*0.024*Data!K$18*(100%+Data!$B$152))</f>
        <v/>
      </c>
      <c r="AU44" s="24" t="str">
        <f>IF($B44="","",'3 INPUT SAP DATA'!$U48*K44*0.024*Data!L$18*(100%+Data!$B$152))</f>
        <v/>
      </c>
      <c r="AV44" s="24" t="str">
        <f>IF($B44="","",'3 INPUT SAP DATA'!$U48*L44*0.024*Data!M$18*(100%+Data!$B$152))</f>
        <v/>
      </c>
      <c r="AW44" s="24" t="str">
        <f>IF($B44="","",'3 INPUT SAP DATA'!$U48*M44*0.024*Data!N$18*(100%+Data!$B$152))</f>
        <v/>
      </c>
      <c r="AX44" s="24" t="str">
        <f>IF($B44="","",'3 INPUT SAP DATA'!$U48*N44*0.024*Data!O$18*(100%+Data!$B$152))</f>
        <v/>
      </c>
      <c r="AY44" s="24" t="str">
        <f>IF($B44="","",'3 INPUT SAP DATA'!V48*0.024*Data!D$18*Utilisation!BK44)</f>
        <v/>
      </c>
      <c r="AZ44" s="24" t="str">
        <f>IF($B44="","",'3 INPUT SAP DATA'!W48*0.024*Data!E$18*Utilisation!BL44)</f>
        <v/>
      </c>
      <c r="BA44" s="24" t="str">
        <f>IF($B44="","",'3 INPUT SAP DATA'!X48*0.024*Data!F$18*Utilisation!BM44)</f>
        <v/>
      </c>
      <c r="BB44" s="24" t="str">
        <f>IF($B44="","",'3 INPUT SAP DATA'!Y48*0.024*Data!G$18*Utilisation!BN44)</f>
        <v/>
      </c>
      <c r="BC44" s="24" t="str">
        <f>IF($B44="","",'3 INPUT SAP DATA'!Z48*0.024*Data!H$18*Utilisation!BO44)</f>
        <v/>
      </c>
      <c r="BD44" s="24" t="str">
        <f>IF($B44="","",'3 INPUT SAP DATA'!AA48*0.024*Data!I$18*Utilisation!BP44)</f>
        <v/>
      </c>
      <c r="BE44" s="24" t="str">
        <f>IF($B44="","",'3 INPUT SAP DATA'!AB48*0.024*Data!J$18*Utilisation!BQ44)</f>
        <v/>
      </c>
      <c r="BF44" s="24" t="str">
        <f>IF($B44="","",'3 INPUT SAP DATA'!AC48*0.024*Data!K$18*Utilisation!BR44)</f>
        <v/>
      </c>
      <c r="BG44" s="24" t="str">
        <f>IF($B44="","",'3 INPUT SAP DATA'!AD48*0.024*Data!L$18*Utilisation!BS44)</f>
        <v/>
      </c>
      <c r="BH44" s="24" t="str">
        <f>IF($B44="","",'3 INPUT SAP DATA'!AE48*0.024*Data!M$18*Utilisation!BT44)</f>
        <v/>
      </c>
      <c r="BI44" s="24" t="str">
        <f>IF($B44="","",'3 INPUT SAP DATA'!AF48*0.024*Data!N$18*Utilisation!BU44)</f>
        <v/>
      </c>
      <c r="BJ44" s="24" t="str">
        <f>IF($B44="","",'3 INPUT SAP DATA'!AG48*0.024*Data!O$18*Utilisation!BV44)</f>
        <v/>
      </c>
      <c r="BK44" s="24" t="str">
        <f>IF($B44="","",IHG!CI45*0.024*Data!D$18*Utilisation!BK44)</f>
        <v/>
      </c>
      <c r="BL44" s="24" t="str">
        <f>IF($B44="","",IHG!CJ45*0.024*Data!E$18*Utilisation!BL44)</f>
        <v/>
      </c>
      <c r="BM44" s="24" t="str">
        <f>IF($B44="","",IHG!CK45*0.024*Data!F$18*Utilisation!BM44)</f>
        <v/>
      </c>
      <c r="BN44" s="24" t="str">
        <f>IF($B44="","",IHG!CL45*0.024*Data!G$18*Utilisation!BN44)</f>
        <v/>
      </c>
      <c r="BO44" s="24" t="str">
        <f>IF($B44="","",IHG!CM45*0.024*Data!H$18*Utilisation!BO44)</f>
        <v/>
      </c>
      <c r="BP44" s="24" t="str">
        <f>IF($B44="","",IHG!CN45*0.024*Data!I$18*Utilisation!BP44)</f>
        <v/>
      </c>
      <c r="BQ44" s="24" t="str">
        <f>IF($B44="","",IHG!CO45*0.024*Data!J$18*Utilisation!BQ44)</f>
        <v/>
      </c>
      <c r="BR44" s="24" t="str">
        <f>IF($B44="","",IHG!CP45*0.024*Data!K$18*Utilisation!BR44)</f>
        <v/>
      </c>
      <c r="BS44" s="24" t="str">
        <f>IF($B44="","",IHG!CQ45*0.024*Data!L$18*Utilisation!BS44)</f>
        <v/>
      </c>
      <c r="BT44" s="24" t="str">
        <f>IF($B44="","",IHG!CR45*0.024*Data!M$18*Utilisation!BT44)</f>
        <v/>
      </c>
      <c r="BU44" s="24" t="str">
        <f>IF($B44="","",IHG!CS45*0.024*Data!N$18*Utilisation!BU44)</f>
        <v/>
      </c>
      <c r="BV44" s="24" t="str">
        <f>IF($B44="","",IHG!CT45*0.024*Data!O$18*Utilisation!BV44)</f>
        <v/>
      </c>
      <c r="BW44" s="24" t="str">
        <f t="shared" si="80"/>
        <v/>
      </c>
      <c r="BX44" s="24" t="str">
        <f t="shared" si="81"/>
        <v/>
      </c>
      <c r="BY44" s="24" t="str">
        <f t="shared" si="82"/>
        <v/>
      </c>
      <c r="BZ44" s="24" t="str">
        <f t="shared" si="83"/>
        <v/>
      </c>
      <c r="CA44" s="24" t="str">
        <f t="shared" si="84"/>
        <v/>
      </c>
      <c r="CB44" s="24" t="str">
        <f t="shared" si="85"/>
        <v/>
      </c>
      <c r="CC44" s="24" t="str">
        <f t="shared" si="86"/>
        <v/>
      </c>
      <c r="CD44" s="24" t="str">
        <f t="shared" si="87"/>
        <v/>
      </c>
      <c r="CE44" s="24" t="str">
        <f t="shared" si="88"/>
        <v/>
      </c>
      <c r="CF44" s="24" t="str">
        <f t="shared" si="89"/>
        <v/>
      </c>
      <c r="CG44" s="24" t="str">
        <f t="shared" si="90"/>
        <v/>
      </c>
      <c r="CH44" s="24" t="str">
        <f t="shared" si="91"/>
        <v/>
      </c>
      <c r="CI44" s="36"/>
      <c r="CJ44" s="85" t="str">
        <f>IF($B44="","",IF(BW44&lt;(SUM($BW44:$CH44)*Data!$B$170),Data!$B$171,100%))</f>
        <v/>
      </c>
      <c r="CK44" s="85" t="str">
        <f>IF($B44="","",IF(BX44&lt;(SUM($BW44:$CH44)*Data!$B$170),Data!$B$171,100%))</f>
        <v/>
      </c>
      <c r="CL44" s="85" t="str">
        <f>IF($B44="","",IF(BY44&lt;(SUM($BW44:$CH44)*Data!$B$170),Data!$B$171,100%))</f>
        <v/>
      </c>
      <c r="CM44" s="85" t="str">
        <f>IF($B44="","",IF(BZ44&lt;(SUM($BW44:$CH44)*Data!$B$170),Data!$B$171,100%))</f>
        <v/>
      </c>
      <c r="CN44" s="85" t="str">
        <f>IF($B44="","",IF(CA44&lt;(SUM($BW44:$CH44)*Data!$B$170),Data!$B$171,100%))</f>
        <v/>
      </c>
      <c r="CO44" s="85" t="str">
        <f>IF($B44="","",IF(CB44&lt;(SUM($BW44:$CH44)*Data!$B$170),Data!$B$171,100%))</f>
        <v/>
      </c>
      <c r="CP44" s="85" t="str">
        <f>IF($B44="","",IF(CC44&lt;(SUM($BW44:$CH44)*Data!$B$170),Data!$B$171,100%))</f>
        <v/>
      </c>
      <c r="CQ44" s="85" t="str">
        <f>IF($B44="","",IF(CD44&lt;(SUM($BW44:$CH44)*Data!$B$170),Data!$B$171,100%))</f>
        <v/>
      </c>
      <c r="CR44" s="85" t="str">
        <f>IF($B44="","",IF(CE44&lt;(SUM($BW44:$CH44)*Data!$B$170),Data!$B$171,100%))</f>
        <v/>
      </c>
      <c r="CS44" s="85" t="str">
        <f>IF($B44="","",IF(CF44&lt;(SUM($BW44:$CH44)*Data!$B$170),Data!$B$171,100%))</f>
        <v/>
      </c>
      <c r="CT44" s="85" t="str">
        <f>IF($B44="","",IF(CG44&lt;(SUM($BW44:$CH44)*Data!$B$170),Data!$B$171,100%))</f>
        <v/>
      </c>
      <c r="CU44" s="85" t="str">
        <f>IF($B44="","",IF(CH44&lt;(SUM($BW44:$CH44)*Data!$B$170),Data!$B$171,100%))</f>
        <v/>
      </c>
      <c r="CV44" s="39"/>
      <c r="CW44" s="24" t="str">
        <f t="shared" si="92"/>
        <v/>
      </c>
      <c r="CX44" s="24" t="str">
        <f t="shared" si="93"/>
        <v/>
      </c>
      <c r="CY44" s="24" t="str">
        <f t="shared" si="94"/>
        <v/>
      </c>
      <c r="CZ44" s="24" t="str">
        <f t="shared" si="95"/>
        <v/>
      </c>
      <c r="DA44" s="24" t="str">
        <f t="shared" si="96"/>
        <v/>
      </c>
      <c r="DB44" s="24" t="str">
        <f t="shared" si="97"/>
        <v/>
      </c>
      <c r="DC44" s="24" t="str">
        <f t="shared" si="98"/>
        <v/>
      </c>
      <c r="DD44" s="24" t="str">
        <f t="shared" si="99"/>
        <v/>
      </c>
      <c r="DE44" s="24" t="str">
        <f t="shared" si="100"/>
        <v/>
      </c>
      <c r="DF44" s="24" t="str">
        <f t="shared" si="101"/>
        <v/>
      </c>
      <c r="DG44" s="24" t="str">
        <f t="shared" si="102"/>
        <v/>
      </c>
      <c r="DH44" s="24" t="str">
        <f t="shared" si="103"/>
        <v/>
      </c>
      <c r="DI44" s="24" t="str">
        <f t="shared" si="104"/>
        <v/>
      </c>
      <c r="DJ44" s="24" t="str">
        <f t="shared" si="105"/>
        <v/>
      </c>
      <c r="DK44" s="24" t="str">
        <f t="shared" si="106"/>
        <v/>
      </c>
      <c r="DL44" s="24" t="str">
        <f t="shared" si="107"/>
        <v/>
      </c>
      <c r="DM44" s="24" t="str">
        <f t="shared" si="108"/>
        <v/>
      </c>
      <c r="DN44" s="24" t="str">
        <f t="shared" si="109"/>
        <v/>
      </c>
      <c r="DO44" s="24" t="str">
        <f t="shared" si="110"/>
        <v/>
      </c>
      <c r="DP44" s="24" t="str">
        <f t="shared" si="111"/>
        <v/>
      </c>
      <c r="DQ44" s="24" t="str">
        <f t="shared" si="112"/>
        <v/>
      </c>
      <c r="DR44" s="24" t="str">
        <f t="shared" si="113"/>
        <v/>
      </c>
      <c r="DS44" s="24" t="str">
        <f t="shared" si="114"/>
        <v/>
      </c>
      <c r="DT44" s="24" t="str">
        <f t="shared" si="115"/>
        <v/>
      </c>
      <c r="DU44" s="24" t="str">
        <f t="shared" si="116"/>
        <v/>
      </c>
      <c r="DV44" s="24" t="str">
        <f t="shared" si="117"/>
        <v/>
      </c>
      <c r="DW44" s="24" t="str">
        <f t="shared" si="118"/>
        <v/>
      </c>
      <c r="DX44" s="24" t="str">
        <f t="shared" si="119"/>
        <v/>
      </c>
      <c r="DY44" s="24" t="str">
        <f t="shared" si="120"/>
        <v/>
      </c>
      <c r="DZ44" s="24" t="str">
        <f t="shared" si="121"/>
        <v/>
      </c>
      <c r="EA44" s="24" t="str">
        <f t="shared" si="122"/>
        <v/>
      </c>
      <c r="EB44" s="24" t="str">
        <f t="shared" si="123"/>
        <v/>
      </c>
      <c r="EC44" s="24" t="str">
        <f t="shared" si="124"/>
        <v/>
      </c>
      <c r="ED44" s="24" t="str">
        <f t="shared" si="125"/>
        <v/>
      </c>
      <c r="EE44" s="24" t="str">
        <f t="shared" si="126"/>
        <v/>
      </c>
      <c r="EF44" s="24" t="str">
        <f t="shared" si="129"/>
        <v/>
      </c>
      <c r="EG44" s="24" t="str">
        <f t="shared" si="130"/>
        <v/>
      </c>
      <c r="EH44" s="24" t="str">
        <f t="shared" si="131"/>
        <v/>
      </c>
      <c r="EI44" s="85" t="str">
        <f t="shared" si="132"/>
        <v/>
      </c>
      <c r="EJ44" s="85" t="str">
        <f>IF($B44="","",MAX(0,EI44-Data!$B$166))</f>
        <v/>
      </c>
      <c r="EK44" s="88" t="str">
        <f>IF($B44="","",IF($EJ44&gt;0,
AY44*($EG44*Data!$B$166/$EH44),
AY44))</f>
        <v/>
      </c>
      <c r="EL44" s="88" t="str">
        <f>IF($B44="","",IF($EJ44&gt;0,
AZ44*($EG44*Data!$B$166/$EH44),
AZ44))</f>
        <v/>
      </c>
      <c r="EM44" s="88" t="str">
        <f>IF($B44="","",IF($EJ44&gt;0,
BA44*($EG44*Data!$B$166/$EH44),
BA44))</f>
        <v/>
      </c>
      <c r="EN44" s="88" t="str">
        <f>IF($B44="","",IF($EJ44&gt;0,
BB44*($EG44*Data!$B$166/$EH44),
BB44))</f>
        <v/>
      </c>
      <c r="EO44" s="88" t="str">
        <f>IF($B44="","",IF($EJ44&gt;0,
BC44*($EG44*Data!$B$166/$EH44),
BC44))</f>
        <v/>
      </c>
      <c r="EP44" s="88" t="str">
        <f>IF($B44="","",IF($EJ44&gt;0,
BD44*($EG44*Data!$B$166/$EH44),
BD44))</f>
        <v/>
      </c>
      <c r="EQ44" s="88" t="str">
        <f>IF($B44="","",IF($EJ44&gt;0,
BE44*($EG44*Data!$B$166/$EH44),
BE44))</f>
        <v/>
      </c>
      <c r="ER44" s="88" t="str">
        <f>IF($B44="","",IF($EJ44&gt;0,
BF44*($EG44*Data!$B$166/$EH44),
BF44))</f>
        <v/>
      </c>
      <c r="ES44" s="88" t="str">
        <f>IF($B44="","",IF($EJ44&gt;0,
BG44*($EG44*Data!$B$166/$EH44),
BG44))</f>
        <v/>
      </c>
      <c r="ET44" s="88" t="str">
        <f>IF($B44="","",IF($EJ44&gt;0,
BH44*($EG44*Data!$B$166/$EH44),
BH44))</f>
        <v/>
      </c>
      <c r="EU44" s="88" t="str">
        <f>IF($B44="","",IF($EJ44&gt;0,
BI44*($EG44*Data!$B$166/$EH44),
BI44))</f>
        <v/>
      </c>
      <c r="EV44" s="88" t="str">
        <f>IF($B44="","",IF($EJ44&gt;0,
BJ44*($EG44*Data!$B$166/$EH44),
BJ44))</f>
        <v/>
      </c>
      <c r="EW44" s="88" t="str">
        <f t="shared" si="127"/>
        <v/>
      </c>
      <c r="EX44" s="85" t="str">
        <f t="shared" si="128"/>
        <v/>
      </c>
      <c r="EY44" s="24" t="str">
        <f t="shared" si="133"/>
        <v/>
      </c>
      <c r="EZ44" s="24" t="str">
        <f t="shared" si="134"/>
        <v/>
      </c>
      <c r="FA44" s="24" t="str">
        <f t="shared" si="135"/>
        <v/>
      </c>
      <c r="FB44" s="24" t="str">
        <f t="shared" si="136"/>
        <v/>
      </c>
      <c r="FC44" s="24" t="str">
        <f t="shared" si="137"/>
        <v/>
      </c>
      <c r="FD44" s="24" t="str">
        <f t="shared" si="138"/>
        <v/>
      </c>
      <c r="FE44" s="24" t="str">
        <f t="shared" si="139"/>
        <v/>
      </c>
      <c r="FF44" s="24" t="str">
        <f t="shared" si="140"/>
        <v/>
      </c>
      <c r="FG44" s="24" t="str">
        <f t="shared" si="141"/>
        <v/>
      </c>
      <c r="FH44" s="24" t="str">
        <f t="shared" si="142"/>
        <v/>
      </c>
      <c r="FI44" s="24" t="str">
        <f t="shared" si="143"/>
        <v/>
      </c>
      <c r="FJ44" s="24" t="str">
        <f t="shared" si="144"/>
        <v/>
      </c>
      <c r="FK44" s="24" t="str">
        <f t="shared" si="145"/>
        <v/>
      </c>
      <c r="FL44" s="24" t="str">
        <f t="shared" si="146"/>
        <v/>
      </c>
      <c r="FM44" s="24" t="str">
        <f t="shared" si="147"/>
        <v/>
      </c>
      <c r="FN44" s="24" t="str">
        <f t="shared" si="148"/>
        <v/>
      </c>
      <c r="FO44" s="24" t="str">
        <f t="shared" si="149"/>
        <v/>
      </c>
      <c r="FP44" s="24" t="str">
        <f t="shared" si="150"/>
        <v/>
      </c>
      <c r="FQ44" s="24" t="str">
        <f t="shared" si="151"/>
        <v/>
      </c>
      <c r="FR44" s="24" t="str">
        <f t="shared" si="152"/>
        <v/>
      </c>
      <c r="FS44" s="24" t="str">
        <f t="shared" si="153"/>
        <v/>
      </c>
      <c r="FT44" s="24" t="str">
        <f t="shared" si="154"/>
        <v/>
      </c>
      <c r="FU44" s="24" t="str">
        <f t="shared" si="155"/>
        <v/>
      </c>
      <c r="FV44" s="24" t="str">
        <f t="shared" si="156"/>
        <v/>
      </c>
      <c r="FW44" s="24" t="str">
        <f t="shared" si="157"/>
        <v/>
      </c>
      <c r="FX44" s="24" t="str">
        <f t="shared" si="158"/>
        <v/>
      </c>
      <c r="FY44" s="24" t="str">
        <f t="shared" si="159"/>
        <v/>
      </c>
      <c r="FZ44" s="24" t="str">
        <f t="shared" si="160"/>
        <v/>
      </c>
      <c r="GA44" s="24" t="str">
        <f t="shared" si="161"/>
        <v/>
      </c>
      <c r="GB44" s="24" t="str">
        <f t="shared" si="162"/>
        <v/>
      </c>
      <c r="GC44" s="24" t="str">
        <f t="shared" si="163"/>
        <v/>
      </c>
      <c r="GD44" s="24" t="str">
        <f t="shared" si="164"/>
        <v/>
      </c>
      <c r="GE44" s="24" t="str">
        <f t="shared" si="165"/>
        <v/>
      </c>
      <c r="GF44" s="24" t="str">
        <f t="shared" si="166"/>
        <v/>
      </c>
      <c r="GG44" s="24" t="str">
        <f t="shared" si="167"/>
        <v/>
      </c>
      <c r="GH44" s="24" t="str">
        <f t="shared" si="168"/>
        <v/>
      </c>
    </row>
    <row r="45" spans="2:190" s="17" customFormat="1" ht="19.899999999999999" customHeight="1">
      <c r="B45" s="16" t="str">
        <f>IF('3 INPUT SAP DATA'!H49="","",'3 INPUT SAP DATA'!H49)</f>
        <v/>
      </c>
      <c r="C45" s="176" t="str">
        <f>IF($B45="", "", Data!D$22 - INDEX(SAP10TableU1, MATCH('3 INPUT SAP DATA'!$C$6, Data!$C$26:$C$47, 0), MATCH(SHD!BW$8, Data!$D$25:$O$25, 0)))</f>
        <v/>
      </c>
      <c r="D45" s="176" t="str">
        <f>IF($B45="", "", Data!E$22 - INDEX(SAP10TableU1, MATCH('3 INPUT SAP DATA'!$C$6, Data!$C$26:$C$47, 0), MATCH(SHD!BX$8, Data!$D$25:$O$25, 0)))</f>
        <v/>
      </c>
      <c r="E45" s="176" t="str">
        <f>IF($B45="", "", Data!F$22 - INDEX(SAP10TableU1, MATCH('3 INPUT SAP DATA'!$C$6, Data!$C$26:$C$47, 0), MATCH(SHD!BY$8, Data!$D$25:$O$25, 0)))</f>
        <v/>
      </c>
      <c r="F45" s="176" t="str">
        <f>IF($B45="", "", Data!G$22 - INDEX(SAP10TableU1, MATCH('3 INPUT SAP DATA'!$C$6, Data!$C$26:$C$47, 0), MATCH(SHD!BZ$8, Data!$D$25:$O$25, 0)))</f>
        <v/>
      </c>
      <c r="G45" s="176" t="str">
        <f>IF($B45="", "", Data!H$22 - INDEX(SAP10TableU1, MATCH('3 INPUT SAP DATA'!$C$6, Data!$C$26:$C$47, 0), MATCH(SHD!CA$8, Data!$D$25:$O$25, 0)))</f>
        <v/>
      </c>
      <c r="H45" s="176" t="str">
        <f>IF($B45="", "", Data!I$22 - INDEX(SAP10TableU1, MATCH('3 INPUT SAP DATA'!$C$6, Data!$C$26:$C$47, 0), MATCH(SHD!CB$8, Data!$D$25:$O$25, 0)))</f>
        <v/>
      </c>
      <c r="I45" s="176" t="str">
        <f>IF($B45="", "", Data!J$22 - INDEX(SAP10TableU1, MATCH('3 INPUT SAP DATA'!$C$6, Data!$C$26:$C$47, 0), MATCH(SHD!CC$8, Data!$D$25:$O$25, 0)))</f>
        <v/>
      </c>
      <c r="J45" s="176" t="str">
        <f>IF($B45="", "", Data!K$22 - INDEX(SAP10TableU1, MATCH('3 INPUT SAP DATA'!$C$6, Data!$C$26:$C$47, 0), MATCH(SHD!CD$8, Data!$D$25:$O$25, 0)))</f>
        <v/>
      </c>
      <c r="K45" s="176" t="str">
        <f>IF($B45="", "", Data!L$22 - INDEX(SAP10TableU1, MATCH('3 INPUT SAP DATA'!$C$6, Data!$C$26:$C$47, 0), MATCH(SHD!CE$8, Data!$D$25:$O$25, 0)))</f>
        <v/>
      </c>
      <c r="L45" s="176" t="str">
        <f>IF($B45="", "", Data!M$22 - INDEX(SAP10TableU1, MATCH('3 INPUT SAP DATA'!$C$6, Data!$C$26:$C$47, 0), MATCH(SHD!CF$8, Data!$D$25:$O$25, 0)))</f>
        <v/>
      </c>
      <c r="M45" s="176" t="str">
        <f>IF($B45="", "", Data!N$22 - INDEX(SAP10TableU1, MATCH('3 INPUT SAP DATA'!$C$6, Data!$C$26:$C$47, 0), MATCH(SHD!CG$8, Data!$D$25:$O$25, 0)))</f>
        <v/>
      </c>
      <c r="N45" s="176" t="str">
        <f>IF($B45="", "", Data!O$22 - INDEX(SAP10TableU1, MATCH('3 INPUT SAP DATA'!$C$6, Data!$C$26:$C$47, 0), MATCH(SHD!CH$8, Data!$D$25:$O$25, 0)))</f>
        <v/>
      </c>
      <c r="O45" s="24" t="str">
        <f>IF($B45="","",'Infiltration &amp; Ventilation'!H45*0.33*'Infiltration &amp; Ventilation'!$D45*C45*0.024*Data!D$18)</f>
        <v/>
      </c>
      <c r="P45" s="24" t="str">
        <f>IF($B45="","",'Infiltration &amp; Ventilation'!I45*0.33*'Infiltration &amp; Ventilation'!$D45*D45*0.024*Data!E$18)</f>
        <v/>
      </c>
      <c r="Q45" s="24" t="str">
        <f>IF($B45="","",'Infiltration &amp; Ventilation'!J45*0.33*'Infiltration &amp; Ventilation'!$D45*E45*0.024*Data!F$18)</f>
        <v/>
      </c>
      <c r="R45" s="24" t="str">
        <f>IF($B45="","",'Infiltration &amp; Ventilation'!K45*0.33*'Infiltration &amp; Ventilation'!$D45*F45*0.024*Data!G$18)</f>
        <v/>
      </c>
      <c r="S45" s="24" t="str">
        <f>IF($B45="","",'Infiltration &amp; Ventilation'!L45*0.33*'Infiltration &amp; Ventilation'!$D45*G45*0.024*Data!H$18)</f>
        <v/>
      </c>
      <c r="T45" s="24" t="str">
        <f>IF($B45="","",'Infiltration &amp; Ventilation'!M45*0.33*'Infiltration &amp; Ventilation'!$D45*H45*0.024*Data!I$18)</f>
        <v/>
      </c>
      <c r="U45" s="24" t="str">
        <f>IF($B45="","",'Infiltration &amp; Ventilation'!N45*0.33*'Infiltration &amp; Ventilation'!$D45*I45*0.024*Data!J$18)</f>
        <v/>
      </c>
      <c r="V45" s="24" t="str">
        <f>IF($B45="","",'Infiltration &amp; Ventilation'!O45*0.33*'Infiltration &amp; Ventilation'!$D45*J45*0.024*Data!K$18)</f>
        <v/>
      </c>
      <c r="W45" s="24" t="str">
        <f>IF($B45="","",'Infiltration &amp; Ventilation'!P45*0.33*'Infiltration &amp; Ventilation'!$D45*K45*0.024*Data!L$18)</f>
        <v/>
      </c>
      <c r="X45" s="24" t="str">
        <f>IF($B45="","",'Infiltration &amp; Ventilation'!Q45*0.33*'Infiltration &amp; Ventilation'!$D45*L45*0.024*Data!M$18)</f>
        <v/>
      </c>
      <c r="Y45" s="24" t="str">
        <f>IF($B45="","",'Infiltration &amp; Ventilation'!R45*0.33*'Infiltration &amp; Ventilation'!$D45*M45*0.024*Data!N$18)</f>
        <v/>
      </c>
      <c r="Z45" s="24" t="str">
        <f>IF($B45="","",'Infiltration &amp; Ventilation'!S45*0.33*'Infiltration &amp; Ventilation'!$D45*N45*0.024*Data!O$18)</f>
        <v/>
      </c>
      <c r="AA45" s="24" t="str">
        <f>IF($B45="","",'Infiltration &amp; Ventilation'!T45*0.33*'Infiltration &amp; Ventilation'!$D45*C45*0.024*Data!D$18*(100%+Data!$B$162))</f>
        <v/>
      </c>
      <c r="AB45" s="24" t="str">
        <f>IF($B45="","",'Infiltration &amp; Ventilation'!U45*0.33*'Infiltration &amp; Ventilation'!$D45*D45*0.024*Data!E$18*(100%+Data!$B$162))</f>
        <v/>
      </c>
      <c r="AC45" s="24" t="str">
        <f>IF($B45="","",'Infiltration &amp; Ventilation'!V45*0.33*'Infiltration &amp; Ventilation'!$D45*E45*0.024*Data!F$18*(100%+Data!$B$162))</f>
        <v/>
      </c>
      <c r="AD45" s="24" t="str">
        <f>IF($B45="","",'Infiltration &amp; Ventilation'!W45*0.33*'Infiltration &amp; Ventilation'!$D45*F45*0.024*Data!G$18*(100%+Data!$B$162))</f>
        <v/>
      </c>
      <c r="AE45" s="24" t="str">
        <f>IF($B45="","",'Infiltration &amp; Ventilation'!X45*0.33*'Infiltration &amp; Ventilation'!$D45*G45*0.024*Data!H$18*(100%+Data!$B$162))</f>
        <v/>
      </c>
      <c r="AF45" s="24" t="str">
        <f>IF($B45="","",'Infiltration &amp; Ventilation'!Y45*0.33*'Infiltration &amp; Ventilation'!$D45*H45*0.024*Data!I$18*(100%+Data!$B$162))</f>
        <v/>
      </c>
      <c r="AG45" s="24" t="str">
        <f>IF($B45="","",'Infiltration &amp; Ventilation'!Z45*0.33*'Infiltration &amp; Ventilation'!$D45*I45*0.024*Data!J$18*(100%+Data!$B$162))</f>
        <v/>
      </c>
      <c r="AH45" s="24" t="str">
        <f>IF($B45="","",'Infiltration &amp; Ventilation'!AA45*0.33*'Infiltration &amp; Ventilation'!$D45*J45*0.024*Data!K$18*(100%+Data!$B$162))</f>
        <v/>
      </c>
      <c r="AI45" s="24" t="str">
        <f>IF($B45="","",'Infiltration &amp; Ventilation'!AB45*0.33*'Infiltration &amp; Ventilation'!$D45*K45*0.024*Data!L$18*(100%+Data!$B$162))</f>
        <v/>
      </c>
      <c r="AJ45" s="24" t="str">
        <f>IF($B45="","",'Infiltration &amp; Ventilation'!AC45*0.33*'Infiltration &amp; Ventilation'!$D45*L45*0.024*Data!M$18*(100%+Data!$B$162))</f>
        <v/>
      </c>
      <c r="AK45" s="24" t="str">
        <f>IF($B45="","",'Infiltration &amp; Ventilation'!AD45*0.33*'Infiltration &amp; Ventilation'!$D45*M45*0.024*Data!N$18*(100%+Data!$B$162))</f>
        <v/>
      </c>
      <c r="AL45" s="24" t="str">
        <f>IF($B45="","",'Infiltration &amp; Ventilation'!AE45*0.33*'Infiltration &amp; Ventilation'!$D45*N45*0.024*Data!O$18*(100%+Data!$B$162))</f>
        <v/>
      </c>
      <c r="AM45" s="24" t="str">
        <f>IF($B45="","",'3 INPUT SAP DATA'!$U49*C45*0.024*Data!D$18*(100%+Data!$B$152))</f>
        <v/>
      </c>
      <c r="AN45" s="24" t="str">
        <f>IF($B45="","",'3 INPUT SAP DATA'!$U49*D45*0.024*Data!E$18*(100%+Data!$B$152))</f>
        <v/>
      </c>
      <c r="AO45" s="24" t="str">
        <f>IF($B45="","",'3 INPUT SAP DATA'!$U49*E45*0.024*Data!F$18*(100%+Data!$B$152))</f>
        <v/>
      </c>
      <c r="AP45" s="24" t="str">
        <f>IF($B45="","",'3 INPUT SAP DATA'!$U49*F45*0.024*Data!G$18*(100%+Data!$B$152))</f>
        <v/>
      </c>
      <c r="AQ45" s="24" t="str">
        <f>IF($B45="","",'3 INPUT SAP DATA'!$U49*G45*0.024*Data!H$18*(100%+Data!$B$152))</f>
        <v/>
      </c>
      <c r="AR45" s="24" t="str">
        <f>IF($B45="","",'3 INPUT SAP DATA'!$U49*H45*0.024*Data!I$18*(100%+Data!$B$152))</f>
        <v/>
      </c>
      <c r="AS45" s="24" t="str">
        <f>IF($B45="","",'3 INPUT SAP DATA'!$U49*I45*0.024*Data!J$18*(100%+Data!$B$152))</f>
        <v/>
      </c>
      <c r="AT45" s="24" t="str">
        <f>IF($B45="","",'3 INPUT SAP DATA'!$U49*J45*0.024*Data!K$18*(100%+Data!$B$152))</f>
        <v/>
      </c>
      <c r="AU45" s="24" t="str">
        <f>IF($B45="","",'3 INPUT SAP DATA'!$U49*K45*0.024*Data!L$18*(100%+Data!$B$152))</f>
        <v/>
      </c>
      <c r="AV45" s="24" t="str">
        <f>IF($B45="","",'3 INPUT SAP DATA'!$U49*L45*0.024*Data!M$18*(100%+Data!$B$152))</f>
        <v/>
      </c>
      <c r="AW45" s="24" t="str">
        <f>IF($B45="","",'3 INPUT SAP DATA'!$U49*M45*0.024*Data!N$18*(100%+Data!$B$152))</f>
        <v/>
      </c>
      <c r="AX45" s="24" t="str">
        <f>IF($B45="","",'3 INPUT SAP DATA'!$U49*N45*0.024*Data!O$18*(100%+Data!$B$152))</f>
        <v/>
      </c>
      <c r="AY45" s="24" t="str">
        <f>IF($B45="","",'3 INPUT SAP DATA'!V49*0.024*Data!D$18*Utilisation!BK45)</f>
        <v/>
      </c>
      <c r="AZ45" s="24" t="str">
        <f>IF($B45="","",'3 INPUT SAP DATA'!W49*0.024*Data!E$18*Utilisation!BL45)</f>
        <v/>
      </c>
      <c r="BA45" s="24" t="str">
        <f>IF($B45="","",'3 INPUT SAP DATA'!X49*0.024*Data!F$18*Utilisation!BM45)</f>
        <v/>
      </c>
      <c r="BB45" s="24" t="str">
        <f>IF($B45="","",'3 INPUT SAP DATA'!Y49*0.024*Data!G$18*Utilisation!BN45)</f>
        <v/>
      </c>
      <c r="BC45" s="24" t="str">
        <f>IF($B45="","",'3 INPUT SAP DATA'!Z49*0.024*Data!H$18*Utilisation!BO45)</f>
        <v/>
      </c>
      <c r="BD45" s="24" t="str">
        <f>IF($B45="","",'3 INPUT SAP DATA'!AA49*0.024*Data!I$18*Utilisation!BP45)</f>
        <v/>
      </c>
      <c r="BE45" s="24" t="str">
        <f>IF($B45="","",'3 INPUT SAP DATA'!AB49*0.024*Data!J$18*Utilisation!BQ45)</f>
        <v/>
      </c>
      <c r="BF45" s="24" t="str">
        <f>IF($B45="","",'3 INPUT SAP DATA'!AC49*0.024*Data!K$18*Utilisation!BR45)</f>
        <v/>
      </c>
      <c r="BG45" s="24" t="str">
        <f>IF($B45="","",'3 INPUT SAP DATA'!AD49*0.024*Data!L$18*Utilisation!BS45)</f>
        <v/>
      </c>
      <c r="BH45" s="24" t="str">
        <f>IF($B45="","",'3 INPUT SAP DATA'!AE49*0.024*Data!M$18*Utilisation!BT45)</f>
        <v/>
      </c>
      <c r="BI45" s="24" t="str">
        <f>IF($B45="","",'3 INPUT SAP DATA'!AF49*0.024*Data!N$18*Utilisation!BU45)</f>
        <v/>
      </c>
      <c r="BJ45" s="24" t="str">
        <f>IF($B45="","",'3 INPUT SAP DATA'!AG49*0.024*Data!O$18*Utilisation!BV45)</f>
        <v/>
      </c>
      <c r="BK45" s="24" t="str">
        <f>IF($B45="","",IHG!CI46*0.024*Data!D$18*Utilisation!BK45)</f>
        <v/>
      </c>
      <c r="BL45" s="24" t="str">
        <f>IF($B45="","",IHG!CJ46*0.024*Data!E$18*Utilisation!BL45)</f>
        <v/>
      </c>
      <c r="BM45" s="24" t="str">
        <f>IF($B45="","",IHG!CK46*0.024*Data!F$18*Utilisation!BM45)</f>
        <v/>
      </c>
      <c r="BN45" s="24" t="str">
        <f>IF($B45="","",IHG!CL46*0.024*Data!G$18*Utilisation!BN45)</f>
        <v/>
      </c>
      <c r="BO45" s="24" t="str">
        <f>IF($B45="","",IHG!CM46*0.024*Data!H$18*Utilisation!BO45)</f>
        <v/>
      </c>
      <c r="BP45" s="24" t="str">
        <f>IF($B45="","",IHG!CN46*0.024*Data!I$18*Utilisation!BP45)</f>
        <v/>
      </c>
      <c r="BQ45" s="24" t="str">
        <f>IF($B45="","",IHG!CO46*0.024*Data!J$18*Utilisation!BQ45)</f>
        <v/>
      </c>
      <c r="BR45" s="24" t="str">
        <f>IF($B45="","",IHG!CP46*0.024*Data!K$18*Utilisation!BR45)</f>
        <v/>
      </c>
      <c r="BS45" s="24" t="str">
        <f>IF($B45="","",IHG!CQ46*0.024*Data!L$18*Utilisation!BS45)</f>
        <v/>
      </c>
      <c r="BT45" s="24" t="str">
        <f>IF($B45="","",IHG!CR46*0.024*Data!M$18*Utilisation!BT45)</f>
        <v/>
      </c>
      <c r="BU45" s="24" t="str">
        <f>IF($B45="","",IHG!CS46*0.024*Data!N$18*Utilisation!BU45)</f>
        <v/>
      </c>
      <c r="BV45" s="24" t="str">
        <f>IF($B45="","",IHG!CT46*0.024*Data!O$18*Utilisation!BV45)</f>
        <v/>
      </c>
      <c r="BW45" s="24" t="str">
        <f t="shared" si="80"/>
        <v/>
      </c>
      <c r="BX45" s="24" t="str">
        <f t="shared" si="81"/>
        <v/>
      </c>
      <c r="BY45" s="24" t="str">
        <f t="shared" si="82"/>
        <v/>
      </c>
      <c r="BZ45" s="24" t="str">
        <f t="shared" si="83"/>
        <v/>
      </c>
      <c r="CA45" s="24" t="str">
        <f t="shared" si="84"/>
        <v/>
      </c>
      <c r="CB45" s="24" t="str">
        <f t="shared" si="85"/>
        <v/>
      </c>
      <c r="CC45" s="24" t="str">
        <f t="shared" si="86"/>
        <v/>
      </c>
      <c r="CD45" s="24" t="str">
        <f t="shared" si="87"/>
        <v/>
      </c>
      <c r="CE45" s="24" t="str">
        <f t="shared" si="88"/>
        <v/>
      </c>
      <c r="CF45" s="24" t="str">
        <f t="shared" si="89"/>
        <v/>
      </c>
      <c r="CG45" s="24" t="str">
        <f t="shared" si="90"/>
        <v/>
      </c>
      <c r="CH45" s="24" t="str">
        <f t="shared" si="91"/>
        <v/>
      </c>
      <c r="CI45" s="36"/>
      <c r="CJ45" s="85" t="str">
        <f>IF($B45="","",IF(BW45&lt;(SUM($BW45:$CH45)*Data!$B$170),Data!$B$171,100%))</f>
        <v/>
      </c>
      <c r="CK45" s="85" t="str">
        <f>IF($B45="","",IF(BX45&lt;(SUM($BW45:$CH45)*Data!$B$170),Data!$B$171,100%))</f>
        <v/>
      </c>
      <c r="CL45" s="85" t="str">
        <f>IF($B45="","",IF(BY45&lt;(SUM($BW45:$CH45)*Data!$B$170),Data!$B$171,100%))</f>
        <v/>
      </c>
      <c r="CM45" s="85" t="str">
        <f>IF($B45="","",IF(BZ45&lt;(SUM($BW45:$CH45)*Data!$B$170),Data!$B$171,100%))</f>
        <v/>
      </c>
      <c r="CN45" s="85" t="str">
        <f>IF($B45="","",IF(CA45&lt;(SUM($BW45:$CH45)*Data!$B$170),Data!$B$171,100%))</f>
        <v/>
      </c>
      <c r="CO45" s="85" t="str">
        <f>IF($B45="","",IF(CB45&lt;(SUM($BW45:$CH45)*Data!$B$170),Data!$B$171,100%))</f>
        <v/>
      </c>
      <c r="CP45" s="85" t="str">
        <f>IF($B45="","",IF(CC45&lt;(SUM($BW45:$CH45)*Data!$B$170),Data!$B$171,100%))</f>
        <v/>
      </c>
      <c r="CQ45" s="85" t="str">
        <f>IF($B45="","",IF(CD45&lt;(SUM($BW45:$CH45)*Data!$B$170),Data!$B$171,100%))</f>
        <v/>
      </c>
      <c r="CR45" s="85" t="str">
        <f>IF($B45="","",IF(CE45&lt;(SUM($BW45:$CH45)*Data!$B$170),Data!$B$171,100%))</f>
        <v/>
      </c>
      <c r="CS45" s="85" t="str">
        <f>IF($B45="","",IF(CF45&lt;(SUM($BW45:$CH45)*Data!$B$170),Data!$B$171,100%))</f>
        <v/>
      </c>
      <c r="CT45" s="85" t="str">
        <f>IF($B45="","",IF(CG45&lt;(SUM($BW45:$CH45)*Data!$B$170),Data!$B$171,100%))</f>
        <v/>
      </c>
      <c r="CU45" s="85" t="str">
        <f>IF($B45="","",IF(CH45&lt;(SUM($BW45:$CH45)*Data!$B$170),Data!$B$171,100%))</f>
        <v/>
      </c>
      <c r="CV45" s="39"/>
      <c r="CW45" s="24" t="str">
        <f t="shared" si="92"/>
        <v/>
      </c>
      <c r="CX45" s="24" t="str">
        <f t="shared" si="93"/>
        <v/>
      </c>
      <c r="CY45" s="24" t="str">
        <f t="shared" si="94"/>
        <v/>
      </c>
      <c r="CZ45" s="24" t="str">
        <f t="shared" si="95"/>
        <v/>
      </c>
      <c r="DA45" s="24" t="str">
        <f t="shared" si="96"/>
        <v/>
      </c>
      <c r="DB45" s="24" t="str">
        <f t="shared" si="97"/>
        <v/>
      </c>
      <c r="DC45" s="24" t="str">
        <f t="shared" si="98"/>
        <v/>
      </c>
      <c r="DD45" s="24" t="str">
        <f t="shared" si="99"/>
        <v/>
      </c>
      <c r="DE45" s="24" t="str">
        <f t="shared" si="100"/>
        <v/>
      </c>
      <c r="DF45" s="24" t="str">
        <f t="shared" si="101"/>
        <v/>
      </c>
      <c r="DG45" s="24" t="str">
        <f t="shared" si="102"/>
        <v/>
      </c>
      <c r="DH45" s="24" t="str">
        <f t="shared" si="103"/>
        <v/>
      </c>
      <c r="DI45" s="24" t="str">
        <f t="shared" si="104"/>
        <v/>
      </c>
      <c r="DJ45" s="24" t="str">
        <f t="shared" si="105"/>
        <v/>
      </c>
      <c r="DK45" s="24" t="str">
        <f t="shared" si="106"/>
        <v/>
      </c>
      <c r="DL45" s="24" t="str">
        <f t="shared" si="107"/>
        <v/>
      </c>
      <c r="DM45" s="24" t="str">
        <f t="shared" si="108"/>
        <v/>
      </c>
      <c r="DN45" s="24" t="str">
        <f t="shared" si="109"/>
        <v/>
      </c>
      <c r="DO45" s="24" t="str">
        <f t="shared" si="110"/>
        <v/>
      </c>
      <c r="DP45" s="24" t="str">
        <f t="shared" si="111"/>
        <v/>
      </c>
      <c r="DQ45" s="24" t="str">
        <f t="shared" si="112"/>
        <v/>
      </c>
      <c r="DR45" s="24" t="str">
        <f t="shared" si="113"/>
        <v/>
      </c>
      <c r="DS45" s="24" t="str">
        <f t="shared" si="114"/>
        <v/>
      </c>
      <c r="DT45" s="24" t="str">
        <f t="shared" si="115"/>
        <v/>
      </c>
      <c r="DU45" s="24" t="str">
        <f t="shared" si="116"/>
        <v/>
      </c>
      <c r="DV45" s="24" t="str">
        <f t="shared" si="117"/>
        <v/>
      </c>
      <c r="DW45" s="24" t="str">
        <f t="shared" si="118"/>
        <v/>
      </c>
      <c r="DX45" s="24" t="str">
        <f t="shared" si="119"/>
        <v/>
      </c>
      <c r="DY45" s="24" t="str">
        <f t="shared" si="120"/>
        <v/>
      </c>
      <c r="DZ45" s="24" t="str">
        <f t="shared" si="121"/>
        <v/>
      </c>
      <c r="EA45" s="24" t="str">
        <f t="shared" si="122"/>
        <v/>
      </c>
      <c r="EB45" s="24" t="str">
        <f t="shared" si="123"/>
        <v/>
      </c>
      <c r="EC45" s="24" t="str">
        <f t="shared" si="124"/>
        <v/>
      </c>
      <c r="ED45" s="24" t="str">
        <f t="shared" si="125"/>
        <v/>
      </c>
      <c r="EE45" s="24" t="str">
        <f t="shared" si="126"/>
        <v/>
      </c>
      <c r="EF45" s="24" t="str">
        <f t="shared" si="129"/>
        <v/>
      </c>
      <c r="EG45" s="24" t="str">
        <f t="shared" si="130"/>
        <v/>
      </c>
      <c r="EH45" s="24" t="str">
        <f t="shared" si="131"/>
        <v/>
      </c>
      <c r="EI45" s="85" t="str">
        <f t="shared" si="132"/>
        <v/>
      </c>
      <c r="EJ45" s="85" t="str">
        <f>IF($B45="","",MAX(0,EI45-Data!$B$166))</f>
        <v/>
      </c>
      <c r="EK45" s="88" t="str">
        <f>IF($B45="","",IF($EJ45&gt;0,
AY45*($EG45*Data!$B$166/$EH45),
AY45))</f>
        <v/>
      </c>
      <c r="EL45" s="88" t="str">
        <f>IF($B45="","",IF($EJ45&gt;0,
AZ45*($EG45*Data!$B$166/$EH45),
AZ45))</f>
        <v/>
      </c>
      <c r="EM45" s="88" t="str">
        <f>IF($B45="","",IF($EJ45&gt;0,
BA45*($EG45*Data!$B$166/$EH45),
BA45))</f>
        <v/>
      </c>
      <c r="EN45" s="88" t="str">
        <f>IF($B45="","",IF($EJ45&gt;0,
BB45*($EG45*Data!$B$166/$EH45),
BB45))</f>
        <v/>
      </c>
      <c r="EO45" s="88" t="str">
        <f>IF($B45="","",IF($EJ45&gt;0,
BC45*($EG45*Data!$B$166/$EH45),
BC45))</f>
        <v/>
      </c>
      <c r="EP45" s="88" t="str">
        <f>IF($B45="","",IF($EJ45&gt;0,
BD45*($EG45*Data!$B$166/$EH45),
BD45))</f>
        <v/>
      </c>
      <c r="EQ45" s="88" t="str">
        <f>IF($B45="","",IF($EJ45&gt;0,
BE45*($EG45*Data!$B$166/$EH45),
BE45))</f>
        <v/>
      </c>
      <c r="ER45" s="88" t="str">
        <f>IF($B45="","",IF($EJ45&gt;0,
BF45*($EG45*Data!$B$166/$EH45),
BF45))</f>
        <v/>
      </c>
      <c r="ES45" s="88" t="str">
        <f>IF($B45="","",IF($EJ45&gt;0,
BG45*($EG45*Data!$B$166/$EH45),
BG45))</f>
        <v/>
      </c>
      <c r="ET45" s="88" t="str">
        <f>IF($B45="","",IF($EJ45&gt;0,
BH45*($EG45*Data!$B$166/$EH45),
BH45))</f>
        <v/>
      </c>
      <c r="EU45" s="88" t="str">
        <f>IF($B45="","",IF($EJ45&gt;0,
BI45*($EG45*Data!$B$166/$EH45),
BI45))</f>
        <v/>
      </c>
      <c r="EV45" s="88" t="str">
        <f>IF($B45="","",IF($EJ45&gt;0,
BJ45*($EG45*Data!$B$166/$EH45),
BJ45))</f>
        <v/>
      </c>
      <c r="EW45" s="88" t="str">
        <f t="shared" si="127"/>
        <v/>
      </c>
      <c r="EX45" s="85" t="str">
        <f t="shared" si="128"/>
        <v/>
      </c>
      <c r="EY45" s="24" t="str">
        <f t="shared" si="133"/>
        <v/>
      </c>
      <c r="EZ45" s="24" t="str">
        <f t="shared" si="134"/>
        <v/>
      </c>
      <c r="FA45" s="24" t="str">
        <f t="shared" si="135"/>
        <v/>
      </c>
      <c r="FB45" s="24" t="str">
        <f t="shared" si="136"/>
        <v/>
      </c>
      <c r="FC45" s="24" t="str">
        <f t="shared" si="137"/>
        <v/>
      </c>
      <c r="FD45" s="24" t="str">
        <f t="shared" si="138"/>
        <v/>
      </c>
      <c r="FE45" s="24" t="str">
        <f t="shared" si="139"/>
        <v/>
      </c>
      <c r="FF45" s="24" t="str">
        <f t="shared" si="140"/>
        <v/>
      </c>
      <c r="FG45" s="24" t="str">
        <f t="shared" si="141"/>
        <v/>
      </c>
      <c r="FH45" s="24" t="str">
        <f t="shared" si="142"/>
        <v/>
      </c>
      <c r="FI45" s="24" t="str">
        <f t="shared" si="143"/>
        <v/>
      </c>
      <c r="FJ45" s="24" t="str">
        <f t="shared" si="144"/>
        <v/>
      </c>
      <c r="FK45" s="24" t="str">
        <f t="shared" si="145"/>
        <v/>
      </c>
      <c r="FL45" s="24" t="str">
        <f t="shared" si="146"/>
        <v/>
      </c>
      <c r="FM45" s="24" t="str">
        <f t="shared" si="147"/>
        <v/>
      </c>
      <c r="FN45" s="24" t="str">
        <f t="shared" si="148"/>
        <v/>
      </c>
      <c r="FO45" s="24" t="str">
        <f t="shared" si="149"/>
        <v/>
      </c>
      <c r="FP45" s="24" t="str">
        <f t="shared" si="150"/>
        <v/>
      </c>
      <c r="FQ45" s="24" t="str">
        <f t="shared" si="151"/>
        <v/>
      </c>
      <c r="FR45" s="24" t="str">
        <f t="shared" si="152"/>
        <v/>
      </c>
      <c r="FS45" s="24" t="str">
        <f t="shared" si="153"/>
        <v/>
      </c>
      <c r="FT45" s="24" t="str">
        <f t="shared" si="154"/>
        <v/>
      </c>
      <c r="FU45" s="24" t="str">
        <f t="shared" si="155"/>
        <v/>
      </c>
      <c r="FV45" s="24" t="str">
        <f t="shared" si="156"/>
        <v/>
      </c>
      <c r="FW45" s="24" t="str">
        <f t="shared" si="157"/>
        <v/>
      </c>
      <c r="FX45" s="24" t="str">
        <f t="shared" si="158"/>
        <v/>
      </c>
      <c r="FY45" s="24" t="str">
        <f t="shared" si="159"/>
        <v/>
      </c>
      <c r="FZ45" s="24" t="str">
        <f t="shared" si="160"/>
        <v/>
      </c>
      <c r="GA45" s="24" t="str">
        <f t="shared" si="161"/>
        <v/>
      </c>
      <c r="GB45" s="24" t="str">
        <f t="shared" si="162"/>
        <v/>
      </c>
      <c r="GC45" s="24" t="str">
        <f t="shared" si="163"/>
        <v/>
      </c>
      <c r="GD45" s="24" t="str">
        <f t="shared" si="164"/>
        <v/>
      </c>
      <c r="GE45" s="24" t="str">
        <f t="shared" si="165"/>
        <v/>
      </c>
      <c r="GF45" s="24" t="str">
        <f t="shared" si="166"/>
        <v/>
      </c>
      <c r="GG45" s="24" t="str">
        <f t="shared" si="167"/>
        <v/>
      </c>
      <c r="GH45" s="24" t="str">
        <f t="shared" si="168"/>
        <v/>
      </c>
    </row>
    <row r="46" spans="2:190" s="17" customFormat="1" ht="19.899999999999999" customHeight="1">
      <c r="B46" s="16" t="str">
        <f>IF('3 INPUT SAP DATA'!H50="","",'3 INPUT SAP DATA'!H50)</f>
        <v/>
      </c>
      <c r="C46" s="176" t="str">
        <f>IF($B46="", "", Data!D$22 - INDEX(SAP10TableU1, MATCH('3 INPUT SAP DATA'!$C$6, Data!$C$26:$C$47, 0), MATCH(SHD!BW$8, Data!$D$25:$O$25, 0)))</f>
        <v/>
      </c>
      <c r="D46" s="176" t="str">
        <f>IF($B46="", "", Data!E$22 - INDEX(SAP10TableU1, MATCH('3 INPUT SAP DATA'!$C$6, Data!$C$26:$C$47, 0), MATCH(SHD!BX$8, Data!$D$25:$O$25, 0)))</f>
        <v/>
      </c>
      <c r="E46" s="176" t="str">
        <f>IF($B46="", "", Data!F$22 - INDEX(SAP10TableU1, MATCH('3 INPUT SAP DATA'!$C$6, Data!$C$26:$C$47, 0), MATCH(SHD!BY$8, Data!$D$25:$O$25, 0)))</f>
        <v/>
      </c>
      <c r="F46" s="176" t="str">
        <f>IF($B46="", "", Data!G$22 - INDEX(SAP10TableU1, MATCH('3 INPUT SAP DATA'!$C$6, Data!$C$26:$C$47, 0), MATCH(SHD!BZ$8, Data!$D$25:$O$25, 0)))</f>
        <v/>
      </c>
      <c r="G46" s="176" t="str">
        <f>IF($B46="", "", Data!H$22 - INDEX(SAP10TableU1, MATCH('3 INPUT SAP DATA'!$C$6, Data!$C$26:$C$47, 0), MATCH(SHD!CA$8, Data!$D$25:$O$25, 0)))</f>
        <v/>
      </c>
      <c r="H46" s="176" t="str">
        <f>IF($B46="", "", Data!I$22 - INDEX(SAP10TableU1, MATCH('3 INPUT SAP DATA'!$C$6, Data!$C$26:$C$47, 0), MATCH(SHD!CB$8, Data!$D$25:$O$25, 0)))</f>
        <v/>
      </c>
      <c r="I46" s="176" t="str">
        <f>IF($B46="", "", Data!J$22 - INDEX(SAP10TableU1, MATCH('3 INPUT SAP DATA'!$C$6, Data!$C$26:$C$47, 0), MATCH(SHD!CC$8, Data!$D$25:$O$25, 0)))</f>
        <v/>
      </c>
      <c r="J46" s="176" t="str">
        <f>IF($B46="", "", Data!K$22 - INDEX(SAP10TableU1, MATCH('3 INPUT SAP DATA'!$C$6, Data!$C$26:$C$47, 0), MATCH(SHD!CD$8, Data!$D$25:$O$25, 0)))</f>
        <v/>
      </c>
      <c r="K46" s="176" t="str">
        <f>IF($B46="", "", Data!L$22 - INDEX(SAP10TableU1, MATCH('3 INPUT SAP DATA'!$C$6, Data!$C$26:$C$47, 0), MATCH(SHD!CE$8, Data!$D$25:$O$25, 0)))</f>
        <v/>
      </c>
      <c r="L46" s="176" t="str">
        <f>IF($B46="", "", Data!M$22 - INDEX(SAP10TableU1, MATCH('3 INPUT SAP DATA'!$C$6, Data!$C$26:$C$47, 0), MATCH(SHD!CF$8, Data!$D$25:$O$25, 0)))</f>
        <v/>
      </c>
      <c r="M46" s="176" t="str">
        <f>IF($B46="", "", Data!N$22 - INDEX(SAP10TableU1, MATCH('3 INPUT SAP DATA'!$C$6, Data!$C$26:$C$47, 0), MATCH(SHD!CG$8, Data!$D$25:$O$25, 0)))</f>
        <v/>
      </c>
      <c r="N46" s="176" t="str">
        <f>IF($B46="", "", Data!O$22 - INDEX(SAP10TableU1, MATCH('3 INPUT SAP DATA'!$C$6, Data!$C$26:$C$47, 0), MATCH(SHD!CH$8, Data!$D$25:$O$25, 0)))</f>
        <v/>
      </c>
      <c r="O46" s="24" t="str">
        <f>IF($B46="","",'Infiltration &amp; Ventilation'!H46*0.33*'Infiltration &amp; Ventilation'!$D46*C46*0.024*Data!D$18)</f>
        <v/>
      </c>
      <c r="P46" s="24" t="str">
        <f>IF($B46="","",'Infiltration &amp; Ventilation'!I46*0.33*'Infiltration &amp; Ventilation'!$D46*D46*0.024*Data!E$18)</f>
        <v/>
      </c>
      <c r="Q46" s="24" t="str">
        <f>IF($B46="","",'Infiltration &amp; Ventilation'!J46*0.33*'Infiltration &amp; Ventilation'!$D46*E46*0.024*Data!F$18)</f>
        <v/>
      </c>
      <c r="R46" s="24" t="str">
        <f>IF($B46="","",'Infiltration &amp; Ventilation'!K46*0.33*'Infiltration &amp; Ventilation'!$D46*F46*0.024*Data!G$18)</f>
        <v/>
      </c>
      <c r="S46" s="24" t="str">
        <f>IF($B46="","",'Infiltration &amp; Ventilation'!L46*0.33*'Infiltration &amp; Ventilation'!$D46*G46*0.024*Data!H$18)</f>
        <v/>
      </c>
      <c r="T46" s="24" t="str">
        <f>IF($B46="","",'Infiltration &amp; Ventilation'!M46*0.33*'Infiltration &amp; Ventilation'!$D46*H46*0.024*Data!I$18)</f>
        <v/>
      </c>
      <c r="U46" s="24" t="str">
        <f>IF($B46="","",'Infiltration &amp; Ventilation'!N46*0.33*'Infiltration &amp; Ventilation'!$D46*I46*0.024*Data!J$18)</f>
        <v/>
      </c>
      <c r="V46" s="24" t="str">
        <f>IF($B46="","",'Infiltration &amp; Ventilation'!O46*0.33*'Infiltration &amp; Ventilation'!$D46*J46*0.024*Data!K$18)</f>
        <v/>
      </c>
      <c r="W46" s="24" t="str">
        <f>IF($B46="","",'Infiltration &amp; Ventilation'!P46*0.33*'Infiltration &amp; Ventilation'!$D46*K46*0.024*Data!L$18)</f>
        <v/>
      </c>
      <c r="X46" s="24" t="str">
        <f>IF($B46="","",'Infiltration &amp; Ventilation'!Q46*0.33*'Infiltration &amp; Ventilation'!$D46*L46*0.024*Data!M$18)</f>
        <v/>
      </c>
      <c r="Y46" s="24" t="str">
        <f>IF($B46="","",'Infiltration &amp; Ventilation'!R46*0.33*'Infiltration &amp; Ventilation'!$D46*M46*0.024*Data!N$18)</f>
        <v/>
      </c>
      <c r="Z46" s="24" t="str">
        <f>IF($B46="","",'Infiltration &amp; Ventilation'!S46*0.33*'Infiltration &amp; Ventilation'!$D46*N46*0.024*Data!O$18)</f>
        <v/>
      </c>
      <c r="AA46" s="24" t="str">
        <f>IF($B46="","",'Infiltration &amp; Ventilation'!T46*0.33*'Infiltration &amp; Ventilation'!$D46*C46*0.024*Data!D$18*(100%+Data!$B$162))</f>
        <v/>
      </c>
      <c r="AB46" s="24" t="str">
        <f>IF($B46="","",'Infiltration &amp; Ventilation'!U46*0.33*'Infiltration &amp; Ventilation'!$D46*D46*0.024*Data!E$18*(100%+Data!$B$162))</f>
        <v/>
      </c>
      <c r="AC46" s="24" t="str">
        <f>IF($B46="","",'Infiltration &amp; Ventilation'!V46*0.33*'Infiltration &amp; Ventilation'!$D46*E46*0.024*Data!F$18*(100%+Data!$B$162))</f>
        <v/>
      </c>
      <c r="AD46" s="24" t="str">
        <f>IF($B46="","",'Infiltration &amp; Ventilation'!W46*0.33*'Infiltration &amp; Ventilation'!$D46*F46*0.024*Data!G$18*(100%+Data!$B$162))</f>
        <v/>
      </c>
      <c r="AE46" s="24" t="str">
        <f>IF($B46="","",'Infiltration &amp; Ventilation'!X46*0.33*'Infiltration &amp; Ventilation'!$D46*G46*0.024*Data!H$18*(100%+Data!$B$162))</f>
        <v/>
      </c>
      <c r="AF46" s="24" t="str">
        <f>IF($B46="","",'Infiltration &amp; Ventilation'!Y46*0.33*'Infiltration &amp; Ventilation'!$D46*H46*0.024*Data!I$18*(100%+Data!$B$162))</f>
        <v/>
      </c>
      <c r="AG46" s="24" t="str">
        <f>IF($B46="","",'Infiltration &amp; Ventilation'!Z46*0.33*'Infiltration &amp; Ventilation'!$D46*I46*0.024*Data!J$18*(100%+Data!$B$162))</f>
        <v/>
      </c>
      <c r="AH46" s="24" t="str">
        <f>IF($B46="","",'Infiltration &amp; Ventilation'!AA46*0.33*'Infiltration &amp; Ventilation'!$D46*J46*0.024*Data!K$18*(100%+Data!$B$162))</f>
        <v/>
      </c>
      <c r="AI46" s="24" t="str">
        <f>IF($B46="","",'Infiltration &amp; Ventilation'!AB46*0.33*'Infiltration &amp; Ventilation'!$D46*K46*0.024*Data!L$18*(100%+Data!$B$162))</f>
        <v/>
      </c>
      <c r="AJ46" s="24" t="str">
        <f>IF($B46="","",'Infiltration &amp; Ventilation'!AC46*0.33*'Infiltration &amp; Ventilation'!$D46*L46*0.024*Data!M$18*(100%+Data!$B$162))</f>
        <v/>
      </c>
      <c r="AK46" s="24" t="str">
        <f>IF($B46="","",'Infiltration &amp; Ventilation'!AD46*0.33*'Infiltration &amp; Ventilation'!$D46*M46*0.024*Data!N$18*(100%+Data!$B$162))</f>
        <v/>
      </c>
      <c r="AL46" s="24" t="str">
        <f>IF($B46="","",'Infiltration &amp; Ventilation'!AE46*0.33*'Infiltration &amp; Ventilation'!$D46*N46*0.024*Data!O$18*(100%+Data!$B$162))</f>
        <v/>
      </c>
      <c r="AM46" s="24" t="str">
        <f>IF($B46="","",'3 INPUT SAP DATA'!$U50*C46*0.024*Data!D$18*(100%+Data!$B$152))</f>
        <v/>
      </c>
      <c r="AN46" s="24" t="str">
        <f>IF($B46="","",'3 INPUT SAP DATA'!$U50*D46*0.024*Data!E$18*(100%+Data!$B$152))</f>
        <v/>
      </c>
      <c r="AO46" s="24" t="str">
        <f>IF($B46="","",'3 INPUT SAP DATA'!$U50*E46*0.024*Data!F$18*(100%+Data!$B$152))</f>
        <v/>
      </c>
      <c r="AP46" s="24" t="str">
        <f>IF($B46="","",'3 INPUT SAP DATA'!$U50*F46*0.024*Data!G$18*(100%+Data!$B$152))</f>
        <v/>
      </c>
      <c r="AQ46" s="24" t="str">
        <f>IF($B46="","",'3 INPUT SAP DATA'!$U50*G46*0.024*Data!H$18*(100%+Data!$B$152))</f>
        <v/>
      </c>
      <c r="AR46" s="24" t="str">
        <f>IF($B46="","",'3 INPUT SAP DATA'!$U50*H46*0.024*Data!I$18*(100%+Data!$B$152))</f>
        <v/>
      </c>
      <c r="AS46" s="24" t="str">
        <f>IF($B46="","",'3 INPUT SAP DATA'!$U50*I46*0.024*Data!J$18*(100%+Data!$B$152))</f>
        <v/>
      </c>
      <c r="AT46" s="24" t="str">
        <f>IF($B46="","",'3 INPUT SAP DATA'!$U50*J46*0.024*Data!K$18*(100%+Data!$B$152))</f>
        <v/>
      </c>
      <c r="AU46" s="24" t="str">
        <f>IF($B46="","",'3 INPUT SAP DATA'!$U50*K46*0.024*Data!L$18*(100%+Data!$B$152))</f>
        <v/>
      </c>
      <c r="AV46" s="24" t="str">
        <f>IF($B46="","",'3 INPUT SAP DATA'!$U50*L46*0.024*Data!M$18*(100%+Data!$B$152))</f>
        <v/>
      </c>
      <c r="AW46" s="24" t="str">
        <f>IF($B46="","",'3 INPUT SAP DATA'!$U50*M46*0.024*Data!N$18*(100%+Data!$B$152))</f>
        <v/>
      </c>
      <c r="AX46" s="24" t="str">
        <f>IF($B46="","",'3 INPUT SAP DATA'!$U50*N46*0.024*Data!O$18*(100%+Data!$B$152))</f>
        <v/>
      </c>
      <c r="AY46" s="24" t="str">
        <f>IF($B46="","",'3 INPUT SAP DATA'!V50*0.024*Data!D$18*Utilisation!BK46)</f>
        <v/>
      </c>
      <c r="AZ46" s="24" t="str">
        <f>IF($B46="","",'3 INPUT SAP DATA'!W50*0.024*Data!E$18*Utilisation!BL46)</f>
        <v/>
      </c>
      <c r="BA46" s="24" t="str">
        <f>IF($B46="","",'3 INPUT SAP DATA'!X50*0.024*Data!F$18*Utilisation!BM46)</f>
        <v/>
      </c>
      <c r="BB46" s="24" t="str">
        <f>IF($B46="","",'3 INPUT SAP DATA'!Y50*0.024*Data!G$18*Utilisation!BN46)</f>
        <v/>
      </c>
      <c r="BC46" s="24" t="str">
        <f>IF($B46="","",'3 INPUT SAP DATA'!Z50*0.024*Data!H$18*Utilisation!BO46)</f>
        <v/>
      </c>
      <c r="BD46" s="24" t="str">
        <f>IF($B46="","",'3 INPUT SAP DATA'!AA50*0.024*Data!I$18*Utilisation!BP46)</f>
        <v/>
      </c>
      <c r="BE46" s="24" t="str">
        <f>IF($B46="","",'3 INPUT SAP DATA'!AB50*0.024*Data!J$18*Utilisation!BQ46)</f>
        <v/>
      </c>
      <c r="BF46" s="24" t="str">
        <f>IF($B46="","",'3 INPUT SAP DATA'!AC50*0.024*Data!K$18*Utilisation!BR46)</f>
        <v/>
      </c>
      <c r="BG46" s="24" t="str">
        <f>IF($B46="","",'3 INPUT SAP DATA'!AD50*0.024*Data!L$18*Utilisation!BS46)</f>
        <v/>
      </c>
      <c r="BH46" s="24" t="str">
        <f>IF($B46="","",'3 INPUT SAP DATA'!AE50*0.024*Data!M$18*Utilisation!BT46)</f>
        <v/>
      </c>
      <c r="BI46" s="24" t="str">
        <f>IF($B46="","",'3 INPUT SAP DATA'!AF50*0.024*Data!N$18*Utilisation!BU46)</f>
        <v/>
      </c>
      <c r="BJ46" s="24" t="str">
        <f>IF($B46="","",'3 INPUT SAP DATA'!AG50*0.024*Data!O$18*Utilisation!BV46)</f>
        <v/>
      </c>
      <c r="BK46" s="24" t="str">
        <f>IF($B46="","",IHG!CI47*0.024*Data!D$18*Utilisation!BK46)</f>
        <v/>
      </c>
      <c r="BL46" s="24" t="str">
        <f>IF($B46="","",IHG!CJ47*0.024*Data!E$18*Utilisation!BL46)</f>
        <v/>
      </c>
      <c r="BM46" s="24" t="str">
        <f>IF($B46="","",IHG!CK47*0.024*Data!F$18*Utilisation!BM46)</f>
        <v/>
      </c>
      <c r="BN46" s="24" t="str">
        <f>IF($B46="","",IHG!CL47*0.024*Data!G$18*Utilisation!BN46)</f>
        <v/>
      </c>
      <c r="BO46" s="24" t="str">
        <f>IF($B46="","",IHG!CM47*0.024*Data!H$18*Utilisation!BO46)</f>
        <v/>
      </c>
      <c r="BP46" s="24" t="str">
        <f>IF($B46="","",IHG!CN47*0.024*Data!I$18*Utilisation!BP46)</f>
        <v/>
      </c>
      <c r="BQ46" s="24" t="str">
        <f>IF($B46="","",IHG!CO47*0.024*Data!J$18*Utilisation!BQ46)</f>
        <v/>
      </c>
      <c r="BR46" s="24" t="str">
        <f>IF($B46="","",IHG!CP47*0.024*Data!K$18*Utilisation!BR46)</f>
        <v/>
      </c>
      <c r="BS46" s="24" t="str">
        <f>IF($B46="","",IHG!CQ47*0.024*Data!L$18*Utilisation!BS46)</f>
        <v/>
      </c>
      <c r="BT46" s="24" t="str">
        <f>IF($B46="","",IHG!CR47*0.024*Data!M$18*Utilisation!BT46)</f>
        <v/>
      </c>
      <c r="BU46" s="24" t="str">
        <f>IF($B46="","",IHG!CS47*0.024*Data!N$18*Utilisation!BU46)</f>
        <v/>
      </c>
      <c r="BV46" s="24" t="str">
        <f>IF($B46="","",IHG!CT47*0.024*Data!O$18*Utilisation!BV46)</f>
        <v/>
      </c>
      <c r="BW46" s="24" t="str">
        <f t="shared" si="80"/>
        <v/>
      </c>
      <c r="BX46" s="24" t="str">
        <f t="shared" si="81"/>
        <v/>
      </c>
      <c r="BY46" s="24" t="str">
        <f t="shared" si="82"/>
        <v/>
      </c>
      <c r="BZ46" s="24" t="str">
        <f t="shared" si="83"/>
        <v/>
      </c>
      <c r="CA46" s="24" t="str">
        <f t="shared" si="84"/>
        <v/>
      </c>
      <c r="CB46" s="24" t="str">
        <f t="shared" si="85"/>
        <v/>
      </c>
      <c r="CC46" s="24" t="str">
        <f t="shared" si="86"/>
        <v/>
      </c>
      <c r="CD46" s="24" t="str">
        <f t="shared" si="87"/>
        <v/>
      </c>
      <c r="CE46" s="24" t="str">
        <f t="shared" si="88"/>
        <v/>
      </c>
      <c r="CF46" s="24" t="str">
        <f t="shared" si="89"/>
        <v/>
      </c>
      <c r="CG46" s="24" t="str">
        <f t="shared" si="90"/>
        <v/>
      </c>
      <c r="CH46" s="24" t="str">
        <f t="shared" si="91"/>
        <v/>
      </c>
      <c r="CI46" s="36"/>
      <c r="CJ46" s="85" t="str">
        <f>IF($B46="","",IF(BW46&lt;(SUM($BW46:$CH46)*Data!$B$170),Data!$B$171,100%))</f>
        <v/>
      </c>
      <c r="CK46" s="85" t="str">
        <f>IF($B46="","",IF(BX46&lt;(SUM($BW46:$CH46)*Data!$B$170),Data!$B$171,100%))</f>
        <v/>
      </c>
      <c r="CL46" s="85" t="str">
        <f>IF($B46="","",IF(BY46&lt;(SUM($BW46:$CH46)*Data!$B$170),Data!$B$171,100%))</f>
        <v/>
      </c>
      <c r="CM46" s="85" t="str">
        <f>IF($B46="","",IF(BZ46&lt;(SUM($BW46:$CH46)*Data!$B$170),Data!$B$171,100%))</f>
        <v/>
      </c>
      <c r="CN46" s="85" t="str">
        <f>IF($B46="","",IF(CA46&lt;(SUM($BW46:$CH46)*Data!$B$170),Data!$B$171,100%))</f>
        <v/>
      </c>
      <c r="CO46" s="85" t="str">
        <f>IF($B46="","",IF(CB46&lt;(SUM($BW46:$CH46)*Data!$B$170),Data!$B$171,100%))</f>
        <v/>
      </c>
      <c r="CP46" s="85" t="str">
        <f>IF($B46="","",IF(CC46&lt;(SUM($BW46:$CH46)*Data!$B$170),Data!$B$171,100%))</f>
        <v/>
      </c>
      <c r="CQ46" s="85" t="str">
        <f>IF($B46="","",IF(CD46&lt;(SUM($BW46:$CH46)*Data!$B$170),Data!$B$171,100%))</f>
        <v/>
      </c>
      <c r="CR46" s="85" t="str">
        <f>IF($B46="","",IF(CE46&lt;(SUM($BW46:$CH46)*Data!$B$170),Data!$B$171,100%))</f>
        <v/>
      </c>
      <c r="CS46" s="85" t="str">
        <f>IF($B46="","",IF(CF46&lt;(SUM($BW46:$CH46)*Data!$B$170),Data!$B$171,100%))</f>
        <v/>
      </c>
      <c r="CT46" s="85" t="str">
        <f>IF($B46="","",IF(CG46&lt;(SUM($BW46:$CH46)*Data!$B$170),Data!$B$171,100%))</f>
        <v/>
      </c>
      <c r="CU46" s="85" t="str">
        <f>IF($B46="","",IF(CH46&lt;(SUM($BW46:$CH46)*Data!$B$170),Data!$B$171,100%))</f>
        <v/>
      </c>
      <c r="CV46" s="39"/>
      <c r="CW46" s="24" t="str">
        <f t="shared" si="92"/>
        <v/>
      </c>
      <c r="CX46" s="24" t="str">
        <f t="shared" si="93"/>
        <v/>
      </c>
      <c r="CY46" s="24" t="str">
        <f t="shared" si="94"/>
        <v/>
      </c>
      <c r="CZ46" s="24" t="str">
        <f t="shared" si="95"/>
        <v/>
      </c>
      <c r="DA46" s="24" t="str">
        <f t="shared" si="96"/>
        <v/>
      </c>
      <c r="DB46" s="24" t="str">
        <f t="shared" si="97"/>
        <v/>
      </c>
      <c r="DC46" s="24" t="str">
        <f t="shared" si="98"/>
        <v/>
      </c>
      <c r="DD46" s="24" t="str">
        <f t="shared" si="99"/>
        <v/>
      </c>
      <c r="DE46" s="24" t="str">
        <f t="shared" si="100"/>
        <v/>
      </c>
      <c r="DF46" s="24" t="str">
        <f t="shared" si="101"/>
        <v/>
      </c>
      <c r="DG46" s="24" t="str">
        <f t="shared" si="102"/>
        <v/>
      </c>
      <c r="DH46" s="24" t="str">
        <f t="shared" si="103"/>
        <v/>
      </c>
      <c r="DI46" s="24" t="str">
        <f t="shared" si="104"/>
        <v/>
      </c>
      <c r="DJ46" s="24" t="str">
        <f t="shared" si="105"/>
        <v/>
      </c>
      <c r="DK46" s="24" t="str">
        <f t="shared" si="106"/>
        <v/>
      </c>
      <c r="DL46" s="24" t="str">
        <f t="shared" si="107"/>
        <v/>
      </c>
      <c r="DM46" s="24" t="str">
        <f t="shared" si="108"/>
        <v/>
      </c>
      <c r="DN46" s="24" t="str">
        <f t="shared" si="109"/>
        <v/>
      </c>
      <c r="DO46" s="24" t="str">
        <f t="shared" si="110"/>
        <v/>
      </c>
      <c r="DP46" s="24" t="str">
        <f t="shared" si="111"/>
        <v/>
      </c>
      <c r="DQ46" s="24" t="str">
        <f t="shared" si="112"/>
        <v/>
      </c>
      <c r="DR46" s="24" t="str">
        <f t="shared" si="113"/>
        <v/>
      </c>
      <c r="DS46" s="24" t="str">
        <f t="shared" si="114"/>
        <v/>
      </c>
      <c r="DT46" s="24" t="str">
        <f t="shared" si="115"/>
        <v/>
      </c>
      <c r="DU46" s="24" t="str">
        <f t="shared" si="116"/>
        <v/>
      </c>
      <c r="DV46" s="24" t="str">
        <f t="shared" si="117"/>
        <v/>
      </c>
      <c r="DW46" s="24" t="str">
        <f t="shared" si="118"/>
        <v/>
      </c>
      <c r="DX46" s="24" t="str">
        <f t="shared" si="119"/>
        <v/>
      </c>
      <c r="DY46" s="24" t="str">
        <f t="shared" si="120"/>
        <v/>
      </c>
      <c r="DZ46" s="24" t="str">
        <f t="shared" si="121"/>
        <v/>
      </c>
      <c r="EA46" s="24" t="str">
        <f t="shared" si="122"/>
        <v/>
      </c>
      <c r="EB46" s="24" t="str">
        <f t="shared" si="123"/>
        <v/>
      </c>
      <c r="EC46" s="24" t="str">
        <f t="shared" si="124"/>
        <v/>
      </c>
      <c r="ED46" s="24" t="str">
        <f t="shared" si="125"/>
        <v/>
      </c>
      <c r="EE46" s="24" t="str">
        <f t="shared" si="126"/>
        <v/>
      </c>
      <c r="EF46" s="24" t="str">
        <f t="shared" si="129"/>
        <v/>
      </c>
      <c r="EG46" s="24" t="str">
        <f t="shared" si="130"/>
        <v/>
      </c>
      <c r="EH46" s="24" t="str">
        <f t="shared" si="131"/>
        <v/>
      </c>
      <c r="EI46" s="85" t="str">
        <f t="shared" si="132"/>
        <v/>
      </c>
      <c r="EJ46" s="85" t="str">
        <f>IF($B46="","",MAX(0,EI46-Data!$B$166))</f>
        <v/>
      </c>
      <c r="EK46" s="88" t="str">
        <f>IF($B46="","",IF($EJ46&gt;0,
AY46*($EG46*Data!$B$166/$EH46),
AY46))</f>
        <v/>
      </c>
      <c r="EL46" s="88" t="str">
        <f>IF($B46="","",IF($EJ46&gt;0,
AZ46*($EG46*Data!$B$166/$EH46),
AZ46))</f>
        <v/>
      </c>
      <c r="EM46" s="88" t="str">
        <f>IF($B46="","",IF($EJ46&gt;0,
BA46*($EG46*Data!$B$166/$EH46),
BA46))</f>
        <v/>
      </c>
      <c r="EN46" s="88" t="str">
        <f>IF($B46="","",IF($EJ46&gt;0,
BB46*($EG46*Data!$B$166/$EH46),
BB46))</f>
        <v/>
      </c>
      <c r="EO46" s="88" t="str">
        <f>IF($B46="","",IF($EJ46&gt;0,
BC46*($EG46*Data!$B$166/$EH46),
BC46))</f>
        <v/>
      </c>
      <c r="EP46" s="88" t="str">
        <f>IF($B46="","",IF($EJ46&gt;0,
BD46*($EG46*Data!$B$166/$EH46),
BD46))</f>
        <v/>
      </c>
      <c r="EQ46" s="88" t="str">
        <f>IF($B46="","",IF($EJ46&gt;0,
BE46*($EG46*Data!$B$166/$EH46),
BE46))</f>
        <v/>
      </c>
      <c r="ER46" s="88" t="str">
        <f>IF($B46="","",IF($EJ46&gt;0,
BF46*($EG46*Data!$B$166/$EH46),
BF46))</f>
        <v/>
      </c>
      <c r="ES46" s="88" t="str">
        <f>IF($B46="","",IF($EJ46&gt;0,
BG46*($EG46*Data!$B$166/$EH46),
BG46))</f>
        <v/>
      </c>
      <c r="ET46" s="88" t="str">
        <f>IF($B46="","",IF($EJ46&gt;0,
BH46*($EG46*Data!$B$166/$EH46),
BH46))</f>
        <v/>
      </c>
      <c r="EU46" s="88" t="str">
        <f>IF($B46="","",IF($EJ46&gt;0,
BI46*($EG46*Data!$B$166/$EH46),
BI46))</f>
        <v/>
      </c>
      <c r="EV46" s="88" t="str">
        <f>IF($B46="","",IF($EJ46&gt;0,
BJ46*($EG46*Data!$B$166/$EH46),
BJ46))</f>
        <v/>
      </c>
      <c r="EW46" s="88" t="str">
        <f t="shared" si="127"/>
        <v/>
      </c>
      <c r="EX46" s="85" t="str">
        <f t="shared" si="128"/>
        <v/>
      </c>
      <c r="EY46" s="24" t="str">
        <f t="shared" si="133"/>
        <v/>
      </c>
      <c r="EZ46" s="24" t="str">
        <f t="shared" si="134"/>
        <v/>
      </c>
      <c r="FA46" s="24" t="str">
        <f t="shared" si="135"/>
        <v/>
      </c>
      <c r="FB46" s="24" t="str">
        <f t="shared" si="136"/>
        <v/>
      </c>
      <c r="FC46" s="24" t="str">
        <f t="shared" si="137"/>
        <v/>
      </c>
      <c r="FD46" s="24" t="str">
        <f t="shared" si="138"/>
        <v/>
      </c>
      <c r="FE46" s="24" t="str">
        <f t="shared" si="139"/>
        <v/>
      </c>
      <c r="FF46" s="24" t="str">
        <f t="shared" si="140"/>
        <v/>
      </c>
      <c r="FG46" s="24" t="str">
        <f t="shared" si="141"/>
        <v/>
      </c>
      <c r="FH46" s="24" t="str">
        <f t="shared" si="142"/>
        <v/>
      </c>
      <c r="FI46" s="24" t="str">
        <f t="shared" si="143"/>
        <v/>
      </c>
      <c r="FJ46" s="24" t="str">
        <f t="shared" si="144"/>
        <v/>
      </c>
      <c r="FK46" s="24" t="str">
        <f t="shared" si="145"/>
        <v/>
      </c>
      <c r="FL46" s="24" t="str">
        <f t="shared" si="146"/>
        <v/>
      </c>
      <c r="FM46" s="24" t="str">
        <f t="shared" si="147"/>
        <v/>
      </c>
      <c r="FN46" s="24" t="str">
        <f t="shared" si="148"/>
        <v/>
      </c>
      <c r="FO46" s="24" t="str">
        <f t="shared" si="149"/>
        <v/>
      </c>
      <c r="FP46" s="24" t="str">
        <f t="shared" si="150"/>
        <v/>
      </c>
      <c r="FQ46" s="24" t="str">
        <f t="shared" si="151"/>
        <v/>
      </c>
      <c r="FR46" s="24" t="str">
        <f t="shared" si="152"/>
        <v/>
      </c>
      <c r="FS46" s="24" t="str">
        <f t="shared" si="153"/>
        <v/>
      </c>
      <c r="FT46" s="24" t="str">
        <f t="shared" si="154"/>
        <v/>
      </c>
      <c r="FU46" s="24" t="str">
        <f t="shared" si="155"/>
        <v/>
      </c>
      <c r="FV46" s="24" t="str">
        <f t="shared" si="156"/>
        <v/>
      </c>
      <c r="FW46" s="24" t="str">
        <f t="shared" si="157"/>
        <v/>
      </c>
      <c r="FX46" s="24" t="str">
        <f t="shared" si="158"/>
        <v/>
      </c>
      <c r="FY46" s="24" t="str">
        <f t="shared" si="159"/>
        <v/>
      </c>
      <c r="FZ46" s="24" t="str">
        <f t="shared" si="160"/>
        <v/>
      </c>
      <c r="GA46" s="24" t="str">
        <f t="shared" si="161"/>
        <v/>
      </c>
      <c r="GB46" s="24" t="str">
        <f t="shared" si="162"/>
        <v/>
      </c>
      <c r="GC46" s="24" t="str">
        <f t="shared" si="163"/>
        <v/>
      </c>
      <c r="GD46" s="24" t="str">
        <f t="shared" si="164"/>
        <v/>
      </c>
      <c r="GE46" s="24" t="str">
        <f t="shared" si="165"/>
        <v/>
      </c>
      <c r="GF46" s="24" t="str">
        <f t="shared" si="166"/>
        <v/>
      </c>
      <c r="GG46" s="24" t="str">
        <f t="shared" si="167"/>
        <v/>
      </c>
      <c r="GH46" s="24" t="str">
        <f t="shared" si="168"/>
        <v/>
      </c>
    </row>
    <row r="47" spans="2:190" s="17" customFormat="1" ht="19.899999999999999" customHeight="1">
      <c r="B47" s="16" t="str">
        <f>IF('3 INPUT SAP DATA'!H51="","",'3 INPUT SAP DATA'!H51)</f>
        <v/>
      </c>
      <c r="C47" s="176" t="str">
        <f>IF($B47="", "", Data!D$22 - INDEX(SAP10TableU1, MATCH('3 INPUT SAP DATA'!$C$6, Data!$C$26:$C$47, 0), MATCH(SHD!BW$8, Data!$D$25:$O$25, 0)))</f>
        <v/>
      </c>
      <c r="D47" s="176" t="str">
        <f>IF($B47="", "", Data!E$22 - INDEX(SAP10TableU1, MATCH('3 INPUT SAP DATA'!$C$6, Data!$C$26:$C$47, 0), MATCH(SHD!BX$8, Data!$D$25:$O$25, 0)))</f>
        <v/>
      </c>
      <c r="E47" s="176" t="str">
        <f>IF($B47="", "", Data!F$22 - INDEX(SAP10TableU1, MATCH('3 INPUT SAP DATA'!$C$6, Data!$C$26:$C$47, 0), MATCH(SHD!BY$8, Data!$D$25:$O$25, 0)))</f>
        <v/>
      </c>
      <c r="F47" s="176" t="str">
        <f>IF($B47="", "", Data!G$22 - INDEX(SAP10TableU1, MATCH('3 INPUT SAP DATA'!$C$6, Data!$C$26:$C$47, 0), MATCH(SHD!BZ$8, Data!$D$25:$O$25, 0)))</f>
        <v/>
      </c>
      <c r="G47" s="176" t="str">
        <f>IF($B47="", "", Data!H$22 - INDEX(SAP10TableU1, MATCH('3 INPUT SAP DATA'!$C$6, Data!$C$26:$C$47, 0), MATCH(SHD!CA$8, Data!$D$25:$O$25, 0)))</f>
        <v/>
      </c>
      <c r="H47" s="176" t="str">
        <f>IF($B47="", "", Data!I$22 - INDEX(SAP10TableU1, MATCH('3 INPUT SAP DATA'!$C$6, Data!$C$26:$C$47, 0), MATCH(SHD!CB$8, Data!$D$25:$O$25, 0)))</f>
        <v/>
      </c>
      <c r="I47" s="176" t="str">
        <f>IF($B47="", "", Data!J$22 - INDEX(SAP10TableU1, MATCH('3 INPUT SAP DATA'!$C$6, Data!$C$26:$C$47, 0), MATCH(SHD!CC$8, Data!$D$25:$O$25, 0)))</f>
        <v/>
      </c>
      <c r="J47" s="176" t="str">
        <f>IF($B47="", "", Data!K$22 - INDEX(SAP10TableU1, MATCH('3 INPUT SAP DATA'!$C$6, Data!$C$26:$C$47, 0), MATCH(SHD!CD$8, Data!$D$25:$O$25, 0)))</f>
        <v/>
      </c>
      <c r="K47" s="176" t="str">
        <f>IF($B47="", "", Data!L$22 - INDEX(SAP10TableU1, MATCH('3 INPUT SAP DATA'!$C$6, Data!$C$26:$C$47, 0), MATCH(SHD!CE$8, Data!$D$25:$O$25, 0)))</f>
        <v/>
      </c>
      <c r="L47" s="176" t="str">
        <f>IF($B47="", "", Data!M$22 - INDEX(SAP10TableU1, MATCH('3 INPUT SAP DATA'!$C$6, Data!$C$26:$C$47, 0), MATCH(SHD!CF$8, Data!$D$25:$O$25, 0)))</f>
        <v/>
      </c>
      <c r="M47" s="176" t="str">
        <f>IF($B47="", "", Data!N$22 - INDEX(SAP10TableU1, MATCH('3 INPUT SAP DATA'!$C$6, Data!$C$26:$C$47, 0), MATCH(SHD!CG$8, Data!$D$25:$O$25, 0)))</f>
        <v/>
      </c>
      <c r="N47" s="176" t="str">
        <f>IF($B47="", "", Data!O$22 - INDEX(SAP10TableU1, MATCH('3 INPUT SAP DATA'!$C$6, Data!$C$26:$C$47, 0), MATCH(SHD!CH$8, Data!$D$25:$O$25, 0)))</f>
        <v/>
      </c>
      <c r="O47" s="24" t="str">
        <f>IF($B47="","",'Infiltration &amp; Ventilation'!H47*0.33*'Infiltration &amp; Ventilation'!$D47*C47*0.024*Data!D$18)</f>
        <v/>
      </c>
      <c r="P47" s="24" t="str">
        <f>IF($B47="","",'Infiltration &amp; Ventilation'!I47*0.33*'Infiltration &amp; Ventilation'!$D47*D47*0.024*Data!E$18)</f>
        <v/>
      </c>
      <c r="Q47" s="24" t="str">
        <f>IF($B47="","",'Infiltration &amp; Ventilation'!J47*0.33*'Infiltration &amp; Ventilation'!$D47*E47*0.024*Data!F$18)</f>
        <v/>
      </c>
      <c r="R47" s="24" t="str">
        <f>IF($B47="","",'Infiltration &amp; Ventilation'!K47*0.33*'Infiltration &amp; Ventilation'!$D47*F47*0.024*Data!G$18)</f>
        <v/>
      </c>
      <c r="S47" s="24" t="str">
        <f>IF($B47="","",'Infiltration &amp; Ventilation'!L47*0.33*'Infiltration &amp; Ventilation'!$D47*G47*0.024*Data!H$18)</f>
        <v/>
      </c>
      <c r="T47" s="24" t="str">
        <f>IF($B47="","",'Infiltration &amp; Ventilation'!M47*0.33*'Infiltration &amp; Ventilation'!$D47*H47*0.024*Data!I$18)</f>
        <v/>
      </c>
      <c r="U47" s="24" t="str">
        <f>IF($B47="","",'Infiltration &amp; Ventilation'!N47*0.33*'Infiltration &amp; Ventilation'!$D47*I47*0.024*Data!J$18)</f>
        <v/>
      </c>
      <c r="V47" s="24" t="str">
        <f>IF($B47="","",'Infiltration &amp; Ventilation'!O47*0.33*'Infiltration &amp; Ventilation'!$D47*J47*0.024*Data!K$18)</f>
        <v/>
      </c>
      <c r="W47" s="24" t="str">
        <f>IF($B47="","",'Infiltration &amp; Ventilation'!P47*0.33*'Infiltration &amp; Ventilation'!$D47*K47*0.024*Data!L$18)</f>
        <v/>
      </c>
      <c r="X47" s="24" t="str">
        <f>IF($B47="","",'Infiltration &amp; Ventilation'!Q47*0.33*'Infiltration &amp; Ventilation'!$D47*L47*0.024*Data!M$18)</f>
        <v/>
      </c>
      <c r="Y47" s="24" t="str">
        <f>IF($B47="","",'Infiltration &amp; Ventilation'!R47*0.33*'Infiltration &amp; Ventilation'!$D47*M47*0.024*Data!N$18)</f>
        <v/>
      </c>
      <c r="Z47" s="24" t="str">
        <f>IF($B47="","",'Infiltration &amp; Ventilation'!S47*0.33*'Infiltration &amp; Ventilation'!$D47*N47*0.024*Data!O$18)</f>
        <v/>
      </c>
      <c r="AA47" s="24" t="str">
        <f>IF($B47="","",'Infiltration &amp; Ventilation'!T47*0.33*'Infiltration &amp; Ventilation'!$D47*C47*0.024*Data!D$18*(100%+Data!$B$162))</f>
        <v/>
      </c>
      <c r="AB47" s="24" t="str">
        <f>IF($B47="","",'Infiltration &amp; Ventilation'!U47*0.33*'Infiltration &amp; Ventilation'!$D47*D47*0.024*Data!E$18*(100%+Data!$B$162))</f>
        <v/>
      </c>
      <c r="AC47" s="24" t="str">
        <f>IF($B47="","",'Infiltration &amp; Ventilation'!V47*0.33*'Infiltration &amp; Ventilation'!$D47*E47*0.024*Data!F$18*(100%+Data!$B$162))</f>
        <v/>
      </c>
      <c r="AD47" s="24" t="str">
        <f>IF($B47="","",'Infiltration &amp; Ventilation'!W47*0.33*'Infiltration &amp; Ventilation'!$D47*F47*0.024*Data!G$18*(100%+Data!$B$162))</f>
        <v/>
      </c>
      <c r="AE47" s="24" t="str">
        <f>IF($B47="","",'Infiltration &amp; Ventilation'!X47*0.33*'Infiltration &amp; Ventilation'!$D47*G47*0.024*Data!H$18*(100%+Data!$B$162))</f>
        <v/>
      </c>
      <c r="AF47" s="24" t="str">
        <f>IF($B47="","",'Infiltration &amp; Ventilation'!Y47*0.33*'Infiltration &amp; Ventilation'!$D47*H47*0.024*Data!I$18*(100%+Data!$B$162))</f>
        <v/>
      </c>
      <c r="AG47" s="24" t="str">
        <f>IF($B47="","",'Infiltration &amp; Ventilation'!Z47*0.33*'Infiltration &amp; Ventilation'!$D47*I47*0.024*Data!J$18*(100%+Data!$B$162))</f>
        <v/>
      </c>
      <c r="AH47" s="24" t="str">
        <f>IF($B47="","",'Infiltration &amp; Ventilation'!AA47*0.33*'Infiltration &amp; Ventilation'!$D47*J47*0.024*Data!K$18*(100%+Data!$B$162))</f>
        <v/>
      </c>
      <c r="AI47" s="24" t="str">
        <f>IF($B47="","",'Infiltration &amp; Ventilation'!AB47*0.33*'Infiltration &amp; Ventilation'!$D47*K47*0.024*Data!L$18*(100%+Data!$B$162))</f>
        <v/>
      </c>
      <c r="AJ47" s="24" t="str">
        <f>IF($B47="","",'Infiltration &amp; Ventilation'!AC47*0.33*'Infiltration &amp; Ventilation'!$D47*L47*0.024*Data!M$18*(100%+Data!$B$162))</f>
        <v/>
      </c>
      <c r="AK47" s="24" t="str">
        <f>IF($B47="","",'Infiltration &amp; Ventilation'!AD47*0.33*'Infiltration &amp; Ventilation'!$D47*M47*0.024*Data!N$18*(100%+Data!$B$162))</f>
        <v/>
      </c>
      <c r="AL47" s="24" t="str">
        <f>IF($B47="","",'Infiltration &amp; Ventilation'!AE47*0.33*'Infiltration &amp; Ventilation'!$D47*N47*0.024*Data!O$18*(100%+Data!$B$162))</f>
        <v/>
      </c>
      <c r="AM47" s="24" t="str">
        <f>IF($B47="","",'3 INPUT SAP DATA'!$U51*C47*0.024*Data!D$18*(100%+Data!$B$152))</f>
        <v/>
      </c>
      <c r="AN47" s="24" t="str">
        <f>IF($B47="","",'3 INPUT SAP DATA'!$U51*D47*0.024*Data!E$18*(100%+Data!$B$152))</f>
        <v/>
      </c>
      <c r="AO47" s="24" t="str">
        <f>IF($B47="","",'3 INPUT SAP DATA'!$U51*E47*0.024*Data!F$18*(100%+Data!$B$152))</f>
        <v/>
      </c>
      <c r="AP47" s="24" t="str">
        <f>IF($B47="","",'3 INPUT SAP DATA'!$U51*F47*0.024*Data!G$18*(100%+Data!$B$152))</f>
        <v/>
      </c>
      <c r="AQ47" s="24" t="str">
        <f>IF($B47="","",'3 INPUT SAP DATA'!$U51*G47*0.024*Data!H$18*(100%+Data!$B$152))</f>
        <v/>
      </c>
      <c r="AR47" s="24" t="str">
        <f>IF($B47="","",'3 INPUT SAP DATA'!$U51*H47*0.024*Data!I$18*(100%+Data!$B$152))</f>
        <v/>
      </c>
      <c r="AS47" s="24" t="str">
        <f>IF($B47="","",'3 INPUT SAP DATA'!$U51*I47*0.024*Data!J$18*(100%+Data!$B$152))</f>
        <v/>
      </c>
      <c r="AT47" s="24" t="str">
        <f>IF($B47="","",'3 INPUT SAP DATA'!$U51*J47*0.024*Data!K$18*(100%+Data!$B$152))</f>
        <v/>
      </c>
      <c r="AU47" s="24" t="str">
        <f>IF($B47="","",'3 INPUT SAP DATA'!$U51*K47*0.024*Data!L$18*(100%+Data!$B$152))</f>
        <v/>
      </c>
      <c r="AV47" s="24" t="str">
        <f>IF($B47="","",'3 INPUT SAP DATA'!$U51*L47*0.024*Data!M$18*(100%+Data!$B$152))</f>
        <v/>
      </c>
      <c r="AW47" s="24" t="str">
        <f>IF($B47="","",'3 INPUT SAP DATA'!$U51*M47*0.024*Data!N$18*(100%+Data!$B$152))</f>
        <v/>
      </c>
      <c r="AX47" s="24" t="str">
        <f>IF($B47="","",'3 INPUT SAP DATA'!$U51*N47*0.024*Data!O$18*(100%+Data!$B$152))</f>
        <v/>
      </c>
      <c r="AY47" s="24" t="str">
        <f>IF($B47="","",'3 INPUT SAP DATA'!V51*0.024*Data!D$18*Utilisation!BK47)</f>
        <v/>
      </c>
      <c r="AZ47" s="24" t="str">
        <f>IF($B47="","",'3 INPUT SAP DATA'!W51*0.024*Data!E$18*Utilisation!BL47)</f>
        <v/>
      </c>
      <c r="BA47" s="24" t="str">
        <f>IF($B47="","",'3 INPUT SAP DATA'!X51*0.024*Data!F$18*Utilisation!BM47)</f>
        <v/>
      </c>
      <c r="BB47" s="24" t="str">
        <f>IF($B47="","",'3 INPUT SAP DATA'!Y51*0.024*Data!G$18*Utilisation!BN47)</f>
        <v/>
      </c>
      <c r="BC47" s="24" t="str">
        <f>IF($B47="","",'3 INPUT SAP DATA'!Z51*0.024*Data!H$18*Utilisation!BO47)</f>
        <v/>
      </c>
      <c r="BD47" s="24" t="str">
        <f>IF($B47="","",'3 INPUT SAP DATA'!AA51*0.024*Data!I$18*Utilisation!BP47)</f>
        <v/>
      </c>
      <c r="BE47" s="24" t="str">
        <f>IF($B47="","",'3 INPUT SAP DATA'!AB51*0.024*Data!J$18*Utilisation!BQ47)</f>
        <v/>
      </c>
      <c r="BF47" s="24" t="str">
        <f>IF($B47="","",'3 INPUT SAP DATA'!AC51*0.024*Data!K$18*Utilisation!BR47)</f>
        <v/>
      </c>
      <c r="BG47" s="24" t="str">
        <f>IF($B47="","",'3 INPUT SAP DATA'!AD51*0.024*Data!L$18*Utilisation!BS47)</f>
        <v/>
      </c>
      <c r="BH47" s="24" t="str">
        <f>IF($B47="","",'3 INPUT SAP DATA'!AE51*0.024*Data!M$18*Utilisation!BT47)</f>
        <v/>
      </c>
      <c r="BI47" s="24" t="str">
        <f>IF($B47="","",'3 INPUT SAP DATA'!AF51*0.024*Data!N$18*Utilisation!BU47)</f>
        <v/>
      </c>
      <c r="BJ47" s="24" t="str">
        <f>IF($B47="","",'3 INPUT SAP DATA'!AG51*0.024*Data!O$18*Utilisation!BV47)</f>
        <v/>
      </c>
      <c r="BK47" s="24" t="str">
        <f>IF($B47="","",IHG!CI48*0.024*Data!D$18*Utilisation!BK47)</f>
        <v/>
      </c>
      <c r="BL47" s="24" t="str">
        <f>IF($B47="","",IHG!CJ48*0.024*Data!E$18*Utilisation!BL47)</f>
        <v/>
      </c>
      <c r="BM47" s="24" t="str">
        <f>IF($B47="","",IHG!CK48*0.024*Data!F$18*Utilisation!BM47)</f>
        <v/>
      </c>
      <c r="BN47" s="24" t="str">
        <f>IF($B47="","",IHG!CL48*0.024*Data!G$18*Utilisation!BN47)</f>
        <v/>
      </c>
      <c r="BO47" s="24" t="str">
        <f>IF($B47="","",IHG!CM48*0.024*Data!H$18*Utilisation!BO47)</f>
        <v/>
      </c>
      <c r="BP47" s="24" t="str">
        <f>IF($B47="","",IHG!CN48*0.024*Data!I$18*Utilisation!BP47)</f>
        <v/>
      </c>
      <c r="BQ47" s="24" t="str">
        <f>IF($B47="","",IHG!CO48*0.024*Data!J$18*Utilisation!BQ47)</f>
        <v/>
      </c>
      <c r="BR47" s="24" t="str">
        <f>IF($B47="","",IHG!CP48*0.024*Data!K$18*Utilisation!BR47)</f>
        <v/>
      </c>
      <c r="BS47" s="24" t="str">
        <f>IF($B47="","",IHG!CQ48*0.024*Data!L$18*Utilisation!BS47)</f>
        <v/>
      </c>
      <c r="BT47" s="24" t="str">
        <f>IF($B47="","",IHG!CR48*0.024*Data!M$18*Utilisation!BT47)</f>
        <v/>
      </c>
      <c r="BU47" s="24" t="str">
        <f>IF($B47="","",IHG!CS48*0.024*Data!N$18*Utilisation!BU47)</f>
        <v/>
      </c>
      <c r="BV47" s="24" t="str">
        <f>IF($B47="","",IHG!CT48*0.024*Data!O$18*Utilisation!BV47)</f>
        <v/>
      </c>
      <c r="BW47" s="24" t="str">
        <f t="shared" si="80"/>
        <v/>
      </c>
      <c r="BX47" s="24" t="str">
        <f t="shared" si="81"/>
        <v/>
      </c>
      <c r="BY47" s="24" t="str">
        <f t="shared" si="82"/>
        <v/>
      </c>
      <c r="BZ47" s="24" t="str">
        <f t="shared" si="83"/>
        <v/>
      </c>
      <c r="CA47" s="24" t="str">
        <f t="shared" si="84"/>
        <v/>
      </c>
      <c r="CB47" s="24" t="str">
        <f t="shared" si="85"/>
        <v/>
      </c>
      <c r="CC47" s="24" t="str">
        <f t="shared" si="86"/>
        <v/>
      </c>
      <c r="CD47" s="24" t="str">
        <f t="shared" si="87"/>
        <v/>
      </c>
      <c r="CE47" s="24" t="str">
        <f t="shared" si="88"/>
        <v/>
      </c>
      <c r="CF47" s="24" t="str">
        <f t="shared" si="89"/>
        <v/>
      </c>
      <c r="CG47" s="24" t="str">
        <f t="shared" si="90"/>
        <v/>
      </c>
      <c r="CH47" s="24" t="str">
        <f t="shared" si="91"/>
        <v/>
      </c>
      <c r="CI47" s="36"/>
      <c r="CJ47" s="85" t="str">
        <f>IF($B47="","",IF(BW47&lt;(SUM($BW47:$CH47)*Data!$B$170),Data!$B$171,100%))</f>
        <v/>
      </c>
      <c r="CK47" s="85" t="str">
        <f>IF($B47="","",IF(BX47&lt;(SUM($BW47:$CH47)*Data!$B$170),Data!$B$171,100%))</f>
        <v/>
      </c>
      <c r="CL47" s="85" t="str">
        <f>IF($B47="","",IF(BY47&lt;(SUM($BW47:$CH47)*Data!$B$170),Data!$B$171,100%))</f>
        <v/>
      </c>
      <c r="CM47" s="85" t="str">
        <f>IF($B47="","",IF(BZ47&lt;(SUM($BW47:$CH47)*Data!$B$170),Data!$B$171,100%))</f>
        <v/>
      </c>
      <c r="CN47" s="85" t="str">
        <f>IF($B47="","",IF(CA47&lt;(SUM($BW47:$CH47)*Data!$B$170),Data!$B$171,100%))</f>
        <v/>
      </c>
      <c r="CO47" s="85" t="str">
        <f>IF($B47="","",IF(CB47&lt;(SUM($BW47:$CH47)*Data!$B$170),Data!$B$171,100%))</f>
        <v/>
      </c>
      <c r="CP47" s="85" t="str">
        <f>IF($B47="","",IF(CC47&lt;(SUM($BW47:$CH47)*Data!$B$170),Data!$B$171,100%))</f>
        <v/>
      </c>
      <c r="CQ47" s="85" t="str">
        <f>IF($B47="","",IF(CD47&lt;(SUM($BW47:$CH47)*Data!$B$170),Data!$B$171,100%))</f>
        <v/>
      </c>
      <c r="CR47" s="85" t="str">
        <f>IF($B47="","",IF(CE47&lt;(SUM($BW47:$CH47)*Data!$B$170),Data!$B$171,100%))</f>
        <v/>
      </c>
      <c r="CS47" s="85" t="str">
        <f>IF($B47="","",IF(CF47&lt;(SUM($BW47:$CH47)*Data!$B$170),Data!$B$171,100%))</f>
        <v/>
      </c>
      <c r="CT47" s="85" t="str">
        <f>IF($B47="","",IF(CG47&lt;(SUM($BW47:$CH47)*Data!$B$170),Data!$B$171,100%))</f>
        <v/>
      </c>
      <c r="CU47" s="85" t="str">
        <f>IF($B47="","",IF(CH47&lt;(SUM($BW47:$CH47)*Data!$B$170),Data!$B$171,100%))</f>
        <v/>
      </c>
      <c r="CV47" s="39"/>
      <c r="CW47" s="24" t="str">
        <f t="shared" si="92"/>
        <v/>
      </c>
      <c r="CX47" s="24" t="str">
        <f t="shared" si="93"/>
        <v/>
      </c>
      <c r="CY47" s="24" t="str">
        <f t="shared" si="94"/>
        <v/>
      </c>
      <c r="CZ47" s="24" t="str">
        <f t="shared" si="95"/>
        <v/>
      </c>
      <c r="DA47" s="24" t="str">
        <f t="shared" si="96"/>
        <v/>
      </c>
      <c r="DB47" s="24" t="str">
        <f t="shared" si="97"/>
        <v/>
      </c>
      <c r="DC47" s="24" t="str">
        <f t="shared" si="98"/>
        <v/>
      </c>
      <c r="DD47" s="24" t="str">
        <f t="shared" si="99"/>
        <v/>
      </c>
      <c r="DE47" s="24" t="str">
        <f t="shared" si="100"/>
        <v/>
      </c>
      <c r="DF47" s="24" t="str">
        <f t="shared" si="101"/>
        <v/>
      </c>
      <c r="DG47" s="24" t="str">
        <f t="shared" si="102"/>
        <v/>
      </c>
      <c r="DH47" s="24" t="str">
        <f t="shared" si="103"/>
        <v/>
      </c>
      <c r="DI47" s="24" t="str">
        <f t="shared" si="104"/>
        <v/>
      </c>
      <c r="DJ47" s="24" t="str">
        <f t="shared" si="105"/>
        <v/>
      </c>
      <c r="DK47" s="24" t="str">
        <f t="shared" si="106"/>
        <v/>
      </c>
      <c r="DL47" s="24" t="str">
        <f t="shared" si="107"/>
        <v/>
      </c>
      <c r="DM47" s="24" t="str">
        <f t="shared" si="108"/>
        <v/>
      </c>
      <c r="DN47" s="24" t="str">
        <f t="shared" si="109"/>
        <v/>
      </c>
      <c r="DO47" s="24" t="str">
        <f t="shared" si="110"/>
        <v/>
      </c>
      <c r="DP47" s="24" t="str">
        <f t="shared" si="111"/>
        <v/>
      </c>
      <c r="DQ47" s="24" t="str">
        <f t="shared" si="112"/>
        <v/>
      </c>
      <c r="DR47" s="24" t="str">
        <f t="shared" si="113"/>
        <v/>
      </c>
      <c r="DS47" s="24" t="str">
        <f t="shared" si="114"/>
        <v/>
      </c>
      <c r="DT47" s="24" t="str">
        <f t="shared" si="115"/>
        <v/>
      </c>
      <c r="DU47" s="24" t="str">
        <f t="shared" si="116"/>
        <v/>
      </c>
      <c r="DV47" s="24" t="str">
        <f t="shared" si="117"/>
        <v/>
      </c>
      <c r="DW47" s="24" t="str">
        <f t="shared" si="118"/>
        <v/>
      </c>
      <c r="DX47" s="24" t="str">
        <f t="shared" si="119"/>
        <v/>
      </c>
      <c r="DY47" s="24" t="str">
        <f t="shared" si="120"/>
        <v/>
      </c>
      <c r="DZ47" s="24" t="str">
        <f t="shared" si="121"/>
        <v/>
      </c>
      <c r="EA47" s="24" t="str">
        <f t="shared" si="122"/>
        <v/>
      </c>
      <c r="EB47" s="24" t="str">
        <f t="shared" si="123"/>
        <v/>
      </c>
      <c r="EC47" s="24" t="str">
        <f t="shared" si="124"/>
        <v/>
      </c>
      <c r="ED47" s="24" t="str">
        <f t="shared" si="125"/>
        <v/>
      </c>
      <c r="EE47" s="24" t="str">
        <f t="shared" si="126"/>
        <v/>
      </c>
      <c r="EF47" s="24" t="str">
        <f t="shared" si="129"/>
        <v/>
      </c>
      <c r="EG47" s="24" t="str">
        <f t="shared" si="130"/>
        <v/>
      </c>
      <c r="EH47" s="24" t="str">
        <f t="shared" si="131"/>
        <v/>
      </c>
      <c r="EI47" s="85" t="str">
        <f t="shared" si="132"/>
        <v/>
      </c>
      <c r="EJ47" s="85" t="str">
        <f>IF($B47="","",MAX(0,EI47-Data!$B$166))</f>
        <v/>
      </c>
      <c r="EK47" s="88" t="str">
        <f>IF($B47="","",IF($EJ47&gt;0,
AY47*($EG47*Data!$B$166/$EH47),
AY47))</f>
        <v/>
      </c>
      <c r="EL47" s="88" t="str">
        <f>IF($B47="","",IF($EJ47&gt;0,
AZ47*($EG47*Data!$B$166/$EH47),
AZ47))</f>
        <v/>
      </c>
      <c r="EM47" s="88" t="str">
        <f>IF($B47="","",IF($EJ47&gt;0,
BA47*($EG47*Data!$B$166/$EH47),
BA47))</f>
        <v/>
      </c>
      <c r="EN47" s="88" t="str">
        <f>IF($B47="","",IF($EJ47&gt;0,
BB47*($EG47*Data!$B$166/$EH47),
BB47))</f>
        <v/>
      </c>
      <c r="EO47" s="88" t="str">
        <f>IF($B47="","",IF($EJ47&gt;0,
BC47*($EG47*Data!$B$166/$EH47),
BC47))</f>
        <v/>
      </c>
      <c r="EP47" s="88" t="str">
        <f>IF($B47="","",IF($EJ47&gt;0,
BD47*($EG47*Data!$B$166/$EH47),
BD47))</f>
        <v/>
      </c>
      <c r="EQ47" s="88" t="str">
        <f>IF($B47="","",IF($EJ47&gt;0,
BE47*($EG47*Data!$B$166/$EH47),
BE47))</f>
        <v/>
      </c>
      <c r="ER47" s="88" t="str">
        <f>IF($B47="","",IF($EJ47&gt;0,
BF47*($EG47*Data!$B$166/$EH47),
BF47))</f>
        <v/>
      </c>
      <c r="ES47" s="88" t="str">
        <f>IF($B47="","",IF($EJ47&gt;0,
BG47*($EG47*Data!$B$166/$EH47),
BG47))</f>
        <v/>
      </c>
      <c r="ET47" s="88" t="str">
        <f>IF($B47="","",IF($EJ47&gt;0,
BH47*($EG47*Data!$B$166/$EH47),
BH47))</f>
        <v/>
      </c>
      <c r="EU47" s="88" t="str">
        <f>IF($B47="","",IF($EJ47&gt;0,
BI47*($EG47*Data!$B$166/$EH47),
BI47))</f>
        <v/>
      </c>
      <c r="EV47" s="88" t="str">
        <f>IF($B47="","",IF($EJ47&gt;0,
BJ47*($EG47*Data!$B$166/$EH47),
BJ47))</f>
        <v/>
      </c>
      <c r="EW47" s="88" t="str">
        <f t="shared" si="127"/>
        <v/>
      </c>
      <c r="EX47" s="85" t="str">
        <f t="shared" si="128"/>
        <v/>
      </c>
      <c r="EY47" s="24" t="str">
        <f t="shared" si="133"/>
        <v/>
      </c>
      <c r="EZ47" s="24" t="str">
        <f t="shared" si="134"/>
        <v/>
      </c>
      <c r="FA47" s="24" t="str">
        <f t="shared" si="135"/>
        <v/>
      </c>
      <c r="FB47" s="24" t="str">
        <f t="shared" si="136"/>
        <v/>
      </c>
      <c r="FC47" s="24" t="str">
        <f t="shared" si="137"/>
        <v/>
      </c>
      <c r="FD47" s="24" t="str">
        <f t="shared" si="138"/>
        <v/>
      </c>
      <c r="FE47" s="24" t="str">
        <f t="shared" si="139"/>
        <v/>
      </c>
      <c r="FF47" s="24" t="str">
        <f t="shared" si="140"/>
        <v/>
      </c>
      <c r="FG47" s="24" t="str">
        <f t="shared" si="141"/>
        <v/>
      </c>
      <c r="FH47" s="24" t="str">
        <f t="shared" si="142"/>
        <v/>
      </c>
      <c r="FI47" s="24" t="str">
        <f t="shared" si="143"/>
        <v/>
      </c>
      <c r="FJ47" s="24" t="str">
        <f t="shared" si="144"/>
        <v/>
      </c>
      <c r="FK47" s="24" t="str">
        <f t="shared" si="145"/>
        <v/>
      </c>
      <c r="FL47" s="24" t="str">
        <f t="shared" si="146"/>
        <v/>
      </c>
      <c r="FM47" s="24" t="str">
        <f t="shared" si="147"/>
        <v/>
      </c>
      <c r="FN47" s="24" t="str">
        <f t="shared" si="148"/>
        <v/>
      </c>
      <c r="FO47" s="24" t="str">
        <f t="shared" si="149"/>
        <v/>
      </c>
      <c r="FP47" s="24" t="str">
        <f t="shared" si="150"/>
        <v/>
      </c>
      <c r="FQ47" s="24" t="str">
        <f t="shared" si="151"/>
        <v/>
      </c>
      <c r="FR47" s="24" t="str">
        <f t="shared" si="152"/>
        <v/>
      </c>
      <c r="FS47" s="24" t="str">
        <f t="shared" si="153"/>
        <v/>
      </c>
      <c r="FT47" s="24" t="str">
        <f t="shared" si="154"/>
        <v/>
      </c>
      <c r="FU47" s="24" t="str">
        <f t="shared" si="155"/>
        <v/>
      </c>
      <c r="FV47" s="24" t="str">
        <f t="shared" si="156"/>
        <v/>
      </c>
      <c r="FW47" s="24" t="str">
        <f t="shared" si="157"/>
        <v/>
      </c>
      <c r="FX47" s="24" t="str">
        <f t="shared" si="158"/>
        <v/>
      </c>
      <c r="FY47" s="24" t="str">
        <f t="shared" si="159"/>
        <v/>
      </c>
      <c r="FZ47" s="24" t="str">
        <f t="shared" si="160"/>
        <v/>
      </c>
      <c r="GA47" s="24" t="str">
        <f t="shared" si="161"/>
        <v/>
      </c>
      <c r="GB47" s="24" t="str">
        <f t="shared" si="162"/>
        <v/>
      </c>
      <c r="GC47" s="24" t="str">
        <f t="shared" si="163"/>
        <v/>
      </c>
      <c r="GD47" s="24" t="str">
        <f t="shared" si="164"/>
        <v/>
      </c>
      <c r="GE47" s="24" t="str">
        <f t="shared" si="165"/>
        <v/>
      </c>
      <c r="GF47" s="24" t="str">
        <f t="shared" si="166"/>
        <v/>
      </c>
      <c r="GG47" s="24" t="str">
        <f t="shared" si="167"/>
        <v/>
      </c>
      <c r="GH47" s="24" t="str">
        <f t="shared" si="168"/>
        <v/>
      </c>
    </row>
    <row r="48" spans="2:190" s="17" customFormat="1" ht="19.899999999999999" customHeight="1">
      <c r="B48" s="16" t="str">
        <f>IF('3 INPUT SAP DATA'!H52="","",'3 INPUT SAP DATA'!H52)</f>
        <v/>
      </c>
      <c r="C48" s="176" t="str">
        <f>IF($B48="", "", Data!D$22 - INDEX(SAP10TableU1, MATCH('3 INPUT SAP DATA'!$C$6, Data!$C$26:$C$47, 0), MATCH(SHD!BW$8, Data!$D$25:$O$25, 0)))</f>
        <v/>
      </c>
      <c r="D48" s="176" t="str">
        <f>IF($B48="", "", Data!E$22 - INDEX(SAP10TableU1, MATCH('3 INPUT SAP DATA'!$C$6, Data!$C$26:$C$47, 0), MATCH(SHD!BX$8, Data!$D$25:$O$25, 0)))</f>
        <v/>
      </c>
      <c r="E48" s="176" t="str">
        <f>IF($B48="", "", Data!F$22 - INDEX(SAP10TableU1, MATCH('3 INPUT SAP DATA'!$C$6, Data!$C$26:$C$47, 0), MATCH(SHD!BY$8, Data!$D$25:$O$25, 0)))</f>
        <v/>
      </c>
      <c r="F48" s="176" t="str">
        <f>IF($B48="", "", Data!G$22 - INDEX(SAP10TableU1, MATCH('3 INPUT SAP DATA'!$C$6, Data!$C$26:$C$47, 0), MATCH(SHD!BZ$8, Data!$D$25:$O$25, 0)))</f>
        <v/>
      </c>
      <c r="G48" s="176" t="str">
        <f>IF($B48="", "", Data!H$22 - INDEX(SAP10TableU1, MATCH('3 INPUT SAP DATA'!$C$6, Data!$C$26:$C$47, 0), MATCH(SHD!CA$8, Data!$D$25:$O$25, 0)))</f>
        <v/>
      </c>
      <c r="H48" s="176" t="str">
        <f>IF($B48="", "", Data!I$22 - INDEX(SAP10TableU1, MATCH('3 INPUT SAP DATA'!$C$6, Data!$C$26:$C$47, 0), MATCH(SHD!CB$8, Data!$D$25:$O$25, 0)))</f>
        <v/>
      </c>
      <c r="I48" s="176" t="str">
        <f>IF($B48="", "", Data!J$22 - INDEX(SAP10TableU1, MATCH('3 INPUT SAP DATA'!$C$6, Data!$C$26:$C$47, 0), MATCH(SHD!CC$8, Data!$D$25:$O$25, 0)))</f>
        <v/>
      </c>
      <c r="J48" s="176" t="str">
        <f>IF($B48="", "", Data!K$22 - INDEX(SAP10TableU1, MATCH('3 INPUT SAP DATA'!$C$6, Data!$C$26:$C$47, 0), MATCH(SHD!CD$8, Data!$D$25:$O$25, 0)))</f>
        <v/>
      </c>
      <c r="K48" s="176" t="str">
        <f>IF($B48="", "", Data!L$22 - INDEX(SAP10TableU1, MATCH('3 INPUT SAP DATA'!$C$6, Data!$C$26:$C$47, 0), MATCH(SHD!CE$8, Data!$D$25:$O$25, 0)))</f>
        <v/>
      </c>
      <c r="L48" s="176" t="str">
        <f>IF($B48="", "", Data!M$22 - INDEX(SAP10TableU1, MATCH('3 INPUT SAP DATA'!$C$6, Data!$C$26:$C$47, 0), MATCH(SHD!CF$8, Data!$D$25:$O$25, 0)))</f>
        <v/>
      </c>
      <c r="M48" s="176" t="str">
        <f>IF($B48="", "", Data!N$22 - INDEX(SAP10TableU1, MATCH('3 INPUT SAP DATA'!$C$6, Data!$C$26:$C$47, 0), MATCH(SHD!CG$8, Data!$D$25:$O$25, 0)))</f>
        <v/>
      </c>
      <c r="N48" s="176" t="str">
        <f>IF($B48="", "", Data!O$22 - INDEX(SAP10TableU1, MATCH('3 INPUT SAP DATA'!$C$6, Data!$C$26:$C$47, 0), MATCH(SHD!CH$8, Data!$D$25:$O$25, 0)))</f>
        <v/>
      </c>
      <c r="O48" s="24" t="str">
        <f>IF($B48="","",'Infiltration &amp; Ventilation'!H48*0.33*'Infiltration &amp; Ventilation'!$D48*C48*0.024*Data!D$18)</f>
        <v/>
      </c>
      <c r="P48" s="24" t="str">
        <f>IF($B48="","",'Infiltration &amp; Ventilation'!I48*0.33*'Infiltration &amp; Ventilation'!$D48*D48*0.024*Data!E$18)</f>
        <v/>
      </c>
      <c r="Q48" s="24" t="str">
        <f>IF($B48="","",'Infiltration &amp; Ventilation'!J48*0.33*'Infiltration &amp; Ventilation'!$D48*E48*0.024*Data!F$18)</f>
        <v/>
      </c>
      <c r="R48" s="24" t="str">
        <f>IF($B48="","",'Infiltration &amp; Ventilation'!K48*0.33*'Infiltration &amp; Ventilation'!$D48*F48*0.024*Data!G$18)</f>
        <v/>
      </c>
      <c r="S48" s="24" t="str">
        <f>IF($B48="","",'Infiltration &amp; Ventilation'!L48*0.33*'Infiltration &amp; Ventilation'!$D48*G48*0.024*Data!H$18)</f>
        <v/>
      </c>
      <c r="T48" s="24" t="str">
        <f>IF($B48="","",'Infiltration &amp; Ventilation'!M48*0.33*'Infiltration &amp; Ventilation'!$D48*H48*0.024*Data!I$18)</f>
        <v/>
      </c>
      <c r="U48" s="24" t="str">
        <f>IF($B48="","",'Infiltration &amp; Ventilation'!N48*0.33*'Infiltration &amp; Ventilation'!$D48*I48*0.024*Data!J$18)</f>
        <v/>
      </c>
      <c r="V48" s="24" t="str">
        <f>IF($B48="","",'Infiltration &amp; Ventilation'!O48*0.33*'Infiltration &amp; Ventilation'!$D48*J48*0.024*Data!K$18)</f>
        <v/>
      </c>
      <c r="W48" s="24" t="str">
        <f>IF($B48="","",'Infiltration &amp; Ventilation'!P48*0.33*'Infiltration &amp; Ventilation'!$D48*K48*0.024*Data!L$18)</f>
        <v/>
      </c>
      <c r="X48" s="24" t="str">
        <f>IF($B48="","",'Infiltration &amp; Ventilation'!Q48*0.33*'Infiltration &amp; Ventilation'!$D48*L48*0.024*Data!M$18)</f>
        <v/>
      </c>
      <c r="Y48" s="24" t="str">
        <f>IF($B48="","",'Infiltration &amp; Ventilation'!R48*0.33*'Infiltration &amp; Ventilation'!$D48*M48*0.024*Data!N$18)</f>
        <v/>
      </c>
      <c r="Z48" s="24" t="str">
        <f>IF($B48="","",'Infiltration &amp; Ventilation'!S48*0.33*'Infiltration &amp; Ventilation'!$D48*N48*0.024*Data!O$18)</f>
        <v/>
      </c>
      <c r="AA48" s="24" t="str">
        <f>IF($B48="","",'Infiltration &amp; Ventilation'!T48*0.33*'Infiltration &amp; Ventilation'!$D48*C48*0.024*Data!D$18*(100%+Data!$B$162))</f>
        <v/>
      </c>
      <c r="AB48" s="24" t="str">
        <f>IF($B48="","",'Infiltration &amp; Ventilation'!U48*0.33*'Infiltration &amp; Ventilation'!$D48*D48*0.024*Data!E$18*(100%+Data!$B$162))</f>
        <v/>
      </c>
      <c r="AC48" s="24" t="str">
        <f>IF($B48="","",'Infiltration &amp; Ventilation'!V48*0.33*'Infiltration &amp; Ventilation'!$D48*E48*0.024*Data!F$18*(100%+Data!$B$162))</f>
        <v/>
      </c>
      <c r="AD48" s="24" t="str">
        <f>IF($B48="","",'Infiltration &amp; Ventilation'!W48*0.33*'Infiltration &amp; Ventilation'!$D48*F48*0.024*Data!G$18*(100%+Data!$B$162))</f>
        <v/>
      </c>
      <c r="AE48" s="24" t="str">
        <f>IF($B48="","",'Infiltration &amp; Ventilation'!X48*0.33*'Infiltration &amp; Ventilation'!$D48*G48*0.024*Data!H$18*(100%+Data!$B$162))</f>
        <v/>
      </c>
      <c r="AF48" s="24" t="str">
        <f>IF($B48="","",'Infiltration &amp; Ventilation'!Y48*0.33*'Infiltration &amp; Ventilation'!$D48*H48*0.024*Data!I$18*(100%+Data!$B$162))</f>
        <v/>
      </c>
      <c r="AG48" s="24" t="str">
        <f>IF($B48="","",'Infiltration &amp; Ventilation'!Z48*0.33*'Infiltration &amp; Ventilation'!$D48*I48*0.024*Data!J$18*(100%+Data!$B$162))</f>
        <v/>
      </c>
      <c r="AH48" s="24" t="str">
        <f>IF($B48="","",'Infiltration &amp; Ventilation'!AA48*0.33*'Infiltration &amp; Ventilation'!$D48*J48*0.024*Data!K$18*(100%+Data!$B$162))</f>
        <v/>
      </c>
      <c r="AI48" s="24" t="str">
        <f>IF($B48="","",'Infiltration &amp; Ventilation'!AB48*0.33*'Infiltration &amp; Ventilation'!$D48*K48*0.024*Data!L$18*(100%+Data!$B$162))</f>
        <v/>
      </c>
      <c r="AJ48" s="24" t="str">
        <f>IF($B48="","",'Infiltration &amp; Ventilation'!AC48*0.33*'Infiltration &amp; Ventilation'!$D48*L48*0.024*Data!M$18*(100%+Data!$B$162))</f>
        <v/>
      </c>
      <c r="AK48" s="24" t="str">
        <f>IF($B48="","",'Infiltration &amp; Ventilation'!AD48*0.33*'Infiltration &amp; Ventilation'!$D48*M48*0.024*Data!N$18*(100%+Data!$B$162))</f>
        <v/>
      </c>
      <c r="AL48" s="24" t="str">
        <f>IF($B48="","",'Infiltration &amp; Ventilation'!AE48*0.33*'Infiltration &amp; Ventilation'!$D48*N48*0.024*Data!O$18*(100%+Data!$B$162))</f>
        <v/>
      </c>
      <c r="AM48" s="24" t="str">
        <f>IF($B48="","",'3 INPUT SAP DATA'!$U52*C48*0.024*Data!D$18*(100%+Data!$B$152))</f>
        <v/>
      </c>
      <c r="AN48" s="24" t="str">
        <f>IF($B48="","",'3 INPUT SAP DATA'!$U52*D48*0.024*Data!E$18*(100%+Data!$B$152))</f>
        <v/>
      </c>
      <c r="AO48" s="24" t="str">
        <f>IF($B48="","",'3 INPUT SAP DATA'!$U52*E48*0.024*Data!F$18*(100%+Data!$B$152))</f>
        <v/>
      </c>
      <c r="AP48" s="24" t="str">
        <f>IF($B48="","",'3 INPUT SAP DATA'!$U52*F48*0.024*Data!G$18*(100%+Data!$B$152))</f>
        <v/>
      </c>
      <c r="AQ48" s="24" t="str">
        <f>IF($B48="","",'3 INPUT SAP DATA'!$U52*G48*0.024*Data!H$18*(100%+Data!$B$152))</f>
        <v/>
      </c>
      <c r="AR48" s="24" t="str">
        <f>IF($B48="","",'3 INPUT SAP DATA'!$U52*H48*0.024*Data!I$18*(100%+Data!$B$152))</f>
        <v/>
      </c>
      <c r="AS48" s="24" t="str">
        <f>IF($B48="","",'3 INPUT SAP DATA'!$U52*I48*0.024*Data!J$18*(100%+Data!$B$152))</f>
        <v/>
      </c>
      <c r="AT48" s="24" t="str">
        <f>IF($B48="","",'3 INPUT SAP DATA'!$U52*J48*0.024*Data!K$18*(100%+Data!$B$152))</f>
        <v/>
      </c>
      <c r="AU48" s="24" t="str">
        <f>IF($B48="","",'3 INPUT SAP DATA'!$U52*K48*0.024*Data!L$18*(100%+Data!$B$152))</f>
        <v/>
      </c>
      <c r="AV48" s="24" t="str">
        <f>IF($B48="","",'3 INPUT SAP DATA'!$U52*L48*0.024*Data!M$18*(100%+Data!$B$152))</f>
        <v/>
      </c>
      <c r="AW48" s="24" t="str">
        <f>IF($B48="","",'3 INPUT SAP DATA'!$U52*M48*0.024*Data!N$18*(100%+Data!$B$152))</f>
        <v/>
      </c>
      <c r="AX48" s="24" t="str">
        <f>IF($B48="","",'3 INPUT SAP DATA'!$U52*N48*0.024*Data!O$18*(100%+Data!$B$152))</f>
        <v/>
      </c>
      <c r="AY48" s="24" t="str">
        <f>IF($B48="","",'3 INPUT SAP DATA'!V52*0.024*Data!D$18*Utilisation!BK48)</f>
        <v/>
      </c>
      <c r="AZ48" s="24" t="str">
        <f>IF($B48="","",'3 INPUT SAP DATA'!W52*0.024*Data!E$18*Utilisation!BL48)</f>
        <v/>
      </c>
      <c r="BA48" s="24" t="str">
        <f>IF($B48="","",'3 INPUT SAP DATA'!X52*0.024*Data!F$18*Utilisation!BM48)</f>
        <v/>
      </c>
      <c r="BB48" s="24" t="str">
        <f>IF($B48="","",'3 INPUT SAP DATA'!Y52*0.024*Data!G$18*Utilisation!BN48)</f>
        <v/>
      </c>
      <c r="BC48" s="24" t="str">
        <f>IF($B48="","",'3 INPUT SAP DATA'!Z52*0.024*Data!H$18*Utilisation!BO48)</f>
        <v/>
      </c>
      <c r="BD48" s="24" t="str">
        <f>IF($B48="","",'3 INPUT SAP DATA'!AA52*0.024*Data!I$18*Utilisation!BP48)</f>
        <v/>
      </c>
      <c r="BE48" s="24" t="str">
        <f>IF($B48="","",'3 INPUT SAP DATA'!AB52*0.024*Data!J$18*Utilisation!BQ48)</f>
        <v/>
      </c>
      <c r="BF48" s="24" t="str">
        <f>IF($B48="","",'3 INPUT SAP DATA'!AC52*0.024*Data!K$18*Utilisation!BR48)</f>
        <v/>
      </c>
      <c r="BG48" s="24" t="str">
        <f>IF($B48="","",'3 INPUT SAP DATA'!AD52*0.024*Data!L$18*Utilisation!BS48)</f>
        <v/>
      </c>
      <c r="BH48" s="24" t="str">
        <f>IF($B48="","",'3 INPUT SAP DATA'!AE52*0.024*Data!M$18*Utilisation!BT48)</f>
        <v/>
      </c>
      <c r="BI48" s="24" t="str">
        <f>IF($B48="","",'3 INPUT SAP DATA'!AF52*0.024*Data!N$18*Utilisation!BU48)</f>
        <v/>
      </c>
      <c r="BJ48" s="24" t="str">
        <f>IF($B48="","",'3 INPUT SAP DATA'!AG52*0.024*Data!O$18*Utilisation!BV48)</f>
        <v/>
      </c>
      <c r="BK48" s="24" t="str">
        <f>IF($B48="","",IHG!CI49*0.024*Data!D$18*Utilisation!BK48)</f>
        <v/>
      </c>
      <c r="BL48" s="24" t="str">
        <f>IF($B48="","",IHG!CJ49*0.024*Data!E$18*Utilisation!BL48)</f>
        <v/>
      </c>
      <c r="BM48" s="24" t="str">
        <f>IF($B48="","",IHG!CK49*0.024*Data!F$18*Utilisation!BM48)</f>
        <v/>
      </c>
      <c r="BN48" s="24" t="str">
        <f>IF($B48="","",IHG!CL49*0.024*Data!G$18*Utilisation!BN48)</f>
        <v/>
      </c>
      <c r="BO48" s="24" t="str">
        <f>IF($B48="","",IHG!CM49*0.024*Data!H$18*Utilisation!BO48)</f>
        <v/>
      </c>
      <c r="BP48" s="24" t="str">
        <f>IF($B48="","",IHG!CN49*0.024*Data!I$18*Utilisation!BP48)</f>
        <v/>
      </c>
      <c r="BQ48" s="24" t="str">
        <f>IF($B48="","",IHG!CO49*0.024*Data!J$18*Utilisation!BQ48)</f>
        <v/>
      </c>
      <c r="BR48" s="24" t="str">
        <f>IF($B48="","",IHG!CP49*0.024*Data!K$18*Utilisation!BR48)</f>
        <v/>
      </c>
      <c r="BS48" s="24" t="str">
        <f>IF($B48="","",IHG!CQ49*0.024*Data!L$18*Utilisation!BS48)</f>
        <v/>
      </c>
      <c r="BT48" s="24" t="str">
        <f>IF($B48="","",IHG!CR49*0.024*Data!M$18*Utilisation!BT48)</f>
        <v/>
      </c>
      <c r="BU48" s="24" t="str">
        <f>IF($B48="","",IHG!CS49*0.024*Data!N$18*Utilisation!BU48)</f>
        <v/>
      </c>
      <c r="BV48" s="24" t="str">
        <f>IF($B48="","",IHG!CT49*0.024*Data!O$18*Utilisation!BV48)</f>
        <v/>
      </c>
      <c r="BW48" s="24" t="str">
        <f t="shared" si="80"/>
        <v/>
      </c>
      <c r="BX48" s="24" t="str">
        <f t="shared" si="81"/>
        <v/>
      </c>
      <c r="BY48" s="24" t="str">
        <f t="shared" si="82"/>
        <v/>
      </c>
      <c r="BZ48" s="24" t="str">
        <f t="shared" si="83"/>
        <v/>
      </c>
      <c r="CA48" s="24" t="str">
        <f t="shared" si="84"/>
        <v/>
      </c>
      <c r="CB48" s="24" t="str">
        <f t="shared" si="85"/>
        <v/>
      </c>
      <c r="CC48" s="24" t="str">
        <f t="shared" si="86"/>
        <v/>
      </c>
      <c r="CD48" s="24" t="str">
        <f t="shared" si="87"/>
        <v/>
      </c>
      <c r="CE48" s="24" t="str">
        <f t="shared" si="88"/>
        <v/>
      </c>
      <c r="CF48" s="24" t="str">
        <f t="shared" si="89"/>
        <v/>
      </c>
      <c r="CG48" s="24" t="str">
        <f t="shared" si="90"/>
        <v/>
      </c>
      <c r="CH48" s="24" t="str">
        <f t="shared" si="91"/>
        <v/>
      </c>
      <c r="CI48" s="36"/>
      <c r="CJ48" s="85" t="str">
        <f>IF($B48="","",IF(BW48&lt;(SUM($BW48:$CH48)*Data!$B$170),Data!$B$171,100%))</f>
        <v/>
      </c>
      <c r="CK48" s="85" t="str">
        <f>IF($B48="","",IF(BX48&lt;(SUM($BW48:$CH48)*Data!$B$170),Data!$B$171,100%))</f>
        <v/>
      </c>
      <c r="CL48" s="85" t="str">
        <f>IF($B48="","",IF(BY48&lt;(SUM($BW48:$CH48)*Data!$B$170),Data!$B$171,100%))</f>
        <v/>
      </c>
      <c r="CM48" s="85" t="str">
        <f>IF($B48="","",IF(BZ48&lt;(SUM($BW48:$CH48)*Data!$B$170),Data!$B$171,100%))</f>
        <v/>
      </c>
      <c r="CN48" s="85" t="str">
        <f>IF($B48="","",IF(CA48&lt;(SUM($BW48:$CH48)*Data!$B$170),Data!$B$171,100%))</f>
        <v/>
      </c>
      <c r="CO48" s="85" t="str">
        <f>IF($B48="","",IF(CB48&lt;(SUM($BW48:$CH48)*Data!$B$170),Data!$B$171,100%))</f>
        <v/>
      </c>
      <c r="CP48" s="85" t="str">
        <f>IF($B48="","",IF(CC48&lt;(SUM($BW48:$CH48)*Data!$B$170),Data!$B$171,100%))</f>
        <v/>
      </c>
      <c r="CQ48" s="85" t="str">
        <f>IF($B48="","",IF(CD48&lt;(SUM($BW48:$CH48)*Data!$B$170),Data!$B$171,100%))</f>
        <v/>
      </c>
      <c r="CR48" s="85" t="str">
        <f>IF($B48="","",IF(CE48&lt;(SUM($BW48:$CH48)*Data!$B$170),Data!$B$171,100%))</f>
        <v/>
      </c>
      <c r="CS48" s="85" t="str">
        <f>IF($B48="","",IF(CF48&lt;(SUM($BW48:$CH48)*Data!$B$170),Data!$B$171,100%))</f>
        <v/>
      </c>
      <c r="CT48" s="85" t="str">
        <f>IF($B48="","",IF(CG48&lt;(SUM($BW48:$CH48)*Data!$B$170),Data!$B$171,100%))</f>
        <v/>
      </c>
      <c r="CU48" s="85" t="str">
        <f>IF($B48="","",IF(CH48&lt;(SUM($BW48:$CH48)*Data!$B$170),Data!$B$171,100%))</f>
        <v/>
      </c>
      <c r="CV48" s="39"/>
      <c r="CW48" s="24" t="str">
        <f t="shared" si="92"/>
        <v/>
      </c>
      <c r="CX48" s="24" t="str">
        <f t="shared" si="93"/>
        <v/>
      </c>
      <c r="CY48" s="24" t="str">
        <f t="shared" si="94"/>
        <v/>
      </c>
      <c r="CZ48" s="24" t="str">
        <f t="shared" si="95"/>
        <v/>
      </c>
      <c r="DA48" s="24" t="str">
        <f t="shared" si="96"/>
        <v/>
      </c>
      <c r="DB48" s="24" t="str">
        <f t="shared" si="97"/>
        <v/>
      </c>
      <c r="DC48" s="24" t="str">
        <f t="shared" si="98"/>
        <v/>
      </c>
      <c r="DD48" s="24" t="str">
        <f t="shared" si="99"/>
        <v/>
      </c>
      <c r="DE48" s="24" t="str">
        <f t="shared" si="100"/>
        <v/>
      </c>
      <c r="DF48" s="24" t="str">
        <f t="shared" si="101"/>
        <v/>
      </c>
      <c r="DG48" s="24" t="str">
        <f t="shared" si="102"/>
        <v/>
      </c>
      <c r="DH48" s="24" t="str">
        <f t="shared" si="103"/>
        <v/>
      </c>
      <c r="DI48" s="24" t="str">
        <f t="shared" si="104"/>
        <v/>
      </c>
      <c r="DJ48" s="24" t="str">
        <f t="shared" si="105"/>
        <v/>
      </c>
      <c r="DK48" s="24" t="str">
        <f t="shared" si="106"/>
        <v/>
      </c>
      <c r="DL48" s="24" t="str">
        <f t="shared" si="107"/>
        <v/>
      </c>
      <c r="DM48" s="24" t="str">
        <f t="shared" si="108"/>
        <v/>
      </c>
      <c r="DN48" s="24" t="str">
        <f t="shared" si="109"/>
        <v/>
      </c>
      <c r="DO48" s="24" t="str">
        <f t="shared" si="110"/>
        <v/>
      </c>
      <c r="DP48" s="24" t="str">
        <f t="shared" si="111"/>
        <v/>
      </c>
      <c r="DQ48" s="24" t="str">
        <f t="shared" si="112"/>
        <v/>
      </c>
      <c r="DR48" s="24" t="str">
        <f t="shared" si="113"/>
        <v/>
      </c>
      <c r="DS48" s="24" t="str">
        <f t="shared" si="114"/>
        <v/>
      </c>
      <c r="DT48" s="24" t="str">
        <f t="shared" si="115"/>
        <v/>
      </c>
      <c r="DU48" s="24" t="str">
        <f t="shared" si="116"/>
        <v/>
      </c>
      <c r="DV48" s="24" t="str">
        <f t="shared" si="117"/>
        <v/>
      </c>
      <c r="DW48" s="24" t="str">
        <f t="shared" si="118"/>
        <v/>
      </c>
      <c r="DX48" s="24" t="str">
        <f t="shared" si="119"/>
        <v/>
      </c>
      <c r="DY48" s="24" t="str">
        <f t="shared" si="120"/>
        <v/>
      </c>
      <c r="DZ48" s="24" t="str">
        <f t="shared" si="121"/>
        <v/>
      </c>
      <c r="EA48" s="24" t="str">
        <f t="shared" si="122"/>
        <v/>
      </c>
      <c r="EB48" s="24" t="str">
        <f t="shared" si="123"/>
        <v/>
      </c>
      <c r="EC48" s="24" t="str">
        <f t="shared" si="124"/>
        <v/>
      </c>
      <c r="ED48" s="24" t="str">
        <f t="shared" si="125"/>
        <v/>
      </c>
      <c r="EE48" s="24" t="str">
        <f t="shared" si="126"/>
        <v/>
      </c>
      <c r="EF48" s="24" t="str">
        <f t="shared" si="129"/>
        <v/>
      </c>
      <c r="EG48" s="24" t="str">
        <f t="shared" si="130"/>
        <v/>
      </c>
      <c r="EH48" s="24" t="str">
        <f t="shared" si="131"/>
        <v/>
      </c>
      <c r="EI48" s="85" t="str">
        <f t="shared" si="132"/>
        <v/>
      </c>
      <c r="EJ48" s="85" t="str">
        <f>IF($B48="","",MAX(0,EI48-Data!$B$166))</f>
        <v/>
      </c>
      <c r="EK48" s="88" t="str">
        <f>IF($B48="","",IF($EJ48&gt;0,
AY48*($EG48*Data!$B$166/$EH48),
AY48))</f>
        <v/>
      </c>
      <c r="EL48" s="88" t="str">
        <f>IF($B48="","",IF($EJ48&gt;0,
AZ48*($EG48*Data!$B$166/$EH48),
AZ48))</f>
        <v/>
      </c>
      <c r="EM48" s="88" t="str">
        <f>IF($B48="","",IF($EJ48&gt;0,
BA48*($EG48*Data!$B$166/$EH48),
BA48))</f>
        <v/>
      </c>
      <c r="EN48" s="88" t="str">
        <f>IF($B48="","",IF($EJ48&gt;0,
BB48*($EG48*Data!$B$166/$EH48),
BB48))</f>
        <v/>
      </c>
      <c r="EO48" s="88" t="str">
        <f>IF($B48="","",IF($EJ48&gt;0,
BC48*($EG48*Data!$B$166/$EH48),
BC48))</f>
        <v/>
      </c>
      <c r="EP48" s="88" t="str">
        <f>IF($B48="","",IF($EJ48&gt;0,
BD48*($EG48*Data!$B$166/$EH48),
BD48))</f>
        <v/>
      </c>
      <c r="EQ48" s="88" t="str">
        <f>IF($B48="","",IF($EJ48&gt;0,
BE48*($EG48*Data!$B$166/$EH48),
BE48))</f>
        <v/>
      </c>
      <c r="ER48" s="88" t="str">
        <f>IF($B48="","",IF($EJ48&gt;0,
BF48*($EG48*Data!$B$166/$EH48),
BF48))</f>
        <v/>
      </c>
      <c r="ES48" s="88" t="str">
        <f>IF($B48="","",IF($EJ48&gt;0,
BG48*($EG48*Data!$B$166/$EH48),
BG48))</f>
        <v/>
      </c>
      <c r="ET48" s="88" t="str">
        <f>IF($B48="","",IF($EJ48&gt;0,
BH48*($EG48*Data!$B$166/$EH48),
BH48))</f>
        <v/>
      </c>
      <c r="EU48" s="88" t="str">
        <f>IF($B48="","",IF($EJ48&gt;0,
BI48*($EG48*Data!$B$166/$EH48),
BI48))</f>
        <v/>
      </c>
      <c r="EV48" s="88" t="str">
        <f>IF($B48="","",IF($EJ48&gt;0,
BJ48*($EG48*Data!$B$166/$EH48),
BJ48))</f>
        <v/>
      </c>
      <c r="EW48" s="88" t="str">
        <f t="shared" si="127"/>
        <v/>
      </c>
      <c r="EX48" s="85" t="str">
        <f t="shared" si="128"/>
        <v/>
      </c>
      <c r="EY48" s="24" t="str">
        <f t="shared" si="133"/>
        <v/>
      </c>
      <c r="EZ48" s="24" t="str">
        <f t="shared" si="134"/>
        <v/>
      </c>
      <c r="FA48" s="24" t="str">
        <f t="shared" si="135"/>
        <v/>
      </c>
      <c r="FB48" s="24" t="str">
        <f t="shared" si="136"/>
        <v/>
      </c>
      <c r="FC48" s="24" t="str">
        <f t="shared" si="137"/>
        <v/>
      </c>
      <c r="FD48" s="24" t="str">
        <f t="shared" si="138"/>
        <v/>
      </c>
      <c r="FE48" s="24" t="str">
        <f t="shared" si="139"/>
        <v/>
      </c>
      <c r="FF48" s="24" t="str">
        <f t="shared" si="140"/>
        <v/>
      </c>
      <c r="FG48" s="24" t="str">
        <f t="shared" si="141"/>
        <v/>
      </c>
      <c r="FH48" s="24" t="str">
        <f t="shared" si="142"/>
        <v/>
      </c>
      <c r="FI48" s="24" t="str">
        <f t="shared" si="143"/>
        <v/>
      </c>
      <c r="FJ48" s="24" t="str">
        <f t="shared" si="144"/>
        <v/>
      </c>
      <c r="FK48" s="24" t="str">
        <f t="shared" si="145"/>
        <v/>
      </c>
      <c r="FL48" s="24" t="str">
        <f t="shared" si="146"/>
        <v/>
      </c>
      <c r="FM48" s="24" t="str">
        <f t="shared" si="147"/>
        <v/>
      </c>
      <c r="FN48" s="24" t="str">
        <f t="shared" si="148"/>
        <v/>
      </c>
      <c r="FO48" s="24" t="str">
        <f t="shared" si="149"/>
        <v/>
      </c>
      <c r="FP48" s="24" t="str">
        <f t="shared" si="150"/>
        <v/>
      </c>
      <c r="FQ48" s="24" t="str">
        <f t="shared" si="151"/>
        <v/>
      </c>
      <c r="FR48" s="24" t="str">
        <f t="shared" si="152"/>
        <v/>
      </c>
      <c r="FS48" s="24" t="str">
        <f t="shared" si="153"/>
        <v/>
      </c>
      <c r="FT48" s="24" t="str">
        <f t="shared" si="154"/>
        <v/>
      </c>
      <c r="FU48" s="24" t="str">
        <f t="shared" si="155"/>
        <v/>
      </c>
      <c r="FV48" s="24" t="str">
        <f t="shared" si="156"/>
        <v/>
      </c>
      <c r="FW48" s="24" t="str">
        <f t="shared" si="157"/>
        <v/>
      </c>
      <c r="FX48" s="24" t="str">
        <f t="shared" si="158"/>
        <v/>
      </c>
      <c r="FY48" s="24" t="str">
        <f t="shared" si="159"/>
        <v/>
      </c>
      <c r="FZ48" s="24" t="str">
        <f t="shared" si="160"/>
        <v/>
      </c>
      <c r="GA48" s="24" t="str">
        <f t="shared" si="161"/>
        <v/>
      </c>
      <c r="GB48" s="24" t="str">
        <f t="shared" si="162"/>
        <v/>
      </c>
      <c r="GC48" s="24" t="str">
        <f t="shared" si="163"/>
        <v/>
      </c>
      <c r="GD48" s="24" t="str">
        <f t="shared" si="164"/>
        <v/>
      </c>
      <c r="GE48" s="24" t="str">
        <f t="shared" si="165"/>
        <v/>
      </c>
      <c r="GF48" s="24" t="str">
        <f t="shared" si="166"/>
        <v/>
      </c>
      <c r="GG48" s="24" t="str">
        <f t="shared" si="167"/>
        <v/>
      </c>
      <c r="GH48" s="24" t="str">
        <f t="shared" si="168"/>
        <v/>
      </c>
    </row>
    <row r="49" spans="2:190" s="17" customFormat="1" ht="19.899999999999999" customHeight="1">
      <c r="B49" s="16" t="str">
        <f>IF('3 INPUT SAP DATA'!H53="","",'3 INPUT SAP DATA'!H53)</f>
        <v/>
      </c>
      <c r="C49" s="176" t="str">
        <f>IF($B49="", "", Data!D$22 - INDEX(SAP10TableU1, MATCH('3 INPUT SAP DATA'!$C$6, Data!$C$26:$C$47, 0), MATCH(SHD!BW$8, Data!$D$25:$O$25, 0)))</f>
        <v/>
      </c>
      <c r="D49" s="176" t="str">
        <f>IF($B49="", "", Data!E$22 - INDEX(SAP10TableU1, MATCH('3 INPUT SAP DATA'!$C$6, Data!$C$26:$C$47, 0), MATCH(SHD!BX$8, Data!$D$25:$O$25, 0)))</f>
        <v/>
      </c>
      <c r="E49" s="176" t="str">
        <f>IF($B49="", "", Data!F$22 - INDEX(SAP10TableU1, MATCH('3 INPUT SAP DATA'!$C$6, Data!$C$26:$C$47, 0), MATCH(SHD!BY$8, Data!$D$25:$O$25, 0)))</f>
        <v/>
      </c>
      <c r="F49" s="176" t="str">
        <f>IF($B49="", "", Data!G$22 - INDEX(SAP10TableU1, MATCH('3 INPUT SAP DATA'!$C$6, Data!$C$26:$C$47, 0), MATCH(SHD!BZ$8, Data!$D$25:$O$25, 0)))</f>
        <v/>
      </c>
      <c r="G49" s="176" t="str">
        <f>IF($B49="", "", Data!H$22 - INDEX(SAP10TableU1, MATCH('3 INPUT SAP DATA'!$C$6, Data!$C$26:$C$47, 0), MATCH(SHD!CA$8, Data!$D$25:$O$25, 0)))</f>
        <v/>
      </c>
      <c r="H49" s="176" t="str">
        <f>IF($B49="", "", Data!I$22 - INDEX(SAP10TableU1, MATCH('3 INPUT SAP DATA'!$C$6, Data!$C$26:$C$47, 0), MATCH(SHD!CB$8, Data!$D$25:$O$25, 0)))</f>
        <v/>
      </c>
      <c r="I49" s="176" t="str">
        <f>IF($B49="", "", Data!J$22 - INDEX(SAP10TableU1, MATCH('3 INPUT SAP DATA'!$C$6, Data!$C$26:$C$47, 0), MATCH(SHD!CC$8, Data!$D$25:$O$25, 0)))</f>
        <v/>
      </c>
      <c r="J49" s="176" t="str">
        <f>IF($B49="", "", Data!K$22 - INDEX(SAP10TableU1, MATCH('3 INPUT SAP DATA'!$C$6, Data!$C$26:$C$47, 0), MATCH(SHD!CD$8, Data!$D$25:$O$25, 0)))</f>
        <v/>
      </c>
      <c r="K49" s="176" t="str">
        <f>IF($B49="", "", Data!L$22 - INDEX(SAP10TableU1, MATCH('3 INPUT SAP DATA'!$C$6, Data!$C$26:$C$47, 0), MATCH(SHD!CE$8, Data!$D$25:$O$25, 0)))</f>
        <v/>
      </c>
      <c r="L49" s="176" t="str">
        <f>IF($B49="", "", Data!M$22 - INDEX(SAP10TableU1, MATCH('3 INPUT SAP DATA'!$C$6, Data!$C$26:$C$47, 0), MATCH(SHD!CF$8, Data!$D$25:$O$25, 0)))</f>
        <v/>
      </c>
      <c r="M49" s="176" t="str">
        <f>IF($B49="", "", Data!N$22 - INDEX(SAP10TableU1, MATCH('3 INPUT SAP DATA'!$C$6, Data!$C$26:$C$47, 0), MATCH(SHD!CG$8, Data!$D$25:$O$25, 0)))</f>
        <v/>
      </c>
      <c r="N49" s="176" t="str">
        <f>IF($B49="", "", Data!O$22 - INDEX(SAP10TableU1, MATCH('3 INPUT SAP DATA'!$C$6, Data!$C$26:$C$47, 0), MATCH(SHD!CH$8, Data!$D$25:$O$25, 0)))</f>
        <v/>
      </c>
      <c r="O49" s="24" t="str">
        <f>IF($B49="","",'Infiltration &amp; Ventilation'!H49*0.33*'Infiltration &amp; Ventilation'!$D49*C49*0.024*Data!D$18)</f>
        <v/>
      </c>
      <c r="P49" s="24" t="str">
        <f>IF($B49="","",'Infiltration &amp; Ventilation'!I49*0.33*'Infiltration &amp; Ventilation'!$D49*D49*0.024*Data!E$18)</f>
        <v/>
      </c>
      <c r="Q49" s="24" t="str">
        <f>IF($B49="","",'Infiltration &amp; Ventilation'!J49*0.33*'Infiltration &amp; Ventilation'!$D49*E49*0.024*Data!F$18)</f>
        <v/>
      </c>
      <c r="R49" s="24" t="str">
        <f>IF($B49="","",'Infiltration &amp; Ventilation'!K49*0.33*'Infiltration &amp; Ventilation'!$D49*F49*0.024*Data!G$18)</f>
        <v/>
      </c>
      <c r="S49" s="24" t="str">
        <f>IF($B49="","",'Infiltration &amp; Ventilation'!L49*0.33*'Infiltration &amp; Ventilation'!$D49*G49*0.024*Data!H$18)</f>
        <v/>
      </c>
      <c r="T49" s="24" t="str">
        <f>IF($B49="","",'Infiltration &amp; Ventilation'!M49*0.33*'Infiltration &amp; Ventilation'!$D49*H49*0.024*Data!I$18)</f>
        <v/>
      </c>
      <c r="U49" s="24" t="str">
        <f>IF($B49="","",'Infiltration &amp; Ventilation'!N49*0.33*'Infiltration &amp; Ventilation'!$D49*I49*0.024*Data!J$18)</f>
        <v/>
      </c>
      <c r="V49" s="24" t="str">
        <f>IF($B49="","",'Infiltration &amp; Ventilation'!O49*0.33*'Infiltration &amp; Ventilation'!$D49*J49*0.024*Data!K$18)</f>
        <v/>
      </c>
      <c r="W49" s="24" t="str">
        <f>IF($B49="","",'Infiltration &amp; Ventilation'!P49*0.33*'Infiltration &amp; Ventilation'!$D49*K49*0.024*Data!L$18)</f>
        <v/>
      </c>
      <c r="X49" s="24" t="str">
        <f>IF($B49="","",'Infiltration &amp; Ventilation'!Q49*0.33*'Infiltration &amp; Ventilation'!$D49*L49*0.024*Data!M$18)</f>
        <v/>
      </c>
      <c r="Y49" s="24" t="str">
        <f>IF($B49="","",'Infiltration &amp; Ventilation'!R49*0.33*'Infiltration &amp; Ventilation'!$D49*M49*0.024*Data!N$18)</f>
        <v/>
      </c>
      <c r="Z49" s="24" t="str">
        <f>IF($B49="","",'Infiltration &amp; Ventilation'!S49*0.33*'Infiltration &amp; Ventilation'!$D49*N49*0.024*Data!O$18)</f>
        <v/>
      </c>
      <c r="AA49" s="24" t="str">
        <f>IF($B49="","",'Infiltration &amp; Ventilation'!T49*0.33*'Infiltration &amp; Ventilation'!$D49*C49*0.024*Data!D$18*(100%+Data!$B$162))</f>
        <v/>
      </c>
      <c r="AB49" s="24" t="str">
        <f>IF($B49="","",'Infiltration &amp; Ventilation'!U49*0.33*'Infiltration &amp; Ventilation'!$D49*D49*0.024*Data!E$18*(100%+Data!$B$162))</f>
        <v/>
      </c>
      <c r="AC49" s="24" t="str">
        <f>IF($B49="","",'Infiltration &amp; Ventilation'!V49*0.33*'Infiltration &amp; Ventilation'!$D49*E49*0.024*Data!F$18*(100%+Data!$B$162))</f>
        <v/>
      </c>
      <c r="AD49" s="24" t="str">
        <f>IF($B49="","",'Infiltration &amp; Ventilation'!W49*0.33*'Infiltration &amp; Ventilation'!$D49*F49*0.024*Data!G$18*(100%+Data!$B$162))</f>
        <v/>
      </c>
      <c r="AE49" s="24" t="str">
        <f>IF($B49="","",'Infiltration &amp; Ventilation'!X49*0.33*'Infiltration &amp; Ventilation'!$D49*G49*0.024*Data!H$18*(100%+Data!$B$162))</f>
        <v/>
      </c>
      <c r="AF49" s="24" t="str">
        <f>IF($B49="","",'Infiltration &amp; Ventilation'!Y49*0.33*'Infiltration &amp; Ventilation'!$D49*H49*0.024*Data!I$18*(100%+Data!$B$162))</f>
        <v/>
      </c>
      <c r="AG49" s="24" t="str">
        <f>IF($B49="","",'Infiltration &amp; Ventilation'!Z49*0.33*'Infiltration &amp; Ventilation'!$D49*I49*0.024*Data!J$18*(100%+Data!$B$162))</f>
        <v/>
      </c>
      <c r="AH49" s="24" t="str">
        <f>IF($B49="","",'Infiltration &amp; Ventilation'!AA49*0.33*'Infiltration &amp; Ventilation'!$D49*J49*0.024*Data!K$18*(100%+Data!$B$162))</f>
        <v/>
      </c>
      <c r="AI49" s="24" t="str">
        <f>IF($B49="","",'Infiltration &amp; Ventilation'!AB49*0.33*'Infiltration &amp; Ventilation'!$D49*K49*0.024*Data!L$18*(100%+Data!$B$162))</f>
        <v/>
      </c>
      <c r="AJ49" s="24" t="str">
        <f>IF($B49="","",'Infiltration &amp; Ventilation'!AC49*0.33*'Infiltration &amp; Ventilation'!$D49*L49*0.024*Data!M$18*(100%+Data!$B$162))</f>
        <v/>
      </c>
      <c r="AK49" s="24" t="str">
        <f>IF($B49="","",'Infiltration &amp; Ventilation'!AD49*0.33*'Infiltration &amp; Ventilation'!$D49*M49*0.024*Data!N$18*(100%+Data!$B$162))</f>
        <v/>
      </c>
      <c r="AL49" s="24" t="str">
        <f>IF($B49="","",'Infiltration &amp; Ventilation'!AE49*0.33*'Infiltration &amp; Ventilation'!$D49*N49*0.024*Data!O$18*(100%+Data!$B$162))</f>
        <v/>
      </c>
      <c r="AM49" s="24" t="str">
        <f>IF($B49="","",'3 INPUT SAP DATA'!$U53*C49*0.024*Data!D$18*(100%+Data!$B$152))</f>
        <v/>
      </c>
      <c r="AN49" s="24" t="str">
        <f>IF($B49="","",'3 INPUT SAP DATA'!$U53*D49*0.024*Data!E$18*(100%+Data!$B$152))</f>
        <v/>
      </c>
      <c r="AO49" s="24" t="str">
        <f>IF($B49="","",'3 INPUT SAP DATA'!$U53*E49*0.024*Data!F$18*(100%+Data!$B$152))</f>
        <v/>
      </c>
      <c r="AP49" s="24" t="str">
        <f>IF($B49="","",'3 INPUT SAP DATA'!$U53*F49*0.024*Data!G$18*(100%+Data!$B$152))</f>
        <v/>
      </c>
      <c r="AQ49" s="24" t="str">
        <f>IF($B49="","",'3 INPUT SAP DATA'!$U53*G49*0.024*Data!H$18*(100%+Data!$B$152))</f>
        <v/>
      </c>
      <c r="AR49" s="24" t="str">
        <f>IF($B49="","",'3 INPUT SAP DATA'!$U53*H49*0.024*Data!I$18*(100%+Data!$B$152))</f>
        <v/>
      </c>
      <c r="AS49" s="24" t="str">
        <f>IF($B49="","",'3 INPUT SAP DATA'!$U53*I49*0.024*Data!J$18*(100%+Data!$B$152))</f>
        <v/>
      </c>
      <c r="AT49" s="24" t="str">
        <f>IF($B49="","",'3 INPUT SAP DATA'!$U53*J49*0.024*Data!K$18*(100%+Data!$B$152))</f>
        <v/>
      </c>
      <c r="AU49" s="24" t="str">
        <f>IF($B49="","",'3 INPUT SAP DATA'!$U53*K49*0.024*Data!L$18*(100%+Data!$B$152))</f>
        <v/>
      </c>
      <c r="AV49" s="24" t="str">
        <f>IF($B49="","",'3 INPUT SAP DATA'!$U53*L49*0.024*Data!M$18*(100%+Data!$B$152))</f>
        <v/>
      </c>
      <c r="AW49" s="24" t="str">
        <f>IF($B49="","",'3 INPUT SAP DATA'!$U53*M49*0.024*Data!N$18*(100%+Data!$B$152))</f>
        <v/>
      </c>
      <c r="AX49" s="24" t="str">
        <f>IF($B49="","",'3 INPUT SAP DATA'!$U53*N49*0.024*Data!O$18*(100%+Data!$B$152))</f>
        <v/>
      </c>
      <c r="AY49" s="24" t="str">
        <f>IF($B49="","",'3 INPUT SAP DATA'!V53*0.024*Data!D$18*Utilisation!BK49)</f>
        <v/>
      </c>
      <c r="AZ49" s="24" t="str">
        <f>IF($B49="","",'3 INPUT SAP DATA'!W53*0.024*Data!E$18*Utilisation!BL49)</f>
        <v/>
      </c>
      <c r="BA49" s="24" t="str">
        <f>IF($B49="","",'3 INPUT SAP DATA'!X53*0.024*Data!F$18*Utilisation!BM49)</f>
        <v/>
      </c>
      <c r="BB49" s="24" t="str">
        <f>IF($B49="","",'3 INPUT SAP DATA'!Y53*0.024*Data!G$18*Utilisation!BN49)</f>
        <v/>
      </c>
      <c r="BC49" s="24" t="str">
        <f>IF($B49="","",'3 INPUT SAP DATA'!Z53*0.024*Data!H$18*Utilisation!BO49)</f>
        <v/>
      </c>
      <c r="BD49" s="24" t="str">
        <f>IF($B49="","",'3 INPUT SAP DATA'!AA53*0.024*Data!I$18*Utilisation!BP49)</f>
        <v/>
      </c>
      <c r="BE49" s="24" t="str">
        <f>IF($B49="","",'3 INPUT SAP DATA'!AB53*0.024*Data!J$18*Utilisation!BQ49)</f>
        <v/>
      </c>
      <c r="BF49" s="24" t="str">
        <f>IF($B49="","",'3 INPUT SAP DATA'!AC53*0.024*Data!K$18*Utilisation!BR49)</f>
        <v/>
      </c>
      <c r="BG49" s="24" t="str">
        <f>IF($B49="","",'3 INPUT SAP DATA'!AD53*0.024*Data!L$18*Utilisation!BS49)</f>
        <v/>
      </c>
      <c r="BH49" s="24" t="str">
        <f>IF($B49="","",'3 INPUT SAP DATA'!AE53*0.024*Data!M$18*Utilisation!BT49)</f>
        <v/>
      </c>
      <c r="BI49" s="24" t="str">
        <f>IF($B49="","",'3 INPUT SAP DATA'!AF53*0.024*Data!N$18*Utilisation!BU49)</f>
        <v/>
      </c>
      <c r="BJ49" s="24" t="str">
        <f>IF($B49="","",'3 INPUT SAP DATA'!AG53*0.024*Data!O$18*Utilisation!BV49)</f>
        <v/>
      </c>
      <c r="BK49" s="24" t="str">
        <f>IF($B49="","",IHG!CI50*0.024*Data!D$18*Utilisation!BK49)</f>
        <v/>
      </c>
      <c r="BL49" s="24" t="str">
        <f>IF($B49="","",IHG!CJ50*0.024*Data!E$18*Utilisation!BL49)</f>
        <v/>
      </c>
      <c r="BM49" s="24" t="str">
        <f>IF($B49="","",IHG!CK50*0.024*Data!F$18*Utilisation!BM49)</f>
        <v/>
      </c>
      <c r="BN49" s="24" t="str">
        <f>IF($B49="","",IHG!CL50*0.024*Data!G$18*Utilisation!BN49)</f>
        <v/>
      </c>
      <c r="BO49" s="24" t="str">
        <f>IF($B49="","",IHG!CM50*0.024*Data!H$18*Utilisation!BO49)</f>
        <v/>
      </c>
      <c r="BP49" s="24" t="str">
        <f>IF($B49="","",IHG!CN50*0.024*Data!I$18*Utilisation!BP49)</f>
        <v/>
      </c>
      <c r="BQ49" s="24" t="str">
        <f>IF($B49="","",IHG!CO50*0.024*Data!J$18*Utilisation!BQ49)</f>
        <v/>
      </c>
      <c r="BR49" s="24" t="str">
        <f>IF($B49="","",IHG!CP50*0.024*Data!K$18*Utilisation!BR49)</f>
        <v/>
      </c>
      <c r="BS49" s="24" t="str">
        <f>IF($B49="","",IHG!CQ50*0.024*Data!L$18*Utilisation!BS49)</f>
        <v/>
      </c>
      <c r="BT49" s="24" t="str">
        <f>IF($B49="","",IHG!CR50*0.024*Data!M$18*Utilisation!BT49)</f>
        <v/>
      </c>
      <c r="BU49" s="24" t="str">
        <f>IF($B49="","",IHG!CS50*0.024*Data!N$18*Utilisation!BU49)</f>
        <v/>
      </c>
      <c r="BV49" s="24" t="str">
        <f>IF($B49="","",IHG!CT50*0.024*Data!O$18*Utilisation!BV49)</f>
        <v/>
      </c>
      <c r="BW49" s="24" t="str">
        <f t="shared" si="80"/>
        <v/>
      </c>
      <c r="BX49" s="24" t="str">
        <f t="shared" si="81"/>
        <v/>
      </c>
      <c r="BY49" s="24" t="str">
        <f t="shared" si="82"/>
        <v/>
      </c>
      <c r="BZ49" s="24" t="str">
        <f t="shared" si="83"/>
        <v/>
      </c>
      <c r="CA49" s="24" t="str">
        <f t="shared" si="84"/>
        <v/>
      </c>
      <c r="CB49" s="24" t="str">
        <f t="shared" si="85"/>
        <v/>
      </c>
      <c r="CC49" s="24" t="str">
        <f t="shared" si="86"/>
        <v/>
      </c>
      <c r="CD49" s="24" t="str">
        <f t="shared" si="87"/>
        <v/>
      </c>
      <c r="CE49" s="24" t="str">
        <f t="shared" si="88"/>
        <v/>
      </c>
      <c r="CF49" s="24" t="str">
        <f t="shared" si="89"/>
        <v/>
      </c>
      <c r="CG49" s="24" t="str">
        <f t="shared" si="90"/>
        <v/>
      </c>
      <c r="CH49" s="24" t="str">
        <f t="shared" si="91"/>
        <v/>
      </c>
      <c r="CI49" s="36"/>
      <c r="CJ49" s="85" t="str">
        <f>IF($B49="","",IF(BW49&lt;(SUM($BW49:$CH49)*Data!$B$170),Data!$B$171,100%))</f>
        <v/>
      </c>
      <c r="CK49" s="85" t="str">
        <f>IF($B49="","",IF(BX49&lt;(SUM($BW49:$CH49)*Data!$B$170),Data!$B$171,100%))</f>
        <v/>
      </c>
      <c r="CL49" s="85" t="str">
        <f>IF($B49="","",IF(BY49&lt;(SUM($BW49:$CH49)*Data!$B$170),Data!$B$171,100%))</f>
        <v/>
      </c>
      <c r="CM49" s="85" t="str">
        <f>IF($B49="","",IF(BZ49&lt;(SUM($BW49:$CH49)*Data!$B$170),Data!$B$171,100%))</f>
        <v/>
      </c>
      <c r="CN49" s="85" t="str">
        <f>IF($B49="","",IF(CA49&lt;(SUM($BW49:$CH49)*Data!$B$170),Data!$B$171,100%))</f>
        <v/>
      </c>
      <c r="CO49" s="85" t="str">
        <f>IF($B49="","",IF(CB49&lt;(SUM($BW49:$CH49)*Data!$B$170),Data!$B$171,100%))</f>
        <v/>
      </c>
      <c r="CP49" s="85" t="str">
        <f>IF($B49="","",IF(CC49&lt;(SUM($BW49:$CH49)*Data!$B$170),Data!$B$171,100%))</f>
        <v/>
      </c>
      <c r="CQ49" s="85" t="str">
        <f>IF($B49="","",IF(CD49&lt;(SUM($BW49:$CH49)*Data!$B$170),Data!$B$171,100%))</f>
        <v/>
      </c>
      <c r="CR49" s="85" t="str">
        <f>IF($B49="","",IF(CE49&lt;(SUM($BW49:$CH49)*Data!$B$170),Data!$B$171,100%))</f>
        <v/>
      </c>
      <c r="CS49" s="85" t="str">
        <f>IF($B49="","",IF(CF49&lt;(SUM($BW49:$CH49)*Data!$B$170),Data!$B$171,100%))</f>
        <v/>
      </c>
      <c r="CT49" s="85" t="str">
        <f>IF($B49="","",IF(CG49&lt;(SUM($BW49:$CH49)*Data!$B$170),Data!$B$171,100%))</f>
        <v/>
      </c>
      <c r="CU49" s="85" t="str">
        <f>IF($B49="","",IF(CH49&lt;(SUM($BW49:$CH49)*Data!$B$170),Data!$B$171,100%))</f>
        <v/>
      </c>
      <c r="CV49" s="39"/>
      <c r="CW49" s="24" t="str">
        <f t="shared" si="92"/>
        <v/>
      </c>
      <c r="CX49" s="24" t="str">
        <f t="shared" si="93"/>
        <v/>
      </c>
      <c r="CY49" s="24" t="str">
        <f t="shared" si="94"/>
        <v/>
      </c>
      <c r="CZ49" s="24" t="str">
        <f t="shared" si="95"/>
        <v/>
      </c>
      <c r="DA49" s="24" t="str">
        <f t="shared" si="96"/>
        <v/>
      </c>
      <c r="DB49" s="24" t="str">
        <f t="shared" si="97"/>
        <v/>
      </c>
      <c r="DC49" s="24" t="str">
        <f t="shared" si="98"/>
        <v/>
      </c>
      <c r="DD49" s="24" t="str">
        <f t="shared" si="99"/>
        <v/>
      </c>
      <c r="DE49" s="24" t="str">
        <f t="shared" si="100"/>
        <v/>
      </c>
      <c r="DF49" s="24" t="str">
        <f t="shared" si="101"/>
        <v/>
      </c>
      <c r="DG49" s="24" t="str">
        <f t="shared" si="102"/>
        <v/>
      </c>
      <c r="DH49" s="24" t="str">
        <f t="shared" si="103"/>
        <v/>
      </c>
      <c r="DI49" s="24" t="str">
        <f t="shared" si="104"/>
        <v/>
      </c>
      <c r="DJ49" s="24" t="str">
        <f t="shared" si="105"/>
        <v/>
      </c>
      <c r="DK49" s="24" t="str">
        <f t="shared" si="106"/>
        <v/>
      </c>
      <c r="DL49" s="24" t="str">
        <f t="shared" si="107"/>
        <v/>
      </c>
      <c r="DM49" s="24" t="str">
        <f t="shared" si="108"/>
        <v/>
      </c>
      <c r="DN49" s="24" t="str">
        <f t="shared" si="109"/>
        <v/>
      </c>
      <c r="DO49" s="24" t="str">
        <f t="shared" si="110"/>
        <v/>
      </c>
      <c r="DP49" s="24" t="str">
        <f t="shared" si="111"/>
        <v/>
      </c>
      <c r="DQ49" s="24" t="str">
        <f t="shared" si="112"/>
        <v/>
      </c>
      <c r="DR49" s="24" t="str">
        <f t="shared" si="113"/>
        <v/>
      </c>
      <c r="DS49" s="24" t="str">
        <f t="shared" si="114"/>
        <v/>
      </c>
      <c r="DT49" s="24" t="str">
        <f t="shared" si="115"/>
        <v/>
      </c>
      <c r="DU49" s="24" t="str">
        <f t="shared" si="116"/>
        <v/>
      </c>
      <c r="DV49" s="24" t="str">
        <f t="shared" si="117"/>
        <v/>
      </c>
      <c r="DW49" s="24" t="str">
        <f t="shared" si="118"/>
        <v/>
      </c>
      <c r="DX49" s="24" t="str">
        <f t="shared" si="119"/>
        <v/>
      </c>
      <c r="DY49" s="24" t="str">
        <f t="shared" si="120"/>
        <v/>
      </c>
      <c r="DZ49" s="24" t="str">
        <f t="shared" si="121"/>
        <v/>
      </c>
      <c r="EA49" s="24" t="str">
        <f t="shared" si="122"/>
        <v/>
      </c>
      <c r="EB49" s="24" t="str">
        <f t="shared" si="123"/>
        <v/>
      </c>
      <c r="EC49" s="24" t="str">
        <f t="shared" si="124"/>
        <v/>
      </c>
      <c r="ED49" s="24" t="str">
        <f t="shared" si="125"/>
        <v/>
      </c>
      <c r="EE49" s="24" t="str">
        <f t="shared" si="126"/>
        <v/>
      </c>
      <c r="EF49" s="24" t="str">
        <f t="shared" si="129"/>
        <v/>
      </c>
      <c r="EG49" s="24" t="str">
        <f t="shared" si="130"/>
        <v/>
      </c>
      <c r="EH49" s="24" t="str">
        <f t="shared" si="131"/>
        <v/>
      </c>
      <c r="EI49" s="85" t="str">
        <f t="shared" si="132"/>
        <v/>
      </c>
      <c r="EJ49" s="85" t="str">
        <f>IF($B49="","",MAX(0,EI49-Data!$B$166))</f>
        <v/>
      </c>
      <c r="EK49" s="88" t="str">
        <f>IF($B49="","",IF($EJ49&gt;0,
AY49*($EG49*Data!$B$166/$EH49),
AY49))</f>
        <v/>
      </c>
      <c r="EL49" s="88" t="str">
        <f>IF($B49="","",IF($EJ49&gt;0,
AZ49*($EG49*Data!$B$166/$EH49),
AZ49))</f>
        <v/>
      </c>
      <c r="EM49" s="88" t="str">
        <f>IF($B49="","",IF($EJ49&gt;0,
BA49*($EG49*Data!$B$166/$EH49),
BA49))</f>
        <v/>
      </c>
      <c r="EN49" s="88" t="str">
        <f>IF($B49="","",IF($EJ49&gt;0,
BB49*($EG49*Data!$B$166/$EH49),
BB49))</f>
        <v/>
      </c>
      <c r="EO49" s="88" t="str">
        <f>IF($B49="","",IF($EJ49&gt;0,
BC49*($EG49*Data!$B$166/$EH49),
BC49))</f>
        <v/>
      </c>
      <c r="EP49" s="88" t="str">
        <f>IF($B49="","",IF($EJ49&gt;0,
BD49*($EG49*Data!$B$166/$EH49),
BD49))</f>
        <v/>
      </c>
      <c r="EQ49" s="88" t="str">
        <f>IF($B49="","",IF($EJ49&gt;0,
BE49*($EG49*Data!$B$166/$EH49),
BE49))</f>
        <v/>
      </c>
      <c r="ER49" s="88" t="str">
        <f>IF($B49="","",IF($EJ49&gt;0,
BF49*($EG49*Data!$B$166/$EH49),
BF49))</f>
        <v/>
      </c>
      <c r="ES49" s="88" t="str">
        <f>IF($B49="","",IF($EJ49&gt;0,
BG49*($EG49*Data!$B$166/$EH49),
BG49))</f>
        <v/>
      </c>
      <c r="ET49" s="88" t="str">
        <f>IF($B49="","",IF($EJ49&gt;0,
BH49*($EG49*Data!$B$166/$EH49),
BH49))</f>
        <v/>
      </c>
      <c r="EU49" s="88" t="str">
        <f>IF($B49="","",IF($EJ49&gt;0,
BI49*($EG49*Data!$B$166/$EH49),
BI49))</f>
        <v/>
      </c>
      <c r="EV49" s="88" t="str">
        <f>IF($B49="","",IF($EJ49&gt;0,
BJ49*($EG49*Data!$B$166/$EH49),
BJ49))</f>
        <v/>
      </c>
      <c r="EW49" s="88" t="str">
        <f t="shared" si="127"/>
        <v/>
      </c>
      <c r="EX49" s="85" t="str">
        <f t="shared" si="128"/>
        <v/>
      </c>
      <c r="EY49" s="24" t="str">
        <f t="shared" si="133"/>
        <v/>
      </c>
      <c r="EZ49" s="24" t="str">
        <f t="shared" si="134"/>
        <v/>
      </c>
      <c r="FA49" s="24" t="str">
        <f t="shared" si="135"/>
        <v/>
      </c>
      <c r="FB49" s="24" t="str">
        <f t="shared" si="136"/>
        <v/>
      </c>
      <c r="FC49" s="24" t="str">
        <f t="shared" si="137"/>
        <v/>
      </c>
      <c r="FD49" s="24" t="str">
        <f t="shared" si="138"/>
        <v/>
      </c>
      <c r="FE49" s="24" t="str">
        <f t="shared" si="139"/>
        <v/>
      </c>
      <c r="FF49" s="24" t="str">
        <f t="shared" si="140"/>
        <v/>
      </c>
      <c r="FG49" s="24" t="str">
        <f t="shared" si="141"/>
        <v/>
      </c>
      <c r="FH49" s="24" t="str">
        <f t="shared" si="142"/>
        <v/>
      </c>
      <c r="FI49" s="24" t="str">
        <f t="shared" si="143"/>
        <v/>
      </c>
      <c r="FJ49" s="24" t="str">
        <f t="shared" si="144"/>
        <v/>
      </c>
      <c r="FK49" s="24" t="str">
        <f t="shared" si="145"/>
        <v/>
      </c>
      <c r="FL49" s="24" t="str">
        <f t="shared" si="146"/>
        <v/>
      </c>
      <c r="FM49" s="24" t="str">
        <f t="shared" si="147"/>
        <v/>
      </c>
      <c r="FN49" s="24" t="str">
        <f t="shared" si="148"/>
        <v/>
      </c>
      <c r="FO49" s="24" t="str">
        <f t="shared" si="149"/>
        <v/>
      </c>
      <c r="FP49" s="24" t="str">
        <f t="shared" si="150"/>
        <v/>
      </c>
      <c r="FQ49" s="24" t="str">
        <f t="shared" si="151"/>
        <v/>
      </c>
      <c r="FR49" s="24" t="str">
        <f t="shared" si="152"/>
        <v/>
      </c>
      <c r="FS49" s="24" t="str">
        <f t="shared" si="153"/>
        <v/>
      </c>
      <c r="FT49" s="24" t="str">
        <f t="shared" si="154"/>
        <v/>
      </c>
      <c r="FU49" s="24" t="str">
        <f t="shared" si="155"/>
        <v/>
      </c>
      <c r="FV49" s="24" t="str">
        <f t="shared" si="156"/>
        <v/>
      </c>
      <c r="FW49" s="24" t="str">
        <f t="shared" si="157"/>
        <v/>
      </c>
      <c r="FX49" s="24" t="str">
        <f t="shared" si="158"/>
        <v/>
      </c>
      <c r="FY49" s="24" t="str">
        <f t="shared" si="159"/>
        <v/>
      </c>
      <c r="FZ49" s="24" t="str">
        <f t="shared" si="160"/>
        <v/>
      </c>
      <c r="GA49" s="24" t="str">
        <f t="shared" si="161"/>
        <v/>
      </c>
      <c r="GB49" s="24" t="str">
        <f t="shared" si="162"/>
        <v/>
      </c>
      <c r="GC49" s="24" t="str">
        <f t="shared" si="163"/>
        <v/>
      </c>
      <c r="GD49" s="24" t="str">
        <f t="shared" si="164"/>
        <v/>
      </c>
      <c r="GE49" s="24" t="str">
        <f t="shared" si="165"/>
        <v/>
      </c>
      <c r="GF49" s="24" t="str">
        <f t="shared" si="166"/>
        <v/>
      </c>
      <c r="GG49" s="24" t="str">
        <f t="shared" si="167"/>
        <v/>
      </c>
      <c r="GH49" s="24" t="str">
        <f t="shared" si="168"/>
        <v/>
      </c>
    </row>
    <row r="50" spans="2:190" s="17" customFormat="1" ht="19.899999999999999" customHeight="1">
      <c r="B50" s="16" t="str">
        <f>IF('3 INPUT SAP DATA'!H54="","",'3 INPUT SAP DATA'!H54)</f>
        <v/>
      </c>
      <c r="C50" s="176" t="str">
        <f>IF($B50="", "", Data!D$22 - INDEX(SAP10TableU1, MATCH('3 INPUT SAP DATA'!$C$6, Data!$C$26:$C$47, 0), MATCH(SHD!BW$8, Data!$D$25:$O$25, 0)))</f>
        <v/>
      </c>
      <c r="D50" s="176" t="str">
        <f>IF($B50="", "", Data!E$22 - INDEX(SAP10TableU1, MATCH('3 INPUT SAP DATA'!$C$6, Data!$C$26:$C$47, 0), MATCH(SHD!BX$8, Data!$D$25:$O$25, 0)))</f>
        <v/>
      </c>
      <c r="E50" s="176" t="str">
        <f>IF($B50="", "", Data!F$22 - INDEX(SAP10TableU1, MATCH('3 INPUT SAP DATA'!$C$6, Data!$C$26:$C$47, 0), MATCH(SHD!BY$8, Data!$D$25:$O$25, 0)))</f>
        <v/>
      </c>
      <c r="F50" s="176" t="str">
        <f>IF($B50="", "", Data!G$22 - INDEX(SAP10TableU1, MATCH('3 INPUT SAP DATA'!$C$6, Data!$C$26:$C$47, 0), MATCH(SHD!BZ$8, Data!$D$25:$O$25, 0)))</f>
        <v/>
      </c>
      <c r="G50" s="176" t="str">
        <f>IF($B50="", "", Data!H$22 - INDEX(SAP10TableU1, MATCH('3 INPUT SAP DATA'!$C$6, Data!$C$26:$C$47, 0), MATCH(SHD!CA$8, Data!$D$25:$O$25, 0)))</f>
        <v/>
      </c>
      <c r="H50" s="176" t="str">
        <f>IF($B50="", "", Data!I$22 - INDEX(SAP10TableU1, MATCH('3 INPUT SAP DATA'!$C$6, Data!$C$26:$C$47, 0), MATCH(SHD!CB$8, Data!$D$25:$O$25, 0)))</f>
        <v/>
      </c>
      <c r="I50" s="176" t="str">
        <f>IF($B50="", "", Data!J$22 - INDEX(SAP10TableU1, MATCH('3 INPUT SAP DATA'!$C$6, Data!$C$26:$C$47, 0), MATCH(SHD!CC$8, Data!$D$25:$O$25, 0)))</f>
        <v/>
      </c>
      <c r="J50" s="176" t="str">
        <f>IF($B50="", "", Data!K$22 - INDEX(SAP10TableU1, MATCH('3 INPUT SAP DATA'!$C$6, Data!$C$26:$C$47, 0), MATCH(SHD!CD$8, Data!$D$25:$O$25, 0)))</f>
        <v/>
      </c>
      <c r="K50" s="176" t="str">
        <f>IF($B50="", "", Data!L$22 - INDEX(SAP10TableU1, MATCH('3 INPUT SAP DATA'!$C$6, Data!$C$26:$C$47, 0), MATCH(SHD!CE$8, Data!$D$25:$O$25, 0)))</f>
        <v/>
      </c>
      <c r="L50" s="176" t="str">
        <f>IF($B50="", "", Data!M$22 - INDEX(SAP10TableU1, MATCH('3 INPUT SAP DATA'!$C$6, Data!$C$26:$C$47, 0), MATCH(SHD!CF$8, Data!$D$25:$O$25, 0)))</f>
        <v/>
      </c>
      <c r="M50" s="176" t="str">
        <f>IF($B50="", "", Data!N$22 - INDEX(SAP10TableU1, MATCH('3 INPUT SAP DATA'!$C$6, Data!$C$26:$C$47, 0), MATCH(SHD!CG$8, Data!$D$25:$O$25, 0)))</f>
        <v/>
      </c>
      <c r="N50" s="176" t="str">
        <f>IF($B50="", "", Data!O$22 - INDEX(SAP10TableU1, MATCH('3 INPUT SAP DATA'!$C$6, Data!$C$26:$C$47, 0), MATCH(SHD!CH$8, Data!$D$25:$O$25, 0)))</f>
        <v/>
      </c>
      <c r="O50" s="24" t="str">
        <f>IF($B50="","",'Infiltration &amp; Ventilation'!H50*0.33*'Infiltration &amp; Ventilation'!$D50*C50*0.024*Data!D$18)</f>
        <v/>
      </c>
      <c r="P50" s="24" t="str">
        <f>IF($B50="","",'Infiltration &amp; Ventilation'!I50*0.33*'Infiltration &amp; Ventilation'!$D50*D50*0.024*Data!E$18)</f>
        <v/>
      </c>
      <c r="Q50" s="24" t="str">
        <f>IF($B50="","",'Infiltration &amp; Ventilation'!J50*0.33*'Infiltration &amp; Ventilation'!$D50*E50*0.024*Data!F$18)</f>
        <v/>
      </c>
      <c r="R50" s="24" t="str">
        <f>IF($B50="","",'Infiltration &amp; Ventilation'!K50*0.33*'Infiltration &amp; Ventilation'!$D50*F50*0.024*Data!G$18)</f>
        <v/>
      </c>
      <c r="S50" s="24" t="str">
        <f>IF($B50="","",'Infiltration &amp; Ventilation'!L50*0.33*'Infiltration &amp; Ventilation'!$D50*G50*0.024*Data!H$18)</f>
        <v/>
      </c>
      <c r="T50" s="24" t="str">
        <f>IF($B50="","",'Infiltration &amp; Ventilation'!M50*0.33*'Infiltration &amp; Ventilation'!$D50*H50*0.024*Data!I$18)</f>
        <v/>
      </c>
      <c r="U50" s="24" t="str">
        <f>IF($B50="","",'Infiltration &amp; Ventilation'!N50*0.33*'Infiltration &amp; Ventilation'!$D50*I50*0.024*Data!J$18)</f>
        <v/>
      </c>
      <c r="V50" s="24" t="str">
        <f>IF($B50="","",'Infiltration &amp; Ventilation'!O50*0.33*'Infiltration &amp; Ventilation'!$D50*J50*0.024*Data!K$18)</f>
        <v/>
      </c>
      <c r="W50" s="24" t="str">
        <f>IF($B50="","",'Infiltration &amp; Ventilation'!P50*0.33*'Infiltration &amp; Ventilation'!$D50*K50*0.024*Data!L$18)</f>
        <v/>
      </c>
      <c r="X50" s="24" t="str">
        <f>IF($B50="","",'Infiltration &amp; Ventilation'!Q50*0.33*'Infiltration &amp; Ventilation'!$D50*L50*0.024*Data!M$18)</f>
        <v/>
      </c>
      <c r="Y50" s="24" t="str">
        <f>IF($B50="","",'Infiltration &amp; Ventilation'!R50*0.33*'Infiltration &amp; Ventilation'!$D50*M50*0.024*Data!N$18)</f>
        <v/>
      </c>
      <c r="Z50" s="24" t="str">
        <f>IF($B50="","",'Infiltration &amp; Ventilation'!S50*0.33*'Infiltration &amp; Ventilation'!$D50*N50*0.024*Data!O$18)</f>
        <v/>
      </c>
      <c r="AA50" s="24" t="str">
        <f>IF($B50="","",'Infiltration &amp; Ventilation'!T50*0.33*'Infiltration &amp; Ventilation'!$D50*C50*0.024*Data!D$18*(100%+Data!$B$162))</f>
        <v/>
      </c>
      <c r="AB50" s="24" t="str">
        <f>IF($B50="","",'Infiltration &amp; Ventilation'!U50*0.33*'Infiltration &amp; Ventilation'!$D50*D50*0.024*Data!E$18*(100%+Data!$B$162))</f>
        <v/>
      </c>
      <c r="AC50" s="24" t="str">
        <f>IF($B50="","",'Infiltration &amp; Ventilation'!V50*0.33*'Infiltration &amp; Ventilation'!$D50*E50*0.024*Data!F$18*(100%+Data!$B$162))</f>
        <v/>
      </c>
      <c r="AD50" s="24" t="str">
        <f>IF($B50="","",'Infiltration &amp; Ventilation'!W50*0.33*'Infiltration &amp; Ventilation'!$D50*F50*0.024*Data!G$18*(100%+Data!$B$162))</f>
        <v/>
      </c>
      <c r="AE50" s="24" t="str">
        <f>IF($B50="","",'Infiltration &amp; Ventilation'!X50*0.33*'Infiltration &amp; Ventilation'!$D50*G50*0.024*Data!H$18*(100%+Data!$B$162))</f>
        <v/>
      </c>
      <c r="AF50" s="24" t="str">
        <f>IF($B50="","",'Infiltration &amp; Ventilation'!Y50*0.33*'Infiltration &amp; Ventilation'!$D50*H50*0.024*Data!I$18*(100%+Data!$B$162))</f>
        <v/>
      </c>
      <c r="AG50" s="24" t="str">
        <f>IF($B50="","",'Infiltration &amp; Ventilation'!Z50*0.33*'Infiltration &amp; Ventilation'!$D50*I50*0.024*Data!J$18*(100%+Data!$B$162))</f>
        <v/>
      </c>
      <c r="AH50" s="24" t="str">
        <f>IF($B50="","",'Infiltration &amp; Ventilation'!AA50*0.33*'Infiltration &amp; Ventilation'!$D50*J50*0.024*Data!K$18*(100%+Data!$B$162))</f>
        <v/>
      </c>
      <c r="AI50" s="24" t="str">
        <f>IF($B50="","",'Infiltration &amp; Ventilation'!AB50*0.33*'Infiltration &amp; Ventilation'!$D50*K50*0.024*Data!L$18*(100%+Data!$B$162))</f>
        <v/>
      </c>
      <c r="AJ50" s="24" t="str">
        <f>IF($B50="","",'Infiltration &amp; Ventilation'!AC50*0.33*'Infiltration &amp; Ventilation'!$D50*L50*0.024*Data!M$18*(100%+Data!$B$162))</f>
        <v/>
      </c>
      <c r="AK50" s="24" t="str">
        <f>IF($B50="","",'Infiltration &amp; Ventilation'!AD50*0.33*'Infiltration &amp; Ventilation'!$D50*M50*0.024*Data!N$18*(100%+Data!$B$162))</f>
        <v/>
      </c>
      <c r="AL50" s="24" t="str">
        <f>IF($B50="","",'Infiltration &amp; Ventilation'!AE50*0.33*'Infiltration &amp; Ventilation'!$D50*N50*0.024*Data!O$18*(100%+Data!$B$162))</f>
        <v/>
      </c>
      <c r="AM50" s="24" t="str">
        <f>IF($B50="","",'3 INPUT SAP DATA'!$U54*C50*0.024*Data!D$18*(100%+Data!$B$152))</f>
        <v/>
      </c>
      <c r="AN50" s="24" t="str">
        <f>IF($B50="","",'3 INPUT SAP DATA'!$U54*D50*0.024*Data!E$18*(100%+Data!$B$152))</f>
        <v/>
      </c>
      <c r="AO50" s="24" t="str">
        <f>IF($B50="","",'3 INPUT SAP DATA'!$U54*E50*0.024*Data!F$18*(100%+Data!$B$152))</f>
        <v/>
      </c>
      <c r="AP50" s="24" t="str">
        <f>IF($B50="","",'3 INPUT SAP DATA'!$U54*F50*0.024*Data!G$18*(100%+Data!$B$152))</f>
        <v/>
      </c>
      <c r="AQ50" s="24" t="str">
        <f>IF($B50="","",'3 INPUT SAP DATA'!$U54*G50*0.024*Data!H$18*(100%+Data!$B$152))</f>
        <v/>
      </c>
      <c r="AR50" s="24" t="str">
        <f>IF($B50="","",'3 INPUT SAP DATA'!$U54*H50*0.024*Data!I$18*(100%+Data!$B$152))</f>
        <v/>
      </c>
      <c r="AS50" s="24" t="str">
        <f>IF($B50="","",'3 INPUT SAP DATA'!$U54*I50*0.024*Data!J$18*(100%+Data!$B$152))</f>
        <v/>
      </c>
      <c r="AT50" s="24" t="str">
        <f>IF($B50="","",'3 INPUT SAP DATA'!$U54*J50*0.024*Data!K$18*(100%+Data!$B$152))</f>
        <v/>
      </c>
      <c r="AU50" s="24" t="str">
        <f>IF($B50="","",'3 INPUT SAP DATA'!$U54*K50*0.024*Data!L$18*(100%+Data!$B$152))</f>
        <v/>
      </c>
      <c r="AV50" s="24" t="str">
        <f>IF($B50="","",'3 INPUT SAP DATA'!$U54*L50*0.024*Data!M$18*(100%+Data!$B$152))</f>
        <v/>
      </c>
      <c r="AW50" s="24" t="str">
        <f>IF($B50="","",'3 INPUT SAP DATA'!$U54*M50*0.024*Data!N$18*(100%+Data!$B$152))</f>
        <v/>
      </c>
      <c r="AX50" s="24" t="str">
        <f>IF($B50="","",'3 INPUT SAP DATA'!$U54*N50*0.024*Data!O$18*(100%+Data!$B$152))</f>
        <v/>
      </c>
      <c r="AY50" s="24" t="str">
        <f>IF($B50="","",'3 INPUT SAP DATA'!V54*0.024*Data!D$18*Utilisation!BK50)</f>
        <v/>
      </c>
      <c r="AZ50" s="24" t="str">
        <f>IF($B50="","",'3 INPUT SAP DATA'!W54*0.024*Data!E$18*Utilisation!BL50)</f>
        <v/>
      </c>
      <c r="BA50" s="24" t="str">
        <f>IF($B50="","",'3 INPUT SAP DATA'!X54*0.024*Data!F$18*Utilisation!BM50)</f>
        <v/>
      </c>
      <c r="BB50" s="24" t="str">
        <f>IF($B50="","",'3 INPUT SAP DATA'!Y54*0.024*Data!G$18*Utilisation!BN50)</f>
        <v/>
      </c>
      <c r="BC50" s="24" t="str">
        <f>IF($B50="","",'3 INPUT SAP DATA'!Z54*0.024*Data!H$18*Utilisation!BO50)</f>
        <v/>
      </c>
      <c r="BD50" s="24" t="str">
        <f>IF($B50="","",'3 INPUT SAP DATA'!AA54*0.024*Data!I$18*Utilisation!BP50)</f>
        <v/>
      </c>
      <c r="BE50" s="24" t="str">
        <f>IF($B50="","",'3 INPUT SAP DATA'!AB54*0.024*Data!J$18*Utilisation!BQ50)</f>
        <v/>
      </c>
      <c r="BF50" s="24" t="str">
        <f>IF($B50="","",'3 INPUT SAP DATA'!AC54*0.024*Data!K$18*Utilisation!BR50)</f>
        <v/>
      </c>
      <c r="BG50" s="24" t="str">
        <f>IF($B50="","",'3 INPUT SAP DATA'!AD54*0.024*Data!L$18*Utilisation!BS50)</f>
        <v/>
      </c>
      <c r="BH50" s="24" t="str">
        <f>IF($B50="","",'3 INPUT SAP DATA'!AE54*0.024*Data!M$18*Utilisation!BT50)</f>
        <v/>
      </c>
      <c r="BI50" s="24" t="str">
        <f>IF($B50="","",'3 INPUT SAP DATA'!AF54*0.024*Data!N$18*Utilisation!BU50)</f>
        <v/>
      </c>
      <c r="BJ50" s="24" t="str">
        <f>IF($B50="","",'3 INPUT SAP DATA'!AG54*0.024*Data!O$18*Utilisation!BV50)</f>
        <v/>
      </c>
      <c r="BK50" s="24" t="str">
        <f>IF($B50="","",IHG!CI51*0.024*Data!D$18*Utilisation!BK50)</f>
        <v/>
      </c>
      <c r="BL50" s="24" t="str">
        <f>IF($B50="","",IHG!CJ51*0.024*Data!E$18*Utilisation!BL50)</f>
        <v/>
      </c>
      <c r="BM50" s="24" t="str">
        <f>IF($B50="","",IHG!CK51*0.024*Data!F$18*Utilisation!BM50)</f>
        <v/>
      </c>
      <c r="BN50" s="24" t="str">
        <f>IF($B50="","",IHG!CL51*0.024*Data!G$18*Utilisation!BN50)</f>
        <v/>
      </c>
      <c r="BO50" s="24" t="str">
        <f>IF($B50="","",IHG!CM51*0.024*Data!H$18*Utilisation!BO50)</f>
        <v/>
      </c>
      <c r="BP50" s="24" t="str">
        <f>IF($B50="","",IHG!CN51*0.024*Data!I$18*Utilisation!BP50)</f>
        <v/>
      </c>
      <c r="BQ50" s="24" t="str">
        <f>IF($B50="","",IHG!CO51*0.024*Data!J$18*Utilisation!BQ50)</f>
        <v/>
      </c>
      <c r="BR50" s="24" t="str">
        <f>IF($B50="","",IHG!CP51*0.024*Data!K$18*Utilisation!BR50)</f>
        <v/>
      </c>
      <c r="BS50" s="24" t="str">
        <f>IF($B50="","",IHG!CQ51*0.024*Data!L$18*Utilisation!BS50)</f>
        <v/>
      </c>
      <c r="BT50" s="24" t="str">
        <f>IF($B50="","",IHG!CR51*0.024*Data!M$18*Utilisation!BT50)</f>
        <v/>
      </c>
      <c r="BU50" s="24" t="str">
        <f>IF($B50="","",IHG!CS51*0.024*Data!N$18*Utilisation!BU50)</f>
        <v/>
      </c>
      <c r="BV50" s="24" t="str">
        <f>IF($B50="","",IHG!CT51*0.024*Data!O$18*Utilisation!BV50)</f>
        <v/>
      </c>
      <c r="BW50" s="24" t="str">
        <f t="shared" si="80"/>
        <v/>
      </c>
      <c r="BX50" s="24" t="str">
        <f t="shared" si="81"/>
        <v/>
      </c>
      <c r="BY50" s="24" t="str">
        <f t="shared" si="82"/>
        <v/>
      </c>
      <c r="BZ50" s="24" t="str">
        <f t="shared" si="83"/>
        <v/>
      </c>
      <c r="CA50" s="24" t="str">
        <f t="shared" si="84"/>
        <v/>
      </c>
      <c r="CB50" s="24" t="str">
        <f t="shared" si="85"/>
        <v/>
      </c>
      <c r="CC50" s="24" t="str">
        <f t="shared" si="86"/>
        <v/>
      </c>
      <c r="CD50" s="24" t="str">
        <f t="shared" si="87"/>
        <v/>
      </c>
      <c r="CE50" s="24" t="str">
        <f t="shared" si="88"/>
        <v/>
      </c>
      <c r="CF50" s="24" t="str">
        <f t="shared" si="89"/>
        <v/>
      </c>
      <c r="CG50" s="24" t="str">
        <f t="shared" si="90"/>
        <v/>
      </c>
      <c r="CH50" s="24" t="str">
        <f t="shared" si="91"/>
        <v/>
      </c>
      <c r="CI50" s="36"/>
      <c r="CJ50" s="85" t="str">
        <f>IF($B50="","",IF(BW50&lt;(SUM($BW50:$CH50)*Data!$B$170),Data!$B$171,100%))</f>
        <v/>
      </c>
      <c r="CK50" s="85" t="str">
        <f>IF($B50="","",IF(BX50&lt;(SUM($BW50:$CH50)*Data!$B$170),Data!$B$171,100%))</f>
        <v/>
      </c>
      <c r="CL50" s="85" t="str">
        <f>IF($B50="","",IF(BY50&lt;(SUM($BW50:$CH50)*Data!$B$170),Data!$B$171,100%))</f>
        <v/>
      </c>
      <c r="CM50" s="85" t="str">
        <f>IF($B50="","",IF(BZ50&lt;(SUM($BW50:$CH50)*Data!$B$170),Data!$B$171,100%))</f>
        <v/>
      </c>
      <c r="CN50" s="85" t="str">
        <f>IF($B50="","",IF(CA50&lt;(SUM($BW50:$CH50)*Data!$B$170),Data!$B$171,100%))</f>
        <v/>
      </c>
      <c r="CO50" s="85" t="str">
        <f>IF($B50="","",IF(CB50&lt;(SUM($BW50:$CH50)*Data!$B$170),Data!$B$171,100%))</f>
        <v/>
      </c>
      <c r="CP50" s="85" t="str">
        <f>IF($B50="","",IF(CC50&lt;(SUM($BW50:$CH50)*Data!$B$170),Data!$B$171,100%))</f>
        <v/>
      </c>
      <c r="CQ50" s="85" t="str">
        <f>IF($B50="","",IF(CD50&lt;(SUM($BW50:$CH50)*Data!$B$170),Data!$B$171,100%))</f>
        <v/>
      </c>
      <c r="CR50" s="85" t="str">
        <f>IF($B50="","",IF(CE50&lt;(SUM($BW50:$CH50)*Data!$B$170),Data!$B$171,100%))</f>
        <v/>
      </c>
      <c r="CS50" s="85" t="str">
        <f>IF($B50="","",IF(CF50&lt;(SUM($BW50:$CH50)*Data!$B$170),Data!$B$171,100%))</f>
        <v/>
      </c>
      <c r="CT50" s="85" t="str">
        <f>IF($B50="","",IF(CG50&lt;(SUM($BW50:$CH50)*Data!$B$170),Data!$B$171,100%))</f>
        <v/>
      </c>
      <c r="CU50" s="85" t="str">
        <f>IF($B50="","",IF(CH50&lt;(SUM($BW50:$CH50)*Data!$B$170),Data!$B$171,100%))</f>
        <v/>
      </c>
      <c r="CV50" s="39"/>
      <c r="CW50" s="24" t="str">
        <f t="shared" si="92"/>
        <v/>
      </c>
      <c r="CX50" s="24" t="str">
        <f t="shared" si="93"/>
        <v/>
      </c>
      <c r="CY50" s="24" t="str">
        <f t="shared" si="94"/>
        <v/>
      </c>
      <c r="CZ50" s="24" t="str">
        <f t="shared" si="95"/>
        <v/>
      </c>
      <c r="DA50" s="24" t="str">
        <f t="shared" si="96"/>
        <v/>
      </c>
      <c r="DB50" s="24" t="str">
        <f t="shared" si="97"/>
        <v/>
      </c>
      <c r="DC50" s="24" t="str">
        <f t="shared" si="98"/>
        <v/>
      </c>
      <c r="DD50" s="24" t="str">
        <f t="shared" si="99"/>
        <v/>
      </c>
      <c r="DE50" s="24" t="str">
        <f t="shared" si="100"/>
        <v/>
      </c>
      <c r="DF50" s="24" t="str">
        <f t="shared" si="101"/>
        <v/>
      </c>
      <c r="DG50" s="24" t="str">
        <f t="shared" si="102"/>
        <v/>
      </c>
      <c r="DH50" s="24" t="str">
        <f t="shared" si="103"/>
        <v/>
      </c>
      <c r="DI50" s="24" t="str">
        <f t="shared" si="104"/>
        <v/>
      </c>
      <c r="DJ50" s="24" t="str">
        <f t="shared" si="105"/>
        <v/>
      </c>
      <c r="DK50" s="24" t="str">
        <f t="shared" si="106"/>
        <v/>
      </c>
      <c r="DL50" s="24" t="str">
        <f t="shared" si="107"/>
        <v/>
      </c>
      <c r="DM50" s="24" t="str">
        <f t="shared" si="108"/>
        <v/>
      </c>
      <c r="DN50" s="24" t="str">
        <f t="shared" si="109"/>
        <v/>
      </c>
      <c r="DO50" s="24" t="str">
        <f t="shared" si="110"/>
        <v/>
      </c>
      <c r="DP50" s="24" t="str">
        <f t="shared" si="111"/>
        <v/>
      </c>
      <c r="DQ50" s="24" t="str">
        <f t="shared" si="112"/>
        <v/>
      </c>
      <c r="DR50" s="24" t="str">
        <f t="shared" si="113"/>
        <v/>
      </c>
      <c r="DS50" s="24" t="str">
        <f t="shared" si="114"/>
        <v/>
      </c>
      <c r="DT50" s="24" t="str">
        <f t="shared" si="115"/>
        <v/>
      </c>
      <c r="DU50" s="24" t="str">
        <f t="shared" si="116"/>
        <v/>
      </c>
      <c r="DV50" s="24" t="str">
        <f t="shared" si="117"/>
        <v/>
      </c>
      <c r="DW50" s="24" t="str">
        <f t="shared" si="118"/>
        <v/>
      </c>
      <c r="DX50" s="24" t="str">
        <f t="shared" si="119"/>
        <v/>
      </c>
      <c r="DY50" s="24" t="str">
        <f t="shared" si="120"/>
        <v/>
      </c>
      <c r="DZ50" s="24" t="str">
        <f t="shared" si="121"/>
        <v/>
      </c>
      <c r="EA50" s="24" t="str">
        <f t="shared" si="122"/>
        <v/>
      </c>
      <c r="EB50" s="24" t="str">
        <f t="shared" si="123"/>
        <v/>
      </c>
      <c r="EC50" s="24" t="str">
        <f t="shared" si="124"/>
        <v/>
      </c>
      <c r="ED50" s="24" t="str">
        <f t="shared" si="125"/>
        <v/>
      </c>
      <c r="EE50" s="24" t="str">
        <f t="shared" si="126"/>
        <v/>
      </c>
      <c r="EF50" s="24" t="str">
        <f t="shared" si="129"/>
        <v/>
      </c>
      <c r="EG50" s="24" t="str">
        <f t="shared" si="130"/>
        <v/>
      </c>
      <c r="EH50" s="24" t="str">
        <f t="shared" si="131"/>
        <v/>
      </c>
      <c r="EI50" s="85" t="str">
        <f t="shared" si="132"/>
        <v/>
      </c>
      <c r="EJ50" s="85" t="str">
        <f>IF($B50="","",MAX(0,EI50-Data!$B$166))</f>
        <v/>
      </c>
      <c r="EK50" s="88" t="str">
        <f>IF($B50="","",IF($EJ50&gt;0,
AY50*($EG50*Data!$B$166/$EH50),
AY50))</f>
        <v/>
      </c>
      <c r="EL50" s="88" t="str">
        <f>IF($B50="","",IF($EJ50&gt;0,
AZ50*($EG50*Data!$B$166/$EH50),
AZ50))</f>
        <v/>
      </c>
      <c r="EM50" s="88" t="str">
        <f>IF($B50="","",IF($EJ50&gt;0,
BA50*($EG50*Data!$B$166/$EH50),
BA50))</f>
        <v/>
      </c>
      <c r="EN50" s="88" t="str">
        <f>IF($B50="","",IF($EJ50&gt;0,
BB50*($EG50*Data!$B$166/$EH50),
BB50))</f>
        <v/>
      </c>
      <c r="EO50" s="88" t="str">
        <f>IF($B50="","",IF($EJ50&gt;0,
BC50*($EG50*Data!$B$166/$EH50),
BC50))</f>
        <v/>
      </c>
      <c r="EP50" s="88" t="str">
        <f>IF($B50="","",IF($EJ50&gt;0,
BD50*($EG50*Data!$B$166/$EH50),
BD50))</f>
        <v/>
      </c>
      <c r="EQ50" s="88" t="str">
        <f>IF($B50="","",IF($EJ50&gt;0,
BE50*($EG50*Data!$B$166/$EH50),
BE50))</f>
        <v/>
      </c>
      <c r="ER50" s="88" t="str">
        <f>IF($B50="","",IF($EJ50&gt;0,
BF50*($EG50*Data!$B$166/$EH50),
BF50))</f>
        <v/>
      </c>
      <c r="ES50" s="88" t="str">
        <f>IF($B50="","",IF($EJ50&gt;0,
BG50*($EG50*Data!$B$166/$EH50),
BG50))</f>
        <v/>
      </c>
      <c r="ET50" s="88" t="str">
        <f>IF($B50="","",IF($EJ50&gt;0,
BH50*($EG50*Data!$B$166/$EH50),
BH50))</f>
        <v/>
      </c>
      <c r="EU50" s="88" t="str">
        <f>IF($B50="","",IF($EJ50&gt;0,
BI50*($EG50*Data!$B$166/$EH50),
BI50))</f>
        <v/>
      </c>
      <c r="EV50" s="88" t="str">
        <f>IF($B50="","",IF($EJ50&gt;0,
BJ50*($EG50*Data!$B$166/$EH50),
BJ50))</f>
        <v/>
      </c>
      <c r="EW50" s="88" t="str">
        <f t="shared" si="127"/>
        <v/>
      </c>
      <c r="EX50" s="85" t="str">
        <f t="shared" si="128"/>
        <v/>
      </c>
      <c r="EY50" s="24" t="str">
        <f t="shared" si="133"/>
        <v/>
      </c>
      <c r="EZ50" s="24" t="str">
        <f t="shared" si="134"/>
        <v/>
      </c>
      <c r="FA50" s="24" t="str">
        <f t="shared" si="135"/>
        <v/>
      </c>
      <c r="FB50" s="24" t="str">
        <f t="shared" si="136"/>
        <v/>
      </c>
      <c r="FC50" s="24" t="str">
        <f t="shared" si="137"/>
        <v/>
      </c>
      <c r="FD50" s="24" t="str">
        <f t="shared" si="138"/>
        <v/>
      </c>
      <c r="FE50" s="24" t="str">
        <f t="shared" si="139"/>
        <v/>
      </c>
      <c r="FF50" s="24" t="str">
        <f t="shared" si="140"/>
        <v/>
      </c>
      <c r="FG50" s="24" t="str">
        <f t="shared" si="141"/>
        <v/>
      </c>
      <c r="FH50" s="24" t="str">
        <f t="shared" si="142"/>
        <v/>
      </c>
      <c r="FI50" s="24" t="str">
        <f t="shared" si="143"/>
        <v/>
      </c>
      <c r="FJ50" s="24" t="str">
        <f t="shared" si="144"/>
        <v/>
      </c>
      <c r="FK50" s="24" t="str">
        <f t="shared" si="145"/>
        <v/>
      </c>
      <c r="FL50" s="24" t="str">
        <f t="shared" si="146"/>
        <v/>
      </c>
      <c r="FM50" s="24" t="str">
        <f t="shared" si="147"/>
        <v/>
      </c>
      <c r="FN50" s="24" t="str">
        <f t="shared" si="148"/>
        <v/>
      </c>
      <c r="FO50" s="24" t="str">
        <f t="shared" si="149"/>
        <v/>
      </c>
      <c r="FP50" s="24" t="str">
        <f t="shared" si="150"/>
        <v/>
      </c>
      <c r="FQ50" s="24" t="str">
        <f t="shared" si="151"/>
        <v/>
      </c>
      <c r="FR50" s="24" t="str">
        <f t="shared" si="152"/>
        <v/>
      </c>
      <c r="FS50" s="24" t="str">
        <f t="shared" si="153"/>
        <v/>
      </c>
      <c r="FT50" s="24" t="str">
        <f t="shared" si="154"/>
        <v/>
      </c>
      <c r="FU50" s="24" t="str">
        <f t="shared" si="155"/>
        <v/>
      </c>
      <c r="FV50" s="24" t="str">
        <f t="shared" si="156"/>
        <v/>
      </c>
      <c r="FW50" s="24" t="str">
        <f t="shared" si="157"/>
        <v/>
      </c>
      <c r="FX50" s="24" t="str">
        <f t="shared" si="158"/>
        <v/>
      </c>
      <c r="FY50" s="24" t="str">
        <f t="shared" si="159"/>
        <v/>
      </c>
      <c r="FZ50" s="24" t="str">
        <f t="shared" si="160"/>
        <v/>
      </c>
      <c r="GA50" s="24" t="str">
        <f t="shared" si="161"/>
        <v/>
      </c>
      <c r="GB50" s="24" t="str">
        <f t="shared" si="162"/>
        <v/>
      </c>
      <c r="GC50" s="24" t="str">
        <f t="shared" si="163"/>
        <v/>
      </c>
      <c r="GD50" s="24" t="str">
        <f t="shared" si="164"/>
        <v/>
      </c>
      <c r="GE50" s="24" t="str">
        <f t="shared" si="165"/>
        <v/>
      </c>
      <c r="GF50" s="24" t="str">
        <f t="shared" si="166"/>
        <v/>
      </c>
      <c r="GG50" s="24" t="str">
        <f t="shared" si="167"/>
        <v/>
      </c>
      <c r="GH50" s="24" t="str">
        <f t="shared" si="168"/>
        <v/>
      </c>
    </row>
    <row r="51" spans="2:190" s="17" customFormat="1" ht="19.899999999999999" customHeight="1">
      <c r="B51" s="16" t="str">
        <f>IF('3 INPUT SAP DATA'!H55="","",'3 INPUT SAP DATA'!H55)</f>
        <v/>
      </c>
      <c r="C51" s="176" t="str">
        <f>IF($B51="", "", Data!D$22 - INDEX(SAP10TableU1, MATCH('3 INPUT SAP DATA'!$C$6, Data!$C$26:$C$47, 0), MATCH(SHD!BW$8, Data!$D$25:$O$25, 0)))</f>
        <v/>
      </c>
      <c r="D51" s="176" t="str">
        <f>IF($B51="", "", Data!E$22 - INDEX(SAP10TableU1, MATCH('3 INPUT SAP DATA'!$C$6, Data!$C$26:$C$47, 0), MATCH(SHD!BX$8, Data!$D$25:$O$25, 0)))</f>
        <v/>
      </c>
      <c r="E51" s="176" t="str">
        <f>IF($B51="", "", Data!F$22 - INDEX(SAP10TableU1, MATCH('3 INPUT SAP DATA'!$C$6, Data!$C$26:$C$47, 0), MATCH(SHD!BY$8, Data!$D$25:$O$25, 0)))</f>
        <v/>
      </c>
      <c r="F51" s="176" t="str">
        <f>IF($B51="", "", Data!G$22 - INDEX(SAP10TableU1, MATCH('3 INPUT SAP DATA'!$C$6, Data!$C$26:$C$47, 0), MATCH(SHD!BZ$8, Data!$D$25:$O$25, 0)))</f>
        <v/>
      </c>
      <c r="G51" s="176" t="str">
        <f>IF($B51="", "", Data!H$22 - INDEX(SAP10TableU1, MATCH('3 INPUT SAP DATA'!$C$6, Data!$C$26:$C$47, 0), MATCH(SHD!CA$8, Data!$D$25:$O$25, 0)))</f>
        <v/>
      </c>
      <c r="H51" s="176" t="str">
        <f>IF($B51="", "", Data!I$22 - INDEX(SAP10TableU1, MATCH('3 INPUT SAP DATA'!$C$6, Data!$C$26:$C$47, 0), MATCH(SHD!CB$8, Data!$D$25:$O$25, 0)))</f>
        <v/>
      </c>
      <c r="I51" s="176" t="str">
        <f>IF($B51="", "", Data!J$22 - INDEX(SAP10TableU1, MATCH('3 INPUT SAP DATA'!$C$6, Data!$C$26:$C$47, 0), MATCH(SHD!CC$8, Data!$D$25:$O$25, 0)))</f>
        <v/>
      </c>
      <c r="J51" s="176" t="str">
        <f>IF($B51="", "", Data!K$22 - INDEX(SAP10TableU1, MATCH('3 INPUT SAP DATA'!$C$6, Data!$C$26:$C$47, 0), MATCH(SHD!CD$8, Data!$D$25:$O$25, 0)))</f>
        <v/>
      </c>
      <c r="K51" s="176" t="str">
        <f>IF($B51="", "", Data!L$22 - INDEX(SAP10TableU1, MATCH('3 INPUT SAP DATA'!$C$6, Data!$C$26:$C$47, 0), MATCH(SHD!CE$8, Data!$D$25:$O$25, 0)))</f>
        <v/>
      </c>
      <c r="L51" s="176" t="str">
        <f>IF($B51="", "", Data!M$22 - INDEX(SAP10TableU1, MATCH('3 INPUT SAP DATA'!$C$6, Data!$C$26:$C$47, 0), MATCH(SHD!CF$8, Data!$D$25:$O$25, 0)))</f>
        <v/>
      </c>
      <c r="M51" s="176" t="str">
        <f>IF($B51="", "", Data!N$22 - INDEX(SAP10TableU1, MATCH('3 INPUT SAP DATA'!$C$6, Data!$C$26:$C$47, 0), MATCH(SHD!CG$8, Data!$D$25:$O$25, 0)))</f>
        <v/>
      </c>
      <c r="N51" s="176" t="str">
        <f>IF($B51="", "", Data!O$22 - INDEX(SAP10TableU1, MATCH('3 INPUT SAP DATA'!$C$6, Data!$C$26:$C$47, 0), MATCH(SHD!CH$8, Data!$D$25:$O$25, 0)))</f>
        <v/>
      </c>
      <c r="O51" s="24" t="str">
        <f>IF($B51="","",'Infiltration &amp; Ventilation'!H51*0.33*'Infiltration &amp; Ventilation'!$D51*C51*0.024*Data!D$18)</f>
        <v/>
      </c>
      <c r="P51" s="24" t="str">
        <f>IF($B51="","",'Infiltration &amp; Ventilation'!I51*0.33*'Infiltration &amp; Ventilation'!$D51*D51*0.024*Data!E$18)</f>
        <v/>
      </c>
      <c r="Q51" s="24" t="str">
        <f>IF($B51="","",'Infiltration &amp; Ventilation'!J51*0.33*'Infiltration &amp; Ventilation'!$D51*E51*0.024*Data!F$18)</f>
        <v/>
      </c>
      <c r="R51" s="24" t="str">
        <f>IF($B51="","",'Infiltration &amp; Ventilation'!K51*0.33*'Infiltration &amp; Ventilation'!$D51*F51*0.024*Data!G$18)</f>
        <v/>
      </c>
      <c r="S51" s="24" t="str">
        <f>IF($B51="","",'Infiltration &amp; Ventilation'!L51*0.33*'Infiltration &amp; Ventilation'!$D51*G51*0.024*Data!H$18)</f>
        <v/>
      </c>
      <c r="T51" s="24" t="str">
        <f>IF($B51="","",'Infiltration &amp; Ventilation'!M51*0.33*'Infiltration &amp; Ventilation'!$D51*H51*0.024*Data!I$18)</f>
        <v/>
      </c>
      <c r="U51" s="24" t="str">
        <f>IF($B51="","",'Infiltration &amp; Ventilation'!N51*0.33*'Infiltration &amp; Ventilation'!$D51*I51*0.024*Data!J$18)</f>
        <v/>
      </c>
      <c r="V51" s="24" t="str">
        <f>IF($B51="","",'Infiltration &amp; Ventilation'!O51*0.33*'Infiltration &amp; Ventilation'!$D51*J51*0.024*Data!K$18)</f>
        <v/>
      </c>
      <c r="W51" s="24" t="str">
        <f>IF($B51="","",'Infiltration &amp; Ventilation'!P51*0.33*'Infiltration &amp; Ventilation'!$D51*K51*0.024*Data!L$18)</f>
        <v/>
      </c>
      <c r="X51" s="24" t="str">
        <f>IF($B51="","",'Infiltration &amp; Ventilation'!Q51*0.33*'Infiltration &amp; Ventilation'!$D51*L51*0.024*Data!M$18)</f>
        <v/>
      </c>
      <c r="Y51" s="24" t="str">
        <f>IF($B51="","",'Infiltration &amp; Ventilation'!R51*0.33*'Infiltration &amp; Ventilation'!$D51*M51*0.024*Data!N$18)</f>
        <v/>
      </c>
      <c r="Z51" s="24" t="str">
        <f>IF($B51="","",'Infiltration &amp; Ventilation'!S51*0.33*'Infiltration &amp; Ventilation'!$D51*N51*0.024*Data!O$18)</f>
        <v/>
      </c>
      <c r="AA51" s="24" t="str">
        <f>IF($B51="","",'Infiltration &amp; Ventilation'!T51*0.33*'Infiltration &amp; Ventilation'!$D51*C51*0.024*Data!D$18*(100%+Data!$B$162))</f>
        <v/>
      </c>
      <c r="AB51" s="24" t="str">
        <f>IF($B51="","",'Infiltration &amp; Ventilation'!U51*0.33*'Infiltration &amp; Ventilation'!$D51*D51*0.024*Data!E$18*(100%+Data!$B$162))</f>
        <v/>
      </c>
      <c r="AC51" s="24" t="str">
        <f>IF($B51="","",'Infiltration &amp; Ventilation'!V51*0.33*'Infiltration &amp; Ventilation'!$D51*E51*0.024*Data!F$18*(100%+Data!$B$162))</f>
        <v/>
      </c>
      <c r="AD51" s="24" t="str">
        <f>IF($B51="","",'Infiltration &amp; Ventilation'!W51*0.33*'Infiltration &amp; Ventilation'!$D51*F51*0.024*Data!G$18*(100%+Data!$B$162))</f>
        <v/>
      </c>
      <c r="AE51" s="24" t="str">
        <f>IF($B51="","",'Infiltration &amp; Ventilation'!X51*0.33*'Infiltration &amp; Ventilation'!$D51*G51*0.024*Data!H$18*(100%+Data!$B$162))</f>
        <v/>
      </c>
      <c r="AF51" s="24" t="str">
        <f>IF($B51="","",'Infiltration &amp; Ventilation'!Y51*0.33*'Infiltration &amp; Ventilation'!$D51*H51*0.024*Data!I$18*(100%+Data!$B$162))</f>
        <v/>
      </c>
      <c r="AG51" s="24" t="str">
        <f>IF($B51="","",'Infiltration &amp; Ventilation'!Z51*0.33*'Infiltration &amp; Ventilation'!$D51*I51*0.024*Data!J$18*(100%+Data!$B$162))</f>
        <v/>
      </c>
      <c r="AH51" s="24" t="str">
        <f>IF($B51="","",'Infiltration &amp; Ventilation'!AA51*0.33*'Infiltration &amp; Ventilation'!$D51*J51*0.024*Data!K$18*(100%+Data!$B$162))</f>
        <v/>
      </c>
      <c r="AI51" s="24" t="str">
        <f>IF($B51="","",'Infiltration &amp; Ventilation'!AB51*0.33*'Infiltration &amp; Ventilation'!$D51*K51*0.024*Data!L$18*(100%+Data!$B$162))</f>
        <v/>
      </c>
      <c r="AJ51" s="24" t="str">
        <f>IF($B51="","",'Infiltration &amp; Ventilation'!AC51*0.33*'Infiltration &amp; Ventilation'!$D51*L51*0.024*Data!M$18*(100%+Data!$B$162))</f>
        <v/>
      </c>
      <c r="AK51" s="24" t="str">
        <f>IF($B51="","",'Infiltration &amp; Ventilation'!AD51*0.33*'Infiltration &amp; Ventilation'!$D51*M51*0.024*Data!N$18*(100%+Data!$B$162))</f>
        <v/>
      </c>
      <c r="AL51" s="24" t="str">
        <f>IF($B51="","",'Infiltration &amp; Ventilation'!AE51*0.33*'Infiltration &amp; Ventilation'!$D51*N51*0.024*Data!O$18*(100%+Data!$B$162))</f>
        <v/>
      </c>
      <c r="AM51" s="24" t="str">
        <f>IF($B51="","",'3 INPUT SAP DATA'!$U55*C51*0.024*Data!D$18*(100%+Data!$B$152))</f>
        <v/>
      </c>
      <c r="AN51" s="24" t="str">
        <f>IF($B51="","",'3 INPUT SAP DATA'!$U55*D51*0.024*Data!E$18*(100%+Data!$B$152))</f>
        <v/>
      </c>
      <c r="AO51" s="24" t="str">
        <f>IF($B51="","",'3 INPUT SAP DATA'!$U55*E51*0.024*Data!F$18*(100%+Data!$B$152))</f>
        <v/>
      </c>
      <c r="AP51" s="24" t="str">
        <f>IF($B51="","",'3 INPUT SAP DATA'!$U55*F51*0.024*Data!G$18*(100%+Data!$B$152))</f>
        <v/>
      </c>
      <c r="AQ51" s="24" t="str">
        <f>IF($B51="","",'3 INPUT SAP DATA'!$U55*G51*0.024*Data!H$18*(100%+Data!$B$152))</f>
        <v/>
      </c>
      <c r="AR51" s="24" t="str">
        <f>IF($B51="","",'3 INPUT SAP DATA'!$U55*H51*0.024*Data!I$18*(100%+Data!$B$152))</f>
        <v/>
      </c>
      <c r="AS51" s="24" t="str">
        <f>IF($B51="","",'3 INPUT SAP DATA'!$U55*I51*0.024*Data!J$18*(100%+Data!$B$152))</f>
        <v/>
      </c>
      <c r="AT51" s="24" t="str">
        <f>IF($B51="","",'3 INPUT SAP DATA'!$U55*J51*0.024*Data!K$18*(100%+Data!$B$152))</f>
        <v/>
      </c>
      <c r="AU51" s="24" t="str">
        <f>IF($B51="","",'3 INPUT SAP DATA'!$U55*K51*0.024*Data!L$18*(100%+Data!$B$152))</f>
        <v/>
      </c>
      <c r="AV51" s="24" t="str">
        <f>IF($B51="","",'3 INPUT SAP DATA'!$U55*L51*0.024*Data!M$18*(100%+Data!$B$152))</f>
        <v/>
      </c>
      <c r="AW51" s="24" t="str">
        <f>IF($B51="","",'3 INPUT SAP DATA'!$U55*M51*0.024*Data!N$18*(100%+Data!$B$152))</f>
        <v/>
      </c>
      <c r="AX51" s="24" t="str">
        <f>IF($B51="","",'3 INPUT SAP DATA'!$U55*N51*0.024*Data!O$18*(100%+Data!$B$152))</f>
        <v/>
      </c>
      <c r="AY51" s="24" t="str">
        <f>IF($B51="","",'3 INPUT SAP DATA'!V55*0.024*Data!D$18*Utilisation!BK51)</f>
        <v/>
      </c>
      <c r="AZ51" s="24" t="str">
        <f>IF($B51="","",'3 INPUT SAP DATA'!W55*0.024*Data!E$18*Utilisation!BL51)</f>
        <v/>
      </c>
      <c r="BA51" s="24" t="str">
        <f>IF($B51="","",'3 INPUT SAP DATA'!X55*0.024*Data!F$18*Utilisation!BM51)</f>
        <v/>
      </c>
      <c r="BB51" s="24" t="str">
        <f>IF($B51="","",'3 INPUT SAP DATA'!Y55*0.024*Data!G$18*Utilisation!BN51)</f>
        <v/>
      </c>
      <c r="BC51" s="24" t="str">
        <f>IF($B51="","",'3 INPUT SAP DATA'!Z55*0.024*Data!H$18*Utilisation!BO51)</f>
        <v/>
      </c>
      <c r="BD51" s="24" t="str">
        <f>IF($B51="","",'3 INPUT SAP DATA'!AA55*0.024*Data!I$18*Utilisation!BP51)</f>
        <v/>
      </c>
      <c r="BE51" s="24" t="str">
        <f>IF($B51="","",'3 INPUT SAP DATA'!AB55*0.024*Data!J$18*Utilisation!BQ51)</f>
        <v/>
      </c>
      <c r="BF51" s="24" t="str">
        <f>IF($B51="","",'3 INPUT SAP DATA'!AC55*0.024*Data!K$18*Utilisation!BR51)</f>
        <v/>
      </c>
      <c r="BG51" s="24" t="str">
        <f>IF($B51="","",'3 INPUT SAP DATA'!AD55*0.024*Data!L$18*Utilisation!BS51)</f>
        <v/>
      </c>
      <c r="BH51" s="24" t="str">
        <f>IF($B51="","",'3 INPUT SAP DATA'!AE55*0.024*Data!M$18*Utilisation!BT51)</f>
        <v/>
      </c>
      <c r="BI51" s="24" t="str">
        <f>IF($B51="","",'3 INPUT SAP DATA'!AF55*0.024*Data!N$18*Utilisation!BU51)</f>
        <v/>
      </c>
      <c r="BJ51" s="24" t="str">
        <f>IF($B51="","",'3 INPUT SAP DATA'!AG55*0.024*Data!O$18*Utilisation!BV51)</f>
        <v/>
      </c>
      <c r="BK51" s="24" t="str">
        <f>IF($B51="","",IHG!CI52*0.024*Data!D$18*Utilisation!BK51)</f>
        <v/>
      </c>
      <c r="BL51" s="24" t="str">
        <f>IF($B51="","",IHG!CJ52*0.024*Data!E$18*Utilisation!BL51)</f>
        <v/>
      </c>
      <c r="BM51" s="24" t="str">
        <f>IF($B51="","",IHG!CK52*0.024*Data!F$18*Utilisation!BM51)</f>
        <v/>
      </c>
      <c r="BN51" s="24" t="str">
        <f>IF($B51="","",IHG!CL52*0.024*Data!G$18*Utilisation!BN51)</f>
        <v/>
      </c>
      <c r="BO51" s="24" t="str">
        <f>IF($B51="","",IHG!CM52*0.024*Data!H$18*Utilisation!BO51)</f>
        <v/>
      </c>
      <c r="BP51" s="24" t="str">
        <f>IF($B51="","",IHG!CN52*0.024*Data!I$18*Utilisation!BP51)</f>
        <v/>
      </c>
      <c r="BQ51" s="24" t="str">
        <f>IF($B51="","",IHG!CO52*0.024*Data!J$18*Utilisation!BQ51)</f>
        <v/>
      </c>
      <c r="BR51" s="24" t="str">
        <f>IF($B51="","",IHG!CP52*0.024*Data!K$18*Utilisation!BR51)</f>
        <v/>
      </c>
      <c r="BS51" s="24" t="str">
        <f>IF($B51="","",IHG!CQ52*0.024*Data!L$18*Utilisation!BS51)</f>
        <v/>
      </c>
      <c r="BT51" s="24" t="str">
        <f>IF($B51="","",IHG!CR52*0.024*Data!M$18*Utilisation!BT51)</f>
        <v/>
      </c>
      <c r="BU51" s="24" t="str">
        <f>IF($B51="","",IHG!CS52*0.024*Data!N$18*Utilisation!BU51)</f>
        <v/>
      </c>
      <c r="BV51" s="24" t="str">
        <f>IF($B51="","",IHG!CT52*0.024*Data!O$18*Utilisation!BV51)</f>
        <v/>
      </c>
      <c r="BW51" s="24" t="str">
        <f t="shared" si="80"/>
        <v/>
      </c>
      <c r="BX51" s="24" t="str">
        <f t="shared" si="81"/>
        <v/>
      </c>
      <c r="BY51" s="24" t="str">
        <f t="shared" si="82"/>
        <v/>
      </c>
      <c r="BZ51" s="24" t="str">
        <f t="shared" si="83"/>
        <v/>
      </c>
      <c r="CA51" s="24" t="str">
        <f t="shared" si="84"/>
        <v/>
      </c>
      <c r="CB51" s="24" t="str">
        <f t="shared" si="85"/>
        <v/>
      </c>
      <c r="CC51" s="24" t="str">
        <f t="shared" si="86"/>
        <v/>
      </c>
      <c r="CD51" s="24" t="str">
        <f t="shared" si="87"/>
        <v/>
      </c>
      <c r="CE51" s="24" t="str">
        <f t="shared" si="88"/>
        <v/>
      </c>
      <c r="CF51" s="24" t="str">
        <f t="shared" si="89"/>
        <v/>
      </c>
      <c r="CG51" s="24" t="str">
        <f t="shared" si="90"/>
        <v/>
      </c>
      <c r="CH51" s="24" t="str">
        <f t="shared" si="91"/>
        <v/>
      </c>
      <c r="CI51" s="36"/>
      <c r="CJ51" s="85" t="str">
        <f>IF($B51="","",IF(BW51&lt;(SUM($BW51:$CH51)*Data!$B$170),Data!$B$171,100%))</f>
        <v/>
      </c>
      <c r="CK51" s="85" t="str">
        <f>IF($B51="","",IF(BX51&lt;(SUM($BW51:$CH51)*Data!$B$170),Data!$B$171,100%))</f>
        <v/>
      </c>
      <c r="CL51" s="85" t="str">
        <f>IF($B51="","",IF(BY51&lt;(SUM($BW51:$CH51)*Data!$B$170),Data!$B$171,100%))</f>
        <v/>
      </c>
      <c r="CM51" s="85" t="str">
        <f>IF($B51="","",IF(BZ51&lt;(SUM($BW51:$CH51)*Data!$B$170),Data!$B$171,100%))</f>
        <v/>
      </c>
      <c r="CN51" s="85" t="str">
        <f>IF($B51="","",IF(CA51&lt;(SUM($BW51:$CH51)*Data!$B$170),Data!$B$171,100%))</f>
        <v/>
      </c>
      <c r="CO51" s="85" t="str">
        <f>IF($B51="","",IF(CB51&lt;(SUM($BW51:$CH51)*Data!$B$170),Data!$B$171,100%))</f>
        <v/>
      </c>
      <c r="CP51" s="85" t="str">
        <f>IF($B51="","",IF(CC51&lt;(SUM($BW51:$CH51)*Data!$B$170),Data!$B$171,100%))</f>
        <v/>
      </c>
      <c r="CQ51" s="85" t="str">
        <f>IF($B51="","",IF(CD51&lt;(SUM($BW51:$CH51)*Data!$B$170),Data!$B$171,100%))</f>
        <v/>
      </c>
      <c r="CR51" s="85" t="str">
        <f>IF($B51="","",IF(CE51&lt;(SUM($BW51:$CH51)*Data!$B$170),Data!$B$171,100%))</f>
        <v/>
      </c>
      <c r="CS51" s="85" t="str">
        <f>IF($B51="","",IF(CF51&lt;(SUM($BW51:$CH51)*Data!$B$170),Data!$B$171,100%))</f>
        <v/>
      </c>
      <c r="CT51" s="85" t="str">
        <f>IF($B51="","",IF(CG51&lt;(SUM($BW51:$CH51)*Data!$B$170),Data!$B$171,100%))</f>
        <v/>
      </c>
      <c r="CU51" s="85" t="str">
        <f>IF($B51="","",IF(CH51&lt;(SUM($BW51:$CH51)*Data!$B$170),Data!$B$171,100%))</f>
        <v/>
      </c>
      <c r="CV51" s="39"/>
      <c r="CW51" s="24" t="str">
        <f t="shared" si="92"/>
        <v/>
      </c>
      <c r="CX51" s="24" t="str">
        <f t="shared" si="93"/>
        <v/>
      </c>
      <c r="CY51" s="24" t="str">
        <f t="shared" si="94"/>
        <v/>
      </c>
      <c r="CZ51" s="24" t="str">
        <f t="shared" si="95"/>
        <v/>
      </c>
      <c r="DA51" s="24" t="str">
        <f t="shared" si="96"/>
        <v/>
      </c>
      <c r="DB51" s="24" t="str">
        <f t="shared" si="97"/>
        <v/>
      </c>
      <c r="DC51" s="24" t="str">
        <f t="shared" si="98"/>
        <v/>
      </c>
      <c r="DD51" s="24" t="str">
        <f t="shared" si="99"/>
        <v/>
      </c>
      <c r="DE51" s="24" t="str">
        <f t="shared" si="100"/>
        <v/>
      </c>
      <c r="DF51" s="24" t="str">
        <f t="shared" si="101"/>
        <v/>
      </c>
      <c r="DG51" s="24" t="str">
        <f t="shared" si="102"/>
        <v/>
      </c>
      <c r="DH51" s="24" t="str">
        <f t="shared" si="103"/>
        <v/>
      </c>
      <c r="DI51" s="24" t="str">
        <f t="shared" si="104"/>
        <v/>
      </c>
      <c r="DJ51" s="24" t="str">
        <f t="shared" si="105"/>
        <v/>
      </c>
      <c r="DK51" s="24" t="str">
        <f t="shared" si="106"/>
        <v/>
      </c>
      <c r="DL51" s="24" t="str">
        <f t="shared" si="107"/>
        <v/>
      </c>
      <c r="DM51" s="24" t="str">
        <f t="shared" si="108"/>
        <v/>
      </c>
      <c r="DN51" s="24" t="str">
        <f t="shared" si="109"/>
        <v/>
      </c>
      <c r="DO51" s="24" t="str">
        <f t="shared" si="110"/>
        <v/>
      </c>
      <c r="DP51" s="24" t="str">
        <f t="shared" si="111"/>
        <v/>
      </c>
      <c r="DQ51" s="24" t="str">
        <f t="shared" si="112"/>
        <v/>
      </c>
      <c r="DR51" s="24" t="str">
        <f t="shared" si="113"/>
        <v/>
      </c>
      <c r="DS51" s="24" t="str">
        <f t="shared" si="114"/>
        <v/>
      </c>
      <c r="DT51" s="24" t="str">
        <f t="shared" si="115"/>
        <v/>
      </c>
      <c r="DU51" s="24" t="str">
        <f t="shared" si="116"/>
        <v/>
      </c>
      <c r="DV51" s="24" t="str">
        <f t="shared" si="117"/>
        <v/>
      </c>
      <c r="DW51" s="24" t="str">
        <f t="shared" si="118"/>
        <v/>
      </c>
      <c r="DX51" s="24" t="str">
        <f t="shared" si="119"/>
        <v/>
      </c>
      <c r="DY51" s="24" t="str">
        <f t="shared" si="120"/>
        <v/>
      </c>
      <c r="DZ51" s="24" t="str">
        <f t="shared" si="121"/>
        <v/>
      </c>
      <c r="EA51" s="24" t="str">
        <f t="shared" si="122"/>
        <v/>
      </c>
      <c r="EB51" s="24" t="str">
        <f t="shared" si="123"/>
        <v/>
      </c>
      <c r="EC51" s="24" t="str">
        <f t="shared" si="124"/>
        <v/>
      </c>
      <c r="ED51" s="24" t="str">
        <f t="shared" si="125"/>
        <v/>
      </c>
      <c r="EE51" s="24" t="str">
        <f t="shared" si="126"/>
        <v/>
      </c>
      <c r="EF51" s="24" t="str">
        <f t="shared" si="129"/>
        <v/>
      </c>
      <c r="EG51" s="24" t="str">
        <f t="shared" si="130"/>
        <v/>
      </c>
      <c r="EH51" s="24" t="str">
        <f t="shared" si="131"/>
        <v/>
      </c>
      <c r="EI51" s="85" t="str">
        <f t="shared" si="132"/>
        <v/>
      </c>
      <c r="EJ51" s="85" t="str">
        <f>IF($B51="","",MAX(0,EI51-Data!$B$166))</f>
        <v/>
      </c>
      <c r="EK51" s="88" t="str">
        <f>IF($B51="","",IF($EJ51&gt;0,
AY51*($EG51*Data!$B$166/$EH51),
AY51))</f>
        <v/>
      </c>
      <c r="EL51" s="88" t="str">
        <f>IF($B51="","",IF($EJ51&gt;0,
AZ51*($EG51*Data!$B$166/$EH51),
AZ51))</f>
        <v/>
      </c>
      <c r="EM51" s="88" t="str">
        <f>IF($B51="","",IF($EJ51&gt;0,
BA51*($EG51*Data!$B$166/$EH51),
BA51))</f>
        <v/>
      </c>
      <c r="EN51" s="88" t="str">
        <f>IF($B51="","",IF($EJ51&gt;0,
BB51*($EG51*Data!$B$166/$EH51),
BB51))</f>
        <v/>
      </c>
      <c r="EO51" s="88" t="str">
        <f>IF($B51="","",IF($EJ51&gt;0,
BC51*($EG51*Data!$B$166/$EH51),
BC51))</f>
        <v/>
      </c>
      <c r="EP51" s="88" t="str">
        <f>IF($B51="","",IF($EJ51&gt;0,
BD51*($EG51*Data!$B$166/$EH51),
BD51))</f>
        <v/>
      </c>
      <c r="EQ51" s="88" t="str">
        <f>IF($B51="","",IF($EJ51&gt;0,
BE51*($EG51*Data!$B$166/$EH51),
BE51))</f>
        <v/>
      </c>
      <c r="ER51" s="88" t="str">
        <f>IF($B51="","",IF($EJ51&gt;0,
BF51*($EG51*Data!$B$166/$EH51),
BF51))</f>
        <v/>
      </c>
      <c r="ES51" s="88" t="str">
        <f>IF($B51="","",IF($EJ51&gt;0,
BG51*($EG51*Data!$B$166/$EH51),
BG51))</f>
        <v/>
      </c>
      <c r="ET51" s="88" t="str">
        <f>IF($B51="","",IF($EJ51&gt;0,
BH51*($EG51*Data!$B$166/$EH51),
BH51))</f>
        <v/>
      </c>
      <c r="EU51" s="88" t="str">
        <f>IF($B51="","",IF($EJ51&gt;0,
BI51*($EG51*Data!$B$166/$EH51),
BI51))</f>
        <v/>
      </c>
      <c r="EV51" s="88" t="str">
        <f>IF($B51="","",IF($EJ51&gt;0,
BJ51*($EG51*Data!$B$166/$EH51),
BJ51))</f>
        <v/>
      </c>
      <c r="EW51" s="88" t="str">
        <f t="shared" si="127"/>
        <v/>
      </c>
      <c r="EX51" s="85" t="str">
        <f t="shared" si="128"/>
        <v/>
      </c>
      <c r="EY51" s="24" t="str">
        <f t="shared" si="133"/>
        <v/>
      </c>
      <c r="EZ51" s="24" t="str">
        <f t="shared" si="134"/>
        <v/>
      </c>
      <c r="FA51" s="24" t="str">
        <f t="shared" si="135"/>
        <v/>
      </c>
      <c r="FB51" s="24" t="str">
        <f t="shared" si="136"/>
        <v/>
      </c>
      <c r="FC51" s="24" t="str">
        <f t="shared" si="137"/>
        <v/>
      </c>
      <c r="FD51" s="24" t="str">
        <f t="shared" si="138"/>
        <v/>
      </c>
      <c r="FE51" s="24" t="str">
        <f t="shared" si="139"/>
        <v/>
      </c>
      <c r="FF51" s="24" t="str">
        <f t="shared" si="140"/>
        <v/>
      </c>
      <c r="FG51" s="24" t="str">
        <f t="shared" si="141"/>
        <v/>
      </c>
      <c r="FH51" s="24" t="str">
        <f t="shared" si="142"/>
        <v/>
      </c>
      <c r="FI51" s="24" t="str">
        <f t="shared" si="143"/>
        <v/>
      </c>
      <c r="FJ51" s="24" t="str">
        <f t="shared" si="144"/>
        <v/>
      </c>
      <c r="FK51" s="24" t="str">
        <f t="shared" si="145"/>
        <v/>
      </c>
      <c r="FL51" s="24" t="str">
        <f t="shared" si="146"/>
        <v/>
      </c>
      <c r="FM51" s="24" t="str">
        <f t="shared" si="147"/>
        <v/>
      </c>
      <c r="FN51" s="24" t="str">
        <f t="shared" si="148"/>
        <v/>
      </c>
      <c r="FO51" s="24" t="str">
        <f t="shared" si="149"/>
        <v/>
      </c>
      <c r="FP51" s="24" t="str">
        <f t="shared" si="150"/>
        <v/>
      </c>
      <c r="FQ51" s="24" t="str">
        <f t="shared" si="151"/>
        <v/>
      </c>
      <c r="FR51" s="24" t="str">
        <f t="shared" si="152"/>
        <v/>
      </c>
      <c r="FS51" s="24" t="str">
        <f t="shared" si="153"/>
        <v/>
      </c>
      <c r="FT51" s="24" t="str">
        <f t="shared" si="154"/>
        <v/>
      </c>
      <c r="FU51" s="24" t="str">
        <f t="shared" si="155"/>
        <v/>
      </c>
      <c r="FV51" s="24" t="str">
        <f t="shared" si="156"/>
        <v/>
      </c>
      <c r="FW51" s="24" t="str">
        <f t="shared" si="157"/>
        <v/>
      </c>
      <c r="FX51" s="24" t="str">
        <f t="shared" si="158"/>
        <v/>
      </c>
      <c r="FY51" s="24" t="str">
        <f t="shared" si="159"/>
        <v/>
      </c>
      <c r="FZ51" s="24" t="str">
        <f t="shared" si="160"/>
        <v/>
      </c>
      <c r="GA51" s="24" t="str">
        <f t="shared" si="161"/>
        <v/>
      </c>
      <c r="GB51" s="24" t="str">
        <f t="shared" si="162"/>
        <v/>
      </c>
      <c r="GC51" s="24" t="str">
        <f t="shared" si="163"/>
        <v/>
      </c>
      <c r="GD51" s="24" t="str">
        <f t="shared" si="164"/>
        <v/>
      </c>
      <c r="GE51" s="24" t="str">
        <f t="shared" si="165"/>
        <v/>
      </c>
      <c r="GF51" s="24" t="str">
        <f t="shared" si="166"/>
        <v/>
      </c>
      <c r="GG51" s="24" t="str">
        <f t="shared" si="167"/>
        <v/>
      </c>
      <c r="GH51" s="24" t="str">
        <f t="shared" si="168"/>
        <v/>
      </c>
    </row>
    <row r="52" spans="2:190" s="17" customFormat="1" ht="19.899999999999999" customHeight="1">
      <c r="B52" s="16" t="str">
        <f>IF('3 INPUT SAP DATA'!H56="","",'3 INPUT SAP DATA'!H56)</f>
        <v/>
      </c>
      <c r="C52" s="176" t="str">
        <f>IF($B52="", "", Data!D$22 - INDEX(SAP10TableU1, MATCH('3 INPUT SAP DATA'!$C$6, Data!$C$26:$C$47, 0), MATCH(SHD!BW$8, Data!$D$25:$O$25, 0)))</f>
        <v/>
      </c>
      <c r="D52" s="176" t="str">
        <f>IF($B52="", "", Data!E$22 - INDEX(SAP10TableU1, MATCH('3 INPUT SAP DATA'!$C$6, Data!$C$26:$C$47, 0), MATCH(SHD!BX$8, Data!$D$25:$O$25, 0)))</f>
        <v/>
      </c>
      <c r="E52" s="176" t="str">
        <f>IF($B52="", "", Data!F$22 - INDEX(SAP10TableU1, MATCH('3 INPUT SAP DATA'!$C$6, Data!$C$26:$C$47, 0), MATCH(SHD!BY$8, Data!$D$25:$O$25, 0)))</f>
        <v/>
      </c>
      <c r="F52" s="176" t="str">
        <f>IF($B52="", "", Data!G$22 - INDEX(SAP10TableU1, MATCH('3 INPUT SAP DATA'!$C$6, Data!$C$26:$C$47, 0), MATCH(SHD!BZ$8, Data!$D$25:$O$25, 0)))</f>
        <v/>
      </c>
      <c r="G52" s="176" t="str">
        <f>IF($B52="", "", Data!H$22 - INDEX(SAP10TableU1, MATCH('3 INPUT SAP DATA'!$C$6, Data!$C$26:$C$47, 0), MATCH(SHD!CA$8, Data!$D$25:$O$25, 0)))</f>
        <v/>
      </c>
      <c r="H52" s="176" t="str">
        <f>IF($B52="", "", Data!I$22 - INDEX(SAP10TableU1, MATCH('3 INPUT SAP DATA'!$C$6, Data!$C$26:$C$47, 0), MATCH(SHD!CB$8, Data!$D$25:$O$25, 0)))</f>
        <v/>
      </c>
      <c r="I52" s="176" t="str">
        <f>IF($B52="", "", Data!J$22 - INDEX(SAP10TableU1, MATCH('3 INPUT SAP DATA'!$C$6, Data!$C$26:$C$47, 0), MATCH(SHD!CC$8, Data!$D$25:$O$25, 0)))</f>
        <v/>
      </c>
      <c r="J52" s="176" t="str">
        <f>IF($B52="", "", Data!K$22 - INDEX(SAP10TableU1, MATCH('3 INPUT SAP DATA'!$C$6, Data!$C$26:$C$47, 0), MATCH(SHD!CD$8, Data!$D$25:$O$25, 0)))</f>
        <v/>
      </c>
      <c r="K52" s="176" t="str">
        <f>IF($B52="", "", Data!L$22 - INDEX(SAP10TableU1, MATCH('3 INPUT SAP DATA'!$C$6, Data!$C$26:$C$47, 0), MATCH(SHD!CE$8, Data!$D$25:$O$25, 0)))</f>
        <v/>
      </c>
      <c r="L52" s="176" t="str">
        <f>IF($B52="", "", Data!M$22 - INDEX(SAP10TableU1, MATCH('3 INPUT SAP DATA'!$C$6, Data!$C$26:$C$47, 0), MATCH(SHD!CF$8, Data!$D$25:$O$25, 0)))</f>
        <v/>
      </c>
      <c r="M52" s="176" t="str">
        <f>IF($B52="", "", Data!N$22 - INDEX(SAP10TableU1, MATCH('3 INPUT SAP DATA'!$C$6, Data!$C$26:$C$47, 0), MATCH(SHD!CG$8, Data!$D$25:$O$25, 0)))</f>
        <v/>
      </c>
      <c r="N52" s="176" t="str">
        <f>IF($B52="", "", Data!O$22 - INDEX(SAP10TableU1, MATCH('3 INPUT SAP DATA'!$C$6, Data!$C$26:$C$47, 0), MATCH(SHD!CH$8, Data!$D$25:$O$25, 0)))</f>
        <v/>
      </c>
      <c r="O52" s="24" t="str">
        <f>IF($B52="","",'Infiltration &amp; Ventilation'!H52*0.33*'Infiltration &amp; Ventilation'!$D52*C52*0.024*Data!D$18)</f>
        <v/>
      </c>
      <c r="P52" s="24" t="str">
        <f>IF($B52="","",'Infiltration &amp; Ventilation'!I52*0.33*'Infiltration &amp; Ventilation'!$D52*D52*0.024*Data!E$18)</f>
        <v/>
      </c>
      <c r="Q52" s="24" t="str">
        <f>IF($B52="","",'Infiltration &amp; Ventilation'!J52*0.33*'Infiltration &amp; Ventilation'!$D52*E52*0.024*Data!F$18)</f>
        <v/>
      </c>
      <c r="R52" s="24" t="str">
        <f>IF($B52="","",'Infiltration &amp; Ventilation'!K52*0.33*'Infiltration &amp; Ventilation'!$D52*F52*0.024*Data!G$18)</f>
        <v/>
      </c>
      <c r="S52" s="24" t="str">
        <f>IF($B52="","",'Infiltration &amp; Ventilation'!L52*0.33*'Infiltration &amp; Ventilation'!$D52*G52*0.024*Data!H$18)</f>
        <v/>
      </c>
      <c r="T52" s="24" t="str">
        <f>IF($B52="","",'Infiltration &amp; Ventilation'!M52*0.33*'Infiltration &amp; Ventilation'!$D52*H52*0.024*Data!I$18)</f>
        <v/>
      </c>
      <c r="U52" s="24" t="str">
        <f>IF($B52="","",'Infiltration &amp; Ventilation'!N52*0.33*'Infiltration &amp; Ventilation'!$D52*I52*0.024*Data!J$18)</f>
        <v/>
      </c>
      <c r="V52" s="24" t="str">
        <f>IF($B52="","",'Infiltration &amp; Ventilation'!O52*0.33*'Infiltration &amp; Ventilation'!$D52*J52*0.024*Data!K$18)</f>
        <v/>
      </c>
      <c r="W52" s="24" t="str">
        <f>IF($B52="","",'Infiltration &amp; Ventilation'!P52*0.33*'Infiltration &amp; Ventilation'!$D52*K52*0.024*Data!L$18)</f>
        <v/>
      </c>
      <c r="X52" s="24" t="str">
        <f>IF($B52="","",'Infiltration &amp; Ventilation'!Q52*0.33*'Infiltration &amp; Ventilation'!$D52*L52*0.024*Data!M$18)</f>
        <v/>
      </c>
      <c r="Y52" s="24" t="str">
        <f>IF($B52="","",'Infiltration &amp; Ventilation'!R52*0.33*'Infiltration &amp; Ventilation'!$D52*M52*0.024*Data!N$18)</f>
        <v/>
      </c>
      <c r="Z52" s="24" t="str">
        <f>IF($B52="","",'Infiltration &amp; Ventilation'!S52*0.33*'Infiltration &amp; Ventilation'!$D52*N52*0.024*Data!O$18)</f>
        <v/>
      </c>
      <c r="AA52" s="24" t="str">
        <f>IF($B52="","",'Infiltration &amp; Ventilation'!T52*0.33*'Infiltration &amp; Ventilation'!$D52*C52*0.024*Data!D$18*(100%+Data!$B$162))</f>
        <v/>
      </c>
      <c r="AB52" s="24" t="str">
        <f>IF($B52="","",'Infiltration &amp; Ventilation'!U52*0.33*'Infiltration &amp; Ventilation'!$D52*D52*0.024*Data!E$18*(100%+Data!$B$162))</f>
        <v/>
      </c>
      <c r="AC52" s="24" t="str">
        <f>IF($B52="","",'Infiltration &amp; Ventilation'!V52*0.33*'Infiltration &amp; Ventilation'!$D52*E52*0.024*Data!F$18*(100%+Data!$B$162))</f>
        <v/>
      </c>
      <c r="AD52" s="24" t="str">
        <f>IF($B52="","",'Infiltration &amp; Ventilation'!W52*0.33*'Infiltration &amp; Ventilation'!$D52*F52*0.024*Data!G$18*(100%+Data!$B$162))</f>
        <v/>
      </c>
      <c r="AE52" s="24" t="str">
        <f>IF($B52="","",'Infiltration &amp; Ventilation'!X52*0.33*'Infiltration &amp; Ventilation'!$D52*G52*0.024*Data!H$18*(100%+Data!$B$162))</f>
        <v/>
      </c>
      <c r="AF52" s="24" t="str">
        <f>IF($B52="","",'Infiltration &amp; Ventilation'!Y52*0.33*'Infiltration &amp; Ventilation'!$D52*H52*0.024*Data!I$18*(100%+Data!$B$162))</f>
        <v/>
      </c>
      <c r="AG52" s="24" t="str">
        <f>IF($B52="","",'Infiltration &amp; Ventilation'!Z52*0.33*'Infiltration &amp; Ventilation'!$D52*I52*0.024*Data!J$18*(100%+Data!$B$162))</f>
        <v/>
      </c>
      <c r="AH52" s="24" t="str">
        <f>IF($B52="","",'Infiltration &amp; Ventilation'!AA52*0.33*'Infiltration &amp; Ventilation'!$D52*J52*0.024*Data!K$18*(100%+Data!$B$162))</f>
        <v/>
      </c>
      <c r="AI52" s="24" t="str">
        <f>IF($B52="","",'Infiltration &amp; Ventilation'!AB52*0.33*'Infiltration &amp; Ventilation'!$D52*K52*0.024*Data!L$18*(100%+Data!$B$162))</f>
        <v/>
      </c>
      <c r="AJ52" s="24" t="str">
        <f>IF($B52="","",'Infiltration &amp; Ventilation'!AC52*0.33*'Infiltration &amp; Ventilation'!$D52*L52*0.024*Data!M$18*(100%+Data!$B$162))</f>
        <v/>
      </c>
      <c r="AK52" s="24" t="str">
        <f>IF($B52="","",'Infiltration &amp; Ventilation'!AD52*0.33*'Infiltration &amp; Ventilation'!$D52*M52*0.024*Data!N$18*(100%+Data!$B$162))</f>
        <v/>
      </c>
      <c r="AL52" s="24" t="str">
        <f>IF($B52="","",'Infiltration &amp; Ventilation'!AE52*0.33*'Infiltration &amp; Ventilation'!$D52*N52*0.024*Data!O$18*(100%+Data!$B$162))</f>
        <v/>
      </c>
      <c r="AM52" s="24" t="str">
        <f>IF($B52="","",'3 INPUT SAP DATA'!$U56*C52*0.024*Data!D$18*(100%+Data!$B$152))</f>
        <v/>
      </c>
      <c r="AN52" s="24" t="str">
        <f>IF($B52="","",'3 INPUT SAP DATA'!$U56*D52*0.024*Data!E$18*(100%+Data!$B$152))</f>
        <v/>
      </c>
      <c r="AO52" s="24" t="str">
        <f>IF($B52="","",'3 INPUT SAP DATA'!$U56*E52*0.024*Data!F$18*(100%+Data!$B$152))</f>
        <v/>
      </c>
      <c r="AP52" s="24" t="str">
        <f>IF($B52="","",'3 INPUT SAP DATA'!$U56*F52*0.024*Data!G$18*(100%+Data!$B$152))</f>
        <v/>
      </c>
      <c r="AQ52" s="24" t="str">
        <f>IF($B52="","",'3 INPUT SAP DATA'!$U56*G52*0.024*Data!H$18*(100%+Data!$B$152))</f>
        <v/>
      </c>
      <c r="AR52" s="24" t="str">
        <f>IF($B52="","",'3 INPUT SAP DATA'!$U56*H52*0.024*Data!I$18*(100%+Data!$B$152))</f>
        <v/>
      </c>
      <c r="AS52" s="24" t="str">
        <f>IF($B52="","",'3 INPUT SAP DATA'!$U56*I52*0.024*Data!J$18*(100%+Data!$B$152))</f>
        <v/>
      </c>
      <c r="AT52" s="24" t="str">
        <f>IF($B52="","",'3 INPUT SAP DATA'!$U56*J52*0.024*Data!K$18*(100%+Data!$B$152))</f>
        <v/>
      </c>
      <c r="AU52" s="24" t="str">
        <f>IF($B52="","",'3 INPUT SAP DATA'!$U56*K52*0.024*Data!L$18*(100%+Data!$B$152))</f>
        <v/>
      </c>
      <c r="AV52" s="24" t="str">
        <f>IF($B52="","",'3 INPUT SAP DATA'!$U56*L52*0.024*Data!M$18*(100%+Data!$B$152))</f>
        <v/>
      </c>
      <c r="AW52" s="24" t="str">
        <f>IF($B52="","",'3 INPUT SAP DATA'!$U56*M52*0.024*Data!N$18*(100%+Data!$B$152))</f>
        <v/>
      </c>
      <c r="AX52" s="24" t="str">
        <f>IF($B52="","",'3 INPUT SAP DATA'!$U56*N52*0.024*Data!O$18*(100%+Data!$B$152))</f>
        <v/>
      </c>
      <c r="AY52" s="24" t="str">
        <f>IF($B52="","",'3 INPUT SAP DATA'!V56*0.024*Data!D$18*Utilisation!BK52)</f>
        <v/>
      </c>
      <c r="AZ52" s="24" t="str">
        <f>IF($B52="","",'3 INPUT SAP DATA'!W56*0.024*Data!E$18*Utilisation!BL52)</f>
        <v/>
      </c>
      <c r="BA52" s="24" t="str">
        <f>IF($B52="","",'3 INPUT SAP DATA'!X56*0.024*Data!F$18*Utilisation!BM52)</f>
        <v/>
      </c>
      <c r="BB52" s="24" t="str">
        <f>IF($B52="","",'3 INPUT SAP DATA'!Y56*0.024*Data!G$18*Utilisation!BN52)</f>
        <v/>
      </c>
      <c r="BC52" s="24" t="str">
        <f>IF($B52="","",'3 INPUT SAP DATA'!Z56*0.024*Data!H$18*Utilisation!BO52)</f>
        <v/>
      </c>
      <c r="BD52" s="24" t="str">
        <f>IF($B52="","",'3 INPUT SAP DATA'!AA56*0.024*Data!I$18*Utilisation!BP52)</f>
        <v/>
      </c>
      <c r="BE52" s="24" t="str">
        <f>IF($B52="","",'3 INPUT SAP DATA'!AB56*0.024*Data!J$18*Utilisation!BQ52)</f>
        <v/>
      </c>
      <c r="BF52" s="24" t="str">
        <f>IF($B52="","",'3 INPUT SAP DATA'!AC56*0.024*Data!K$18*Utilisation!BR52)</f>
        <v/>
      </c>
      <c r="BG52" s="24" t="str">
        <f>IF($B52="","",'3 INPUT SAP DATA'!AD56*0.024*Data!L$18*Utilisation!BS52)</f>
        <v/>
      </c>
      <c r="BH52" s="24" t="str">
        <f>IF($B52="","",'3 INPUT SAP DATA'!AE56*0.024*Data!M$18*Utilisation!BT52)</f>
        <v/>
      </c>
      <c r="BI52" s="24" t="str">
        <f>IF($B52="","",'3 INPUT SAP DATA'!AF56*0.024*Data!N$18*Utilisation!BU52)</f>
        <v/>
      </c>
      <c r="BJ52" s="24" t="str">
        <f>IF($B52="","",'3 INPUT SAP DATA'!AG56*0.024*Data!O$18*Utilisation!BV52)</f>
        <v/>
      </c>
      <c r="BK52" s="24" t="str">
        <f>IF($B52="","",IHG!CI53*0.024*Data!D$18*Utilisation!BK52)</f>
        <v/>
      </c>
      <c r="BL52" s="24" t="str">
        <f>IF($B52="","",IHG!CJ53*0.024*Data!E$18*Utilisation!BL52)</f>
        <v/>
      </c>
      <c r="BM52" s="24" t="str">
        <f>IF($B52="","",IHG!CK53*0.024*Data!F$18*Utilisation!BM52)</f>
        <v/>
      </c>
      <c r="BN52" s="24" t="str">
        <f>IF($B52="","",IHG!CL53*0.024*Data!G$18*Utilisation!BN52)</f>
        <v/>
      </c>
      <c r="BO52" s="24" t="str">
        <f>IF($B52="","",IHG!CM53*0.024*Data!H$18*Utilisation!BO52)</f>
        <v/>
      </c>
      <c r="BP52" s="24" t="str">
        <f>IF($B52="","",IHG!CN53*0.024*Data!I$18*Utilisation!BP52)</f>
        <v/>
      </c>
      <c r="BQ52" s="24" t="str">
        <f>IF($B52="","",IHG!CO53*0.024*Data!J$18*Utilisation!BQ52)</f>
        <v/>
      </c>
      <c r="BR52" s="24" t="str">
        <f>IF($B52="","",IHG!CP53*0.024*Data!K$18*Utilisation!BR52)</f>
        <v/>
      </c>
      <c r="BS52" s="24" t="str">
        <f>IF($B52="","",IHG!CQ53*0.024*Data!L$18*Utilisation!BS52)</f>
        <v/>
      </c>
      <c r="BT52" s="24" t="str">
        <f>IF($B52="","",IHG!CR53*0.024*Data!M$18*Utilisation!BT52)</f>
        <v/>
      </c>
      <c r="BU52" s="24" t="str">
        <f>IF($B52="","",IHG!CS53*0.024*Data!N$18*Utilisation!BU52)</f>
        <v/>
      </c>
      <c r="BV52" s="24" t="str">
        <f>IF($B52="","",IHG!CT53*0.024*Data!O$18*Utilisation!BV52)</f>
        <v/>
      </c>
      <c r="BW52" s="24" t="str">
        <f t="shared" si="80"/>
        <v/>
      </c>
      <c r="BX52" s="24" t="str">
        <f t="shared" si="81"/>
        <v/>
      </c>
      <c r="BY52" s="24" t="str">
        <f t="shared" si="82"/>
        <v/>
      </c>
      <c r="BZ52" s="24" t="str">
        <f t="shared" si="83"/>
        <v/>
      </c>
      <c r="CA52" s="24" t="str">
        <f t="shared" si="84"/>
        <v/>
      </c>
      <c r="CB52" s="24" t="str">
        <f t="shared" si="85"/>
        <v/>
      </c>
      <c r="CC52" s="24" t="str">
        <f t="shared" si="86"/>
        <v/>
      </c>
      <c r="CD52" s="24" t="str">
        <f t="shared" si="87"/>
        <v/>
      </c>
      <c r="CE52" s="24" t="str">
        <f t="shared" si="88"/>
        <v/>
      </c>
      <c r="CF52" s="24" t="str">
        <f t="shared" si="89"/>
        <v/>
      </c>
      <c r="CG52" s="24" t="str">
        <f t="shared" si="90"/>
        <v/>
      </c>
      <c r="CH52" s="24" t="str">
        <f t="shared" si="91"/>
        <v/>
      </c>
      <c r="CI52" s="36"/>
      <c r="CJ52" s="85" t="str">
        <f>IF($B52="","",IF(BW52&lt;(SUM($BW52:$CH52)*Data!$B$170),Data!$B$171,100%))</f>
        <v/>
      </c>
      <c r="CK52" s="85" t="str">
        <f>IF($B52="","",IF(BX52&lt;(SUM($BW52:$CH52)*Data!$B$170),Data!$B$171,100%))</f>
        <v/>
      </c>
      <c r="CL52" s="85" t="str">
        <f>IF($B52="","",IF(BY52&lt;(SUM($BW52:$CH52)*Data!$B$170),Data!$B$171,100%))</f>
        <v/>
      </c>
      <c r="CM52" s="85" t="str">
        <f>IF($B52="","",IF(BZ52&lt;(SUM($BW52:$CH52)*Data!$B$170),Data!$B$171,100%))</f>
        <v/>
      </c>
      <c r="CN52" s="85" t="str">
        <f>IF($B52="","",IF(CA52&lt;(SUM($BW52:$CH52)*Data!$B$170),Data!$B$171,100%))</f>
        <v/>
      </c>
      <c r="CO52" s="85" t="str">
        <f>IF($B52="","",IF(CB52&lt;(SUM($BW52:$CH52)*Data!$B$170),Data!$B$171,100%))</f>
        <v/>
      </c>
      <c r="CP52" s="85" t="str">
        <f>IF($B52="","",IF(CC52&lt;(SUM($BW52:$CH52)*Data!$B$170),Data!$B$171,100%))</f>
        <v/>
      </c>
      <c r="CQ52" s="85" t="str">
        <f>IF($B52="","",IF(CD52&lt;(SUM($BW52:$CH52)*Data!$B$170),Data!$B$171,100%))</f>
        <v/>
      </c>
      <c r="CR52" s="85" t="str">
        <f>IF($B52="","",IF(CE52&lt;(SUM($BW52:$CH52)*Data!$B$170),Data!$B$171,100%))</f>
        <v/>
      </c>
      <c r="CS52" s="85" t="str">
        <f>IF($B52="","",IF(CF52&lt;(SUM($BW52:$CH52)*Data!$B$170),Data!$B$171,100%))</f>
        <v/>
      </c>
      <c r="CT52" s="85" t="str">
        <f>IF($B52="","",IF(CG52&lt;(SUM($BW52:$CH52)*Data!$B$170),Data!$B$171,100%))</f>
        <v/>
      </c>
      <c r="CU52" s="85" t="str">
        <f>IF($B52="","",IF(CH52&lt;(SUM($BW52:$CH52)*Data!$B$170),Data!$B$171,100%))</f>
        <v/>
      </c>
      <c r="CV52" s="39"/>
      <c r="CW52" s="24" t="str">
        <f t="shared" si="92"/>
        <v/>
      </c>
      <c r="CX52" s="24" t="str">
        <f t="shared" si="93"/>
        <v/>
      </c>
      <c r="CY52" s="24" t="str">
        <f t="shared" si="94"/>
        <v/>
      </c>
      <c r="CZ52" s="24" t="str">
        <f t="shared" si="95"/>
        <v/>
      </c>
      <c r="DA52" s="24" t="str">
        <f t="shared" si="96"/>
        <v/>
      </c>
      <c r="DB52" s="24" t="str">
        <f t="shared" si="97"/>
        <v/>
      </c>
      <c r="DC52" s="24" t="str">
        <f t="shared" si="98"/>
        <v/>
      </c>
      <c r="DD52" s="24" t="str">
        <f t="shared" si="99"/>
        <v/>
      </c>
      <c r="DE52" s="24" t="str">
        <f t="shared" si="100"/>
        <v/>
      </c>
      <c r="DF52" s="24" t="str">
        <f t="shared" si="101"/>
        <v/>
      </c>
      <c r="DG52" s="24" t="str">
        <f t="shared" si="102"/>
        <v/>
      </c>
      <c r="DH52" s="24" t="str">
        <f t="shared" si="103"/>
        <v/>
      </c>
      <c r="DI52" s="24" t="str">
        <f t="shared" si="104"/>
        <v/>
      </c>
      <c r="DJ52" s="24" t="str">
        <f t="shared" si="105"/>
        <v/>
      </c>
      <c r="DK52" s="24" t="str">
        <f t="shared" si="106"/>
        <v/>
      </c>
      <c r="DL52" s="24" t="str">
        <f t="shared" si="107"/>
        <v/>
      </c>
      <c r="DM52" s="24" t="str">
        <f t="shared" si="108"/>
        <v/>
      </c>
      <c r="DN52" s="24" t="str">
        <f t="shared" si="109"/>
        <v/>
      </c>
      <c r="DO52" s="24" t="str">
        <f t="shared" si="110"/>
        <v/>
      </c>
      <c r="DP52" s="24" t="str">
        <f t="shared" si="111"/>
        <v/>
      </c>
      <c r="DQ52" s="24" t="str">
        <f t="shared" si="112"/>
        <v/>
      </c>
      <c r="DR52" s="24" t="str">
        <f t="shared" si="113"/>
        <v/>
      </c>
      <c r="DS52" s="24" t="str">
        <f t="shared" si="114"/>
        <v/>
      </c>
      <c r="DT52" s="24" t="str">
        <f t="shared" si="115"/>
        <v/>
      </c>
      <c r="DU52" s="24" t="str">
        <f t="shared" si="116"/>
        <v/>
      </c>
      <c r="DV52" s="24" t="str">
        <f t="shared" si="117"/>
        <v/>
      </c>
      <c r="DW52" s="24" t="str">
        <f t="shared" si="118"/>
        <v/>
      </c>
      <c r="DX52" s="24" t="str">
        <f t="shared" si="119"/>
        <v/>
      </c>
      <c r="DY52" s="24" t="str">
        <f t="shared" si="120"/>
        <v/>
      </c>
      <c r="DZ52" s="24" t="str">
        <f t="shared" si="121"/>
        <v/>
      </c>
      <c r="EA52" s="24" t="str">
        <f t="shared" si="122"/>
        <v/>
      </c>
      <c r="EB52" s="24" t="str">
        <f t="shared" si="123"/>
        <v/>
      </c>
      <c r="EC52" s="24" t="str">
        <f t="shared" si="124"/>
        <v/>
      </c>
      <c r="ED52" s="24" t="str">
        <f t="shared" si="125"/>
        <v/>
      </c>
      <c r="EE52" s="24" t="str">
        <f t="shared" si="126"/>
        <v/>
      </c>
      <c r="EF52" s="24" t="str">
        <f t="shared" si="129"/>
        <v/>
      </c>
      <c r="EG52" s="24" t="str">
        <f t="shared" si="130"/>
        <v/>
      </c>
      <c r="EH52" s="24" t="str">
        <f t="shared" si="131"/>
        <v/>
      </c>
      <c r="EI52" s="85" t="str">
        <f t="shared" si="132"/>
        <v/>
      </c>
      <c r="EJ52" s="85" t="str">
        <f>IF($B52="","",MAX(0,EI52-Data!$B$166))</f>
        <v/>
      </c>
      <c r="EK52" s="88" t="str">
        <f>IF($B52="","",IF($EJ52&gt;0,
AY52*($EG52*Data!$B$166/$EH52),
AY52))</f>
        <v/>
      </c>
      <c r="EL52" s="88" t="str">
        <f>IF($B52="","",IF($EJ52&gt;0,
AZ52*($EG52*Data!$B$166/$EH52),
AZ52))</f>
        <v/>
      </c>
      <c r="EM52" s="88" t="str">
        <f>IF($B52="","",IF($EJ52&gt;0,
BA52*($EG52*Data!$B$166/$EH52),
BA52))</f>
        <v/>
      </c>
      <c r="EN52" s="88" t="str">
        <f>IF($B52="","",IF($EJ52&gt;0,
BB52*($EG52*Data!$B$166/$EH52),
BB52))</f>
        <v/>
      </c>
      <c r="EO52" s="88" t="str">
        <f>IF($B52="","",IF($EJ52&gt;0,
BC52*($EG52*Data!$B$166/$EH52),
BC52))</f>
        <v/>
      </c>
      <c r="EP52" s="88" t="str">
        <f>IF($B52="","",IF($EJ52&gt;0,
BD52*($EG52*Data!$B$166/$EH52),
BD52))</f>
        <v/>
      </c>
      <c r="EQ52" s="88" t="str">
        <f>IF($B52="","",IF($EJ52&gt;0,
BE52*($EG52*Data!$B$166/$EH52),
BE52))</f>
        <v/>
      </c>
      <c r="ER52" s="88" t="str">
        <f>IF($B52="","",IF($EJ52&gt;0,
BF52*($EG52*Data!$B$166/$EH52),
BF52))</f>
        <v/>
      </c>
      <c r="ES52" s="88" t="str">
        <f>IF($B52="","",IF($EJ52&gt;0,
BG52*($EG52*Data!$B$166/$EH52),
BG52))</f>
        <v/>
      </c>
      <c r="ET52" s="88" t="str">
        <f>IF($B52="","",IF($EJ52&gt;0,
BH52*($EG52*Data!$B$166/$EH52),
BH52))</f>
        <v/>
      </c>
      <c r="EU52" s="88" t="str">
        <f>IF($B52="","",IF($EJ52&gt;0,
BI52*($EG52*Data!$B$166/$EH52),
BI52))</f>
        <v/>
      </c>
      <c r="EV52" s="88" t="str">
        <f>IF($B52="","",IF($EJ52&gt;0,
BJ52*($EG52*Data!$B$166/$EH52),
BJ52))</f>
        <v/>
      </c>
      <c r="EW52" s="88" t="str">
        <f t="shared" si="127"/>
        <v/>
      </c>
      <c r="EX52" s="85" t="str">
        <f t="shared" si="128"/>
        <v/>
      </c>
      <c r="EY52" s="24" t="str">
        <f t="shared" si="133"/>
        <v/>
      </c>
      <c r="EZ52" s="24" t="str">
        <f t="shared" si="134"/>
        <v/>
      </c>
      <c r="FA52" s="24" t="str">
        <f t="shared" si="135"/>
        <v/>
      </c>
      <c r="FB52" s="24" t="str">
        <f t="shared" si="136"/>
        <v/>
      </c>
      <c r="FC52" s="24" t="str">
        <f t="shared" si="137"/>
        <v/>
      </c>
      <c r="FD52" s="24" t="str">
        <f t="shared" si="138"/>
        <v/>
      </c>
      <c r="FE52" s="24" t="str">
        <f t="shared" si="139"/>
        <v/>
      </c>
      <c r="FF52" s="24" t="str">
        <f t="shared" si="140"/>
        <v/>
      </c>
      <c r="FG52" s="24" t="str">
        <f t="shared" si="141"/>
        <v/>
      </c>
      <c r="FH52" s="24" t="str">
        <f t="shared" si="142"/>
        <v/>
      </c>
      <c r="FI52" s="24" t="str">
        <f t="shared" si="143"/>
        <v/>
      </c>
      <c r="FJ52" s="24" t="str">
        <f t="shared" si="144"/>
        <v/>
      </c>
      <c r="FK52" s="24" t="str">
        <f t="shared" si="145"/>
        <v/>
      </c>
      <c r="FL52" s="24" t="str">
        <f t="shared" si="146"/>
        <v/>
      </c>
      <c r="FM52" s="24" t="str">
        <f t="shared" si="147"/>
        <v/>
      </c>
      <c r="FN52" s="24" t="str">
        <f t="shared" si="148"/>
        <v/>
      </c>
      <c r="FO52" s="24" t="str">
        <f t="shared" si="149"/>
        <v/>
      </c>
      <c r="FP52" s="24" t="str">
        <f t="shared" si="150"/>
        <v/>
      </c>
      <c r="FQ52" s="24" t="str">
        <f t="shared" si="151"/>
        <v/>
      </c>
      <c r="FR52" s="24" t="str">
        <f t="shared" si="152"/>
        <v/>
      </c>
      <c r="FS52" s="24" t="str">
        <f t="shared" si="153"/>
        <v/>
      </c>
      <c r="FT52" s="24" t="str">
        <f t="shared" si="154"/>
        <v/>
      </c>
      <c r="FU52" s="24" t="str">
        <f t="shared" si="155"/>
        <v/>
      </c>
      <c r="FV52" s="24" t="str">
        <f t="shared" si="156"/>
        <v/>
      </c>
      <c r="FW52" s="24" t="str">
        <f t="shared" si="157"/>
        <v/>
      </c>
      <c r="FX52" s="24" t="str">
        <f t="shared" si="158"/>
        <v/>
      </c>
      <c r="FY52" s="24" t="str">
        <f t="shared" si="159"/>
        <v/>
      </c>
      <c r="FZ52" s="24" t="str">
        <f t="shared" si="160"/>
        <v/>
      </c>
      <c r="GA52" s="24" t="str">
        <f t="shared" si="161"/>
        <v/>
      </c>
      <c r="GB52" s="24" t="str">
        <f t="shared" si="162"/>
        <v/>
      </c>
      <c r="GC52" s="24" t="str">
        <f t="shared" si="163"/>
        <v/>
      </c>
      <c r="GD52" s="24" t="str">
        <f t="shared" si="164"/>
        <v/>
      </c>
      <c r="GE52" s="24" t="str">
        <f t="shared" si="165"/>
        <v/>
      </c>
      <c r="GF52" s="24" t="str">
        <f t="shared" si="166"/>
        <v/>
      </c>
      <c r="GG52" s="24" t="str">
        <f t="shared" si="167"/>
        <v/>
      </c>
      <c r="GH52" s="24" t="str">
        <f t="shared" si="168"/>
        <v/>
      </c>
    </row>
    <row r="53" spans="2:190" s="17" customFormat="1" ht="19.899999999999999" customHeight="1">
      <c r="B53" s="16" t="str">
        <f>IF('3 INPUT SAP DATA'!H57="","",'3 INPUT SAP DATA'!H57)</f>
        <v/>
      </c>
      <c r="C53" s="176" t="str">
        <f>IF($B53="", "", Data!D$22 - INDEX(SAP10TableU1, MATCH('3 INPUT SAP DATA'!$C$6, Data!$C$26:$C$47, 0), MATCH(SHD!BW$8, Data!$D$25:$O$25, 0)))</f>
        <v/>
      </c>
      <c r="D53" s="176" t="str">
        <f>IF($B53="", "", Data!E$22 - INDEX(SAP10TableU1, MATCH('3 INPUT SAP DATA'!$C$6, Data!$C$26:$C$47, 0), MATCH(SHD!BX$8, Data!$D$25:$O$25, 0)))</f>
        <v/>
      </c>
      <c r="E53" s="176" t="str">
        <f>IF($B53="", "", Data!F$22 - INDEX(SAP10TableU1, MATCH('3 INPUT SAP DATA'!$C$6, Data!$C$26:$C$47, 0), MATCH(SHD!BY$8, Data!$D$25:$O$25, 0)))</f>
        <v/>
      </c>
      <c r="F53" s="176" t="str">
        <f>IF($B53="", "", Data!G$22 - INDEX(SAP10TableU1, MATCH('3 INPUT SAP DATA'!$C$6, Data!$C$26:$C$47, 0), MATCH(SHD!BZ$8, Data!$D$25:$O$25, 0)))</f>
        <v/>
      </c>
      <c r="G53" s="176" t="str">
        <f>IF($B53="", "", Data!H$22 - INDEX(SAP10TableU1, MATCH('3 INPUT SAP DATA'!$C$6, Data!$C$26:$C$47, 0), MATCH(SHD!CA$8, Data!$D$25:$O$25, 0)))</f>
        <v/>
      </c>
      <c r="H53" s="176" t="str">
        <f>IF($B53="", "", Data!I$22 - INDEX(SAP10TableU1, MATCH('3 INPUT SAP DATA'!$C$6, Data!$C$26:$C$47, 0), MATCH(SHD!CB$8, Data!$D$25:$O$25, 0)))</f>
        <v/>
      </c>
      <c r="I53" s="176" t="str">
        <f>IF($B53="", "", Data!J$22 - INDEX(SAP10TableU1, MATCH('3 INPUT SAP DATA'!$C$6, Data!$C$26:$C$47, 0), MATCH(SHD!CC$8, Data!$D$25:$O$25, 0)))</f>
        <v/>
      </c>
      <c r="J53" s="176" t="str">
        <f>IF($B53="", "", Data!K$22 - INDEX(SAP10TableU1, MATCH('3 INPUT SAP DATA'!$C$6, Data!$C$26:$C$47, 0), MATCH(SHD!CD$8, Data!$D$25:$O$25, 0)))</f>
        <v/>
      </c>
      <c r="K53" s="176" t="str">
        <f>IF($B53="", "", Data!L$22 - INDEX(SAP10TableU1, MATCH('3 INPUT SAP DATA'!$C$6, Data!$C$26:$C$47, 0), MATCH(SHD!CE$8, Data!$D$25:$O$25, 0)))</f>
        <v/>
      </c>
      <c r="L53" s="176" t="str">
        <f>IF($B53="", "", Data!M$22 - INDEX(SAP10TableU1, MATCH('3 INPUT SAP DATA'!$C$6, Data!$C$26:$C$47, 0), MATCH(SHD!CF$8, Data!$D$25:$O$25, 0)))</f>
        <v/>
      </c>
      <c r="M53" s="176" t="str">
        <f>IF($B53="", "", Data!N$22 - INDEX(SAP10TableU1, MATCH('3 INPUT SAP DATA'!$C$6, Data!$C$26:$C$47, 0), MATCH(SHD!CG$8, Data!$D$25:$O$25, 0)))</f>
        <v/>
      </c>
      <c r="N53" s="176" t="str">
        <f>IF($B53="", "", Data!O$22 - INDEX(SAP10TableU1, MATCH('3 INPUT SAP DATA'!$C$6, Data!$C$26:$C$47, 0), MATCH(SHD!CH$8, Data!$D$25:$O$25, 0)))</f>
        <v/>
      </c>
      <c r="O53" s="24" t="str">
        <f>IF($B53="","",'Infiltration &amp; Ventilation'!H53*0.33*'Infiltration &amp; Ventilation'!$D53*C53*0.024*Data!D$18)</f>
        <v/>
      </c>
      <c r="P53" s="24" t="str">
        <f>IF($B53="","",'Infiltration &amp; Ventilation'!I53*0.33*'Infiltration &amp; Ventilation'!$D53*D53*0.024*Data!E$18)</f>
        <v/>
      </c>
      <c r="Q53" s="24" t="str">
        <f>IF($B53="","",'Infiltration &amp; Ventilation'!J53*0.33*'Infiltration &amp; Ventilation'!$D53*E53*0.024*Data!F$18)</f>
        <v/>
      </c>
      <c r="R53" s="24" t="str">
        <f>IF($B53="","",'Infiltration &amp; Ventilation'!K53*0.33*'Infiltration &amp; Ventilation'!$D53*F53*0.024*Data!G$18)</f>
        <v/>
      </c>
      <c r="S53" s="24" t="str">
        <f>IF($B53="","",'Infiltration &amp; Ventilation'!L53*0.33*'Infiltration &amp; Ventilation'!$D53*G53*0.024*Data!H$18)</f>
        <v/>
      </c>
      <c r="T53" s="24" t="str">
        <f>IF($B53="","",'Infiltration &amp; Ventilation'!M53*0.33*'Infiltration &amp; Ventilation'!$D53*H53*0.024*Data!I$18)</f>
        <v/>
      </c>
      <c r="U53" s="24" t="str">
        <f>IF($B53="","",'Infiltration &amp; Ventilation'!N53*0.33*'Infiltration &amp; Ventilation'!$D53*I53*0.024*Data!J$18)</f>
        <v/>
      </c>
      <c r="V53" s="24" t="str">
        <f>IF($B53="","",'Infiltration &amp; Ventilation'!O53*0.33*'Infiltration &amp; Ventilation'!$D53*J53*0.024*Data!K$18)</f>
        <v/>
      </c>
      <c r="W53" s="24" t="str">
        <f>IF($B53="","",'Infiltration &amp; Ventilation'!P53*0.33*'Infiltration &amp; Ventilation'!$D53*K53*0.024*Data!L$18)</f>
        <v/>
      </c>
      <c r="X53" s="24" t="str">
        <f>IF($B53="","",'Infiltration &amp; Ventilation'!Q53*0.33*'Infiltration &amp; Ventilation'!$D53*L53*0.024*Data!M$18)</f>
        <v/>
      </c>
      <c r="Y53" s="24" t="str">
        <f>IF($B53="","",'Infiltration &amp; Ventilation'!R53*0.33*'Infiltration &amp; Ventilation'!$D53*M53*0.024*Data!N$18)</f>
        <v/>
      </c>
      <c r="Z53" s="24" t="str">
        <f>IF($B53="","",'Infiltration &amp; Ventilation'!S53*0.33*'Infiltration &amp; Ventilation'!$D53*N53*0.024*Data!O$18)</f>
        <v/>
      </c>
      <c r="AA53" s="24" t="str">
        <f>IF($B53="","",'Infiltration &amp; Ventilation'!T53*0.33*'Infiltration &amp; Ventilation'!$D53*C53*0.024*Data!D$18*(100%+Data!$B$162))</f>
        <v/>
      </c>
      <c r="AB53" s="24" t="str">
        <f>IF($B53="","",'Infiltration &amp; Ventilation'!U53*0.33*'Infiltration &amp; Ventilation'!$D53*D53*0.024*Data!E$18*(100%+Data!$B$162))</f>
        <v/>
      </c>
      <c r="AC53" s="24" t="str">
        <f>IF($B53="","",'Infiltration &amp; Ventilation'!V53*0.33*'Infiltration &amp; Ventilation'!$D53*E53*0.024*Data!F$18*(100%+Data!$B$162))</f>
        <v/>
      </c>
      <c r="AD53" s="24" t="str">
        <f>IF($B53="","",'Infiltration &amp; Ventilation'!W53*0.33*'Infiltration &amp; Ventilation'!$D53*F53*0.024*Data!G$18*(100%+Data!$B$162))</f>
        <v/>
      </c>
      <c r="AE53" s="24" t="str">
        <f>IF($B53="","",'Infiltration &amp; Ventilation'!X53*0.33*'Infiltration &amp; Ventilation'!$D53*G53*0.024*Data!H$18*(100%+Data!$B$162))</f>
        <v/>
      </c>
      <c r="AF53" s="24" t="str">
        <f>IF($B53="","",'Infiltration &amp; Ventilation'!Y53*0.33*'Infiltration &amp; Ventilation'!$D53*H53*0.024*Data!I$18*(100%+Data!$B$162))</f>
        <v/>
      </c>
      <c r="AG53" s="24" t="str">
        <f>IF($B53="","",'Infiltration &amp; Ventilation'!Z53*0.33*'Infiltration &amp; Ventilation'!$D53*I53*0.024*Data!J$18*(100%+Data!$B$162))</f>
        <v/>
      </c>
      <c r="AH53" s="24" t="str">
        <f>IF($B53="","",'Infiltration &amp; Ventilation'!AA53*0.33*'Infiltration &amp; Ventilation'!$D53*J53*0.024*Data!K$18*(100%+Data!$B$162))</f>
        <v/>
      </c>
      <c r="AI53" s="24" t="str">
        <f>IF($B53="","",'Infiltration &amp; Ventilation'!AB53*0.33*'Infiltration &amp; Ventilation'!$D53*K53*0.024*Data!L$18*(100%+Data!$B$162))</f>
        <v/>
      </c>
      <c r="AJ53" s="24" t="str">
        <f>IF($B53="","",'Infiltration &amp; Ventilation'!AC53*0.33*'Infiltration &amp; Ventilation'!$D53*L53*0.024*Data!M$18*(100%+Data!$B$162))</f>
        <v/>
      </c>
      <c r="AK53" s="24" t="str">
        <f>IF($B53="","",'Infiltration &amp; Ventilation'!AD53*0.33*'Infiltration &amp; Ventilation'!$D53*M53*0.024*Data!N$18*(100%+Data!$B$162))</f>
        <v/>
      </c>
      <c r="AL53" s="24" t="str">
        <f>IF($B53="","",'Infiltration &amp; Ventilation'!AE53*0.33*'Infiltration &amp; Ventilation'!$D53*N53*0.024*Data!O$18*(100%+Data!$B$162))</f>
        <v/>
      </c>
      <c r="AM53" s="24" t="str">
        <f>IF($B53="","",'3 INPUT SAP DATA'!$U57*C53*0.024*Data!D$18*(100%+Data!$B$152))</f>
        <v/>
      </c>
      <c r="AN53" s="24" t="str">
        <f>IF($B53="","",'3 INPUT SAP DATA'!$U57*D53*0.024*Data!E$18*(100%+Data!$B$152))</f>
        <v/>
      </c>
      <c r="AO53" s="24" t="str">
        <f>IF($B53="","",'3 INPUT SAP DATA'!$U57*E53*0.024*Data!F$18*(100%+Data!$B$152))</f>
        <v/>
      </c>
      <c r="AP53" s="24" t="str">
        <f>IF($B53="","",'3 INPUT SAP DATA'!$U57*F53*0.024*Data!G$18*(100%+Data!$B$152))</f>
        <v/>
      </c>
      <c r="AQ53" s="24" t="str">
        <f>IF($B53="","",'3 INPUT SAP DATA'!$U57*G53*0.024*Data!H$18*(100%+Data!$B$152))</f>
        <v/>
      </c>
      <c r="AR53" s="24" t="str">
        <f>IF($B53="","",'3 INPUT SAP DATA'!$U57*H53*0.024*Data!I$18*(100%+Data!$B$152))</f>
        <v/>
      </c>
      <c r="AS53" s="24" t="str">
        <f>IF($B53="","",'3 INPUT SAP DATA'!$U57*I53*0.024*Data!J$18*(100%+Data!$B$152))</f>
        <v/>
      </c>
      <c r="AT53" s="24" t="str">
        <f>IF($B53="","",'3 INPUT SAP DATA'!$U57*J53*0.024*Data!K$18*(100%+Data!$B$152))</f>
        <v/>
      </c>
      <c r="AU53" s="24" t="str">
        <f>IF($B53="","",'3 INPUT SAP DATA'!$U57*K53*0.024*Data!L$18*(100%+Data!$B$152))</f>
        <v/>
      </c>
      <c r="AV53" s="24" t="str">
        <f>IF($B53="","",'3 INPUT SAP DATA'!$U57*L53*0.024*Data!M$18*(100%+Data!$B$152))</f>
        <v/>
      </c>
      <c r="AW53" s="24" t="str">
        <f>IF($B53="","",'3 INPUT SAP DATA'!$U57*M53*0.024*Data!N$18*(100%+Data!$B$152))</f>
        <v/>
      </c>
      <c r="AX53" s="24" t="str">
        <f>IF($B53="","",'3 INPUT SAP DATA'!$U57*N53*0.024*Data!O$18*(100%+Data!$B$152))</f>
        <v/>
      </c>
      <c r="AY53" s="24" t="str">
        <f>IF($B53="","",'3 INPUT SAP DATA'!V57*0.024*Data!D$18*Utilisation!BK53)</f>
        <v/>
      </c>
      <c r="AZ53" s="24" t="str">
        <f>IF($B53="","",'3 INPUT SAP DATA'!W57*0.024*Data!E$18*Utilisation!BL53)</f>
        <v/>
      </c>
      <c r="BA53" s="24" t="str">
        <f>IF($B53="","",'3 INPUT SAP DATA'!X57*0.024*Data!F$18*Utilisation!BM53)</f>
        <v/>
      </c>
      <c r="BB53" s="24" t="str">
        <f>IF($B53="","",'3 INPUT SAP DATA'!Y57*0.024*Data!G$18*Utilisation!BN53)</f>
        <v/>
      </c>
      <c r="BC53" s="24" t="str">
        <f>IF($B53="","",'3 INPUT SAP DATA'!Z57*0.024*Data!H$18*Utilisation!BO53)</f>
        <v/>
      </c>
      <c r="BD53" s="24" t="str">
        <f>IF($B53="","",'3 INPUT SAP DATA'!AA57*0.024*Data!I$18*Utilisation!BP53)</f>
        <v/>
      </c>
      <c r="BE53" s="24" t="str">
        <f>IF($B53="","",'3 INPUT SAP DATA'!AB57*0.024*Data!J$18*Utilisation!BQ53)</f>
        <v/>
      </c>
      <c r="BF53" s="24" t="str">
        <f>IF($B53="","",'3 INPUT SAP DATA'!AC57*0.024*Data!K$18*Utilisation!BR53)</f>
        <v/>
      </c>
      <c r="BG53" s="24" t="str">
        <f>IF($B53="","",'3 INPUT SAP DATA'!AD57*0.024*Data!L$18*Utilisation!BS53)</f>
        <v/>
      </c>
      <c r="BH53" s="24" t="str">
        <f>IF($B53="","",'3 INPUT SAP DATA'!AE57*0.024*Data!M$18*Utilisation!BT53)</f>
        <v/>
      </c>
      <c r="BI53" s="24" t="str">
        <f>IF($B53="","",'3 INPUT SAP DATA'!AF57*0.024*Data!N$18*Utilisation!BU53)</f>
        <v/>
      </c>
      <c r="BJ53" s="24" t="str">
        <f>IF($B53="","",'3 INPUT SAP DATA'!AG57*0.024*Data!O$18*Utilisation!BV53)</f>
        <v/>
      </c>
      <c r="BK53" s="24" t="str">
        <f>IF($B53="","",IHG!CI54*0.024*Data!D$18*Utilisation!BK53)</f>
        <v/>
      </c>
      <c r="BL53" s="24" t="str">
        <f>IF($B53="","",IHG!CJ54*0.024*Data!E$18*Utilisation!BL53)</f>
        <v/>
      </c>
      <c r="BM53" s="24" t="str">
        <f>IF($B53="","",IHG!CK54*0.024*Data!F$18*Utilisation!BM53)</f>
        <v/>
      </c>
      <c r="BN53" s="24" t="str">
        <f>IF($B53="","",IHG!CL54*0.024*Data!G$18*Utilisation!BN53)</f>
        <v/>
      </c>
      <c r="BO53" s="24" t="str">
        <f>IF($B53="","",IHG!CM54*0.024*Data!H$18*Utilisation!BO53)</f>
        <v/>
      </c>
      <c r="BP53" s="24" t="str">
        <f>IF($B53="","",IHG!CN54*0.024*Data!I$18*Utilisation!BP53)</f>
        <v/>
      </c>
      <c r="BQ53" s="24" t="str">
        <f>IF($B53="","",IHG!CO54*0.024*Data!J$18*Utilisation!BQ53)</f>
        <v/>
      </c>
      <c r="BR53" s="24" t="str">
        <f>IF($B53="","",IHG!CP54*0.024*Data!K$18*Utilisation!BR53)</f>
        <v/>
      </c>
      <c r="BS53" s="24" t="str">
        <f>IF($B53="","",IHG!CQ54*0.024*Data!L$18*Utilisation!BS53)</f>
        <v/>
      </c>
      <c r="BT53" s="24" t="str">
        <f>IF($B53="","",IHG!CR54*0.024*Data!M$18*Utilisation!BT53)</f>
        <v/>
      </c>
      <c r="BU53" s="24" t="str">
        <f>IF($B53="","",IHG!CS54*0.024*Data!N$18*Utilisation!BU53)</f>
        <v/>
      </c>
      <c r="BV53" s="24" t="str">
        <f>IF($B53="","",IHG!CT54*0.024*Data!O$18*Utilisation!BV53)</f>
        <v/>
      </c>
      <c r="BW53" s="24" t="str">
        <f t="shared" si="80"/>
        <v/>
      </c>
      <c r="BX53" s="24" t="str">
        <f t="shared" si="81"/>
        <v/>
      </c>
      <c r="BY53" s="24" t="str">
        <f t="shared" si="82"/>
        <v/>
      </c>
      <c r="BZ53" s="24" t="str">
        <f t="shared" si="83"/>
        <v/>
      </c>
      <c r="CA53" s="24" t="str">
        <f t="shared" si="84"/>
        <v/>
      </c>
      <c r="CB53" s="24" t="str">
        <f t="shared" si="85"/>
        <v/>
      </c>
      <c r="CC53" s="24" t="str">
        <f t="shared" si="86"/>
        <v/>
      </c>
      <c r="CD53" s="24" t="str">
        <f t="shared" si="87"/>
        <v/>
      </c>
      <c r="CE53" s="24" t="str">
        <f t="shared" si="88"/>
        <v/>
      </c>
      <c r="CF53" s="24" t="str">
        <f t="shared" si="89"/>
        <v/>
      </c>
      <c r="CG53" s="24" t="str">
        <f t="shared" si="90"/>
        <v/>
      </c>
      <c r="CH53" s="24" t="str">
        <f t="shared" si="91"/>
        <v/>
      </c>
      <c r="CI53" s="36"/>
      <c r="CJ53" s="85" t="str">
        <f>IF($B53="","",IF(BW53&lt;(SUM($BW53:$CH53)*Data!$B$170),Data!$B$171,100%))</f>
        <v/>
      </c>
      <c r="CK53" s="85" t="str">
        <f>IF($B53="","",IF(BX53&lt;(SUM($BW53:$CH53)*Data!$B$170),Data!$B$171,100%))</f>
        <v/>
      </c>
      <c r="CL53" s="85" t="str">
        <f>IF($B53="","",IF(BY53&lt;(SUM($BW53:$CH53)*Data!$B$170),Data!$B$171,100%))</f>
        <v/>
      </c>
      <c r="CM53" s="85" t="str">
        <f>IF($B53="","",IF(BZ53&lt;(SUM($BW53:$CH53)*Data!$B$170),Data!$B$171,100%))</f>
        <v/>
      </c>
      <c r="CN53" s="85" t="str">
        <f>IF($B53="","",IF(CA53&lt;(SUM($BW53:$CH53)*Data!$B$170),Data!$B$171,100%))</f>
        <v/>
      </c>
      <c r="CO53" s="85" t="str">
        <f>IF($B53="","",IF(CB53&lt;(SUM($BW53:$CH53)*Data!$B$170),Data!$B$171,100%))</f>
        <v/>
      </c>
      <c r="CP53" s="85" t="str">
        <f>IF($B53="","",IF(CC53&lt;(SUM($BW53:$CH53)*Data!$B$170),Data!$B$171,100%))</f>
        <v/>
      </c>
      <c r="CQ53" s="85" t="str">
        <f>IF($B53="","",IF(CD53&lt;(SUM($BW53:$CH53)*Data!$B$170),Data!$B$171,100%))</f>
        <v/>
      </c>
      <c r="CR53" s="85" t="str">
        <f>IF($B53="","",IF(CE53&lt;(SUM($BW53:$CH53)*Data!$B$170),Data!$B$171,100%))</f>
        <v/>
      </c>
      <c r="CS53" s="85" t="str">
        <f>IF($B53="","",IF(CF53&lt;(SUM($BW53:$CH53)*Data!$B$170),Data!$B$171,100%))</f>
        <v/>
      </c>
      <c r="CT53" s="85" t="str">
        <f>IF($B53="","",IF(CG53&lt;(SUM($BW53:$CH53)*Data!$B$170),Data!$B$171,100%))</f>
        <v/>
      </c>
      <c r="CU53" s="85" t="str">
        <f>IF($B53="","",IF(CH53&lt;(SUM($BW53:$CH53)*Data!$B$170),Data!$B$171,100%))</f>
        <v/>
      </c>
      <c r="CV53" s="39"/>
      <c r="CW53" s="24" t="str">
        <f t="shared" si="92"/>
        <v/>
      </c>
      <c r="CX53" s="24" t="str">
        <f t="shared" si="93"/>
        <v/>
      </c>
      <c r="CY53" s="24" t="str">
        <f t="shared" si="94"/>
        <v/>
      </c>
      <c r="CZ53" s="24" t="str">
        <f t="shared" si="95"/>
        <v/>
      </c>
      <c r="DA53" s="24" t="str">
        <f t="shared" si="96"/>
        <v/>
      </c>
      <c r="DB53" s="24" t="str">
        <f t="shared" si="97"/>
        <v/>
      </c>
      <c r="DC53" s="24" t="str">
        <f t="shared" si="98"/>
        <v/>
      </c>
      <c r="DD53" s="24" t="str">
        <f t="shared" si="99"/>
        <v/>
      </c>
      <c r="DE53" s="24" t="str">
        <f t="shared" si="100"/>
        <v/>
      </c>
      <c r="DF53" s="24" t="str">
        <f t="shared" si="101"/>
        <v/>
      </c>
      <c r="DG53" s="24" t="str">
        <f t="shared" si="102"/>
        <v/>
      </c>
      <c r="DH53" s="24" t="str">
        <f t="shared" si="103"/>
        <v/>
      </c>
      <c r="DI53" s="24" t="str">
        <f t="shared" si="104"/>
        <v/>
      </c>
      <c r="DJ53" s="24" t="str">
        <f t="shared" si="105"/>
        <v/>
      </c>
      <c r="DK53" s="24" t="str">
        <f t="shared" si="106"/>
        <v/>
      </c>
      <c r="DL53" s="24" t="str">
        <f t="shared" si="107"/>
        <v/>
      </c>
      <c r="DM53" s="24" t="str">
        <f t="shared" si="108"/>
        <v/>
      </c>
      <c r="DN53" s="24" t="str">
        <f t="shared" si="109"/>
        <v/>
      </c>
      <c r="DO53" s="24" t="str">
        <f t="shared" si="110"/>
        <v/>
      </c>
      <c r="DP53" s="24" t="str">
        <f t="shared" si="111"/>
        <v/>
      </c>
      <c r="DQ53" s="24" t="str">
        <f t="shared" si="112"/>
        <v/>
      </c>
      <c r="DR53" s="24" t="str">
        <f t="shared" si="113"/>
        <v/>
      </c>
      <c r="DS53" s="24" t="str">
        <f t="shared" si="114"/>
        <v/>
      </c>
      <c r="DT53" s="24" t="str">
        <f t="shared" si="115"/>
        <v/>
      </c>
      <c r="DU53" s="24" t="str">
        <f t="shared" si="116"/>
        <v/>
      </c>
      <c r="DV53" s="24" t="str">
        <f t="shared" si="117"/>
        <v/>
      </c>
      <c r="DW53" s="24" t="str">
        <f t="shared" si="118"/>
        <v/>
      </c>
      <c r="DX53" s="24" t="str">
        <f t="shared" si="119"/>
        <v/>
      </c>
      <c r="DY53" s="24" t="str">
        <f t="shared" si="120"/>
        <v/>
      </c>
      <c r="DZ53" s="24" t="str">
        <f t="shared" si="121"/>
        <v/>
      </c>
      <c r="EA53" s="24" t="str">
        <f t="shared" si="122"/>
        <v/>
      </c>
      <c r="EB53" s="24" t="str">
        <f t="shared" si="123"/>
        <v/>
      </c>
      <c r="EC53" s="24" t="str">
        <f t="shared" si="124"/>
        <v/>
      </c>
      <c r="ED53" s="24" t="str">
        <f t="shared" si="125"/>
        <v/>
      </c>
      <c r="EE53" s="24" t="str">
        <f t="shared" si="126"/>
        <v/>
      </c>
      <c r="EF53" s="24" t="str">
        <f t="shared" si="129"/>
        <v/>
      </c>
      <c r="EG53" s="24" t="str">
        <f t="shared" si="130"/>
        <v/>
      </c>
      <c r="EH53" s="24" t="str">
        <f t="shared" si="131"/>
        <v/>
      </c>
      <c r="EI53" s="85" t="str">
        <f t="shared" si="132"/>
        <v/>
      </c>
      <c r="EJ53" s="85" t="str">
        <f>IF($B53="","",MAX(0,EI53-Data!$B$166))</f>
        <v/>
      </c>
      <c r="EK53" s="88" t="str">
        <f>IF($B53="","",IF($EJ53&gt;0,
AY53*($EG53*Data!$B$166/$EH53),
AY53))</f>
        <v/>
      </c>
      <c r="EL53" s="88" t="str">
        <f>IF($B53="","",IF($EJ53&gt;0,
AZ53*($EG53*Data!$B$166/$EH53),
AZ53))</f>
        <v/>
      </c>
      <c r="EM53" s="88" t="str">
        <f>IF($B53="","",IF($EJ53&gt;0,
BA53*($EG53*Data!$B$166/$EH53),
BA53))</f>
        <v/>
      </c>
      <c r="EN53" s="88" t="str">
        <f>IF($B53="","",IF($EJ53&gt;0,
BB53*($EG53*Data!$B$166/$EH53),
BB53))</f>
        <v/>
      </c>
      <c r="EO53" s="88" t="str">
        <f>IF($B53="","",IF($EJ53&gt;0,
BC53*($EG53*Data!$B$166/$EH53),
BC53))</f>
        <v/>
      </c>
      <c r="EP53" s="88" t="str">
        <f>IF($B53="","",IF($EJ53&gt;0,
BD53*($EG53*Data!$B$166/$EH53),
BD53))</f>
        <v/>
      </c>
      <c r="EQ53" s="88" t="str">
        <f>IF($B53="","",IF($EJ53&gt;0,
BE53*($EG53*Data!$B$166/$EH53),
BE53))</f>
        <v/>
      </c>
      <c r="ER53" s="88" t="str">
        <f>IF($B53="","",IF($EJ53&gt;0,
BF53*($EG53*Data!$B$166/$EH53),
BF53))</f>
        <v/>
      </c>
      <c r="ES53" s="88" t="str">
        <f>IF($B53="","",IF($EJ53&gt;0,
BG53*($EG53*Data!$B$166/$EH53),
BG53))</f>
        <v/>
      </c>
      <c r="ET53" s="88" t="str">
        <f>IF($B53="","",IF($EJ53&gt;0,
BH53*($EG53*Data!$B$166/$EH53),
BH53))</f>
        <v/>
      </c>
      <c r="EU53" s="88" t="str">
        <f>IF($B53="","",IF($EJ53&gt;0,
BI53*($EG53*Data!$B$166/$EH53),
BI53))</f>
        <v/>
      </c>
      <c r="EV53" s="88" t="str">
        <f>IF($B53="","",IF($EJ53&gt;0,
BJ53*($EG53*Data!$B$166/$EH53),
BJ53))</f>
        <v/>
      </c>
      <c r="EW53" s="88" t="str">
        <f t="shared" si="127"/>
        <v/>
      </c>
      <c r="EX53" s="85" t="str">
        <f t="shared" si="128"/>
        <v/>
      </c>
      <c r="EY53" s="24" t="str">
        <f t="shared" si="133"/>
        <v/>
      </c>
      <c r="EZ53" s="24" t="str">
        <f t="shared" si="134"/>
        <v/>
      </c>
      <c r="FA53" s="24" t="str">
        <f t="shared" si="135"/>
        <v/>
      </c>
      <c r="FB53" s="24" t="str">
        <f t="shared" si="136"/>
        <v/>
      </c>
      <c r="FC53" s="24" t="str">
        <f t="shared" si="137"/>
        <v/>
      </c>
      <c r="FD53" s="24" t="str">
        <f t="shared" si="138"/>
        <v/>
      </c>
      <c r="FE53" s="24" t="str">
        <f t="shared" si="139"/>
        <v/>
      </c>
      <c r="FF53" s="24" t="str">
        <f t="shared" si="140"/>
        <v/>
      </c>
      <c r="FG53" s="24" t="str">
        <f t="shared" si="141"/>
        <v/>
      </c>
      <c r="FH53" s="24" t="str">
        <f t="shared" si="142"/>
        <v/>
      </c>
      <c r="FI53" s="24" t="str">
        <f t="shared" si="143"/>
        <v/>
      </c>
      <c r="FJ53" s="24" t="str">
        <f t="shared" si="144"/>
        <v/>
      </c>
      <c r="FK53" s="24" t="str">
        <f t="shared" si="145"/>
        <v/>
      </c>
      <c r="FL53" s="24" t="str">
        <f t="shared" si="146"/>
        <v/>
      </c>
      <c r="FM53" s="24" t="str">
        <f t="shared" si="147"/>
        <v/>
      </c>
      <c r="FN53" s="24" t="str">
        <f t="shared" si="148"/>
        <v/>
      </c>
      <c r="FO53" s="24" t="str">
        <f t="shared" si="149"/>
        <v/>
      </c>
      <c r="FP53" s="24" t="str">
        <f t="shared" si="150"/>
        <v/>
      </c>
      <c r="FQ53" s="24" t="str">
        <f t="shared" si="151"/>
        <v/>
      </c>
      <c r="FR53" s="24" t="str">
        <f t="shared" si="152"/>
        <v/>
      </c>
      <c r="FS53" s="24" t="str">
        <f t="shared" si="153"/>
        <v/>
      </c>
      <c r="FT53" s="24" t="str">
        <f t="shared" si="154"/>
        <v/>
      </c>
      <c r="FU53" s="24" t="str">
        <f t="shared" si="155"/>
        <v/>
      </c>
      <c r="FV53" s="24" t="str">
        <f t="shared" si="156"/>
        <v/>
      </c>
      <c r="FW53" s="24" t="str">
        <f t="shared" si="157"/>
        <v/>
      </c>
      <c r="FX53" s="24" t="str">
        <f t="shared" si="158"/>
        <v/>
      </c>
      <c r="FY53" s="24" t="str">
        <f t="shared" si="159"/>
        <v/>
      </c>
      <c r="FZ53" s="24" t="str">
        <f t="shared" si="160"/>
        <v/>
      </c>
      <c r="GA53" s="24" t="str">
        <f t="shared" si="161"/>
        <v/>
      </c>
      <c r="GB53" s="24" t="str">
        <f t="shared" si="162"/>
        <v/>
      </c>
      <c r="GC53" s="24" t="str">
        <f t="shared" si="163"/>
        <v/>
      </c>
      <c r="GD53" s="24" t="str">
        <f t="shared" si="164"/>
        <v/>
      </c>
      <c r="GE53" s="24" t="str">
        <f t="shared" si="165"/>
        <v/>
      </c>
      <c r="GF53" s="24" t="str">
        <f t="shared" si="166"/>
        <v/>
      </c>
      <c r="GG53" s="24" t="str">
        <f t="shared" si="167"/>
        <v/>
      </c>
      <c r="GH53" s="24" t="str">
        <f t="shared" si="168"/>
        <v/>
      </c>
    </row>
    <row r="54" spans="2:190" s="17" customFormat="1" ht="19.899999999999999" customHeight="1">
      <c r="B54" s="16" t="str">
        <f>IF('3 INPUT SAP DATA'!H58="","",'3 INPUT SAP DATA'!H58)</f>
        <v/>
      </c>
      <c r="C54" s="176" t="str">
        <f>IF($B54="", "", Data!D$22 - INDEX(SAP10TableU1, MATCH('3 INPUT SAP DATA'!$C$6, Data!$C$26:$C$47, 0), MATCH(SHD!BW$8, Data!$D$25:$O$25, 0)))</f>
        <v/>
      </c>
      <c r="D54" s="176" t="str">
        <f>IF($B54="", "", Data!E$22 - INDEX(SAP10TableU1, MATCH('3 INPUT SAP DATA'!$C$6, Data!$C$26:$C$47, 0), MATCH(SHD!BX$8, Data!$D$25:$O$25, 0)))</f>
        <v/>
      </c>
      <c r="E54" s="176" t="str">
        <f>IF($B54="", "", Data!F$22 - INDEX(SAP10TableU1, MATCH('3 INPUT SAP DATA'!$C$6, Data!$C$26:$C$47, 0), MATCH(SHD!BY$8, Data!$D$25:$O$25, 0)))</f>
        <v/>
      </c>
      <c r="F54" s="176" t="str">
        <f>IF($B54="", "", Data!G$22 - INDEX(SAP10TableU1, MATCH('3 INPUT SAP DATA'!$C$6, Data!$C$26:$C$47, 0), MATCH(SHD!BZ$8, Data!$D$25:$O$25, 0)))</f>
        <v/>
      </c>
      <c r="G54" s="176" t="str">
        <f>IF($B54="", "", Data!H$22 - INDEX(SAP10TableU1, MATCH('3 INPUT SAP DATA'!$C$6, Data!$C$26:$C$47, 0), MATCH(SHD!CA$8, Data!$D$25:$O$25, 0)))</f>
        <v/>
      </c>
      <c r="H54" s="176" t="str">
        <f>IF($B54="", "", Data!I$22 - INDEX(SAP10TableU1, MATCH('3 INPUT SAP DATA'!$C$6, Data!$C$26:$C$47, 0), MATCH(SHD!CB$8, Data!$D$25:$O$25, 0)))</f>
        <v/>
      </c>
      <c r="I54" s="176" t="str">
        <f>IF($B54="", "", Data!J$22 - INDEX(SAP10TableU1, MATCH('3 INPUT SAP DATA'!$C$6, Data!$C$26:$C$47, 0), MATCH(SHD!CC$8, Data!$D$25:$O$25, 0)))</f>
        <v/>
      </c>
      <c r="J54" s="176" t="str">
        <f>IF($B54="", "", Data!K$22 - INDEX(SAP10TableU1, MATCH('3 INPUT SAP DATA'!$C$6, Data!$C$26:$C$47, 0), MATCH(SHD!CD$8, Data!$D$25:$O$25, 0)))</f>
        <v/>
      </c>
      <c r="K54" s="176" t="str">
        <f>IF($B54="", "", Data!L$22 - INDEX(SAP10TableU1, MATCH('3 INPUT SAP DATA'!$C$6, Data!$C$26:$C$47, 0), MATCH(SHD!CE$8, Data!$D$25:$O$25, 0)))</f>
        <v/>
      </c>
      <c r="L54" s="176" t="str">
        <f>IF($B54="", "", Data!M$22 - INDEX(SAP10TableU1, MATCH('3 INPUT SAP DATA'!$C$6, Data!$C$26:$C$47, 0), MATCH(SHD!CF$8, Data!$D$25:$O$25, 0)))</f>
        <v/>
      </c>
      <c r="M54" s="176" t="str">
        <f>IF($B54="", "", Data!N$22 - INDEX(SAP10TableU1, MATCH('3 INPUT SAP DATA'!$C$6, Data!$C$26:$C$47, 0), MATCH(SHD!CG$8, Data!$D$25:$O$25, 0)))</f>
        <v/>
      </c>
      <c r="N54" s="176" t="str">
        <f>IF($B54="", "", Data!O$22 - INDEX(SAP10TableU1, MATCH('3 INPUT SAP DATA'!$C$6, Data!$C$26:$C$47, 0), MATCH(SHD!CH$8, Data!$D$25:$O$25, 0)))</f>
        <v/>
      </c>
      <c r="O54" s="24" t="str">
        <f>IF($B54="","",'Infiltration &amp; Ventilation'!H54*0.33*'Infiltration &amp; Ventilation'!$D54*C54*0.024*Data!D$18)</f>
        <v/>
      </c>
      <c r="P54" s="24" t="str">
        <f>IF($B54="","",'Infiltration &amp; Ventilation'!I54*0.33*'Infiltration &amp; Ventilation'!$D54*D54*0.024*Data!E$18)</f>
        <v/>
      </c>
      <c r="Q54" s="24" t="str">
        <f>IF($B54="","",'Infiltration &amp; Ventilation'!J54*0.33*'Infiltration &amp; Ventilation'!$D54*E54*0.024*Data!F$18)</f>
        <v/>
      </c>
      <c r="R54" s="24" t="str">
        <f>IF($B54="","",'Infiltration &amp; Ventilation'!K54*0.33*'Infiltration &amp; Ventilation'!$D54*F54*0.024*Data!G$18)</f>
        <v/>
      </c>
      <c r="S54" s="24" t="str">
        <f>IF($B54="","",'Infiltration &amp; Ventilation'!L54*0.33*'Infiltration &amp; Ventilation'!$D54*G54*0.024*Data!H$18)</f>
        <v/>
      </c>
      <c r="T54" s="24" t="str">
        <f>IF($B54="","",'Infiltration &amp; Ventilation'!M54*0.33*'Infiltration &amp; Ventilation'!$D54*H54*0.024*Data!I$18)</f>
        <v/>
      </c>
      <c r="U54" s="24" t="str">
        <f>IF($B54="","",'Infiltration &amp; Ventilation'!N54*0.33*'Infiltration &amp; Ventilation'!$D54*I54*0.024*Data!J$18)</f>
        <v/>
      </c>
      <c r="V54" s="24" t="str">
        <f>IF($B54="","",'Infiltration &amp; Ventilation'!O54*0.33*'Infiltration &amp; Ventilation'!$D54*J54*0.024*Data!K$18)</f>
        <v/>
      </c>
      <c r="W54" s="24" t="str">
        <f>IF($B54="","",'Infiltration &amp; Ventilation'!P54*0.33*'Infiltration &amp; Ventilation'!$D54*K54*0.024*Data!L$18)</f>
        <v/>
      </c>
      <c r="X54" s="24" t="str">
        <f>IF($B54="","",'Infiltration &amp; Ventilation'!Q54*0.33*'Infiltration &amp; Ventilation'!$D54*L54*0.024*Data!M$18)</f>
        <v/>
      </c>
      <c r="Y54" s="24" t="str">
        <f>IF($B54="","",'Infiltration &amp; Ventilation'!R54*0.33*'Infiltration &amp; Ventilation'!$D54*M54*0.024*Data!N$18)</f>
        <v/>
      </c>
      <c r="Z54" s="24" t="str">
        <f>IF($B54="","",'Infiltration &amp; Ventilation'!S54*0.33*'Infiltration &amp; Ventilation'!$D54*N54*0.024*Data!O$18)</f>
        <v/>
      </c>
      <c r="AA54" s="24" t="str">
        <f>IF($B54="","",'Infiltration &amp; Ventilation'!T54*0.33*'Infiltration &amp; Ventilation'!$D54*C54*0.024*Data!D$18*(100%+Data!$B$162))</f>
        <v/>
      </c>
      <c r="AB54" s="24" t="str">
        <f>IF($B54="","",'Infiltration &amp; Ventilation'!U54*0.33*'Infiltration &amp; Ventilation'!$D54*D54*0.024*Data!E$18*(100%+Data!$B$162))</f>
        <v/>
      </c>
      <c r="AC54" s="24" t="str">
        <f>IF($B54="","",'Infiltration &amp; Ventilation'!V54*0.33*'Infiltration &amp; Ventilation'!$D54*E54*0.024*Data!F$18*(100%+Data!$B$162))</f>
        <v/>
      </c>
      <c r="AD54" s="24" t="str">
        <f>IF($B54="","",'Infiltration &amp; Ventilation'!W54*0.33*'Infiltration &amp; Ventilation'!$D54*F54*0.024*Data!G$18*(100%+Data!$B$162))</f>
        <v/>
      </c>
      <c r="AE54" s="24" t="str">
        <f>IF($B54="","",'Infiltration &amp; Ventilation'!X54*0.33*'Infiltration &amp; Ventilation'!$D54*G54*0.024*Data!H$18*(100%+Data!$B$162))</f>
        <v/>
      </c>
      <c r="AF54" s="24" t="str">
        <f>IF($B54="","",'Infiltration &amp; Ventilation'!Y54*0.33*'Infiltration &amp; Ventilation'!$D54*H54*0.024*Data!I$18*(100%+Data!$B$162))</f>
        <v/>
      </c>
      <c r="AG54" s="24" t="str">
        <f>IF($B54="","",'Infiltration &amp; Ventilation'!Z54*0.33*'Infiltration &amp; Ventilation'!$D54*I54*0.024*Data!J$18*(100%+Data!$B$162))</f>
        <v/>
      </c>
      <c r="AH54" s="24" t="str">
        <f>IF($B54="","",'Infiltration &amp; Ventilation'!AA54*0.33*'Infiltration &amp; Ventilation'!$D54*J54*0.024*Data!K$18*(100%+Data!$B$162))</f>
        <v/>
      </c>
      <c r="AI54" s="24" t="str">
        <f>IF($B54="","",'Infiltration &amp; Ventilation'!AB54*0.33*'Infiltration &amp; Ventilation'!$D54*K54*0.024*Data!L$18*(100%+Data!$B$162))</f>
        <v/>
      </c>
      <c r="AJ54" s="24" t="str">
        <f>IF($B54="","",'Infiltration &amp; Ventilation'!AC54*0.33*'Infiltration &amp; Ventilation'!$D54*L54*0.024*Data!M$18*(100%+Data!$B$162))</f>
        <v/>
      </c>
      <c r="AK54" s="24" t="str">
        <f>IF($B54="","",'Infiltration &amp; Ventilation'!AD54*0.33*'Infiltration &amp; Ventilation'!$D54*M54*0.024*Data!N$18*(100%+Data!$B$162))</f>
        <v/>
      </c>
      <c r="AL54" s="24" t="str">
        <f>IF($B54="","",'Infiltration &amp; Ventilation'!AE54*0.33*'Infiltration &amp; Ventilation'!$D54*N54*0.024*Data!O$18*(100%+Data!$B$162))</f>
        <v/>
      </c>
      <c r="AM54" s="24" t="str">
        <f>IF($B54="","",'3 INPUT SAP DATA'!$U58*C54*0.024*Data!D$18*(100%+Data!$B$152))</f>
        <v/>
      </c>
      <c r="AN54" s="24" t="str">
        <f>IF($B54="","",'3 INPUT SAP DATA'!$U58*D54*0.024*Data!E$18*(100%+Data!$B$152))</f>
        <v/>
      </c>
      <c r="AO54" s="24" t="str">
        <f>IF($B54="","",'3 INPUT SAP DATA'!$U58*E54*0.024*Data!F$18*(100%+Data!$B$152))</f>
        <v/>
      </c>
      <c r="AP54" s="24" t="str">
        <f>IF($B54="","",'3 INPUT SAP DATA'!$U58*F54*0.024*Data!G$18*(100%+Data!$B$152))</f>
        <v/>
      </c>
      <c r="AQ54" s="24" t="str">
        <f>IF($B54="","",'3 INPUT SAP DATA'!$U58*G54*0.024*Data!H$18*(100%+Data!$B$152))</f>
        <v/>
      </c>
      <c r="AR54" s="24" t="str">
        <f>IF($B54="","",'3 INPUT SAP DATA'!$U58*H54*0.024*Data!I$18*(100%+Data!$B$152))</f>
        <v/>
      </c>
      <c r="AS54" s="24" t="str">
        <f>IF($B54="","",'3 INPUT SAP DATA'!$U58*I54*0.024*Data!J$18*(100%+Data!$B$152))</f>
        <v/>
      </c>
      <c r="AT54" s="24" t="str">
        <f>IF($B54="","",'3 INPUT SAP DATA'!$U58*J54*0.024*Data!K$18*(100%+Data!$B$152))</f>
        <v/>
      </c>
      <c r="AU54" s="24" t="str">
        <f>IF($B54="","",'3 INPUT SAP DATA'!$U58*K54*0.024*Data!L$18*(100%+Data!$B$152))</f>
        <v/>
      </c>
      <c r="AV54" s="24" t="str">
        <f>IF($B54="","",'3 INPUT SAP DATA'!$U58*L54*0.024*Data!M$18*(100%+Data!$B$152))</f>
        <v/>
      </c>
      <c r="AW54" s="24" t="str">
        <f>IF($B54="","",'3 INPUT SAP DATA'!$U58*M54*0.024*Data!N$18*(100%+Data!$B$152))</f>
        <v/>
      </c>
      <c r="AX54" s="24" t="str">
        <f>IF($B54="","",'3 INPUT SAP DATA'!$U58*N54*0.024*Data!O$18*(100%+Data!$B$152))</f>
        <v/>
      </c>
      <c r="AY54" s="24" t="str">
        <f>IF($B54="","",'3 INPUT SAP DATA'!V58*0.024*Data!D$18*Utilisation!BK54)</f>
        <v/>
      </c>
      <c r="AZ54" s="24" t="str">
        <f>IF($B54="","",'3 INPUT SAP DATA'!W58*0.024*Data!E$18*Utilisation!BL54)</f>
        <v/>
      </c>
      <c r="BA54" s="24" t="str">
        <f>IF($B54="","",'3 INPUT SAP DATA'!X58*0.024*Data!F$18*Utilisation!BM54)</f>
        <v/>
      </c>
      <c r="BB54" s="24" t="str">
        <f>IF($B54="","",'3 INPUT SAP DATA'!Y58*0.024*Data!G$18*Utilisation!BN54)</f>
        <v/>
      </c>
      <c r="BC54" s="24" t="str">
        <f>IF($B54="","",'3 INPUT SAP DATA'!Z58*0.024*Data!H$18*Utilisation!BO54)</f>
        <v/>
      </c>
      <c r="BD54" s="24" t="str">
        <f>IF($B54="","",'3 INPUT SAP DATA'!AA58*0.024*Data!I$18*Utilisation!BP54)</f>
        <v/>
      </c>
      <c r="BE54" s="24" t="str">
        <f>IF($B54="","",'3 INPUT SAP DATA'!AB58*0.024*Data!J$18*Utilisation!BQ54)</f>
        <v/>
      </c>
      <c r="BF54" s="24" t="str">
        <f>IF($B54="","",'3 INPUT SAP DATA'!AC58*0.024*Data!K$18*Utilisation!BR54)</f>
        <v/>
      </c>
      <c r="BG54" s="24" t="str">
        <f>IF($B54="","",'3 INPUT SAP DATA'!AD58*0.024*Data!L$18*Utilisation!BS54)</f>
        <v/>
      </c>
      <c r="BH54" s="24" t="str">
        <f>IF($B54="","",'3 INPUT SAP DATA'!AE58*0.024*Data!M$18*Utilisation!BT54)</f>
        <v/>
      </c>
      <c r="BI54" s="24" t="str">
        <f>IF($B54="","",'3 INPUT SAP DATA'!AF58*0.024*Data!N$18*Utilisation!BU54)</f>
        <v/>
      </c>
      <c r="BJ54" s="24" t="str">
        <f>IF($B54="","",'3 INPUT SAP DATA'!AG58*0.024*Data!O$18*Utilisation!BV54)</f>
        <v/>
      </c>
      <c r="BK54" s="24" t="str">
        <f>IF($B54="","",IHG!CI55*0.024*Data!D$18*Utilisation!BK54)</f>
        <v/>
      </c>
      <c r="BL54" s="24" t="str">
        <f>IF($B54="","",IHG!CJ55*0.024*Data!E$18*Utilisation!BL54)</f>
        <v/>
      </c>
      <c r="BM54" s="24" t="str">
        <f>IF($B54="","",IHG!CK55*0.024*Data!F$18*Utilisation!BM54)</f>
        <v/>
      </c>
      <c r="BN54" s="24" t="str">
        <f>IF($B54="","",IHG!CL55*0.024*Data!G$18*Utilisation!BN54)</f>
        <v/>
      </c>
      <c r="BO54" s="24" t="str">
        <f>IF($B54="","",IHG!CM55*0.024*Data!H$18*Utilisation!BO54)</f>
        <v/>
      </c>
      <c r="BP54" s="24" t="str">
        <f>IF($B54="","",IHG!CN55*0.024*Data!I$18*Utilisation!BP54)</f>
        <v/>
      </c>
      <c r="BQ54" s="24" t="str">
        <f>IF($B54="","",IHG!CO55*0.024*Data!J$18*Utilisation!BQ54)</f>
        <v/>
      </c>
      <c r="BR54" s="24" t="str">
        <f>IF($B54="","",IHG!CP55*0.024*Data!K$18*Utilisation!BR54)</f>
        <v/>
      </c>
      <c r="BS54" s="24" t="str">
        <f>IF($B54="","",IHG!CQ55*0.024*Data!L$18*Utilisation!BS54)</f>
        <v/>
      </c>
      <c r="BT54" s="24" t="str">
        <f>IF($B54="","",IHG!CR55*0.024*Data!M$18*Utilisation!BT54)</f>
        <v/>
      </c>
      <c r="BU54" s="24" t="str">
        <f>IF($B54="","",IHG!CS55*0.024*Data!N$18*Utilisation!BU54)</f>
        <v/>
      </c>
      <c r="BV54" s="24" t="str">
        <f>IF($B54="","",IHG!CT55*0.024*Data!O$18*Utilisation!BV54)</f>
        <v/>
      </c>
      <c r="BW54" s="24" t="str">
        <f t="shared" si="80"/>
        <v/>
      </c>
      <c r="BX54" s="24" t="str">
        <f t="shared" si="81"/>
        <v/>
      </c>
      <c r="BY54" s="24" t="str">
        <f t="shared" si="82"/>
        <v/>
      </c>
      <c r="BZ54" s="24" t="str">
        <f t="shared" si="83"/>
        <v/>
      </c>
      <c r="CA54" s="24" t="str">
        <f t="shared" si="84"/>
        <v/>
      </c>
      <c r="CB54" s="24" t="str">
        <f t="shared" si="85"/>
        <v/>
      </c>
      <c r="CC54" s="24" t="str">
        <f t="shared" si="86"/>
        <v/>
      </c>
      <c r="CD54" s="24" t="str">
        <f t="shared" si="87"/>
        <v/>
      </c>
      <c r="CE54" s="24" t="str">
        <f t="shared" si="88"/>
        <v/>
      </c>
      <c r="CF54" s="24" t="str">
        <f t="shared" si="89"/>
        <v/>
      </c>
      <c r="CG54" s="24" t="str">
        <f t="shared" si="90"/>
        <v/>
      </c>
      <c r="CH54" s="24" t="str">
        <f t="shared" si="91"/>
        <v/>
      </c>
      <c r="CI54" s="36"/>
      <c r="CJ54" s="85" t="str">
        <f>IF($B54="","",IF(BW54&lt;(SUM($BW54:$CH54)*Data!$B$170),Data!$B$171,100%))</f>
        <v/>
      </c>
      <c r="CK54" s="85" t="str">
        <f>IF($B54="","",IF(BX54&lt;(SUM($BW54:$CH54)*Data!$B$170),Data!$B$171,100%))</f>
        <v/>
      </c>
      <c r="CL54" s="85" t="str">
        <f>IF($B54="","",IF(BY54&lt;(SUM($BW54:$CH54)*Data!$B$170),Data!$B$171,100%))</f>
        <v/>
      </c>
      <c r="CM54" s="85" t="str">
        <f>IF($B54="","",IF(BZ54&lt;(SUM($BW54:$CH54)*Data!$B$170),Data!$B$171,100%))</f>
        <v/>
      </c>
      <c r="CN54" s="85" t="str">
        <f>IF($B54="","",IF(CA54&lt;(SUM($BW54:$CH54)*Data!$B$170),Data!$B$171,100%))</f>
        <v/>
      </c>
      <c r="CO54" s="85" t="str">
        <f>IF($B54="","",IF(CB54&lt;(SUM($BW54:$CH54)*Data!$B$170),Data!$B$171,100%))</f>
        <v/>
      </c>
      <c r="CP54" s="85" t="str">
        <f>IF($B54="","",IF(CC54&lt;(SUM($BW54:$CH54)*Data!$B$170),Data!$B$171,100%))</f>
        <v/>
      </c>
      <c r="CQ54" s="85" t="str">
        <f>IF($B54="","",IF(CD54&lt;(SUM($BW54:$CH54)*Data!$B$170),Data!$B$171,100%))</f>
        <v/>
      </c>
      <c r="CR54" s="85" t="str">
        <f>IF($B54="","",IF(CE54&lt;(SUM($BW54:$CH54)*Data!$B$170),Data!$B$171,100%))</f>
        <v/>
      </c>
      <c r="CS54" s="85" t="str">
        <f>IF($B54="","",IF(CF54&lt;(SUM($BW54:$CH54)*Data!$B$170),Data!$B$171,100%))</f>
        <v/>
      </c>
      <c r="CT54" s="85" t="str">
        <f>IF($B54="","",IF(CG54&lt;(SUM($BW54:$CH54)*Data!$B$170),Data!$B$171,100%))</f>
        <v/>
      </c>
      <c r="CU54" s="85" t="str">
        <f>IF($B54="","",IF(CH54&lt;(SUM($BW54:$CH54)*Data!$B$170),Data!$B$171,100%))</f>
        <v/>
      </c>
      <c r="CV54" s="39"/>
      <c r="CW54" s="24" t="str">
        <f t="shared" si="92"/>
        <v/>
      </c>
      <c r="CX54" s="24" t="str">
        <f t="shared" si="93"/>
        <v/>
      </c>
      <c r="CY54" s="24" t="str">
        <f t="shared" si="94"/>
        <v/>
      </c>
      <c r="CZ54" s="24" t="str">
        <f t="shared" si="95"/>
        <v/>
      </c>
      <c r="DA54" s="24" t="str">
        <f t="shared" si="96"/>
        <v/>
      </c>
      <c r="DB54" s="24" t="str">
        <f t="shared" si="97"/>
        <v/>
      </c>
      <c r="DC54" s="24" t="str">
        <f t="shared" si="98"/>
        <v/>
      </c>
      <c r="DD54" s="24" t="str">
        <f t="shared" si="99"/>
        <v/>
      </c>
      <c r="DE54" s="24" t="str">
        <f t="shared" si="100"/>
        <v/>
      </c>
      <c r="DF54" s="24" t="str">
        <f t="shared" si="101"/>
        <v/>
      </c>
      <c r="DG54" s="24" t="str">
        <f t="shared" si="102"/>
        <v/>
      </c>
      <c r="DH54" s="24" t="str">
        <f t="shared" si="103"/>
        <v/>
      </c>
      <c r="DI54" s="24" t="str">
        <f t="shared" si="104"/>
        <v/>
      </c>
      <c r="DJ54" s="24" t="str">
        <f t="shared" si="105"/>
        <v/>
      </c>
      <c r="DK54" s="24" t="str">
        <f t="shared" si="106"/>
        <v/>
      </c>
      <c r="DL54" s="24" t="str">
        <f t="shared" si="107"/>
        <v/>
      </c>
      <c r="DM54" s="24" t="str">
        <f t="shared" si="108"/>
        <v/>
      </c>
      <c r="DN54" s="24" t="str">
        <f t="shared" si="109"/>
        <v/>
      </c>
      <c r="DO54" s="24" t="str">
        <f t="shared" si="110"/>
        <v/>
      </c>
      <c r="DP54" s="24" t="str">
        <f t="shared" si="111"/>
        <v/>
      </c>
      <c r="DQ54" s="24" t="str">
        <f t="shared" si="112"/>
        <v/>
      </c>
      <c r="DR54" s="24" t="str">
        <f t="shared" si="113"/>
        <v/>
      </c>
      <c r="DS54" s="24" t="str">
        <f t="shared" si="114"/>
        <v/>
      </c>
      <c r="DT54" s="24" t="str">
        <f t="shared" si="115"/>
        <v/>
      </c>
      <c r="DU54" s="24" t="str">
        <f t="shared" si="116"/>
        <v/>
      </c>
      <c r="DV54" s="24" t="str">
        <f t="shared" si="117"/>
        <v/>
      </c>
      <c r="DW54" s="24" t="str">
        <f t="shared" si="118"/>
        <v/>
      </c>
      <c r="DX54" s="24" t="str">
        <f t="shared" si="119"/>
        <v/>
      </c>
      <c r="DY54" s="24" t="str">
        <f t="shared" si="120"/>
        <v/>
      </c>
      <c r="DZ54" s="24" t="str">
        <f t="shared" si="121"/>
        <v/>
      </c>
      <c r="EA54" s="24" t="str">
        <f t="shared" si="122"/>
        <v/>
      </c>
      <c r="EB54" s="24" t="str">
        <f t="shared" si="123"/>
        <v/>
      </c>
      <c r="EC54" s="24" t="str">
        <f t="shared" si="124"/>
        <v/>
      </c>
      <c r="ED54" s="24" t="str">
        <f t="shared" si="125"/>
        <v/>
      </c>
      <c r="EE54" s="24" t="str">
        <f t="shared" si="126"/>
        <v/>
      </c>
      <c r="EF54" s="24" t="str">
        <f t="shared" si="129"/>
        <v/>
      </c>
      <c r="EG54" s="24" t="str">
        <f t="shared" si="130"/>
        <v/>
      </c>
      <c r="EH54" s="24" t="str">
        <f t="shared" si="131"/>
        <v/>
      </c>
      <c r="EI54" s="85" t="str">
        <f t="shared" si="132"/>
        <v/>
      </c>
      <c r="EJ54" s="85" t="str">
        <f>IF($B54="","",MAX(0,EI54-Data!$B$166))</f>
        <v/>
      </c>
      <c r="EK54" s="88" t="str">
        <f>IF($B54="","",IF($EJ54&gt;0,
AY54*($EG54*Data!$B$166/$EH54),
AY54))</f>
        <v/>
      </c>
      <c r="EL54" s="88" t="str">
        <f>IF($B54="","",IF($EJ54&gt;0,
AZ54*($EG54*Data!$B$166/$EH54),
AZ54))</f>
        <v/>
      </c>
      <c r="EM54" s="88" t="str">
        <f>IF($B54="","",IF($EJ54&gt;0,
BA54*($EG54*Data!$B$166/$EH54),
BA54))</f>
        <v/>
      </c>
      <c r="EN54" s="88" t="str">
        <f>IF($B54="","",IF($EJ54&gt;0,
BB54*($EG54*Data!$B$166/$EH54),
BB54))</f>
        <v/>
      </c>
      <c r="EO54" s="88" t="str">
        <f>IF($B54="","",IF($EJ54&gt;0,
BC54*($EG54*Data!$B$166/$EH54),
BC54))</f>
        <v/>
      </c>
      <c r="EP54" s="88" t="str">
        <f>IF($B54="","",IF($EJ54&gt;0,
BD54*($EG54*Data!$B$166/$EH54),
BD54))</f>
        <v/>
      </c>
      <c r="EQ54" s="88" t="str">
        <f>IF($B54="","",IF($EJ54&gt;0,
BE54*($EG54*Data!$B$166/$EH54),
BE54))</f>
        <v/>
      </c>
      <c r="ER54" s="88" t="str">
        <f>IF($B54="","",IF($EJ54&gt;0,
BF54*($EG54*Data!$B$166/$EH54),
BF54))</f>
        <v/>
      </c>
      <c r="ES54" s="88" t="str">
        <f>IF($B54="","",IF($EJ54&gt;0,
BG54*($EG54*Data!$B$166/$EH54),
BG54))</f>
        <v/>
      </c>
      <c r="ET54" s="88" t="str">
        <f>IF($B54="","",IF($EJ54&gt;0,
BH54*($EG54*Data!$B$166/$EH54),
BH54))</f>
        <v/>
      </c>
      <c r="EU54" s="88" t="str">
        <f>IF($B54="","",IF($EJ54&gt;0,
BI54*($EG54*Data!$B$166/$EH54),
BI54))</f>
        <v/>
      </c>
      <c r="EV54" s="88" t="str">
        <f>IF($B54="","",IF($EJ54&gt;0,
BJ54*($EG54*Data!$B$166/$EH54),
BJ54))</f>
        <v/>
      </c>
      <c r="EW54" s="88" t="str">
        <f t="shared" si="127"/>
        <v/>
      </c>
      <c r="EX54" s="85" t="str">
        <f t="shared" si="128"/>
        <v/>
      </c>
      <c r="EY54" s="24" t="str">
        <f t="shared" si="133"/>
        <v/>
      </c>
      <c r="EZ54" s="24" t="str">
        <f t="shared" si="134"/>
        <v/>
      </c>
      <c r="FA54" s="24" t="str">
        <f t="shared" si="135"/>
        <v/>
      </c>
      <c r="FB54" s="24" t="str">
        <f t="shared" si="136"/>
        <v/>
      </c>
      <c r="FC54" s="24" t="str">
        <f t="shared" si="137"/>
        <v/>
      </c>
      <c r="FD54" s="24" t="str">
        <f t="shared" si="138"/>
        <v/>
      </c>
      <c r="FE54" s="24" t="str">
        <f t="shared" si="139"/>
        <v/>
      </c>
      <c r="FF54" s="24" t="str">
        <f t="shared" si="140"/>
        <v/>
      </c>
      <c r="FG54" s="24" t="str">
        <f t="shared" si="141"/>
        <v/>
      </c>
      <c r="FH54" s="24" t="str">
        <f t="shared" si="142"/>
        <v/>
      </c>
      <c r="FI54" s="24" t="str">
        <f t="shared" si="143"/>
        <v/>
      </c>
      <c r="FJ54" s="24" t="str">
        <f t="shared" si="144"/>
        <v/>
      </c>
      <c r="FK54" s="24" t="str">
        <f t="shared" si="145"/>
        <v/>
      </c>
      <c r="FL54" s="24" t="str">
        <f t="shared" si="146"/>
        <v/>
      </c>
      <c r="FM54" s="24" t="str">
        <f t="shared" si="147"/>
        <v/>
      </c>
      <c r="FN54" s="24" t="str">
        <f t="shared" si="148"/>
        <v/>
      </c>
      <c r="FO54" s="24" t="str">
        <f t="shared" si="149"/>
        <v/>
      </c>
      <c r="FP54" s="24" t="str">
        <f t="shared" si="150"/>
        <v/>
      </c>
      <c r="FQ54" s="24" t="str">
        <f t="shared" si="151"/>
        <v/>
      </c>
      <c r="FR54" s="24" t="str">
        <f t="shared" si="152"/>
        <v/>
      </c>
      <c r="FS54" s="24" t="str">
        <f t="shared" si="153"/>
        <v/>
      </c>
      <c r="FT54" s="24" t="str">
        <f t="shared" si="154"/>
        <v/>
      </c>
      <c r="FU54" s="24" t="str">
        <f t="shared" si="155"/>
        <v/>
      </c>
      <c r="FV54" s="24" t="str">
        <f t="shared" si="156"/>
        <v/>
      </c>
      <c r="FW54" s="24" t="str">
        <f t="shared" si="157"/>
        <v/>
      </c>
      <c r="FX54" s="24" t="str">
        <f t="shared" si="158"/>
        <v/>
      </c>
      <c r="FY54" s="24" t="str">
        <f t="shared" si="159"/>
        <v/>
      </c>
      <c r="FZ54" s="24" t="str">
        <f t="shared" si="160"/>
        <v/>
      </c>
      <c r="GA54" s="24" t="str">
        <f t="shared" si="161"/>
        <v/>
      </c>
      <c r="GB54" s="24" t="str">
        <f t="shared" si="162"/>
        <v/>
      </c>
      <c r="GC54" s="24" t="str">
        <f t="shared" si="163"/>
        <v/>
      </c>
      <c r="GD54" s="24" t="str">
        <f t="shared" si="164"/>
        <v/>
      </c>
      <c r="GE54" s="24" t="str">
        <f t="shared" si="165"/>
        <v/>
      </c>
      <c r="GF54" s="24" t="str">
        <f t="shared" si="166"/>
        <v/>
      </c>
      <c r="GG54" s="24" t="str">
        <f t="shared" si="167"/>
        <v/>
      </c>
      <c r="GH54" s="24" t="str">
        <f t="shared" si="168"/>
        <v/>
      </c>
    </row>
    <row r="55" spans="2:190" s="17" customFormat="1" ht="19.899999999999999" customHeight="1">
      <c r="B55" s="16" t="str">
        <f>IF('3 INPUT SAP DATA'!H59="","",'3 INPUT SAP DATA'!H59)</f>
        <v/>
      </c>
      <c r="C55" s="176" t="str">
        <f>IF($B55="", "", Data!D$22 - INDEX(SAP10TableU1, MATCH('3 INPUT SAP DATA'!$C$6, Data!$C$26:$C$47, 0), MATCH(SHD!BW$8, Data!$D$25:$O$25, 0)))</f>
        <v/>
      </c>
      <c r="D55" s="176" t="str">
        <f>IF($B55="", "", Data!E$22 - INDEX(SAP10TableU1, MATCH('3 INPUT SAP DATA'!$C$6, Data!$C$26:$C$47, 0), MATCH(SHD!BX$8, Data!$D$25:$O$25, 0)))</f>
        <v/>
      </c>
      <c r="E55" s="176" t="str">
        <f>IF($B55="", "", Data!F$22 - INDEX(SAP10TableU1, MATCH('3 INPUT SAP DATA'!$C$6, Data!$C$26:$C$47, 0), MATCH(SHD!BY$8, Data!$D$25:$O$25, 0)))</f>
        <v/>
      </c>
      <c r="F55" s="176" t="str">
        <f>IF($B55="", "", Data!G$22 - INDEX(SAP10TableU1, MATCH('3 INPUT SAP DATA'!$C$6, Data!$C$26:$C$47, 0), MATCH(SHD!BZ$8, Data!$D$25:$O$25, 0)))</f>
        <v/>
      </c>
      <c r="G55" s="176" t="str">
        <f>IF($B55="", "", Data!H$22 - INDEX(SAP10TableU1, MATCH('3 INPUT SAP DATA'!$C$6, Data!$C$26:$C$47, 0), MATCH(SHD!CA$8, Data!$D$25:$O$25, 0)))</f>
        <v/>
      </c>
      <c r="H55" s="176" t="str">
        <f>IF($B55="", "", Data!I$22 - INDEX(SAP10TableU1, MATCH('3 INPUT SAP DATA'!$C$6, Data!$C$26:$C$47, 0), MATCH(SHD!CB$8, Data!$D$25:$O$25, 0)))</f>
        <v/>
      </c>
      <c r="I55" s="176" t="str">
        <f>IF($B55="", "", Data!J$22 - INDEX(SAP10TableU1, MATCH('3 INPUT SAP DATA'!$C$6, Data!$C$26:$C$47, 0), MATCH(SHD!CC$8, Data!$D$25:$O$25, 0)))</f>
        <v/>
      </c>
      <c r="J55" s="176" t="str">
        <f>IF($B55="", "", Data!K$22 - INDEX(SAP10TableU1, MATCH('3 INPUT SAP DATA'!$C$6, Data!$C$26:$C$47, 0), MATCH(SHD!CD$8, Data!$D$25:$O$25, 0)))</f>
        <v/>
      </c>
      <c r="K55" s="176" t="str">
        <f>IF($B55="", "", Data!L$22 - INDEX(SAP10TableU1, MATCH('3 INPUT SAP DATA'!$C$6, Data!$C$26:$C$47, 0), MATCH(SHD!CE$8, Data!$D$25:$O$25, 0)))</f>
        <v/>
      </c>
      <c r="L55" s="176" t="str">
        <f>IF($B55="", "", Data!M$22 - INDEX(SAP10TableU1, MATCH('3 INPUT SAP DATA'!$C$6, Data!$C$26:$C$47, 0), MATCH(SHD!CF$8, Data!$D$25:$O$25, 0)))</f>
        <v/>
      </c>
      <c r="M55" s="176" t="str">
        <f>IF($B55="", "", Data!N$22 - INDEX(SAP10TableU1, MATCH('3 INPUT SAP DATA'!$C$6, Data!$C$26:$C$47, 0), MATCH(SHD!CG$8, Data!$D$25:$O$25, 0)))</f>
        <v/>
      </c>
      <c r="N55" s="176" t="str">
        <f>IF($B55="", "", Data!O$22 - INDEX(SAP10TableU1, MATCH('3 INPUT SAP DATA'!$C$6, Data!$C$26:$C$47, 0), MATCH(SHD!CH$8, Data!$D$25:$O$25, 0)))</f>
        <v/>
      </c>
      <c r="O55" s="24" t="str">
        <f>IF($B55="","",'Infiltration &amp; Ventilation'!H55*0.33*'Infiltration &amp; Ventilation'!$D55*C55*0.024*Data!D$18)</f>
        <v/>
      </c>
      <c r="P55" s="24" t="str">
        <f>IF($B55="","",'Infiltration &amp; Ventilation'!I55*0.33*'Infiltration &amp; Ventilation'!$D55*D55*0.024*Data!E$18)</f>
        <v/>
      </c>
      <c r="Q55" s="24" t="str">
        <f>IF($B55="","",'Infiltration &amp; Ventilation'!J55*0.33*'Infiltration &amp; Ventilation'!$D55*E55*0.024*Data!F$18)</f>
        <v/>
      </c>
      <c r="R55" s="24" t="str">
        <f>IF($B55="","",'Infiltration &amp; Ventilation'!K55*0.33*'Infiltration &amp; Ventilation'!$D55*F55*0.024*Data!G$18)</f>
        <v/>
      </c>
      <c r="S55" s="24" t="str">
        <f>IF($B55="","",'Infiltration &amp; Ventilation'!L55*0.33*'Infiltration &amp; Ventilation'!$D55*G55*0.024*Data!H$18)</f>
        <v/>
      </c>
      <c r="T55" s="24" t="str">
        <f>IF($B55="","",'Infiltration &amp; Ventilation'!M55*0.33*'Infiltration &amp; Ventilation'!$D55*H55*0.024*Data!I$18)</f>
        <v/>
      </c>
      <c r="U55" s="24" t="str">
        <f>IF($B55="","",'Infiltration &amp; Ventilation'!N55*0.33*'Infiltration &amp; Ventilation'!$D55*I55*0.024*Data!J$18)</f>
        <v/>
      </c>
      <c r="V55" s="24" t="str">
        <f>IF($B55="","",'Infiltration &amp; Ventilation'!O55*0.33*'Infiltration &amp; Ventilation'!$D55*J55*0.024*Data!K$18)</f>
        <v/>
      </c>
      <c r="W55" s="24" t="str">
        <f>IF($B55="","",'Infiltration &amp; Ventilation'!P55*0.33*'Infiltration &amp; Ventilation'!$D55*K55*0.024*Data!L$18)</f>
        <v/>
      </c>
      <c r="X55" s="24" t="str">
        <f>IF($B55="","",'Infiltration &amp; Ventilation'!Q55*0.33*'Infiltration &amp; Ventilation'!$D55*L55*0.024*Data!M$18)</f>
        <v/>
      </c>
      <c r="Y55" s="24" t="str">
        <f>IF($B55="","",'Infiltration &amp; Ventilation'!R55*0.33*'Infiltration &amp; Ventilation'!$D55*M55*0.024*Data!N$18)</f>
        <v/>
      </c>
      <c r="Z55" s="24" t="str">
        <f>IF($B55="","",'Infiltration &amp; Ventilation'!S55*0.33*'Infiltration &amp; Ventilation'!$D55*N55*0.024*Data!O$18)</f>
        <v/>
      </c>
      <c r="AA55" s="24" t="str">
        <f>IF($B55="","",'Infiltration &amp; Ventilation'!T55*0.33*'Infiltration &amp; Ventilation'!$D55*C55*0.024*Data!D$18*(100%+Data!$B$162))</f>
        <v/>
      </c>
      <c r="AB55" s="24" t="str">
        <f>IF($B55="","",'Infiltration &amp; Ventilation'!U55*0.33*'Infiltration &amp; Ventilation'!$D55*D55*0.024*Data!E$18*(100%+Data!$B$162))</f>
        <v/>
      </c>
      <c r="AC55" s="24" t="str">
        <f>IF($B55="","",'Infiltration &amp; Ventilation'!V55*0.33*'Infiltration &amp; Ventilation'!$D55*E55*0.024*Data!F$18*(100%+Data!$B$162))</f>
        <v/>
      </c>
      <c r="AD55" s="24" t="str">
        <f>IF($B55="","",'Infiltration &amp; Ventilation'!W55*0.33*'Infiltration &amp; Ventilation'!$D55*F55*0.024*Data!G$18*(100%+Data!$B$162))</f>
        <v/>
      </c>
      <c r="AE55" s="24" t="str">
        <f>IF($B55="","",'Infiltration &amp; Ventilation'!X55*0.33*'Infiltration &amp; Ventilation'!$D55*G55*0.024*Data!H$18*(100%+Data!$B$162))</f>
        <v/>
      </c>
      <c r="AF55" s="24" t="str">
        <f>IF($B55="","",'Infiltration &amp; Ventilation'!Y55*0.33*'Infiltration &amp; Ventilation'!$D55*H55*0.024*Data!I$18*(100%+Data!$B$162))</f>
        <v/>
      </c>
      <c r="AG55" s="24" t="str">
        <f>IF($B55="","",'Infiltration &amp; Ventilation'!Z55*0.33*'Infiltration &amp; Ventilation'!$D55*I55*0.024*Data!J$18*(100%+Data!$B$162))</f>
        <v/>
      </c>
      <c r="AH55" s="24" t="str">
        <f>IF($B55="","",'Infiltration &amp; Ventilation'!AA55*0.33*'Infiltration &amp; Ventilation'!$D55*J55*0.024*Data!K$18*(100%+Data!$B$162))</f>
        <v/>
      </c>
      <c r="AI55" s="24" t="str">
        <f>IF($B55="","",'Infiltration &amp; Ventilation'!AB55*0.33*'Infiltration &amp; Ventilation'!$D55*K55*0.024*Data!L$18*(100%+Data!$B$162))</f>
        <v/>
      </c>
      <c r="AJ55" s="24" t="str">
        <f>IF($B55="","",'Infiltration &amp; Ventilation'!AC55*0.33*'Infiltration &amp; Ventilation'!$D55*L55*0.024*Data!M$18*(100%+Data!$B$162))</f>
        <v/>
      </c>
      <c r="AK55" s="24" t="str">
        <f>IF($B55="","",'Infiltration &amp; Ventilation'!AD55*0.33*'Infiltration &amp; Ventilation'!$D55*M55*0.024*Data!N$18*(100%+Data!$B$162))</f>
        <v/>
      </c>
      <c r="AL55" s="24" t="str">
        <f>IF($B55="","",'Infiltration &amp; Ventilation'!AE55*0.33*'Infiltration &amp; Ventilation'!$D55*N55*0.024*Data!O$18*(100%+Data!$B$162))</f>
        <v/>
      </c>
      <c r="AM55" s="24" t="str">
        <f>IF($B55="","",'3 INPUT SAP DATA'!$U59*C55*0.024*Data!D$18*(100%+Data!$B$152))</f>
        <v/>
      </c>
      <c r="AN55" s="24" t="str">
        <f>IF($B55="","",'3 INPUT SAP DATA'!$U59*D55*0.024*Data!E$18*(100%+Data!$B$152))</f>
        <v/>
      </c>
      <c r="AO55" s="24" t="str">
        <f>IF($B55="","",'3 INPUT SAP DATA'!$U59*E55*0.024*Data!F$18*(100%+Data!$B$152))</f>
        <v/>
      </c>
      <c r="AP55" s="24" t="str">
        <f>IF($B55="","",'3 INPUT SAP DATA'!$U59*F55*0.024*Data!G$18*(100%+Data!$B$152))</f>
        <v/>
      </c>
      <c r="AQ55" s="24" t="str">
        <f>IF($B55="","",'3 INPUT SAP DATA'!$U59*G55*0.024*Data!H$18*(100%+Data!$B$152))</f>
        <v/>
      </c>
      <c r="AR55" s="24" t="str">
        <f>IF($B55="","",'3 INPUT SAP DATA'!$U59*H55*0.024*Data!I$18*(100%+Data!$B$152))</f>
        <v/>
      </c>
      <c r="AS55" s="24" t="str">
        <f>IF($B55="","",'3 INPUT SAP DATA'!$U59*I55*0.024*Data!J$18*(100%+Data!$B$152))</f>
        <v/>
      </c>
      <c r="AT55" s="24" t="str">
        <f>IF($B55="","",'3 INPUT SAP DATA'!$U59*J55*0.024*Data!K$18*(100%+Data!$B$152))</f>
        <v/>
      </c>
      <c r="AU55" s="24" t="str">
        <f>IF($B55="","",'3 INPUT SAP DATA'!$U59*K55*0.024*Data!L$18*(100%+Data!$B$152))</f>
        <v/>
      </c>
      <c r="AV55" s="24" t="str">
        <f>IF($B55="","",'3 INPUT SAP DATA'!$U59*L55*0.024*Data!M$18*(100%+Data!$B$152))</f>
        <v/>
      </c>
      <c r="AW55" s="24" t="str">
        <f>IF($B55="","",'3 INPUT SAP DATA'!$U59*M55*0.024*Data!N$18*(100%+Data!$B$152))</f>
        <v/>
      </c>
      <c r="AX55" s="24" t="str">
        <f>IF($B55="","",'3 INPUT SAP DATA'!$U59*N55*0.024*Data!O$18*(100%+Data!$B$152))</f>
        <v/>
      </c>
      <c r="AY55" s="24" t="str">
        <f>IF($B55="","",'3 INPUT SAP DATA'!V59*0.024*Data!D$18*Utilisation!BK55)</f>
        <v/>
      </c>
      <c r="AZ55" s="24" t="str">
        <f>IF($B55="","",'3 INPUT SAP DATA'!W59*0.024*Data!E$18*Utilisation!BL55)</f>
        <v/>
      </c>
      <c r="BA55" s="24" t="str">
        <f>IF($B55="","",'3 INPUT SAP DATA'!X59*0.024*Data!F$18*Utilisation!BM55)</f>
        <v/>
      </c>
      <c r="BB55" s="24" t="str">
        <f>IF($B55="","",'3 INPUT SAP DATA'!Y59*0.024*Data!G$18*Utilisation!BN55)</f>
        <v/>
      </c>
      <c r="BC55" s="24" t="str">
        <f>IF($B55="","",'3 INPUT SAP DATA'!Z59*0.024*Data!H$18*Utilisation!BO55)</f>
        <v/>
      </c>
      <c r="BD55" s="24" t="str">
        <f>IF($B55="","",'3 INPUT SAP DATA'!AA59*0.024*Data!I$18*Utilisation!BP55)</f>
        <v/>
      </c>
      <c r="BE55" s="24" t="str">
        <f>IF($B55="","",'3 INPUT SAP DATA'!AB59*0.024*Data!J$18*Utilisation!BQ55)</f>
        <v/>
      </c>
      <c r="BF55" s="24" t="str">
        <f>IF($B55="","",'3 INPUT SAP DATA'!AC59*0.024*Data!K$18*Utilisation!BR55)</f>
        <v/>
      </c>
      <c r="BG55" s="24" t="str">
        <f>IF($B55="","",'3 INPUT SAP DATA'!AD59*0.024*Data!L$18*Utilisation!BS55)</f>
        <v/>
      </c>
      <c r="BH55" s="24" t="str">
        <f>IF($B55="","",'3 INPUT SAP DATA'!AE59*0.024*Data!M$18*Utilisation!BT55)</f>
        <v/>
      </c>
      <c r="BI55" s="24" t="str">
        <f>IF($B55="","",'3 INPUT SAP DATA'!AF59*0.024*Data!N$18*Utilisation!BU55)</f>
        <v/>
      </c>
      <c r="BJ55" s="24" t="str">
        <f>IF($B55="","",'3 INPUT SAP DATA'!AG59*0.024*Data!O$18*Utilisation!BV55)</f>
        <v/>
      </c>
      <c r="BK55" s="24" t="str">
        <f>IF($B55="","",IHG!CI56*0.024*Data!D$18*Utilisation!BK55)</f>
        <v/>
      </c>
      <c r="BL55" s="24" t="str">
        <f>IF($B55="","",IHG!CJ56*0.024*Data!E$18*Utilisation!BL55)</f>
        <v/>
      </c>
      <c r="BM55" s="24" t="str">
        <f>IF($B55="","",IHG!CK56*0.024*Data!F$18*Utilisation!BM55)</f>
        <v/>
      </c>
      <c r="BN55" s="24" t="str">
        <f>IF($B55="","",IHG!CL56*0.024*Data!G$18*Utilisation!BN55)</f>
        <v/>
      </c>
      <c r="BO55" s="24" t="str">
        <f>IF($B55="","",IHG!CM56*0.024*Data!H$18*Utilisation!BO55)</f>
        <v/>
      </c>
      <c r="BP55" s="24" t="str">
        <f>IF($B55="","",IHG!CN56*0.024*Data!I$18*Utilisation!BP55)</f>
        <v/>
      </c>
      <c r="BQ55" s="24" t="str">
        <f>IF($B55="","",IHG!CO56*0.024*Data!J$18*Utilisation!BQ55)</f>
        <v/>
      </c>
      <c r="BR55" s="24" t="str">
        <f>IF($B55="","",IHG!CP56*0.024*Data!K$18*Utilisation!BR55)</f>
        <v/>
      </c>
      <c r="BS55" s="24" t="str">
        <f>IF($B55="","",IHG!CQ56*0.024*Data!L$18*Utilisation!BS55)</f>
        <v/>
      </c>
      <c r="BT55" s="24" t="str">
        <f>IF($B55="","",IHG!CR56*0.024*Data!M$18*Utilisation!BT55)</f>
        <v/>
      </c>
      <c r="BU55" s="24" t="str">
        <f>IF($B55="","",IHG!CS56*0.024*Data!N$18*Utilisation!BU55)</f>
        <v/>
      </c>
      <c r="BV55" s="24" t="str">
        <f>IF($B55="","",IHG!CT56*0.024*Data!O$18*Utilisation!BV55)</f>
        <v/>
      </c>
      <c r="BW55" s="24" t="str">
        <f t="shared" si="80"/>
        <v/>
      </c>
      <c r="BX55" s="24" t="str">
        <f t="shared" si="81"/>
        <v/>
      </c>
      <c r="BY55" s="24" t="str">
        <f t="shared" si="82"/>
        <v/>
      </c>
      <c r="BZ55" s="24" t="str">
        <f t="shared" si="83"/>
        <v/>
      </c>
      <c r="CA55" s="24" t="str">
        <f t="shared" si="84"/>
        <v/>
      </c>
      <c r="CB55" s="24" t="str">
        <f t="shared" si="85"/>
        <v/>
      </c>
      <c r="CC55" s="24" t="str">
        <f t="shared" si="86"/>
        <v/>
      </c>
      <c r="CD55" s="24" t="str">
        <f t="shared" si="87"/>
        <v/>
      </c>
      <c r="CE55" s="24" t="str">
        <f t="shared" si="88"/>
        <v/>
      </c>
      <c r="CF55" s="24" t="str">
        <f t="shared" si="89"/>
        <v/>
      </c>
      <c r="CG55" s="24" t="str">
        <f t="shared" si="90"/>
        <v/>
      </c>
      <c r="CH55" s="24" t="str">
        <f t="shared" si="91"/>
        <v/>
      </c>
      <c r="CI55" s="36"/>
      <c r="CJ55" s="85" t="str">
        <f>IF($B55="","",IF(BW55&lt;(SUM($BW55:$CH55)*Data!$B$170),Data!$B$171,100%))</f>
        <v/>
      </c>
      <c r="CK55" s="85" t="str">
        <f>IF($B55="","",IF(BX55&lt;(SUM($BW55:$CH55)*Data!$B$170),Data!$B$171,100%))</f>
        <v/>
      </c>
      <c r="CL55" s="85" t="str">
        <f>IF($B55="","",IF(BY55&lt;(SUM($BW55:$CH55)*Data!$B$170),Data!$B$171,100%))</f>
        <v/>
      </c>
      <c r="CM55" s="85" t="str">
        <f>IF($B55="","",IF(BZ55&lt;(SUM($BW55:$CH55)*Data!$B$170),Data!$B$171,100%))</f>
        <v/>
      </c>
      <c r="CN55" s="85" t="str">
        <f>IF($B55="","",IF(CA55&lt;(SUM($BW55:$CH55)*Data!$B$170),Data!$B$171,100%))</f>
        <v/>
      </c>
      <c r="CO55" s="85" t="str">
        <f>IF($B55="","",IF(CB55&lt;(SUM($BW55:$CH55)*Data!$B$170),Data!$B$171,100%))</f>
        <v/>
      </c>
      <c r="CP55" s="85" t="str">
        <f>IF($B55="","",IF(CC55&lt;(SUM($BW55:$CH55)*Data!$B$170),Data!$B$171,100%))</f>
        <v/>
      </c>
      <c r="CQ55" s="85" t="str">
        <f>IF($B55="","",IF(CD55&lt;(SUM($BW55:$CH55)*Data!$B$170),Data!$B$171,100%))</f>
        <v/>
      </c>
      <c r="CR55" s="85" t="str">
        <f>IF($B55="","",IF(CE55&lt;(SUM($BW55:$CH55)*Data!$B$170),Data!$B$171,100%))</f>
        <v/>
      </c>
      <c r="CS55" s="85" t="str">
        <f>IF($B55="","",IF(CF55&lt;(SUM($BW55:$CH55)*Data!$B$170),Data!$B$171,100%))</f>
        <v/>
      </c>
      <c r="CT55" s="85" t="str">
        <f>IF($B55="","",IF(CG55&lt;(SUM($BW55:$CH55)*Data!$B$170),Data!$B$171,100%))</f>
        <v/>
      </c>
      <c r="CU55" s="85" t="str">
        <f>IF($B55="","",IF(CH55&lt;(SUM($BW55:$CH55)*Data!$B$170),Data!$B$171,100%))</f>
        <v/>
      </c>
      <c r="CV55" s="39"/>
      <c r="CW55" s="24" t="str">
        <f t="shared" si="92"/>
        <v/>
      </c>
      <c r="CX55" s="24" t="str">
        <f t="shared" si="93"/>
        <v/>
      </c>
      <c r="CY55" s="24" t="str">
        <f t="shared" si="94"/>
        <v/>
      </c>
      <c r="CZ55" s="24" t="str">
        <f t="shared" si="95"/>
        <v/>
      </c>
      <c r="DA55" s="24" t="str">
        <f t="shared" si="96"/>
        <v/>
      </c>
      <c r="DB55" s="24" t="str">
        <f t="shared" si="97"/>
        <v/>
      </c>
      <c r="DC55" s="24" t="str">
        <f t="shared" si="98"/>
        <v/>
      </c>
      <c r="DD55" s="24" t="str">
        <f t="shared" si="99"/>
        <v/>
      </c>
      <c r="DE55" s="24" t="str">
        <f t="shared" si="100"/>
        <v/>
      </c>
      <c r="DF55" s="24" t="str">
        <f t="shared" si="101"/>
        <v/>
      </c>
      <c r="DG55" s="24" t="str">
        <f t="shared" si="102"/>
        <v/>
      </c>
      <c r="DH55" s="24" t="str">
        <f t="shared" si="103"/>
        <v/>
      </c>
      <c r="DI55" s="24" t="str">
        <f t="shared" si="104"/>
        <v/>
      </c>
      <c r="DJ55" s="24" t="str">
        <f t="shared" si="105"/>
        <v/>
      </c>
      <c r="DK55" s="24" t="str">
        <f t="shared" si="106"/>
        <v/>
      </c>
      <c r="DL55" s="24" t="str">
        <f t="shared" si="107"/>
        <v/>
      </c>
      <c r="DM55" s="24" t="str">
        <f t="shared" si="108"/>
        <v/>
      </c>
      <c r="DN55" s="24" t="str">
        <f t="shared" si="109"/>
        <v/>
      </c>
      <c r="DO55" s="24" t="str">
        <f t="shared" si="110"/>
        <v/>
      </c>
      <c r="DP55" s="24" t="str">
        <f t="shared" si="111"/>
        <v/>
      </c>
      <c r="DQ55" s="24" t="str">
        <f t="shared" si="112"/>
        <v/>
      </c>
      <c r="DR55" s="24" t="str">
        <f t="shared" si="113"/>
        <v/>
      </c>
      <c r="DS55" s="24" t="str">
        <f t="shared" si="114"/>
        <v/>
      </c>
      <c r="DT55" s="24" t="str">
        <f t="shared" si="115"/>
        <v/>
      </c>
      <c r="DU55" s="24" t="str">
        <f t="shared" si="116"/>
        <v/>
      </c>
      <c r="DV55" s="24" t="str">
        <f t="shared" si="117"/>
        <v/>
      </c>
      <c r="DW55" s="24" t="str">
        <f t="shared" si="118"/>
        <v/>
      </c>
      <c r="DX55" s="24" t="str">
        <f t="shared" si="119"/>
        <v/>
      </c>
      <c r="DY55" s="24" t="str">
        <f t="shared" si="120"/>
        <v/>
      </c>
      <c r="DZ55" s="24" t="str">
        <f t="shared" si="121"/>
        <v/>
      </c>
      <c r="EA55" s="24" t="str">
        <f t="shared" si="122"/>
        <v/>
      </c>
      <c r="EB55" s="24" t="str">
        <f t="shared" si="123"/>
        <v/>
      </c>
      <c r="EC55" s="24" t="str">
        <f t="shared" si="124"/>
        <v/>
      </c>
      <c r="ED55" s="24" t="str">
        <f t="shared" si="125"/>
        <v/>
      </c>
      <c r="EE55" s="24" t="str">
        <f t="shared" si="126"/>
        <v/>
      </c>
      <c r="EF55" s="24" t="str">
        <f t="shared" si="129"/>
        <v/>
      </c>
      <c r="EG55" s="24" t="str">
        <f t="shared" si="130"/>
        <v/>
      </c>
      <c r="EH55" s="24" t="str">
        <f t="shared" si="131"/>
        <v/>
      </c>
      <c r="EI55" s="85" t="str">
        <f t="shared" si="132"/>
        <v/>
      </c>
      <c r="EJ55" s="85" t="str">
        <f>IF($B55="","",MAX(0,EI55-Data!$B$166))</f>
        <v/>
      </c>
      <c r="EK55" s="88" t="str">
        <f>IF($B55="","",IF($EJ55&gt;0,
AY55*($EG55*Data!$B$166/$EH55),
AY55))</f>
        <v/>
      </c>
      <c r="EL55" s="88" t="str">
        <f>IF($B55="","",IF($EJ55&gt;0,
AZ55*($EG55*Data!$B$166/$EH55),
AZ55))</f>
        <v/>
      </c>
      <c r="EM55" s="88" t="str">
        <f>IF($B55="","",IF($EJ55&gt;0,
BA55*($EG55*Data!$B$166/$EH55),
BA55))</f>
        <v/>
      </c>
      <c r="EN55" s="88" t="str">
        <f>IF($B55="","",IF($EJ55&gt;0,
BB55*($EG55*Data!$B$166/$EH55),
BB55))</f>
        <v/>
      </c>
      <c r="EO55" s="88" t="str">
        <f>IF($B55="","",IF($EJ55&gt;0,
BC55*($EG55*Data!$B$166/$EH55),
BC55))</f>
        <v/>
      </c>
      <c r="EP55" s="88" t="str">
        <f>IF($B55="","",IF($EJ55&gt;0,
BD55*($EG55*Data!$B$166/$EH55),
BD55))</f>
        <v/>
      </c>
      <c r="EQ55" s="88" t="str">
        <f>IF($B55="","",IF($EJ55&gt;0,
BE55*($EG55*Data!$B$166/$EH55),
BE55))</f>
        <v/>
      </c>
      <c r="ER55" s="88" t="str">
        <f>IF($B55="","",IF($EJ55&gt;0,
BF55*($EG55*Data!$B$166/$EH55),
BF55))</f>
        <v/>
      </c>
      <c r="ES55" s="88" t="str">
        <f>IF($B55="","",IF($EJ55&gt;0,
BG55*($EG55*Data!$B$166/$EH55),
BG55))</f>
        <v/>
      </c>
      <c r="ET55" s="88" t="str">
        <f>IF($B55="","",IF($EJ55&gt;0,
BH55*($EG55*Data!$B$166/$EH55),
BH55))</f>
        <v/>
      </c>
      <c r="EU55" s="88" t="str">
        <f>IF($B55="","",IF($EJ55&gt;0,
BI55*($EG55*Data!$B$166/$EH55),
BI55))</f>
        <v/>
      </c>
      <c r="EV55" s="88" t="str">
        <f>IF($B55="","",IF($EJ55&gt;0,
BJ55*($EG55*Data!$B$166/$EH55),
BJ55))</f>
        <v/>
      </c>
      <c r="EW55" s="88" t="str">
        <f t="shared" si="127"/>
        <v/>
      </c>
      <c r="EX55" s="85" t="str">
        <f t="shared" si="128"/>
        <v/>
      </c>
      <c r="EY55" s="24" t="str">
        <f t="shared" si="133"/>
        <v/>
      </c>
      <c r="EZ55" s="24" t="str">
        <f t="shared" si="134"/>
        <v/>
      </c>
      <c r="FA55" s="24" t="str">
        <f t="shared" si="135"/>
        <v/>
      </c>
      <c r="FB55" s="24" t="str">
        <f t="shared" si="136"/>
        <v/>
      </c>
      <c r="FC55" s="24" t="str">
        <f t="shared" si="137"/>
        <v/>
      </c>
      <c r="FD55" s="24" t="str">
        <f t="shared" si="138"/>
        <v/>
      </c>
      <c r="FE55" s="24" t="str">
        <f t="shared" si="139"/>
        <v/>
      </c>
      <c r="FF55" s="24" t="str">
        <f t="shared" si="140"/>
        <v/>
      </c>
      <c r="FG55" s="24" t="str">
        <f t="shared" si="141"/>
        <v/>
      </c>
      <c r="FH55" s="24" t="str">
        <f t="shared" si="142"/>
        <v/>
      </c>
      <c r="FI55" s="24" t="str">
        <f t="shared" si="143"/>
        <v/>
      </c>
      <c r="FJ55" s="24" t="str">
        <f t="shared" si="144"/>
        <v/>
      </c>
      <c r="FK55" s="24" t="str">
        <f t="shared" si="145"/>
        <v/>
      </c>
      <c r="FL55" s="24" t="str">
        <f t="shared" si="146"/>
        <v/>
      </c>
      <c r="FM55" s="24" t="str">
        <f t="shared" si="147"/>
        <v/>
      </c>
      <c r="FN55" s="24" t="str">
        <f t="shared" si="148"/>
        <v/>
      </c>
      <c r="FO55" s="24" t="str">
        <f t="shared" si="149"/>
        <v/>
      </c>
      <c r="FP55" s="24" t="str">
        <f t="shared" si="150"/>
        <v/>
      </c>
      <c r="FQ55" s="24" t="str">
        <f t="shared" si="151"/>
        <v/>
      </c>
      <c r="FR55" s="24" t="str">
        <f t="shared" si="152"/>
        <v/>
      </c>
      <c r="FS55" s="24" t="str">
        <f t="shared" si="153"/>
        <v/>
      </c>
      <c r="FT55" s="24" t="str">
        <f t="shared" si="154"/>
        <v/>
      </c>
      <c r="FU55" s="24" t="str">
        <f t="shared" si="155"/>
        <v/>
      </c>
      <c r="FV55" s="24" t="str">
        <f t="shared" si="156"/>
        <v/>
      </c>
      <c r="FW55" s="24" t="str">
        <f t="shared" si="157"/>
        <v/>
      </c>
      <c r="FX55" s="24" t="str">
        <f t="shared" si="158"/>
        <v/>
      </c>
      <c r="FY55" s="24" t="str">
        <f t="shared" si="159"/>
        <v/>
      </c>
      <c r="FZ55" s="24" t="str">
        <f t="shared" si="160"/>
        <v/>
      </c>
      <c r="GA55" s="24" t="str">
        <f t="shared" si="161"/>
        <v/>
      </c>
      <c r="GB55" s="24" t="str">
        <f t="shared" si="162"/>
        <v/>
      </c>
      <c r="GC55" s="24" t="str">
        <f t="shared" si="163"/>
        <v/>
      </c>
      <c r="GD55" s="24" t="str">
        <f t="shared" si="164"/>
        <v/>
      </c>
      <c r="GE55" s="24" t="str">
        <f t="shared" si="165"/>
        <v/>
      </c>
      <c r="GF55" s="24" t="str">
        <f t="shared" si="166"/>
        <v/>
      </c>
      <c r="GG55" s="24" t="str">
        <f t="shared" si="167"/>
        <v/>
      </c>
      <c r="GH55" s="24" t="str">
        <f t="shared" si="168"/>
        <v/>
      </c>
    </row>
    <row r="56" spans="2:190" s="17" customFormat="1" ht="19.899999999999999" customHeight="1">
      <c r="B56" s="16" t="str">
        <f>IF('3 INPUT SAP DATA'!H60="","",'3 INPUT SAP DATA'!H60)</f>
        <v/>
      </c>
      <c r="C56" s="176" t="str">
        <f>IF($B56="", "", Data!D$22 - INDEX(SAP10TableU1, MATCH('3 INPUT SAP DATA'!$C$6, Data!$C$26:$C$47, 0), MATCH(SHD!BW$8, Data!$D$25:$O$25, 0)))</f>
        <v/>
      </c>
      <c r="D56" s="176" t="str">
        <f>IF($B56="", "", Data!E$22 - INDEX(SAP10TableU1, MATCH('3 INPUT SAP DATA'!$C$6, Data!$C$26:$C$47, 0), MATCH(SHD!BX$8, Data!$D$25:$O$25, 0)))</f>
        <v/>
      </c>
      <c r="E56" s="176" t="str">
        <f>IF($B56="", "", Data!F$22 - INDEX(SAP10TableU1, MATCH('3 INPUT SAP DATA'!$C$6, Data!$C$26:$C$47, 0), MATCH(SHD!BY$8, Data!$D$25:$O$25, 0)))</f>
        <v/>
      </c>
      <c r="F56" s="176" t="str">
        <f>IF($B56="", "", Data!G$22 - INDEX(SAP10TableU1, MATCH('3 INPUT SAP DATA'!$C$6, Data!$C$26:$C$47, 0), MATCH(SHD!BZ$8, Data!$D$25:$O$25, 0)))</f>
        <v/>
      </c>
      <c r="G56" s="176" t="str">
        <f>IF($B56="", "", Data!H$22 - INDEX(SAP10TableU1, MATCH('3 INPUT SAP DATA'!$C$6, Data!$C$26:$C$47, 0), MATCH(SHD!CA$8, Data!$D$25:$O$25, 0)))</f>
        <v/>
      </c>
      <c r="H56" s="176" t="str">
        <f>IF($B56="", "", Data!I$22 - INDEX(SAP10TableU1, MATCH('3 INPUT SAP DATA'!$C$6, Data!$C$26:$C$47, 0), MATCH(SHD!CB$8, Data!$D$25:$O$25, 0)))</f>
        <v/>
      </c>
      <c r="I56" s="176" t="str">
        <f>IF($B56="", "", Data!J$22 - INDEX(SAP10TableU1, MATCH('3 INPUT SAP DATA'!$C$6, Data!$C$26:$C$47, 0), MATCH(SHD!CC$8, Data!$D$25:$O$25, 0)))</f>
        <v/>
      </c>
      <c r="J56" s="176" t="str">
        <f>IF($B56="", "", Data!K$22 - INDEX(SAP10TableU1, MATCH('3 INPUT SAP DATA'!$C$6, Data!$C$26:$C$47, 0), MATCH(SHD!CD$8, Data!$D$25:$O$25, 0)))</f>
        <v/>
      </c>
      <c r="K56" s="176" t="str">
        <f>IF($B56="", "", Data!L$22 - INDEX(SAP10TableU1, MATCH('3 INPUT SAP DATA'!$C$6, Data!$C$26:$C$47, 0), MATCH(SHD!CE$8, Data!$D$25:$O$25, 0)))</f>
        <v/>
      </c>
      <c r="L56" s="176" t="str">
        <f>IF($B56="", "", Data!M$22 - INDEX(SAP10TableU1, MATCH('3 INPUT SAP DATA'!$C$6, Data!$C$26:$C$47, 0), MATCH(SHD!CF$8, Data!$D$25:$O$25, 0)))</f>
        <v/>
      </c>
      <c r="M56" s="176" t="str">
        <f>IF($B56="", "", Data!N$22 - INDEX(SAP10TableU1, MATCH('3 INPUT SAP DATA'!$C$6, Data!$C$26:$C$47, 0), MATCH(SHD!CG$8, Data!$D$25:$O$25, 0)))</f>
        <v/>
      </c>
      <c r="N56" s="176" t="str">
        <f>IF($B56="", "", Data!O$22 - INDEX(SAP10TableU1, MATCH('3 INPUT SAP DATA'!$C$6, Data!$C$26:$C$47, 0), MATCH(SHD!CH$8, Data!$D$25:$O$25, 0)))</f>
        <v/>
      </c>
      <c r="O56" s="24" t="str">
        <f>IF($B56="","",'Infiltration &amp; Ventilation'!H56*0.33*'Infiltration &amp; Ventilation'!$D56*C56*0.024*Data!D$18)</f>
        <v/>
      </c>
      <c r="P56" s="24" t="str">
        <f>IF($B56="","",'Infiltration &amp; Ventilation'!I56*0.33*'Infiltration &amp; Ventilation'!$D56*D56*0.024*Data!E$18)</f>
        <v/>
      </c>
      <c r="Q56" s="24" t="str">
        <f>IF($B56="","",'Infiltration &amp; Ventilation'!J56*0.33*'Infiltration &amp; Ventilation'!$D56*E56*0.024*Data!F$18)</f>
        <v/>
      </c>
      <c r="R56" s="24" t="str">
        <f>IF($B56="","",'Infiltration &amp; Ventilation'!K56*0.33*'Infiltration &amp; Ventilation'!$D56*F56*0.024*Data!G$18)</f>
        <v/>
      </c>
      <c r="S56" s="24" t="str">
        <f>IF($B56="","",'Infiltration &amp; Ventilation'!L56*0.33*'Infiltration &amp; Ventilation'!$D56*G56*0.024*Data!H$18)</f>
        <v/>
      </c>
      <c r="T56" s="24" t="str">
        <f>IF($B56="","",'Infiltration &amp; Ventilation'!M56*0.33*'Infiltration &amp; Ventilation'!$D56*H56*0.024*Data!I$18)</f>
        <v/>
      </c>
      <c r="U56" s="24" t="str">
        <f>IF($B56="","",'Infiltration &amp; Ventilation'!N56*0.33*'Infiltration &amp; Ventilation'!$D56*I56*0.024*Data!J$18)</f>
        <v/>
      </c>
      <c r="V56" s="24" t="str">
        <f>IF($B56="","",'Infiltration &amp; Ventilation'!O56*0.33*'Infiltration &amp; Ventilation'!$D56*J56*0.024*Data!K$18)</f>
        <v/>
      </c>
      <c r="W56" s="24" t="str">
        <f>IF($B56="","",'Infiltration &amp; Ventilation'!P56*0.33*'Infiltration &amp; Ventilation'!$D56*K56*0.024*Data!L$18)</f>
        <v/>
      </c>
      <c r="X56" s="24" t="str">
        <f>IF($B56="","",'Infiltration &amp; Ventilation'!Q56*0.33*'Infiltration &amp; Ventilation'!$D56*L56*0.024*Data!M$18)</f>
        <v/>
      </c>
      <c r="Y56" s="24" t="str">
        <f>IF($B56="","",'Infiltration &amp; Ventilation'!R56*0.33*'Infiltration &amp; Ventilation'!$D56*M56*0.024*Data!N$18)</f>
        <v/>
      </c>
      <c r="Z56" s="24" t="str">
        <f>IF($B56="","",'Infiltration &amp; Ventilation'!S56*0.33*'Infiltration &amp; Ventilation'!$D56*N56*0.024*Data!O$18)</f>
        <v/>
      </c>
      <c r="AA56" s="24" t="str">
        <f>IF($B56="","",'Infiltration &amp; Ventilation'!T56*0.33*'Infiltration &amp; Ventilation'!$D56*C56*0.024*Data!D$18*(100%+Data!$B$162))</f>
        <v/>
      </c>
      <c r="AB56" s="24" t="str">
        <f>IF($B56="","",'Infiltration &amp; Ventilation'!U56*0.33*'Infiltration &amp; Ventilation'!$D56*D56*0.024*Data!E$18*(100%+Data!$B$162))</f>
        <v/>
      </c>
      <c r="AC56" s="24" t="str">
        <f>IF($B56="","",'Infiltration &amp; Ventilation'!V56*0.33*'Infiltration &amp; Ventilation'!$D56*E56*0.024*Data!F$18*(100%+Data!$B$162))</f>
        <v/>
      </c>
      <c r="AD56" s="24" t="str">
        <f>IF($B56="","",'Infiltration &amp; Ventilation'!W56*0.33*'Infiltration &amp; Ventilation'!$D56*F56*0.024*Data!G$18*(100%+Data!$B$162))</f>
        <v/>
      </c>
      <c r="AE56" s="24" t="str">
        <f>IF($B56="","",'Infiltration &amp; Ventilation'!X56*0.33*'Infiltration &amp; Ventilation'!$D56*G56*0.024*Data!H$18*(100%+Data!$B$162))</f>
        <v/>
      </c>
      <c r="AF56" s="24" t="str">
        <f>IF($B56="","",'Infiltration &amp; Ventilation'!Y56*0.33*'Infiltration &amp; Ventilation'!$D56*H56*0.024*Data!I$18*(100%+Data!$B$162))</f>
        <v/>
      </c>
      <c r="AG56" s="24" t="str">
        <f>IF($B56="","",'Infiltration &amp; Ventilation'!Z56*0.33*'Infiltration &amp; Ventilation'!$D56*I56*0.024*Data!J$18*(100%+Data!$B$162))</f>
        <v/>
      </c>
      <c r="AH56" s="24" t="str">
        <f>IF($B56="","",'Infiltration &amp; Ventilation'!AA56*0.33*'Infiltration &amp; Ventilation'!$D56*J56*0.024*Data!K$18*(100%+Data!$B$162))</f>
        <v/>
      </c>
      <c r="AI56" s="24" t="str">
        <f>IF($B56="","",'Infiltration &amp; Ventilation'!AB56*0.33*'Infiltration &amp; Ventilation'!$D56*K56*0.024*Data!L$18*(100%+Data!$B$162))</f>
        <v/>
      </c>
      <c r="AJ56" s="24" t="str">
        <f>IF($B56="","",'Infiltration &amp; Ventilation'!AC56*0.33*'Infiltration &amp; Ventilation'!$D56*L56*0.024*Data!M$18*(100%+Data!$B$162))</f>
        <v/>
      </c>
      <c r="AK56" s="24" t="str">
        <f>IF($B56="","",'Infiltration &amp; Ventilation'!AD56*0.33*'Infiltration &amp; Ventilation'!$D56*M56*0.024*Data!N$18*(100%+Data!$B$162))</f>
        <v/>
      </c>
      <c r="AL56" s="24" t="str">
        <f>IF($B56="","",'Infiltration &amp; Ventilation'!AE56*0.33*'Infiltration &amp; Ventilation'!$D56*N56*0.024*Data!O$18*(100%+Data!$B$162))</f>
        <v/>
      </c>
      <c r="AM56" s="24" t="str">
        <f>IF($B56="","",'3 INPUT SAP DATA'!$U60*C56*0.024*Data!D$18*(100%+Data!$B$152))</f>
        <v/>
      </c>
      <c r="AN56" s="24" t="str">
        <f>IF($B56="","",'3 INPUT SAP DATA'!$U60*D56*0.024*Data!E$18*(100%+Data!$B$152))</f>
        <v/>
      </c>
      <c r="AO56" s="24" t="str">
        <f>IF($B56="","",'3 INPUT SAP DATA'!$U60*E56*0.024*Data!F$18*(100%+Data!$B$152))</f>
        <v/>
      </c>
      <c r="AP56" s="24" t="str">
        <f>IF($B56="","",'3 INPUT SAP DATA'!$U60*F56*0.024*Data!G$18*(100%+Data!$B$152))</f>
        <v/>
      </c>
      <c r="AQ56" s="24" t="str">
        <f>IF($B56="","",'3 INPUT SAP DATA'!$U60*G56*0.024*Data!H$18*(100%+Data!$B$152))</f>
        <v/>
      </c>
      <c r="AR56" s="24" t="str">
        <f>IF($B56="","",'3 INPUT SAP DATA'!$U60*H56*0.024*Data!I$18*(100%+Data!$B$152))</f>
        <v/>
      </c>
      <c r="AS56" s="24" t="str">
        <f>IF($B56="","",'3 INPUT SAP DATA'!$U60*I56*0.024*Data!J$18*(100%+Data!$B$152))</f>
        <v/>
      </c>
      <c r="AT56" s="24" t="str">
        <f>IF($B56="","",'3 INPUT SAP DATA'!$U60*J56*0.024*Data!K$18*(100%+Data!$B$152))</f>
        <v/>
      </c>
      <c r="AU56" s="24" t="str">
        <f>IF($B56="","",'3 INPUT SAP DATA'!$U60*K56*0.024*Data!L$18*(100%+Data!$B$152))</f>
        <v/>
      </c>
      <c r="AV56" s="24" t="str">
        <f>IF($B56="","",'3 INPUT SAP DATA'!$U60*L56*0.024*Data!M$18*(100%+Data!$B$152))</f>
        <v/>
      </c>
      <c r="AW56" s="24" t="str">
        <f>IF($B56="","",'3 INPUT SAP DATA'!$U60*M56*0.024*Data!N$18*(100%+Data!$B$152))</f>
        <v/>
      </c>
      <c r="AX56" s="24" t="str">
        <f>IF($B56="","",'3 INPUT SAP DATA'!$U60*N56*0.024*Data!O$18*(100%+Data!$B$152))</f>
        <v/>
      </c>
      <c r="AY56" s="24" t="str">
        <f>IF($B56="","",'3 INPUT SAP DATA'!V60*0.024*Data!D$18*Utilisation!BK56)</f>
        <v/>
      </c>
      <c r="AZ56" s="24" t="str">
        <f>IF($B56="","",'3 INPUT SAP DATA'!W60*0.024*Data!E$18*Utilisation!BL56)</f>
        <v/>
      </c>
      <c r="BA56" s="24" t="str">
        <f>IF($B56="","",'3 INPUT SAP DATA'!X60*0.024*Data!F$18*Utilisation!BM56)</f>
        <v/>
      </c>
      <c r="BB56" s="24" t="str">
        <f>IF($B56="","",'3 INPUT SAP DATA'!Y60*0.024*Data!G$18*Utilisation!BN56)</f>
        <v/>
      </c>
      <c r="BC56" s="24" t="str">
        <f>IF($B56="","",'3 INPUT SAP DATA'!Z60*0.024*Data!H$18*Utilisation!BO56)</f>
        <v/>
      </c>
      <c r="BD56" s="24" t="str">
        <f>IF($B56="","",'3 INPUT SAP DATA'!AA60*0.024*Data!I$18*Utilisation!BP56)</f>
        <v/>
      </c>
      <c r="BE56" s="24" t="str">
        <f>IF($B56="","",'3 INPUT SAP DATA'!AB60*0.024*Data!J$18*Utilisation!BQ56)</f>
        <v/>
      </c>
      <c r="BF56" s="24" t="str">
        <f>IF($B56="","",'3 INPUT SAP DATA'!AC60*0.024*Data!K$18*Utilisation!BR56)</f>
        <v/>
      </c>
      <c r="BG56" s="24" t="str">
        <f>IF($B56="","",'3 INPUT SAP DATA'!AD60*0.024*Data!L$18*Utilisation!BS56)</f>
        <v/>
      </c>
      <c r="BH56" s="24" t="str">
        <f>IF($B56="","",'3 INPUT SAP DATA'!AE60*0.024*Data!M$18*Utilisation!BT56)</f>
        <v/>
      </c>
      <c r="BI56" s="24" t="str">
        <f>IF($B56="","",'3 INPUT SAP DATA'!AF60*0.024*Data!N$18*Utilisation!BU56)</f>
        <v/>
      </c>
      <c r="BJ56" s="24" t="str">
        <f>IF($B56="","",'3 INPUT SAP DATA'!AG60*0.024*Data!O$18*Utilisation!BV56)</f>
        <v/>
      </c>
      <c r="BK56" s="24" t="str">
        <f>IF($B56="","",IHG!CI57*0.024*Data!D$18*Utilisation!BK56)</f>
        <v/>
      </c>
      <c r="BL56" s="24" t="str">
        <f>IF($B56="","",IHG!CJ57*0.024*Data!E$18*Utilisation!BL56)</f>
        <v/>
      </c>
      <c r="BM56" s="24" t="str">
        <f>IF($B56="","",IHG!CK57*0.024*Data!F$18*Utilisation!BM56)</f>
        <v/>
      </c>
      <c r="BN56" s="24" t="str">
        <f>IF($B56="","",IHG!CL57*0.024*Data!G$18*Utilisation!BN56)</f>
        <v/>
      </c>
      <c r="BO56" s="24" t="str">
        <f>IF($B56="","",IHG!CM57*0.024*Data!H$18*Utilisation!BO56)</f>
        <v/>
      </c>
      <c r="BP56" s="24" t="str">
        <f>IF($B56="","",IHG!CN57*0.024*Data!I$18*Utilisation!BP56)</f>
        <v/>
      </c>
      <c r="BQ56" s="24" t="str">
        <f>IF($B56="","",IHG!CO57*0.024*Data!J$18*Utilisation!BQ56)</f>
        <v/>
      </c>
      <c r="BR56" s="24" t="str">
        <f>IF($B56="","",IHG!CP57*0.024*Data!K$18*Utilisation!BR56)</f>
        <v/>
      </c>
      <c r="BS56" s="24" t="str">
        <f>IF($B56="","",IHG!CQ57*0.024*Data!L$18*Utilisation!BS56)</f>
        <v/>
      </c>
      <c r="BT56" s="24" t="str">
        <f>IF($B56="","",IHG!CR57*0.024*Data!M$18*Utilisation!BT56)</f>
        <v/>
      </c>
      <c r="BU56" s="24" t="str">
        <f>IF($B56="","",IHG!CS57*0.024*Data!N$18*Utilisation!BU56)</f>
        <v/>
      </c>
      <c r="BV56" s="24" t="str">
        <f>IF($B56="","",IHG!CT57*0.024*Data!O$18*Utilisation!BV56)</f>
        <v/>
      </c>
      <c r="BW56" s="24" t="str">
        <f t="shared" si="80"/>
        <v/>
      </c>
      <c r="BX56" s="24" t="str">
        <f t="shared" si="81"/>
        <v/>
      </c>
      <c r="BY56" s="24" t="str">
        <f t="shared" si="82"/>
        <v/>
      </c>
      <c r="BZ56" s="24" t="str">
        <f t="shared" si="83"/>
        <v/>
      </c>
      <c r="CA56" s="24" t="str">
        <f t="shared" si="84"/>
        <v/>
      </c>
      <c r="CB56" s="24" t="str">
        <f t="shared" si="85"/>
        <v/>
      </c>
      <c r="CC56" s="24" t="str">
        <f t="shared" si="86"/>
        <v/>
      </c>
      <c r="CD56" s="24" t="str">
        <f t="shared" si="87"/>
        <v/>
      </c>
      <c r="CE56" s="24" t="str">
        <f t="shared" si="88"/>
        <v/>
      </c>
      <c r="CF56" s="24" t="str">
        <f t="shared" si="89"/>
        <v/>
      </c>
      <c r="CG56" s="24" t="str">
        <f t="shared" si="90"/>
        <v/>
      </c>
      <c r="CH56" s="24" t="str">
        <f t="shared" si="91"/>
        <v/>
      </c>
      <c r="CI56" s="36"/>
      <c r="CJ56" s="85" t="str">
        <f>IF($B56="","",IF(BW56&lt;(SUM($BW56:$CH56)*Data!$B$170),Data!$B$171,100%))</f>
        <v/>
      </c>
      <c r="CK56" s="85" t="str">
        <f>IF($B56="","",IF(BX56&lt;(SUM($BW56:$CH56)*Data!$B$170),Data!$B$171,100%))</f>
        <v/>
      </c>
      <c r="CL56" s="85" t="str">
        <f>IF($B56="","",IF(BY56&lt;(SUM($BW56:$CH56)*Data!$B$170),Data!$B$171,100%))</f>
        <v/>
      </c>
      <c r="CM56" s="85" t="str">
        <f>IF($B56="","",IF(BZ56&lt;(SUM($BW56:$CH56)*Data!$B$170),Data!$B$171,100%))</f>
        <v/>
      </c>
      <c r="CN56" s="85" t="str">
        <f>IF($B56="","",IF(CA56&lt;(SUM($BW56:$CH56)*Data!$B$170),Data!$B$171,100%))</f>
        <v/>
      </c>
      <c r="CO56" s="85" t="str">
        <f>IF($B56="","",IF(CB56&lt;(SUM($BW56:$CH56)*Data!$B$170),Data!$B$171,100%))</f>
        <v/>
      </c>
      <c r="CP56" s="85" t="str">
        <f>IF($B56="","",IF(CC56&lt;(SUM($BW56:$CH56)*Data!$B$170),Data!$B$171,100%))</f>
        <v/>
      </c>
      <c r="CQ56" s="85" t="str">
        <f>IF($B56="","",IF(CD56&lt;(SUM($BW56:$CH56)*Data!$B$170),Data!$B$171,100%))</f>
        <v/>
      </c>
      <c r="CR56" s="85" t="str">
        <f>IF($B56="","",IF(CE56&lt;(SUM($BW56:$CH56)*Data!$B$170),Data!$B$171,100%))</f>
        <v/>
      </c>
      <c r="CS56" s="85" t="str">
        <f>IF($B56="","",IF(CF56&lt;(SUM($BW56:$CH56)*Data!$B$170),Data!$B$171,100%))</f>
        <v/>
      </c>
      <c r="CT56" s="85" t="str">
        <f>IF($B56="","",IF(CG56&lt;(SUM($BW56:$CH56)*Data!$B$170),Data!$B$171,100%))</f>
        <v/>
      </c>
      <c r="CU56" s="85" t="str">
        <f>IF($B56="","",IF(CH56&lt;(SUM($BW56:$CH56)*Data!$B$170),Data!$B$171,100%))</f>
        <v/>
      </c>
      <c r="CV56" s="39"/>
      <c r="CW56" s="24" t="str">
        <f t="shared" si="92"/>
        <v/>
      </c>
      <c r="CX56" s="24" t="str">
        <f t="shared" si="93"/>
        <v/>
      </c>
      <c r="CY56" s="24" t="str">
        <f t="shared" si="94"/>
        <v/>
      </c>
      <c r="CZ56" s="24" t="str">
        <f t="shared" si="95"/>
        <v/>
      </c>
      <c r="DA56" s="24" t="str">
        <f t="shared" si="96"/>
        <v/>
      </c>
      <c r="DB56" s="24" t="str">
        <f t="shared" si="97"/>
        <v/>
      </c>
      <c r="DC56" s="24" t="str">
        <f t="shared" si="98"/>
        <v/>
      </c>
      <c r="DD56" s="24" t="str">
        <f t="shared" si="99"/>
        <v/>
      </c>
      <c r="DE56" s="24" t="str">
        <f t="shared" si="100"/>
        <v/>
      </c>
      <c r="DF56" s="24" t="str">
        <f t="shared" si="101"/>
        <v/>
      </c>
      <c r="DG56" s="24" t="str">
        <f t="shared" si="102"/>
        <v/>
      </c>
      <c r="DH56" s="24" t="str">
        <f t="shared" si="103"/>
        <v/>
      </c>
      <c r="DI56" s="24" t="str">
        <f t="shared" si="104"/>
        <v/>
      </c>
      <c r="DJ56" s="24" t="str">
        <f t="shared" si="105"/>
        <v/>
      </c>
      <c r="DK56" s="24" t="str">
        <f t="shared" si="106"/>
        <v/>
      </c>
      <c r="DL56" s="24" t="str">
        <f t="shared" si="107"/>
        <v/>
      </c>
      <c r="DM56" s="24" t="str">
        <f t="shared" si="108"/>
        <v/>
      </c>
      <c r="DN56" s="24" t="str">
        <f t="shared" si="109"/>
        <v/>
      </c>
      <c r="DO56" s="24" t="str">
        <f t="shared" si="110"/>
        <v/>
      </c>
      <c r="DP56" s="24" t="str">
        <f t="shared" si="111"/>
        <v/>
      </c>
      <c r="DQ56" s="24" t="str">
        <f t="shared" si="112"/>
        <v/>
      </c>
      <c r="DR56" s="24" t="str">
        <f t="shared" si="113"/>
        <v/>
      </c>
      <c r="DS56" s="24" t="str">
        <f t="shared" si="114"/>
        <v/>
      </c>
      <c r="DT56" s="24" t="str">
        <f t="shared" si="115"/>
        <v/>
      </c>
      <c r="DU56" s="24" t="str">
        <f t="shared" si="116"/>
        <v/>
      </c>
      <c r="DV56" s="24" t="str">
        <f t="shared" si="117"/>
        <v/>
      </c>
      <c r="DW56" s="24" t="str">
        <f t="shared" si="118"/>
        <v/>
      </c>
      <c r="DX56" s="24" t="str">
        <f t="shared" si="119"/>
        <v/>
      </c>
      <c r="DY56" s="24" t="str">
        <f t="shared" si="120"/>
        <v/>
      </c>
      <c r="DZ56" s="24" t="str">
        <f t="shared" si="121"/>
        <v/>
      </c>
      <c r="EA56" s="24" t="str">
        <f t="shared" si="122"/>
        <v/>
      </c>
      <c r="EB56" s="24" t="str">
        <f t="shared" si="123"/>
        <v/>
      </c>
      <c r="EC56" s="24" t="str">
        <f t="shared" si="124"/>
        <v/>
      </c>
      <c r="ED56" s="24" t="str">
        <f t="shared" si="125"/>
        <v/>
      </c>
      <c r="EE56" s="24" t="str">
        <f t="shared" si="126"/>
        <v/>
      </c>
      <c r="EF56" s="24" t="str">
        <f t="shared" si="129"/>
        <v/>
      </c>
      <c r="EG56" s="24" t="str">
        <f t="shared" si="130"/>
        <v/>
      </c>
      <c r="EH56" s="24" t="str">
        <f t="shared" si="131"/>
        <v/>
      </c>
      <c r="EI56" s="85" t="str">
        <f t="shared" si="132"/>
        <v/>
      </c>
      <c r="EJ56" s="85" t="str">
        <f>IF($B56="","",MAX(0,EI56-Data!$B$166))</f>
        <v/>
      </c>
      <c r="EK56" s="88" t="str">
        <f>IF($B56="","",IF($EJ56&gt;0,
AY56*($EG56*Data!$B$166/$EH56),
AY56))</f>
        <v/>
      </c>
      <c r="EL56" s="88" t="str">
        <f>IF($B56="","",IF($EJ56&gt;0,
AZ56*($EG56*Data!$B$166/$EH56),
AZ56))</f>
        <v/>
      </c>
      <c r="EM56" s="88" t="str">
        <f>IF($B56="","",IF($EJ56&gt;0,
BA56*($EG56*Data!$B$166/$EH56),
BA56))</f>
        <v/>
      </c>
      <c r="EN56" s="88" t="str">
        <f>IF($B56="","",IF($EJ56&gt;0,
BB56*($EG56*Data!$B$166/$EH56),
BB56))</f>
        <v/>
      </c>
      <c r="EO56" s="88" t="str">
        <f>IF($B56="","",IF($EJ56&gt;0,
BC56*($EG56*Data!$B$166/$EH56),
BC56))</f>
        <v/>
      </c>
      <c r="EP56" s="88" t="str">
        <f>IF($B56="","",IF($EJ56&gt;0,
BD56*($EG56*Data!$B$166/$EH56),
BD56))</f>
        <v/>
      </c>
      <c r="EQ56" s="88" t="str">
        <f>IF($B56="","",IF($EJ56&gt;0,
BE56*($EG56*Data!$B$166/$EH56),
BE56))</f>
        <v/>
      </c>
      <c r="ER56" s="88" t="str">
        <f>IF($B56="","",IF($EJ56&gt;0,
BF56*($EG56*Data!$B$166/$EH56),
BF56))</f>
        <v/>
      </c>
      <c r="ES56" s="88" t="str">
        <f>IF($B56="","",IF($EJ56&gt;0,
BG56*($EG56*Data!$B$166/$EH56),
BG56))</f>
        <v/>
      </c>
      <c r="ET56" s="88" t="str">
        <f>IF($B56="","",IF($EJ56&gt;0,
BH56*($EG56*Data!$B$166/$EH56),
BH56))</f>
        <v/>
      </c>
      <c r="EU56" s="88" t="str">
        <f>IF($B56="","",IF($EJ56&gt;0,
BI56*($EG56*Data!$B$166/$EH56),
BI56))</f>
        <v/>
      </c>
      <c r="EV56" s="88" t="str">
        <f>IF($B56="","",IF($EJ56&gt;0,
BJ56*($EG56*Data!$B$166/$EH56),
BJ56))</f>
        <v/>
      </c>
      <c r="EW56" s="88" t="str">
        <f t="shared" si="127"/>
        <v/>
      </c>
      <c r="EX56" s="85" t="str">
        <f t="shared" si="128"/>
        <v/>
      </c>
      <c r="EY56" s="24" t="str">
        <f t="shared" si="133"/>
        <v/>
      </c>
      <c r="EZ56" s="24" t="str">
        <f t="shared" si="134"/>
        <v/>
      </c>
      <c r="FA56" s="24" t="str">
        <f t="shared" si="135"/>
        <v/>
      </c>
      <c r="FB56" s="24" t="str">
        <f t="shared" si="136"/>
        <v/>
      </c>
      <c r="FC56" s="24" t="str">
        <f t="shared" si="137"/>
        <v/>
      </c>
      <c r="FD56" s="24" t="str">
        <f t="shared" si="138"/>
        <v/>
      </c>
      <c r="FE56" s="24" t="str">
        <f t="shared" si="139"/>
        <v/>
      </c>
      <c r="FF56" s="24" t="str">
        <f t="shared" si="140"/>
        <v/>
      </c>
      <c r="FG56" s="24" t="str">
        <f t="shared" si="141"/>
        <v/>
      </c>
      <c r="FH56" s="24" t="str">
        <f t="shared" si="142"/>
        <v/>
      </c>
      <c r="FI56" s="24" t="str">
        <f t="shared" si="143"/>
        <v/>
      </c>
      <c r="FJ56" s="24" t="str">
        <f t="shared" si="144"/>
        <v/>
      </c>
      <c r="FK56" s="24" t="str">
        <f t="shared" si="145"/>
        <v/>
      </c>
      <c r="FL56" s="24" t="str">
        <f t="shared" si="146"/>
        <v/>
      </c>
      <c r="FM56" s="24" t="str">
        <f t="shared" si="147"/>
        <v/>
      </c>
      <c r="FN56" s="24" t="str">
        <f t="shared" si="148"/>
        <v/>
      </c>
      <c r="FO56" s="24" t="str">
        <f t="shared" si="149"/>
        <v/>
      </c>
      <c r="FP56" s="24" t="str">
        <f t="shared" si="150"/>
        <v/>
      </c>
      <c r="FQ56" s="24" t="str">
        <f t="shared" si="151"/>
        <v/>
      </c>
      <c r="FR56" s="24" t="str">
        <f t="shared" si="152"/>
        <v/>
      </c>
      <c r="FS56" s="24" t="str">
        <f t="shared" si="153"/>
        <v/>
      </c>
      <c r="FT56" s="24" t="str">
        <f t="shared" si="154"/>
        <v/>
      </c>
      <c r="FU56" s="24" t="str">
        <f t="shared" si="155"/>
        <v/>
      </c>
      <c r="FV56" s="24" t="str">
        <f t="shared" si="156"/>
        <v/>
      </c>
      <c r="FW56" s="24" t="str">
        <f t="shared" si="157"/>
        <v/>
      </c>
      <c r="FX56" s="24" t="str">
        <f t="shared" si="158"/>
        <v/>
      </c>
      <c r="FY56" s="24" t="str">
        <f t="shared" si="159"/>
        <v/>
      </c>
      <c r="FZ56" s="24" t="str">
        <f t="shared" si="160"/>
        <v/>
      </c>
      <c r="GA56" s="24" t="str">
        <f t="shared" si="161"/>
        <v/>
      </c>
      <c r="GB56" s="24" t="str">
        <f t="shared" si="162"/>
        <v/>
      </c>
      <c r="GC56" s="24" t="str">
        <f t="shared" si="163"/>
        <v/>
      </c>
      <c r="GD56" s="24" t="str">
        <f t="shared" si="164"/>
        <v/>
      </c>
      <c r="GE56" s="24" t="str">
        <f t="shared" si="165"/>
        <v/>
      </c>
      <c r="GF56" s="24" t="str">
        <f t="shared" si="166"/>
        <v/>
      </c>
      <c r="GG56" s="24" t="str">
        <f t="shared" si="167"/>
        <v/>
      </c>
      <c r="GH56" s="24" t="str">
        <f t="shared" si="168"/>
        <v/>
      </c>
    </row>
    <row r="57" spans="2:190" s="17" customFormat="1" ht="19.899999999999999" customHeight="1">
      <c r="B57" s="16" t="str">
        <f>IF('3 INPUT SAP DATA'!H61="","",'3 INPUT SAP DATA'!H61)</f>
        <v/>
      </c>
      <c r="C57" s="176" t="str">
        <f>IF($B57="", "", Data!D$22 - INDEX(SAP10TableU1, MATCH('3 INPUT SAP DATA'!$C$6, Data!$C$26:$C$47, 0), MATCH(SHD!BW$8, Data!$D$25:$O$25, 0)))</f>
        <v/>
      </c>
      <c r="D57" s="176" t="str">
        <f>IF($B57="", "", Data!E$22 - INDEX(SAP10TableU1, MATCH('3 INPUT SAP DATA'!$C$6, Data!$C$26:$C$47, 0), MATCH(SHD!BX$8, Data!$D$25:$O$25, 0)))</f>
        <v/>
      </c>
      <c r="E57" s="176" t="str">
        <f>IF($B57="", "", Data!F$22 - INDEX(SAP10TableU1, MATCH('3 INPUT SAP DATA'!$C$6, Data!$C$26:$C$47, 0), MATCH(SHD!BY$8, Data!$D$25:$O$25, 0)))</f>
        <v/>
      </c>
      <c r="F57" s="176" t="str">
        <f>IF($B57="", "", Data!G$22 - INDEX(SAP10TableU1, MATCH('3 INPUT SAP DATA'!$C$6, Data!$C$26:$C$47, 0), MATCH(SHD!BZ$8, Data!$D$25:$O$25, 0)))</f>
        <v/>
      </c>
      <c r="G57" s="176" t="str">
        <f>IF($B57="", "", Data!H$22 - INDEX(SAP10TableU1, MATCH('3 INPUT SAP DATA'!$C$6, Data!$C$26:$C$47, 0), MATCH(SHD!CA$8, Data!$D$25:$O$25, 0)))</f>
        <v/>
      </c>
      <c r="H57" s="176" t="str">
        <f>IF($B57="", "", Data!I$22 - INDEX(SAP10TableU1, MATCH('3 INPUT SAP DATA'!$C$6, Data!$C$26:$C$47, 0), MATCH(SHD!CB$8, Data!$D$25:$O$25, 0)))</f>
        <v/>
      </c>
      <c r="I57" s="176" t="str">
        <f>IF($B57="", "", Data!J$22 - INDEX(SAP10TableU1, MATCH('3 INPUT SAP DATA'!$C$6, Data!$C$26:$C$47, 0), MATCH(SHD!CC$8, Data!$D$25:$O$25, 0)))</f>
        <v/>
      </c>
      <c r="J57" s="176" t="str">
        <f>IF($B57="", "", Data!K$22 - INDEX(SAP10TableU1, MATCH('3 INPUT SAP DATA'!$C$6, Data!$C$26:$C$47, 0), MATCH(SHD!CD$8, Data!$D$25:$O$25, 0)))</f>
        <v/>
      </c>
      <c r="K57" s="176" t="str">
        <f>IF($B57="", "", Data!L$22 - INDEX(SAP10TableU1, MATCH('3 INPUT SAP DATA'!$C$6, Data!$C$26:$C$47, 0), MATCH(SHD!CE$8, Data!$D$25:$O$25, 0)))</f>
        <v/>
      </c>
      <c r="L57" s="176" t="str">
        <f>IF($B57="", "", Data!M$22 - INDEX(SAP10TableU1, MATCH('3 INPUT SAP DATA'!$C$6, Data!$C$26:$C$47, 0), MATCH(SHD!CF$8, Data!$D$25:$O$25, 0)))</f>
        <v/>
      </c>
      <c r="M57" s="176" t="str">
        <f>IF($B57="", "", Data!N$22 - INDEX(SAP10TableU1, MATCH('3 INPUT SAP DATA'!$C$6, Data!$C$26:$C$47, 0), MATCH(SHD!CG$8, Data!$D$25:$O$25, 0)))</f>
        <v/>
      </c>
      <c r="N57" s="176" t="str">
        <f>IF($B57="", "", Data!O$22 - INDEX(SAP10TableU1, MATCH('3 INPUT SAP DATA'!$C$6, Data!$C$26:$C$47, 0), MATCH(SHD!CH$8, Data!$D$25:$O$25, 0)))</f>
        <v/>
      </c>
      <c r="O57" s="24" t="str">
        <f>IF($B57="","",'Infiltration &amp; Ventilation'!H57*0.33*'Infiltration &amp; Ventilation'!$D57*C57*0.024*Data!D$18)</f>
        <v/>
      </c>
      <c r="P57" s="24" t="str">
        <f>IF($B57="","",'Infiltration &amp; Ventilation'!I57*0.33*'Infiltration &amp; Ventilation'!$D57*D57*0.024*Data!E$18)</f>
        <v/>
      </c>
      <c r="Q57" s="24" t="str">
        <f>IF($B57="","",'Infiltration &amp; Ventilation'!J57*0.33*'Infiltration &amp; Ventilation'!$D57*E57*0.024*Data!F$18)</f>
        <v/>
      </c>
      <c r="R57" s="24" t="str">
        <f>IF($B57="","",'Infiltration &amp; Ventilation'!K57*0.33*'Infiltration &amp; Ventilation'!$D57*F57*0.024*Data!G$18)</f>
        <v/>
      </c>
      <c r="S57" s="24" t="str">
        <f>IF($B57="","",'Infiltration &amp; Ventilation'!L57*0.33*'Infiltration &amp; Ventilation'!$D57*G57*0.024*Data!H$18)</f>
        <v/>
      </c>
      <c r="T57" s="24" t="str">
        <f>IF($B57="","",'Infiltration &amp; Ventilation'!M57*0.33*'Infiltration &amp; Ventilation'!$D57*H57*0.024*Data!I$18)</f>
        <v/>
      </c>
      <c r="U57" s="24" t="str">
        <f>IF($B57="","",'Infiltration &amp; Ventilation'!N57*0.33*'Infiltration &amp; Ventilation'!$D57*I57*0.024*Data!J$18)</f>
        <v/>
      </c>
      <c r="V57" s="24" t="str">
        <f>IF($B57="","",'Infiltration &amp; Ventilation'!O57*0.33*'Infiltration &amp; Ventilation'!$D57*J57*0.024*Data!K$18)</f>
        <v/>
      </c>
      <c r="W57" s="24" t="str">
        <f>IF($B57="","",'Infiltration &amp; Ventilation'!P57*0.33*'Infiltration &amp; Ventilation'!$D57*K57*0.024*Data!L$18)</f>
        <v/>
      </c>
      <c r="X57" s="24" t="str">
        <f>IF($B57="","",'Infiltration &amp; Ventilation'!Q57*0.33*'Infiltration &amp; Ventilation'!$D57*L57*0.024*Data!M$18)</f>
        <v/>
      </c>
      <c r="Y57" s="24" t="str">
        <f>IF($B57="","",'Infiltration &amp; Ventilation'!R57*0.33*'Infiltration &amp; Ventilation'!$D57*M57*0.024*Data!N$18)</f>
        <v/>
      </c>
      <c r="Z57" s="24" t="str">
        <f>IF($B57="","",'Infiltration &amp; Ventilation'!S57*0.33*'Infiltration &amp; Ventilation'!$D57*N57*0.024*Data!O$18)</f>
        <v/>
      </c>
      <c r="AA57" s="24" t="str">
        <f>IF($B57="","",'Infiltration &amp; Ventilation'!T57*0.33*'Infiltration &amp; Ventilation'!$D57*C57*0.024*Data!D$18*(100%+Data!$B$162))</f>
        <v/>
      </c>
      <c r="AB57" s="24" t="str">
        <f>IF($B57="","",'Infiltration &amp; Ventilation'!U57*0.33*'Infiltration &amp; Ventilation'!$D57*D57*0.024*Data!E$18*(100%+Data!$B$162))</f>
        <v/>
      </c>
      <c r="AC57" s="24" t="str">
        <f>IF($B57="","",'Infiltration &amp; Ventilation'!V57*0.33*'Infiltration &amp; Ventilation'!$D57*E57*0.024*Data!F$18*(100%+Data!$B$162))</f>
        <v/>
      </c>
      <c r="AD57" s="24" t="str">
        <f>IF($B57="","",'Infiltration &amp; Ventilation'!W57*0.33*'Infiltration &amp; Ventilation'!$D57*F57*0.024*Data!G$18*(100%+Data!$B$162))</f>
        <v/>
      </c>
      <c r="AE57" s="24" t="str">
        <f>IF($B57="","",'Infiltration &amp; Ventilation'!X57*0.33*'Infiltration &amp; Ventilation'!$D57*G57*0.024*Data!H$18*(100%+Data!$B$162))</f>
        <v/>
      </c>
      <c r="AF57" s="24" t="str">
        <f>IF($B57="","",'Infiltration &amp; Ventilation'!Y57*0.33*'Infiltration &amp; Ventilation'!$D57*H57*0.024*Data!I$18*(100%+Data!$B$162))</f>
        <v/>
      </c>
      <c r="AG57" s="24" t="str">
        <f>IF($B57="","",'Infiltration &amp; Ventilation'!Z57*0.33*'Infiltration &amp; Ventilation'!$D57*I57*0.024*Data!J$18*(100%+Data!$B$162))</f>
        <v/>
      </c>
      <c r="AH57" s="24" t="str">
        <f>IF($B57="","",'Infiltration &amp; Ventilation'!AA57*0.33*'Infiltration &amp; Ventilation'!$D57*J57*0.024*Data!K$18*(100%+Data!$B$162))</f>
        <v/>
      </c>
      <c r="AI57" s="24" t="str">
        <f>IF($B57="","",'Infiltration &amp; Ventilation'!AB57*0.33*'Infiltration &amp; Ventilation'!$D57*K57*0.024*Data!L$18*(100%+Data!$B$162))</f>
        <v/>
      </c>
      <c r="AJ57" s="24" t="str">
        <f>IF($B57="","",'Infiltration &amp; Ventilation'!AC57*0.33*'Infiltration &amp; Ventilation'!$D57*L57*0.024*Data!M$18*(100%+Data!$B$162))</f>
        <v/>
      </c>
      <c r="AK57" s="24" t="str">
        <f>IF($B57="","",'Infiltration &amp; Ventilation'!AD57*0.33*'Infiltration &amp; Ventilation'!$D57*M57*0.024*Data!N$18*(100%+Data!$B$162))</f>
        <v/>
      </c>
      <c r="AL57" s="24" t="str">
        <f>IF($B57="","",'Infiltration &amp; Ventilation'!AE57*0.33*'Infiltration &amp; Ventilation'!$D57*N57*0.024*Data!O$18*(100%+Data!$B$162))</f>
        <v/>
      </c>
      <c r="AM57" s="24" t="str">
        <f>IF($B57="","",'3 INPUT SAP DATA'!$U61*C57*0.024*Data!D$18*(100%+Data!$B$152))</f>
        <v/>
      </c>
      <c r="AN57" s="24" t="str">
        <f>IF($B57="","",'3 INPUT SAP DATA'!$U61*D57*0.024*Data!E$18*(100%+Data!$B$152))</f>
        <v/>
      </c>
      <c r="AO57" s="24" t="str">
        <f>IF($B57="","",'3 INPUT SAP DATA'!$U61*E57*0.024*Data!F$18*(100%+Data!$B$152))</f>
        <v/>
      </c>
      <c r="AP57" s="24" t="str">
        <f>IF($B57="","",'3 INPUT SAP DATA'!$U61*F57*0.024*Data!G$18*(100%+Data!$B$152))</f>
        <v/>
      </c>
      <c r="AQ57" s="24" t="str">
        <f>IF($B57="","",'3 INPUT SAP DATA'!$U61*G57*0.024*Data!H$18*(100%+Data!$B$152))</f>
        <v/>
      </c>
      <c r="AR57" s="24" t="str">
        <f>IF($B57="","",'3 INPUT SAP DATA'!$U61*H57*0.024*Data!I$18*(100%+Data!$B$152))</f>
        <v/>
      </c>
      <c r="AS57" s="24" t="str">
        <f>IF($B57="","",'3 INPUT SAP DATA'!$U61*I57*0.024*Data!J$18*(100%+Data!$B$152))</f>
        <v/>
      </c>
      <c r="AT57" s="24" t="str">
        <f>IF($B57="","",'3 INPUT SAP DATA'!$U61*J57*0.024*Data!K$18*(100%+Data!$B$152))</f>
        <v/>
      </c>
      <c r="AU57" s="24" t="str">
        <f>IF($B57="","",'3 INPUT SAP DATA'!$U61*K57*0.024*Data!L$18*(100%+Data!$B$152))</f>
        <v/>
      </c>
      <c r="AV57" s="24" t="str">
        <f>IF($B57="","",'3 INPUT SAP DATA'!$U61*L57*0.024*Data!M$18*(100%+Data!$B$152))</f>
        <v/>
      </c>
      <c r="AW57" s="24" t="str">
        <f>IF($B57="","",'3 INPUT SAP DATA'!$U61*M57*0.024*Data!N$18*(100%+Data!$B$152))</f>
        <v/>
      </c>
      <c r="AX57" s="24" t="str">
        <f>IF($B57="","",'3 INPUT SAP DATA'!$U61*N57*0.024*Data!O$18*(100%+Data!$B$152))</f>
        <v/>
      </c>
      <c r="AY57" s="24" t="str">
        <f>IF($B57="","",'3 INPUT SAP DATA'!V61*0.024*Data!D$18*Utilisation!BK57)</f>
        <v/>
      </c>
      <c r="AZ57" s="24" t="str">
        <f>IF($B57="","",'3 INPUT SAP DATA'!W61*0.024*Data!E$18*Utilisation!BL57)</f>
        <v/>
      </c>
      <c r="BA57" s="24" t="str">
        <f>IF($B57="","",'3 INPUT SAP DATA'!X61*0.024*Data!F$18*Utilisation!BM57)</f>
        <v/>
      </c>
      <c r="BB57" s="24" t="str">
        <f>IF($B57="","",'3 INPUT SAP DATA'!Y61*0.024*Data!G$18*Utilisation!BN57)</f>
        <v/>
      </c>
      <c r="BC57" s="24" t="str">
        <f>IF($B57="","",'3 INPUT SAP DATA'!Z61*0.024*Data!H$18*Utilisation!BO57)</f>
        <v/>
      </c>
      <c r="BD57" s="24" t="str">
        <f>IF($B57="","",'3 INPUT SAP DATA'!AA61*0.024*Data!I$18*Utilisation!BP57)</f>
        <v/>
      </c>
      <c r="BE57" s="24" t="str">
        <f>IF($B57="","",'3 INPUT SAP DATA'!AB61*0.024*Data!J$18*Utilisation!BQ57)</f>
        <v/>
      </c>
      <c r="BF57" s="24" t="str">
        <f>IF($B57="","",'3 INPUT SAP DATA'!AC61*0.024*Data!K$18*Utilisation!BR57)</f>
        <v/>
      </c>
      <c r="BG57" s="24" t="str">
        <f>IF($B57="","",'3 INPUT SAP DATA'!AD61*0.024*Data!L$18*Utilisation!BS57)</f>
        <v/>
      </c>
      <c r="BH57" s="24" t="str">
        <f>IF($B57="","",'3 INPUT SAP DATA'!AE61*0.024*Data!M$18*Utilisation!BT57)</f>
        <v/>
      </c>
      <c r="BI57" s="24" t="str">
        <f>IF($B57="","",'3 INPUT SAP DATA'!AF61*0.024*Data!N$18*Utilisation!BU57)</f>
        <v/>
      </c>
      <c r="BJ57" s="24" t="str">
        <f>IF($B57="","",'3 INPUT SAP DATA'!AG61*0.024*Data!O$18*Utilisation!BV57)</f>
        <v/>
      </c>
      <c r="BK57" s="24" t="str">
        <f>IF($B57="","",IHG!CI58*0.024*Data!D$18*Utilisation!BK57)</f>
        <v/>
      </c>
      <c r="BL57" s="24" t="str">
        <f>IF($B57="","",IHG!CJ58*0.024*Data!E$18*Utilisation!BL57)</f>
        <v/>
      </c>
      <c r="BM57" s="24" t="str">
        <f>IF($B57="","",IHG!CK58*0.024*Data!F$18*Utilisation!BM57)</f>
        <v/>
      </c>
      <c r="BN57" s="24" t="str">
        <f>IF($B57="","",IHG!CL58*0.024*Data!G$18*Utilisation!BN57)</f>
        <v/>
      </c>
      <c r="BO57" s="24" t="str">
        <f>IF($B57="","",IHG!CM58*0.024*Data!H$18*Utilisation!BO57)</f>
        <v/>
      </c>
      <c r="BP57" s="24" t="str">
        <f>IF($B57="","",IHG!CN58*0.024*Data!I$18*Utilisation!BP57)</f>
        <v/>
      </c>
      <c r="BQ57" s="24" t="str">
        <f>IF($B57="","",IHG!CO58*0.024*Data!J$18*Utilisation!BQ57)</f>
        <v/>
      </c>
      <c r="BR57" s="24" t="str">
        <f>IF($B57="","",IHG!CP58*0.024*Data!K$18*Utilisation!BR57)</f>
        <v/>
      </c>
      <c r="BS57" s="24" t="str">
        <f>IF($B57="","",IHG!CQ58*0.024*Data!L$18*Utilisation!BS57)</f>
        <v/>
      </c>
      <c r="BT57" s="24" t="str">
        <f>IF($B57="","",IHG!CR58*0.024*Data!M$18*Utilisation!BT57)</f>
        <v/>
      </c>
      <c r="BU57" s="24" t="str">
        <f>IF($B57="","",IHG!CS58*0.024*Data!N$18*Utilisation!BU57)</f>
        <v/>
      </c>
      <c r="BV57" s="24" t="str">
        <f>IF($B57="","",IHG!CT58*0.024*Data!O$18*Utilisation!BV57)</f>
        <v/>
      </c>
      <c r="BW57" s="24" t="str">
        <f t="shared" si="80"/>
        <v/>
      </c>
      <c r="BX57" s="24" t="str">
        <f t="shared" si="81"/>
        <v/>
      </c>
      <c r="BY57" s="24" t="str">
        <f t="shared" si="82"/>
        <v/>
      </c>
      <c r="BZ57" s="24" t="str">
        <f t="shared" si="83"/>
        <v/>
      </c>
      <c r="CA57" s="24" t="str">
        <f t="shared" si="84"/>
        <v/>
      </c>
      <c r="CB57" s="24" t="str">
        <f t="shared" si="85"/>
        <v/>
      </c>
      <c r="CC57" s="24" t="str">
        <f t="shared" si="86"/>
        <v/>
      </c>
      <c r="CD57" s="24" t="str">
        <f t="shared" si="87"/>
        <v/>
      </c>
      <c r="CE57" s="24" t="str">
        <f t="shared" si="88"/>
        <v/>
      </c>
      <c r="CF57" s="24" t="str">
        <f t="shared" si="89"/>
        <v/>
      </c>
      <c r="CG57" s="24" t="str">
        <f t="shared" si="90"/>
        <v/>
      </c>
      <c r="CH57" s="24" t="str">
        <f t="shared" si="91"/>
        <v/>
      </c>
      <c r="CI57" s="36"/>
      <c r="CJ57" s="85" t="str">
        <f>IF($B57="","",IF(BW57&lt;(SUM($BW57:$CH57)*Data!$B$170),Data!$B$171,100%))</f>
        <v/>
      </c>
      <c r="CK57" s="85" t="str">
        <f>IF($B57="","",IF(BX57&lt;(SUM($BW57:$CH57)*Data!$B$170),Data!$B$171,100%))</f>
        <v/>
      </c>
      <c r="CL57" s="85" t="str">
        <f>IF($B57="","",IF(BY57&lt;(SUM($BW57:$CH57)*Data!$B$170),Data!$B$171,100%))</f>
        <v/>
      </c>
      <c r="CM57" s="85" t="str">
        <f>IF($B57="","",IF(BZ57&lt;(SUM($BW57:$CH57)*Data!$B$170),Data!$B$171,100%))</f>
        <v/>
      </c>
      <c r="CN57" s="85" t="str">
        <f>IF($B57="","",IF(CA57&lt;(SUM($BW57:$CH57)*Data!$B$170),Data!$B$171,100%))</f>
        <v/>
      </c>
      <c r="CO57" s="85" t="str">
        <f>IF($B57="","",IF(CB57&lt;(SUM($BW57:$CH57)*Data!$B$170),Data!$B$171,100%))</f>
        <v/>
      </c>
      <c r="CP57" s="85" t="str">
        <f>IF($B57="","",IF(CC57&lt;(SUM($BW57:$CH57)*Data!$B$170),Data!$B$171,100%))</f>
        <v/>
      </c>
      <c r="CQ57" s="85" t="str">
        <f>IF($B57="","",IF(CD57&lt;(SUM($BW57:$CH57)*Data!$B$170),Data!$B$171,100%))</f>
        <v/>
      </c>
      <c r="CR57" s="85" t="str">
        <f>IF($B57="","",IF(CE57&lt;(SUM($BW57:$CH57)*Data!$B$170),Data!$B$171,100%))</f>
        <v/>
      </c>
      <c r="CS57" s="85" t="str">
        <f>IF($B57="","",IF(CF57&lt;(SUM($BW57:$CH57)*Data!$B$170),Data!$B$171,100%))</f>
        <v/>
      </c>
      <c r="CT57" s="85" t="str">
        <f>IF($B57="","",IF(CG57&lt;(SUM($BW57:$CH57)*Data!$B$170),Data!$B$171,100%))</f>
        <v/>
      </c>
      <c r="CU57" s="85" t="str">
        <f>IF($B57="","",IF(CH57&lt;(SUM($BW57:$CH57)*Data!$B$170),Data!$B$171,100%))</f>
        <v/>
      </c>
      <c r="CV57" s="39"/>
      <c r="CW57" s="24" t="str">
        <f t="shared" si="92"/>
        <v/>
      </c>
      <c r="CX57" s="24" t="str">
        <f t="shared" si="93"/>
        <v/>
      </c>
      <c r="CY57" s="24" t="str">
        <f t="shared" si="94"/>
        <v/>
      </c>
      <c r="CZ57" s="24" t="str">
        <f t="shared" si="95"/>
        <v/>
      </c>
      <c r="DA57" s="24" t="str">
        <f t="shared" si="96"/>
        <v/>
      </c>
      <c r="DB57" s="24" t="str">
        <f t="shared" si="97"/>
        <v/>
      </c>
      <c r="DC57" s="24" t="str">
        <f t="shared" si="98"/>
        <v/>
      </c>
      <c r="DD57" s="24" t="str">
        <f t="shared" si="99"/>
        <v/>
      </c>
      <c r="DE57" s="24" t="str">
        <f t="shared" si="100"/>
        <v/>
      </c>
      <c r="DF57" s="24" t="str">
        <f t="shared" si="101"/>
        <v/>
      </c>
      <c r="DG57" s="24" t="str">
        <f t="shared" si="102"/>
        <v/>
      </c>
      <c r="DH57" s="24" t="str">
        <f t="shared" si="103"/>
        <v/>
      </c>
      <c r="DI57" s="24" t="str">
        <f t="shared" si="104"/>
        <v/>
      </c>
      <c r="DJ57" s="24" t="str">
        <f t="shared" si="105"/>
        <v/>
      </c>
      <c r="DK57" s="24" t="str">
        <f t="shared" si="106"/>
        <v/>
      </c>
      <c r="DL57" s="24" t="str">
        <f t="shared" si="107"/>
        <v/>
      </c>
      <c r="DM57" s="24" t="str">
        <f t="shared" si="108"/>
        <v/>
      </c>
      <c r="DN57" s="24" t="str">
        <f t="shared" si="109"/>
        <v/>
      </c>
      <c r="DO57" s="24" t="str">
        <f t="shared" si="110"/>
        <v/>
      </c>
      <c r="DP57" s="24" t="str">
        <f t="shared" si="111"/>
        <v/>
      </c>
      <c r="DQ57" s="24" t="str">
        <f t="shared" si="112"/>
        <v/>
      </c>
      <c r="DR57" s="24" t="str">
        <f t="shared" si="113"/>
        <v/>
      </c>
      <c r="DS57" s="24" t="str">
        <f t="shared" si="114"/>
        <v/>
      </c>
      <c r="DT57" s="24" t="str">
        <f t="shared" si="115"/>
        <v/>
      </c>
      <c r="DU57" s="24" t="str">
        <f t="shared" si="116"/>
        <v/>
      </c>
      <c r="DV57" s="24" t="str">
        <f t="shared" si="117"/>
        <v/>
      </c>
      <c r="DW57" s="24" t="str">
        <f t="shared" si="118"/>
        <v/>
      </c>
      <c r="DX57" s="24" t="str">
        <f t="shared" si="119"/>
        <v/>
      </c>
      <c r="DY57" s="24" t="str">
        <f t="shared" si="120"/>
        <v/>
      </c>
      <c r="DZ57" s="24" t="str">
        <f t="shared" si="121"/>
        <v/>
      </c>
      <c r="EA57" s="24" t="str">
        <f t="shared" si="122"/>
        <v/>
      </c>
      <c r="EB57" s="24" t="str">
        <f t="shared" si="123"/>
        <v/>
      </c>
      <c r="EC57" s="24" t="str">
        <f t="shared" si="124"/>
        <v/>
      </c>
      <c r="ED57" s="24" t="str">
        <f t="shared" si="125"/>
        <v/>
      </c>
      <c r="EE57" s="24" t="str">
        <f t="shared" si="126"/>
        <v/>
      </c>
      <c r="EF57" s="24" t="str">
        <f t="shared" si="129"/>
        <v/>
      </c>
      <c r="EG57" s="24" t="str">
        <f t="shared" si="130"/>
        <v/>
      </c>
      <c r="EH57" s="24" t="str">
        <f t="shared" si="131"/>
        <v/>
      </c>
      <c r="EI57" s="85" t="str">
        <f t="shared" si="132"/>
        <v/>
      </c>
      <c r="EJ57" s="85" t="str">
        <f>IF($B57="","",MAX(0,EI57-Data!$B$166))</f>
        <v/>
      </c>
      <c r="EK57" s="88" t="str">
        <f>IF($B57="","",IF($EJ57&gt;0,
AY57*($EG57*Data!$B$166/$EH57),
AY57))</f>
        <v/>
      </c>
      <c r="EL57" s="88" t="str">
        <f>IF($B57="","",IF($EJ57&gt;0,
AZ57*($EG57*Data!$B$166/$EH57),
AZ57))</f>
        <v/>
      </c>
      <c r="EM57" s="88" t="str">
        <f>IF($B57="","",IF($EJ57&gt;0,
BA57*($EG57*Data!$B$166/$EH57),
BA57))</f>
        <v/>
      </c>
      <c r="EN57" s="88" t="str">
        <f>IF($B57="","",IF($EJ57&gt;0,
BB57*($EG57*Data!$B$166/$EH57),
BB57))</f>
        <v/>
      </c>
      <c r="EO57" s="88" t="str">
        <f>IF($B57="","",IF($EJ57&gt;0,
BC57*($EG57*Data!$B$166/$EH57),
BC57))</f>
        <v/>
      </c>
      <c r="EP57" s="88" t="str">
        <f>IF($B57="","",IF($EJ57&gt;0,
BD57*($EG57*Data!$B$166/$EH57),
BD57))</f>
        <v/>
      </c>
      <c r="EQ57" s="88" t="str">
        <f>IF($B57="","",IF($EJ57&gt;0,
BE57*($EG57*Data!$B$166/$EH57),
BE57))</f>
        <v/>
      </c>
      <c r="ER57" s="88" t="str">
        <f>IF($B57="","",IF($EJ57&gt;0,
BF57*($EG57*Data!$B$166/$EH57),
BF57))</f>
        <v/>
      </c>
      <c r="ES57" s="88" t="str">
        <f>IF($B57="","",IF($EJ57&gt;0,
BG57*($EG57*Data!$B$166/$EH57),
BG57))</f>
        <v/>
      </c>
      <c r="ET57" s="88" t="str">
        <f>IF($B57="","",IF($EJ57&gt;0,
BH57*($EG57*Data!$B$166/$EH57),
BH57))</f>
        <v/>
      </c>
      <c r="EU57" s="88" t="str">
        <f>IF($B57="","",IF($EJ57&gt;0,
BI57*($EG57*Data!$B$166/$EH57),
BI57))</f>
        <v/>
      </c>
      <c r="EV57" s="88" t="str">
        <f>IF($B57="","",IF($EJ57&gt;0,
BJ57*($EG57*Data!$B$166/$EH57),
BJ57))</f>
        <v/>
      </c>
      <c r="EW57" s="88" t="str">
        <f t="shared" si="127"/>
        <v/>
      </c>
      <c r="EX57" s="85" t="str">
        <f t="shared" si="128"/>
        <v/>
      </c>
      <c r="EY57" s="24" t="str">
        <f t="shared" si="133"/>
        <v/>
      </c>
      <c r="EZ57" s="24" t="str">
        <f t="shared" si="134"/>
        <v/>
      </c>
      <c r="FA57" s="24" t="str">
        <f t="shared" si="135"/>
        <v/>
      </c>
      <c r="FB57" s="24" t="str">
        <f t="shared" si="136"/>
        <v/>
      </c>
      <c r="FC57" s="24" t="str">
        <f t="shared" si="137"/>
        <v/>
      </c>
      <c r="FD57" s="24" t="str">
        <f t="shared" si="138"/>
        <v/>
      </c>
      <c r="FE57" s="24" t="str">
        <f t="shared" si="139"/>
        <v/>
      </c>
      <c r="FF57" s="24" t="str">
        <f t="shared" si="140"/>
        <v/>
      </c>
      <c r="FG57" s="24" t="str">
        <f t="shared" si="141"/>
        <v/>
      </c>
      <c r="FH57" s="24" t="str">
        <f t="shared" si="142"/>
        <v/>
      </c>
      <c r="FI57" s="24" t="str">
        <f t="shared" si="143"/>
        <v/>
      </c>
      <c r="FJ57" s="24" t="str">
        <f t="shared" si="144"/>
        <v/>
      </c>
      <c r="FK57" s="24" t="str">
        <f t="shared" si="145"/>
        <v/>
      </c>
      <c r="FL57" s="24" t="str">
        <f t="shared" si="146"/>
        <v/>
      </c>
      <c r="FM57" s="24" t="str">
        <f t="shared" si="147"/>
        <v/>
      </c>
      <c r="FN57" s="24" t="str">
        <f t="shared" si="148"/>
        <v/>
      </c>
      <c r="FO57" s="24" t="str">
        <f t="shared" si="149"/>
        <v/>
      </c>
      <c r="FP57" s="24" t="str">
        <f t="shared" si="150"/>
        <v/>
      </c>
      <c r="FQ57" s="24" t="str">
        <f t="shared" si="151"/>
        <v/>
      </c>
      <c r="FR57" s="24" t="str">
        <f t="shared" si="152"/>
        <v/>
      </c>
      <c r="FS57" s="24" t="str">
        <f t="shared" si="153"/>
        <v/>
      </c>
      <c r="FT57" s="24" t="str">
        <f t="shared" si="154"/>
        <v/>
      </c>
      <c r="FU57" s="24" t="str">
        <f t="shared" si="155"/>
        <v/>
      </c>
      <c r="FV57" s="24" t="str">
        <f t="shared" si="156"/>
        <v/>
      </c>
      <c r="FW57" s="24" t="str">
        <f t="shared" si="157"/>
        <v/>
      </c>
      <c r="FX57" s="24" t="str">
        <f t="shared" si="158"/>
        <v/>
      </c>
      <c r="FY57" s="24" t="str">
        <f t="shared" si="159"/>
        <v/>
      </c>
      <c r="FZ57" s="24" t="str">
        <f t="shared" si="160"/>
        <v/>
      </c>
      <c r="GA57" s="24" t="str">
        <f t="shared" si="161"/>
        <v/>
      </c>
      <c r="GB57" s="24" t="str">
        <f t="shared" si="162"/>
        <v/>
      </c>
      <c r="GC57" s="24" t="str">
        <f t="shared" si="163"/>
        <v/>
      </c>
      <c r="GD57" s="24" t="str">
        <f t="shared" si="164"/>
        <v/>
      </c>
      <c r="GE57" s="24" t="str">
        <f t="shared" si="165"/>
        <v/>
      </c>
      <c r="GF57" s="24" t="str">
        <f t="shared" si="166"/>
        <v/>
      </c>
      <c r="GG57" s="24" t="str">
        <f t="shared" si="167"/>
        <v/>
      </c>
      <c r="GH57" s="24" t="str">
        <f t="shared" si="168"/>
        <v/>
      </c>
    </row>
    <row r="58" spans="2:190" s="17" customFormat="1" ht="19.899999999999999" customHeight="1">
      <c r="B58" s="16" t="str">
        <f>IF('3 INPUT SAP DATA'!H62="","",'3 INPUT SAP DATA'!H62)</f>
        <v/>
      </c>
      <c r="C58" s="176" t="str">
        <f>IF($B58="", "", Data!D$22 - INDEX(SAP10TableU1, MATCH('3 INPUT SAP DATA'!$C$6, Data!$C$26:$C$47, 0), MATCH(SHD!BW$8, Data!$D$25:$O$25, 0)))</f>
        <v/>
      </c>
      <c r="D58" s="176" t="str">
        <f>IF($B58="", "", Data!E$22 - INDEX(SAP10TableU1, MATCH('3 INPUT SAP DATA'!$C$6, Data!$C$26:$C$47, 0), MATCH(SHD!BX$8, Data!$D$25:$O$25, 0)))</f>
        <v/>
      </c>
      <c r="E58" s="176" t="str">
        <f>IF($B58="", "", Data!F$22 - INDEX(SAP10TableU1, MATCH('3 INPUT SAP DATA'!$C$6, Data!$C$26:$C$47, 0), MATCH(SHD!BY$8, Data!$D$25:$O$25, 0)))</f>
        <v/>
      </c>
      <c r="F58" s="176" t="str">
        <f>IF($B58="", "", Data!G$22 - INDEX(SAP10TableU1, MATCH('3 INPUT SAP DATA'!$C$6, Data!$C$26:$C$47, 0), MATCH(SHD!BZ$8, Data!$D$25:$O$25, 0)))</f>
        <v/>
      </c>
      <c r="G58" s="176" t="str">
        <f>IF($B58="", "", Data!H$22 - INDEX(SAP10TableU1, MATCH('3 INPUT SAP DATA'!$C$6, Data!$C$26:$C$47, 0), MATCH(SHD!CA$8, Data!$D$25:$O$25, 0)))</f>
        <v/>
      </c>
      <c r="H58" s="176" t="str">
        <f>IF($B58="", "", Data!I$22 - INDEX(SAP10TableU1, MATCH('3 INPUT SAP DATA'!$C$6, Data!$C$26:$C$47, 0), MATCH(SHD!CB$8, Data!$D$25:$O$25, 0)))</f>
        <v/>
      </c>
      <c r="I58" s="176" t="str">
        <f>IF($B58="", "", Data!J$22 - INDEX(SAP10TableU1, MATCH('3 INPUT SAP DATA'!$C$6, Data!$C$26:$C$47, 0), MATCH(SHD!CC$8, Data!$D$25:$O$25, 0)))</f>
        <v/>
      </c>
      <c r="J58" s="176" t="str">
        <f>IF($B58="", "", Data!K$22 - INDEX(SAP10TableU1, MATCH('3 INPUT SAP DATA'!$C$6, Data!$C$26:$C$47, 0), MATCH(SHD!CD$8, Data!$D$25:$O$25, 0)))</f>
        <v/>
      </c>
      <c r="K58" s="176" t="str">
        <f>IF($B58="", "", Data!L$22 - INDEX(SAP10TableU1, MATCH('3 INPUT SAP DATA'!$C$6, Data!$C$26:$C$47, 0), MATCH(SHD!CE$8, Data!$D$25:$O$25, 0)))</f>
        <v/>
      </c>
      <c r="L58" s="176" t="str">
        <f>IF($B58="", "", Data!M$22 - INDEX(SAP10TableU1, MATCH('3 INPUT SAP DATA'!$C$6, Data!$C$26:$C$47, 0), MATCH(SHD!CF$8, Data!$D$25:$O$25, 0)))</f>
        <v/>
      </c>
      <c r="M58" s="176" t="str">
        <f>IF($B58="", "", Data!N$22 - INDEX(SAP10TableU1, MATCH('3 INPUT SAP DATA'!$C$6, Data!$C$26:$C$47, 0), MATCH(SHD!CG$8, Data!$D$25:$O$25, 0)))</f>
        <v/>
      </c>
      <c r="N58" s="176" t="str">
        <f>IF($B58="", "", Data!O$22 - INDEX(SAP10TableU1, MATCH('3 INPUT SAP DATA'!$C$6, Data!$C$26:$C$47, 0), MATCH(SHD!CH$8, Data!$D$25:$O$25, 0)))</f>
        <v/>
      </c>
      <c r="O58" s="24" t="str">
        <f>IF($B58="","",'Infiltration &amp; Ventilation'!H58*0.33*'Infiltration &amp; Ventilation'!$D58*C58*0.024*Data!D$18)</f>
        <v/>
      </c>
      <c r="P58" s="24" t="str">
        <f>IF($B58="","",'Infiltration &amp; Ventilation'!I58*0.33*'Infiltration &amp; Ventilation'!$D58*D58*0.024*Data!E$18)</f>
        <v/>
      </c>
      <c r="Q58" s="24" t="str">
        <f>IF($B58="","",'Infiltration &amp; Ventilation'!J58*0.33*'Infiltration &amp; Ventilation'!$D58*E58*0.024*Data!F$18)</f>
        <v/>
      </c>
      <c r="R58" s="24" t="str">
        <f>IF($B58="","",'Infiltration &amp; Ventilation'!K58*0.33*'Infiltration &amp; Ventilation'!$D58*F58*0.024*Data!G$18)</f>
        <v/>
      </c>
      <c r="S58" s="24" t="str">
        <f>IF($B58="","",'Infiltration &amp; Ventilation'!L58*0.33*'Infiltration &amp; Ventilation'!$D58*G58*0.024*Data!H$18)</f>
        <v/>
      </c>
      <c r="T58" s="24" t="str">
        <f>IF($B58="","",'Infiltration &amp; Ventilation'!M58*0.33*'Infiltration &amp; Ventilation'!$D58*H58*0.024*Data!I$18)</f>
        <v/>
      </c>
      <c r="U58" s="24" t="str">
        <f>IF($B58="","",'Infiltration &amp; Ventilation'!N58*0.33*'Infiltration &amp; Ventilation'!$D58*I58*0.024*Data!J$18)</f>
        <v/>
      </c>
      <c r="V58" s="24" t="str">
        <f>IF($B58="","",'Infiltration &amp; Ventilation'!O58*0.33*'Infiltration &amp; Ventilation'!$D58*J58*0.024*Data!K$18)</f>
        <v/>
      </c>
      <c r="W58" s="24" t="str">
        <f>IF($B58="","",'Infiltration &amp; Ventilation'!P58*0.33*'Infiltration &amp; Ventilation'!$D58*K58*0.024*Data!L$18)</f>
        <v/>
      </c>
      <c r="X58" s="24" t="str">
        <f>IF($B58="","",'Infiltration &amp; Ventilation'!Q58*0.33*'Infiltration &amp; Ventilation'!$D58*L58*0.024*Data!M$18)</f>
        <v/>
      </c>
      <c r="Y58" s="24" t="str">
        <f>IF($B58="","",'Infiltration &amp; Ventilation'!R58*0.33*'Infiltration &amp; Ventilation'!$D58*M58*0.024*Data!N$18)</f>
        <v/>
      </c>
      <c r="Z58" s="24" t="str">
        <f>IF($B58="","",'Infiltration &amp; Ventilation'!S58*0.33*'Infiltration &amp; Ventilation'!$D58*N58*0.024*Data!O$18)</f>
        <v/>
      </c>
      <c r="AA58" s="24" t="str">
        <f>IF($B58="","",'Infiltration &amp; Ventilation'!T58*0.33*'Infiltration &amp; Ventilation'!$D58*C58*0.024*Data!D$18*(100%+Data!$B$162))</f>
        <v/>
      </c>
      <c r="AB58" s="24" t="str">
        <f>IF($B58="","",'Infiltration &amp; Ventilation'!U58*0.33*'Infiltration &amp; Ventilation'!$D58*D58*0.024*Data!E$18*(100%+Data!$B$162))</f>
        <v/>
      </c>
      <c r="AC58" s="24" t="str">
        <f>IF($B58="","",'Infiltration &amp; Ventilation'!V58*0.33*'Infiltration &amp; Ventilation'!$D58*E58*0.024*Data!F$18*(100%+Data!$B$162))</f>
        <v/>
      </c>
      <c r="AD58" s="24" t="str">
        <f>IF($B58="","",'Infiltration &amp; Ventilation'!W58*0.33*'Infiltration &amp; Ventilation'!$D58*F58*0.024*Data!G$18*(100%+Data!$B$162))</f>
        <v/>
      </c>
      <c r="AE58" s="24" t="str">
        <f>IF($B58="","",'Infiltration &amp; Ventilation'!X58*0.33*'Infiltration &amp; Ventilation'!$D58*G58*0.024*Data!H$18*(100%+Data!$B$162))</f>
        <v/>
      </c>
      <c r="AF58" s="24" t="str">
        <f>IF($B58="","",'Infiltration &amp; Ventilation'!Y58*0.33*'Infiltration &amp; Ventilation'!$D58*H58*0.024*Data!I$18*(100%+Data!$B$162))</f>
        <v/>
      </c>
      <c r="AG58" s="24" t="str">
        <f>IF($B58="","",'Infiltration &amp; Ventilation'!Z58*0.33*'Infiltration &amp; Ventilation'!$D58*I58*0.024*Data!J$18*(100%+Data!$B$162))</f>
        <v/>
      </c>
      <c r="AH58" s="24" t="str">
        <f>IF($B58="","",'Infiltration &amp; Ventilation'!AA58*0.33*'Infiltration &amp; Ventilation'!$D58*J58*0.024*Data!K$18*(100%+Data!$B$162))</f>
        <v/>
      </c>
      <c r="AI58" s="24" t="str">
        <f>IF($B58="","",'Infiltration &amp; Ventilation'!AB58*0.33*'Infiltration &amp; Ventilation'!$D58*K58*0.024*Data!L$18*(100%+Data!$B$162))</f>
        <v/>
      </c>
      <c r="AJ58" s="24" t="str">
        <f>IF($B58="","",'Infiltration &amp; Ventilation'!AC58*0.33*'Infiltration &amp; Ventilation'!$D58*L58*0.024*Data!M$18*(100%+Data!$B$162))</f>
        <v/>
      </c>
      <c r="AK58" s="24" t="str">
        <f>IF($B58="","",'Infiltration &amp; Ventilation'!AD58*0.33*'Infiltration &amp; Ventilation'!$D58*M58*0.024*Data!N$18*(100%+Data!$B$162))</f>
        <v/>
      </c>
      <c r="AL58" s="24" t="str">
        <f>IF($B58="","",'Infiltration &amp; Ventilation'!AE58*0.33*'Infiltration &amp; Ventilation'!$D58*N58*0.024*Data!O$18*(100%+Data!$B$162))</f>
        <v/>
      </c>
      <c r="AM58" s="24" t="str">
        <f>IF($B58="","",'3 INPUT SAP DATA'!$U62*C58*0.024*Data!D$18*(100%+Data!$B$152))</f>
        <v/>
      </c>
      <c r="AN58" s="24" t="str">
        <f>IF($B58="","",'3 INPUT SAP DATA'!$U62*D58*0.024*Data!E$18*(100%+Data!$B$152))</f>
        <v/>
      </c>
      <c r="AO58" s="24" t="str">
        <f>IF($B58="","",'3 INPUT SAP DATA'!$U62*E58*0.024*Data!F$18*(100%+Data!$B$152))</f>
        <v/>
      </c>
      <c r="AP58" s="24" t="str">
        <f>IF($B58="","",'3 INPUT SAP DATA'!$U62*F58*0.024*Data!G$18*(100%+Data!$B$152))</f>
        <v/>
      </c>
      <c r="AQ58" s="24" t="str">
        <f>IF($B58="","",'3 INPUT SAP DATA'!$U62*G58*0.024*Data!H$18*(100%+Data!$B$152))</f>
        <v/>
      </c>
      <c r="AR58" s="24" t="str">
        <f>IF($B58="","",'3 INPUT SAP DATA'!$U62*H58*0.024*Data!I$18*(100%+Data!$B$152))</f>
        <v/>
      </c>
      <c r="AS58" s="24" t="str">
        <f>IF($B58="","",'3 INPUT SAP DATA'!$U62*I58*0.024*Data!J$18*(100%+Data!$B$152))</f>
        <v/>
      </c>
      <c r="AT58" s="24" t="str">
        <f>IF($B58="","",'3 INPUT SAP DATA'!$U62*J58*0.024*Data!K$18*(100%+Data!$B$152))</f>
        <v/>
      </c>
      <c r="AU58" s="24" t="str">
        <f>IF($B58="","",'3 INPUT SAP DATA'!$U62*K58*0.024*Data!L$18*(100%+Data!$B$152))</f>
        <v/>
      </c>
      <c r="AV58" s="24" t="str">
        <f>IF($B58="","",'3 INPUT SAP DATA'!$U62*L58*0.024*Data!M$18*(100%+Data!$B$152))</f>
        <v/>
      </c>
      <c r="AW58" s="24" t="str">
        <f>IF($B58="","",'3 INPUT SAP DATA'!$U62*M58*0.024*Data!N$18*(100%+Data!$B$152))</f>
        <v/>
      </c>
      <c r="AX58" s="24" t="str">
        <f>IF($B58="","",'3 INPUT SAP DATA'!$U62*N58*0.024*Data!O$18*(100%+Data!$B$152))</f>
        <v/>
      </c>
      <c r="AY58" s="24" t="str">
        <f>IF($B58="","",'3 INPUT SAP DATA'!V62*0.024*Data!D$18*Utilisation!BK58)</f>
        <v/>
      </c>
      <c r="AZ58" s="24" t="str">
        <f>IF($B58="","",'3 INPUT SAP DATA'!W62*0.024*Data!E$18*Utilisation!BL58)</f>
        <v/>
      </c>
      <c r="BA58" s="24" t="str">
        <f>IF($B58="","",'3 INPUT SAP DATA'!X62*0.024*Data!F$18*Utilisation!BM58)</f>
        <v/>
      </c>
      <c r="BB58" s="24" t="str">
        <f>IF($B58="","",'3 INPUT SAP DATA'!Y62*0.024*Data!G$18*Utilisation!BN58)</f>
        <v/>
      </c>
      <c r="BC58" s="24" t="str">
        <f>IF($B58="","",'3 INPUT SAP DATA'!Z62*0.024*Data!H$18*Utilisation!BO58)</f>
        <v/>
      </c>
      <c r="BD58" s="24" t="str">
        <f>IF($B58="","",'3 INPUT SAP DATA'!AA62*0.024*Data!I$18*Utilisation!BP58)</f>
        <v/>
      </c>
      <c r="BE58" s="24" t="str">
        <f>IF($B58="","",'3 INPUT SAP DATA'!AB62*0.024*Data!J$18*Utilisation!BQ58)</f>
        <v/>
      </c>
      <c r="BF58" s="24" t="str">
        <f>IF($B58="","",'3 INPUT SAP DATA'!AC62*0.024*Data!K$18*Utilisation!BR58)</f>
        <v/>
      </c>
      <c r="BG58" s="24" t="str">
        <f>IF($B58="","",'3 INPUT SAP DATA'!AD62*0.024*Data!L$18*Utilisation!BS58)</f>
        <v/>
      </c>
      <c r="BH58" s="24" t="str">
        <f>IF($B58="","",'3 INPUT SAP DATA'!AE62*0.024*Data!M$18*Utilisation!BT58)</f>
        <v/>
      </c>
      <c r="BI58" s="24" t="str">
        <f>IF($B58="","",'3 INPUT SAP DATA'!AF62*0.024*Data!N$18*Utilisation!BU58)</f>
        <v/>
      </c>
      <c r="BJ58" s="24" t="str">
        <f>IF($B58="","",'3 INPUT SAP DATA'!AG62*0.024*Data!O$18*Utilisation!BV58)</f>
        <v/>
      </c>
      <c r="BK58" s="24" t="str">
        <f>IF($B58="","",IHG!CI59*0.024*Data!D$18*Utilisation!BK58)</f>
        <v/>
      </c>
      <c r="BL58" s="24" t="str">
        <f>IF($B58="","",IHG!CJ59*0.024*Data!E$18*Utilisation!BL58)</f>
        <v/>
      </c>
      <c r="BM58" s="24" t="str">
        <f>IF($B58="","",IHG!CK59*0.024*Data!F$18*Utilisation!BM58)</f>
        <v/>
      </c>
      <c r="BN58" s="24" t="str">
        <f>IF($B58="","",IHG!CL59*0.024*Data!G$18*Utilisation!BN58)</f>
        <v/>
      </c>
      <c r="BO58" s="24" t="str">
        <f>IF($B58="","",IHG!CM59*0.024*Data!H$18*Utilisation!BO58)</f>
        <v/>
      </c>
      <c r="BP58" s="24" t="str">
        <f>IF($B58="","",IHG!CN59*0.024*Data!I$18*Utilisation!BP58)</f>
        <v/>
      </c>
      <c r="BQ58" s="24" t="str">
        <f>IF($B58="","",IHG!CO59*0.024*Data!J$18*Utilisation!BQ58)</f>
        <v/>
      </c>
      <c r="BR58" s="24" t="str">
        <f>IF($B58="","",IHG!CP59*0.024*Data!K$18*Utilisation!BR58)</f>
        <v/>
      </c>
      <c r="BS58" s="24" t="str">
        <f>IF($B58="","",IHG!CQ59*0.024*Data!L$18*Utilisation!BS58)</f>
        <v/>
      </c>
      <c r="BT58" s="24" t="str">
        <f>IF($B58="","",IHG!CR59*0.024*Data!M$18*Utilisation!BT58)</f>
        <v/>
      </c>
      <c r="BU58" s="24" t="str">
        <f>IF($B58="","",IHG!CS59*0.024*Data!N$18*Utilisation!BU58)</f>
        <v/>
      </c>
      <c r="BV58" s="24" t="str">
        <f>IF($B58="","",IHG!CT59*0.024*Data!O$18*Utilisation!BV58)</f>
        <v/>
      </c>
      <c r="BW58" s="24" t="str">
        <f t="shared" si="80"/>
        <v/>
      </c>
      <c r="BX58" s="24" t="str">
        <f t="shared" si="81"/>
        <v/>
      </c>
      <c r="BY58" s="24" t="str">
        <f t="shared" si="82"/>
        <v/>
      </c>
      <c r="BZ58" s="24" t="str">
        <f t="shared" si="83"/>
        <v/>
      </c>
      <c r="CA58" s="24" t="str">
        <f t="shared" si="84"/>
        <v/>
      </c>
      <c r="CB58" s="24" t="str">
        <f t="shared" si="85"/>
        <v/>
      </c>
      <c r="CC58" s="24" t="str">
        <f t="shared" si="86"/>
        <v/>
      </c>
      <c r="CD58" s="24" t="str">
        <f t="shared" si="87"/>
        <v/>
      </c>
      <c r="CE58" s="24" t="str">
        <f t="shared" si="88"/>
        <v/>
      </c>
      <c r="CF58" s="24" t="str">
        <f t="shared" si="89"/>
        <v/>
      </c>
      <c r="CG58" s="24" t="str">
        <f t="shared" si="90"/>
        <v/>
      </c>
      <c r="CH58" s="24" t="str">
        <f t="shared" si="91"/>
        <v/>
      </c>
      <c r="CI58" s="36"/>
      <c r="CJ58" s="85" t="str">
        <f>IF($B58="","",IF(BW58&lt;(SUM($BW58:$CH58)*Data!$B$170),Data!$B$171,100%))</f>
        <v/>
      </c>
      <c r="CK58" s="85" t="str">
        <f>IF($B58="","",IF(BX58&lt;(SUM($BW58:$CH58)*Data!$B$170),Data!$B$171,100%))</f>
        <v/>
      </c>
      <c r="CL58" s="85" t="str">
        <f>IF($B58="","",IF(BY58&lt;(SUM($BW58:$CH58)*Data!$B$170),Data!$B$171,100%))</f>
        <v/>
      </c>
      <c r="CM58" s="85" t="str">
        <f>IF($B58="","",IF(BZ58&lt;(SUM($BW58:$CH58)*Data!$B$170),Data!$B$171,100%))</f>
        <v/>
      </c>
      <c r="CN58" s="85" t="str">
        <f>IF($B58="","",IF(CA58&lt;(SUM($BW58:$CH58)*Data!$B$170),Data!$B$171,100%))</f>
        <v/>
      </c>
      <c r="CO58" s="85" t="str">
        <f>IF($B58="","",IF(CB58&lt;(SUM($BW58:$CH58)*Data!$B$170),Data!$B$171,100%))</f>
        <v/>
      </c>
      <c r="CP58" s="85" t="str">
        <f>IF($B58="","",IF(CC58&lt;(SUM($BW58:$CH58)*Data!$B$170),Data!$B$171,100%))</f>
        <v/>
      </c>
      <c r="CQ58" s="85" t="str">
        <f>IF($B58="","",IF(CD58&lt;(SUM($BW58:$CH58)*Data!$B$170),Data!$B$171,100%))</f>
        <v/>
      </c>
      <c r="CR58" s="85" t="str">
        <f>IF($B58="","",IF(CE58&lt;(SUM($BW58:$CH58)*Data!$B$170),Data!$B$171,100%))</f>
        <v/>
      </c>
      <c r="CS58" s="85" t="str">
        <f>IF($B58="","",IF(CF58&lt;(SUM($BW58:$CH58)*Data!$B$170),Data!$B$171,100%))</f>
        <v/>
      </c>
      <c r="CT58" s="85" t="str">
        <f>IF($B58="","",IF(CG58&lt;(SUM($BW58:$CH58)*Data!$B$170),Data!$B$171,100%))</f>
        <v/>
      </c>
      <c r="CU58" s="85" t="str">
        <f>IF($B58="","",IF(CH58&lt;(SUM($BW58:$CH58)*Data!$B$170),Data!$B$171,100%))</f>
        <v/>
      </c>
      <c r="CV58" s="39"/>
      <c r="CW58" s="24" t="str">
        <f t="shared" si="92"/>
        <v/>
      </c>
      <c r="CX58" s="24" t="str">
        <f t="shared" si="93"/>
        <v/>
      </c>
      <c r="CY58" s="24" t="str">
        <f t="shared" si="94"/>
        <v/>
      </c>
      <c r="CZ58" s="24" t="str">
        <f t="shared" si="95"/>
        <v/>
      </c>
      <c r="DA58" s="24" t="str">
        <f t="shared" si="96"/>
        <v/>
      </c>
      <c r="DB58" s="24" t="str">
        <f t="shared" si="97"/>
        <v/>
      </c>
      <c r="DC58" s="24" t="str">
        <f t="shared" si="98"/>
        <v/>
      </c>
      <c r="DD58" s="24" t="str">
        <f t="shared" si="99"/>
        <v/>
      </c>
      <c r="DE58" s="24" t="str">
        <f t="shared" si="100"/>
        <v/>
      </c>
      <c r="DF58" s="24" t="str">
        <f t="shared" si="101"/>
        <v/>
      </c>
      <c r="DG58" s="24" t="str">
        <f t="shared" si="102"/>
        <v/>
      </c>
      <c r="DH58" s="24" t="str">
        <f t="shared" si="103"/>
        <v/>
      </c>
      <c r="DI58" s="24" t="str">
        <f t="shared" si="104"/>
        <v/>
      </c>
      <c r="DJ58" s="24" t="str">
        <f t="shared" si="105"/>
        <v/>
      </c>
      <c r="DK58" s="24" t="str">
        <f t="shared" si="106"/>
        <v/>
      </c>
      <c r="DL58" s="24" t="str">
        <f t="shared" si="107"/>
        <v/>
      </c>
      <c r="DM58" s="24" t="str">
        <f t="shared" si="108"/>
        <v/>
      </c>
      <c r="DN58" s="24" t="str">
        <f t="shared" si="109"/>
        <v/>
      </c>
      <c r="DO58" s="24" t="str">
        <f t="shared" si="110"/>
        <v/>
      </c>
      <c r="DP58" s="24" t="str">
        <f t="shared" si="111"/>
        <v/>
      </c>
      <c r="DQ58" s="24" t="str">
        <f t="shared" si="112"/>
        <v/>
      </c>
      <c r="DR58" s="24" t="str">
        <f t="shared" si="113"/>
        <v/>
      </c>
      <c r="DS58" s="24" t="str">
        <f t="shared" si="114"/>
        <v/>
      </c>
      <c r="DT58" s="24" t="str">
        <f t="shared" si="115"/>
        <v/>
      </c>
      <c r="DU58" s="24" t="str">
        <f t="shared" si="116"/>
        <v/>
      </c>
      <c r="DV58" s="24" t="str">
        <f t="shared" si="117"/>
        <v/>
      </c>
      <c r="DW58" s="24" t="str">
        <f t="shared" si="118"/>
        <v/>
      </c>
      <c r="DX58" s="24" t="str">
        <f t="shared" si="119"/>
        <v/>
      </c>
      <c r="DY58" s="24" t="str">
        <f t="shared" si="120"/>
        <v/>
      </c>
      <c r="DZ58" s="24" t="str">
        <f t="shared" si="121"/>
        <v/>
      </c>
      <c r="EA58" s="24" t="str">
        <f t="shared" si="122"/>
        <v/>
      </c>
      <c r="EB58" s="24" t="str">
        <f t="shared" si="123"/>
        <v/>
      </c>
      <c r="EC58" s="24" t="str">
        <f t="shared" si="124"/>
        <v/>
      </c>
      <c r="ED58" s="24" t="str">
        <f t="shared" si="125"/>
        <v/>
      </c>
      <c r="EE58" s="24" t="str">
        <f t="shared" si="126"/>
        <v/>
      </c>
      <c r="EF58" s="24" t="str">
        <f t="shared" si="129"/>
        <v/>
      </c>
      <c r="EG58" s="24" t="str">
        <f t="shared" si="130"/>
        <v/>
      </c>
      <c r="EH58" s="24" t="str">
        <f t="shared" si="131"/>
        <v/>
      </c>
      <c r="EI58" s="85" t="str">
        <f t="shared" si="132"/>
        <v/>
      </c>
      <c r="EJ58" s="85" t="str">
        <f>IF($B58="","",MAX(0,EI58-Data!$B$166))</f>
        <v/>
      </c>
      <c r="EK58" s="88" t="str">
        <f>IF($B58="","",IF($EJ58&gt;0,
AY58*($EG58*Data!$B$166/$EH58),
AY58))</f>
        <v/>
      </c>
      <c r="EL58" s="88" t="str">
        <f>IF($B58="","",IF($EJ58&gt;0,
AZ58*($EG58*Data!$B$166/$EH58),
AZ58))</f>
        <v/>
      </c>
      <c r="EM58" s="88" t="str">
        <f>IF($B58="","",IF($EJ58&gt;0,
BA58*($EG58*Data!$B$166/$EH58),
BA58))</f>
        <v/>
      </c>
      <c r="EN58" s="88" t="str">
        <f>IF($B58="","",IF($EJ58&gt;0,
BB58*($EG58*Data!$B$166/$EH58),
BB58))</f>
        <v/>
      </c>
      <c r="EO58" s="88" t="str">
        <f>IF($B58="","",IF($EJ58&gt;0,
BC58*($EG58*Data!$B$166/$EH58),
BC58))</f>
        <v/>
      </c>
      <c r="EP58" s="88" t="str">
        <f>IF($B58="","",IF($EJ58&gt;0,
BD58*($EG58*Data!$B$166/$EH58),
BD58))</f>
        <v/>
      </c>
      <c r="EQ58" s="88" t="str">
        <f>IF($B58="","",IF($EJ58&gt;0,
BE58*($EG58*Data!$B$166/$EH58),
BE58))</f>
        <v/>
      </c>
      <c r="ER58" s="88" t="str">
        <f>IF($B58="","",IF($EJ58&gt;0,
BF58*($EG58*Data!$B$166/$EH58),
BF58))</f>
        <v/>
      </c>
      <c r="ES58" s="88" t="str">
        <f>IF($B58="","",IF($EJ58&gt;0,
BG58*($EG58*Data!$B$166/$EH58),
BG58))</f>
        <v/>
      </c>
      <c r="ET58" s="88" t="str">
        <f>IF($B58="","",IF($EJ58&gt;0,
BH58*($EG58*Data!$B$166/$EH58),
BH58))</f>
        <v/>
      </c>
      <c r="EU58" s="88" t="str">
        <f>IF($B58="","",IF($EJ58&gt;0,
BI58*($EG58*Data!$B$166/$EH58),
BI58))</f>
        <v/>
      </c>
      <c r="EV58" s="88" t="str">
        <f>IF($B58="","",IF($EJ58&gt;0,
BJ58*($EG58*Data!$B$166/$EH58),
BJ58))</f>
        <v/>
      </c>
      <c r="EW58" s="88" t="str">
        <f t="shared" si="127"/>
        <v/>
      </c>
      <c r="EX58" s="85" t="str">
        <f t="shared" si="128"/>
        <v/>
      </c>
      <c r="EY58" s="24" t="str">
        <f t="shared" si="133"/>
        <v/>
      </c>
      <c r="EZ58" s="24" t="str">
        <f t="shared" si="134"/>
        <v/>
      </c>
      <c r="FA58" s="24" t="str">
        <f t="shared" si="135"/>
        <v/>
      </c>
      <c r="FB58" s="24" t="str">
        <f t="shared" si="136"/>
        <v/>
      </c>
      <c r="FC58" s="24" t="str">
        <f t="shared" si="137"/>
        <v/>
      </c>
      <c r="FD58" s="24" t="str">
        <f t="shared" si="138"/>
        <v/>
      </c>
      <c r="FE58" s="24" t="str">
        <f t="shared" si="139"/>
        <v/>
      </c>
      <c r="FF58" s="24" t="str">
        <f t="shared" si="140"/>
        <v/>
      </c>
      <c r="FG58" s="24" t="str">
        <f t="shared" si="141"/>
        <v/>
      </c>
      <c r="FH58" s="24" t="str">
        <f t="shared" si="142"/>
        <v/>
      </c>
      <c r="FI58" s="24" t="str">
        <f t="shared" si="143"/>
        <v/>
      </c>
      <c r="FJ58" s="24" t="str">
        <f t="shared" si="144"/>
        <v/>
      </c>
      <c r="FK58" s="24" t="str">
        <f t="shared" si="145"/>
        <v/>
      </c>
      <c r="FL58" s="24" t="str">
        <f t="shared" si="146"/>
        <v/>
      </c>
      <c r="FM58" s="24" t="str">
        <f t="shared" si="147"/>
        <v/>
      </c>
      <c r="FN58" s="24" t="str">
        <f t="shared" si="148"/>
        <v/>
      </c>
      <c r="FO58" s="24" t="str">
        <f t="shared" si="149"/>
        <v/>
      </c>
      <c r="FP58" s="24" t="str">
        <f t="shared" si="150"/>
        <v/>
      </c>
      <c r="FQ58" s="24" t="str">
        <f t="shared" si="151"/>
        <v/>
      </c>
      <c r="FR58" s="24" t="str">
        <f t="shared" si="152"/>
        <v/>
      </c>
      <c r="FS58" s="24" t="str">
        <f t="shared" si="153"/>
        <v/>
      </c>
      <c r="FT58" s="24" t="str">
        <f t="shared" si="154"/>
        <v/>
      </c>
      <c r="FU58" s="24" t="str">
        <f t="shared" si="155"/>
        <v/>
      </c>
      <c r="FV58" s="24" t="str">
        <f t="shared" si="156"/>
        <v/>
      </c>
      <c r="FW58" s="24" t="str">
        <f t="shared" si="157"/>
        <v/>
      </c>
      <c r="FX58" s="24" t="str">
        <f t="shared" si="158"/>
        <v/>
      </c>
      <c r="FY58" s="24" t="str">
        <f t="shared" si="159"/>
        <v/>
      </c>
      <c r="FZ58" s="24" t="str">
        <f t="shared" si="160"/>
        <v/>
      </c>
      <c r="GA58" s="24" t="str">
        <f t="shared" si="161"/>
        <v/>
      </c>
      <c r="GB58" s="24" t="str">
        <f t="shared" si="162"/>
        <v/>
      </c>
      <c r="GC58" s="24" t="str">
        <f t="shared" si="163"/>
        <v/>
      </c>
      <c r="GD58" s="24" t="str">
        <f t="shared" si="164"/>
        <v/>
      </c>
      <c r="GE58" s="24" t="str">
        <f t="shared" si="165"/>
        <v/>
      </c>
      <c r="GF58" s="24" t="str">
        <f t="shared" si="166"/>
        <v/>
      </c>
      <c r="GG58" s="24" t="str">
        <f t="shared" si="167"/>
        <v/>
      </c>
      <c r="GH58" s="24" t="str">
        <f t="shared" si="168"/>
        <v/>
      </c>
    </row>
    <row r="59" spans="2:190" s="17" customFormat="1" ht="19.899999999999999" customHeight="1">
      <c r="B59" s="16" t="str">
        <f>IF('3 INPUT SAP DATA'!H63="","",'3 INPUT SAP DATA'!H63)</f>
        <v/>
      </c>
      <c r="C59" s="176" t="str">
        <f>IF($B59="", "", Data!D$22 - INDEX(SAP10TableU1, MATCH('3 INPUT SAP DATA'!$C$6, Data!$C$26:$C$47, 0), MATCH(SHD!BW$8, Data!$D$25:$O$25, 0)))</f>
        <v/>
      </c>
      <c r="D59" s="176" t="str">
        <f>IF($B59="", "", Data!E$22 - INDEX(SAP10TableU1, MATCH('3 INPUT SAP DATA'!$C$6, Data!$C$26:$C$47, 0), MATCH(SHD!BX$8, Data!$D$25:$O$25, 0)))</f>
        <v/>
      </c>
      <c r="E59" s="176" t="str">
        <f>IF($B59="", "", Data!F$22 - INDEX(SAP10TableU1, MATCH('3 INPUT SAP DATA'!$C$6, Data!$C$26:$C$47, 0), MATCH(SHD!BY$8, Data!$D$25:$O$25, 0)))</f>
        <v/>
      </c>
      <c r="F59" s="176" t="str">
        <f>IF($B59="", "", Data!G$22 - INDEX(SAP10TableU1, MATCH('3 INPUT SAP DATA'!$C$6, Data!$C$26:$C$47, 0), MATCH(SHD!BZ$8, Data!$D$25:$O$25, 0)))</f>
        <v/>
      </c>
      <c r="G59" s="176" t="str">
        <f>IF($B59="", "", Data!H$22 - INDEX(SAP10TableU1, MATCH('3 INPUT SAP DATA'!$C$6, Data!$C$26:$C$47, 0), MATCH(SHD!CA$8, Data!$D$25:$O$25, 0)))</f>
        <v/>
      </c>
      <c r="H59" s="176" t="str">
        <f>IF($B59="", "", Data!I$22 - INDEX(SAP10TableU1, MATCH('3 INPUT SAP DATA'!$C$6, Data!$C$26:$C$47, 0), MATCH(SHD!CB$8, Data!$D$25:$O$25, 0)))</f>
        <v/>
      </c>
      <c r="I59" s="176" t="str">
        <f>IF($B59="", "", Data!J$22 - INDEX(SAP10TableU1, MATCH('3 INPUT SAP DATA'!$C$6, Data!$C$26:$C$47, 0), MATCH(SHD!CC$8, Data!$D$25:$O$25, 0)))</f>
        <v/>
      </c>
      <c r="J59" s="176" t="str">
        <f>IF($B59="", "", Data!K$22 - INDEX(SAP10TableU1, MATCH('3 INPUT SAP DATA'!$C$6, Data!$C$26:$C$47, 0), MATCH(SHD!CD$8, Data!$D$25:$O$25, 0)))</f>
        <v/>
      </c>
      <c r="K59" s="176" t="str">
        <f>IF($B59="", "", Data!L$22 - INDEX(SAP10TableU1, MATCH('3 INPUT SAP DATA'!$C$6, Data!$C$26:$C$47, 0), MATCH(SHD!CE$8, Data!$D$25:$O$25, 0)))</f>
        <v/>
      </c>
      <c r="L59" s="176" t="str">
        <f>IF($B59="", "", Data!M$22 - INDEX(SAP10TableU1, MATCH('3 INPUT SAP DATA'!$C$6, Data!$C$26:$C$47, 0), MATCH(SHD!CF$8, Data!$D$25:$O$25, 0)))</f>
        <v/>
      </c>
      <c r="M59" s="176" t="str">
        <f>IF($B59="", "", Data!N$22 - INDEX(SAP10TableU1, MATCH('3 INPUT SAP DATA'!$C$6, Data!$C$26:$C$47, 0), MATCH(SHD!CG$8, Data!$D$25:$O$25, 0)))</f>
        <v/>
      </c>
      <c r="N59" s="176" t="str">
        <f>IF($B59="", "", Data!O$22 - INDEX(SAP10TableU1, MATCH('3 INPUT SAP DATA'!$C$6, Data!$C$26:$C$47, 0), MATCH(SHD!CH$8, Data!$D$25:$O$25, 0)))</f>
        <v/>
      </c>
      <c r="O59" s="24" t="str">
        <f>IF($B59="","",'Infiltration &amp; Ventilation'!H59*0.33*'Infiltration &amp; Ventilation'!$D59*C59*0.024*Data!D$18)</f>
        <v/>
      </c>
      <c r="P59" s="24" t="str">
        <f>IF($B59="","",'Infiltration &amp; Ventilation'!I59*0.33*'Infiltration &amp; Ventilation'!$D59*D59*0.024*Data!E$18)</f>
        <v/>
      </c>
      <c r="Q59" s="24" t="str">
        <f>IF($B59="","",'Infiltration &amp; Ventilation'!J59*0.33*'Infiltration &amp; Ventilation'!$D59*E59*0.024*Data!F$18)</f>
        <v/>
      </c>
      <c r="R59" s="24" t="str">
        <f>IF($B59="","",'Infiltration &amp; Ventilation'!K59*0.33*'Infiltration &amp; Ventilation'!$D59*F59*0.024*Data!G$18)</f>
        <v/>
      </c>
      <c r="S59" s="24" t="str">
        <f>IF($B59="","",'Infiltration &amp; Ventilation'!L59*0.33*'Infiltration &amp; Ventilation'!$D59*G59*0.024*Data!H$18)</f>
        <v/>
      </c>
      <c r="T59" s="24" t="str">
        <f>IF($B59="","",'Infiltration &amp; Ventilation'!M59*0.33*'Infiltration &amp; Ventilation'!$D59*H59*0.024*Data!I$18)</f>
        <v/>
      </c>
      <c r="U59" s="24" t="str">
        <f>IF($B59="","",'Infiltration &amp; Ventilation'!N59*0.33*'Infiltration &amp; Ventilation'!$D59*I59*0.024*Data!J$18)</f>
        <v/>
      </c>
      <c r="V59" s="24" t="str">
        <f>IF($B59="","",'Infiltration &amp; Ventilation'!O59*0.33*'Infiltration &amp; Ventilation'!$D59*J59*0.024*Data!K$18)</f>
        <v/>
      </c>
      <c r="W59" s="24" t="str">
        <f>IF($B59="","",'Infiltration &amp; Ventilation'!P59*0.33*'Infiltration &amp; Ventilation'!$D59*K59*0.024*Data!L$18)</f>
        <v/>
      </c>
      <c r="X59" s="24" t="str">
        <f>IF($B59="","",'Infiltration &amp; Ventilation'!Q59*0.33*'Infiltration &amp; Ventilation'!$D59*L59*0.024*Data!M$18)</f>
        <v/>
      </c>
      <c r="Y59" s="24" t="str">
        <f>IF($B59="","",'Infiltration &amp; Ventilation'!R59*0.33*'Infiltration &amp; Ventilation'!$D59*M59*0.024*Data!N$18)</f>
        <v/>
      </c>
      <c r="Z59" s="24" t="str">
        <f>IF($B59="","",'Infiltration &amp; Ventilation'!S59*0.33*'Infiltration &amp; Ventilation'!$D59*N59*0.024*Data!O$18)</f>
        <v/>
      </c>
      <c r="AA59" s="24" t="str">
        <f>IF($B59="","",'Infiltration &amp; Ventilation'!T59*0.33*'Infiltration &amp; Ventilation'!$D59*C59*0.024*Data!D$18*(100%+Data!$B$162))</f>
        <v/>
      </c>
      <c r="AB59" s="24" t="str">
        <f>IF($B59="","",'Infiltration &amp; Ventilation'!U59*0.33*'Infiltration &amp; Ventilation'!$D59*D59*0.024*Data!E$18*(100%+Data!$B$162))</f>
        <v/>
      </c>
      <c r="AC59" s="24" t="str">
        <f>IF($B59="","",'Infiltration &amp; Ventilation'!V59*0.33*'Infiltration &amp; Ventilation'!$D59*E59*0.024*Data!F$18*(100%+Data!$B$162))</f>
        <v/>
      </c>
      <c r="AD59" s="24" t="str">
        <f>IF($B59="","",'Infiltration &amp; Ventilation'!W59*0.33*'Infiltration &amp; Ventilation'!$D59*F59*0.024*Data!G$18*(100%+Data!$B$162))</f>
        <v/>
      </c>
      <c r="AE59" s="24" t="str">
        <f>IF($B59="","",'Infiltration &amp; Ventilation'!X59*0.33*'Infiltration &amp; Ventilation'!$D59*G59*0.024*Data!H$18*(100%+Data!$B$162))</f>
        <v/>
      </c>
      <c r="AF59" s="24" t="str">
        <f>IF($B59="","",'Infiltration &amp; Ventilation'!Y59*0.33*'Infiltration &amp; Ventilation'!$D59*H59*0.024*Data!I$18*(100%+Data!$B$162))</f>
        <v/>
      </c>
      <c r="AG59" s="24" t="str">
        <f>IF($B59="","",'Infiltration &amp; Ventilation'!Z59*0.33*'Infiltration &amp; Ventilation'!$D59*I59*0.024*Data!J$18*(100%+Data!$B$162))</f>
        <v/>
      </c>
      <c r="AH59" s="24" t="str">
        <f>IF($B59="","",'Infiltration &amp; Ventilation'!AA59*0.33*'Infiltration &amp; Ventilation'!$D59*J59*0.024*Data!K$18*(100%+Data!$B$162))</f>
        <v/>
      </c>
      <c r="AI59" s="24" t="str">
        <f>IF($B59="","",'Infiltration &amp; Ventilation'!AB59*0.33*'Infiltration &amp; Ventilation'!$D59*K59*0.024*Data!L$18*(100%+Data!$B$162))</f>
        <v/>
      </c>
      <c r="AJ59" s="24" t="str">
        <f>IF($B59="","",'Infiltration &amp; Ventilation'!AC59*0.33*'Infiltration &amp; Ventilation'!$D59*L59*0.024*Data!M$18*(100%+Data!$B$162))</f>
        <v/>
      </c>
      <c r="AK59" s="24" t="str">
        <f>IF($B59="","",'Infiltration &amp; Ventilation'!AD59*0.33*'Infiltration &amp; Ventilation'!$D59*M59*0.024*Data!N$18*(100%+Data!$B$162))</f>
        <v/>
      </c>
      <c r="AL59" s="24" t="str">
        <f>IF($B59="","",'Infiltration &amp; Ventilation'!AE59*0.33*'Infiltration &amp; Ventilation'!$D59*N59*0.024*Data!O$18*(100%+Data!$B$162))</f>
        <v/>
      </c>
      <c r="AM59" s="24" t="str">
        <f>IF($B59="","",'3 INPUT SAP DATA'!$U63*C59*0.024*Data!D$18*(100%+Data!$B$152))</f>
        <v/>
      </c>
      <c r="AN59" s="24" t="str">
        <f>IF($B59="","",'3 INPUT SAP DATA'!$U63*D59*0.024*Data!E$18*(100%+Data!$B$152))</f>
        <v/>
      </c>
      <c r="AO59" s="24" t="str">
        <f>IF($B59="","",'3 INPUT SAP DATA'!$U63*E59*0.024*Data!F$18*(100%+Data!$B$152))</f>
        <v/>
      </c>
      <c r="AP59" s="24" t="str">
        <f>IF($B59="","",'3 INPUT SAP DATA'!$U63*F59*0.024*Data!G$18*(100%+Data!$B$152))</f>
        <v/>
      </c>
      <c r="AQ59" s="24" t="str">
        <f>IF($B59="","",'3 INPUT SAP DATA'!$U63*G59*0.024*Data!H$18*(100%+Data!$B$152))</f>
        <v/>
      </c>
      <c r="AR59" s="24" t="str">
        <f>IF($B59="","",'3 INPUT SAP DATA'!$U63*H59*0.024*Data!I$18*(100%+Data!$B$152))</f>
        <v/>
      </c>
      <c r="AS59" s="24" t="str">
        <f>IF($B59="","",'3 INPUT SAP DATA'!$U63*I59*0.024*Data!J$18*(100%+Data!$B$152))</f>
        <v/>
      </c>
      <c r="AT59" s="24" t="str">
        <f>IF($B59="","",'3 INPUT SAP DATA'!$U63*J59*0.024*Data!K$18*(100%+Data!$B$152))</f>
        <v/>
      </c>
      <c r="AU59" s="24" t="str">
        <f>IF($B59="","",'3 INPUT SAP DATA'!$U63*K59*0.024*Data!L$18*(100%+Data!$B$152))</f>
        <v/>
      </c>
      <c r="AV59" s="24" t="str">
        <f>IF($B59="","",'3 INPUT SAP DATA'!$U63*L59*0.024*Data!M$18*(100%+Data!$B$152))</f>
        <v/>
      </c>
      <c r="AW59" s="24" t="str">
        <f>IF($B59="","",'3 INPUT SAP DATA'!$U63*M59*0.024*Data!N$18*(100%+Data!$B$152))</f>
        <v/>
      </c>
      <c r="AX59" s="24" t="str">
        <f>IF($B59="","",'3 INPUT SAP DATA'!$U63*N59*0.024*Data!O$18*(100%+Data!$B$152))</f>
        <v/>
      </c>
      <c r="AY59" s="24" t="str">
        <f>IF($B59="","",'3 INPUT SAP DATA'!V63*0.024*Data!D$18*Utilisation!BK59)</f>
        <v/>
      </c>
      <c r="AZ59" s="24" t="str">
        <f>IF($B59="","",'3 INPUT SAP DATA'!W63*0.024*Data!E$18*Utilisation!BL59)</f>
        <v/>
      </c>
      <c r="BA59" s="24" t="str">
        <f>IF($B59="","",'3 INPUT SAP DATA'!X63*0.024*Data!F$18*Utilisation!BM59)</f>
        <v/>
      </c>
      <c r="BB59" s="24" t="str">
        <f>IF($B59="","",'3 INPUT SAP DATA'!Y63*0.024*Data!G$18*Utilisation!BN59)</f>
        <v/>
      </c>
      <c r="BC59" s="24" t="str">
        <f>IF($B59="","",'3 INPUT SAP DATA'!Z63*0.024*Data!H$18*Utilisation!BO59)</f>
        <v/>
      </c>
      <c r="BD59" s="24" t="str">
        <f>IF($B59="","",'3 INPUT SAP DATA'!AA63*0.024*Data!I$18*Utilisation!BP59)</f>
        <v/>
      </c>
      <c r="BE59" s="24" t="str">
        <f>IF($B59="","",'3 INPUT SAP DATA'!AB63*0.024*Data!J$18*Utilisation!BQ59)</f>
        <v/>
      </c>
      <c r="BF59" s="24" t="str">
        <f>IF($B59="","",'3 INPUT SAP DATA'!AC63*0.024*Data!K$18*Utilisation!BR59)</f>
        <v/>
      </c>
      <c r="BG59" s="24" t="str">
        <f>IF($B59="","",'3 INPUT SAP DATA'!AD63*0.024*Data!L$18*Utilisation!BS59)</f>
        <v/>
      </c>
      <c r="BH59" s="24" t="str">
        <f>IF($B59="","",'3 INPUT SAP DATA'!AE63*0.024*Data!M$18*Utilisation!BT59)</f>
        <v/>
      </c>
      <c r="BI59" s="24" t="str">
        <f>IF($B59="","",'3 INPUT SAP DATA'!AF63*0.024*Data!N$18*Utilisation!BU59)</f>
        <v/>
      </c>
      <c r="BJ59" s="24" t="str">
        <f>IF($B59="","",'3 INPUT SAP DATA'!AG63*0.024*Data!O$18*Utilisation!BV59)</f>
        <v/>
      </c>
      <c r="BK59" s="24" t="str">
        <f>IF($B59="","",IHG!CI60*0.024*Data!D$18*Utilisation!BK59)</f>
        <v/>
      </c>
      <c r="BL59" s="24" t="str">
        <f>IF($B59="","",IHG!CJ60*0.024*Data!E$18*Utilisation!BL59)</f>
        <v/>
      </c>
      <c r="BM59" s="24" t="str">
        <f>IF($B59="","",IHG!CK60*0.024*Data!F$18*Utilisation!BM59)</f>
        <v/>
      </c>
      <c r="BN59" s="24" t="str">
        <f>IF($B59="","",IHG!CL60*0.024*Data!G$18*Utilisation!BN59)</f>
        <v/>
      </c>
      <c r="BO59" s="24" t="str">
        <f>IF($B59="","",IHG!CM60*0.024*Data!H$18*Utilisation!BO59)</f>
        <v/>
      </c>
      <c r="BP59" s="24" t="str">
        <f>IF($B59="","",IHG!CN60*0.024*Data!I$18*Utilisation!BP59)</f>
        <v/>
      </c>
      <c r="BQ59" s="24" t="str">
        <f>IF($B59="","",IHG!CO60*0.024*Data!J$18*Utilisation!BQ59)</f>
        <v/>
      </c>
      <c r="BR59" s="24" t="str">
        <f>IF($B59="","",IHG!CP60*0.024*Data!K$18*Utilisation!BR59)</f>
        <v/>
      </c>
      <c r="BS59" s="24" t="str">
        <f>IF($B59="","",IHG!CQ60*0.024*Data!L$18*Utilisation!BS59)</f>
        <v/>
      </c>
      <c r="BT59" s="24" t="str">
        <f>IF($B59="","",IHG!CR60*0.024*Data!M$18*Utilisation!BT59)</f>
        <v/>
      </c>
      <c r="BU59" s="24" t="str">
        <f>IF($B59="","",IHG!CS60*0.024*Data!N$18*Utilisation!BU59)</f>
        <v/>
      </c>
      <c r="BV59" s="24" t="str">
        <f>IF($B59="","",IHG!CT60*0.024*Data!O$18*Utilisation!BV59)</f>
        <v/>
      </c>
      <c r="BW59" s="24" t="str">
        <f t="shared" si="80"/>
        <v/>
      </c>
      <c r="BX59" s="24" t="str">
        <f t="shared" si="81"/>
        <v/>
      </c>
      <c r="BY59" s="24" t="str">
        <f t="shared" si="82"/>
        <v/>
      </c>
      <c r="BZ59" s="24" t="str">
        <f t="shared" si="83"/>
        <v/>
      </c>
      <c r="CA59" s="24" t="str">
        <f t="shared" si="84"/>
        <v/>
      </c>
      <c r="CB59" s="24" t="str">
        <f t="shared" si="85"/>
        <v/>
      </c>
      <c r="CC59" s="24" t="str">
        <f t="shared" si="86"/>
        <v/>
      </c>
      <c r="CD59" s="24" t="str">
        <f t="shared" si="87"/>
        <v/>
      </c>
      <c r="CE59" s="24" t="str">
        <f t="shared" si="88"/>
        <v/>
      </c>
      <c r="CF59" s="24" t="str">
        <f t="shared" si="89"/>
        <v/>
      </c>
      <c r="CG59" s="24" t="str">
        <f t="shared" si="90"/>
        <v/>
      </c>
      <c r="CH59" s="24" t="str">
        <f t="shared" si="91"/>
        <v/>
      </c>
      <c r="CI59" s="36"/>
      <c r="CJ59" s="85" t="str">
        <f>IF($B59="","",IF(BW59&lt;(SUM($BW59:$CH59)*Data!$B$170),Data!$B$171,100%))</f>
        <v/>
      </c>
      <c r="CK59" s="85" t="str">
        <f>IF($B59="","",IF(BX59&lt;(SUM($BW59:$CH59)*Data!$B$170),Data!$B$171,100%))</f>
        <v/>
      </c>
      <c r="CL59" s="85" t="str">
        <f>IF($B59="","",IF(BY59&lt;(SUM($BW59:$CH59)*Data!$B$170),Data!$B$171,100%))</f>
        <v/>
      </c>
      <c r="CM59" s="85" t="str">
        <f>IF($B59="","",IF(BZ59&lt;(SUM($BW59:$CH59)*Data!$B$170),Data!$B$171,100%))</f>
        <v/>
      </c>
      <c r="CN59" s="85" t="str">
        <f>IF($B59="","",IF(CA59&lt;(SUM($BW59:$CH59)*Data!$B$170),Data!$B$171,100%))</f>
        <v/>
      </c>
      <c r="CO59" s="85" t="str">
        <f>IF($B59="","",IF(CB59&lt;(SUM($BW59:$CH59)*Data!$B$170),Data!$B$171,100%))</f>
        <v/>
      </c>
      <c r="CP59" s="85" t="str">
        <f>IF($B59="","",IF(CC59&lt;(SUM($BW59:$CH59)*Data!$B$170),Data!$B$171,100%))</f>
        <v/>
      </c>
      <c r="CQ59" s="85" t="str">
        <f>IF($B59="","",IF(CD59&lt;(SUM($BW59:$CH59)*Data!$B$170),Data!$B$171,100%))</f>
        <v/>
      </c>
      <c r="CR59" s="85" t="str">
        <f>IF($B59="","",IF(CE59&lt;(SUM($BW59:$CH59)*Data!$B$170),Data!$B$171,100%))</f>
        <v/>
      </c>
      <c r="CS59" s="85" t="str">
        <f>IF($B59="","",IF(CF59&lt;(SUM($BW59:$CH59)*Data!$B$170),Data!$B$171,100%))</f>
        <v/>
      </c>
      <c r="CT59" s="85" t="str">
        <f>IF($B59="","",IF(CG59&lt;(SUM($BW59:$CH59)*Data!$B$170),Data!$B$171,100%))</f>
        <v/>
      </c>
      <c r="CU59" s="85" t="str">
        <f>IF($B59="","",IF(CH59&lt;(SUM($BW59:$CH59)*Data!$B$170),Data!$B$171,100%))</f>
        <v/>
      </c>
      <c r="CV59" s="39"/>
      <c r="CW59" s="24" t="str">
        <f t="shared" si="92"/>
        <v/>
      </c>
      <c r="CX59" s="24" t="str">
        <f t="shared" si="93"/>
        <v/>
      </c>
      <c r="CY59" s="24" t="str">
        <f t="shared" si="94"/>
        <v/>
      </c>
      <c r="CZ59" s="24" t="str">
        <f t="shared" si="95"/>
        <v/>
      </c>
      <c r="DA59" s="24" t="str">
        <f t="shared" si="96"/>
        <v/>
      </c>
      <c r="DB59" s="24" t="str">
        <f t="shared" si="97"/>
        <v/>
      </c>
      <c r="DC59" s="24" t="str">
        <f t="shared" si="98"/>
        <v/>
      </c>
      <c r="DD59" s="24" t="str">
        <f t="shared" si="99"/>
        <v/>
      </c>
      <c r="DE59" s="24" t="str">
        <f t="shared" si="100"/>
        <v/>
      </c>
      <c r="DF59" s="24" t="str">
        <f t="shared" si="101"/>
        <v/>
      </c>
      <c r="DG59" s="24" t="str">
        <f t="shared" si="102"/>
        <v/>
      </c>
      <c r="DH59" s="24" t="str">
        <f t="shared" si="103"/>
        <v/>
      </c>
      <c r="DI59" s="24" t="str">
        <f t="shared" si="104"/>
        <v/>
      </c>
      <c r="DJ59" s="24" t="str">
        <f t="shared" si="105"/>
        <v/>
      </c>
      <c r="DK59" s="24" t="str">
        <f t="shared" si="106"/>
        <v/>
      </c>
      <c r="DL59" s="24" t="str">
        <f t="shared" si="107"/>
        <v/>
      </c>
      <c r="DM59" s="24" t="str">
        <f t="shared" si="108"/>
        <v/>
      </c>
      <c r="DN59" s="24" t="str">
        <f t="shared" si="109"/>
        <v/>
      </c>
      <c r="DO59" s="24" t="str">
        <f t="shared" si="110"/>
        <v/>
      </c>
      <c r="DP59" s="24" t="str">
        <f t="shared" si="111"/>
        <v/>
      </c>
      <c r="DQ59" s="24" t="str">
        <f t="shared" si="112"/>
        <v/>
      </c>
      <c r="DR59" s="24" t="str">
        <f t="shared" si="113"/>
        <v/>
      </c>
      <c r="DS59" s="24" t="str">
        <f t="shared" si="114"/>
        <v/>
      </c>
      <c r="DT59" s="24" t="str">
        <f t="shared" si="115"/>
        <v/>
      </c>
      <c r="DU59" s="24" t="str">
        <f t="shared" si="116"/>
        <v/>
      </c>
      <c r="DV59" s="24" t="str">
        <f t="shared" si="117"/>
        <v/>
      </c>
      <c r="DW59" s="24" t="str">
        <f t="shared" si="118"/>
        <v/>
      </c>
      <c r="DX59" s="24" t="str">
        <f t="shared" si="119"/>
        <v/>
      </c>
      <c r="DY59" s="24" t="str">
        <f t="shared" si="120"/>
        <v/>
      </c>
      <c r="DZ59" s="24" t="str">
        <f t="shared" si="121"/>
        <v/>
      </c>
      <c r="EA59" s="24" t="str">
        <f t="shared" si="122"/>
        <v/>
      </c>
      <c r="EB59" s="24" t="str">
        <f t="shared" si="123"/>
        <v/>
      </c>
      <c r="EC59" s="24" t="str">
        <f t="shared" si="124"/>
        <v/>
      </c>
      <c r="ED59" s="24" t="str">
        <f t="shared" si="125"/>
        <v/>
      </c>
      <c r="EE59" s="24" t="str">
        <f t="shared" si="126"/>
        <v/>
      </c>
      <c r="EF59" s="24" t="str">
        <f t="shared" si="129"/>
        <v/>
      </c>
      <c r="EG59" s="24" t="str">
        <f t="shared" si="130"/>
        <v/>
      </c>
      <c r="EH59" s="24" t="str">
        <f t="shared" si="131"/>
        <v/>
      </c>
      <c r="EI59" s="85" t="str">
        <f t="shared" si="132"/>
        <v/>
      </c>
      <c r="EJ59" s="85" t="str">
        <f>IF($B59="","",MAX(0,EI59-Data!$B$166))</f>
        <v/>
      </c>
      <c r="EK59" s="88" t="str">
        <f>IF($B59="","",IF($EJ59&gt;0,
AY59*($EG59*Data!$B$166/$EH59),
AY59))</f>
        <v/>
      </c>
      <c r="EL59" s="88" t="str">
        <f>IF($B59="","",IF($EJ59&gt;0,
AZ59*($EG59*Data!$B$166/$EH59),
AZ59))</f>
        <v/>
      </c>
      <c r="EM59" s="88" t="str">
        <f>IF($B59="","",IF($EJ59&gt;0,
BA59*($EG59*Data!$B$166/$EH59),
BA59))</f>
        <v/>
      </c>
      <c r="EN59" s="88" t="str">
        <f>IF($B59="","",IF($EJ59&gt;0,
BB59*($EG59*Data!$B$166/$EH59),
BB59))</f>
        <v/>
      </c>
      <c r="EO59" s="88" t="str">
        <f>IF($B59="","",IF($EJ59&gt;0,
BC59*($EG59*Data!$B$166/$EH59),
BC59))</f>
        <v/>
      </c>
      <c r="EP59" s="88" t="str">
        <f>IF($B59="","",IF($EJ59&gt;0,
BD59*($EG59*Data!$B$166/$EH59),
BD59))</f>
        <v/>
      </c>
      <c r="EQ59" s="88" t="str">
        <f>IF($B59="","",IF($EJ59&gt;0,
BE59*($EG59*Data!$B$166/$EH59),
BE59))</f>
        <v/>
      </c>
      <c r="ER59" s="88" t="str">
        <f>IF($B59="","",IF($EJ59&gt;0,
BF59*($EG59*Data!$B$166/$EH59),
BF59))</f>
        <v/>
      </c>
      <c r="ES59" s="88" t="str">
        <f>IF($B59="","",IF($EJ59&gt;0,
BG59*($EG59*Data!$B$166/$EH59),
BG59))</f>
        <v/>
      </c>
      <c r="ET59" s="88" t="str">
        <f>IF($B59="","",IF($EJ59&gt;0,
BH59*($EG59*Data!$B$166/$EH59),
BH59))</f>
        <v/>
      </c>
      <c r="EU59" s="88" t="str">
        <f>IF($B59="","",IF($EJ59&gt;0,
BI59*($EG59*Data!$B$166/$EH59),
BI59))</f>
        <v/>
      </c>
      <c r="EV59" s="88" t="str">
        <f>IF($B59="","",IF($EJ59&gt;0,
BJ59*($EG59*Data!$B$166/$EH59),
BJ59))</f>
        <v/>
      </c>
      <c r="EW59" s="88" t="str">
        <f t="shared" si="127"/>
        <v/>
      </c>
      <c r="EX59" s="85" t="str">
        <f t="shared" si="128"/>
        <v/>
      </c>
      <c r="EY59" s="24" t="str">
        <f t="shared" si="133"/>
        <v/>
      </c>
      <c r="EZ59" s="24" t="str">
        <f t="shared" si="134"/>
        <v/>
      </c>
      <c r="FA59" s="24" t="str">
        <f t="shared" si="135"/>
        <v/>
      </c>
      <c r="FB59" s="24" t="str">
        <f t="shared" si="136"/>
        <v/>
      </c>
      <c r="FC59" s="24" t="str">
        <f t="shared" si="137"/>
        <v/>
      </c>
      <c r="FD59" s="24" t="str">
        <f t="shared" si="138"/>
        <v/>
      </c>
      <c r="FE59" s="24" t="str">
        <f t="shared" si="139"/>
        <v/>
      </c>
      <c r="FF59" s="24" t="str">
        <f t="shared" si="140"/>
        <v/>
      </c>
      <c r="FG59" s="24" t="str">
        <f t="shared" si="141"/>
        <v/>
      </c>
      <c r="FH59" s="24" t="str">
        <f t="shared" si="142"/>
        <v/>
      </c>
      <c r="FI59" s="24" t="str">
        <f t="shared" si="143"/>
        <v/>
      </c>
      <c r="FJ59" s="24" t="str">
        <f t="shared" si="144"/>
        <v/>
      </c>
      <c r="FK59" s="24" t="str">
        <f t="shared" si="145"/>
        <v/>
      </c>
      <c r="FL59" s="24" t="str">
        <f t="shared" si="146"/>
        <v/>
      </c>
      <c r="FM59" s="24" t="str">
        <f t="shared" si="147"/>
        <v/>
      </c>
      <c r="FN59" s="24" t="str">
        <f t="shared" si="148"/>
        <v/>
      </c>
      <c r="FO59" s="24" t="str">
        <f t="shared" si="149"/>
        <v/>
      </c>
      <c r="FP59" s="24" t="str">
        <f t="shared" si="150"/>
        <v/>
      </c>
      <c r="FQ59" s="24" t="str">
        <f t="shared" si="151"/>
        <v/>
      </c>
      <c r="FR59" s="24" t="str">
        <f t="shared" si="152"/>
        <v/>
      </c>
      <c r="FS59" s="24" t="str">
        <f t="shared" si="153"/>
        <v/>
      </c>
      <c r="FT59" s="24" t="str">
        <f t="shared" si="154"/>
        <v/>
      </c>
      <c r="FU59" s="24" t="str">
        <f t="shared" si="155"/>
        <v/>
      </c>
      <c r="FV59" s="24" t="str">
        <f t="shared" si="156"/>
        <v/>
      </c>
      <c r="FW59" s="24" t="str">
        <f t="shared" si="157"/>
        <v/>
      </c>
      <c r="FX59" s="24" t="str">
        <f t="shared" si="158"/>
        <v/>
      </c>
      <c r="FY59" s="24" t="str">
        <f t="shared" si="159"/>
        <v/>
      </c>
      <c r="FZ59" s="24" t="str">
        <f t="shared" si="160"/>
        <v/>
      </c>
      <c r="GA59" s="24" t="str">
        <f t="shared" si="161"/>
        <v/>
      </c>
      <c r="GB59" s="24" t="str">
        <f t="shared" si="162"/>
        <v/>
      </c>
      <c r="GC59" s="24" t="str">
        <f t="shared" si="163"/>
        <v/>
      </c>
      <c r="GD59" s="24" t="str">
        <f t="shared" si="164"/>
        <v/>
      </c>
      <c r="GE59" s="24" t="str">
        <f t="shared" si="165"/>
        <v/>
      </c>
      <c r="GF59" s="24" t="str">
        <f t="shared" si="166"/>
        <v/>
      </c>
      <c r="GG59" s="24" t="str">
        <f t="shared" si="167"/>
        <v/>
      </c>
      <c r="GH59" s="24" t="str">
        <f t="shared" si="168"/>
        <v/>
      </c>
    </row>
    <row r="60" spans="2:190" s="17" customFormat="1" ht="19.899999999999999" customHeight="1">
      <c r="B60" s="16" t="str">
        <f>IF('3 INPUT SAP DATA'!H64="","",'3 INPUT SAP DATA'!H64)</f>
        <v/>
      </c>
      <c r="C60" s="176" t="str">
        <f>IF($B60="", "", Data!D$22 - INDEX(SAP10TableU1, MATCH('3 INPUT SAP DATA'!$C$6, Data!$C$26:$C$47, 0), MATCH(SHD!BW$8, Data!$D$25:$O$25, 0)))</f>
        <v/>
      </c>
      <c r="D60" s="176" t="str">
        <f>IF($B60="", "", Data!E$22 - INDEX(SAP10TableU1, MATCH('3 INPUT SAP DATA'!$C$6, Data!$C$26:$C$47, 0), MATCH(SHD!BX$8, Data!$D$25:$O$25, 0)))</f>
        <v/>
      </c>
      <c r="E60" s="176" t="str">
        <f>IF($B60="", "", Data!F$22 - INDEX(SAP10TableU1, MATCH('3 INPUT SAP DATA'!$C$6, Data!$C$26:$C$47, 0), MATCH(SHD!BY$8, Data!$D$25:$O$25, 0)))</f>
        <v/>
      </c>
      <c r="F60" s="176" t="str">
        <f>IF($B60="", "", Data!G$22 - INDEX(SAP10TableU1, MATCH('3 INPUT SAP DATA'!$C$6, Data!$C$26:$C$47, 0), MATCH(SHD!BZ$8, Data!$D$25:$O$25, 0)))</f>
        <v/>
      </c>
      <c r="G60" s="176" t="str">
        <f>IF($B60="", "", Data!H$22 - INDEX(SAP10TableU1, MATCH('3 INPUT SAP DATA'!$C$6, Data!$C$26:$C$47, 0), MATCH(SHD!CA$8, Data!$D$25:$O$25, 0)))</f>
        <v/>
      </c>
      <c r="H60" s="176" t="str">
        <f>IF($B60="", "", Data!I$22 - INDEX(SAP10TableU1, MATCH('3 INPUT SAP DATA'!$C$6, Data!$C$26:$C$47, 0), MATCH(SHD!CB$8, Data!$D$25:$O$25, 0)))</f>
        <v/>
      </c>
      <c r="I60" s="176" t="str">
        <f>IF($B60="", "", Data!J$22 - INDEX(SAP10TableU1, MATCH('3 INPUT SAP DATA'!$C$6, Data!$C$26:$C$47, 0), MATCH(SHD!CC$8, Data!$D$25:$O$25, 0)))</f>
        <v/>
      </c>
      <c r="J60" s="176" t="str">
        <f>IF($B60="", "", Data!K$22 - INDEX(SAP10TableU1, MATCH('3 INPUT SAP DATA'!$C$6, Data!$C$26:$C$47, 0), MATCH(SHD!CD$8, Data!$D$25:$O$25, 0)))</f>
        <v/>
      </c>
      <c r="K60" s="176" t="str">
        <f>IF($B60="", "", Data!L$22 - INDEX(SAP10TableU1, MATCH('3 INPUT SAP DATA'!$C$6, Data!$C$26:$C$47, 0), MATCH(SHD!CE$8, Data!$D$25:$O$25, 0)))</f>
        <v/>
      </c>
      <c r="L60" s="176" t="str">
        <f>IF($B60="", "", Data!M$22 - INDEX(SAP10TableU1, MATCH('3 INPUT SAP DATA'!$C$6, Data!$C$26:$C$47, 0), MATCH(SHD!CF$8, Data!$D$25:$O$25, 0)))</f>
        <v/>
      </c>
      <c r="M60" s="176" t="str">
        <f>IF($B60="", "", Data!N$22 - INDEX(SAP10TableU1, MATCH('3 INPUT SAP DATA'!$C$6, Data!$C$26:$C$47, 0), MATCH(SHD!CG$8, Data!$D$25:$O$25, 0)))</f>
        <v/>
      </c>
      <c r="N60" s="176" t="str">
        <f>IF($B60="", "", Data!O$22 - INDEX(SAP10TableU1, MATCH('3 INPUT SAP DATA'!$C$6, Data!$C$26:$C$47, 0), MATCH(SHD!CH$8, Data!$D$25:$O$25, 0)))</f>
        <v/>
      </c>
      <c r="O60" s="24" t="str">
        <f>IF($B60="","",'Infiltration &amp; Ventilation'!H60*0.33*'Infiltration &amp; Ventilation'!$D60*C60*0.024*Data!D$18)</f>
        <v/>
      </c>
      <c r="P60" s="24" t="str">
        <f>IF($B60="","",'Infiltration &amp; Ventilation'!I60*0.33*'Infiltration &amp; Ventilation'!$D60*D60*0.024*Data!E$18)</f>
        <v/>
      </c>
      <c r="Q60" s="24" t="str">
        <f>IF($B60="","",'Infiltration &amp; Ventilation'!J60*0.33*'Infiltration &amp; Ventilation'!$D60*E60*0.024*Data!F$18)</f>
        <v/>
      </c>
      <c r="R60" s="24" t="str">
        <f>IF($B60="","",'Infiltration &amp; Ventilation'!K60*0.33*'Infiltration &amp; Ventilation'!$D60*F60*0.024*Data!G$18)</f>
        <v/>
      </c>
      <c r="S60" s="24" t="str">
        <f>IF($B60="","",'Infiltration &amp; Ventilation'!L60*0.33*'Infiltration &amp; Ventilation'!$D60*G60*0.024*Data!H$18)</f>
        <v/>
      </c>
      <c r="T60" s="24" t="str">
        <f>IF($B60="","",'Infiltration &amp; Ventilation'!M60*0.33*'Infiltration &amp; Ventilation'!$D60*H60*0.024*Data!I$18)</f>
        <v/>
      </c>
      <c r="U60" s="24" t="str">
        <f>IF($B60="","",'Infiltration &amp; Ventilation'!N60*0.33*'Infiltration &amp; Ventilation'!$D60*I60*0.024*Data!J$18)</f>
        <v/>
      </c>
      <c r="V60" s="24" t="str">
        <f>IF($B60="","",'Infiltration &amp; Ventilation'!O60*0.33*'Infiltration &amp; Ventilation'!$D60*J60*0.024*Data!K$18)</f>
        <v/>
      </c>
      <c r="W60" s="24" t="str">
        <f>IF($B60="","",'Infiltration &amp; Ventilation'!P60*0.33*'Infiltration &amp; Ventilation'!$D60*K60*0.024*Data!L$18)</f>
        <v/>
      </c>
      <c r="X60" s="24" t="str">
        <f>IF($B60="","",'Infiltration &amp; Ventilation'!Q60*0.33*'Infiltration &amp; Ventilation'!$D60*L60*0.024*Data!M$18)</f>
        <v/>
      </c>
      <c r="Y60" s="24" t="str">
        <f>IF($B60="","",'Infiltration &amp; Ventilation'!R60*0.33*'Infiltration &amp; Ventilation'!$D60*M60*0.024*Data!N$18)</f>
        <v/>
      </c>
      <c r="Z60" s="24" t="str">
        <f>IF($B60="","",'Infiltration &amp; Ventilation'!S60*0.33*'Infiltration &amp; Ventilation'!$D60*N60*0.024*Data!O$18)</f>
        <v/>
      </c>
      <c r="AA60" s="24" t="str">
        <f>IF($B60="","",'Infiltration &amp; Ventilation'!T60*0.33*'Infiltration &amp; Ventilation'!$D60*C60*0.024*Data!D$18*(100%+Data!$B$162))</f>
        <v/>
      </c>
      <c r="AB60" s="24" t="str">
        <f>IF($B60="","",'Infiltration &amp; Ventilation'!U60*0.33*'Infiltration &amp; Ventilation'!$D60*D60*0.024*Data!E$18*(100%+Data!$B$162))</f>
        <v/>
      </c>
      <c r="AC60" s="24" t="str">
        <f>IF($B60="","",'Infiltration &amp; Ventilation'!V60*0.33*'Infiltration &amp; Ventilation'!$D60*E60*0.024*Data!F$18*(100%+Data!$B$162))</f>
        <v/>
      </c>
      <c r="AD60" s="24" t="str">
        <f>IF($B60="","",'Infiltration &amp; Ventilation'!W60*0.33*'Infiltration &amp; Ventilation'!$D60*F60*0.024*Data!G$18*(100%+Data!$B$162))</f>
        <v/>
      </c>
      <c r="AE60" s="24" t="str">
        <f>IF($B60="","",'Infiltration &amp; Ventilation'!X60*0.33*'Infiltration &amp; Ventilation'!$D60*G60*0.024*Data!H$18*(100%+Data!$B$162))</f>
        <v/>
      </c>
      <c r="AF60" s="24" t="str">
        <f>IF($B60="","",'Infiltration &amp; Ventilation'!Y60*0.33*'Infiltration &amp; Ventilation'!$D60*H60*0.024*Data!I$18*(100%+Data!$B$162))</f>
        <v/>
      </c>
      <c r="AG60" s="24" t="str">
        <f>IF($B60="","",'Infiltration &amp; Ventilation'!Z60*0.33*'Infiltration &amp; Ventilation'!$D60*I60*0.024*Data!J$18*(100%+Data!$B$162))</f>
        <v/>
      </c>
      <c r="AH60" s="24" t="str">
        <f>IF($B60="","",'Infiltration &amp; Ventilation'!AA60*0.33*'Infiltration &amp; Ventilation'!$D60*J60*0.024*Data!K$18*(100%+Data!$B$162))</f>
        <v/>
      </c>
      <c r="AI60" s="24" t="str">
        <f>IF($B60="","",'Infiltration &amp; Ventilation'!AB60*0.33*'Infiltration &amp; Ventilation'!$D60*K60*0.024*Data!L$18*(100%+Data!$B$162))</f>
        <v/>
      </c>
      <c r="AJ60" s="24" t="str">
        <f>IF($B60="","",'Infiltration &amp; Ventilation'!AC60*0.33*'Infiltration &amp; Ventilation'!$D60*L60*0.024*Data!M$18*(100%+Data!$B$162))</f>
        <v/>
      </c>
      <c r="AK60" s="24" t="str">
        <f>IF($B60="","",'Infiltration &amp; Ventilation'!AD60*0.33*'Infiltration &amp; Ventilation'!$D60*M60*0.024*Data!N$18*(100%+Data!$B$162))</f>
        <v/>
      </c>
      <c r="AL60" s="24" t="str">
        <f>IF($B60="","",'Infiltration &amp; Ventilation'!AE60*0.33*'Infiltration &amp; Ventilation'!$D60*N60*0.024*Data!O$18*(100%+Data!$B$162))</f>
        <v/>
      </c>
      <c r="AM60" s="24" t="str">
        <f>IF($B60="","",'3 INPUT SAP DATA'!$U64*C60*0.024*Data!D$18*(100%+Data!$B$152))</f>
        <v/>
      </c>
      <c r="AN60" s="24" t="str">
        <f>IF($B60="","",'3 INPUT SAP DATA'!$U64*D60*0.024*Data!E$18*(100%+Data!$B$152))</f>
        <v/>
      </c>
      <c r="AO60" s="24" t="str">
        <f>IF($B60="","",'3 INPUT SAP DATA'!$U64*E60*0.024*Data!F$18*(100%+Data!$B$152))</f>
        <v/>
      </c>
      <c r="AP60" s="24" t="str">
        <f>IF($B60="","",'3 INPUT SAP DATA'!$U64*F60*0.024*Data!G$18*(100%+Data!$B$152))</f>
        <v/>
      </c>
      <c r="AQ60" s="24" t="str">
        <f>IF($B60="","",'3 INPUT SAP DATA'!$U64*G60*0.024*Data!H$18*(100%+Data!$B$152))</f>
        <v/>
      </c>
      <c r="AR60" s="24" t="str">
        <f>IF($B60="","",'3 INPUT SAP DATA'!$U64*H60*0.024*Data!I$18*(100%+Data!$B$152))</f>
        <v/>
      </c>
      <c r="AS60" s="24" t="str">
        <f>IF($B60="","",'3 INPUT SAP DATA'!$U64*I60*0.024*Data!J$18*(100%+Data!$B$152))</f>
        <v/>
      </c>
      <c r="AT60" s="24" t="str">
        <f>IF($B60="","",'3 INPUT SAP DATA'!$U64*J60*0.024*Data!K$18*(100%+Data!$B$152))</f>
        <v/>
      </c>
      <c r="AU60" s="24" t="str">
        <f>IF($B60="","",'3 INPUT SAP DATA'!$U64*K60*0.024*Data!L$18*(100%+Data!$B$152))</f>
        <v/>
      </c>
      <c r="AV60" s="24" t="str">
        <f>IF($B60="","",'3 INPUT SAP DATA'!$U64*L60*0.024*Data!M$18*(100%+Data!$B$152))</f>
        <v/>
      </c>
      <c r="AW60" s="24" t="str">
        <f>IF($B60="","",'3 INPUT SAP DATA'!$U64*M60*0.024*Data!N$18*(100%+Data!$B$152))</f>
        <v/>
      </c>
      <c r="AX60" s="24" t="str">
        <f>IF($B60="","",'3 INPUT SAP DATA'!$U64*N60*0.024*Data!O$18*(100%+Data!$B$152))</f>
        <v/>
      </c>
      <c r="AY60" s="24" t="str">
        <f>IF($B60="","",'3 INPUT SAP DATA'!V64*0.024*Data!D$18*Utilisation!BK60)</f>
        <v/>
      </c>
      <c r="AZ60" s="24" t="str">
        <f>IF($B60="","",'3 INPUT SAP DATA'!W64*0.024*Data!E$18*Utilisation!BL60)</f>
        <v/>
      </c>
      <c r="BA60" s="24" t="str">
        <f>IF($B60="","",'3 INPUT SAP DATA'!X64*0.024*Data!F$18*Utilisation!BM60)</f>
        <v/>
      </c>
      <c r="BB60" s="24" t="str">
        <f>IF($B60="","",'3 INPUT SAP DATA'!Y64*0.024*Data!G$18*Utilisation!BN60)</f>
        <v/>
      </c>
      <c r="BC60" s="24" t="str">
        <f>IF($B60="","",'3 INPUT SAP DATA'!Z64*0.024*Data!H$18*Utilisation!BO60)</f>
        <v/>
      </c>
      <c r="BD60" s="24" t="str">
        <f>IF($B60="","",'3 INPUT SAP DATA'!AA64*0.024*Data!I$18*Utilisation!BP60)</f>
        <v/>
      </c>
      <c r="BE60" s="24" t="str">
        <f>IF($B60="","",'3 INPUT SAP DATA'!AB64*0.024*Data!J$18*Utilisation!BQ60)</f>
        <v/>
      </c>
      <c r="BF60" s="24" t="str">
        <f>IF($B60="","",'3 INPUT SAP DATA'!AC64*0.024*Data!K$18*Utilisation!BR60)</f>
        <v/>
      </c>
      <c r="BG60" s="24" t="str">
        <f>IF($B60="","",'3 INPUT SAP DATA'!AD64*0.024*Data!L$18*Utilisation!BS60)</f>
        <v/>
      </c>
      <c r="BH60" s="24" t="str">
        <f>IF($B60="","",'3 INPUT SAP DATA'!AE64*0.024*Data!M$18*Utilisation!BT60)</f>
        <v/>
      </c>
      <c r="BI60" s="24" t="str">
        <f>IF($B60="","",'3 INPUT SAP DATA'!AF64*0.024*Data!N$18*Utilisation!BU60)</f>
        <v/>
      </c>
      <c r="BJ60" s="24" t="str">
        <f>IF($B60="","",'3 INPUT SAP DATA'!AG64*0.024*Data!O$18*Utilisation!BV60)</f>
        <v/>
      </c>
      <c r="BK60" s="24" t="str">
        <f>IF($B60="","",IHG!CI61*0.024*Data!D$18*Utilisation!BK60)</f>
        <v/>
      </c>
      <c r="BL60" s="24" t="str">
        <f>IF($B60="","",IHG!CJ61*0.024*Data!E$18*Utilisation!BL60)</f>
        <v/>
      </c>
      <c r="BM60" s="24" t="str">
        <f>IF($B60="","",IHG!CK61*0.024*Data!F$18*Utilisation!BM60)</f>
        <v/>
      </c>
      <c r="BN60" s="24" t="str">
        <f>IF($B60="","",IHG!CL61*0.024*Data!G$18*Utilisation!BN60)</f>
        <v/>
      </c>
      <c r="BO60" s="24" t="str">
        <f>IF($B60="","",IHG!CM61*0.024*Data!H$18*Utilisation!BO60)</f>
        <v/>
      </c>
      <c r="BP60" s="24" t="str">
        <f>IF($B60="","",IHG!CN61*0.024*Data!I$18*Utilisation!BP60)</f>
        <v/>
      </c>
      <c r="BQ60" s="24" t="str">
        <f>IF($B60="","",IHG!CO61*0.024*Data!J$18*Utilisation!BQ60)</f>
        <v/>
      </c>
      <c r="BR60" s="24" t="str">
        <f>IF($B60="","",IHG!CP61*0.024*Data!K$18*Utilisation!BR60)</f>
        <v/>
      </c>
      <c r="BS60" s="24" t="str">
        <f>IF($B60="","",IHG!CQ61*0.024*Data!L$18*Utilisation!BS60)</f>
        <v/>
      </c>
      <c r="BT60" s="24" t="str">
        <f>IF($B60="","",IHG!CR61*0.024*Data!M$18*Utilisation!BT60)</f>
        <v/>
      </c>
      <c r="BU60" s="24" t="str">
        <f>IF($B60="","",IHG!CS61*0.024*Data!N$18*Utilisation!BU60)</f>
        <v/>
      </c>
      <c r="BV60" s="24" t="str">
        <f>IF($B60="","",IHG!CT61*0.024*Data!O$18*Utilisation!BV60)</f>
        <v/>
      </c>
      <c r="BW60" s="24" t="str">
        <f t="shared" si="80"/>
        <v/>
      </c>
      <c r="BX60" s="24" t="str">
        <f t="shared" si="81"/>
        <v/>
      </c>
      <c r="BY60" s="24" t="str">
        <f t="shared" si="82"/>
        <v/>
      </c>
      <c r="BZ60" s="24" t="str">
        <f t="shared" si="83"/>
        <v/>
      </c>
      <c r="CA60" s="24" t="str">
        <f t="shared" si="84"/>
        <v/>
      </c>
      <c r="CB60" s="24" t="str">
        <f t="shared" si="85"/>
        <v/>
      </c>
      <c r="CC60" s="24" t="str">
        <f t="shared" si="86"/>
        <v/>
      </c>
      <c r="CD60" s="24" t="str">
        <f t="shared" si="87"/>
        <v/>
      </c>
      <c r="CE60" s="24" t="str">
        <f t="shared" si="88"/>
        <v/>
      </c>
      <c r="CF60" s="24" t="str">
        <f t="shared" si="89"/>
        <v/>
      </c>
      <c r="CG60" s="24" t="str">
        <f t="shared" si="90"/>
        <v/>
      </c>
      <c r="CH60" s="24" t="str">
        <f t="shared" si="91"/>
        <v/>
      </c>
      <c r="CI60" s="36"/>
      <c r="CJ60" s="85" t="str">
        <f>IF($B60="","",IF(BW60&lt;(SUM($BW60:$CH60)*Data!$B$170),Data!$B$171,100%))</f>
        <v/>
      </c>
      <c r="CK60" s="85" t="str">
        <f>IF($B60="","",IF(BX60&lt;(SUM($BW60:$CH60)*Data!$B$170),Data!$B$171,100%))</f>
        <v/>
      </c>
      <c r="CL60" s="85" t="str">
        <f>IF($B60="","",IF(BY60&lt;(SUM($BW60:$CH60)*Data!$B$170),Data!$B$171,100%))</f>
        <v/>
      </c>
      <c r="CM60" s="85" t="str">
        <f>IF($B60="","",IF(BZ60&lt;(SUM($BW60:$CH60)*Data!$B$170),Data!$B$171,100%))</f>
        <v/>
      </c>
      <c r="CN60" s="85" t="str">
        <f>IF($B60="","",IF(CA60&lt;(SUM($BW60:$CH60)*Data!$B$170),Data!$B$171,100%))</f>
        <v/>
      </c>
      <c r="CO60" s="85" t="str">
        <f>IF($B60="","",IF(CB60&lt;(SUM($BW60:$CH60)*Data!$B$170),Data!$B$171,100%))</f>
        <v/>
      </c>
      <c r="CP60" s="85" t="str">
        <f>IF($B60="","",IF(CC60&lt;(SUM($BW60:$CH60)*Data!$B$170),Data!$B$171,100%))</f>
        <v/>
      </c>
      <c r="CQ60" s="85" t="str">
        <f>IF($B60="","",IF(CD60&lt;(SUM($BW60:$CH60)*Data!$B$170),Data!$B$171,100%))</f>
        <v/>
      </c>
      <c r="CR60" s="85" t="str">
        <f>IF($B60="","",IF(CE60&lt;(SUM($BW60:$CH60)*Data!$B$170),Data!$B$171,100%))</f>
        <v/>
      </c>
      <c r="CS60" s="85" t="str">
        <f>IF($B60="","",IF(CF60&lt;(SUM($BW60:$CH60)*Data!$B$170),Data!$B$171,100%))</f>
        <v/>
      </c>
      <c r="CT60" s="85" t="str">
        <f>IF($B60="","",IF(CG60&lt;(SUM($BW60:$CH60)*Data!$B$170),Data!$B$171,100%))</f>
        <v/>
      </c>
      <c r="CU60" s="85" t="str">
        <f>IF($B60="","",IF(CH60&lt;(SUM($BW60:$CH60)*Data!$B$170),Data!$B$171,100%))</f>
        <v/>
      </c>
      <c r="CV60" s="39"/>
      <c r="CW60" s="24" t="str">
        <f t="shared" si="92"/>
        <v/>
      </c>
      <c r="CX60" s="24" t="str">
        <f t="shared" si="93"/>
        <v/>
      </c>
      <c r="CY60" s="24" t="str">
        <f t="shared" si="94"/>
        <v/>
      </c>
      <c r="CZ60" s="24" t="str">
        <f t="shared" si="95"/>
        <v/>
      </c>
      <c r="DA60" s="24" t="str">
        <f t="shared" si="96"/>
        <v/>
      </c>
      <c r="DB60" s="24" t="str">
        <f t="shared" si="97"/>
        <v/>
      </c>
      <c r="DC60" s="24" t="str">
        <f t="shared" si="98"/>
        <v/>
      </c>
      <c r="DD60" s="24" t="str">
        <f t="shared" si="99"/>
        <v/>
      </c>
      <c r="DE60" s="24" t="str">
        <f t="shared" si="100"/>
        <v/>
      </c>
      <c r="DF60" s="24" t="str">
        <f t="shared" si="101"/>
        <v/>
      </c>
      <c r="DG60" s="24" t="str">
        <f t="shared" si="102"/>
        <v/>
      </c>
      <c r="DH60" s="24" t="str">
        <f t="shared" si="103"/>
        <v/>
      </c>
      <c r="DI60" s="24" t="str">
        <f t="shared" si="104"/>
        <v/>
      </c>
      <c r="DJ60" s="24" t="str">
        <f t="shared" si="105"/>
        <v/>
      </c>
      <c r="DK60" s="24" t="str">
        <f t="shared" si="106"/>
        <v/>
      </c>
      <c r="DL60" s="24" t="str">
        <f t="shared" si="107"/>
        <v/>
      </c>
      <c r="DM60" s="24" t="str">
        <f t="shared" si="108"/>
        <v/>
      </c>
      <c r="DN60" s="24" t="str">
        <f t="shared" si="109"/>
        <v/>
      </c>
      <c r="DO60" s="24" t="str">
        <f t="shared" si="110"/>
        <v/>
      </c>
      <c r="DP60" s="24" t="str">
        <f t="shared" si="111"/>
        <v/>
      </c>
      <c r="DQ60" s="24" t="str">
        <f t="shared" si="112"/>
        <v/>
      </c>
      <c r="DR60" s="24" t="str">
        <f t="shared" si="113"/>
        <v/>
      </c>
      <c r="DS60" s="24" t="str">
        <f t="shared" si="114"/>
        <v/>
      </c>
      <c r="DT60" s="24" t="str">
        <f t="shared" si="115"/>
        <v/>
      </c>
      <c r="DU60" s="24" t="str">
        <f t="shared" si="116"/>
        <v/>
      </c>
      <c r="DV60" s="24" t="str">
        <f t="shared" si="117"/>
        <v/>
      </c>
      <c r="DW60" s="24" t="str">
        <f t="shared" si="118"/>
        <v/>
      </c>
      <c r="DX60" s="24" t="str">
        <f t="shared" si="119"/>
        <v/>
      </c>
      <c r="DY60" s="24" t="str">
        <f t="shared" si="120"/>
        <v/>
      </c>
      <c r="DZ60" s="24" t="str">
        <f t="shared" si="121"/>
        <v/>
      </c>
      <c r="EA60" s="24" t="str">
        <f t="shared" si="122"/>
        <v/>
      </c>
      <c r="EB60" s="24" t="str">
        <f t="shared" si="123"/>
        <v/>
      </c>
      <c r="EC60" s="24" t="str">
        <f t="shared" si="124"/>
        <v/>
      </c>
      <c r="ED60" s="24" t="str">
        <f t="shared" si="125"/>
        <v/>
      </c>
      <c r="EE60" s="24" t="str">
        <f t="shared" si="126"/>
        <v/>
      </c>
      <c r="EF60" s="24" t="str">
        <f t="shared" si="129"/>
        <v/>
      </c>
      <c r="EG60" s="24" t="str">
        <f t="shared" si="130"/>
        <v/>
      </c>
      <c r="EH60" s="24" t="str">
        <f t="shared" si="131"/>
        <v/>
      </c>
      <c r="EI60" s="85" t="str">
        <f t="shared" si="132"/>
        <v/>
      </c>
      <c r="EJ60" s="85" t="str">
        <f>IF($B60="","",MAX(0,EI60-Data!$B$166))</f>
        <v/>
      </c>
      <c r="EK60" s="88" t="str">
        <f>IF($B60="","",IF($EJ60&gt;0,
AY60*($EG60*Data!$B$166/$EH60),
AY60))</f>
        <v/>
      </c>
      <c r="EL60" s="88" t="str">
        <f>IF($B60="","",IF($EJ60&gt;0,
AZ60*($EG60*Data!$B$166/$EH60),
AZ60))</f>
        <v/>
      </c>
      <c r="EM60" s="88" t="str">
        <f>IF($B60="","",IF($EJ60&gt;0,
BA60*($EG60*Data!$B$166/$EH60),
BA60))</f>
        <v/>
      </c>
      <c r="EN60" s="88" t="str">
        <f>IF($B60="","",IF($EJ60&gt;0,
BB60*($EG60*Data!$B$166/$EH60),
BB60))</f>
        <v/>
      </c>
      <c r="EO60" s="88" t="str">
        <f>IF($B60="","",IF($EJ60&gt;0,
BC60*($EG60*Data!$B$166/$EH60),
BC60))</f>
        <v/>
      </c>
      <c r="EP60" s="88" t="str">
        <f>IF($B60="","",IF($EJ60&gt;0,
BD60*($EG60*Data!$B$166/$EH60),
BD60))</f>
        <v/>
      </c>
      <c r="EQ60" s="88" t="str">
        <f>IF($B60="","",IF($EJ60&gt;0,
BE60*($EG60*Data!$B$166/$EH60),
BE60))</f>
        <v/>
      </c>
      <c r="ER60" s="88" t="str">
        <f>IF($B60="","",IF($EJ60&gt;0,
BF60*($EG60*Data!$B$166/$EH60),
BF60))</f>
        <v/>
      </c>
      <c r="ES60" s="88" t="str">
        <f>IF($B60="","",IF($EJ60&gt;0,
BG60*($EG60*Data!$B$166/$EH60),
BG60))</f>
        <v/>
      </c>
      <c r="ET60" s="88" t="str">
        <f>IF($B60="","",IF($EJ60&gt;0,
BH60*($EG60*Data!$B$166/$EH60),
BH60))</f>
        <v/>
      </c>
      <c r="EU60" s="88" t="str">
        <f>IF($B60="","",IF($EJ60&gt;0,
BI60*($EG60*Data!$B$166/$EH60),
BI60))</f>
        <v/>
      </c>
      <c r="EV60" s="88" t="str">
        <f>IF($B60="","",IF($EJ60&gt;0,
BJ60*($EG60*Data!$B$166/$EH60),
BJ60))</f>
        <v/>
      </c>
      <c r="EW60" s="88" t="str">
        <f t="shared" si="127"/>
        <v/>
      </c>
      <c r="EX60" s="85" t="str">
        <f t="shared" si="128"/>
        <v/>
      </c>
      <c r="EY60" s="24" t="str">
        <f t="shared" si="133"/>
        <v/>
      </c>
      <c r="EZ60" s="24" t="str">
        <f t="shared" si="134"/>
        <v/>
      </c>
      <c r="FA60" s="24" t="str">
        <f t="shared" si="135"/>
        <v/>
      </c>
      <c r="FB60" s="24" t="str">
        <f t="shared" si="136"/>
        <v/>
      </c>
      <c r="FC60" s="24" t="str">
        <f t="shared" si="137"/>
        <v/>
      </c>
      <c r="FD60" s="24" t="str">
        <f t="shared" si="138"/>
        <v/>
      </c>
      <c r="FE60" s="24" t="str">
        <f t="shared" si="139"/>
        <v/>
      </c>
      <c r="FF60" s="24" t="str">
        <f t="shared" si="140"/>
        <v/>
      </c>
      <c r="FG60" s="24" t="str">
        <f t="shared" si="141"/>
        <v/>
      </c>
      <c r="FH60" s="24" t="str">
        <f t="shared" si="142"/>
        <v/>
      </c>
      <c r="FI60" s="24" t="str">
        <f t="shared" si="143"/>
        <v/>
      </c>
      <c r="FJ60" s="24" t="str">
        <f t="shared" si="144"/>
        <v/>
      </c>
      <c r="FK60" s="24" t="str">
        <f t="shared" si="145"/>
        <v/>
      </c>
      <c r="FL60" s="24" t="str">
        <f t="shared" si="146"/>
        <v/>
      </c>
      <c r="FM60" s="24" t="str">
        <f t="shared" si="147"/>
        <v/>
      </c>
      <c r="FN60" s="24" t="str">
        <f t="shared" si="148"/>
        <v/>
      </c>
      <c r="FO60" s="24" t="str">
        <f t="shared" si="149"/>
        <v/>
      </c>
      <c r="FP60" s="24" t="str">
        <f t="shared" si="150"/>
        <v/>
      </c>
      <c r="FQ60" s="24" t="str">
        <f t="shared" si="151"/>
        <v/>
      </c>
      <c r="FR60" s="24" t="str">
        <f t="shared" si="152"/>
        <v/>
      </c>
      <c r="FS60" s="24" t="str">
        <f t="shared" si="153"/>
        <v/>
      </c>
      <c r="FT60" s="24" t="str">
        <f t="shared" si="154"/>
        <v/>
      </c>
      <c r="FU60" s="24" t="str">
        <f t="shared" si="155"/>
        <v/>
      </c>
      <c r="FV60" s="24" t="str">
        <f t="shared" si="156"/>
        <v/>
      </c>
      <c r="FW60" s="24" t="str">
        <f t="shared" si="157"/>
        <v/>
      </c>
      <c r="FX60" s="24" t="str">
        <f t="shared" si="158"/>
        <v/>
      </c>
      <c r="FY60" s="24" t="str">
        <f t="shared" si="159"/>
        <v/>
      </c>
      <c r="FZ60" s="24" t="str">
        <f t="shared" si="160"/>
        <v/>
      </c>
      <c r="GA60" s="24" t="str">
        <f t="shared" si="161"/>
        <v/>
      </c>
      <c r="GB60" s="24" t="str">
        <f t="shared" si="162"/>
        <v/>
      </c>
      <c r="GC60" s="24" t="str">
        <f t="shared" si="163"/>
        <v/>
      </c>
      <c r="GD60" s="24" t="str">
        <f t="shared" si="164"/>
        <v/>
      </c>
      <c r="GE60" s="24" t="str">
        <f t="shared" si="165"/>
        <v/>
      </c>
      <c r="GF60" s="24" t="str">
        <f t="shared" si="166"/>
        <v/>
      </c>
      <c r="GG60" s="24" t="str">
        <f t="shared" si="167"/>
        <v/>
      </c>
      <c r="GH60" s="24" t="str">
        <f t="shared" si="168"/>
        <v/>
      </c>
    </row>
    <row r="61" spans="2:190" s="17" customFormat="1" ht="19.899999999999999" customHeight="1">
      <c r="B61" s="16" t="str">
        <f>IF('3 INPUT SAP DATA'!H65="","",'3 INPUT SAP DATA'!H65)</f>
        <v/>
      </c>
      <c r="C61" s="176" t="str">
        <f>IF($B61="", "", Data!D$22 - INDEX(SAP10TableU1, MATCH('3 INPUT SAP DATA'!$C$6, Data!$C$26:$C$47, 0), MATCH(SHD!BW$8, Data!$D$25:$O$25, 0)))</f>
        <v/>
      </c>
      <c r="D61" s="176" t="str">
        <f>IF($B61="", "", Data!E$22 - INDEX(SAP10TableU1, MATCH('3 INPUT SAP DATA'!$C$6, Data!$C$26:$C$47, 0), MATCH(SHD!BX$8, Data!$D$25:$O$25, 0)))</f>
        <v/>
      </c>
      <c r="E61" s="176" t="str">
        <f>IF($B61="", "", Data!F$22 - INDEX(SAP10TableU1, MATCH('3 INPUT SAP DATA'!$C$6, Data!$C$26:$C$47, 0), MATCH(SHD!BY$8, Data!$D$25:$O$25, 0)))</f>
        <v/>
      </c>
      <c r="F61" s="176" t="str">
        <f>IF($B61="", "", Data!G$22 - INDEX(SAP10TableU1, MATCH('3 INPUT SAP DATA'!$C$6, Data!$C$26:$C$47, 0), MATCH(SHD!BZ$8, Data!$D$25:$O$25, 0)))</f>
        <v/>
      </c>
      <c r="G61" s="176" t="str">
        <f>IF($B61="", "", Data!H$22 - INDEX(SAP10TableU1, MATCH('3 INPUT SAP DATA'!$C$6, Data!$C$26:$C$47, 0), MATCH(SHD!CA$8, Data!$D$25:$O$25, 0)))</f>
        <v/>
      </c>
      <c r="H61" s="176" t="str">
        <f>IF($B61="", "", Data!I$22 - INDEX(SAP10TableU1, MATCH('3 INPUT SAP DATA'!$C$6, Data!$C$26:$C$47, 0), MATCH(SHD!CB$8, Data!$D$25:$O$25, 0)))</f>
        <v/>
      </c>
      <c r="I61" s="176" t="str">
        <f>IF($B61="", "", Data!J$22 - INDEX(SAP10TableU1, MATCH('3 INPUT SAP DATA'!$C$6, Data!$C$26:$C$47, 0), MATCH(SHD!CC$8, Data!$D$25:$O$25, 0)))</f>
        <v/>
      </c>
      <c r="J61" s="176" t="str">
        <f>IF($B61="", "", Data!K$22 - INDEX(SAP10TableU1, MATCH('3 INPUT SAP DATA'!$C$6, Data!$C$26:$C$47, 0), MATCH(SHD!CD$8, Data!$D$25:$O$25, 0)))</f>
        <v/>
      </c>
      <c r="K61" s="176" t="str">
        <f>IF($B61="", "", Data!L$22 - INDEX(SAP10TableU1, MATCH('3 INPUT SAP DATA'!$C$6, Data!$C$26:$C$47, 0), MATCH(SHD!CE$8, Data!$D$25:$O$25, 0)))</f>
        <v/>
      </c>
      <c r="L61" s="176" t="str">
        <f>IF($B61="", "", Data!M$22 - INDEX(SAP10TableU1, MATCH('3 INPUT SAP DATA'!$C$6, Data!$C$26:$C$47, 0), MATCH(SHD!CF$8, Data!$D$25:$O$25, 0)))</f>
        <v/>
      </c>
      <c r="M61" s="176" t="str">
        <f>IF($B61="", "", Data!N$22 - INDEX(SAP10TableU1, MATCH('3 INPUT SAP DATA'!$C$6, Data!$C$26:$C$47, 0), MATCH(SHD!CG$8, Data!$D$25:$O$25, 0)))</f>
        <v/>
      </c>
      <c r="N61" s="176" t="str">
        <f>IF($B61="", "", Data!O$22 - INDEX(SAP10TableU1, MATCH('3 INPUT SAP DATA'!$C$6, Data!$C$26:$C$47, 0), MATCH(SHD!CH$8, Data!$D$25:$O$25, 0)))</f>
        <v/>
      </c>
      <c r="O61" s="24" t="str">
        <f>IF($B61="","",'Infiltration &amp; Ventilation'!H61*0.33*'Infiltration &amp; Ventilation'!$D61*C61*0.024*Data!D$18)</f>
        <v/>
      </c>
      <c r="P61" s="24" t="str">
        <f>IF($B61="","",'Infiltration &amp; Ventilation'!I61*0.33*'Infiltration &amp; Ventilation'!$D61*D61*0.024*Data!E$18)</f>
        <v/>
      </c>
      <c r="Q61" s="24" t="str">
        <f>IF($B61="","",'Infiltration &amp; Ventilation'!J61*0.33*'Infiltration &amp; Ventilation'!$D61*E61*0.024*Data!F$18)</f>
        <v/>
      </c>
      <c r="R61" s="24" t="str">
        <f>IF($B61="","",'Infiltration &amp; Ventilation'!K61*0.33*'Infiltration &amp; Ventilation'!$D61*F61*0.024*Data!G$18)</f>
        <v/>
      </c>
      <c r="S61" s="24" t="str">
        <f>IF($B61="","",'Infiltration &amp; Ventilation'!L61*0.33*'Infiltration &amp; Ventilation'!$D61*G61*0.024*Data!H$18)</f>
        <v/>
      </c>
      <c r="T61" s="24" t="str">
        <f>IF($B61="","",'Infiltration &amp; Ventilation'!M61*0.33*'Infiltration &amp; Ventilation'!$D61*H61*0.024*Data!I$18)</f>
        <v/>
      </c>
      <c r="U61" s="24" t="str">
        <f>IF($B61="","",'Infiltration &amp; Ventilation'!N61*0.33*'Infiltration &amp; Ventilation'!$D61*I61*0.024*Data!J$18)</f>
        <v/>
      </c>
      <c r="V61" s="24" t="str">
        <f>IF($B61="","",'Infiltration &amp; Ventilation'!O61*0.33*'Infiltration &amp; Ventilation'!$D61*J61*0.024*Data!K$18)</f>
        <v/>
      </c>
      <c r="W61" s="24" t="str">
        <f>IF($B61="","",'Infiltration &amp; Ventilation'!P61*0.33*'Infiltration &amp; Ventilation'!$D61*K61*0.024*Data!L$18)</f>
        <v/>
      </c>
      <c r="X61" s="24" t="str">
        <f>IF($B61="","",'Infiltration &amp; Ventilation'!Q61*0.33*'Infiltration &amp; Ventilation'!$D61*L61*0.024*Data!M$18)</f>
        <v/>
      </c>
      <c r="Y61" s="24" t="str">
        <f>IF($B61="","",'Infiltration &amp; Ventilation'!R61*0.33*'Infiltration &amp; Ventilation'!$D61*M61*0.024*Data!N$18)</f>
        <v/>
      </c>
      <c r="Z61" s="24" t="str">
        <f>IF($B61="","",'Infiltration &amp; Ventilation'!S61*0.33*'Infiltration &amp; Ventilation'!$D61*N61*0.024*Data!O$18)</f>
        <v/>
      </c>
      <c r="AA61" s="24" t="str">
        <f>IF($B61="","",'Infiltration &amp; Ventilation'!T61*0.33*'Infiltration &amp; Ventilation'!$D61*C61*0.024*Data!D$18*(100%+Data!$B$162))</f>
        <v/>
      </c>
      <c r="AB61" s="24" t="str">
        <f>IF($B61="","",'Infiltration &amp; Ventilation'!U61*0.33*'Infiltration &amp; Ventilation'!$D61*D61*0.024*Data!E$18*(100%+Data!$B$162))</f>
        <v/>
      </c>
      <c r="AC61" s="24" t="str">
        <f>IF($B61="","",'Infiltration &amp; Ventilation'!V61*0.33*'Infiltration &amp; Ventilation'!$D61*E61*0.024*Data!F$18*(100%+Data!$B$162))</f>
        <v/>
      </c>
      <c r="AD61" s="24" t="str">
        <f>IF($B61="","",'Infiltration &amp; Ventilation'!W61*0.33*'Infiltration &amp; Ventilation'!$D61*F61*0.024*Data!G$18*(100%+Data!$B$162))</f>
        <v/>
      </c>
      <c r="AE61" s="24" t="str">
        <f>IF($B61="","",'Infiltration &amp; Ventilation'!X61*0.33*'Infiltration &amp; Ventilation'!$D61*G61*0.024*Data!H$18*(100%+Data!$B$162))</f>
        <v/>
      </c>
      <c r="AF61" s="24" t="str">
        <f>IF($B61="","",'Infiltration &amp; Ventilation'!Y61*0.33*'Infiltration &amp; Ventilation'!$D61*H61*0.024*Data!I$18*(100%+Data!$B$162))</f>
        <v/>
      </c>
      <c r="AG61" s="24" t="str">
        <f>IF($B61="","",'Infiltration &amp; Ventilation'!Z61*0.33*'Infiltration &amp; Ventilation'!$D61*I61*0.024*Data!J$18*(100%+Data!$B$162))</f>
        <v/>
      </c>
      <c r="AH61" s="24" t="str">
        <f>IF($B61="","",'Infiltration &amp; Ventilation'!AA61*0.33*'Infiltration &amp; Ventilation'!$D61*J61*0.024*Data!K$18*(100%+Data!$B$162))</f>
        <v/>
      </c>
      <c r="AI61" s="24" t="str">
        <f>IF($B61="","",'Infiltration &amp; Ventilation'!AB61*0.33*'Infiltration &amp; Ventilation'!$D61*K61*0.024*Data!L$18*(100%+Data!$B$162))</f>
        <v/>
      </c>
      <c r="AJ61" s="24" t="str">
        <f>IF($B61="","",'Infiltration &amp; Ventilation'!AC61*0.33*'Infiltration &amp; Ventilation'!$D61*L61*0.024*Data!M$18*(100%+Data!$B$162))</f>
        <v/>
      </c>
      <c r="AK61" s="24" t="str">
        <f>IF($B61="","",'Infiltration &amp; Ventilation'!AD61*0.33*'Infiltration &amp; Ventilation'!$D61*M61*0.024*Data!N$18*(100%+Data!$B$162))</f>
        <v/>
      </c>
      <c r="AL61" s="24" t="str">
        <f>IF($B61="","",'Infiltration &amp; Ventilation'!AE61*0.33*'Infiltration &amp; Ventilation'!$D61*N61*0.024*Data!O$18*(100%+Data!$B$162))</f>
        <v/>
      </c>
      <c r="AM61" s="24" t="str">
        <f>IF($B61="","",'3 INPUT SAP DATA'!$U65*C61*0.024*Data!D$18*(100%+Data!$B$152))</f>
        <v/>
      </c>
      <c r="AN61" s="24" t="str">
        <f>IF($B61="","",'3 INPUT SAP DATA'!$U65*D61*0.024*Data!E$18*(100%+Data!$B$152))</f>
        <v/>
      </c>
      <c r="AO61" s="24" t="str">
        <f>IF($B61="","",'3 INPUT SAP DATA'!$U65*E61*0.024*Data!F$18*(100%+Data!$B$152))</f>
        <v/>
      </c>
      <c r="AP61" s="24" t="str">
        <f>IF($B61="","",'3 INPUT SAP DATA'!$U65*F61*0.024*Data!G$18*(100%+Data!$B$152))</f>
        <v/>
      </c>
      <c r="AQ61" s="24" t="str">
        <f>IF($B61="","",'3 INPUT SAP DATA'!$U65*G61*0.024*Data!H$18*(100%+Data!$B$152))</f>
        <v/>
      </c>
      <c r="AR61" s="24" t="str">
        <f>IF($B61="","",'3 INPUT SAP DATA'!$U65*H61*0.024*Data!I$18*(100%+Data!$B$152))</f>
        <v/>
      </c>
      <c r="AS61" s="24" t="str">
        <f>IF($B61="","",'3 INPUT SAP DATA'!$U65*I61*0.024*Data!J$18*(100%+Data!$B$152))</f>
        <v/>
      </c>
      <c r="AT61" s="24" t="str">
        <f>IF($B61="","",'3 INPUT SAP DATA'!$U65*J61*0.024*Data!K$18*(100%+Data!$B$152))</f>
        <v/>
      </c>
      <c r="AU61" s="24" t="str">
        <f>IF($B61="","",'3 INPUT SAP DATA'!$U65*K61*0.024*Data!L$18*(100%+Data!$B$152))</f>
        <v/>
      </c>
      <c r="AV61" s="24" t="str">
        <f>IF($B61="","",'3 INPUT SAP DATA'!$U65*L61*0.024*Data!M$18*(100%+Data!$B$152))</f>
        <v/>
      </c>
      <c r="AW61" s="24" t="str">
        <f>IF($B61="","",'3 INPUT SAP DATA'!$U65*M61*0.024*Data!N$18*(100%+Data!$B$152))</f>
        <v/>
      </c>
      <c r="AX61" s="24" t="str">
        <f>IF($B61="","",'3 INPUT SAP DATA'!$U65*N61*0.024*Data!O$18*(100%+Data!$B$152))</f>
        <v/>
      </c>
      <c r="AY61" s="24" t="str">
        <f>IF($B61="","",'3 INPUT SAP DATA'!V65*0.024*Data!D$18*Utilisation!BK61)</f>
        <v/>
      </c>
      <c r="AZ61" s="24" t="str">
        <f>IF($B61="","",'3 INPUT SAP DATA'!W65*0.024*Data!E$18*Utilisation!BL61)</f>
        <v/>
      </c>
      <c r="BA61" s="24" t="str">
        <f>IF($B61="","",'3 INPUT SAP DATA'!X65*0.024*Data!F$18*Utilisation!BM61)</f>
        <v/>
      </c>
      <c r="BB61" s="24" t="str">
        <f>IF($B61="","",'3 INPUT SAP DATA'!Y65*0.024*Data!G$18*Utilisation!BN61)</f>
        <v/>
      </c>
      <c r="BC61" s="24" t="str">
        <f>IF($B61="","",'3 INPUT SAP DATA'!Z65*0.024*Data!H$18*Utilisation!BO61)</f>
        <v/>
      </c>
      <c r="BD61" s="24" t="str">
        <f>IF($B61="","",'3 INPUT SAP DATA'!AA65*0.024*Data!I$18*Utilisation!BP61)</f>
        <v/>
      </c>
      <c r="BE61" s="24" t="str">
        <f>IF($B61="","",'3 INPUT SAP DATA'!AB65*0.024*Data!J$18*Utilisation!BQ61)</f>
        <v/>
      </c>
      <c r="BF61" s="24" t="str">
        <f>IF($B61="","",'3 INPUT SAP DATA'!AC65*0.024*Data!K$18*Utilisation!BR61)</f>
        <v/>
      </c>
      <c r="BG61" s="24" t="str">
        <f>IF($B61="","",'3 INPUT SAP DATA'!AD65*0.024*Data!L$18*Utilisation!BS61)</f>
        <v/>
      </c>
      <c r="BH61" s="24" t="str">
        <f>IF($B61="","",'3 INPUT SAP DATA'!AE65*0.024*Data!M$18*Utilisation!BT61)</f>
        <v/>
      </c>
      <c r="BI61" s="24" t="str">
        <f>IF($B61="","",'3 INPUT SAP DATA'!AF65*0.024*Data!N$18*Utilisation!BU61)</f>
        <v/>
      </c>
      <c r="BJ61" s="24" t="str">
        <f>IF($B61="","",'3 INPUT SAP DATA'!AG65*0.024*Data!O$18*Utilisation!BV61)</f>
        <v/>
      </c>
      <c r="BK61" s="24" t="str">
        <f>IF($B61="","",IHG!CI62*0.024*Data!D$18*Utilisation!BK61)</f>
        <v/>
      </c>
      <c r="BL61" s="24" t="str">
        <f>IF($B61="","",IHG!CJ62*0.024*Data!E$18*Utilisation!BL61)</f>
        <v/>
      </c>
      <c r="BM61" s="24" t="str">
        <f>IF($B61="","",IHG!CK62*0.024*Data!F$18*Utilisation!BM61)</f>
        <v/>
      </c>
      <c r="BN61" s="24" t="str">
        <f>IF($B61="","",IHG!CL62*0.024*Data!G$18*Utilisation!BN61)</f>
        <v/>
      </c>
      <c r="BO61" s="24" t="str">
        <f>IF($B61="","",IHG!CM62*0.024*Data!H$18*Utilisation!BO61)</f>
        <v/>
      </c>
      <c r="BP61" s="24" t="str">
        <f>IF($B61="","",IHG!CN62*0.024*Data!I$18*Utilisation!BP61)</f>
        <v/>
      </c>
      <c r="BQ61" s="24" t="str">
        <f>IF($B61="","",IHG!CO62*0.024*Data!J$18*Utilisation!BQ61)</f>
        <v/>
      </c>
      <c r="BR61" s="24" t="str">
        <f>IF($B61="","",IHG!CP62*0.024*Data!K$18*Utilisation!BR61)</f>
        <v/>
      </c>
      <c r="BS61" s="24" t="str">
        <f>IF($B61="","",IHG!CQ62*0.024*Data!L$18*Utilisation!BS61)</f>
        <v/>
      </c>
      <c r="BT61" s="24" t="str">
        <f>IF($B61="","",IHG!CR62*0.024*Data!M$18*Utilisation!BT61)</f>
        <v/>
      </c>
      <c r="BU61" s="24" t="str">
        <f>IF($B61="","",IHG!CS62*0.024*Data!N$18*Utilisation!BU61)</f>
        <v/>
      </c>
      <c r="BV61" s="24" t="str">
        <f>IF($B61="","",IHG!CT62*0.024*Data!O$18*Utilisation!BV61)</f>
        <v/>
      </c>
      <c r="BW61" s="24" t="str">
        <f t="shared" si="80"/>
        <v/>
      </c>
      <c r="BX61" s="24" t="str">
        <f t="shared" si="81"/>
        <v/>
      </c>
      <c r="BY61" s="24" t="str">
        <f t="shared" si="82"/>
        <v/>
      </c>
      <c r="BZ61" s="24" t="str">
        <f t="shared" si="83"/>
        <v/>
      </c>
      <c r="CA61" s="24" t="str">
        <f t="shared" si="84"/>
        <v/>
      </c>
      <c r="CB61" s="24" t="str">
        <f t="shared" si="85"/>
        <v/>
      </c>
      <c r="CC61" s="24" t="str">
        <f t="shared" si="86"/>
        <v/>
      </c>
      <c r="CD61" s="24" t="str">
        <f t="shared" si="87"/>
        <v/>
      </c>
      <c r="CE61" s="24" t="str">
        <f t="shared" si="88"/>
        <v/>
      </c>
      <c r="CF61" s="24" t="str">
        <f t="shared" si="89"/>
        <v/>
      </c>
      <c r="CG61" s="24" t="str">
        <f t="shared" si="90"/>
        <v/>
      </c>
      <c r="CH61" s="24" t="str">
        <f t="shared" si="91"/>
        <v/>
      </c>
      <c r="CI61" s="36"/>
      <c r="CJ61" s="85" t="str">
        <f>IF($B61="","",IF(BW61&lt;(SUM($BW61:$CH61)*Data!$B$170),Data!$B$171,100%))</f>
        <v/>
      </c>
      <c r="CK61" s="85" t="str">
        <f>IF($B61="","",IF(BX61&lt;(SUM($BW61:$CH61)*Data!$B$170),Data!$B$171,100%))</f>
        <v/>
      </c>
      <c r="CL61" s="85" t="str">
        <f>IF($B61="","",IF(BY61&lt;(SUM($BW61:$CH61)*Data!$B$170),Data!$B$171,100%))</f>
        <v/>
      </c>
      <c r="CM61" s="85" t="str">
        <f>IF($B61="","",IF(BZ61&lt;(SUM($BW61:$CH61)*Data!$B$170),Data!$B$171,100%))</f>
        <v/>
      </c>
      <c r="CN61" s="85" t="str">
        <f>IF($B61="","",IF(CA61&lt;(SUM($BW61:$CH61)*Data!$B$170),Data!$B$171,100%))</f>
        <v/>
      </c>
      <c r="CO61" s="85" t="str">
        <f>IF($B61="","",IF(CB61&lt;(SUM($BW61:$CH61)*Data!$B$170),Data!$B$171,100%))</f>
        <v/>
      </c>
      <c r="CP61" s="85" t="str">
        <f>IF($B61="","",IF(CC61&lt;(SUM($BW61:$CH61)*Data!$B$170),Data!$B$171,100%))</f>
        <v/>
      </c>
      <c r="CQ61" s="85" t="str">
        <f>IF($B61="","",IF(CD61&lt;(SUM($BW61:$CH61)*Data!$B$170),Data!$B$171,100%))</f>
        <v/>
      </c>
      <c r="CR61" s="85" t="str">
        <f>IF($B61="","",IF(CE61&lt;(SUM($BW61:$CH61)*Data!$B$170),Data!$B$171,100%))</f>
        <v/>
      </c>
      <c r="CS61" s="85" t="str">
        <f>IF($B61="","",IF(CF61&lt;(SUM($BW61:$CH61)*Data!$B$170),Data!$B$171,100%))</f>
        <v/>
      </c>
      <c r="CT61" s="85" t="str">
        <f>IF($B61="","",IF(CG61&lt;(SUM($BW61:$CH61)*Data!$B$170),Data!$B$171,100%))</f>
        <v/>
      </c>
      <c r="CU61" s="85" t="str">
        <f>IF($B61="","",IF(CH61&lt;(SUM($BW61:$CH61)*Data!$B$170),Data!$B$171,100%))</f>
        <v/>
      </c>
      <c r="CV61" s="39"/>
      <c r="CW61" s="24" t="str">
        <f t="shared" si="92"/>
        <v/>
      </c>
      <c r="CX61" s="24" t="str">
        <f t="shared" si="93"/>
        <v/>
      </c>
      <c r="CY61" s="24" t="str">
        <f t="shared" si="94"/>
        <v/>
      </c>
      <c r="CZ61" s="24" t="str">
        <f t="shared" si="95"/>
        <v/>
      </c>
      <c r="DA61" s="24" t="str">
        <f t="shared" si="96"/>
        <v/>
      </c>
      <c r="DB61" s="24" t="str">
        <f t="shared" si="97"/>
        <v/>
      </c>
      <c r="DC61" s="24" t="str">
        <f t="shared" si="98"/>
        <v/>
      </c>
      <c r="DD61" s="24" t="str">
        <f t="shared" si="99"/>
        <v/>
      </c>
      <c r="DE61" s="24" t="str">
        <f t="shared" si="100"/>
        <v/>
      </c>
      <c r="DF61" s="24" t="str">
        <f t="shared" si="101"/>
        <v/>
      </c>
      <c r="DG61" s="24" t="str">
        <f t="shared" si="102"/>
        <v/>
      </c>
      <c r="DH61" s="24" t="str">
        <f t="shared" si="103"/>
        <v/>
      </c>
      <c r="DI61" s="24" t="str">
        <f t="shared" si="104"/>
        <v/>
      </c>
      <c r="DJ61" s="24" t="str">
        <f t="shared" si="105"/>
        <v/>
      </c>
      <c r="DK61" s="24" t="str">
        <f t="shared" si="106"/>
        <v/>
      </c>
      <c r="DL61" s="24" t="str">
        <f t="shared" si="107"/>
        <v/>
      </c>
      <c r="DM61" s="24" t="str">
        <f t="shared" si="108"/>
        <v/>
      </c>
      <c r="DN61" s="24" t="str">
        <f t="shared" si="109"/>
        <v/>
      </c>
      <c r="DO61" s="24" t="str">
        <f t="shared" si="110"/>
        <v/>
      </c>
      <c r="DP61" s="24" t="str">
        <f t="shared" si="111"/>
        <v/>
      </c>
      <c r="DQ61" s="24" t="str">
        <f t="shared" si="112"/>
        <v/>
      </c>
      <c r="DR61" s="24" t="str">
        <f t="shared" si="113"/>
        <v/>
      </c>
      <c r="DS61" s="24" t="str">
        <f t="shared" si="114"/>
        <v/>
      </c>
      <c r="DT61" s="24" t="str">
        <f t="shared" si="115"/>
        <v/>
      </c>
      <c r="DU61" s="24" t="str">
        <f t="shared" si="116"/>
        <v/>
      </c>
      <c r="DV61" s="24" t="str">
        <f t="shared" si="117"/>
        <v/>
      </c>
      <c r="DW61" s="24" t="str">
        <f t="shared" si="118"/>
        <v/>
      </c>
      <c r="DX61" s="24" t="str">
        <f t="shared" si="119"/>
        <v/>
      </c>
      <c r="DY61" s="24" t="str">
        <f t="shared" si="120"/>
        <v/>
      </c>
      <c r="DZ61" s="24" t="str">
        <f t="shared" si="121"/>
        <v/>
      </c>
      <c r="EA61" s="24" t="str">
        <f t="shared" si="122"/>
        <v/>
      </c>
      <c r="EB61" s="24" t="str">
        <f t="shared" si="123"/>
        <v/>
      </c>
      <c r="EC61" s="24" t="str">
        <f t="shared" si="124"/>
        <v/>
      </c>
      <c r="ED61" s="24" t="str">
        <f t="shared" si="125"/>
        <v/>
      </c>
      <c r="EE61" s="24" t="str">
        <f t="shared" si="126"/>
        <v/>
      </c>
      <c r="EF61" s="24" t="str">
        <f t="shared" si="129"/>
        <v/>
      </c>
      <c r="EG61" s="24" t="str">
        <f t="shared" si="130"/>
        <v/>
      </c>
      <c r="EH61" s="24" t="str">
        <f t="shared" si="131"/>
        <v/>
      </c>
      <c r="EI61" s="85" t="str">
        <f t="shared" si="132"/>
        <v/>
      </c>
      <c r="EJ61" s="85" t="str">
        <f>IF($B61="","",MAX(0,EI61-Data!$B$166))</f>
        <v/>
      </c>
      <c r="EK61" s="88" t="str">
        <f>IF($B61="","",IF($EJ61&gt;0,
AY61*($EG61*Data!$B$166/$EH61),
AY61))</f>
        <v/>
      </c>
      <c r="EL61" s="88" t="str">
        <f>IF($B61="","",IF($EJ61&gt;0,
AZ61*($EG61*Data!$B$166/$EH61),
AZ61))</f>
        <v/>
      </c>
      <c r="EM61" s="88" t="str">
        <f>IF($B61="","",IF($EJ61&gt;0,
BA61*($EG61*Data!$B$166/$EH61),
BA61))</f>
        <v/>
      </c>
      <c r="EN61" s="88" t="str">
        <f>IF($B61="","",IF($EJ61&gt;0,
BB61*($EG61*Data!$B$166/$EH61),
BB61))</f>
        <v/>
      </c>
      <c r="EO61" s="88" t="str">
        <f>IF($B61="","",IF($EJ61&gt;0,
BC61*($EG61*Data!$B$166/$EH61),
BC61))</f>
        <v/>
      </c>
      <c r="EP61" s="88" t="str">
        <f>IF($B61="","",IF($EJ61&gt;0,
BD61*($EG61*Data!$B$166/$EH61),
BD61))</f>
        <v/>
      </c>
      <c r="EQ61" s="88" t="str">
        <f>IF($B61="","",IF($EJ61&gt;0,
BE61*($EG61*Data!$B$166/$EH61),
BE61))</f>
        <v/>
      </c>
      <c r="ER61" s="88" t="str">
        <f>IF($B61="","",IF($EJ61&gt;0,
BF61*($EG61*Data!$B$166/$EH61),
BF61))</f>
        <v/>
      </c>
      <c r="ES61" s="88" t="str">
        <f>IF($B61="","",IF($EJ61&gt;0,
BG61*($EG61*Data!$B$166/$EH61),
BG61))</f>
        <v/>
      </c>
      <c r="ET61" s="88" t="str">
        <f>IF($B61="","",IF($EJ61&gt;0,
BH61*($EG61*Data!$B$166/$EH61),
BH61))</f>
        <v/>
      </c>
      <c r="EU61" s="88" t="str">
        <f>IF($B61="","",IF($EJ61&gt;0,
BI61*($EG61*Data!$B$166/$EH61),
BI61))</f>
        <v/>
      </c>
      <c r="EV61" s="88" t="str">
        <f>IF($B61="","",IF($EJ61&gt;0,
BJ61*($EG61*Data!$B$166/$EH61),
BJ61))</f>
        <v/>
      </c>
      <c r="EW61" s="88" t="str">
        <f t="shared" si="127"/>
        <v/>
      </c>
      <c r="EX61" s="85" t="str">
        <f t="shared" si="128"/>
        <v/>
      </c>
      <c r="EY61" s="24" t="str">
        <f t="shared" si="133"/>
        <v/>
      </c>
      <c r="EZ61" s="24" t="str">
        <f t="shared" si="134"/>
        <v/>
      </c>
      <c r="FA61" s="24" t="str">
        <f t="shared" si="135"/>
        <v/>
      </c>
      <c r="FB61" s="24" t="str">
        <f t="shared" si="136"/>
        <v/>
      </c>
      <c r="FC61" s="24" t="str">
        <f t="shared" si="137"/>
        <v/>
      </c>
      <c r="FD61" s="24" t="str">
        <f t="shared" si="138"/>
        <v/>
      </c>
      <c r="FE61" s="24" t="str">
        <f t="shared" si="139"/>
        <v/>
      </c>
      <c r="FF61" s="24" t="str">
        <f t="shared" si="140"/>
        <v/>
      </c>
      <c r="FG61" s="24" t="str">
        <f t="shared" si="141"/>
        <v/>
      </c>
      <c r="FH61" s="24" t="str">
        <f t="shared" si="142"/>
        <v/>
      </c>
      <c r="FI61" s="24" t="str">
        <f t="shared" si="143"/>
        <v/>
      </c>
      <c r="FJ61" s="24" t="str">
        <f t="shared" si="144"/>
        <v/>
      </c>
      <c r="FK61" s="24" t="str">
        <f t="shared" si="145"/>
        <v/>
      </c>
      <c r="FL61" s="24" t="str">
        <f t="shared" si="146"/>
        <v/>
      </c>
      <c r="FM61" s="24" t="str">
        <f t="shared" si="147"/>
        <v/>
      </c>
      <c r="FN61" s="24" t="str">
        <f t="shared" si="148"/>
        <v/>
      </c>
      <c r="FO61" s="24" t="str">
        <f t="shared" si="149"/>
        <v/>
      </c>
      <c r="FP61" s="24" t="str">
        <f t="shared" si="150"/>
        <v/>
      </c>
      <c r="FQ61" s="24" t="str">
        <f t="shared" si="151"/>
        <v/>
      </c>
      <c r="FR61" s="24" t="str">
        <f t="shared" si="152"/>
        <v/>
      </c>
      <c r="FS61" s="24" t="str">
        <f t="shared" si="153"/>
        <v/>
      </c>
      <c r="FT61" s="24" t="str">
        <f t="shared" si="154"/>
        <v/>
      </c>
      <c r="FU61" s="24" t="str">
        <f t="shared" si="155"/>
        <v/>
      </c>
      <c r="FV61" s="24" t="str">
        <f t="shared" si="156"/>
        <v/>
      </c>
      <c r="FW61" s="24" t="str">
        <f t="shared" si="157"/>
        <v/>
      </c>
      <c r="FX61" s="24" t="str">
        <f t="shared" si="158"/>
        <v/>
      </c>
      <c r="FY61" s="24" t="str">
        <f t="shared" si="159"/>
        <v/>
      </c>
      <c r="FZ61" s="24" t="str">
        <f t="shared" si="160"/>
        <v/>
      </c>
      <c r="GA61" s="24" t="str">
        <f t="shared" si="161"/>
        <v/>
      </c>
      <c r="GB61" s="24" t="str">
        <f t="shared" si="162"/>
        <v/>
      </c>
      <c r="GC61" s="24" t="str">
        <f t="shared" si="163"/>
        <v/>
      </c>
      <c r="GD61" s="24" t="str">
        <f t="shared" si="164"/>
        <v/>
      </c>
      <c r="GE61" s="24" t="str">
        <f t="shared" si="165"/>
        <v/>
      </c>
      <c r="GF61" s="24" t="str">
        <f t="shared" si="166"/>
        <v/>
      </c>
      <c r="GG61" s="24" t="str">
        <f t="shared" si="167"/>
        <v/>
      </c>
      <c r="GH61" s="24" t="str">
        <f t="shared" si="168"/>
        <v/>
      </c>
    </row>
    <row r="62" spans="2:190" s="17" customFormat="1" ht="19.899999999999999" customHeight="1">
      <c r="B62" s="16" t="str">
        <f>IF('3 INPUT SAP DATA'!H66="","",'3 INPUT SAP DATA'!H66)</f>
        <v/>
      </c>
      <c r="C62" s="176" t="str">
        <f>IF($B62="", "", Data!D$22 - INDEX(SAP10TableU1, MATCH('3 INPUT SAP DATA'!$C$6, Data!$C$26:$C$47, 0), MATCH(SHD!BW$8, Data!$D$25:$O$25, 0)))</f>
        <v/>
      </c>
      <c r="D62" s="176" t="str">
        <f>IF($B62="", "", Data!E$22 - INDEX(SAP10TableU1, MATCH('3 INPUT SAP DATA'!$C$6, Data!$C$26:$C$47, 0), MATCH(SHD!BX$8, Data!$D$25:$O$25, 0)))</f>
        <v/>
      </c>
      <c r="E62" s="176" t="str">
        <f>IF($B62="", "", Data!F$22 - INDEX(SAP10TableU1, MATCH('3 INPUT SAP DATA'!$C$6, Data!$C$26:$C$47, 0), MATCH(SHD!BY$8, Data!$D$25:$O$25, 0)))</f>
        <v/>
      </c>
      <c r="F62" s="176" t="str">
        <f>IF($B62="", "", Data!G$22 - INDEX(SAP10TableU1, MATCH('3 INPUT SAP DATA'!$C$6, Data!$C$26:$C$47, 0), MATCH(SHD!BZ$8, Data!$D$25:$O$25, 0)))</f>
        <v/>
      </c>
      <c r="G62" s="176" t="str">
        <f>IF($B62="", "", Data!H$22 - INDEX(SAP10TableU1, MATCH('3 INPUT SAP DATA'!$C$6, Data!$C$26:$C$47, 0), MATCH(SHD!CA$8, Data!$D$25:$O$25, 0)))</f>
        <v/>
      </c>
      <c r="H62" s="176" t="str">
        <f>IF($B62="", "", Data!I$22 - INDEX(SAP10TableU1, MATCH('3 INPUT SAP DATA'!$C$6, Data!$C$26:$C$47, 0), MATCH(SHD!CB$8, Data!$D$25:$O$25, 0)))</f>
        <v/>
      </c>
      <c r="I62" s="176" t="str">
        <f>IF($B62="", "", Data!J$22 - INDEX(SAP10TableU1, MATCH('3 INPUT SAP DATA'!$C$6, Data!$C$26:$C$47, 0), MATCH(SHD!CC$8, Data!$D$25:$O$25, 0)))</f>
        <v/>
      </c>
      <c r="J62" s="176" t="str">
        <f>IF($B62="", "", Data!K$22 - INDEX(SAP10TableU1, MATCH('3 INPUT SAP DATA'!$C$6, Data!$C$26:$C$47, 0), MATCH(SHD!CD$8, Data!$D$25:$O$25, 0)))</f>
        <v/>
      </c>
      <c r="K62" s="176" t="str">
        <f>IF($B62="", "", Data!L$22 - INDEX(SAP10TableU1, MATCH('3 INPUT SAP DATA'!$C$6, Data!$C$26:$C$47, 0), MATCH(SHD!CE$8, Data!$D$25:$O$25, 0)))</f>
        <v/>
      </c>
      <c r="L62" s="176" t="str">
        <f>IF($B62="", "", Data!M$22 - INDEX(SAP10TableU1, MATCH('3 INPUT SAP DATA'!$C$6, Data!$C$26:$C$47, 0), MATCH(SHD!CF$8, Data!$D$25:$O$25, 0)))</f>
        <v/>
      </c>
      <c r="M62" s="176" t="str">
        <f>IF($B62="", "", Data!N$22 - INDEX(SAP10TableU1, MATCH('3 INPUT SAP DATA'!$C$6, Data!$C$26:$C$47, 0), MATCH(SHD!CG$8, Data!$D$25:$O$25, 0)))</f>
        <v/>
      </c>
      <c r="N62" s="176" t="str">
        <f>IF($B62="", "", Data!O$22 - INDEX(SAP10TableU1, MATCH('3 INPUT SAP DATA'!$C$6, Data!$C$26:$C$47, 0), MATCH(SHD!CH$8, Data!$D$25:$O$25, 0)))</f>
        <v/>
      </c>
      <c r="O62" s="24" t="str">
        <f>IF($B62="","",'Infiltration &amp; Ventilation'!H62*0.33*'Infiltration &amp; Ventilation'!$D62*C62*0.024*Data!D$18)</f>
        <v/>
      </c>
      <c r="P62" s="24" t="str">
        <f>IF($B62="","",'Infiltration &amp; Ventilation'!I62*0.33*'Infiltration &amp; Ventilation'!$D62*D62*0.024*Data!E$18)</f>
        <v/>
      </c>
      <c r="Q62" s="24" t="str">
        <f>IF($B62="","",'Infiltration &amp; Ventilation'!J62*0.33*'Infiltration &amp; Ventilation'!$D62*E62*0.024*Data!F$18)</f>
        <v/>
      </c>
      <c r="R62" s="24" t="str">
        <f>IF($B62="","",'Infiltration &amp; Ventilation'!K62*0.33*'Infiltration &amp; Ventilation'!$D62*F62*0.024*Data!G$18)</f>
        <v/>
      </c>
      <c r="S62" s="24" t="str">
        <f>IF($B62="","",'Infiltration &amp; Ventilation'!L62*0.33*'Infiltration &amp; Ventilation'!$D62*G62*0.024*Data!H$18)</f>
        <v/>
      </c>
      <c r="T62" s="24" t="str">
        <f>IF($B62="","",'Infiltration &amp; Ventilation'!M62*0.33*'Infiltration &amp; Ventilation'!$D62*H62*0.024*Data!I$18)</f>
        <v/>
      </c>
      <c r="U62" s="24" t="str">
        <f>IF($B62="","",'Infiltration &amp; Ventilation'!N62*0.33*'Infiltration &amp; Ventilation'!$D62*I62*0.024*Data!J$18)</f>
        <v/>
      </c>
      <c r="V62" s="24" t="str">
        <f>IF($B62="","",'Infiltration &amp; Ventilation'!O62*0.33*'Infiltration &amp; Ventilation'!$D62*J62*0.024*Data!K$18)</f>
        <v/>
      </c>
      <c r="W62" s="24" t="str">
        <f>IF($B62="","",'Infiltration &amp; Ventilation'!P62*0.33*'Infiltration &amp; Ventilation'!$D62*K62*0.024*Data!L$18)</f>
        <v/>
      </c>
      <c r="X62" s="24" t="str">
        <f>IF($B62="","",'Infiltration &amp; Ventilation'!Q62*0.33*'Infiltration &amp; Ventilation'!$D62*L62*0.024*Data!M$18)</f>
        <v/>
      </c>
      <c r="Y62" s="24" t="str">
        <f>IF($B62="","",'Infiltration &amp; Ventilation'!R62*0.33*'Infiltration &amp; Ventilation'!$D62*M62*0.024*Data!N$18)</f>
        <v/>
      </c>
      <c r="Z62" s="24" t="str">
        <f>IF($B62="","",'Infiltration &amp; Ventilation'!S62*0.33*'Infiltration &amp; Ventilation'!$D62*N62*0.024*Data!O$18)</f>
        <v/>
      </c>
      <c r="AA62" s="24" t="str">
        <f>IF($B62="","",'Infiltration &amp; Ventilation'!T62*0.33*'Infiltration &amp; Ventilation'!$D62*C62*0.024*Data!D$18*(100%+Data!$B$162))</f>
        <v/>
      </c>
      <c r="AB62" s="24" t="str">
        <f>IF($B62="","",'Infiltration &amp; Ventilation'!U62*0.33*'Infiltration &amp; Ventilation'!$D62*D62*0.024*Data!E$18*(100%+Data!$B$162))</f>
        <v/>
      </c>
      <c r="AC62" s="24" t="str">
        <f>IF($B62="","",'Infiltration &amp; Ventilation'!V62*0.33*'Infiltration &amp; Ventilation'!$D62*E62*0.024*Data!F$18*(100%+Data!$B$162))</f>
        <v/>
      </c>
      <c r="AD62" s="24" t="str">
        <f>IF($B62="","",'Infiltration &amp; Ventilation'!W62*0.33*'Infiltration &amp; Ventilation'!$D62*F62*0.024*Data!G$18*(100%+Data!$B$162))</f>
        <v/>
      </c>
      <c r="AE62" s="24" t="str">
        <f>IF($B62="","",'Infiltration &amp; Ventilation'!X62*0.33*'Infiltration &amp; Ventilation'!$D62*G62*0.024*Data!H$18*(100%+Data!$B$162))</f>
        <v/>
      </c>
      <c r="AF62" s="24" t="str">
        <f>IF($B62="","",'Infiltration &amp; Ventilation'!Y62*0.33*'Infiltration &amp; Ventilation'!$D62*H62*0.024*Data!I$18*(100%+Data!$B$162))</f>
        <v/>
      </c>
      <c r="AG62" s="24" t="str">
        <f>IF($B62="","",'Infiltration &amp; Ventilation'!Z62*0.33*'Infiltration &amp; Ventilation'!$D62*I62*0.024*Data!J$18*(100%+Data!$B$162))</f>
        <v/>
      </c>
      <c r="AH62" s="24" t="str">
        <f>IF($B62="","",'Infiltration &amp; Ventilation'!AA62*0.33*'Infiltration &amp; Ventilation'!$D62*J62*0.024*Data!K$18*(100%+Data!$B$162))</f>
        <v/>
      </c>
      <c r="AI62" s="24" t="str">
        <f>IF($B62="","",'Infiltration &amp; Ventilation'!AB62*0.33*'Infiltration &amp; Ventilation'!$D62*K62*0.024*Data!L$18*(100%+Data!$B$162))</f>
        <v/>
      </c>
      <c r="AJ62" s="24" t="str">
        <f>IF($B62="","",'Infiltration &amp; Ventilation'!AC62*0.33*'Infiltration &amp; Ventilation'!$D62*L62*0.024*Data!M$18*(100%+Data!$B$162))</f>
        <v/>
      </c>
      <c r="AK62" s="24" t="str">
        <f>IF($B62="","",'Infiltration &amp; Ventilation'!AD62*0.33*'Infiltration &amp; Ventilation'!$D62*M62*0.024*Data!N$18*(100%+Data!$B$162))</f>
        <v/>
      </c>
      <c r="AL62" s="24" t="str">
        <f>IF($B62="","",'Infiltration &amp; Ventilation'!AE62*0.33*'Infiltration &amp; Ventilation'!$D62*N62*0.024*Data!O$18*(100%+Data!$B$162))</f>
        <v/>
      </c>
      <c r="AM62" s="24" t="str">
        <f>IF($B62="","",'3 INPUT SAP DATA'!$U66*C62*0.024*Data!D$18*(100%+Data!$B$152))</f>
        <v/>
      </c>
      <c r="AN62" s="24" t="str">
        <f>IF($B62="","",'3 INPUT SAP DATA'!$U66*D62*0.024*Data!E$18*(100%+Data!$B$152))</f>
        <v/>
      </c>
      <c r="AO62" s="24" t="str">
        <f>IF($B62="","",'3 INPUT SAP DATA'!$U66*E62*0.024*Data!F$18*(100%+Data!$B$152))</f>
        <v/>
      </c>
      <c r="AP62" s="24" t="str">
        <f>IF($B62="","",'3 INPUT SAP DATA'!$U66*F62*0.024*Data!G$18*(100%+Data!$B$152))</f>
        <v/>
      </c>
      <c r="AQ62" s="24" t="str">
        <f>IF($B62="","",'3 INPUT SAP DATA'!$U66*G62*0.024*Data!H$18*(100%+Data!$B$152))</f>
        <v/>
      </c>
      <c r="AR62" s="24" t="str">
        <f>IF($B62="","",'3 INPUT SAP DATA'!$U66*H62*0.024*Data!I$18*(100%+Data!$B$152))</f>
        <v/>
      </c>
      <c r="AS62" s="24" t="str">
        <f>IF($B62="","",'3 INPUT SAP DATA'!$U66*I62*0.024*Data!J$18*(100%+Data!$B$152))</f>
        <v/>
      </c>
      <c r="AT62" s="24" t="str">
        <f>IF($B62="","",'3 INPUT SAP DATA'!$U66*J62*0.024*Data!K$18*(100%+Data!$B$152))</f>
        <v/>
      </c>
      <c r="AU62" s="24" t="str">
        <f>IF($B62="","",'3 INPUT SAP DATA'!$U66*K62*0.024*Data!L$18*(100%+Data!$B$152))</f>
        <v/>
      </c>
      <c r="AV62" s="24" t="str">
        <f>IF($B62="","",'3 INPUT SAP DATA'!$U66*L62*0.024*Data!M$18*(100%+Data!$B$152))</f>
        <v/>
      </c>
      <c r="AW62" s="24" t="str">
        <f>IF($B62="","",'3 INPUT SAP DATA'!$U66*M62*0.024*Data!N$18*(100%+Data!$B$152))</f>
        <v/>
      </c>
      <c r="AX62" s="24" t="str">
        <f>IF($B62="","",'3 INPUT SAP DATA'!$U66*N62*0.024*Data!O$18*(100%+Data!$B$152))</f>
        <v/>
      </c>
      <c r="AY62" s="24" t="str">
        <f>IF($B62="","",'3 INPUT SAP DATA'!V66*0.024*Data!D$18*Utilisation!BK62)</f>
        <v/>
      </c>
      <c r="AZ62" s="24" t="str">
        <f>IF($B62="","",'3 INPUT SAP DATA'!W66*0.024*Data!E$18*Utilisation!BL62)</f>
        <v/>
      </c>
      <c r="BA62" s="24" t="str">
        <f>IF($B62="","",'3 INPUT SAP DATA'!X66*0.024*Data!F$18*Utilisation!BM62)</f>
        <v/>
      </c>
      <c r="BB62" s="24" t="str">
        <f>IF($B62="","",'3 INPUT SAP DATA'!Y66*0.024*Data!G$18*Utilisation!BN62)</f>
        <v/>
      </c>
      <c r="BC62" s="24" t="str">
        <f>IF($B62="","",'3 INPUT SAP DATA'!Z66*0.024*Data!H$18*Utilisation!BO62)</f>
        <v/>
      </c>
      <c r="BD62" s="24" t="str">
        <f>IF($B62="","",'3 INPUT SAP DATA'!AA66*0.024*Data!I$18*Utilisation!BP62)</f>
        <v/>
      </c>
      <c r="BE62" s="24" t="str">
        <f>IF($B62="","",'3 INPUT SAP DATA'!AB66*0.024*Data!J$18*Utilisation!BQ62)</f>
        <v/>
      </c>
      <c r="BF62" s="24" t="str">
        <f>IF($B62="","",'3 INPUT SAP DATA'!AC66*0.024*Data!K$18*Utilisation!BR62)</f>
        <v/>
      </c>
      <c r="BG62" s="24" t="str">
        <f>IF($B62="","",'3 INPUT SAP DATA'!AD66*0.024*Data!L$18*Utilisation!BS62)</f>
        <v/>
      </c>
      <c r="BH62" s="24" t="str">
        <f>IF($B62="","",'3 INPUT SAP DATA'!AE66*0.024*Data!M$18*Utilisation!BT62)</f>
        <v/>
      </c>
      <c r="BI62" s="24" t="str">
        <f>IF($B62="","",'3 INPUT SAP DATA'!AF66*0.024*Data!N$18*Utilisation!BU62)</f>
        <v/>
      </c>
      <c r="BJ62" s="24" t="str">
        <f>IF($B62="","",'3 INPUT SAP DATA'!AG66*0.024*Data!O$18*Utilisation!BV62)</f>
        <v/>
      </c>
      <c r="BK62" s="24" t="str">
        <f>IF($B62="","",IHG!CI63*0.024*Data!D$18*Utilisation!BK62)</f>
        <v/>
      </c>
      <c r="BL62" s="24" t="str">
        <f>IF($B62="","",IHG!CJ63*0.024*Data!E$18*Utilisation!BL62)</f>
        <v/>
      </c>
      <c r="BM62" s="24" t="str">
        <f>IF($B62="","",IHG!CK63*0.024*Data!F$18*Utilisation!BM62)</f>
        <v/>
      </c>
      <c r="BN62" s="24" t="str">
        <f>IF($B62="","",IHG!CL63*0.024*Data!G$18*Utilisation!BN62)</f>
        <v/>
      </c>
      <c r="BO62" s="24" t="str">
        <f>IF($B62="","",IHG!CM63*0.024*Data!H$18*Utilisation!BO62)</f>
        <v/>
      </c>
      <c r="BP62" s="24" t="str">
        <f>IF($B62="","",IHG!CN63*0.024*Data!I$18*Utilisation!BP62)</f>
        <v/>
      </c>
      <c r="BQ62" s="24" t="str">
        <f>IF($B62="","",IHG!CO63*0.024*Data!J$18*Utilisation!BQ62)</f>
        <v/>
      </c>
      <c r="BR62" s="24" t="str">
        <f>IF($B62="","",IHG!CP63*0.024*Data!K$18*Utilisation!BR62)</f>
        <v/>
      </c>
      <c r="BS62" s="24" t="str">
        <f>IF($B62="","",IHG!CQ63*0.024*Data!L$18*Utilisation!BS62)</f>
        <v/>
      </c>
      <c r="BT62" s="24" t="str">
        <f>IF($B62="","",IHG!CR63*0.024*Data!M$18*Utilisation!BT62)</f>
        <v/>
      </c>
      <c r="BU62" s="24" t="str">
        <f>IF($B62="","",IHG!CS63*0.024*Data!N$18*Utilisation!BU62)</f>
        <v/>
      </c>
      <c r="BV62" s="24" t="str">
        <f>IF($B62="","",IHG!CT63*0.024*Data!O$18*Utilisation!BV62)</f>
        <v/>
      </c>
      <c r="BW62" s="24" t="str">
        <f t="shared" si="80"/>
        <v/>
      </c>
      <c r="BX62" s="24" t="str">
        <f t="shared" si="81"/>
        <v/>
      </c>
      <c r="BY62" s="24" t="str">
        <f t="shared" si="82"/>
        <v/>
      </c>
      <c r="BZ62" s="24" t="str">
        <f t="shared" si="83"/>
        <v/>
      </c>
      <c r="CA62" s="24" t="str">
        <f t="shared" si="84"/>
        <v/>
      </c>
      <c r="CB62" s="24" t="str">
        <f t="shared" si="85"/>
        <v/>
      </c>
      <c r="CC62" s="24" t="str">
        <f t="shared" si="86"/>
        <v/>
      </c>
      <c r="CD62" s="24" t="str">
        <f t="shared" si="87"/>
        <v/>
      </c>
      <c r="CE62" s="24" t="str">
        <f t="shared" si="88"/>
        <v/>
      </c>
      <c r="CF62" s="24" t="str">
        <f t="shared" si="89"/>
        <v/>
      </c>
      <c r="CG62" s="24" t="str">
        <f t="shared" si="90"/>
        <v/>
      </c>
      <c r="CH62" s="24" t="str">
        <f t="shared" si="91"/>
        <v/>
      </c>
      <c r="CI62" s="36"/>
      <c r="CJ62" s="85" t="str">
        <f>IF($B62="","",IF(BW62&lt;(SUM($BW62:$CH62)*Data!$B$170),Data!$B$171,100%))</f>
        <v/>
      </c>
      <c r="CK62" s="85" t="str">
        <f>IF($B62="","",IF(BX62&lt;(SUM($BW62:$CH62)*Data!$B$170),Data!$B$171,100%))</f>
        <v/>
      </c>
      <c r="CL62" s="85" t="str">
        <f>IF($B62="","",IF(BY62&lt;(SUM($BW62:$CH62)*Data!$B$170),Data!$B$171,100%))</f>
        <v/>
      </c>
      <c r="CM62" s="85" t="str">
        <f>IF($B62="","",IF(BZ62&lt;(SUM($BW62:$CH62)*Data!$B$170),Data!$B$171,100%))</f>
        <v/>
      </c>
      <c r="CN62" s="85" t="str">
        <f>IF($B62="","",IF(CA62&lt;(SUM($BW62:$CH62)*Data!$B$170),Data!$B$171,100%))</f>
        <v/>
      </c>
      <c r="CO62" s="85" t="str">
        <f>IF($B62="","",IF(CB62&lt;(SUM($BW62:$CH62)*Data!$B$170),Data!$B$171,100%))</f>
        <v/>
      </c>
      <c r="CP62" s="85" t="str">
        <f>IF($B62="","",IF(CC62&lt;(SUM($BW62:$CH62)*Data!$B$170),Data!$B$171,100%))</f>
        <v/>
      </c>
      <c r="CQ62" s="85" t="str">
        <f>IF($B62="","",IF(CD62&lt;(SUM($BW62:$CH62)*Data!$B$170),Data!$B$171,100%))</f>
        <v/>
      </c>
      <c r="CR62" s="85" t="str">
        <f>IF($B62="","",IF(CE62&lt;(SUM($BW62:$CH62)*Data!$B$170),Data!$B$171,100%))</f>
        <v/>
      </c>
      <c r="CS62" s="85" t="str">
        <f>IF($B62="","",IF(CF62&lt;(SUM($BW62:$CH62)*Data!$B$170),Data!$B$171,100%))</f>
        <v/>
      </c>
      <c r="CT62" s="85" t="str">
        <f>IF($B62="","",IF(CG62&lt;(SUM($BW62:$CH62)*Data!$B$170),Data!$B$171,100%))</f>
        <v/>
      </c>
      <c r="CU62" s="85" t="str">
        <f>IF($B62="","",IF(CH62&lt;(SUM($BW62:$CH62)*Data!$B$170),Data!$B$171,100%))</f>
        <v/>
      </c>
      <c r="CV62" s="39"/>
      <c r="CW62" s="24" t="str">
        <f t="shared" si="92"/>
        <v/>
      </c>
      <c r="CX62" s="24" t="str">
        <f t="shared" si="93"/>
        <v/>
      </c>
      <c r="CY62" s="24" t="str">
        <f t="shared" si="94"/>
        <v/>
      </c>
      <c r="CZ62" s="24" t="str">
        <f t="shared" si="95"/>
        <v/>
      </c>
      <c r="DA62" s="24" t="str">
        <f t="shared" si="96"/>
        <v/>
      </c>
      <c r="DB62" s="24" t="str">
        <f t="shared" si="97"/>
        <v/>
      </c>
      <c r="DC62" s="24" t="str">
        <f t="shared" si="98"/>
        <v/>
      </c>
      <c r="DD62" s="24" t="str">
        <f t="shared" si="99"/>
        <v/>
      </c>
      <c r="DE62" s="24" t="str">
        <f t="shared" si="100"/>
        <v/>
      </c>
      <c r="DF62" s="24" t="str">
        <f t="shared" si="101"/>
        <v/>
      </c>
      <c r="DG62" s="24" t="str">
        <f t="shared" si="102"/>
        <v/>
      </c>
      <c r="DH62" s="24" t="str">
        <f t="shared" si="103"/>
        <v/>
      </c>
      <c r="DI62" s="24" t="str">
        <f t="shared" si="104"/>
        <v/>
      </c>
      <c r="DJ62" s="24" t="str">
        <f t="shared" si="105"/>
        <v/>
      </c>
      <c r="DK62" s="24" t="str">
        <f t="shared" si="106"/>
        <v/>
      </c>
      <c r="DL62" s="24" t="str">
        <f t="shared" si="107"/>
        <v/>
      </c>
      <c r="DM62" s="24" t="str">
        <f t="shared" si="108"/>
        <v/>
      </c>
      <c r="DN62" s="24" t="str">
        <f t="shared" si="109"/>
        <v/>
      </c>
      <c r="DO62" s="24" t="str">
        <f t="shared" si="110"/>
        <v/>
      </c>
      <c r="DP62" s="24" t="str">
        <f t="shared" si="111"/>
        <v/>
      </c>
      <c r="DQ62" s="24" t="str">
        <f t="shared" si="112"/>
        <v/>
      </c>
      <c r="DR62" s="24" t="str">
        <f t="shared" si="113"/>
        <v/>
      </c>
      <c r="DS62" s="24" t="str">
        <f t="shared" si="114"/>
        <v/>
      </c>
      <c r="DT62" s="24" t="str">
        <f t="shared" si="115"/>
        <v/>
      </c>
      <c r="DU62" s="24" t="str">
        <f t="shared" si="116"/>
        <v/>
      </c>
      <c r="DV62" s="24" t="str">
        <f t="shared" si="117"/>
        <v/>
      </c>
      <c r="DW62" s="24" t="str">
        <f t="shared" si="118"/>
        <v/>
      </c>
      <c r="DX62" s="24" t="str">
        <f t="shared" si="119"/>
        <v/>
      </c>
      <c r="DY62" s="24" t="str">
        <f t="shared" si="120"/>
        <v/>
      </c>
      <c r="DZ62" s="24" t="str">
        <f t="shared" si="121"/>
        <v/>
      </c>
      <c r="EA62" s="24" t="str">
        <f t="shared" si="122"/>
        <v/>
      </c>
      <c r="EB62" s="24" t="str">
        <f t="shared" si="123"/>
        <v/>
      </c>
      <c r="EC62" s="24" t="str">
        <f t="shared" si="124"/>
        <v/>
      </c>
      <c r="ED62" s="24" t="str">
        <f t="shared" si="125"/>
        <v/>
      </c>
      <c r="EE62" s="24" t="str">
        <f t="shared" si="126"/>
        <v/>
      </c>
      <c r="EF62" s="24" t="str">
        <f t="shared" si="129"/>
        <v/>
      </c>
      <c r="EG62" s="24" t="str">
        <f t="shared" si="130"/>
        <v/>
      </c>
      <c r="EH62" s="24" t="str">
        <f t="shared" si="131"/>
        <v/>
      </c>
      <c r="EI62" s="85" t="str">
        <f t="shared" si="132"/>
        <v/>
      </c>
      <c r="EJ62" s="85" t="str">
        <f>IF($B62="","",MAX(0,EI62-Data!$B$166))</f>
        <v/>
      </c>
      <c r="EK62" s="88" t="str">
        <f>IF($B62="","",IF($EJ62&gt;0,
AY62*($EG62*Data!$B$166/$EH62),
AY62))</f>
        <v/>
      </c>
      <c r="EL62" s="88" t="str">
        <f>IF($B62="","",IF($EJ62&gt;0,
AZ62*($EG62*Data!$B$166/$EH62),
AZ62))</f>
        <v/>
      </c>
      <c r="EM62" s="88" t="str">
        <f>IF($B62="","",IF($EJ62&gt;0,
BA62*($EG62*Data!$B$166/$EH62),
BA62))</f>
        <v/>
      </c>
      <c r="EN62" s="88" t="str">
        <f>IF($B62="","",IF($EJ62&gt;0,
BB62*($EG62*Data!$B$166/$EH62),
BB62))</f>
        <v/>
      </c>
      <c r="EO62" s="88" t="str">
        <f>IF($B62="","",IF($EJ62&gt;0,
BC62*($EG62*Data!$B$166/$EH62),
BC62))</f>
        <v/>
      </c>
      <c r="EP62" s="88" t="str">
        <f>IF($B62="","",IF($EJ62&gt;0,
BD62*($EG62*Data!$B$166/$EH62),
BD62))</f>
        <v/>
      </c>
      <c r="EQ62" s="88" t="str">
        <f>IF($B62="","",IF($EJ62&gt;0,
BE62*($EG62*Data!$B$166/$EH62),
BE62))</f>
        <v/>
      </c>
      <c r="ER62" s="88" t="str">
        <f>IF($B62="","",IF($EJ62&gt;0,
BF62*($EG62*Data!$B$166/$EH62),
BF62))</f>
        <v/>
      </c>
      <c r="ES62" s="88" t="str">
        <f>IF($B62="","",IF($EJ62&gt;0,
BG62*($EG62*Data!$B$166/$EH62),
BG62))</f>
        <v/>
      </c>
      <c r="ET62" s="88" t="str">
        <f>IF($B62="","",IF($EJ62&gt;0,
BH62*($EG62*Data!$B$166/$EH62),
BH62))</f>
        <v/>
      </c>
      <c r="EU62" s="88" t="str">
        <f>IF($B62="","",IF($EJ62&gt;0,
BI62*($EG62*Data!$B$166/$EH62),
BI62))</f>
        <v/>
      </c>
      <c r="EV62" s="88" t="str">
        <f>IF($B62="","",IF($EJ62&gt;0,
BJ62*($EG62*Data!$B$166/$EH62),
BJ62))</f>
        <v/>
      </c>
      <c r="EW62" s="88" t="str">
        <f t="shared" si="127"/>
        <v/>
      </c>
      <c r="EX62" s="85" t="str">
        <f t="shared" si="128"/>
        <v/>
      </c>
      <c r="EY62" s="24" t="str">
        <f t="shared" si="133"/>
        <v/>
      </c>
      <c r="EZ62" s="24" t="str">
        <f t="shared" si="134"/>
        <v/>
      </c>
      <c r="FA62" s="24" t="str">
        <f t="shared" si="135"/>
        <v/>
      </c>
      <c r="FB62" s="24" t="str">
        <f t="shared" si="136"/>
        <v/>
      </c>
      <c r="FC62" s="24" t="str">
        <f t="shared" si="137"/>
        <v/>
      </c>
      <c r="FD62" s="24" t="str">
        <f t="shared" si="138"/>
        <v/>
      </c>
      <c r="FE62" s="24" t="str">
        <f t="shared" si="139"/>
        <v/>
      </c>
      <c r="FF62" s="24" t="str">
        <f t="shared" si="140"/>
        <v/>
      </c>
      <c r="FG62" s="24" t="str">
        <f t="shared" si="141"/>
        <v/>
      </c>
      <c r="FH62" s="24" t="str">
        <f t="shared" si="142"/>
        <v/>
      </c>
      <c r="FI62" s="24" t="str">
        <f t="shared" si="143"/>
        <v/>
      </c>
      <c r="FJ62" s="24" t="str">
        <f t="shared" si="144"/>
        <v/>
      </c>
      <c r="FK62" s="24" t="str">
        <f t="shared" si="145"/>
        <v/>
      </c>
      <c r="FL62" s="24" t="str">
        <f t="shared" si="146"/>
        <v/>
      </c>
      <c r="FM62" s="24" t="str">
        <f t="shared" si="147"/>
        <v/>
      </c>
      <c r="FN62" s="24" t="str">
        <f t="shared" si="148"/>
        <v/>
      </c>
      <c r="FO62" s="24" t="str">
        <f t="shared" si="149"/>
        <v/>
      </c>
      <c r="FP62" s="24" t="str">
        <f t="shared" si="150"/>
        <v/>
      </c>
      <c r="FQ62" s="24" t="str">
        <f t="shared" si="151"/>
        <v/>
      </c>
      <c r="FR62" s="24" t="str">
        <f t="shared" si="152"/>
        <v/>
      </c>
      <c r="FS62" s="24" t="str">
        <f t="shared" si="153"/>
        <v/>
      </c>
      <c r="FT62" s="24" t="str">
        <f t="shared" si="154"/>
        <v/>
      </c>
      <c r="FU62" s="24" t="str">
        <f t="shared" si="155"/>
        <v/>
      </c>
      <c r="FV62" s="24" t="str">
        <f t="shared" si="156"/>
        <v/>
      </c>
      <c r="FW62" s="24" t="str">
        <f t="shared" si="157"/>
        <v/>
      </c>
      <c r="FX62" s="24" t="str">
        <f t="shared" si="158"/>
        <v/>
      </c>
      <c r="FY62" s="24" t="str">
        <f t="shared" si="159"/>
        <v/>
      </c>
      <c r="FZ62" s="24" t="str">
        <f t="shared" si="160"/>
        <v/>
      </c>
      <c r="GA62" s="24" t="str">
        <f t="shared" si="161"/>
        <v/>
      </c>
      <c r="GB62" s="24" t="str">
        <f t="shared" si="162"/>
        <v/>
      </c>
      <c r="GC62" s="24" t="str">
        <f t="shared" si="163"/>
        <v/>
      </c>
      <c r="GD62" s="24" t="str">
        <f t="shared" si="164"/>
        <v/>
      </c>
      <c r="GE62" s="24" t="str">
        <f t="shared" si="165"/>
        <v/>
      </c>
      <c r="GF62" s="24" t="str">
        <f t="shared" si="166"/>
        <v/>
      </c>
      <c r="GG62" s="24" t="str">
        <f t="shared" si="167"/>
        <v/>
      </c>
      <c r="GH62" s="24" t="str">
        <f t="shared" si="168"/>
        <v/>
      </c>
    </row>
    <row r="63" spans="2:190" s="17" customFormat="1" ht="19.899999999999999" customHeight="1">
      <c r="B63" s="16" t="str">
        <f>IF('3 INPUT SAP DATA'!H67="","",'3 INPUT SAP DATA'!H67)</f>
        <v/>
      </c>
      <c r="C63" s="176" t="str">
        <f>IF($B63="", "", Data!D$22 - INDEX(SAP10TableU1, MATCH('3 INPUT SAP DATA'!$C$6, Data!$C$26:$C$47, 0), MATCH(SHD!BW$8, Data!$D$25:$O$25, 0)))</f>
        <v/>
      </c>
      <c r="D63" s="176" t="str">
        <f>IF($B63="", "", Data!E$22 - INDEX(SAP10TableU1, MATCH('3 INPUT SAP DATA'!$C$6, Data!$C$26:$C$47, 0), MATCH(SHD!BX$8, Data!$D$25:$O$25, 0)))</f>
        <v/>
      </c>
      <c r="E63" s="176" t="str">
        <f>IF($B63="", "", Data!F$22 - INDEX(SAP10TableU1, MATCH('3 INPUT SAP DATA'!$C$6, Data!$C$26:$C$47, 0), MATCH(SHD!BY$8, Data!$D$25:$O$25, 0)))</f>
        <v/>
      </c>
      <c r="F63" s="176" t="str">
        <f>IF($B63="", "", Data!G$22 - INDEX(SAP10TableU1, MATCH('3 INPUT SAP DATA'!$C$6, Data!$C$26:$C$47, 0), MATCH(SHD!BZ$8, Data!$D$25:$O$25, 0)))</f>
        <v/>
      </c>
      <c r="G63" s="176" t="str">
        <f>IF($B63="", "", Data!H$22 - INDEX(SAP10TableU1, MATCH('3 INPUT SAP DATA'!$C$6, Data!$C$26:$C$47, 0), MATCH(SHD!CA$8, Data!$D$25:$O$25, 0)))</f>
        <v/>
      </c>
      <c r="H63" s="176" t="str">
        <f>IF($B63="", "", Data!I$22 - INDEX(SAP10TableU1, MATCH('3 INPUT SAP DATA'!$C$6, Data!$C$26:$C$47, 0), MATCH(SHD!CB$8, Data!$D$25:$O$25, 0)))</f>
        <v/>
      </c>
      <c r="I63" s="176" t="str">
        <f>IF($B63="", "", Data!J$22 - INDEX(SAP10TableU1, MATCH('3 INPUT SAP DATA'!$C$6, Data!$C$26:$C$47, 0), MATCH(SHD!CC$8, Data!$D$25:$O$25, 0)))</f>
        <v/>
      </c>
      <c r="J63" s="176" t="str">
        <f>IF($B63="", "", Data!K$22 - INDEX(SAP10TableU1, MATCH('3 INPUT SAP DATA'!$C$6, Data!$C$26:$C$47, 0), MATCH(SHD!CD$8, Data!$D$25:$O$25, 0)))</f>
        <v/>
      </c>
      <c r="K63" s="176" t="str">
        <f>IF($B63="", "", Data!L$22 - INDEX(SAP10TableU1, MATCH('3 INPUT SAP DATA'!$C$6, Data!$C$26:$C$47, 0), MATCH(SHD!CE$8, Data!$D$25:$O$25, 0)))</f>
        <v/>
      </c>
      <c r="L63" s="176" t="str">
        <f>IF($B63="", "", Data!M$22 - INDEX(SAP10TableU1, MATCH('3 INPUT SAP DATA'!$C$6, Data!$C$26:$C$47, 0), MATCH(SHD!CF$8, Data!$D$25:$O$25, 0)))</f>
        <v/>
      </c>
      <c r="M63" s="176" t="str">
        <f>IF($B63="", "", Data!N$22 - INDEX(SAP10TableU1, MATCH('3 INPUT SAP DATA'!$C$6, Data!$C$26:$C$47, 0), MATCH(SHD!CG$8, Data!$D$25:$O$25, 0)))</f>
        <v/>
      </c>
      <c r="N63" s="176" t="str">
        <f>IF($B63="", "", Data!O$22 - INDEX(SAP10TableU1, MATCH('3 INPUT SAP DATA'!$C$6, Data!$C$26:$C$47, 0), MATCH(SHD!CH$8, Data!$D$25:$O$25, 0)))</f>
        <v/>
      </c>
      <c r="O63" s="24" t="str">
        <f>IF($B63="","",'Infiltration &amp; Ventilation'!H63*0.33*'Infiltration &amp; Ventilation'!$D63*C63*0.024*Data!D$18)</f>
        <v/>
      </c>
      <c r="P63" s="24" t="str">
        <f>IF($B63="","",'Infiltration &amp; Ventilation'!I63*0.33*'Infiltration &amp; Ventilation'!$D63*D63*0.024*Data!E$18)</f>
        <v/>
      </c>
      <c r="Q63" s="24" t="str">
        <f>IF($B63="","",'Infiltration &amp; Ventilation'!J63*0.33*'Infiltration &amp; Ventilation'!$D63*E63*0.024*Data!F$18)</f>
        <v/>
      </c>
      <c r="R63" s="24" t="str">
        <f>IF($B63="","",'Infiltration &amp; Ventilation'!K63*0.33*'Infiltration &amp; Ventilation'!$D63*F63*0.024*Data!G$18)</f>
        <v/>
      </c>
      <c r="S63" s="24" t="str">
        <f>IF($B63="","",'Infiltration &amp; Ventilation'!L63*0.33*'Infiltration &amp; Ventilation'!$D63*G63*0.024*Data!H$18)</f>
        <v/>
      </c>
      <c r="T63" s="24" t="str">
        <f>IF($B63="","",'Infiltration &amp; Ventilation'!M63*0.33*'Infiltration &amp; Ventilation'!$D63*H63*0.024*Data!I$18)</f>
        <v/>
      </c>
      <c r="U63" s="24" t="str">
        <f>IF($B63="","",'Infiltration &amp; Ventilation'!N63*0.33*'Infiltration &amp; Ventilation'!$D63*I63*0.024*Data!J$18)</f>
        <v/>
      </c>
      <c r="V63" s="24" t="str">
        <f>IF($B63="","",'Infiltration &amp; Ventilation'!O63*0.33*'Infiltration &amp; Ventilation'!$D63*J63*0.024*Data!K$18)</f>
        <v/>
      </c>
      <c r="W63" s="24" t="str">
        <f>IF($B63="","",'Infiltration &amp; Ventilation'!P63*0.33*'Infiltration &amp; Ventilation'!$D63*K63*0.024*Data!L$18)</f>
        <v/>
      </c>
      <c r="X63" s="24" t="str">
        <f>IF($B63="","",'Infiltration &amp; Ventilation'!Q63*0.33*'Infiltration &amp; Ventilation'!$D63*L63*0.024*Data!M$18)</f>
        <v/>
      </c>
      <c r="Y63" s="24" t="str">
        <f>IF($B63="","",'Infiltration &amp; Ventilation'!R63*0.33*'Infiltration &amp; Ventilation'!$D63*M63*0.024*Data!N$18)</f>
        <v/>
      </c>
      <c r="Z63" s="24" t="str">
        <f>IF($B63="","",'Infiltration &amp; Ventilation'!S63*0.33*'Infiltration &amp; Ventilation'!$D63*N63*0.024*Data!O$18)</f>
        <v/>
      </c>
      <c r="AA63" s="24" t="str">
        <f>IF($B63="","",'Infiltration &amp; Ventilation'!T63*0.33*'Infiltration &amp; Ventilation'!$D63*C63*0.024*Data!D$18*(100%+Data!$B$162))</f>
        <v/>
      </c>
      <c r="AB63" s="24" t="str">
        <f>IF($B63="","",'Infiltration &amp; Ventilation'!U63*0.33*'Infiltration &amp; Ventilation'!$D63*D63*0.024*Data!E$18*(100%+Data!$B$162))</f>
        <v/>
      </c>
      <c r="AC63" s="24" t="str">
        <f>IF($B63="","",'Infiltration &amp; Ventilation'!V63*0.33*'Infiltration &amp; Ventilation'!$D63*E63*0.024*Data!F$18*(100%+Data!$B$162))</f>
        <v/>
      </c>
      <c r="AD63" s="24" t="str">
        <f>IF($B63="","",'Infiltration &amp; Ventilation'!W63*0.33*'Infiltration &amp; Ventilation'!$D63*F63*0.024*Data!G$18*(100%+Data!$B$162))</f>
        <v/>
      </c>
      <c r="AE63" s="24" t="str">
        <f>IF($B63="","",'Infiltration &amp; Ventilation'!X63*0.33*'Infiltration &amp; Ventilation'!$D63*G63*0.024*Data!H$18*(100%+Data!$B$162))</f>
        <v/>
      </c>
      <c r="AF63" s="24" t="str">
        <f>IF($B63="","",'Infiltration &amp; Ventilation'!Y63*0.33*'Infiltration &amp; Ventilation'!$D63*H63*0.024*Data!I$18*(100%+Data!$B$162))</f>
        <v/>
      </c>
      <c r="AG63" s="24" t="str">
        <f>IF($B63="","",'Infiltration &amp; Ventilation'!Z63*0.33*'Infiltration &amp; Ventilation'!$D63*I63*0.024*Data!J$18*(100%+Data!$B$162))</f>
        <v/>
      </c>
      <c r="AH63" s="24" t="str">
        <f>IF($B63="","",'Infiltration &amp; Ventilation'!AA63*0.33*'Infiltration &amp; Ventilation'!$D63*J63*0.024*Data!K$18*(100%+Data!$B$162))</f>
        <v/>
      </c>
      <c r="AI63" s="24" t="str">
        <f>IF($B63="","",'Infiltration &amp; Ventilation'!AB63*0.33*'Infiltration &amp; Ventilation'!$D63*K63*0.024*Data!L$18*(100%+Data!$B$162))</f>
        <v/>
      </c>
      <c r="AJ63" s="24" t="str">
        <f>IF($B63="","",'Infiltration &amp; Ventilation'!AC63*0.33*'Infiltration &amp; Ventilation'!$D63*L63*0.024*Data!M$18*(100%+Data!$B$162))</f>
        <v/>
      </c>
      <c r="AK63" s="24" t="str">
        <f>IF($B63="","",'Infiltration &amp; Ventilation'!AD63*0.33*'Infiltration &amp; Ventilation'!$D63*M63*0.024*Data!N$18*(100%+Data!$B$162))</f>
        <v/>
      </c>
      <c r="AL63" s="24" t="str">
        <f>IF($B63="","",'Infiltration &amp; Ventilation'!AE63*0.33*'Infiltration &amp; Ventilation'!$D63*N63*0.024*Data!O$18*(100%+Data!$B$162))</f>
        <v/>
      </c>
      <c r="AM63" s="24" t="str">
        <f>IF($B63="","",'3 INPUT SAP DATA'!$U67*C63*0.024*Data!D$18*(100%+Data!$B$152))</f>
        <v/>
      </c>
      <c r="AN63" s="24" t="str">
        <f>IF($B63="","",'3 INPUT SAP DATA'!$U67*D63*0.024*Data!E$18*(100%+Data!$B$152))</f>
        <v/>
      </c>
      <c r="AO63" s="24" t="str">
        <f>IF($B63="","",'3 INPUT SAP DATA'!$U67*E63*0.024*Data!F$18*(100%+Data!$B$152))</f>
        <v/>
      </c>
      <c r="AP63" s="24" t="str">
        <f>IF($B63="","",'3 INPUT SAP DATA'!$U67*F63*0.024*Data!G$18*(100%+Data!$B$152))</f>
        <v/>
      </c>
      <c r="AQ63" s="24" t="str">
        <f>IF($B63="","",'3 INPUT SAP DATA'!$U67*G63*0.024*Data!H$18*(100%+Data!$B$152))</f>
        <v/>
      </c>
      <c r="AR63" s="24" t="str">
        <f>IF($B63="","",'3 INPUT SAP DATA'!$U67*H63*0.024*Data!I$18*(100%+Data!$B$152))</f>
        <v/>
      </c>
      <c r="AS63" s="24" t="str">
        <f>IF($B63="","",'3 INPUT SAP DATA'!$U67*I63*0.024*Data!J$18*(100%+Data!$B$152))</f>
        <v/>
      </c>
      <c r="AT63" s="24" t="str">
        <f>IF($B63="","",'3 INPUT SAP DATA'!$U67*J63*0.024*Data!K$18*(100%+Data!$B$152))</f>
        <v/>
      </c>
      <c r="AU63" s="24" t="str">
        <f>IF($B63="","",'3 INPUT SAP DATA'!$U67*K63*0.024*Data!L$18*(100%+Data!$B$152))</f>
        <v/>
      </c>
      <c r="AV63" s="24" t="str">
        <f>IF($B63="","",'3 INPUT SAP DATA'!$U67*L63*0.024*Data!M$18*(100%+Data!$B$152))</f>
        <v/>
      </c>
      <c r="AW63" s="24" t="str">
        <f>IF($B63="","",'3 INPUT SAP DATA'!$U67*M63*0.024*Data!N$18*(100%+Data!$B$152))</f>
        <v/>
      </c>
      <c r="AX63" s="24" t="str">
        <f>IF($B63="","",'3 INPUT SAP DATA'!$U67*N63*0.024*Data!O$18*(100%+Data!$B$152))</f>
        <v/>
      </c>
      <c r="AY63" s="24" t="str">
        <f>IF($B63="","",'3 INPUT SAP DATA'!V67*0.024*Data!D$18*Utilisation!BK63)</f>
        <v/>
      </c>
      <c r="AZ63" s="24" t="str">
        <f>IF($B63="","",'3 INPUT SAP DATA'!W67*0.024*Data!E$18*Utilisation!BL63)</f>
        <v/>
      </c>
      <c r="BA63" s="24" t="str">
        <f>IF($B63="","",'3 INPUT SAP DATA'!X67*0.024*Data!F$18*Utilisation!BM63)</f>
        <v/>
      </c>
      <c r="BB63" s="24" t="str">
        <f>IF($B63="","",'3 INPUT SAP DATA'!Y67*0.024*Data!G$18*Utilisation!BN63)</f>
        <v/>
      </c>
      <c r="BC63" s="24" t="str">
        <f>IF($B63="","",'3 INPUT SAP DATA'!Z67*0.024*Data!H$18*Utilisation!BO63)</f>
        <v/>
      </c>
      <c r="BD63" s="24" t="str">
        <f>IF($B63="","",'3 INPUT SAP DATA'!AA67*0.024*Data!I$18*Utilisation!BP63)</f>
        <v/>
      </c>
      <c r="BE63" s="24" t="str">
        <f>IF($B63="","",'3 INPUT SAP DATA'!AB67*0.024*Data!J$18*Utilisation!BQ63)</f>
        <v/>
      </c>
      <c r="BF63" s="24" t="str">
        <f>IF($B63="","",'3 INPUT SAP DATA'!AC67*0.024*Data!K$18*Utilisation!BR63)</f>
        <v/>
      </c>
      <c r="BG63" s="24" t="str">
        <f>IF($B63="","",'3 INPUT SAP DATA'!AD67*0.024*Data!L$18*Utilisation!BS63)</f>
        <v/>
      </c>
      <c r="BH63" s="24" t="str">
        <f>IF($B63="","",'3 INPUT SAP DATA'!AE67*0.024*Data!M$18*Utilisation!BT63)</f>
        <v/>
      </c>
      <c r="BI63" s="24" t="str">
        <f>IF($B63="","",'3 INPUT SAP DATA'!AF67*0.024*Data!N$18*Utilisation!BU63)</f>
        <v/>
      </c>
      <c r="BJ63" s="24" t="str">
        <f>IF($B63="","",'3 INPUT SAP DATA'!AG67*0.024*Data!O$18*Utilisation!BV63)</f>
        <v/>
      </c>
      <c r="BK63" s="24" t="str">
        <f>IF($B63="","",IHG!CI64*0.024*Data!D$18*Utilisation!BK63)</f>
        <v/>
      </c>
      <c r="BL63" s="24" t="str">
        <f>IF($B63="","",IHG!CJ64*0.024*Data!E$18*Utilisation!BL63)</f>
        <v/>
      </c>
      <c r="BM63" s="24" t="str">
        <f>IF($B63="","",IHG!CK64*0.024*Data!F$18*Utilisation!BM63)</f>
        <v/>
      </c>
      <c r="BN63" s="24" t="str">
        <f>IF($B63="","",IHG!CL64*0.024*Data!G$18*Utilisation!BN63)</f>
        <v/>
      </c>
      <c r="BO63" s="24" t="str">
        <f>IF($B63="","",IHG!CM64*0.024*Data!H$18*Utilisation!BO63)</f>
        <v/>
      </c>
      <c r="BP63" s="24" t="str">
        <f>IF($B63="","",IHG!CN64*0.024*Data!I$18*Utilisation!BP63)</f>
        <v/>
      </c>
      <c r="BQ63" s="24" t="str">
        <f>IF($B63="","",IHG!CO64*0.024*Data!J$18*Utilisation!BQ63)</f>
        <v/>
      </c>
      <c r="BR63" s="24" t="str">
        <f>IF($B63="","",IHG!CP64*0.024*Data!K$18*Utilisation!BR63)</f>
        <v/>
      </c>
      <c r="BS63" s="24" t="str">
        <f>IF($B63="","",IHG!CQ64*0.024*Data!L$18*Utilisation!BS63)</f>
        <v/>
      </c>
      <c r="BT63" s="24" t="str">
        <f>IF($B63="","",IHG!CR64*0.024*Data!M$18*Utilisation!BT63)</f>
        <v/>
      </c>
      <c r="BU63" s="24" t="str">
        <f>IF($B63="","",IHG!CS64*0.024*Data!N$18*Utilisation!BU63)</f>
        <v/>
      </c>
      <c r="BV63" s="24" t="str">
        <f>IF($B63="","",IHG!CT64*0.024*Data!O$18*Utilisation!BV63)</f>
        <v/>
      </c>
      <c r="BW63" s="24" t="str">
        <f t="shared" si="80"/>
        <v/>
      </c>
      <c r="BX63" s="24" t="str">
        <f t="shared" si="81"/>
        <v/>
      </c>
      <c r="BY63" s="24" t="str">
        <f t="shared" si="82"/>
        <v/>
      </c>
      <c r="BZ63" s="24" t="str">
        <f t="shared" si="83"/>
        <v/>
      </c>
      <c r="CA63" s="24" t="str">
        <f t="shared" si="84"/>
        <v/>
      </c>
      <c r="CB63" s="24" t="str">
        <f t="shared" si="85"/>
        <v/>
      </c>
      <c r="CC63" s="24" t="str">
        <f t="shared" si="86"/>
        <v/>
      </c>
      <c r="CD63" s="24" t="str">
        <f t="shared" si="87"/>
        <v/>
      </c>
      <c r="CE63" s="24" t="str">
        <f t="shared" si="88"/>
        <v/>
      </c>
      <c r="CF63" s="24" t="str">
        <f t="shared" si="89"/>
        <v/>
      </c>
      <c r="CG63" s="24" t="str">
        <f t="shared" si="90"/>
        <v/>
      </c>
      <c r="CH63" s="24" t="str">
        <f t="shared" si="91"/>
        <v/>
      </c>
      <c r="CI63" s="36"/>
      <c r="CJ63" s="85" t="str">
        <f>IF($B63="","",IF(BW63&lt;(SUM($BW63:$CH63)*Data!$B$170),Data!$B$171,100%))</f>
        <v/>
      </c>
      <c r="CK63" s="85" t="str">
        <f>IF($B63="","",IF(BX63&lt;(SUM($BW63:$CH63)*Data!$B$170),Data!$B$171,100%))</f>
        <v/>
      </c>
      <c r="CL63" s="85" t="str">
        <f>IF($B63="","",IF(BY63&lt;(SUM($BW63:$CH63)*Data!$B$170),Data!$B$171,100%))</f>
        <v/>
      </c>
      <c r="CM63" s="85" t="str">
        <f>IF($B63="","",IF(BZ63&lt;(SUM($BW63:$CH63)*Data!$B$170),Data!$B$171,100%))</f>
        <v/>
      </c>
      <c r="CN63" s="85" t="str">
        <f>IF($B63="","",IF(CA63&lt;(SUM($BW63:$CH63)*Data!$B$170),Data!$B$171,100%))</f>
        <v/>
      </c>
      <c r="CO63" s="85" t="str">
        <f>IF($B63="","",IF(CB63&lt;(SUM($BW63:$CH63)*Data!$B$170),Data!$B$171,100%))</f>
        <v/>
      </c>
      <c r="CP63" s="85" t="str">
        <f>IF($B63="","",IF(CC63&lt;(SUM($BW63:$CH63)*Data!$B$170),Data!$B$171,100%))</f>
        <v/>
      </c>
      <c r="CQ63" s="85" t="str">
        <f>IF($B63="","",IF(CD63&lt;(SUM($BW63:$CH63)*Data!$B$170),Data!$B$171,100%))</f>
        <v/>
      </c>
      <c r="CR63" s="85" t="str">
        <f>IF($B63="","",IF(CE63&lt;(SUM($BW63:$CH63)*Data!$B$170),Data!$B$171,100%))</f>
        <v/>
      </c>
      <c r="CS63" s="85" t="str">
        <f>IF($B63="","",IF(CF63&lt;(SUM($BW63:$CH63)*Data!$B$170),Data!$B$171,100%))</f>
        <v/>
      </c>
      <c r="CT63" s="85" t="str">
        <f>IF($B63="","",IF(CG63&lt;(SUM($BW63:$CH63)*Data!$B$170),Data!$B$171,100%))</f>
        <v/>
      </c>
      <c r="CU63" s="85" t="str">
        <f>IF($B63="","",IF(CH63&lt;(SUM($BW63:$CH63)*Data!$B$170),Data!$B$171,100%))</f>
        <v/>
      </c>
      <c r="CV63" s="39"/>
      <c r="CW63" s="24" t="str">
        <f t="shared" si="92"/>
        <v/>
      </c>
      <c r="CX63" s="24" t="str">
        <f t="shared" si="93"/>
        <v/>
      </c>
      <c r="CY63" s="24" t="str">
        <f t="shared" si="94"/>
        <v/>
      </c>
      <c r="CZ63" s="24" t="str">
        <f t="shared" si="95"/>
        <v/>
      </c>
      <c r="DA63" s="24" t="str">
        <f t="shared" si="96"/>
        <v/>
      </c>
      <c r="DB63" s="24" t="str">
        <f t="shared" si="97"/>
        <v/>
      </c>
      <c r="DC63" s="24" t="str">
        <f t="shared" si="98"/>
        <v/>
      </c>
      <c r="DD63" s="24" t="str">
        <f t="shared" si="99"/>
        <v/>
      </c>
      <c r="DE63" s="24" t="str">
        <f t="shared" si="100"/>
        <v/>
      </c>
      <c r="DF63" s="24" t="str">
        <f t="shared" si="101"/>
        <v/>
      </c>
      <c r="DG63" s="24" t="str">
        <f t="shared" si="102"/>
        <v/>
      </c>
      <c r="DH63" s="24" t="str">
        <f t="shared" si="103"/>
        <v/>
      </c>
      <c r="DI63" s="24" t="str">
        <f t="shared" si="104"/>
        <v/>
      </c>
      <c r="DJ63" s="24" t="str">
        <f t="shared" si="105"/>
        <v/>
      </c>
      <c r="DK63" s="24" t="str">
        <f t="shared" si="106"/>
        <v/>
      </c>
      <c r="DL63" s="24" t="str">
        <f t="shared" si="107"/>
        <v/>
      </c>
      <c r="DM63" s="24" t="str">
        <f t="shared" si="108"/>
        <v/>
      </c>
      <c r="DN63" s="24" t="str">
        <f t="shared" si="109"/>
        <v/>
      </c>
      <c r="DO63" s="24" t="str">
        <f t="shared" si="110"/>
        <v/>
      </c>
      <c r="DP63" s="24" t="str">
        <f t="shared" si="111"/>
        <v/>
      </c>
      <c r="DQ63" s="24" t="str">
        <f t="shared" si="112"/>
        <v/>
      </c>
      <c r="DR63" s="24" t="str">
        <f t="shared" si="113"/>
        <v/>
      </c>
      <c r="DS63" s="24" t="str">
        <f t="shared" si="114"/>
        <v/>
      </c>
      <c r="DT63" s="24" t="str">
        <f t="shared" si="115"/>
        <v/>
      </c>
      <c r="DU63" s="24" t="str">
        <f t="shared" si="116"/>
        <v/>
      </c>
      <c r="DV63" s="24" t="str">
        <f t="shared" si="117"/>
        <v/>
      </c>
      <c r="DW63" s="24" t="str">
        <f t="shared" si="118"/>
        <v/>
      </c>
      <c r="DX63" s="24" t="str">
        <f t="shared" si="119"/>
        <v/>
      </c>
      <c r="DY63" s="24" t="str">
        <f t="shared" si="120"/>
        <v/>
      </c>
      <c r="DZ63" s="24" t="str">
        <f t="shared" si="121"/>
        <v/>
      </c>
      <c r="EA63" s="24" t="str">
        <f t="shared" si="122"/>
        <v/>
      </c>
      <c r="EB63" s="24" t="str">
        <f t="shared" si="123"/>
        <v/>
      </c>
      <c r="EC63" s="24" t="str">
        <f t="shared" si="124"/>
        <v/>
      </c>
      <c r="ED63" s="24" t="str">
        <f t="shared" si="125"/>
        <v/>
      </c>
      <c r="EE63" s="24" t="str">
        <f t="shared" si="126"/>
        <v/>
      </c>
      <c r="EF63" s="24" t="str">
        <f t="shared" si="129"/>
        <v/>
      </c>
      <c r="EG63" s="24" t="str">
        <f t="shared" si="130"/>
        <v/>
      </c>
      <c r="EH63" s="24" t="str">
        <f t="shared" si="131"/>
        <v/>
      </c>
      <c r="EI63" s="85" t="str">
        <f t="shared" si="132"/>
        <v/>
      </c>
      <c r="EJ63" s="85" t="str">
        <f>IF($B63="","",MAX(0,EI63-Data!$B$166))</f>
        <v/>
      </c>
      <c r="EK63" s="88" t="str">
        <f>IF($B63="","",IF($EJ63&gt;0,
AY63*($EG63*Data!$B$166/$EH63),
AY63))</f>
        <v/>
      </c>
      <c r="EL63" s="88" t="str">
        <f>IF($B63="","",IF($EJ63&gt;0,
AZ63*($EG63*Data!$B$166/$EH63),
AZ63))</f>
        <v/>
      </c>
      <c r="EM63" s="88" t="str">
        <f>IF($B63="","",IF($EJ63&gt;0,
BA63*($EG63*Data!$B$166/$EH63),
BA63))</f>
        <v/>
      </c>
      <c r="EN63" s="88" t="str">
        <f>IF($B63="","",IF($EJ63&gt;0,
BB63*($EG63*Data!$B$166/$EH63),
BB63))</f>
        <v/>
      </c>
      <c r="EO63" s="88" t="str">
        <f>IF($B63="","",IF($EJ63&gt;0,
BC63*($EG63*Data!$B$166/$EH63),
BC63))</f>
        <v/>
      </c>
      <c r="EP63" s="88" t="str">
        <f>IF($B63="","",IF($EJ63&gt;0,
BD63*($EG63*Data!$B$166/$EH63),
BD63))</f>
        <v/>
      </c>
      <c r="EQ63" s="88" t="str">
        <f>IF($B63="","",IF($EJ63&gt;0,
BE63*($EG63*Data!$B$166/$EH63),
BE63))</f>
        <v/>
      </c>
      <c r="ER63" s="88" t="str">
        <f>IF($B63="","",IF($EJ63&gt;0,
BF63*($EG63*Data!$B$166/$EH63),
BF63))</f>
        <v/>
      </c>
      <c r="ES63" s="88" t="str">
        <f>IF($B63="","",IF($EJ63&gt;0,
BG63*($EG63*Data!$B$166/$EH63),
BG63))</f>
        <v/>
      </c>
      <c r="ET63" s="88" t="str">
        <f>IF($B63="","",IF($EJ63&gt;0,
BH63*($EG63*Data!$B$166/$EH63),
BH63))</f>
        <v/>
      </c>
      <c r="EU63" s="88" t="str">
        <f>IF($B63="","",IF($EJ63&gt;0,
BI63*($EG63*Data!$B$166/$EH63),
BI63))</f>
        <v/>
      </c>
      <c r="EV63" s="88" t="str">
        <f>IF($B63="","",IF($EJ63&gt;0,
BJ63*($EG63*Data!$B$166/$EH63),
BJ63))</f>
        <v/>
      </c>
      <c r="EW63" s="88" t="str">
        <f t="shared" si="127"/>
        <v/>
      </c>
      <c r="EX63" s="85" t="str">
        <f t="shared" si="128"/>
        <v/>
      </c>
      <c r="EY63" s="24" t="str">
        <f t="shared" si="133"/>
        <v/>
      </c>
      <c r="EZ63" s="24" t="str">
        <f t="shared" si="134"/>
        <v/>
      </c>
      <c r="FA63" s="24" t="str">
        <f t="shared" si="135"/>
        <v/>
      </c>
      <c r="FB63" s="24" t="str">
        <f t="shared" si="136"/>
        <v/>
      </c>
      <c r="FC63" s="24" t="str">
        <f t="shared" si="137"/>
        <v/>
      </c>
      <c r="FD63" s="24" t="str">
        <f t="shared" si="138"/>
        <v/>
      </c>
      <c r="FE63" s="24" t="str">
        <f t="shared" si="139"/>
        <v/>
      </c>
      <c r="FF63" s="24" t="str">
        <f t="shared" si="140"/>
        <v/>
      </c>
      <c r="FG63" s="24" t="str">
        <f t="shared" si="141"/>
        <v/>
      </c>
      <c r="FH63" s="24" t="str">
        <f t="shared" si="142"/>
        <v/>
      </c>
      <c r="FI63" s="24" t="str">
        <f t="shared" si="143"/>
        <v/>
      </c>
      <c r="FJ63" s="24" t="str">
        <f t="shared" si="144"/>
        <v/>
      </c>
      <c r="FK63" s="24" t="str">
        <f t="shared" si="145"/>
        <v/>
      </c>
      <c r="FL63" s="24" t="str">
        <f t="shared" si="146"/>
        <v/>
      </c>
      <c r="FM63" s="24" t="str">
        <f t="shared" si="147"/>
        <v/>
      </c>
      <c r="FN63" s="24" t="str">
        <f t="shared" si="148"/>
        <v/>
      </c>
      <c r="FO63" s="24" t="str">
        <f t="shared" si="149"/>
        <v/>
      </c>
      <c r="FP63" s="24" t="str">
        <f t="shared" si="150"/>
        <v/>
      </c>
      <c r="FQ63" s="24" t="str">
        <f t="shared" si="151"/>
        <v/>
      </c>
      <c r="FR63" s="24" t="str">
        <f t="shared" si="152"/>
        <v/>
      </c>
      <c r="FS63" s="24" t="str">
        <f t="shared" si="153"/>
        <v/>
      </c>
      <c r="FT63" s="24" t="str">
        <f t="shared" si="154"/>
        <v/>
      </c>
      <c r="FU63" s="24" t="str">
        <f t="shared" si="155"/>
        <v/>
      </c>
      <c r="FV63" s="24" t="str">
        <f t="shared" si="156"/>
        <v/>
      </c>
      <c r="FW63" s="24" t="str">
        <f t="shared" si="157"/>
        <v/>
      </c>
      <c r="FX63" s="24" t="str">
        <f t="shared" si="158"/>
        <v/>
      </c>
      <c r="FY63" s="24" t="str">
        <f t="shared" si="159"/>
        <v/>
      </c>
      <c r="FZ63" s="24" t="str">
        <f t="shared" si="160"/>
        <v/>
      </c>
      <c r="GA63" s="24" t="str">
        <f t="shared" si="161"/>
        <v/>
      </c>
      <c r="GB63" s="24" t="str">
        <f t="shared" si="162"/>
        <v/>
      </c>
      <c r="GC63" s="24" t="str">
        <f t="shared" si="163"/>
        <v/>
      </c>
      <c r="GD63" s="24" t="str">
        <f t="shared" si="164"/>
        <v/>
      </c>
      <c r="GE63" s="24" t="str">
        <f t="shared" si="165"/>
        <v/>
      </c>
      <c r="GF63" s="24" t="str">
        <f t="shared" si="166"/>
        <v/>
      </c>
      <c r="GG63" s="24" t="str">
        <f t="shared" si="167"/>
        <v/>
      </c>
      <c r="GH63" s="24" t="str">
        <f t="shared" si="168"/>
        <v/>
      </c>
    </row>
    <row r="64" spans="2:190" s="17" customFormat="1" ht="19.899999999999999" customHeight="1">
      <c r="B64" s="16" t="str">
        <f>IF('3 INPUT SAP DATA'!H68="","",'3 INPUT SAP DATA'!H68)</f>
        <v/>
      </c>
      <c r="C64" s="176" t="str">
        <f>IF($B64="", "", Data!D$22 - INDEX(SAP10TableU1, MATCH('3 INPUT SAP DATA'!$C$6, Data!$C$26:$C$47, 0), MATCH(SHD!BW$8, Data!$D$25:$O$25, 0)))</f>
        <v/>
      </c>
      <c r="D64" s="176" t="str">
        <f>IF($B64="", "", Data!E$22 - INDEX(SAP10TableU1, MATCH('3 INPUT SAP DATA'!$C$6, Data!$C$26:$C$47, 0), MATCH(SHD!BX$8, Data!$D$25:$O$25, 0)))</f>
        <v/>
      </c>
      <c r="E64" s="176" t="str">
        <f>IF($B64="", "", Data!F$22 - INDEX(SAP10TableU1, MATCH('3 INPUT SAP DATA'!$C$6, Data!$C$26:$C$47, 0), MATCH(SHD!BY$8, Data!$D$25:$O$25, 0)))</f>
        <v/>
      </c>
      <c r="F64" s="176" t="str">
        <f>IF($B64="", "", Data!G$22 - INDEX(SAP10TableU1, MATCH('3 INPUT SAP DATA'!$C$6, Data!$C$26:$C$47, 0), MATCH(SHD!BZ$8, Data!$D$25:$O$25, 0)))</f>
        <v/>
      </c>
      <c r="G64" s="176" t="str">
        <f>IF($B64="", "", Data!H$22 - INDEX(SAP10TableU1, MATCH('3 INPUT SAP DATA'!$C$6, Data!$C$26:$C$47, 0), MATCH(SHD!CA$8, Data!$D$25:$O$25, 0)))</f>
        <v/>
      </c>
      <c r="H64" s="176" t="str">
        <f>IF($B64="", "", Data!I$22 - INDEX(SAP10TableU1, MATCH('3 INPUT SAP DATA'!$C$6, Data!$C$26:$C$47, 0), MATCH(SHD!CB$8, Data!$D$25:$O$25, 0)))</f>
        <v/>
      </c>
      <c r="I64" s="176" t="str">
        <f>IF($B64="", "", Data!J$22 - INDEX(SAP10TableU1, MATCH('3 INPUT SAP DATA'!$C$6, Data!$C$26:$C$47, 0), MATCH(SHD!CC$8, Data!$D$25:$O$25, 0)))</f>
        <v/>
      </c>
      <c r="J64" s="176" t="str">
        <f>IF($B64="", "", Data!K$22 - INDEX(SAP10TableU1, MATCH('3 INPUT SAP DATA'!$C$6, Data!$C$26:$C$47, 0), MATCH(SHD!CD$8, Data!$D$25:$O$25, 0)))</f>
        <v/>
      </c>
      <c r="K64" s="176" t="str">
        <f>IF($B64="", "", Data!L$22 - INDEX(SAP10TableU1, MATCH('3 INPUT SAP DATA'!$C$6, Data!$C$26:$C$47, 0), MATCH(SHD!CE$8, Data!$D$25:$O$25, 0)))</f>
        <v/>
      </c>
      <c r="L64" s="176" t="str">
        <f>IF($B64="", "", Data!M$22 - INDEX(SAP10TableU1, MATCH('3 INPUT SAP DATA'!$C$6, Data!$C$26:$C$47, 0), MATCH(SHD!CF$8, Data!$D$25:$O$25, 0)))</f>
        <v/>
      </c>
      <c r="M64" s="176" t="str">
        <f>IF($B64="", "", Data!N$22 - INDEX(SAP10TableU1, MATCH('3 INPUT SAP DATA'!$C$6, Data!$C$26:$C$47, 0), MATCH(SHD!CG$8, Data!$D$25:$O$25, 0)))</f>
        <v/>
      </c>
      <c r="N64" s="176" t="str">
        <f>IF($B64="", "", Data!O$22 - INDEX(SAP10TableU1, MATCH('3 INPUT SAP DATA'!$C$6, Data!$C$26:$C$47, 0), MATCH(SHD!CH$8, Data!$D$25:$O$25, 0)))</f>
        <v/>
      </c>
      <c r="O64" s="24" t="str">
        <f>IF($B64="","",'Infiltration &amp; Ventilation'!H64*0.33*'Infiltration &amp; Ventilation'!$D64*C64*0.024*Data!D$18)</f>
        <v/>
      </c>
      <c r="P64" s="24" t="str">
        <f>IF($B64="","",'Infiltration &amp; Ventilation'!I64*0.33*'Infiltration &amp; Ventilation'!$D64*D64*0.024*Data!E$18)</f>
        <v/>
      </c>
      <c r="Q64" s="24" t="str">
        <f>IF($B64="","",'Infiltration &amp; Ventilation'!J64*0.33*'Infiltration &amp; Ventilation'!$D64*E64*0.024*Data!F$18)</f>
        <v/>
      </c>
      <c r="R64" s="24" t="str">
        <f>IF($B64="","",'Infiltration &amp; Ventilation'!K64*0.33*'Infiltration &amp; Ventilation'!$D64*F64*0.024*Data!G$18)</f>
        <v/>
      </c>
      <c r="S64" s="24" t="str">
        <f>IF($B64="","",'Infiltration &amp; Ventilation'!L64*0.33*'Infiltration &amp; Ventilation'!$D64*G64*0.024*Data!H$18)</f>
        <v/>
      </c>
      <c r="T64" s="24" t="str">
        <f>IF($B64="","",'Infiltration &amp; Ventilation'!M64*0.33*'Infiltration &amp; Ventilation'!$D64*H64*0.024*Data!I$18)</f>
        <v/>
      </c>
      <c r="U64" s="24" t="str">
        <f>IF($B64="","",'Infiltration &amp; Ventilation'!N64*0.33*'Infiltration &amp; Ventilation'!$D64*I64*0.024*Data!J$18)</f>
        <v/>
      </c>
      <c r="V64" s="24" t="str">
        <f>IF($B64="","",'Infiltration &amp; Ventilation'!O64*0.33*'Infiltration &amp; Ventilation'!$D64*J64*0.024*Data!K$18)</f>
        <v/>
      </c>
      <c r="W64" s="24" t="str">
        <f>IF($B64="","",'Infiltration &amp; Ventilation'!P64*0.33*'Infiltration &amp; Ventilation'!$D64*K64*0.024*Data!L$18)</f>
        <v/>
      </c>
      <c r="X64" s="24" t="str">
        <f>IF($B64="","",'Infiltration &amp; Ventilation'!Q64*0.33*'Infiltration &amp; Ventilation'!$D64*L64*0.024*Data!M$18)</f>
        <v/>
      </c>
      <c r="Y64" s="24" t="str">
        <f>IF($B64="","",'Infiltration &amp; Ventilation'!R64*0.33*'Infiltration &amp; Ventilation'!$D64*M64*0.024*Data!N$18)</f>
        <v/>
      </c>
      <c r="Z64" s="24" t="str">
        <f>IF($B64="","",'Infiltration &amp; Ventilation'!S64*0.33*'Infiltration &amp; Ventilation'!$D64*N64*0.024*Data!O$18)</f>
        <v/>
      </c>
      <c r="AA64" s="24" t="str">
        <f>IF($B64="","",'Infiltration &amp; Ventilation'!T64*0.33*'Infiltration &amp; Ventilation'!$D64*C64*0.024*Data!D$18*(100%+Data!$B$162))</f>
        <v/>
      </c>
      <c r="AB64" s="24" t="str">
        <f>IF($B64="","",'Infiltration &amp; Ventilation'!U64*0.33*'Infiltration &amp; Ventilation'!$D64*D64*0.024*Data!E$18*(100%+Data!$B$162))</f>
        <v/>
      </c>
      <c r="AC64" s="24" t="str">
        <f>IF($B64="","",'Infiltration &amp; Ventilation'!V64*0.33*'Infiltration &amp; Ventilation'!$D64*E64*0.024*Data!F$18*(100%+Data!$B$162))</f>
        <v/>
      </c>
      <c r="AD64" s="24" t="str">
        <f>IF($B64="","",'Infiltration &amp; Ventilation'!W64*0.33*'Infiltration &amp; Ventilation'!$D64*F64*0.024*Data!G$18*(100%+Data!$B$162))</f>
        <v/>
      </c>
      <c r="AE64" s="24" t="str">
        <f>IF($B64="","",'Infiltration &amp; Ventilation'!X64*0.33*'Infiltration &amp; Ventilation'!$D64*G64*0.024*Data!H$18*(100%+Data!$B$162))</f>
        <v/>
      </c>
      <c r="AF64" s="24" t="str">
        <f>IF($B64="","",'Infiltration &amp; Ventilation'!Y64*0.33*'Infiltration &amp; Ventilation'!$D64*H64*0.024*Data!I$18*(100%+Data!$B$162))</f>
        <v/>
      </c>
      <c r="AG64" s="24" t="str">
        <f>IF($B64="","",'Infiltration &amp; Ventilation'!Z64*0.33*'Infiltration &amp; Ventilation'!$D64*I64*0.024*Data!J$18*(100%+Data!$B$162))</f>
        <v/>
      </c>
      <c r="AH64" s="24" t="str">
        <f>IF($B64="","",'Infiltration &amp; Ventilation'!AA64*0.33*'Infiltration &amp; Ventilation'!$D64*J64*0.024*Data!K$18*(100%+Data!$B$162))</f>
        <v/>
      </c>
      <c r="AI64" s="24" t="str">
        <f>IF($B64="","",'Infiltration &amp; Ventilation'!AB64*0.33*'Infiltration &amp; Ventilation'!$D64*K64*0.024*Data!L$18*(100%+Data!$B$162))</f>
        <v/>
      </c>
      <c r="AJ64" s="24" t="str">
        <f>IF($B64="","",'Infiltration &amp; Ventilation'!AC64*0.33*'Infiltration &amp; Ventilation'!$D64*L64*0.024*Data!M$18*(100%+Data!$B$162))</f>
        <v/>
      </c>
      <c r="AK64" s="24" t="str">
        <f>IF($B64="","",'Infiltration &amp; Ventilation'!AD64*0.33*'Infiltration &amp; Ventilation'!$D64*M64*0.024*Data!N$18*(100%+Data!$B$162))</f>
        <v/>
      </c>
      <c r="AL64" s="24" t="str">
        <f>IF($B64="","",'Infiltration &amp; Ventilation'!AE64*0.33*'Infiltration &amp; Ventilation'!$D64*N64*0.024*Data!O$18*(100%+Data!$B$162))</f>
        <v/>
      </c>
      <c r="AM64" s="24" t="str">
        <f>IF($B64="","",'3 INPUT SAP DATA'!$U68*C64*0.024*Data!D$18*(100%+Data!$B$152))</f>
        <v/>
      </c>
      <c r="AN64" s="24" t="str">
        <f>IF($B64="","",'3 INPUT SAP DATA'!$U68*D64*0.024*Data!E$18*(100%+Data!$B$152))</f>
        <v/>
      </c>
      <c r="AO64" s="24" t="str">
        <f>IF($B64="","",'3 INPUT SAP DATA'!$U68*E64*0.024*Data!F$18*(100%+Data!$B$152))</f>
        <v/>
      </c>
      <c r="AP64" s="24" t="str">
        <f>IF($B64="","",'3 INPUT SAP DATA'!$U68*F64*0.024*Data!G$18*(100%+Data!$B$152))</f>
        <v/>
      </c>
      <c r="AQ64" s="24" t="str">
        <f>IF($B64="","",'3 INPUT SAP DATA'!$U68*G64*0.024*Data!H$18*(100%+Data!$B$152))</f>
        <v/>
      </c>
      <c r="AR64" s="24" t="str">
        <f>IF($B64="","",'3 INPUT SAP DATA'!$U68*H64*0.024*Data!I$18*(100%+Data!$B$152))</f>
        <v/>
      </c>
      <c r="AS64" s="24" t="str">
        <f>IF($B64="","",'3 INPUT SAP DATA'!$U68*I64*0.024*Data!J$18*(100%+Data!$B$152))</f>
        <v/>
      </c>
      <c r="AT64" s="24" t="str">
        <f>IF($B64="","",'3 INPUT SAP DATA'!$U68*J64*0.024*Data!K$18*(100%+Data!$B$152))</f>
        <v/>
      </c>
      <c r="AU64" s="24" t="str">
        <f>IF($B64="","",'3 INPUT SAP DATA'!$U68*K64*0.024*Data!L$18*(100%+Data!$B$152))</f>
        <v/>
      </c>
      <c r="AV64" s="24" t="str">
        <f>IF($B64="","",'3 INPUT SAP DATA'!$U68*L64*0.024*Data!M$18*(100%+Data!$B$152))</f>
        <v/>
      </c>
      <c r="AW64" s="24" t="str">
        <f>IF($B64="","",'3 INPUT SAP DATA'!$U68*M64*0.024*Data!N$18*(100%+Data!$B$152))</f>
        <v/>
      </c>
      <c r="AX64" s="24" t="str">
        <f>IF($B64="","",'3 INPUT SAP DATA'!$U68*N64*0.024*Data!O$18*(100%+Data!$B$152))</f>
        <v/>
      </c>
      <c r="AY64" s="24" t="str">
        <f>IF($B64="","",'3 INPUT SAP DATA'!V68*0.024*Data!D$18*Utilisation!BK64)</f>
        <v/>
      </c>
      <c r="AZ64" s="24" t="str">
        <f>IF($B64="","",'3 INPUT SAP DATA'!W68*0.024*Data!E$18*Utilisation!BL64)</f>
        <v/>
      </c>
      <c r="BA64" s="24" t="str">
        <f>IF($B64="","",'3 INPUT SAP DATA'!X68*0.024*Data!F$18*Utilisation!BM64)</f>
        <v/>
      </c>
      <c r="BB64" s="24" t="str">
        <f>IF($B64="","",'3 INPUT SAP DATA'!Y68*0.024*Data!G$18*Utilisation!BN64)</f>
        <v/>
      </c>
      <c r="BC64" s="24" t="str">
        <f>IF($B64="","",'3 INPUT SAP DATA'!Z68*0.024*Data!H$18*Utilisation!BO64)</f>
        <v/>
      </c>
      <c r="BD64" s="24" t="str">
        <f>IF($B64="","",'3 INPUT SAP DATA'!AA68*0.024*Data!I$18*Utilisation!BP64)</f>
        <v/>
      </c>
      <c r="BE64" s="24" t="str">
        <f>IF($B64="","",'3 INPUT SAP DATA'!AB68*0.024*Data!J$18*Utilisation!BQ64)</f>
        <v/>
      </c>
      <c r="BF64" s="24" t="str">
        <f>IF($B64="","",'3 INPUT SAP DATA'!AC68*0.024*Data!K$18*Utilisation!BR64)</f>
        <v/>
      </c>
      <c r="BG64" s="24" t="str">
        <f>IF($B64="","",'3 INPUT SAP DATA'!AD68*0.024*Data!L$18*Utilisation!BS64)</f>
        <v/>
      </c>
      <c r="BH64" s="24" t="str">
        <f>IF($B64="","",'3 INPUT SAP DATA'!AE68*0.024*Data!M$18*Utilisation!BT64)</f>
        <v/>
      </c>
      <c r="BI64" s="24" t="str">
        <f>IF($B64="","",'3 INPUT SAP DATA'!AF68*0.024*Data!N$18*Utilisation!BU64)</f>
        <v/>
      </c>
      <c r="BJ64" s="24" t="str">
        <f>IF($B64="","",'3 INPUT SAP DATA'!AG68*0.024*Data!O$18*Utilisation!BV64)</f>
        <v/>
      </c>
      <c r="BK64" s="24" t="str">
        <f>IF($B64="","",IHG!CI65*0.024*Data!D$18*Utilisation!BK64)</f>
        <v/>
      </c>
      <c r="BL64" s="24" t="str">
        <f>IF($B64="","",IHG!CJ65*0.024*Data!E$18*Utilisation!BL64)</f>
        <v/>
      </c>
      <c r="BM64" s="24" t="str">
        <f>IF($B64="","",IHG!CK65*0.024*Data!F$18*Utilisation!BM64)</f>
        <v/>
      </c>
      <c r="BN64" s="24" t="str">
        <f>IF($B64="","",IHG!CL65*0.024*Data!G$18*Utilisation!BN64)</f>
        <v/>
      </c>
      <c r="BO64" s="24" t="str">
        <f>IF($B64="","",IHG!CM65*0.024*Data!H$18*Utilisation!BO64)</f>
        <v/>
      </c>
      <c r="BP64" s="24" t="str">
        <f>IF($B64="","",IHG!CN65*0.024*Data!I$18*Utilisation!BP64)</f>
        <v/>
      </c>
      <c r="BQ64" s="24" t="str">
        <f>IF($B64="","",IHG!CO65*0.024*Data!J$18*Utilisation!BQ64)</f>
        <v/>
      </c>
      <c r="BR64" s="24" t="str">
        <f>IF($B64="","",IHG!CP65*0.024*Data!K$18*Utilisation!BR64)</f>
        <v/>
      </c>
      <c r="BS64" s="24" t="str">
        <f>IF($B64="","",IHG!CQ65*0.024*Data!L$18*Utilisation!BS64)</f>
        <v/>
      </c>
      <c r="BT64" s="24" t="str">
        <f>IF($B64="","",IHG!CR65*0.024*Data!M$18*Utilisation!BT64)</f>
        <v/>
      </c>
      <c r="BU64" s="24" t="str">
        <f>IF($B64="","",IHG!CS65*0.024*Data!N$18*Utilisation!BU64)</f>
        <v/>
      </c>
      <c r="BV64" s="24" t="str">
        <f>IF($B64="","",IHG!CT65*0.024*Data!O$18*Utilisation!BV64)</f>
        <v/>
      </c>
      <c r="BW64" s="24" t="str">
        <f t="shared" si="80"/>
        <v/>
      </c>
      <c r="BX64" s="24" t="str">
        <f t="shared" si="81"/>
        <v/>
      </c>
      <c r="BY64" s="24" t="str">
        <f t="shared" si="82"/>
        <v/>
      </c>
      <c r="BZ64" s="24" t="str">
        <f t="shared" si="83"/>
        <v/>
      </c>
      <c r="CA64" s="24" t="str">
        <f t="shared" si="84"/>
        <v/>
      </c>
      <c r="CB64" s="24" t="str">
        <f t="shared" si="85"/>
        <v/>
      </c>
      <c r="CC64" s="24" t="str">
        <f t="shared" si="86"/>
        <v/>
      </c>
      <c r="CD64" s="24" t="str">
        <f t="shared" si="87"/>
        <v/>
      </c>
      <c r="CE64" s="24" t="str">
        <f t="shared" si="88"/>
        <v/>
      </c>
      <c r="CF64" s="24" t="str">
        <f t="shared" si="89"/>
        <v/>
      </c>
      <c r="CG64" s="24" t="str">
        <f t="shared" si="90"/>
        <v/>
      </c>
      <c r="CH64" s="24" t="str">
        <f t="shared" si="91"/>
        <v/>
      </c>
      <c r="CI64" s="36"/>
      <c r="CJ64" s="85" t="str">
        <f>IF($B64="","",IF(BW64&lt;(SUM($BW64:$CH64)*Data!$B$170),Data!$B$171,100%))</f>
        <v/>
      </c>
      <c r="CK64" s="85" t="str">
        <f>IF($B64="","",IF(BX64&lt;(SUM($BW64:$CH64)*Data!$B$170),Data!$B$171,100%))</f>
        <v/>
      </c>
      <c r="CL64" s="85" t="str">
        <f>IF($B64="","",IF(BY64&lt;(SUM($BW64:$CH64)*Data!$B$170),Data!$B$171,100%))</f>
        <v/>
      </c>
      <c r="CM64" s="85" t="str">
        <f>IF($B64="","",IF(BZ64&lt;(SUM($BW64:$CH64)*Data!$B$170),Data!$B$171,100%))</f>
        <v/>
      </c>
      <c r="CN64" s="85" t="str">
        <f>IF($B64="","",IF(CA64&lt;(SUM($BW64:$CH64)*Data!$B$170),Data!$B$171,100%))</f>
        <v/>
      </c>
      <c r="CO64" s="85" t="str">
        <f>IF($B64="","",IF(CB64&lt;(SUM($BW64:$CH64)*Data!$B$170),Data!$B$171,100%))</f>
        <v/>
      </c>
      <c r="CP64" s="85" t="str">
        <f>IF($B64="","",IF(CC64&lt;(SUM($BW64:$CH64)*Data!$B$170),Data!$B$171,100%))</f>
        <v/>
      </c>
      <c r="CQ64" s="85" t="str">
        <f>IF($B64="","",IF(CD64&lt;(SUM($BW64:$CH64)*Data!$B$170),Data!$B$171,100%))</f>
        <v/>
      </c>
      <c r="CR64" s="85" t="str">
        <f>IF($B64="","",IF(CE64&lt;(SUM($BW64:$CH64)*Data!$B$170),Data!$B$171,100%))</f>
        <v/>
      </c>
      <c r="CS64" s="85" t="str">
        <f>IF($B64="","",IF(CF64&lt;(SUM($BW64:$CH64)*Data!$B$170),Data!$B$171,100%))</f>
        <v/>
      </c>
      <c r="CT64" s="85" t="str">
        <f>IF($B64="","",IF(CG64&lt;(SUM($BW64:$CH64)*Data!$B$170),Data!$B$171,100%))</f>
        <v/>
      </c>
      <c r="CU64" s="85" t="str">
        <f>IF($B64="","",IF(CH64&lt;(SUM($BW64:$CH64)*Data!$B$170),Data!$B$171,100%))</f>
        <v/>
      </c>
      <c r="CV64" s="39"/>
      <c r="CW64" s="24" t="str">
        <f t="shared" si="92"/>
        <v/>
      </c>
      <c r="CX64" s="24" t="str">
        <f t="shared" si="93"/>
        <v/>
      </c>
      <c r="CY64" s="24" t="str">
        <f t="shared" si="94"/>
        <v/>
      </c>
      <c r="CZ64" s="24" t="str">
        <f t="shared" si="95"/>
        <v/>
      </c>
      <c r="DA64" s="24" t="str">
        <f t="shared" si="96"/>
        <v/>
      </c>
      <c r="DB64" s="24" t="str">
        <f t="shared" si="97"/>
        <v/>
      </c>
      <c r="DC64" s="24" t="str">
        <f t="shared" si="98"/>
        <v/>
      </c>
      <c r="DD64" s="24" t="str">
        <f t="shared" si="99"/>
        <v/>
      </c>
      <c r="DE64" s="24" t="str">
        <f t="shared" si="100"/>
        <v/>
      </c>
      <c r="DF64" s="24" t="str">
        <f t="shared" si="101"/>
        <v/>
      </c>
      <c r="DG64" s="24" t="str">
        <f t="shared" si="102"/>
        <v/>
      </c>
      <c r="DH64" s="24" t="str">
        <f t="shared" si="103"/>
        <v/>
      </c>
      <c r="DI64" s="24" t="str">
        <f t="shared" si="104"/>
        <v/>
      </c>
      <c r="DJ64" s="24" t="str">
        <f t="shared" si="105"/>
        <v/>
      </c>
      <c r="DK64" s="24" t="str">
        <f t="shared" si="106"/>
        <v/>
      </c>
      <c r="DL64" s="24" t="str">
        <f t="shared" si="107"/>
        <v/>
      </c>
      <c r="DM64" s="24" t="str">
        <f t="shared" si="108"/>
        <v/>
      </c>
      <c r="DN64" s="24" t="str">
        <f t="shared" si="109"/>
        <v/>
      </c>
      <c r="DO64" s="24" t="str">
        <f t="shared" si="110"/>
        <v/>
      </c>
      <c r="DP64" s="24" t="str">
        <f t="shared" si="111"/>
        <v/>
      </c>
      <c r="DQ64" s="24" t="str">
        <f t="shared" si="112"/>
        <v/>
      </c>
      <c r="DR64" s="24" t="str">
        <f t="shared" si="113"/>
        <v/>
      </c>
      <c r="DS64" s="24" t="str">
        <f t="shared" si="114"/>
        <v/>
      </c>
      <c r="DT64" s="24" t="str">
        <f t="shared" si="115"/>
        <v/>
      </c>
      <c r="DU64" s="24" t="str">
        <f t="shared" si="116"/>
        <v/>
      </c>
      <c r="DV64" s="24" t="str">
        <f t="shared" si="117"/>
        <v/>
      </c>
      <c r="DW64" s="24" t="str">
        <f t="shared" si="118"/>
        <v/>
      </c>
      <c r="DX64" s="24" t="str">
        <f t="shared" si="119"/>
        <v/>
      </c>
      <c r="DY64" s="24" t="str">
        <f t="shared" si="120"/>
        <v/>
      </c>
      <c r="DZ64" s="24" t="str">
        <f t="shared" si="121"/>
        <v/>
      </c>
      <c r="EA64" s="24" t="str">
        <f t="shared" si="122"/>
        <v/>
      </c>
      <c r="EB64" s="24" t="str">
        <f t="shared" si="123"/>
        <v/>
      </c>
      <c r="EC64" s="24" t="str">
        <f t="shared" si="124"/>
        <v/>
      </c>
      <c r="ED64" s="24" t="str">
        <f t="shared" si="125"/>
        <v/>
      </c>
      <c r="EE64" s="24" t="str">
        <f t="shared" si="126"/>
        <v/>
      </c>
      <c r="EF64" s="24" t="str">
        <f t="shared" si="129"/>
        <v/>
      </c>
      <c r="EG64" s="24" t="str">
        <f t="shared" si="130"/>
        <v/>
      </c>
      <c r="EH64" s="24" t="str">
        <f t="shared" si="131"/>
        <v/>
      </c>
      <c r="EI64" s="85" t="str">
        <f t="shared" si="132"/>
        <v/>
      </c>
      <c r="EJ64" s="85" t="str">
        <f>IF($B64="","",MAX(0,EI64-Data!$B$166))</f>
        <v/>
      </c>
      <c r="EK64" s="88" t="str">
        <f>IF($B64="","",IF($EJ64&gt;0,
AY64*($EG64*Data!$B$166/$EH64),
AY64))</f>
        <v/>
      </c>
      <c r="EL64" s="88" t="str">
        <f>IF($B64="","",IF($EJ64&gt;0,
AZ64*($EG64*Data!$B$166/$EH64),
AZ64))</f>
        <v/>
      </c>
      <c r="EM64" s="88" t="str">
        <f>IF($B64="","",IF($EJ64&gt;0,
BA64*($EG64*Data!$B$166/$EH64),
BA64))</f>
        <v/>
      </c>
      <c r="EN64" s="88" t="str">
        <f>IF($B64="","",IF($EJ64&gt;0,
BB64*($EG64*Data!$B$166/$EH64),
BB64))</f>
        <v/>
      </c>
      <c r="EO64" s="88" t="str">
        <f>IF($B64="","",IF($EJ64&gt;0,
BC64*($EG64*Data!$B$166/$EH64),
BC64))</f>
        <v/>
      </c>
      <c r="EP64" s="88" t="str">
        <f>IF($B64="","",IF($EJ64&gt;0,
BD64*($EG64*Data!$B$166/$EH64),
BD64))</f>
        <v/>
      </c>
      <c r="EQ64" s="88" t="str">
        <f>IF($B64="","",IF($EJ64&gt;0,
BE64*($EG64*Data!$B$166/$EH64),
BE64))</f>
        <v/>
      </c>
      <c r="ER64" s="88" t="str">
        <f>IF($B64="","",IF($EJ64&gt;0,
BF64*($EG64*Data!$B$166/$EH64),
BF64))</f>
        <v/>
      </c>
      <c r="ES64" s="88" t="str">
        <f>IF($B64="","",IF($EJ64&gt;0,
BG64*($EG64*Data!$B$166/$EH64),
BG64))</f>
        <v/>
      </c>
      <c r="ET64" s="88" t="str">
        <f>IF($B64="","",IF($EJ64&gt;0,
BH64*($EG64*Data!$B$166/$EH64),
BH64))</f>
        <v/>
      </c>
      <c r="EU64" s="88" t="str">
        <f>IF($B64="","",IF($EJ64&gt;0,
BI64*($EG64*Data!$B$166/$EH64),
BI64))</f>
        <v/>
      </c>
      <c r="EV64" s="88" t="str">
        <f>IF($B64="","",IF($EJ64&gt;0,
BJ64*($EG64*Data!$B$166/$EH64),
BJ64))</f>
        <v/>
      </c>
      <c r="EW64" s="88" t="str">
        <f t="shared" si="127"/>
        <v/>
      </c>
      <c r="EX64" s="85" t="str">
        <f t="shared" si="128"/>
        <v/>
      </c>
      <c r="EY64" s="24" t="str">
        <f t="shared" si="133"/>
        <v/>
      </c>
      <c r="EZ64" s="24" t="str">
        <f t="shared" si="134"/>
        <v/>
      </c>
      <c r="FA64" s="24" t="str">
        <f t="shared" si="135"/>
        <v/>
      </c>
      <c r="FB64" s="24" t="str">
        <f t="shared" si="136"/>
        <v/>
      </c>
      <c r="FC64" s="24" t="str">
        <f t="shared" si="137"/>
        <v/>
      </c>
      <c r="FD64" s="24" t="str">
        <f t="shared" si="138"/>
        <v/>
      </c>
      <c r="FE64" s="24" t="str">
        <f t="shared" si="139"/>
        <v/>
      </c>
      <c r="FF64" s="24" t="str">
        <f t="shared" si="140"/>
        <v/>
      </c>
      <c r="FG64" s="24" t="str">
        <f t="shared" si="141"/>
        <v/>
      </c>
      <c r="FH64" s="24" t="str">
        <f t="shared" si="142"/>
        <v/>
      </c>
      <c r="FI64" s="24" t="str">
        <f t="shared" si="143"/>
        <v/>
      </c>
      <c r="FJ64" s="24" t="str">
        <f t="shared" si="144"/>
        <v/>
      </c>
      <c r="FK64" s="24" t="str">
        <f t="shared" si="145"/>
        <v/>
      </c>
      <c r="FL64" s="24" t="str">
        <f t="shared" si="146"/>
        <v/>
      </c>
      <c r="FM64" s="24" t="str">
        <f t="shared" si="147"/>
        <v/>
      </c>
      <c r="FN64" s="24" t="str">
        <f t="shared" si="148"/>
        <v/>
      </c>
      <c r="FO64" s="24" t="str">
        <f t="shared" si="149"/>
        <v/>
      </c>
      <c r="FP64" s="24" t="str">
        <f t="shared" si="150"/>
        <v/>
      </c>
      <c r="FQ64" s="24" t="str">
        <f t="shared" si="151"/>
        <v/>
      </c>
      <c r="FR64" s="24" t="str">
        <f t="shared" si="152"/>
        <v/>
      </c>
      <c r="FS64" s="24" t="str">
        <f t="shared" si="153"/>
        <v/>
      </c>
      <c r="FT64" s="24" t="str">
        <f t="shared" si="154"/>
        <v/>
      </c>
      <c r="FU64" s="24" t="str">
        <f t="shared" si="155"/>
        <v/>
      </c>
      <c r="FV64" s="24" t="str">
        <f t="shared" si="156"/>
        <v/>
      </c>
      <c r="FW64" s="24" t="str">
        <f t="shared" si="157"/>
        <v/>
      </c>
      <c r="FX64" s="24" t="str">
        <f t="shared" si="158"/>
        <v/>
      </c>
      <c r="FY64" s="24" t="str">
        <f t="shared" si="159"/>
        <v/>
      </c>
      <c r="FZ64" s="24" t="str">
        <f t="shared" si="160"/>
        <v/>
      </c>
      <c r="GA64" s="24" t="str">
        <f t="shared" si="161"/>
        <v/>
      </c>
      <c r="GB64" s="24" t="str">
        <f t="shared" si="162"/>
        <v/>
      </c>
      <c r="GC64" s="24" t="str">
        <f t="shared" si="163"/>
        <v/>
      </c>
      <c r="GD64" s="24" t="str">
        <f t="shared" si="164"/>
        <v/>
      </c>
      <c r="GE64" s="24" t="str">
        <f t="shared" si="165"/>
        <v/>
      </c>
      <c r="GF64" s="24" t="str">
        <f t="shared" si="166"/>
        <v/>
      </c>
      <c r="GG64" s="24" t="str">
        <f t="shared" si="167"/>
        <v/>
      </c>
      <c r="GH64" s="24" t="str">
        <f t="shared" si="168"/>
        <v/>
      </c>
    </row>
    <row r="65" spans="2:190" s="17" customFormat="1" ht="19.899999999999999" customHeight="1">
      <c r="B65" s="16" t="str">
        <f>IF('3 INPUT SAP DATA'!H69="","",'3 INPUT SAP DATA'!H69)</f>
        <v/>
      </c>
      <c r="C65" s="176" t="str">
        <f>IF($B65="", "", Data!D$22 - INDEX(SAP10TableU1, MATCH('3 INPUT SAP DATA'!$C$6, Data!$C$26:$C$47, 0), MATCH(SHD!BW$8, Data!$D$25:$O$25, 0)))</f>
        <v/>
      </c>
      <c r="D65" s="176" t="str">
        <f>IF($B65="", "", Data!E$22 - INDEX(SAP10TableU1, MATCH('3 INPUT SAP DATA'!$C$6, Data!$C$26:$C$47, 0), MATCH(SHD!BX$8, Data!$D$25:$O$25, 0)))</f>
        <v/>
      </c>
      <c r="E65" s="176" t="str">
        <f>IF($B65="", "", Data!F$22 - INDEX(SAP10TableU1, MATCH('3 INPUT SAP DATA'!$C$6, Data!$C$26:$C$47, 0), MATCH(SHD!BY$8, Data!$D$25:$O$25, 0)))</f>
        <v/>
      </c>
      <c r="F65" s="176" t="str">
        <f>IF($B65="", "", Data!G$22 - INDEX(SAP10TableU1, MATCH('3 INPUT SAP DATA'!$C$6, Data!$C$26:$C$47, 0), MATCH(SHD!BZ$8, Data!$D$25:$O$25, 0)))</f>
        <v/>
      </c>
      <c r="G65" s="176" t="str">
        <f>IF($B65="", "", Data!H$22 - INDEX(SAP10TableU1, MATCH('3 INPUT SAP DATA'!$C$6, Data!$C$26:$C$47, 0), MATCH(SHD!CA$8, Data!$D$25:$O$25, 0)))</f>
        <v/>
      </c>
      <c r="H65" s="176" t="str">
        <f>IF($B65="", "", Data!I$22 - INDEX(SAP10TableU1, MATCH('3 INPUT SAP DATA'!$C$6, Data!$C$26:$C$47, 0), MATCH(SHD!CB$8, Data!$D$25:$O$25, 0)))</f>
        <v/>
      </c>
      <c r="I65" s="176" t="str">
        <f>IF($B65="", "", Data!J$22 - INDEX(SAP10TableU1, MATCH('3 INPUT SAP DATA'!$C$6, Data!$C$26:$C$47, 0), MATCH(SHD!CC$8, Data!$D$25:$O$25, 0)))</f>
        <v/>
      </c>
      <c r="J65" s="176" t="str">
        <f>IF($B65="", "", Data!K$22 - INDEX(SAP10TableU1, MATCH('3 INPUT SAP DATA'!$C$6, Data!$C$26:$C$47, 0), MATCH(SHD!CD$8, Data!$D$25:$O$25, 0)))</f>
        <v/>
      </c>
      <c r="K65" s="176" t="str">
        <f>IF($B65="", "", Data!L$22 - INDEX(SAP10TableU1, MATCH('3 INPUT SAP DATA'!$C$6, Data!$C$26:$C$47, 0), MATCH(SHD!CE$8, Data!$D$25:$O$25, 0)))</f>
        <v/>
      </c>
      <c r="L65" s="176" t="str">
        <f>IF($B65="", "", Data!M$22 - INDEX(SAP10TableU1, MATCH('3 INPUT SAP DATA'!$C$6, Data!$C$26:$C$47, 0), MATCH(SHD!CF$8, Data!$D$25:$O$25, 0)))</f>
        <v/>
      </c>
      <c r="M65" s="176" t="str">
        <f>IF($B65="", "", Data!N$22 - INDEX(SAP10TableU1, MATCH('3 INPUT SAP DATA'!$C$6, Data!$C$26:$C$47, 0), MATCH(SHD!CG$8, Data!$D$25:$O$25, 0)))</f>
        <v/>
      </c>
      <c r="N65" s="176" t="str">
        <f>IF($B65="", "", Data!O$22 - INDEX(SAP10TableU1, MATCH('3 INPUT SAP DATA'!$C$6, Data!$C$26:$C$47, 0), MATCH(SHD!CH$8, Data!$D$25:$O$25, 0)))</f>
        <v/>
      </c>
      <c r="O65" s="24" t="str">
        <f>IF($B65="","",'Infiltration &amp; Ventilation'!H65*0.33*'Infiltration &amp; Ventilation'!$D65*C65*0.024*Data!D$18)</f>
        <v/>
      </c>
      <c r="P65" s="24" t="str">
        <f>IF($B65="","",'Infiltration &amp; Ventilation'!I65*0.33*'Infiltration &amp; Ventilation'!$D65*D65*0.024*Data!E$18)</f>
        <v/>
      </c>
      <c r="Q65" s="24" t="str">
        <f>IF($B65="","",'Infiltration &amp; Ventilation'!J65*0.33*'Infiltration &amp; Ventilation'!$D65*E65*0.024*Data!F$18)</f>
        <v/>
      </c>
      <c r="R65" s="24" t="str">
        <f>IF($B65="","",'Infiltration &amp; Ventilation'!K65*0.33*'Infiltration &amp; Ventilation'!$D65*F65*0.024*Data!G$18)</f>
        <v/>
      </c>
      <c r="S65" s="24" t="str">
        <f>IF($B65="","",'Infiltration &amp; Ventilation'!L65*0.33*'Infiltration &amp; Ventilation'!$D65*G65*0.024*Data!H$18)</f>
        <v/>
      </c>
      <c r="T65" s="24" t="str">
        <f>IF($B65="","",'Infiltration &amp; Ventilation'!M65*0.33*'Infiltration &amp; Ventilation'!$D65*H65*0.024*Data!I$18)</f>
        <v/>
      </c>
      <c r="U65" s="24" t="str">
        <f>IF($B65="","",'Infiltration &amp; Ventilation'!N65*0.33*'Infiltration &amp; Ventilation'!$D65*I65*0.024*Data!J$18)</f>
        <v/>
      </c>
      <c r="V65" s="24" t="str">
        <f>IF($B65="","",'Infiltration &amp; Ventilation'!O65*0.33*'Infiltration &amp; Ventilation'!$D65*J65*0.024*Data!K$18)</f>
        <v/>
      </c>
      <c r="W65" s="24" t="str">
        <f>IF($B65="","",'Infiltration &amp; Ventilation'!P65*0.33*'Infiltration &amp; Ventilation'!$D65*K65*0.024*Data!L$18)</f>
        <v/>
      </c>
      <c r="X65" s="24" t="str">
        <f>IF($B65="","",'Infiltration &amp; Ventilation'!Q65*0.33*'Infiltration &amp; Ventilation'!$D65*L65*0.024*Data!M$18)</f>
        <v/>
      </c>
      <c r="Y65" s="24" t="str">
        <f>IF($B65="","",'Infiltration &amp; Ventilation'!R65*0.33*'Infiltration &amp; Ventilation'!$D65*M65*0.024*Data!N$18)</f>
        <v/>
      </c>
      <c r="Z65" s="24" t="str">
        <f>IF($B65="","",'Infiltration &amp; Ventilation'!S65*0.33*'Infiltration &amp; Ventilation'!$D65*N65*0.024*Data!O$18)</f>
        <v/>
      </c>
      <c r="AA65" s="24" t="str">
        <f>IF($B65="","",'Infiltration &amp; Ventilation'!T65*0.33*'Infiltration &amp; Ventilation'!$D65*C65*0.024*Data!D$18*(100%+Data!$B$162))</f>
        <v/>
      </c>
      <c r="AB65" s="24" t="str">
        <f>IF($B65="","",'Infiltration &amp; Ventilation'!U65*0.33*'Infiltration &amp; Ventilation'!$D65*D65*0.024*Data!E$18*(100%+Data!$B$162))</f>
        <v/>
      </c>
      <c r="AC65" s="24" t="str">
        <f>IF($B65="","",'Infiltration &amp; Ventilation'!V65*0.33*'Infiltration &amp; Ventilation'!$D65*E65*0.024*Data!F$18*(100%+Data!$B$162))</f>
        <v/>
      </c>
      <c r="AD65" s="24" t="str">
        <f>IF($B65="","",'Infiltration &amp; Ventilation'!W65*0.33*'Infiltration &amp; Ventilation'!$D65*F65*0.024*Data!G$18*(100%+Data!$B$162))</f>
        <v/>
      </c>
      <c r="AE65" s="24" t="str">
        <f>IF($B65="","",'Infiltration &amp; Ventilation'!X65*0.33*'Infiltration &amp; Ventilation'!$D65*G65*0.024*Data!H$18*(100%+Data!$B$162))</f>
        <v/>
      </c>
      <c r="AF65" s="24" t="str">
        <f>IF($B65="","",'Infiltration &amp; Ventilation'!Y65*0.33*'Infiltration &amp; Ventilation'!$D65*H65*0.024*Data!I$18*(100%+Data!$B$162))</f>
        <v/>
      </c>
      <c r="AG65" s="24" t="str">
        <f>IF($B65="","",'Infiltration &amp; Ventilation'!Z65*0.33*'Infiltration &amp; Ventilation'!$D65*I65*0.024*Data!J$18*(100%+Data!$B$162))</f>
        <v/>
      </c>
      <c r="AH65" s="24" t="str">
        <f>IF($B65="","",'Infiltration &amp; Ventilation'!AA65*0.33*'Infiltration &amp; Ventilation'!$D65*J65*0.024*Data!K$18*(100%+Data!$B$162))</f>
        <v/>
      </c>
      <c r="AI65" s="24" t="str">
        <f>IF($B65="","",'Infiltration &amp; Ventilation'!AB65*0.33*'Infiltration &amp; Ventilation'!$D65*K65*0.024*Data!L$18*(100%+Data!$B$162))</f>
        <v/>
      </c>
      <c r="AJ65" s="24" t="str">
        <f>IF($B65="","",'Infiltration &amp; Ventilation'!AC65*0.33*'Infiltration &amp; Ventilation'!$D65*L65*0.024*Data!M$18*(100%+Data!$B$162))</f>
        <v/>
      </c>
      <c r="AK65" s="24" t="str">
        <f>IF($B65="","",'Infiltration &amp; Ventilation'!AD65*0.33*'Infiltration &amp; Ventilation'!$D65*M65*0.024*Data!N$18*(100%+Data!$B$162))</f>
        <v/>
      </c>
      <c r="AL65" s="24" t="str">
        <f>IF($B65="","",'Infiltration &amp; Ventilation'!AE65*0.33*'Infiltration &amp; Ventilation'!$D65*N65*0.024*Data!O$18*(100%+Data!$B$162))</f>
        <v/>
      </c>
      <c r="AM65" s="24" t="str">
        <f>IF($B65="","",'3 INPUT SAP DATA'!$U69*C65*0.024*Data!D$18*(100%+Data!$B$152))</f>
        <v/>
      </c>
      <c r="AN65" s="24" t="str">
        <f>IF($B65="","",'3 INPUT SAP DATA'!$U69*D65*0.024*Data!E$18*(100%+Data!$B$152))</f>
        <v/>
      </c>
      <c r="AO65" s="24" t="str">
        <f>IF($B65="","",'3 INPUT SAP DATA'!$U69*E65*0.024*Data!F$18*(100%+Data!$B$152))</f>
        <v/>
      </c>
      <c r="AP65" s="24" t="str">
        <f>IF($B65="","",'3 INPUT SAP DATA'!$U69*F65*0.024*Data!G$18*(100%+Data!$B$152))</f>
        <v/>
      </c>
      <c r="AQ65" s="24" t="str">
        <f>IF($B65="","",'3 INPUT SAP DATA'!$U69*G65*0.024*Data!H$18*(100%+Data!$B$152))</f>
        <v/>
      </c>
      <c r="AR65" s="24" t="str">
        <f>IF($B65="","",'3 INPUT SAP DATA'!$U69*H65*0.024*Data!I$18*(100%+Data!$B$152))</f>
        <v/>
      </c>
      <c r="AS65" s="24" t="str">
        <f>IF($B65="","",'3 INPUT SAP DATA'!$U69*I65*0.024*Data!J$18*(100%+Data!$B$152))</f>
        <v/>
      </c>
      <c r="AT65" s="24" t="str">
        <f>IF($B65="","",'3 INPUT SAP DATA'!$U69*J65*0.024*Data!K$18*(100%+Data!$B$152))</f>
        <v/>
      </c>
      <c r="AU65" s="24" t="str">
        <f>IF($B65="","",'3 INPUT SAP DATA'!$U69*K65*0.024*Data!L$18*(100%+Data!$B$152))</f>
        <v/>
      </c>
      <c r="AV65" s="24" t="str">
        <f>IF($B65="","",'3 INPUT SAP DATA'!$U69*L65*0.024*Data!M$18*(100%+Data!$B$152))</f>
        <v/>
      </c>
      <c r="AW65" s="24" t="str">
        <f>IF($B65="","",'3 INPUT SAP DATA'!$U69*M65*0.024*Data!N$18*(100%+Data!$B$152))</f>
        <v/>
      </c>
      <c r="AX65" s="24" t="str">
        <f>IF($B65="","",'3 INPUT SAP DATA'!$U69*N65*0.024*Data!O$18*(100%+Data!$B$152))</f>
        <v/>
      </c>
      <c r="AY65" s="24" t="str">
        <f>IF($B65="","",'3 INPUT SAP DATA'!V69*0.024*Data!D$18*Utilisation!BK65)</f>
        <v/>
      </c>
      <c r="AZ65" s="24" t="str">
        <f>IF($B65="","",'3 INPUT SAP DATA'!W69*0.024*Data!E$18*Utilisation!BL65)</f>
        <v/>
      </c>
      <c r="BA65" s="24" t="str">
        <f>IF($B65="","",'3 INPUT SAP DATA'!X69*0.024*Data!F$18*Utilisation!BM65)</f>
        <v/>
      </c>
      <c r="BB65" s="24" t="str">
        <f>IF($B65="","",'3 INPUT SAP DATA'!Y69*0.024*Data!G$18*Utilisation!BN65)</f>
        <v/>
      </c>
      <c r="BC65" s="24" t="str">
        <f>IF($B65="","",'3 INPUT SAP DATA'!Z69*0.024*Data!H$18*Utilisation!BO65)</f>
        <v/>
      </c>
      <c r="BD65" s="24" t="str">
        <f>IF($B65="","",'3 INPUT SAP DATA'!AA69*0.024*Data!I$18*Utilisation!BP65)</f>
        <v/>
      </c>
      <c r="BE65" s="24" t="str">
        <f>IF($B65="","",'3 INPUT SAP DATA'!AB69*0.024*Data!J$18*Utilisation!BQ65)</f>
        <v/>
      </c>
      <c r="BF65" s="24" t="str">
        <f>IF($B65="","",'3 INPUT SAP DATA'!AC69*0.024*Data!K$18*Utilisation!BR65)</f>
        <v/>
      </c>
      <c r="BG65" s="24" t="str">
        <f>IF($B65="","",'3 INPUT SAP DATA'!AD69*0.024*Data!L$18*Utilisation!BS65)</f>
        <v/>
      </c>
      <c r="BH65" s="24" t="str">
        <f>IF($B65="","",'3 INPUT SAP DATA'!AE69*0.024*Data!M$18*Utilisation!BT65)</f>
        <v/>
      </c>
      <c r="BI65" s="24" t="str">
        <f>IF($B65="","",'3 INPUT SAP DATA'!AF69*0.024*Data!N$18*Utilisation!BU65)</f>
        <v/>
      </c>
      <c r="BJ65" s="24" t="str">
        <f>IF($B65="","",'3 INPUT SAP DATA'!AG69*0.024*Data!O$18*Utilisation!BV65)</f>
        <v/>
      </c>
      <c r="BK65" s="24" t="str">
        <f>IF($B65="","",IHG!CI66*0.024*Data!D$18*Utilisation!BK65)</f>
        <v/>
      </c>
      <c r="BL65" s="24" t="str">
        <f>IF($B65="","",IHG!CJ66*0.024*Data!E$18*Utilisation!BL65)</f>
        <v/>
      </c>
      <c r="BM65" s="24" t="str">
        <f>IF($B65="","",IHG!CK66*0.024*Data!F$18*Utilisation!BM65)</f>
        <v/>
      </c>
      <c r="BN65" s="24" t="str">
        <f>IF($B65="","",IHG!CL66*0.024*Data!G$18*Utilisation!BN65)</f>
        <v/>
      </c>
      <c r="BO65" s="24" t="str">
        <f>IF($B65="","",IHG!CM66*0.024*Data!H$18*Utilisation!BO65)</f>
        <v/>
      </c>
      <c r="BP65" s="24" t="str">
        <f>IF($B65="","",IHG!CN66*0.024*Data!I$18*Utilisation!BP65)</f>
        <v/>
      </c>
      <c r="BQ65" s="24" t="str">
        <f>IF($B65="","",IHG!CO66*0.024*Data!J$18*Utilisation!BQ65)</f>
        <v/>
      </c>
      <c r="BR65" s="24" t="str">
        <f>IF($B65="","",IHG!CP66*0.024*Data!K$18*Utilisation!BR65)</f>
        <v/>
      </c>
      <c r="BS65" s="24" t="str">
        <f>IF($B65="","",IHG!CQ66*0.024*Data!L$18*Utilisation!BS65)</f>
        <v/>
      </c>
      <c r="BT65" s="24" t="str">
        <f>IF($B65="","",IHG!CR66*0.024*Data!M$18*Utilisation!BT65)</f>
        <v/>
      </c>
      <c r="BU65" s="24" t="str">
        <f>IF($B65="","",IHG!CS66*0.024*Data!N$18*Utilisation!BU65)</f>
        <v/>
      </c>
      <c r="BV65" s="24" t="str">
        <f>IF($B65="","",IHG!CT66*0.024*Data!O$18*Utilisation!BV65)</f>
        <v/>
      </c>
      <c r="BW65" s="24" t="str">
        <f t="shared" si="80"/>
        <v/>
      </c>
      <c r="BX65" s="24" t="str">
        <f t="shared" si="81"/>
        <v/>
      </c>
      <c r="BY65" s="24" t="str">
        <f t="shared" si="82"/>
        <v/>
      </c>
      <c r="BZ65" s="24" t="str">
        <f t="shared" si="83"/>
        <v/>
      </c>
      <c r="CA65" s="24" t="str">
        <f t="shared" si="84"/>
        <v/>
      </c>
      <c r="CB65" s="24" t="str">
        <f t="shared" si="85"/>
        <v/>
      </c>
      <c r="CC65" s="24" t="str">
        <f t="shared" si="86"/>
        <v/>
      </c>
      <c r="CD65" s="24" t="str">
        <f t="shared" si="87"/>
        <v/>
      </c>
      <c r="CE65" s="24" t="str">
        <f t="shared" si="88"/>
        <v/>
      </c>
      <c r="CF65" s="24" t="str">
        <f t="shared" si="89"/>
        <v/>
      </c>
      <c r="CG65" s="24" t="str">
        <f t="shared" si="90"/>
        <v/>
      </c>
      <c r="CH65" s="24" t="str">
        <f t="shared" si="91"/>
        <v/>
      </c>
      <c r="CI65" s="36"/>
      <c r="CJ65" s="85" t="str">
        <f>IF($B65="","",IF(BW65&lt;(SUM($BW65:$CH65)*Data!$B$170),Data!$B$171,100%))</f>
        <v/>
      </c>
      <c r="CK65" s="85" t="str">
        <f>IF($B65="","",IF(BX65&lt;(SUM($BW65:$CH65)*Data!$B$170),Data!$B$171,100%))</f>
        <v/>
      </c>
      <c r="CL65" s="85" t="str">
        <f>IF($B65="","",IF(BY65&lt;(SUM($BW65:$CH65)*Data!$B$170),Data!$B$171,100%))</f>
        <v/>
      </c>
      <c r="CM65" s="85" t="str">
        <f>IF($B65="","",IF(BZ65&lt;(SUM($BW65:$CH65)*Data!$B$170),Data!$B$171,100%))</f>
        <v/>
      </c>
      <c r="CN65" s="85" t="str">
        <f>IF($B65="","",IF(CA65&lt;(SUM($BW65:$CH65)*Data!$B$170),Data!$B$171,100%))</f>
        <v/>
      </c>
      <c r="CO65" s="85" t="str">
        <f>IF($B65="","",IF(CB65&lt;(SUM($BW65:$CH65)*Data!$B$170),Data!$B$171,100%))</f>
        <v/>
      </c>
      <c r="CP65" s="85" t="str">
        <f>IF($B65="","",IF(CC65&lt;(SUM($BW65:$CH65)*Data!$B$170),Data!$B$171,100%))</f>
        <v/>
      </c>
      <c r="CQ65" s="85" t="str">
        <f>IF($B65="","",IF(CD65&lt;(SUM($BW65:$CH65)*Data!$B$170),Data!$B$171,100%))</f>
        <v/>
      </c>
      <c r="CR65" s="85" t="str">
        <f>IF($B65="","",IF(CE65&lt;(SUM($BW65:$CH65)*Data!$B$170),Data!$B$171,100%))</f>
        <v/>
      </c>
      <c r="CS65" s="85" t="str">
        <f>IF($B65="","",IF(CF65&lt;(SUM($BW65:$CH65)*Data!$B$170),Data!$B$171,100%))</f>
        <v/>
      </c>
      <c r="CT65" s="85" t="str">
        <f>IF($B65="","",IF(CG65&lt;(SUM($BW65:$CH65)*Data!$B$170),Data!$B$171,100%))</f>
        <v/>
      </c>
      <c r="CU65" s="85" t="str">
        <f>IF($B65="","",IF(CH65&lt;(SUM($BW65:$CH65)*Data!$B$170),Data!$B$171,100%))</f>
        <v/>
      </c>
      <c r="CV65" s="39"/>
      <c r="CW65" s="24" t="str">
        <f t="shared" si="92"/>
        <v/>
      </c>
      <c r="CX65" s="24" t="str">
        <f t="shared" si="93"/>
        <v/>
      </c>
      <c r="CY65" s="24" t="str">
        <f t="shared" si="94"/>
        <v/>
      </c>
      <c r="CZ65" s="24" t="str">
        <f t="shared" si="95"/>
        <v/>
      </c>
      <c r="DA65" s="24" t="str">
        <f t="shared" si="96"/>
        <v/>
      </c>
      <c r="DB65" s="24" t="str">
        <f t="shared" si="97"/>
        <v/>
      </c>
      <c r="DC65" s="24" t="str">
        <f t="shared" si="98"/>
        <v/>
      </c>
      <c r="DD65" s="24" t="str">
        <f t="shared" si="99"/>
        <v/>
      </c>
      <c r="DE65" s="24" t="str">
        <f t="shared" si="100"/>
        <v/>
      </c>
      <c r="DF65" s="24" t="str">
        <f t="shared" si="101"/>
        <v/>
      </c>
      <c r="DG65" s="24" t="str">
        <f t="shared" si="102"/>
        <v/>
      </c>
      <c r="DH65" s="24" t="str">
        <f t="shared" si="103"/>
        <v/>
      </c>
      <c r="DI65" s="24" t="str">
        <f t="shared" si="104"/>
        <v/>
      </c>
      <c r="DJ65" s="24" t="str">
        <f t="shared" si="105"/>
        <v/>
      </c>
      <c r="DK65" s="24" t="str">
        <f t="shared" si="106"/>
        <v/>
      </c>
      <c r="DL65" s="24" t="str">
        <f t="shared" si="107"/>
        <v/>
      </c>
      <c r="DM65" s="24" t="str">
        <f t="shared" si="108"/>
        <v/>
      </c>
      <c r="DN65" s="24" t="str">
        <f t="shared" si="109"/>
        <v/>
      </c>
      <c r="DO65" s="24" t="str">
        <f t="shared" si="110"/>
        <v/>
      </c>
      <c r="DP65" s="24" t="str">
        <f t="shared" si="111"/>
        <v/>
      </c>
      <c r="DQ65" s="24" t="str">
        <f t="shared" si="112"/>
        <v/>
      </c>
      <c r="DR65" s="24" t="str">
        <f t="shared" si="113"/>
        <v/>
      </c>
      <c r="DS65" s="24" t="str">
        <f t="shared" si="114"/>
        <v/>
      </c>
      <c r="DT65" s="24" t="str">
        <f t="shared" si="115"/>
        <v/>
      </c>
      <c r="DU65" s="24" t="str">
        <f t="shared" si="116"/>
        <v/>
      </c>
      <c r="DV65" s="24" t="str">
        <f t="shared" si="117"/>
        <v/>
      </c>
      <c r="DW65" s="24" t="str">
        <f t="shared" si="118"/>
        <v/>
      </c>
      <c r="DX65" s="24" t="str">
        <f t="shared" si="119"/>
        <v/>
      </c>
      <c r="DY65" s="24" t="str">
        <f t="shared" si="120"/>
        <v/>
      </c>
      <c r="DZ65" s="24" t="str">
        <f t="shared" si="121"/>
        <v/>
      </c>
      <c r="EA65" s="24" t="str">
        <f t="shared" si="122"/>
        <v/>
      </c>
      <c r="EB65" s="24" t="str">
        <f t="shared" si="123"/>
        <v/>
      </c>
      <c r="EC65" s="24" t="str">
        <f t="shared" si="124"/>
        <v/>
      </c>
      <c r="ED65" s="24" t="str">
        <f t="shared" si="125"/>
        <v/>
      </c>
      <c r="EE65" s="24" t="str">
        <f t="shared" si="126"/>
        <v/>
      </c>
      <c r="EF65" s="24" t="str">
        <f t="shared" si="129"/>
        <v/>
      </c>
      <c r="EG65" s="24" t="str">
        <f t="shared" si="130"/>
        <v/>
      </c>
      <c r="EH65" s="24" t="str">
        <f t="shared" si="131"/>
        <v/>
      </c>
      <c r="EI65" s="85" t="str">
        <f t="shared" si="132"/>
        <v/>
      </c>
      <c r="EJ65" s="85" t="str">
        <f>IF($B65="","",MAX(0,EI65-Data!$B$166))</f>
        <v/>
      </c>
      <c r="EK65" s="88" t="str">
        <f>IF($B65="","",IF($EJ65&gt;0,
AY65*($EG65*Data!$B$166/$EH65),
AY65))</f>
        <v/>
      </c>
      <c r="EL65" s="88" t="str">
        <f>IF($B65="","",IF($EJ65&gt;0,
AZ65*($EG65*Data!$B$166/$EH65),
AZ65))</f>
        <v/>
      </c>
      <c r="EM65" s="88" t="str">
        <f>IF($B65="","",IF($EJ65&gt;0,
BA65*($EG65*Data!$B$166/$EH65),
BA65))</f>
        <v/>
      </c>
      <c r="EN65" s="88" t="str">
        <f>IF($B65="","",IF($EJ65&gt;0,
BB65*($EG65*Data!$B$166/$EH65),
BB65))</f>
        <v/>
      </c>
      <c r="EO65" s="88" t="str">
        <f>IF($B65="","",IF($EJ65&gt;0,
BC65*($EG65*Data!$B$166/$EH65),
BC65))</f>
        <v/>
      </c>
      <c r="EP65" s="88" t="str">
        <f>IF($B65="","",IF($EJ65&gt;0,
BD65*($EG65*Data!$B$166/$EH65),
BD65))</f>
        <v/>
      </c>
      <c r="EQ65" s="88" t="str">
        <f>IF($B65="","",IF($EJ65&gt;0,
BE65*($EG65*Data!$B$166/$EH65),
BE65))</f>
        <v/>
      </c>
      <c r="ER65" s="88" t="str">
        <f>IF($B65="","",IF($EJ65&gt;0,
BF65*($EG65*Data!$B$166/$EH65),
BF65))</f>
        <v/>
      </c>
      <c r="ES65" s="88" t="str">
        <f>IF($B65="","",IF($EJ65&gt;0,
BG65*($EG65*Data!$B$166/$EH65),
BG65))</f>
        <v/>
      </c>
      <c r="ET65" s="88" t="str">
        <f>IF($B65="","",IF($EJ65&gt;0,
BH65*($EG65*Data!$B$166/$EH65),
BH65))</f>
        <v/>
      </c>
      <c r="EU65" s="88" t="str">
        <f>IF($B65="","",IF($EJ65&gt;0,
BI65*($EG65*Data!$B$166/$EH65),
BI65))</f>
        <v/>
      </c>
      <c r="EV65" s="88" t="str">
        <f>IF($B65="","",IF($EJ65&gt;0,
BJ65*($EG65*Data!$B$166/$EH65),
BJ65))</f>
        <v/>
      </c>
      <c r="EW65" s="88" t="str">
        <f t="shared" si="127"/>
        <v/>
      </c>
      <c r="EX65" s="85" t="str">
        <f t="shared" si="128"/>
        <v/>
      </c>
      <c r="EY65" s="24" t="str">
        <f t="shared" si="133"/>
        <v/>
      </c>
      <c r="EZ65" s="24" t="str">
        <f t="shared" si="134"/>
        <v/>
      </c>
      <c r="FA65" s="24" t="str">
        <f t="shared" si="135"/>
        <v/>
      </c>
      <c r="FB65" s="24" t="str">
        <f t="shared" si="136"/>
        <v/>
      </c>
      <c r="FC65" s="24" t="str">
        <f t="shared" si="137"/>
        <v/>
      </c>
      <c r="FD65" s="24" t="str">
        <f t="shared" si="138"/>
        <v/>
      </c>
      <c r="FE65" s="24" t="str">
        <f t="shared" si="139"/>
        <v/>
      </c>
      <c r="FF65" s="24" t="str">
        <f t="shared" si="140"/>
        <v/>
      </c>
      <c r="FG65" s="24" t="str">
        <f t="shared" si="141"/>
        <v/>
      </c>
      <c r="FH65" s="24" t="str">
        <f t="shared" si="142"/>
        <v/>
      </c>
      <c r="FI65" s="24" t="str">
        <f t="shared" si="143"/>
        <v/>
      </c>
      <c r="FJ65" s="24" t="str">
        <f t="shared" si="144"/>
        <v/>
      </c>
      <c r="FK65" s="24" t="str">
        <f t="shared" si="145"/>
        <v/>
      </c>
      <c r="FL65" s="24" t="str">
        <f t="shared" si="146"/>
        <v/>
      </c>
      <c r="FM65" s="24" t="str">
        <f t="shared" si="147"/>
        <v/>
      </c>
      <c r="FN65" s="24" t="str">
        <f t="shared" si="148"/>
        <v/>
      </c>
      <c r="FO65" s="24" t="str">
        <f t="shared" si="149"/>
        <v/>
      </c>
      <c r="FP65" s="24" t="str">
        <f t="shared" si="150"/>
        <v/>
      </c>
      <c r="FQ65" s="24" t="str">
        <f t="shared" si="151"/>
        <v/>
      </c>
      <c r="FR65" s="24" t="str">
        <f t="shared" si="152"/>
        <v/>
      </c>
      <c r="FS65" s="24" t="str">
        <f t="shared" si="153"/>
        <v/>
      </c>
      <c r="FT65" s="24" t="str">
        <f t="shared" si="154"/>
        <v/>
      </c>
      <c r="FU65" s="24" t="str">
        <f t="shared" si="155"/>
        <v/>
      </c>
      <c r="FV65" s="24" t="str">
        <f t="shared" si="156"/>
        <v/>
      </c>
      <c r="FW65" s="24" t="str">
        <f t="shared" si="157"/>
        <v/>
      </c>
      <c r="FX65" s="24" t="str">
        <f t="shared" si="158"/>
        <v/>
      </c>
      <c r="FY65" s="24" t="str">
        <f t="shared" si="159"/>
        <v/>
      </c>
      <c r="FZ65" s="24" t="str">
        <f t="shared" si="160"/>
        <v/>
      </c>
      <c r="GA65" s="24" t="str">
        <f t="shared" si="161"/>
        <v/>
      </c>
      <c r="GB65" s="24" t="str">
        <f t="shared" si="162"/>
        <v/>
      </c>
      <c r="GC65" s="24" t="str">
        <f t="shared" si="163"/>
        <v/>
      </c>
      <c r="GD65" s="24" t="str">
        <f t="shared" si="164"/>
        <v/>
      </c>
      <c r="GE65" s="24" t="str">
        <f t="shared" si="165"/>
        <v/>
      </c>
      <c r="GF65" s="24" t="str">
        <f t="shared" si="166"/>
        <v/>
      </c>
      <c r="GG65" s="24" t="str">
        <f t="shared" si="167"/>
        <v/>
      </c>
      <c r="GH65" s="24" t="str">
        <f t="shared" si="168"/>
        <v/>
      </c>
    </row>
    <row r="66" spans="2:190" s="17" customFormat="1" ht="19.899999999999999" customHeight="1">
      <c r="B66" s="16" t="str">
        <f>IF('3 INPUT SAP DATA'!H70="","",'3 INPUT SAP DATA'!H70)</f>
        <v/>
      </c>
      <c r="C66" s="176" t="str">
        <f>IF($B66="", "", Data!D$22 - INDEX(SAP10TableU1, MATCH('3 INPUT SAP DATA'!$C$6, Data!$C$26:$C$47, 0), MATCH(SHD!BW$8, Data!$D$25:$O$25, 0)))</f>
        <v/>
      </c>
      <c r="D66" s="176" t="str">
        <f>IF($B66="", "", Data!E$22 - INDEX(SAP10TableU1, MATCH('3 INPUT SAP DATA'!$C$6, Data!$C$26:$C$47, 0), MATCH(SHD!BX$8, Data!$D$25:$O$25, 0)))</f>
        <v/>
      </c>
      <c r="E66" s="176" t="str">
        <f>IF($B66="", "", Data!F$22 - INDEX(SAP10TableU1, MATCH('3 INPUT SAP DATA'!$C$6, Data!$C$26:$C$47, 0), MATCH(SHD!BY$8, Data!$D$25:$O$25, 0)))</f>
        <v/>
      </c>
      <c r="F66" s="176" t="str">
        <f>IF($B66="", "", Data!G$22 - INDEX(SAP10TableU1, MATCH('3 INPUT SAP DATA'!$C$6, Data!$C$26:$C$47, 0), MATCH(SHD!BZ$8, Data!$D$25:$O$25, 0)))</f>
        <v/>
      </c>
      <c r="G66" s="176" t="str">
        <f>IF($B66="", "", Data!H$22 - INDEX(SAP10TableU1, MATCH('3 INPUT SAP DATA'!$C$6, Data!$C$26:$C$47, 0), MATCH(SHD!CA$8, Data!$D$25:$O$25, 0)))</f>
        <v/>
      </c>
      <c r="H66" s="176" t="str">
        <f>IF($B66="", "", Data!I$22 - INDEX(SAP10TableU1, MATCH('3 INPUT SAP DATA'!$C$6, Data!$C$26:$C$47, 0), MATCH(SHD!CB$8, Data!$D$25:$O$25, 0)))</f>
        <v/>
      </c>
      <c r="I66" s="176" t="str">
        <f>IF($B66="", "", Data!J$22 - INDEX(SAP10TableU1, MATCH('3 INPUT SAP DATA'!$C$6, Data!$C$26:$C$47, 0), MATCH(SHD!CC$8, Data!$D$25:$O$25, 0)))</f>
        <v/>
      </c>
      <c r="J66" s="176" t="str">
        <f>IF($B66="", "", Data!K$22 - INDEX(SAP10TableU1, MATCH('3 INPUT SAP DATA'!$C$6, Data!$C$26:$C$47, 0), MATCH(SHD!CD$8, Data!$D$25:$O$25, 0)))</f>
        <v/>
      </c>
      <c r="K66" s="176" t="str">
        <f>IF($B66="", "", Data!L$22 - INDEX(SAP10TableU1, MATCH('3 INPUT SAP DATA'!$C$6, Data!$C$26:$C$47, 0), MATCH(SHD!CE$8, Data!$D$25:$O$25, 0)))</f>
        <v/>
      </c>
      <c r="L66" s="176" t="str">
        <f>IF($B66="", "", Data!M$22 - INDEX(SAP10TableU1, MATCH('3 INPUT SAP DATA'!$C$6, Data!$C$26:$C$47, 0), MATCH(SHD!CF$8, Data!$D$25:$O$25, 0)))</f>
        <v/>
      </c>
      <c r="M66" s="176" t="str">
        <f>IF($B66="", "", Data!N$22 - INDEX(SAP10TableU1, MATCH('3 INPUT SAP DATA'!$C$6, Data!$C$26:$C$47, 0), MATCH(SHD!CG$8, Data!$D$25:$O$25, 0)))</f>
        <v/>
      </c>
      <c r="N66" s="176" t="str">
        <f>IF($B66="", "", Data!O$22 - INDEX(SAP10TableU1, MATCH('3 INPUT SAP DATA'!$C$6, Data!$C$26:$C$47, 0), MATCH(SHD!CH$8, Data!$D$25:$O$25, 0)))</f>
        <v/>
      </c>
      <c r="O66" s="24" t="str">
        <f>IF($B66="","",'Infiltration &amp; Ventilation'!H66*0.33*'Infiltration &amp; Ventilation'!$D66*C66*0.024*Data!D$18)</f>
        <v/>
      </c>
      <c r="P66" s="24" t="str">
        <f>IF($B66="","",'Infiltration &amp; Ventilation'!I66*0.33*'Infiltration &amp; Ventilation'!$D66*D66*0.024*Data!E$18)</f>
        <v/>
      </c>
      <c r="Q66" s="24" t="str">
        <f>IF($B66="","",'Infiltration &amp; Ventilation'!J66*0.33*'Infiltration &amp; Ventilation'!$D66*E66*0.024*Data!F$18)</f>
        <v/>
      </c>
      <c r="R66" s="24" t="str">
        <f>IF($B66="","",'Infiltration &amp; Ventilation'!K66*0.33*'Infiltration &amp; Ventilation'!$D66*F66*0.024*Data!G$18)</f>
        <v/>
      </c>
      <c r="S66" s="24" t="str">
        <f>IF($B66="","",'Infiltration &amp; Ventilation'!L66*0.33*'Infiltration &amp; Ventilation'!$D66*G66*0.024*Data!H$18)</f>
        <v/>
      </c>
      <c r="T66" s="24" t="str">
        <f>IF($B66="","",'Infiltration &amp; Ventilation'!M66*0.33*'Infiltration &amp; Ventilation'!$D66*H66*0.024*Data!I$18)</f>
        <v/>
      </c>
      <c r="U66" s="24" t="str">
        <f>IF($B66="","",'Infiltration &amp; Ventilation'!N66*0.33*'Infiltration &amp; Ventilation'!$D66*I66*0.024*Data!J$18)</f>
        <v/>
      </c>
      <c r="V66" s="24" t="str">
        <f>IF($B66="","",'Infiltration &amp; Ventilation'!O66*0.33*'Infiltration &amp; Ventilation'!$D66*J66*0.024*Data!K$18)</f>
        <v/>
      </c>
      <c r="W66" s="24" t="str">
        <f>IF($B66="","",'Infiltration &amp; Ventilation'!P66*0.33*'Infiltration &amp; Ventilation'!$D66*K66*0.024*Data!L$18)</f>
        <v/>
      </c>
      <c r="X66" s="24" t="str">
        <f>IF($B66="","",'Infiltration &amp; Ventilation'!Q66*0.33*'Infiltration &amp; Ventilation'!$D66*L66*0.024*Data!M$18)</f>
        <v/>
      </c>
      <c r="Y66" s="24" t="str">
        <f>IF($B66="","",'Infiltration &amp; Ventilation'!R66*0.33*'Infiltration &amp; Ventilation'!$D66*M66*0.024*Data!N$18)</f>
        <v/>
      </c>
      <c r="Z66" s="24" t="str">
        <f>IF($B66="","",'Infiltration &amp; Ventilation'!S66*0.33*'Infiltration &amp; Ventilation'!$D66*N66*0.024*Data!O$18)</f>
        <v/>
      </c>
      <c r="AA66" s="24" t="str">
        <f>IF($B66="","",'Infiltration &amp; Ventilation'!T66*0.33*'Infiltration &amp; Ventilation'!$D66*C66*0.024*Data!D$18*(100%+Data!$B$162))</f>
        <v/>
      </c>
      <c r="AB66" s="24" t="str">
        <f>IF($B66="","",'Infiltration &amp; Ventilation'!U66*0.33*'Infiltration &amp; Ventilation'!$D66*D66*0.024*Data!E$18*(100%+Data!$B$162))</f>
        <v/>
      </c>
      <c r="AC66" s="24" t="str">
        <f>IF($B66="","",'Infiltration &amp; Ventilation'!V66*0.33*'Infiltration &amp; Ventilation'!$D66*E66*0.024*Data!F$18*(100%+Data!$B$162))</f>
        <v/>
      </c>
      <c r="AD66" s="24" t="str">
        <f>IF($B66="","",'Infiltration &amp; Ventilation'!W66*0.33*'Infiltration &amp; Ventilation'!$D66*F66*0.024*Data!G$18*(100%+Data!$B$162))</f>
        <v/>
      </c>
      <c r="AE66" s="24" t="str">
        <f>IF($B66="","",'Infiltration &amp; Ventilation'!X66*0.33*'Infiltration &amp; Ventilation'!$D66*G66*0.024*Data!H$18*(100%+Data!$B$162))</f>
        <v/>
      </c>
      <c r="AF66" s="24" t="str">
        <f>IF($B66="","",'Infiltration &amp; Ventilation'!Y66*0.33*'Infiltration &amp; Ventilation'!$D66*H66*0.024*Data!I$18*(100%+Data!$B$162))</f>
        <v/>
      </c>
      <c r="AG66" s="24" t="str">
        <f>IF($B66="","",'Infiltration &amp; Ventilation'!Z66*0.33*'Infiltration &amp; Ventilation'!$D66*I66*0.024*Data!J$18*(100%+Data!$B$162))</f>
        <v/>
      </c>
      <c r="AH66" s="24" t="str">
        <f>IF($B66="","",'Infiltration &amp; Ventilation'!AA66*0.33*'Infiltration &amp; Ventilation'!$D66*J66*0.024*Data!K$18*(100%+Data!$B$162))</f>
        <v/>
      </c>
      <c r="AI66" s="24" t="str">
        <f>IF($B66="","",'Infiltration &amp; Ventilation'!AB66*0.33*'Infiltration &amp; Ventilation'!$D66*K66*0.024*Data!L$18*(100%+Data!$B$162))</f>
        <v/>
      </c>
      <c r="AJ66" s="24" t="str">
        <f>IF($B66="","",'Infiltration &amp; Ventilation'!AC66*0.33*'Infiltration &amp; Ventilation'!$D66*L66*0.024*Data!M$18*(100%+Data!$B$162))</f>
        <v/>
      </c>
      <c r="AK66" s="24" t="str">
        <f>IF($B66="","",'Infiltration &amp; Ventilation'!AD66*0.33*'Infiltration &amp; Ventilation'!$D66*M66*0.024*Data!N$18*(100%+Data!$B$162))</f>
        <v/>
      </c>
      <c r="AL66" s="24" t="str">
        <f>IF($B66="","",'Infiltration &amp; Ventilation'!AE66*0.33*'Infiltration &amp; Ventilation'!$D66*N66*0.024*Data!O$18*(100%+Data!$B$162))</f>
        <v/>
      </c>
      <c r="AM66" s="24" t="str">
        <f>IF($B66="","",'3 INPUT SAP DATA'!$U70*C66*0.024*Data!D$18*(100%+Data!$B$152))</f>
        <v/>
      </c>
      <c r="AN66" s="24" t="str">
        <f>IF($B66="","",'3 INPUT SAP DATA'!$U70*D66*0.024*Data!E$18*(100%+Data!$B$152))</f>
        <v/>
      </c>
      <c r="AO66" s="24" t="str">
        <f>IF($B66="","",'3 INPUT SAP DATA'!$U70*E66*0.024*Data!F$18*(100%+Data!$B$152))</f>
        <v/>
      </c>
      <c r="AP66" s="24" t="str">
        <f>IF($B66="","",'3 INPUT SAP DATA'!$U70*F66*0.024*Data!G$18*(100%+Data!$B$152))</f>
        <v/>
      </c>
      <c r="AQ66" s="24" t="str">
        <f>IF($B66="","",'3 INPUT SAP DATA'!$U70*G66*0.024*Data!H$18*(100%+Data!$B$152))</f>
        <v/>
      </c>
      <c r="AR66" s="24" t="str">
        <f>IF($B66="","",'3 INPUT SAP DATA'!$U70*H66*0.024*Data!I$18*(100%+Data!$B$152))</f>
        <v/>
      </c>
      <c r="AS66" s="24" t="str">
        <f>IF($B66="","",'3 INPUT SAP DATA'!$U70*I66*0.024*Data!J$18*(100%+Data!$B$152))</f>
        <v/>
      </c>
      <c r="AT66" s="24" t="str">
        <f>IF($B66="","",'3 INPUT SAP DATA'!$U70*J66*0.024*Data!K$18*(100%+Data!$B$152))</f>
        <v/>
      </c>
      <c r="AU66" s="24" t="str">
        <f>IF($B66="","",'3 INPUT SAP DATA'!$U70*K66*0.024*Data!L$18*(100%+Data!$B$152))</f>
        <v/>
      </c>
      <c r="AV66" s="24" t="str">
        <f>IF($B66="","",'3 INPUT SAP DATA'!$U70*L66*0.024*Data!M$18*(100%+Data!$B$152))</f>
        <v/>
      </c>
      <c r="AW66" s="24" t="str">
        <f>IF($B66="","",'3 INPUT SAP DATA'!$U70*M66*0.024*Data!N$18*(100%+Data!$B$152))</f>
        <v/>
      </c>
      <c r="AX66" s="24" t="str">
        <f>IF($B66="","",'3 INPUT SAP DATA'!$U70*N66*0.024*Data!O$18*(100%+Data!$B$152))</f>
        <v/>
      </c>
      <c r="AY66" s="24" t="str">
        <f>IF($B66="","",'3 INPUT SAP DATA'!V70*0.024*Data!D$18*Utilisation!BK66)</f>
        <v/>
      </c>
      <c r="AZ66" s="24" t="str">
        <f>IF($B66="","",'3 INPUT SAP DATA'!W70*0.024*Data!E$18*Utilisation!BL66)</f>
        <v/>
      </c>
      <c r="BA66" s="24" t="str">
        <f>IF($B66="","",'3 INPUT SAP DATA'!X70*0.024*Data!F$18*Utilisation!BM66)</f>
        <v/>
      </c>
      <c r="BB66" s="24" t="str">
        <f>IF($B66="","",'3 INPUT SAP DATA'!Y70*0.024*Data!G$18*Utilisation!BN66)</f>
        <v/>
      </c>
      <c r="BC66" s="24" t="str">
        <f>IF($B66="","",'3 INPUT SAP DATA'!Z70*0.024*Data!H$18*Utilisation!BO66)</f>
        <v/>
      </c>
      <c r="BD66" s="24" t="str">
        <f>IF($B66="","",'3 INPUT SAP DATA'!AA70*0.024*Data!I$18*Utilisation!BP66)</f>
        <v/>
      </c>
      <c r="BE66" s="24" t="str">
        <f>IF($B66="","",'3 INPUT SAP DATA'!AB70*0.024*Data!J$18*Utilisation!BQ66)</f>
        <v/>
      </c>
      <c r="BF66" s="24" t="str">
        <f>IF($B66="","",'3 INPUT SAP DATA'!AC70*0.024*Data!K$18*Utilisation!BR66)</f>
        <v/>
      </c>
      <c r="BG66" s="24" t="str">
        <f>IF($B66="","",'3 INPUT SAP DATA'!AD70*0.024*Data!L$18*Utilisation!BS66)</f>
        <v/>
      </c>
      <c r="BH66" s="24" t="str">
        <f>IF($B66="","",'3 INPUT SAP DATA'!AE70*0.024*Data!M$18*Utilisation!BT66)</f>
        <v/>
      </c>
      <c r="BI66" s="24" t="str">
        <f>IF($B66="","",'3 INPUT SAP DATA'!AF70*0.024*Data!N$18*Utilisation!BU66)</f>
        <v/>
      </c>
      <c r="BJ66" s="24" t="str">
        <f>IF($B66="","",'3 INPUT SAP DATA'!AG70*0.024*Data!O$18*Utilisation!BV66)</f>
        <v/>
      </c>
      <c r="BK66" s="24" t="str">
        <f>IF($B66="","",IHG!CI67*0.024*Data!D$18*Utilisation!BK66)</f>
        <v/>
      </c>
      <c r="BL66" s="24" t="str">
        <f>IF($B66="","",IHG!CJ67*0.024*Data!E$18*Utilisation!BL66)</f>
        <v/>
      </c>
      <c r="BM66" s="24" t="str">
        <f>IF($B66="","",IHG!CK67*0.024*Data!F$18*Utilisation!BM66)</f>
        <v/>
      </c>
      <c r="BN66" s="24" t="str">
        <f>IF($B66="","",IHG!CL67*0.024*Data!G$18*Utilisation!BN66)</f>
        <v/>
      </c>
      <c r="BO66" s="24" t="str">
        <f>IF($B66="","",IHG!CM67*0.024*Data!H$18*Utilisation!BO66)</f>
        <v/>
      </c>
      <c r="BP66" s="24" t="str">
        <f>IF($B66="","",IHG!CN67*0.024*Data!I$18*Utilisation!BP66)</f>
        <v/>
      </c>
      <c r="BQ66" s="24" t="str">
        <f>IF($B66="","",IHG!CO67*0.024*Data!J$18*Utilisation!BQ66)</f>
        <v/>
      </c>
      <c r="BR66" s="24" t="str">
        <f>IF($B66="","",IHG!CP67*0.024*Data!K$18*Utilisation!BR66)</f>
        <v/>
      </c>
      <c r="BS66" s="24" t="str">
        <f>IF($B66="","",IHG!CQ67*0.024*Data!L$18*Utilisation!BS66)</f>
        <v/>
      </c>
      <c r="BT66" s="24" t="str">
        <f>IF($B66="","",IHG!CR67*0.024*Data!M$18*Utilisation!BT66)</f>
        <v/>
      </c>
      <c r="BU66" s="24" t="str">
        <f>IF($B66="","",IHG!CS67*0.024*Data!N$18*Utilisation!BU66)</f>
        <v/>
      </c>
      <c r="BV66" s="24" t="str">
        <f>IF($B66="","",IHG!CT67*0.024*Data!O$18*Utilisation!BV66)</f>
        <v/>
      </c>
      <c r="BW66" s="24" t="str">
        <f t="shared" si="80"/>
        <v/>
      </c>
      <c r="BX66" s="24" t="str">
        <f t="shared" si="81"/>
        <v/>
      </c>
      <c r="BY66" s="24" t="str">
        <f t="shared" si="82"/>
        <v/>
      </c>
      <c r="BZ66" s="24" t="str">
        <f t="shared" si="83"/>
        <v/>
      </c>
      <c r="CA66" s="24" t="str">
        <f t="shared" si="84"/>
        <v/>
      </c>
      <c r="CB66" s="24" t="str">
        <f t="shared" si="85"/>
        <v/>
      </c>
      <c r="CC66" s="24" t="str">
        <f t="shared" si="86"/>
        <v/>
      </c>
      <c r="CD66" s="24" t="str">
        <f t="shared" si="87"/>
        <v/>
      </c>
      <c r="CE66" s="24" t="str">
        <f t="shared" si="88"/>
        <v/>
      </c>
      <c r="CF66" s="24" t="str">
        <f t="shared" si="89"/>
        <v/>
      </c>
      <c r="CG66" s="24" t="str">
        <f t="shared" si="90"/>
        <v/>
      </c>
      <c r="CH66" s="24" t="str">
        <f t="shared" si="91"/>
        <v/>
      </c>
      <c r="CI66" s="36"/>
      <c r="CJ66" s="85" t="str">
        <f>IF($B66="","",IF(BW66&lt;(SUM($BW66:$CH66)*Data!$B$170),Data!$B$171,100%))</f>
        <v/>
      </c>
      <c r="CK66" s="85" t="str">
        <f>IF($B66="","",IF(BX66&lt;(SUM($BW66:$CH66)*Data!$B$170),Data!$B$171,100%))</f>
        <v/>
      </c>
      <c r="CL66" s="85" t="str">
        <f>IF($B66="","",IF(BY66&lt;(SUM($BW66:$CH66)*Data!$B$170),Data!$B$171,100%))</f>
        <v/>
      </c>
      <c r="CM66" s="85" t="str">
        <f>IF($B66="","",IF(BZ66&lt;(SUM($BW66:$CH66)*Data!$B$170),Data!$B$171,100%))</f>
        <v/>
      </c>
      <c r="CN66" s="85" t="str">
        <f>IF($B66="","",IF(CA66&lt;(SUM($BW66:$CH66)*Data!$B$170),Data!$B$171,100%))</f>
        <v/>
      </c>
      <c r="CO66" s="85" t="str">
        <f>IF($B66="","",IF(CB66&lt;(SUM($BW66:$CH66)*Data!$B$170),Data!$B$171,100%))</f>
        <v/>
      </c>
      <c r="CP66" s="85" t="str">
        <f>IF($B66="","",IF(CC66&lt;(SUM($BW66:$CH66)*Data!$B$170),Data!$B$171,100%))</f>
        <v/>
      </c>
      <c r="CQ66" s="85" t="str">
        <f>IF($B66="","",IF(CD66&lt;(SUM($BW66:$CH66)*Data!$B$170),Data!$B$171,100%))</f>
        <v/>
      </c>
      <c r="CR66" s="85" t="str">
        <f>IF($B66="","",IF(CE66&lt;(SUM($BW66:$CH66)*Data!$B$170),Data!$B$171,100%))</f>
        <v/>
      </c>
      <c r="CS66" s="85" t="str">
        <f>IF($B66="","",IF(CF66&lt;(SUM($BW66:$CH66)*Data!$B$170),Data!$B$171,100%))</f>
        <v/>
      </c>
      <c r="CT66" s="85" t="str">
        <f>IF($B66="","",IF(CG66&lt;(SUM($BW66:$CH66)*Data!$B$170),Data!$B$171,100%))</f>
        <v/>
      </c>
      <c r="CU66" s="85" t="str">
        <f>IF($B66="","",IF(CH66&lt;(SUM($BW66:$CH66)*Data!$B$170),Data!$B$171,100%))</f>
        <v/>
      </c>
      <c r="CV66" s="39"/>
      <c r="CW66" s="24" t="str">
        <f t="shared" si="92"/>
        <v/>
      </c>
      <c r="CX66" s="24" t="str">
        <f t="shared" si="93"/>
        <v/>
      </c>
      <c r="CY66" s="24" t="str">
        <f t="shared" si="94"/>
        <v/>
      </c>
      <c r="CZ66" s="24" t="str">
        <f t="shared" si="95"/>
        <v/>
      </c>
      <c r="DA66" s="24" t="str">
        <f t="shared" si="96"/>
        <v/>
      </c>
      <c r="DB66" s="24" t="str">
        <f t="shared" si="97"/>
        <v/>
      </c>
      <c r="DC66" s="24" t="str">
        <f t="shared" si="98"/>
        <v/>
      </c>
      <c r="DD66" s="24" t="str">
        <f t="shared" si="99"/>
        <v/>
      </c>
      <c r="DE66" s="24" t="str">
        <f t="shared" si="100"/>
        <v/>
      </c>
      <c r="DF66" s="24" t="str">
        <f t="shared" si="101"/>
        <v/>
      </c>
      <c r="DG66" s="24" t="str">
        <f t="shared" si="102"/>
        <v/>
      </c>
      <c r="DH66" s="24" t="str">
        <f t="shared" si="103"/>
        <v/>
      </c>
      <c r="DI66" s="24" t="str">
        <f t="shared" si="104"/>
        <v/>
      </c>
      <c r="DJ66" s="24" t="str">
        <f t="shared" si="105"/>
        <v/>
      </c>
      <c r="DK66" s="24" t="str">
        <f t="shared" si="106"/>
        <v/>
      </c>
      <c r="DL66" s="24" t="str">
        <f t="shared" si="107"/>
        <v/>
      </c>
      <c r="DM66" s="24" t="str">
        <f t="shared" si="108"/>
        <v/>
      </c>
      <c r="DN66" s="24" t="str">
        <f t="shared" si="109"/>
        <v/>
      </c>
      <c r="DO66" s="24" t="str">
        <f t="shared" si="110"/>
        <v/>
      </c>
      <c r="DP66" s="24" t="str">
        <f t="shared" si="111"/>
        <v/>
      </c>
      <c r="DQ66" s="24" t="str">
        <f t="shared" si="112"/>
        <v/>
      </c>
      <c r="DR66" s="24" t="str">
        <f t="shared" si="113"/>
        <v/>
      </c>
      <c r="DS66" s="24" t="str">
        <f t="shared" si="114"/>
        <v/>
      </c>
      <c r="DT66" s="24" t="str">
        <f t="shared" si="115"/>
        <v/>
      </c>
      <c r="DU66" s="24" t="str">
        <f t="shared" si="116"/>
        <v/>
      </c>
      <c r="DV66" s="24" t="str">
        <f t="shared" si="117"/>
        <v/>
      </c>
      <c r="DW66" s="24" t="str">
        <f t="shared" si="118"/>
        <v/>
      </c>
      <c r="DX66" s="24" t="str">
        <f t="shared" si="119"/>
        <v/>
      </c>
      <c r="DY66" s="24" t="str">
        <f t="shared" si="120"/>
        <v/>
      </c>
      <c r="DZ66" s="24" t="str">
        <f t="shared" si="121"/>
        <v/>
      </c>
      <c r="EA66" s="24" t="str">
        <f t="shared" si="122"/>
        <v/>
      </c>
      <c r="EB66" s="24" t="str">
        <f t="shared" si="123"/>
        <v/>
      </c>
      <c r="EC66" s="24" t="str">
        <f t="shared" si="124"/>
        <v/>
      </c>
      <c r="ED66" s="24" t="str">
        <f t="shared" si="125"/>
        <v/>
      </c>
      <c r="EE66" s="24" t="str">
        <f t="shared" si="126"/>
        <v/>
      </c>
      <c r="EF66" s="24" t="str">
        <f t="shared" si="129"/>
        <v/>
      </c>
      <c r="EG66" s="24" t="str">
        <f t="shared" si="130"/>
        <v/>
      </c>
      <c r="EH66" s="24" t="str">
        <f t="shared" si="131"/>
        <v/>
      </c>
      <c r="EI66" s="85" t="str">
        <f t="shared" si="132"/>
        <v/>
      </c>
      <c r="EJ66" s="85" t="str">
        <f>IF($B66="","",MAX(0,EI66-Data!$B$166))</f>
        <v/>
      </c>
      <c r="EK66" s="88" t="str">
        <f>IF($B66="","",IF($EJ66&gt;0,
AY66*($EG66*Data!$B$166/$EH66),
AY66))</f>
        <v/>
      </c>
      <c r="EL66" s="88" t="str">
        <f>IF($B66="","",IF($EJ66&gt;0,
AZ66*($EG66*Data!$B$166/$EH66),
AZ66))</f>
        <v/>
      </c>
      <c r="EM66" s="88" t="str">
        <f>IF($B66="","",IF($EJ66&gt;0,
BA66*($EG66*Data!$B$166/$EH66),
BA66))</f>
        <v/>
      </c>
      <c r="EN66" s="88" t="str">
        <f>IF($B66="","",IF($EJ66&gt;0,
BB66*($EG66*Data!$B$166/$EH66),
BB66))</f>
        <v/>
      </c>
      <c r="EO66" s="88" t="str">
        <f>IF($B66="","",IF($EJ66&gt;0,
BC66*($EG66*Data!$B$166/$EH66),
BC66))</f>
        <v/>
      </c>
      <c r="EP66" s="88" t="str">
        <f>IF($B66="","",IF($EJ66&gt;0,
BD66*($EG66*Data!$B$166/$EH66),
BD66))</f>
        <v/>
      </c>
      <c r="EQ66" s="88" t="str">
        <f>IF($B66="","",IF($EJ66&gt;0,
BE66*($EG66*Data!$B$166/$EH66),
BE66))</f>
        <v/>
      </c>
      <c r="ER66" s="88" t="str">
        <f>IF($B66="","",IF($EJ66&gt;0,
BF66*($EG66*Data!$B$166/$EH66),
BF66))</f>
        <v/>
      </c>
      <c r="ES66" s="88" t="str">
        <f>IF($B66="","",IF($EJ66&gt;0,
BG66*($EG66*Data!$B$166/$EH66),
BG66))</f>
        <v/>
      </c>
      <c r="ET66" s="88" t="str">
        <f>IF($B66="","",IF($EJ66&gt;0,
BH66*($EG66*Data!$B$166/$EH66),
BH66))</f>
        <v/>
      </c>
      <c r="EU66" s="88" t="str">
        <f>IF($B66="","",IF($EJ66&gt;0,
BI66*($EG66*Data!$B$166/$EH66),
BI66))</f>
        <v/>
      </c>
      <c r="EV66" s="88" t="str">
        <f>IF($B66="","",IF($EJ66&gt;0,
BJ66*($EG66*Data!$B$166/$EH66),
BJ66))</f>
        <v/>
      </c>
      <c r="EW66" s="88" t="str">
        <f t="shared" si="127"/>
        <v/>
      </c>
      <c r="EX66" s="85" t="str">
        <f t="shared" si="128"/>
        <v/>
      </c>
      <c r="EY66" s="24" t="str">
        <f t="shared" si="133"/>
        <v/>
      </c>
      <c r="EZ66" s="24" t="str">
        <f t="shared" si="134"/>
        <v/>
      </c>
      <c r="FA66" s="24" t="str">
        <f t="shared" si="135"/>
        <v/>
      </c>
      <c r="FB66" s="24" t="str">
        <f t="shared" si="136"/>
        <v/>
      </c>
      <c r="FC66" s="24" t="str">
        <f t="shared" si="137"/>
        <v/>
      </c>
      <c r="FD66" s="24" t="str">
        <f t="shared" si="138"/>
        <v/>
      </c>
      <c r="FE66" s="24" t="str">
        <f t="shared" si="139"/>
        <v/>
      </c>
      <c r="FF66" s="24" t="str">
        <f t="shared" si="140"/>
        <v/>
      </c>
      <c r="FG66" s="24" t="str">
        <f t="shared" si="141"/>
        <v/>
      </c>
      <c r="FH66" s="24" t="str">
        <f t="shared" si="142"/>
        <v/>
      </c>
      <c r="FI66" s="24" t="str">
        <f t="shared" si="143"/>
        <v/>
      </c>
      <c r="FJ66" s="24" t="str">
        <f t="shared" si="144"/>
        <v/>
      </c>
      <c r="FK66" s="24" t="str">
        <f t="shared" si="145"/>
        <v/>
      </c>
      <c r="FL66" s="24" t="str">
        <f t="shared" si="146"/>
        <v/>
      </c>
      <c r="FM66" s="24" t="str">
        <f t="shared" si="147"/>
        <v/>
      </c>
      <c r="FN66" s="24" t="str">
        <f t="shared" si="148"/>
        <v/>
      </c>
      <c r="FO66" s="24" t="str">
        <f t="shared" si="149"/>
        <v/>
      </c>
      <c r="FP66" s="24" t="str">
        <f t="shared" si="150"/>
        <v/>
      </c>
      <c r="FQ66" s="24" t="str">
        <f t="shared" si="151"/>
        <v/>
      </c>
      <c r="FR66" s="24" t="str">
        <f t="shared" si="152"/>
        <v/>
      </c>
      <c r="FS66" s="24" t="str">
        <f t="shared" si="153"/>
        <v/>
      </c>
      <c r="FT66" s="24" t="str">
        <f t="shared" si="154"/>
        <v/>
      </c>
      <c r="FU66" s="24" t="str">
        <f t="shared" si="155"/>
        <v/>
      </c>
      <c r="FV66" s="24" t="str">
        <f t="shared" si="156"/>
        <v/>
      </c>
      <c r="FW66" s="24" t="str">
        <f t="shared" si="157"/>
        <v/>
      </c>
      <c r="FX66" s="24" t="str">
        <f t="shared" si="158"/>
        <v/>
      </c>
      <c r="FY66" s="24" t="str">
        <f t="shared" si="159"/>
        <v/>
      </c>
      <c r="FZ66" s="24" t="str">
        <f t="shared" si="160"/>
        <v/>
      </c>
      <c r="GA66" s="24" t="str">
        <f t="shared" si="161"/>
        <v/>
      </c>
      <c r="GB66" s="24" t="str">
        <f t="shared" si="162"/>
        <v/>
      </c>
      <c r="GC66" s="24" t="str">
        <f t="shared" si="163"/>
        <v/>
      </c>
      <c r="GD66" s="24" t="str">
        <f t="shared" si="164"/>
        <v/>
      </c>
      <c r="GE66" s="24" t="str">
        <f t="shared" si="165"/>
        <v/>
      </c>
      <c r="GF66" s="24" t="str">
        <f t="shared" si="166"/>
        <v/>
      </c>
      <c r="GG66" s="24" t="str">
        <f t="shared" si="167"/>
        <v/>
      </c>
      <c r="GH66" s="24" t="str">
        <f t="shared" si="168"/>
        <v/>
      </c>
    </row>
    <row r="67" spans="2:190" s="17" customFormat="1" ht="19.899999999999999" customHeight="1">
      <c r="B67" s="16" t="str">
        <f>IF('3 INPUT SAP DATA'!H71="","",'3 INPUT SAP DATA'!H71)</f>
        <v/>
      </c>
      <c r="C67" s="176" t="str">
        <f>IF($B67="", "", Data!D$22 - INDEX(SAP10TableU1, MATCH('3 INPUT SAP DATA'!$C$6, Data!$C$26:$C$47, 0), MATCH(SHD!BW$8, Data!$D$25:$O$25, 0)))</f>
        <v/>
      </c>
      <c r="D67" s="176" t="str">
        <f>IF($B67="", "", Data!E$22 - INDEX(SAP10TableU1, MATCH('3 INPUT SAP DATA'!$C$6, Data!$C$26:$C$47, 0), MATCH(SHD!BX$8, Data!$D$25:$O$25, 0)))</f>
        <v/>
      </c>
      <c r="E67" s="176" t="str">
        <f>IF($B67="", "", Data!F$22 - INDEX(SAP10TableU1, MATCH('3 INPUT SAP DATA'!$C$6, Data!$C$26:$C$47, 0), MATCH(SHD!BY$8, Data!$D$25:$O$25, 0)))</f>
        <v/>
      </c>
      <c r="F67" s="176" t="str">
        <f>IF($B67="", "", Data!G$22 - INDEX(SAP10TableU1, MATCH('3 INPUT SAP DATA'!$C$6, Data!$C$26:$C$47, 0), MATCH(SHD!BZ$8, Data!$D$25:$O$25, 0)))</f>
        <v/>
      </c>
      <c r="G67" s="176" t="str">
        <f>IF($B67="", "", Data!H$22 - INDEX(SAP10TableU1, MATCH('3 INPUT SAP DATA'!$C$6, Data!$C$26:$C$47, 0), MATCH(SHD!CA$8, Data!$D$25:$O$25, 0)))</f>
        <v/>
      </c>
      <c r="H67" s="176" t="str">
        <f>IF($B67="", "", Data!I$22 - INDEX(SAP10TableU1, MATCH('3 INPUT SAP DATA'!$C$6, Data!$C$26:$C$47, 0), MATCH(SHD!CB$8, Data!$D$25:$O$25, 0)))</f>
        <v/>
      </c>
      <c r="I67" s="176" t="str">
        <f>IF($B67="", "", Data!J$22 - INDEX(SAP10TableU1, MATCH('3 INPUT SAP DATA'!$C$6, Data!$C$26:$C$47, 0), MATCH(SHD!CC$8, Data!$D$25:$O$25, 0)))</f>
        <v/>
      </c>
      <c r="J67" s="176" t="str">
        <f>IF($B67="", "", Data!K$22 - INDEX(SAP10TableU1, MATCH('3 INPUT SAP DATA'!$C$6, Data!$C$26:$C$47, 0), MATCH(SHD!CD$8, Data!$D$25:$O$25, 0)))</f>
        <v/>
      </c>
      <c r="K67" s="176" t="str">
        <f>IF($B67="", "", Data!L$22 - INDEX(SAP10TableU1, MATCH('3 INPUT SAP DATA'!$C$6, Data!$C$26:$C$47, 0), MATCH(SHD!CE$8, Data!$D$25:$O$25, 0)))</f>
        <v/>
      </c>
      <c r="L67" s="176" t="str">
        <f>IF($B67="", "", Data!M$22 - INDEX(SAP10TableU1, MATCH('3 INPUT SAP DATA'!$C$6, Data!$C$26:$C$47, 0), MATCH(SHD!CF$8, Data!$D$25:$O$25, 0)))</f>
        <v/>
      </c>
      <c r="M67" s="176" t="str">
        <f>IF($B67="", "", Data!N$22 - INDEX(SAP10TableU1, MATCH('3 INPUT SAP DATA'!$C$6, Data!$C$26:$C$47, 0), MATCH(SHD!CG$8, Data!$D$25:$O$25, 0)))</f>
        <v/>
      </c>
      <c r="N67" s="176" t="str">
        <f>IF($B67="", "", Data!O$22 - INDEX(SAP10TableU1, MATCH('3 INPUT SAP DATA'!$C$6, Data!$C$26:$C$47, 0), MATCH(SHD!CH$8, Data!$D$25:$O$25, 0)))</f>
        <v/>
      </c>
      <c r="O67" s="24" t="str">
        <f>IF($B67="","",'Infiltration &amp; Ventilation'!H67*0.33*'Infiltration &amp; Ventilation'!$D67*C67*0.024*Data!D$18)</f>
        <v/>
      </c>
      <c r="P67" s="24" t="str">
        <f>IF($B67="","",'Infiltration &amp; Ventilation'!I67*0.33*'Infiltration &amp; Ventilation'!$D67*D67*0.024*Data!E$18)</f>
        <v/>
      </c>
      <c r="Q67" s="24" t="str">
        <f>IF($B67="","",'Infiltration &amp; Ventilation'!J67*0.33*'Infiltration &amp; Ventilation'!$D67*E67*0.024*Data!F$18)</f>
        <v/>
      </c>
      <c r="R67" s="24" t="str">
        <f>IF($B67="","",'Infiltration &amp; Ventilation'!K67*0.33*'Infiltration &amp; Ventilation'!$D67*F67*0.024*Data!G$18)</f>
        <v/>
      </c>
      <c r="S67" s="24" t="str">
        <f>IF($B67="","",'Infiltration &amp; Ventilation'!L67*0.33*'Infiltration &amp; Ventilation'!$D67*G67*0.024*Data!H$18)</f>
        <v/>
      </c>
      <c r="T67" s="24" t="str">
        <f>IF($B67="","",'Infiltration &amp; Ventilation'!M67*0.33*'Infiltration &amp; Ventilation'!$D67*H67*0.024*Data!I$18)</f>
        <v/>
      </c>
      <c r="U67" s="24" t="str">
        <f>IF($B67="","",'Infiltration &amp; Ventilation'!N67*0.33*'Infiltration &amp; Ventilation'!$D67*I67*0.024*Data!J$18)</f>
        <v/>
      </c>
      <c r="V67" s="24" t="str">
        <f>IF($B67="","",'Infiltration &amp; Ventilation'!O67*0.33*'Infiltration &amp; Ventilation'!$D67*J67*0.024*Data!K$18)</f>
        <v/>
      </c>
      <c r="W67" s="24" t="str">
        <f>IF($B67="","",'Infiltration &amp; Ventilation'!P67*0.33*'Infiltration &amp; Ventilation'!$D67*K67*0.024*Data!L$18)</f>
        <v/>
      </c>
      <c r="X67" s="24" t="str">
        <f>IF($B67="","",'Infiltration &amp; Ventilation'!Q67*0.33*'Infiltration &amp; Ventilation'!$D67*L67*0.024*Data!M$18)</f>
        <v/>
      </c>
      <c r="Y67" s="24" t="str">
        <f>IF($B67="","",'Infiltration &amp; Ventilation'!R67*0.33*'Infiltration &amp; Ventilation'!$D67*M67*0.024*Data!N$18)</f>
        <v/>
      </c>
      <c r="Z67" s="24" t="str">
        <f>IF($B67="","",'Infiltration &amp; Ventilation'!S67*0.33*'Infiltration &amp; Ventilation'!$D67*N67*0.024*Data!O$18)</f>
        <v/>
      </c>
      <c r="AA67" s="24" t="str">
        <f>IF($B67="","",'Infiltration &amp; Ventilation'!T67*0.33*'Infiltration &amp; Ventilation'!$D67*C67*0.024*Data!D$18*(100%+Data!$B$162))</f>
        <v/>
      </c>
      <c r="AB67" s="24" t="str">
        <f>IF($B67="","",'Infiltration &amp; Ventilation'!U67*0.33*'Infiltration &amp; Ventilation'!$D67*D67*0.024*Data!E$18*(100%+Data!$B$162))</f>
        <v/>
      </c>
      <c r="AC67" s="24" t="str">
        <f>IF($B67="","",'Infiltration &amp; Ventilation'!V67*0.33*'Infiltration &amp; Ventilation'!$D67*E67*0.024*Data!F$18*(100%+Data!$B$162))</f>
        <v/>
      </c>
      <c r="AD67" s="24" t="str">
        <f>IF($B67="","",'Infiltration &amp; Ventilation'!W67*0.33*'Infiltration &amp; Ventilation'!$D67*F67*0.024*Data!G$18*(100%+Data!$B$162))</f>
        <v/>
      </c>
      <c r="AE67" s="24" t="str">
        <f>IF($B67="","",'Infiltration &amp; Ventilation'!X67*0.33*'Infiltration &amp; Ventilation'!$D67*G67*0.024*Data!H$18*(100%+Data!$B$162))</f>
        <v/>
      </c>
      <c r="AF67" s="24" t="str">
        <f>IF($B67="","",'Infiltration &amp; Ventilation'!Y67*0.33*'Infiltration &amp; Ventilation'!$D67*H67*0.024*Data!I$18*(100%+Data!$B$162))</f>
        <v/>
      </c>
      <c r="AG67" s="24" t="str">
        <f>IF($B67="","",'Infiltration &amp; Ventilation'!Z67*0.33*'Infiltration &amp; Ventilation'!$D67*I67*0.024*Data!J$18*(100%+Data!$B$162))</f>
        <v/>
      </c>
      <c r="AH67" s="24" t="str">
        <f>IF($B67="","",'Infiltration &amp; Ventilation'!AA67*0.33*'Infiltration &amp; Ventilation'!$D67*J67*0.024*Data!K$18*(100%+Data!$B$162))</f>
        <v/>
      </c>
      <c r="AI67" s="24" t="str">
        <f>IF($B67="","",'Infiltration &amp; Ventilation'!AB67*0.33*'Infiltration &amp; Ventilation'!$D67*K67*0.024*Data!L$18*(100%+Data!$B$162))</f>
        <v/>
      </c>
      <c r="AJ67" s="24" t="str">
        <f>IF($B67="","",'Infiltration &amp; Ventilation'!AC67*0.33*'Infiltration &amp; Ventilation'!$D67*L67*0.024*Data!M$18*(100%+Data!$B$162))</f>
        <v/>
      </c>
      <c r="AK67" s="24" t="str">
        <f>IF($B67="","",'Infiltration &amp; Ventilation'!AD67*0.33*'Infiltration &amp; Ventilation'!$D67*M67*0.024*Data!N$18*(100%+Data!$B$162))</f>
        <v/>
      </c>
      <c r="AL67" s="24" t="str">
        <f>IF($B67="","",'Infiltration &amp; Ventilation'!AE67*0.33*'Infiltration &amp; Ventilation'!$D67*N67*0.024*Data!O$18*(100%+Data!$B$162))</f>
        <v/>
      </c>
      <c r="AM67" s="24" t="str">
        <f>IF($B67="","",'3 INPUT SAP DATA'!$U71*C67*0.024*Data!D$18*(100%+Data!$B$152))</f>
        <v/>
      </c>
      <c r="AN67" s="24" t="str">
        <f>IF($B67="","",'3 INPUT SAP DATA'!$U71*D67*0.024*Data!E$18*(100%+Data!$B$152))</f>
        <v/>
      </c>
      <c r="AO67" s="24" t="str">
        <f>IF($B67="","",'3 INPUT SAP DATA'!$U71*E67*0.024*Data!F$18*(100%+Data!$B$152))</f>
        <v/>
      </c>
      <c r="AP67" s="24" t="str">
        <f>IF($B67="","",'3 INPUT SAP DATA'!$U71*F67*0.024*Data!G$18*(100%+Data!$B$152))</f>
        <v/>
      </c>
      <c r="AQ67" s="24" t="str">
        <f>IF($B67="","",'3 INPUT SAP DATA'!$U71*G67*0.024*Data!H$18*(100%+Data!$B$152))</f>
        <v/>
      </c>
      <c r="AR67" s="24" t="str">
        <f>IF($B67="","",'3 INPUT SAP DATA'!$U71*H67*0.024*Data!I$18*(100%+Data!$B$152))</f>
        <v/>
      </c>
      <c r="AS67" s="24" t="str">
        <f>IF($B67="","",'3 INPUT SAP DATA'!$U71*I67*0.024*Data!J$18*(100%+Data!$B$152))</f>
        <v/>
      </c>
      <c r="AT67" s="24" t="str">
        <f>IF($B67="","",'3 INPUT SAP DATA'!$U71*J67*0.024*Data!K$18*(100%+Data!$B$152))</f>
        <v/>
      </c>
      <c r="AU67" s="24" t="str">
        <f>IF($B67="","",'3 INPUT SAP DATA'!$U71*K67*0.024*Data!L$18*(100%+Data!$B$152))</f>
        <v/>
      </c>
      <c r="AV67" s="24" t="str">
        <f>IF($B67="","",'3 INPUT SAP DATA'!$U71*L67*0.024*Data!M$18*(100%+Data!$B$152))</f>
        <v/>
      </c>
      <c r="AW67" s="24" t="str">
        <f>IF($B67="","",'3 INPUT SAP DATA'!$U71*M67*0.024*Data!N$18*(100%+Data!$B$152))</f>
        <v/>
      </c>
      <c r="AX67" s="24" t="str">
        <f>IF($B67="","",'3 INPUT SAP DATA'!$U71*N67*0.024*Data!O$18*(100%+Data!$B$152))</f>
        <v/>
      </c>
      <c r="AY67" s="24" t="str">
        <f>IF($B67="","",'3 INPUT SAP DATA'!V71*0.024*Data!D$18*Utilisation!BK67)</f>
        <v/>
      </c>
      <c r="AZ67" s="24" t="str">
        <f>IF($B67="","",'3 INPUT SAP DATA'!W71*0.024*Data!E$18*Utilisation!BL67)</f>
        <v/>
      </c>
      <c r="BA67" s="24" t="str">
        <f>IF($B67="","",'3 INPUT SAP DATA'!X71*0.024*Data!F$18*Utilisation!BM67)</f>
        <v/>
      </c>
      <c r="BB67" s="24" t="str">
        <f>IF($B67="","",'3 INPUT SAP DATA'!Y71*0.024*Data!G$18*Utilisation!BN67)</f>
        <v/>
      </c>
      <c r="BC67" s="24" t="str">
        <f>IF($B67="","",'3 INPUT SAP DATA'!Z71*0.024*Data!H$18*Utilisation!BO67)</f>
        <v/>
      </c>
      <c r="BD67" s="24" t="str">
        <f>IF($B67="","",'3 INPUT SAP DATA'!AA71*0.024*Data!I$18*Utilisation!BP67)</f>
        <v/>
      </c>
      <c r="BE67" s="24" t="str">
        <f>IF($B67="","",'3 INPUT SAP DATA'!AB71*0.024*Data!J$18*Utilisation!BQ67)</f>
        <v/>
      </c>
      <c r="BF67" s="24" t="str">
        <f>IF($B67="","",'3 INPUT SAP DATA'!AC71*0.024*Data!K$18*Utilisation!BR67)</f>
        <v/>
      </c>
      <c r="BG67" s="24" t="str">
        <f>IF($B67="","",'3 INPUT SAP DATA'!AD71*0.024*Data!L$18*Utilisation!BS67)</f>
        <v/>
      </c>
      <c r="BH67" s="24" t="str">
        <f>IF($B67="","",'3 INPUT SAP DATA'!AE71*0.024*Data!M$18*Utilisation!BT67)</f>
        <v/>
      </c>
      <c r="BI67" s="24" t="str">
        <f>IF($B67="","",'3 INPUT SAP DATA'!AF71*0.024*Data!N$18*Utilisation!BU67)</f>
        <v/>
      </c>
      <c r="BJ67" s="24" t="str">
        <f>IF($B67="","",'3 INPUT SAP DATA'!AG71*0.024*Data!O$18*Utilisation!BV67)</f>
        <v/>
      </c>
      <c r="BK67" s="24" t="str">
        <f>IF($B67="","",IHG!CI68*0.024*Data!D$18*Utilisation!BK67)</f>
        <v/>
      </c>
      <c r="BL67" s="24" t="str">
        <f>IF($B67="","",IHG!CJ68*0.024*Data!E$18*Utilisation!BL67)</f>
        <v/>
      </c>
      <c r="BM67" s="24" t="str">
        <f>IF($B67="","",IHG!CK68*0.024*Data!F$18*Utilisation!BM67)</f>
        <v/>
      </c>
      <c r="BN67" s="24" t="str">
        <f>IF($B67="","",IHG!CL68*0.024*Data!G$18*Utilisation!BN67)</f>
        <v/>
      </c>
      <c r="BO67" s="24" t="str">
        <f>IF($B67="","",IHG!CM68*0.024*Data!H$18*Utilisation!BO67)</f>
        <v/>
      </c>
      <c r="BP67" s="24" t="str">
        <f>IF($B67="","",IHG!CN68*0.024*Data!I$18*Utilisation!BP67)</f>
        <v/>
      </c>
      <c r="BQ67" s="24" t="str">
        <f>IF($B67="","",IHG!CO68*0.024*Data!J$18*Utilisation!BQ67)</f>
        <v/>
      </c>
      <c r="BR67" s="24" t="str">
        <f>IF($B67="","",IHG!CP68*0.024*Data!K$18*Utilisation!BR67)</f>
        <v/>
      </c>
      <c r="BS67" s="24" t="str">
        <f>IF($B67="","",IHG!CQ68*0.024*Data!L$18*Utilisation!BS67)</f>
        <v/>
      </c>
      <c r="BT67" s="24" t="str">
        <f>IF($B67="","",IHG!CR68*0.024*Data!M$18*Utilisation!BT67)</f>
        <v/>
      </c>
      <c r="BU67" s="24" t="str">
        <f>IF($B67="","",IHG!CS68*0.024*Data!N$18*Utilisation!BU67)</f>
        <v/>
      </c>
      <c r="BV67" s="24" t="str">
        <f>IF($B67="","",IHG!CT68*0.024*Data!O$18*Utilisation!BV67)</f>
        <v/>
      </c>
      <c r="BW67" s="24" t="str">
        <f t="shared" si="80"/>
        <v/>
      </c>
      <c r="BX67" s="24" t="str">
        <f t="shared" si="81"/>
        <v/>
      </c>
      <c r="BY67" s="24" t="str">
        <f t="shared" si="82"/>
        <v/>
      </c>
      <c r="BZ67" s="24" t="str">
        <f t="shared" si="83"/>
        <v/>
      </c>
      <c r="CA67" s="24" t="str">
        <f t="shared" si="84"/>
        <v/>
      </c>
      <c r="CB67" s="24" t="str">
        <f t="shared" si="85"/>
        <v/>
      </c>
      <c r="CC67" s="24" t="str">
        <f t="shared" si="86"/>
        <v/>
      </c>
      <c r="CD67" s="24" t="str">
        <f t="shared" si="87"/>
        <v/>
      </c>
      <c r="CE67" s="24" t="str">
        <f t="shared" si="88"/>
        <v/>
      </c>
      <c r="CF67" s="24" t="str">
        <f t="shared" si="89"/>
        <v/>
      </c>
      <c r="CG67" s="24" t="str">
        <f t="shared" si="90"/>
        <v/>
      </c>
      <c r="CH67" s="24" t="str">
        <f t="shared" si="91"/>
        <v/>
      </c>
      <c r="CI67" s="36"/>
      <c r="CJ67" s="85" t="str">
        <f>IF($B67="","",IF(BW67&lt;(SUM($BW67:$CH67)*Data!$B$170),Data!$B$171,100%))</f>
        <v/>
      </c>
      <c r="CK67" s="85" t="str">
        <f>IF($B67="","",IF(BX67&lt;(SUM($BW67:$CH67)*Data!$B$170),Data!$B$171,100%))</f>
        <v/>
      </c>
      <c r="CL67" s="85" t="str">
        <f>IF($B67="","",IF(BY67&lt;(SUM($BW67:$CH67)*Data!$B$170),Data!$B$171,100%))</f>
        <v/>
      </c>
      <c r="CM67" s="85" t="str">
        <f>IF($B67="","",IF(BZ67&lt;(SUM($BW67:$CH67)*Data!$B$170),Data!$B$171,100%))</f>
        <v/>
      </c>
      <c r="CN67" s="85" t="str">
        <f>IF($B67="","",IF(CA67&lt;(SUM($BW67:$CH67)*Data!$B$170),Data!$B$171,100%))</f>
        <v/>
      </c>
      <c r="CO67" s="85" t="str">
        <f>IF($B67="","",IF(CB67&lt;(SUM($BW67:$CH67)*Data!$B$170),Data!$B$171,100%))</f>
        <v/>
      </c>
      <c r="CP67" s="85" t="str">
        <f>IF($B67="","",IF(CC67&lt;(SUM($BW67:$CH67)*Data!$B$170),Data!$B$171,100%))</f>
        <v/>
      </c>
      <c r="CQ67" s="85" t="str">
        <f>IF($B67="","",IF(CD67&lt;(SUM($BW67:$CH67)*Data!$B$170),Data!$B$171,100%))</f>
        <v/>
      </c>
      <c r="CR67" s="85" t="str">
        <f>IF($B67="","",IF(CE67&lt;(SUM($BW67:$CH67)*Data!$B$170),Data!$B$171,100%))</f>
        <v/>
      </c>
      <c r="CS67" s="85" t="str">
        <f>IF($B67="","",IF(CF67&lt;(SUM($BW67:$CH67)*Data!$B$170),Data!$B$171,100%))</f>
        <v/>
      </c>
      <c r="CT67" s="85" t="str">
        <f>IF($B67="","",IF(CG67&lt;(SUM($BW67:$CH67)*Data!$B$170),Data!$B$171,100%))</f>
        <v/>
      </c>
      <c r="CU67" s="85" t="str">
        <f>IF($B67="","",IF(CH67&lt;(SUM($BW67:$CH67)*Data!$B$170),Data!$B$171,100%))</f>
        <v/>
      </c>
      <c r="CV67" s="39"/>
      <c r="CW67" s="24" t="str">
        <f t="shared" si="92"/>
        <v/>
      </c>
      <c r="CX67" s="24" t="str">
        <f t="shared" si="93"/>
        <v/>
      </c>
      <c r="CY67" s="24" t="str">
        <f t="shared" si="94"/>
        <v/>
      </c>
      <c r="CZ67" s="24" t="str">
        <f t="shared" si="95"/>
        <v/>
      </c>
      <c r="DA67" s="24" t="str">
        <f t="shared" si="96"/>
        <v/>
      </c>
      <c r="DB67" s="24" t="str">
        <f t="shared" si="97"/>
        <v/>
      </c>
      <c r="DC67" s="24" t="str">
        <f t="shared" si="98"/>
        <v/>
      </c>
      <c r="DD67" s="24" t="str">
        <f t="shared" si="99"/>
        <v/>
      </c>
      <c r="DE67" s="24" t="str">
        <f t="shared" si="100"/>
        <v/>
      </c>
      <c r="DF67" s="24" t="str">
        <f t="shared" si="101"/>
        <v/>
      </c>
      <c r="DG67" s="24" t="str">
        <f t="shared" si="102"/>
        <v/>
      </c>
      <c r="DH67" s="24" t="str">
        <f t="shared" si="103"/>
        <v/>
      </c>
      <c r="DI67" s="24" t="str">
        <f t="shared" si="104"/>
        <v/>
      </c>
      <c r="DJ67" s="24" t="str">
        <f t="shared" si="105"/>
        <v/>
      </c>
      <c r="DK67" s="24" t="str">
        <f t="shared" si="106"/>
        <v/>
      </c>
      <c r="DL67" s="24" t="str">
        <f t="shared" si="107"/>
        <v/>
      </c>
      <c r="DM67" s="24" t="str">
        <f t="shared" si="108"/>
        <v/>
      </c>
      <c r="DN67" s="24" t="str">
        <f t="shared" si="109"/>
        <v/>
      </c>
      <c r="DO67" s="24" t="str">
        <f t="shared" si="110"/>
        <v/>
      </c>
      <c r="DP67" s="24" t="str">
        <f t="shared" si="111"/>
        <v/>
      </c>
      <c r="DQ67" s="24" t="str">
        <f t="shared" si="112"/>
        <v/>
      </c>
      <c r="DR67" s="24" t="str">
        <f t="shared" si="113"/>
        <v/>
      </c>
      <c r="DS67" s="24" t="str">
        <f t="shared" si="114"/>
        <v/>
      </c>
      <c r="DT67" s="24" t="str">
        <f t="shared" si="115"/>
        <v/>
      </c>
      <c r="DU67" s="24" t="str">
        <f t="shared" si="116"/>
        <v/>
      </c>
      <c r="DV67" s="24" t="str">
        <f t="shared" si="117"/>
        <v/>
      </c>
      <c r="DW67" s="24" t="str">
        <f t="shared" si="118"/>
        <v/>
      </c>
      <c r="DX67" s="24" t="str">
        <f t="shared" si="119"/>
        <v/>
      </c>
      <c r="DY67" s="24" t="str">
        <f t="shared" si="120"/>
        <v/>
      </c>
      <c r="DZ67" s="24" t="str">
        <f t="shared" si="121"/>
        <v/>
      </c>
      <c r="EA67" s="24" t="str">
        <f t="shared" si="122"/>
        <v/>
      </c>
      <c r="EB67" s="24" t="str">
        <f t="shared" si="123"/>
        <v/>
      </c>
      <c r="EC67" s="24" t="str">
        <f t="shared" si="124"/>
        <v/>
      </c>
      <c r="ED67" s="24" t="str">
        <f t="shared" si="125"/>
        <v/>
      </c>
      <c r="EE67" s="24" t="str">
        <f t="shared" si="126"/>
        <v/>
      </c>
      <c r="EF67" s="24" t="str">
        <f t="shared" si="129"/>
        <v/>
      </c>
      <c r="EG67" s="24" t="str">
        <f t="shared" si="130"/>
        <v/>
      </c>
      <c r="EH67" s="24" t="str">
        <f t="shared" si="131"/>
        <v/>
      </c>
      <c r="EI67" s="85" t="str">
        <f t="shared" si="132"/>
        <v/>
      </c>
      <c r="EJ67" s="85" t="str">
        <f>IF($B67="","",MAX(0,EI67-Data!$B$166))</f>
        <v/>
      </c>
      <c r="EK67" s="88" t="str">
        <f>IF($B67="","",IF($EJ67&gt;0,
AY67*($EG67*Data!$B$166/$EH67),
AY67))</f>
        <v/>
      </c>
      <c r="EL67" s="88" t="str">
        <f>IF($B67="","",IF($EJ67&gt;0,
AZ67*($EG67*Data!$B$166/$EH67),
AZ67))</f>
        <v/>
      </c>
      <c r="EM67" s="88" t="str">
        <f>IF($B67="","",IF($EJ67&gt;0,
BA67*($EG67*Data!$B$166/$EH67),
BA67))</f>
        <v/>
      </c>
      <c r="EN67" s="88" t="str">
        <f>IF($B67="","",IF($EJ67&gt;0,
BB67*($EG67*Data!$B$166/$EH67),
BB67))</f>
        <v/>
      </c>
      <c r="EO67" s="88" t="str">
        <f>IF($B67="","",IF($EJ67&gt;0,
BC67*($EG67*Data!$B$166/$EH67),
BC67))</f>
        <v/>
      </c>
      <c r="EP67" s="88" t="str">
        <f>IF($B67="","",IF($EJ67&gt;0,
BD67*($EG67*Data!$B$166/$EH67),
BD67))</f>
        <v/>
      </c>
      <c r="EQ67" s="88" t="str">
        <f>IF($B67="","",IF($EJ67&gt;0,
BE67*($EG67*Data!$B$166/$EH67),
BE67))</f>
        <v/>
      </c>
      <c r="ER67" s="88" t="str">
        <f>IF($B67="","",IF($EJ67&gt;0,
BF67*($EG67*Data!$B$166/$EH67),
BF67))</f>
        <v/>
      </c>
      <c r="ES67" s="88" t="str">
        <f>IF($B67="","",IF($EJ67&gt;0,
BG67*($EG67*Data!$B$166/$EH67),
BG67))</f>
        <v/>
      </c>
      <c r="ET67" s="88" t="str">
        <f>IF($B67="","",IF($EJ67&gt;0,
BH67*($EG67*Data!$B$166/$EH67),
BH67))</f>
        <v/>
      </c>
      <c r="EU67" s="88" t="str">
        <f>IF($B67="","",IF($EJ67&gt;0,
BI67*($EG67*Data!$B$166/$EH67),
BI67))</f>
        <v/>
      </c>
      <c r="EV67" s="88" t="str">
        <f>IF($B67="","",IF($EJ67&gt;0,
BJ67*($EG67*Data!$B$166/$EH67),
BJ67))</f>
        <v/>
      </c>
      <c r="EW67" s="88" t="str">
        <f t="shared" si="127"/>
        <v/>
      </c>
      <c r="EX67" s="85" t="str">
        <f t="shared" si="128"/>
        <v/>
      </c>
      <c r="EY67" s="24" t="str">
        <f t="shared" si="133"/>
        <v/>
      </c>
      <c r="EZ67" s="24" t="str">
        <f t="shared" si="134"/>
        <v/>
      </c>
      <c r="FA67" s="24" t="str">
        <f t="shared" si="135"/>
        <v/>
      </c>
      <c r="FB67" s="24" t="str">
        <f t="shared" si="136"/>
        <v/>
      </c>
      <c r="FC67" s="24" t="str">
        <f t="shared" si="137"/>
        <v/>
      </c>
      <c r="FD67" s="24" t="str">
        <f t="shared" si="138"/>
        <v/>
      </c>
      <c r="FE67" s="24" t="str">
        <f t="shared" si="139"/>
        <v/>
      </c>
      <c r="FF67" s="24" t="str">
        <f t="shared" si="140"/>
        <v/>
      </c>
      <c r="FG67" s="24" t="str">
        <f t="shared" si="141"/>
        <v/>
      </c>
      <c r="FH67" s="24" t="str">
        <f t="shared" si="142"/>
        <v/>
      </c>
      <c r="FI67" s="24" t="str">
        <f t="shared" si="143"/>
        <v/>
      </c>
      <c r="FJ67" s="24" t="str">
        <f t="shared" si="144"/>
        <v/>
      </c>
      <c r="FK67" s="24" t="str">
        <f t="shared" si="145"/>
        <v/>
      </c>
      <c r="FL67" s="24" t="str">
        <f t="shared" si="146"/>
        <v/>
      </c>
      <c r="FM67" s="24" t="str">
        <f t="shared" si="147"/>
        <v/>
      </c>
      <c r="FN67" s="24" t="str">
        <f t="shared" si="148"/>
        <v/>
      </c>
      <c r="FO67" s="24" t="str">
        <f t="shared" si="149"/>
        <v/>
      </c>
      <c r="FP67" s="24" t="str">
        <f t="shared" si="150"/>
        <v/>
      </c>
      <c r="FQ67" s="24" t="str">
        <f t="shared" si="151"/>
        <v/>
      </c>
      <c r="FR67" s="24" t="str">
        <f t="shared" si="152"/>
        <v/>
      </c>
      <c r="FS67" s="24" t="str">
        <f t="shared" si="153"/>
        <v/>
      </c>
      <c r="FT67" s="24" t="str">
        <f t="shared" si="154"/>
        <v/>
      </c>
      <c r="FU67" s="24" t="str">
        <f t="shared" si="155"/>
        <v/>
      </c>
      <c r="FV67" s="24" t="str">
        <f t="shared" si="156"/>
        <v/>
      </c>
      <c r="FW67" s="24" t="str">
        <f t="shared" si="157"/>
        <v/>
      </c>
      <c r="FX67" s="24" t="str">
        <f t="shared" si="158"/>
        <v/>
      </c>
      <c r="FY67" s="24" t="str">
        <f t="shared" si="159"/>
        <v/>
      </c>
      <c r="FZ67" s="24" t="str">
        <f t="shared" si="160"/>
        <v/>
      </c>
      <c r="GA67" s="24" t="str">
        <f t="shared" si="161"/>
        <v/>
      </c>
      <c r="GB67" s="24" t="str">
        <f t="shared" si="162"/>
        <v/>
      </c>
      <c r="GC67" s="24" t="str">
        <f t="shared" si="163"/>
        <v/>
      </c>
      <c r="GD67" s="24" t="str">
        <f t="shared" si="164"/>
        <v/>
      </c>
      <c r="GE67" s="24" t="str">
        <f t="shared" si="165"/>
        <v/>
      </c>
      <c r="GF67" s="24" t="str">
        <f t="shared" si="166"/>
        <v/>
      </c>
      <c r="GG67" s="24" t="str">
        <f t="shared" si="167"/>
        <v/>
      </c>
      <c r="GH67" s="24" t="str">
        <f t="shared" si="168"/>
        <v/>
      </c>
    </row>
    <row r="68" spans="2:190" s="17" customFormat="1" ht="19.899999999999999" customHeight="1">
      <c r="B68" s="16" t="str">
        <f>IF('3 INPUT SAP DATA'!H72="","",'3 INPUT SAP DATA'!H72)</f>
        <v/>
      </c>
      <c r="C68" s="176" t="str">
        <f>IF($B68="", "", Data!D$22 - INDEX(SAP10TableU1, MATCH('3 INPUT SAP DATA'!$C$6, Data!$C$26:$C$47, 0), MATCH(SHD!BW$8, Data!$D$25:$O$25, 0)))</f>
        <v/>
      </c>
      <c r="D68" s="176" t="str">
        <f>IF($B68="", "", Data!E$22 - INDEX(SAP10TableU1, MATCH('3 INPUT SAP DATA'!$C$6, Data!$C$26:$C$47, 0), MATCH(SHD!BX$8, Data!$D$25:$O$25, 0)))</f>
        <v/>
      </c>
      <c r="E68" s="176" t="str">
        <f>IF($B68="", "", Data!F$22 - INDEX(SAP10TableU1, MATCH('3 INPUT SAP DATA'!$C$6, Data!$C$26:$C$47, 0), MATCH(SHD!BY$8, Data!$D$25:$O$25, 0)))</f>
        <v/>
      </c>
      <c r="F68" s="176" t="str">
        <f>IF($B68="", "", Data!G$22 - INDEX(SAP10TableU1, MATCH('3 INPUT SAP DATA'!$C$6, Data!$C$26:$C$47, 0), MATCH(SHD!BZ$8, Data!$D$25:$O$25, 0)))</f>
        <v/>
      </c>
      <c r="G68" s="176" t="str">
        <f>IF($B68="", "", Data!H$22 - INDEX(SAP10TableU1, MATCH('3 INPUT SAP DATA'!$C$6, Data!$C$26:$C$47, 0), MATCH(SHD!CA$8, Data!$D$25:$O$25, 0)))</f>
        <v/>
      </c>
      <c r="H68" s="176" t="str">
        <f>IF($B68="", "", Data!I$22 - INDEX(SAP10TableU1, MATCH('3 INPUT SAP DATA'!$C$6, Data!$C$26:$C$47, 0), MATCH(SHD!CB$8, Data!$D$25:$O$25, 0)))</f>
        <v/>
      </c>
      <c r="I68" s="176" t="str">
        <f>IF($B68="", "", Data!J$22 - INDEX(SAP10TableU1, MATCH('3 INPUT SAP DATA'!$C$6, Data!$C$26:$C$47, 0), MATCH(SHD!CC$8, Data!$D$25:$O$25, 0)))</f>
        <v/>
      </c>
      <c r="J68" s="176" t="str">
        <f>IF($B68="", "", Data!K$22 - INDEX(SAP10TableU1, MATCH('3 INPUT SAP DATA'!$C$6, Data!$C$26:$C$47, 0), MATCH(SHD!CD$8, Data!$D$25:$O$25, 0)))</f>
        <v/>
      </c>
      <c r="K68" s="176" t="str">
        <f>IF($B68="", "", Data!L$22 - INDEX(SAP10TableU1, MATCH('3 INPUT SAP DATA'!$C$6, Data!$C$26:$C$47, 0), MATCH(SHD!CE$8, Data!$D$25:$O$25, 0)))</f>
        <v/>
      </c>
      <c r="L68" s="176" t="str">
        <f>IF($B68="", "", Data!M$22 - INDEX(SAP10TableU1, MATCH('3 INPUT SAP DATA'!$C$6, Data!$C$26:$C$47, 0), MATCH(SHD!CF$8, Data!$D$25:$O$25, 0)))</f>
        <v/>
      </c>
      <c r="M68" s="176" t="str">
        <f>IF($B68="", "", Data!N$22 - INDEX(SAP10TableU1, MATCH('3 INPUT SAP DATA'!$C$6, Data!$C$26:$C$47, 0), MATCH(SHD!CG$8, Data!$D$25:$O$25, 0)))</f>
        <v/>
      </c>
      <c r="N68" s="176" t="str">
        <f>IF($B68="", "", Data!O$22 - INDEX(SAP10TableU1, MATCH('3 INPUT SAP DATA'!$C$6, Data!$C$26:$C$47, 0), MATCH(SHD!CH$8, Data!$D$25:$O$25, 0)))</f>
        <v/>
      </c>
      <c r="O68" s="24" t="str">
        <f>IF($B68="","",'Infiltration &amp; Ventilation'!H68*0.33*'Infiltration &amp; Ventilation'!$D68*C68*0.024*Data!D$18)</f>
        <v/>
      </c>
      <c r="P68" s="24" t="str">
        <f>IF($B68="","",'Infiltration &amp; Ventilation'!I68*0.33*'Infiltration &amp; Ventilation'!$D68*D68*0.024*Data!E$18)</f>
        <v/>
      </c>
      <c r="Q68" s="24" t="str">
        <f>IF($B68="","",'Infiltration &amp; Ventilation'!J68*0.33*'Infiltration &amp; Ventilation'!$D68*E68*0.024*Data!F$18)</f>
        <v/>
      </c>
      <c r="R68" s="24" t="str">
        <f>IF($B68="","",'Infiltration &amp; Ventilation'!K68*0.33*'Infiltration &amp; Ventilation'!$D68*F68*0.024*Data!G$18)</f>
        <v/>
      </c>
      <c r="S68" s="24" t="str">
        <f>IF($B68="","",'Infiltration &amp; Ventilation'!L68*0.33*'Infiltration &amp; Ventilation'!$D68*G68*0.024*Data!H$18)</f>
        <v/>
      </c>
      <c r="T68" s="24" t="str">
        <f>IF($B68="","",'Infiltration &amp; Ventilation'!M68*0.33*'Infiltration &amp; Ventilation'!$D68*H68*0.024*Data!I$18)</f>
        <v/>
      </c>
      <c r="U68" s="24" t="str">
        <f>IF($B68="","",'Infiltration &amp; Ventilation'!N68*0.33*'Infiltration &amp; Ventilation'!$D68*I68*0.024*Data!J$18)</f>
        <v/>
      </c>
      <c r="V68" s="24" t="str">
        <f>IF($B68="","",'Infiltration &amp; Ventilation'!O68*0.33*'Infiltration &amp; Ventilation'!$D68*J68*0.024*Data!K$18)</f>
        <v/>
      </c>
      <c r="W68" s="24" t="str">
        <f>IF($B68="","",'Infiltration &amp; Ventilation'!P68*0.33*'Infiltration &amp; Ventilation'!$D68*K68*0.024*Data!L$18)</f>
        <v/>
      </c>
      <c r="X68" s="24" t="str">
        <f>IF($B68="","",'Infiltration &amp; Ventilation'!Q68*0.33*'Infiltration &amp; Ventilation'!$D68*L68*0.024*Data!M$18)</f>
        <v/>
      </c>
      <c r="Y68" s="24" t="str">
        <f>IF($B68="","",'Infiltration &amp; Ventilation'!R68*0.33*'Infiltration &amp; Ventilation'!$D68*M68*0.024*Data!N$18)</f>
        <v/>
      </c>
      <c r="Z68" s="24" t="str">
        <f>IF($B68="","",'Infiltration &amp; Ventilation'!S68*0.33*'Infiltration &amp; Ventilation'!$D68*N68*0.024*Data!O$18)</f>
        <v/>
      </c>
      <c r="AA68" s="24" t="str">
        <f>IF($B68="","",'Infiltration &amp; Ventilation'!T68*0.33*'Infiltration &amp; Ventilation'!$D68*C68*0.024*Data!D$18*(100%+Data!$B$162))</f>
        <v/>
      </c>
      <c r="AB68" s="24" t="str">
        <f>IF($B68="","",'Infiltration &amp; Ventilation'!U68*0.33*'Infiltration &amp; Ventilation'!$D68*D68*0.024*Data!E$18*(100%+Data!$B$162))</f>
        <v/>
      </c>
      <c r="AC68" s="24" t="str">
        <f>IF($B68="","",'Infiltration &amp; Ventilation'!V68*0.33*'Infiltration &amp; Ventilation'!$D68*E68*0.024*Data!F$18*(100%+Data!$B$162))</f>
        <v/>
      </c>
      <c r="AD68" s="24" t="str">
        <f>IF($B68="","",'Infiltration &amp; Ventilation'!W68*0.33*'Infiltration &amp; Ventilation'!$D68*F68*0.024*Data!G$18*(100%+Data!$B$162))</f>
        <v/>
      </c>
      <c r="AE68" s="24" t="str">
        <f>IF($B68="","",'Infiltration &amp; Ventilation'!X68*0.33*'Infiltration &amp; Ventilation'!$D68*G68*0.024*Data!H$18*(100%+Data!$B$162))</f>
        <v/>
      </c>
      <c r="AF68" s="24" t="str">
        <f>IF($B68="","",'Infiltration &amp; Ventilation'!Y68*0.33*'Infiltration &amp; Ventilation'!$D68*H68*0.024*Data!I$18*(100%+Data!$B$162))</f>
        <v/>
      </c>
      <c r="AG68" s="24" t="str">
        <f>IF($B68="","",'Infiltration &amp; Ventilation'!Z68*0.33*'Infiltration &amp; Ventilation'!$D68*I68*0.024*Data!J$18*(100%+Data!$B$162))</f>
        <v/>
      </c>
      <c r="AH68" s="24" t="str">
        <f>IF($B68="","",'Infiltration &amp; Ventilation'!AA68*0.33*'Infiltration &amp; Ventilation'!$D68*J68*0.024*Data!K$18*(100%+Data!$B$162))</f>
        <v/>
      </c>
      <c r="AI68" s="24" t="str">
        <f>IF($B68="","",'Infiltration &amp; Ventilation'!AB68*0.33*'Infiltration &amp; Ventilation'!$D68*K68*0.024*Data!L$18*(100%+Data!$B$162))</f>
        <v/>
      </c>
      <c r="AJ68" s="24" t="str">
        <f>IF($B68="","",'Infiltration &amp; Ventilation'!AC68*0.33*'Infiltration &amp; Ventilation'!$D68*L68*0.024*Data!M$18*(100%+Data!$B$162))</f>
        <v/>
      </c>
      <c r="AK68" s="24" t="str">
        <f>IF($B68="","",'Infiltration &amp; Ventilation'!AD68*0.33*'Infiltration &amp; Ventilation'!$D68*M68*0.024*Data!N$18*(100%+Data!$B$162))</f>
        <v/>
      </c>
      <c r="AL68" s="24" t="str">
        <f>IF($B68="","",'Infiltration &amp; Ventilation'!AE68*0.33*'Infiltration &amp; Ventilation'!$D68*N68*0.024*Data!O$18*(100%+Data!$B$162))</f>
        <v/>
      </c>
      <c r="AM68" s="24" t="str">
        <f>IF($B68="","",'3 INPUT SAP DATA'!$U72*C68*0.024*Data!D$18*(100%+Data!$B$152))</f>
        <v/>
      </c>
      <c r="AN68" s="24" t="str">
        <f>IF($B68="","",'3 INPUT SAP DATA'!$U72*D68*0.024*Data!E$18*(100%+Data!$B$152))</f>
        <v/>
      </c>
      <c r="AO68" s="24" t="str">
        <f>IF($B68="","",'3 INPUT SAP DATA'!$U72*E68*0.024*Data!F$18*(100%+Data!$B$152))</f>
        <v/>
      </c>
      <c r="AP68" s="24" t="str">
        <f>IF($B68="","",'3 INPUT SAP DATA'!$U72*F68*0.024*Data!G$18*(100%+Data!$B$152))</f>
        <v/>
      </c>
      <c r="AQ68" s="24" t="str">
        <f>IF($B68="","",'3 INPUT SAP DATA'!$U72*G68*0.024*Data!H$18*(100%+Data!$B$152))</f>
        <v/>
      </c>
      <c r="AR68" s="24" t="str">
        <f>IF($B68="","",'3 INPUT SAP DATA'!$U72*H68*0.024*Data!I$18*(100%+Data!$B$152))</f>
        <v/>
      </c>
      <c r="AS68" s="24" t="str">
        <f>IF($B68="","",'3 INPUT SAP DATA'!$U72*I68*0.024*Data!J$18*(100%+Data!$B$152))</f>
        <v/>
      </c>
      <c r="AT68" s="24" t="str">
        <f>IF($B68="","",'3 INPUT SAP DATA'!$U72*J68*0.024*Data!K$18*(100%+Data!$B$152))</f>
        <v/>
      </c>
      <c r="AU68" s="24" t="str">
        <f>IF($B68="","",'3 INPUT SAP DATA'!$U72*K68*0.024*Data!L$18*(100%+Data!$B$152))</f>
        <v/>
      </c>
      <c r="AV68" s="24" t="str">
        <f>IF($B68="","",'3 INPUT SAP DATA'!$U72*L68*0.024*Data!M$18*(100%+Data!$B$152))</f>
        <v/>
      </c>
      <c r="AW68" s="24" t="str">
        <f>IF($B68="","",'3 INPUT SAP DATA'!$U72*M68*0.024*Data!N$18*(100%+Data!$B$152))</f>
        <v/>
      </c>
      <c r="AX68" s="24" t="str">
        <f>IF($B68="","",'3 INPUT SAP DATA'!$U72*N68*0.024*Data!O$18*(100%+Data!$B$152))</f>
        <v/>
      </c>
      <c r="AY68" s="24" t="str">
        <f>IF($B68="","",'3 INPUT SAP DATA'!V72*0.024*Data!D$18*Utilisation!BK68)</f>
        <v/>
      </c>
      <c r="AZ68" s="24" t="str">
        <f>IF($B68="","",'3 INPUT SAP DATA'!W72*0.024*Data!E$18*Utilisation!BL68)</f>
        <v/>
      </c>
      <c r="BA68" s="24" t="str">
        <f>IF($B68="","",'3 INPUT SAP DATA'!X72*0.024*Data!F$18*Utilisation!BM68)</f>
        <v/>
      </c>
      <c r="BB68" s="24" t="str">
        <f>IF($B68="","",'3 INPUT SAP DATA'!Y72*0.024*Data!G$18*Utilisation!BN68)</f>
        <v/>
      </c>
      <c r="BC68" s="24" t="str">
        <f>IF($B68="","",'3 INPUT SAP DATA'!Z72*0.024*Data!H$18*Utilisation!BO68)</f>
        <v/>
      </c>
      <c r="BD68" s="24" t="str">
        <f>IF($B68="","",'3 INPUT SAP DATA'!AA72*0.024*Data!I$18*Utilisation!BP68)</f>
        <v/>
      </c>
      <c r="BE68" s="24" t="str">
        <f>IF($B68="","",'3 INPUT SAP DATA'!AB72*0.024*Data!J$18*Utilisation!BQ68)</f>
        <v/>
      </c>
      <c r="BF68" s="24" t="str">
        <f>IF($B68="","",'3 INPUT SAP DATA'!AC72*0.024*Data!K$18*Utilisation!BR68)</f>
        <v/>
      </c>
      <c r="BG68" s="24" t="str">
        <f>IF($B68="","",'3 INPUT SAP DATA'!AD72*0.024*Data!L$18*Utilisation!BS68)</f>
        <v/>
      </c>
      <c r="BH68" s="24" t="str">
        <f>IF($B68="","",'3 INPUT SAP DATA'!AE72*0.024*Data!M$18*Utilisation!BT68)</f>
        <v/>
      </c>
      <c r="BI68" s="24" t="str">
        <f>IF($B68="","",'3 INPUT SAP DATA'!AF72*0.024*Data!N$18*Utilisation!BU68)</f>
        <v/>
      </c>
      <c r="BJ68" s="24" t="str">
        <f>IF($B68="","",'3 INPUT SAP DATA'!AG72*0.024*Data!O$18*Utilisation!BV68)</f>
        <v/>
      </c>
      <c r="BK68" s="24" t="str">
        <f>IF($B68="","",IHG!CI69*0.024*Data!D$18*Utilisation!BK68)</f>
        <v/>
      </c>
      <c r="BL68" s="24" t="str">
        <f>IF($B68="","",IHG!CJ69*0.024*Data!E$18*Utilisation!BL68)</f>
        <v/>
      </c>
      <c r="BM68" s="24" t="str">
        <f>IF($B68="","",IHG!CK69*0.024*Data!F$18*Utilisation!BM68)</f>
        <v/>
      </c>
      <c r="BN68" s="24" t="str">
        <f>IF($B68="","",IHG!CL69*0.024*Data!G$18*Utilisation!BN68)</f>
        <v/>
      </c>
      <c r="BO68" s="24" t="str">
        <f>IF($B68="","",IHG!CM69*0.024*Data!H$18*Utilisation!BO68)</f>
        <v/>
      </c>
      <c r="BP68" s="24" t="str">
        <f>IF($B68="","",IHG!CN69*0.024*Data!I$18*Utilisation!BP68)</f>
        <v/>
      </c>
      <c r="BQ68" s="24" t="str">
        <f>IF($B68="","",IHG!CO69*0.024*Data!J$18*Utilisation!BQ68)</f>
        <v/>
      </c>
      <c r="BR68" s="24" t="str">
        <f>IF($B68="","",IHG!CP69*0.024*Data!K$18*Utilisation!BR68)</f>
        <v/>
      </c>
      <c r="BS68" s="24" t="str">
        <f>IF($B68="","",IHG!CQ69*0.024*Data!L$18*Utilisation!BS68)</f>
        <v/>
      </c>
      <c r="BT68" s="24" t="str">
        <f>IF($B68="","",IHG!CR69*0.024*Data!M$18*Utilisation!BT68)</f>
        <v/>
      </c>
      <c r="BU68" s="24" t="str">
        <f>IF($B68="","",IHG!CS69*0.024*Data!N$18*Utilisation!BU68)</f>
        <v/>
      </c>
      <c r="BV68" s="24" t="str">
        <f>IF($B68="","",IHG!CT69*0.024*Data!O$18*Utilisation!BV68)</f>
        <v/>
      </c>
      <c r="BW68" s="24" t="str">
        <f t="shared" si="80"/>
        <v/>
      </c>
      <c r="BX68" s="24" t="str">
        <f t="shared" si="81"/>
        <v/>
      </c>
      <c r="BY68" s="24" t="str">
        <f t="shared" si="82"/>
        <v/>
      </c>
      <c r="BZ68" s="24" t="str">
        <f t="shared" si="83"/>
        <v/>
      </c>
      <c r="CA68" s="24" t="str">
        <f t="shared" si="84"/>
        <v/>
      </c>
      <c r="CB68" s="24" t="str">
        <f t="shared" si="85"/>
        <v/>
      </c>
      <c r="CC68" s="24" t="str">
        <f t="shared" si="86"/>
        <v/>
      </c>
      <c r="CD68" s="24" t="str">
        <f t="shared" si="87"/>
        <v/>
      </c>
      <c r="CE68" s="24" t="str">
        <f t="shared" si="88"/>
        <v/>
      </c>
      <c r="CF68" s="24" t="str">
        <f t="shared" si="89"/>
        <v/>
      </c>
      <c r="CG68" s="24" t="str">
        <f t="shared" si="90"/>
        <v/>
      </c>
      <c r="CH68" s="24" t="str">
        <f t="shared" si="91"/>
        <v/>
      </c>
      <c r="CI68" s="36"/>
      <c r="CJ68" s="85" t="str">
        <f>IF($B68="","",IF(BW68&lt;(SUM($BW68:$CH68)*Data!$B$170),Data!$B$171,100%))</f>
        <v/>
      </c>
      <c r="CK68" s="85" t="str">
        <f>IF($B68="","",IF(BX68&lt;(SUM($BW68:$CH68)*Data!$B$170),Data!$B$171,100%))</f>
        <v/>
      </c>
      <c r="CL68" s="85" t="str">
        <f>IF($B68="","",IF(BY68&lt;(SUM($BW68:$CH68)*Data!$B$170),Data!$B$171,100%))</f>
        <v/>
      </c>
      <c r="CM68" s="85" t="str">
        <f>IF($B68="","",IF(BZ68&lt;(SUM($BW68:$CH68)*Data!$B$170),Data!$B$171,100%))</f>
        <v/>
      </c>
      <c r="CN68" s="85" t="str">
        <f>IF($B68="","",IF(CA68&lt;(SUM($BW68:$CH68)*Data!$B$170),Data!$B$171,100%))</f>
        <v/>
      </c>
      <c r="CO68" s="85" t="str">
        <f>IF($B68="","",IF(CB68&lt;(SUM($BW68:$CH68)*Data!$B$170),Data!$B$171,100%))</f>
        <v/>
      </c>
      <c r="CP68" s="85" t="str">
        <f>IF($B68="","",IF(CC68&lt;(SUM($BW68:$CH68)*Data!$B$170),Data!$B$171,100%))</f>
        <v/>
      </c>
      <c r="CQ68" s="85" t="str">
        <f>IF($B68="","",IF(CD68&lt;(SUM($BW68:$CH68)*Data!$B$170),Data!$B$171,100%))</f>
        <v/>
      </c>
      <c r="CR68" s="85" t="str">
        <f>IF($B68="","",IF(CE68&lt;(SUM($BW68:$CH68)*Data!$B$170),Data!$B$171,100%))</f>
        <v/>
      </c>
      <c r="CS68" s="85" t="str">
        <f>IF($B68="","",IF(CF68&lt;(SUM($BW68:$CH68)*Data!$B$170),Data!$B$171,100%))</f>
        <v/>
      </c>
      <c r="CT68" s="85" t="str">
        <f>IF($B68="","",IF(CG68&lt;(SUM($BW68:$CH68)*Data!$B$170),Data!$B$171,100%))</f>
        <v/>
      </c>
      <c r="CU68" s="85" t="str">
        <f>IF($B68="","",IF(CH68&lt;(SUM($BW68:$CH68)*Data!$B$170),Data!$B$171,100%))</f>
        <v/>
      </c>
      <c r="CV68" s="39"/>
      <c r="CW68" s="24" t="str">
        <f t="shared" si="92"/>
        <v/>
      </c>
      <c r="CX68" s="24" t="str">
        <f t="shared" si="93"/>
        <v/>
      </c>
      <c r="CY68" s="24" t="str">
        <f t="shared" si="94"/>
        <v/>
      </c>
      <c r="CZ68" s="24" t="str">
        <f t="shared" si="95"/>
        <v/>
      </c>
      <c r="DA68" s="24" t="str">
        <f t="shared" si="96"/>
        <v/>
      </c>
      <c r="DB68" s="24" t="str">
        <f t="shared" si="97"/>
        <v/>
      </c>
      <c r="DC68" s="24" t="str">
        <f t="shared" si="98"/>
        <v/>
      </c>
      <c r="DD68" s="24" t="str">
        <f t="shared" si="99"/>
        <v/>
      </c>
      <c r="DE68" s="24" t="str">
        <f t="shared" si="100"/>
        <v/>
      </c>
      <c r="DF68" s="24" t="str">
        <f t="shared" si="101"/>
        <v/>
      </c>
      <c r="DG68" s="24" t="str">
        <f t="shared" si="102"/>
        <v/>
      </c>
      <c r="DH68" s="24" t="str">
        <f t="shared" si="103"/>
        <v/>
      </c>
      <c r="DI68" s="24" t="str">
        <f t="shared" si="104"/>
        <v/>
      </c>
      <c r="DJ68" s="24" t="str">
        <f t="shared" si="105"/>
        <v/>
      </c>
      <c r="DK68" s="24" t="str">
        <f t="shared" si="106"/>
        <v/>
      </c>
      <c r="DL68" s="24" t="str">
        <f t="shared" si="107"/>
        <v/>
      </c>
      <c r="DM68" s="24" t="str">
        <f t="shared" si="108"/>
        <v/>
      </c>
      <c r="DN68" s="24" t="str">
        <f t="shared" si="109"/>
        <v/>
      </c>
      <c r="DO68" s="24" t="str">
        <f t="shared" si="110"/>
        <v/>
      </c>
      <c r="DP68" s="24" t="str">
        <f t="shared" si="111"/>
        <v/>
      </c>
      <c r="DQ68" s="24" t="str">
        <f t="shared" si="112"/>
        <v/>
      </c>
      <c r="DR68" s="24" t="str">
        <f t="shared" si="113"/>
        <v/>
      </c>
      <c r="DS68" s="24" t="str">
        <f t="shared" si="114"/>
        <v/>
      </c>
      <c r="DT68" s="24" t="str">
        <f t="shared" si="115"/>
        <v/>
      </c>
      <c r="DU68" s="24" t="str">
        <f t="shared" si="116"/>
        <v/>
      </c>
      <c r="DV68" s="24" t="str">
        <f t="shared" si="117"/>
        <v/>
      </c>
      <c r="DW68" s="24" t="str">
        <f t="shared" si="118"/>
        <v/>
      </c>
      <c r="DX68" s="24" t="str">
        <f t="shared" si="119"/>
        <v/>
      </c>
      <c r="DY68" s="24" t="str">
        <f t="shared" si="120"/>
        <v/>
      </c>
      <c r="DZ68" s="24" t="str">
        <f t="shared" si="121"/>
        <v/>
      </c>
      <c r="EA68" s="24" t="str">
        <f t="shared" si="122"/>
        <v/>
      </c>
      <c r="EB68" s="24" t="str">
        <f t="shared" si="123"/>
        <v/>
      </c>
      <c r="EC68" s="24" t="str">
        <f t="shared" si="124"/>
        <v/>
      </c>
      <c r="ED68" s="24" t="str">
        <f t="shared" si="125"/>
        <v/>
      </c>
      <c r="EE68" s="24" t="str">
        <f t="shared" si="126"/>
        <v/>
      </c>
      <c r="EF68" s="24" t="str">
        <f t="shared" si="129"/>
        <v/>
      </c>
      <c r="EG68" s="24" t="str">
        <f t="shared" si="130"/>
        <v/>
      </c>
      <c r="EH68" s="24" t="str">
        <f t="shared" si="131"/>
        <v/>
      </c>
      <c r="EI68" s="85" t="str">
        <f t="shared" si="132"/>
        <v/>
      </c>
      <c r="EJ68" s="85" t="str">
        <f>IF($B68="","",MAX(0,EI68-Data!$B$166))</f>
        <v/>
      </c>
      <c r="EK68" s="88" t="str">
        <f>IF($B68="","",IF($EJ68&gt;0,
AY68*($EG68*Data!$B$166/$EH68),
AY68))</f>
        <v/>
      </c>
      <c r="EL68" s="88" t="str">
        <f>IF($B68="","",IF($EJ68&gt;0,
AZ68*($EG68*Data!$B$166/$EH68),
AZ68))</f>
        <v/>
      </c>
      <c r="EM68" s="88" t="str">
        <f>IF($B68="","",IF($EJ68&gt;0,
BA68*($EG68*Data!$B$166/$EH68),
BA68))</f>
        <v/>
      </c>
      <c r="EN68" s="88" t="str">
        <f>IF($B68="","",IF($EJ68&gt;0,
BB68*($EG68*Data!$B$166/$EH68),
BB68))</f>
        <v/>
      </c>
      <c r="EO68" s="88" t="str">
        <f>IF($B68="","",IF($EJ68&gt;0,
BC68*($EG68*Data!$B$166/$EH68),
BC68))</f>
        <v/>
      </c>
      <c r="EP68" s="88" t="str">
        <f>IF($B68="","",IF($EJ68&gt;0,
BD68*($EG68*Data!$B$166/$EH68),
BD68))</f>
        <v/>
      </c>
      <c r="EQ68" s="88" t="str">
        <f>IF($B68="","",IF($EJ68&gt;0,
BE68*($EG68*Data!$B$166/$EH68),
BE68))</f>
        <v/>
      </c>
      <c r="ER68" s="88" t="str">
        <f>IF($B68="","",IF($EJ68&gt;0,
BF68*($EG68*Data!$B$166/$EH68),
BF68))</f>
        <v/>
      </c>
      <c r="ES68" s="88" t="str">
        <f>IF($B68="","",IF($EJ68&gt;0,
BG68*($EG68*Data!$B$166/$EH68),
BG68))</f>
        <v/>
      </c>
      <c r="ET68" s="88" t="str">
        <f>IF($B68="","",IF($EJ68&gt;0,
BH68*($EG68*Data!$B$166/$EH68),
BH68))</f>
        <v/>
      </c>
      <c r="EU68" s="88" t="str">
        <f>IF($B68="","",IF($EJ68&gt;0,
BI68*($EG68*Data!$B$166/$EH68),
BI68))</f>
        <v/>
      </c>
      <c r="EV68" s="88" t="str">
        <f>IF($B68="","",IF($EJ68&gt;0,
BJ68*($EG68*Data!$B$166/$EH68),
BJ68))</f>
        <v/>
      </c>
      <c r="EW68" s="88" t="str">
        <f t="shared" si="127"/>
        <v/>
      </c>
      <c r="EX68" s="85" t="str">
        <f t="shared" si="128"/>
        <v/>
      </c>
      <c r="EY68" s="24" t="str">
        <f t="shared" si="133"/>
        <v/>
      </c>
      <c r="EZ68" s="24" t="str">
        <f t="shared" si="134"/>
        <v/>
      </c>
      <c r="FA68" s="24" t="str">
        <f t="shared" si="135"/>
        <v/>
      </c>
      <c r="FB68" s="24" t="str">
        <f t="shared" si="136"/>
        <v/>
      </c>
      <c r="FC68" s="24" t="str">
        <f t="shared" si="137"/>
        <v/>
      </c>
      <c r="FD68" s="24" t="str">
        <f t="shared" si="138"/>
        <v/>
      </c>
      <c r="FE68" s="24" t="str">
        <f t="shared" si="139"/>
        <v/>
      </c>
      <c r="FF68" s="24" t="str">
        <f t="shared" si="140"/>
        <v/>
      </c>
      <c r="FG68" s="24" t="str">
        <f t="shared" si="141"/>
        <v/>
      </c>
      <c r="FH68" s="24" t="str">
        <f t="shared" si="142"/>
        <v/>
      </c>
      <c r="FI68" s="24" t="str">
        <f t="shared" si="143"/>
        <v/>
      </c>
      <c r="FJ68" s="24" t="str">
        <f t="shared" si="144"/>
        <v/>
      </c>
      <c r="FK68" s="24" t="str">
        <f t="shared" si="145"/>
        <v/>
      </c>
      <c r="FL68" s="24" t="str">
        <f t="shared" si="146"/>
        <v/>
      </c>
      <c r="FM68" s="24" t="str">
        <f t="shared" si="147"/>
        <v/>
      </c>
      <c r="FN68" s="24" t="str">
        <f t="shared" si="148"/>
        <v/>
      </c>
      <c r="FO68" s="24" t="str">
        <f t="shared" si="149"/>
        <v/>
      </c>
      <c r="FP68" s="24" t="str">
        <f t="shared" si="150"/>
        <v/>
      </c>
      <c r="FQ68" s="24" t="str">
        <f t="shared" si="151"/>
        <v/>
      </c>
      <c r="FR68" s="24" t="str">
        <f t="shared" si="152"/>
        <v/>
      </c>
      <c r="FS68" s="24" t="str">
        <f t="shared" si="153"/>
        <v/>
      </c>
      <c r="FT68" s="24" t="str">
        <f t="shared" si="154"/>
        <v/>
      </c>
      <c r="FU68" s="24" t="str">
        <f t="shared" si="155"/>
        <v/>
      </c>
      <c r="FV68" s="24" t="str">
        <f t="shared" si="156"/>
        <v/>
      </c>
      <c r="FW68" s="24" t="str">
        <f t="shared" si="157"/>
        <v/>
      </c>
      <c r="FX68" s="24" t="str">
        <f t="shared" si="158"/>
        <v/>
      </c>
      <c r="FY68" s="24" t="str">
        <f t="shared" si="159"/>
        <v/>
      </c>
      <c r="FZ68" s="24" t="str">
        <f t="shared" si="160"/>
        <v/>
      </c>
      <c r="GA68" s="24" t="str">
        <f t="shared" si="161"/>
        <v/>
      </c>
      <c r="GB68" s="24" t="str">
        <f t="shared" si="162"/>
        <v/>
      </c>
      <c r="GC68" s="24" t="str">
        <f t="shared" si="163"/>
        <v/>
      </c>
      <c r="GD68" s="24" t="str">
        <f t="shared" si="164"/>
        <v/>
      </c>
      <c r="GE68" s="24" t="str">
        <f t="shared" si="165"/>
        <v/>
      </c>
      <c r="GF68" s="24" t="str">
        <f t="shared" si="166"/>
        <v/>
      </c>
      <c r="GG68" s="24" t="str">
        <f t="shared" si="167"/>
        <v/>
      </c>
      <c r="GH68" s="24" t="str">
        <f t="shared" si="168"/>
        <v/>
      </c>
    </row>
    <row r="69" spans="2:190" s="17" customFormat="1" ht="19.899999999999999" customHeight="1">
      <c r="B69" s="16" t="str">
        <f>IF('3 INPUT SAP DATA'!H73="","",'3 INPUT SAP DATA'!H73)</f>
        <v/>
      </c>
      <c r="C69" s="176" t="str">
        <f>IF($B69="", "", Data!D$22 - INDEX(SAP10TableU1, MATCH('3 INPUT SAP DATA'!$C$6, Data!$C$26:$C$47, 0), MATCH(SHD!BW$8, Data!$D$25:$O$25, 0)))</f>
        <v/>
      </c>
      <c r="D69" s="176" t="str">
        <f>IF($B69="", "", Data!E$22 - INDEX(SAP10TableU1, MATCH('3 INPUT SAP DATA'!$C$6, Data!$C$26:$C$47, 0), MATCH(SHD!BX$8, Data!$D$25:$O$25, 0)))</f>
        <v/>
      </c>
      <c r="E69" s="176" t="str">
        <f>IF($B69="", "", Data!F$22 - INDEX(SAP10TableU1, MATCH('3 INPUT SAP DATA'!$C$6, Data!$C$26:$C$47, 0), MATCH(SHD!BY$8, Data!$D$25:$O$25, 0)))</f>
        <v/>
      </c>
      <c r="F69" s="176" t="str">
        <f>IF($B69="", "", Data!G$22 - INDEX(SAP10TableU1, MATCH('3 INPUT SAP DATA'!$C$6, Data!$C$26:$C$47, 0), MATCH(SHD!BZ$8, Data!$D$25:$O$25, 0)))</f>
        <v/>
      </c>
      <c r="G69" s="176" t="str">
        <f>IF($B69="", "", Data!H$22 - INDEX(SAP10TableU1, MATCH('3 INPUT SAP DATA'!$C$6, Data!$C$26:$C$47, 0), MATCH(SHD!CA$8, Data!$D$25:$O$25, 0)))</f>
        <v/>
      </c>
      <c r="H69" s="176" t="str">
        <f>IF($B69="", "", Data!I$22 - INDEX(SAP10TableU1, MATCH('3 INPUT SAP DATA'!$C$6, Data!$C$26:$C$47, 0), MATCH(SHD!CB$8, Data!$D$25:$O$25, 0)))</f>
        <v/>
      </c>
      <c r="I69" s="176" t="str">
        <f>IF($B69="", "", Data!J$22 - INDEX(SAP10TableU1, MATCH('3 INPUT SAP DATA'!$C$6, Data!$C$26:$C$47, 0), MATCH(SHD!CC$8, Data!$D$25:$O$25, 0)))</f>
        <v/>
      </c>
      <c r="J69" s="176" t="str">
        <f>IF($B69="", "", Data!K$22 - INDEX(SAP10TableU1, MATCH('3 INPUT SAP DATA'!$C$6, Data!$C$26:$C$47, 0), MATCH(SHD!CD$8, Data!$D$25:$O$25, 0)))</f>
        <v/>
      </c>
      <c r="K69" s="176" t="str">
        <f>IF($B69="", "", Data!L$22 - INDEX(SAP10TableU1, MATCH('3 INPUT SAP DATA'!$C$6, Data!$C$26:$C$47, 0), MATCH(SHD!CE$8, Data!$D$25:$O$25, 0)))</f>
        <v/>
      </c>
      <c r="L69" s="176" t="str">
        <f>IF($B69="", "", Data!M$22 - INDEX(SAP10TableU1, MATCH('3 INPUT SAP DATA'!$C$6, Data!$C$26:$C$47, 0), MATCH(SHD!CF$8, Data!$D$25:$O$25, 0)))</f>
        <v/>
      </c>
      <c r="M69" s="176" t="str">
        <f>IF($B69="", "", Data!N$22 - INDEX(SAP10TableU1, MATCH('3 INPUT SAP DATA'!$C$6, Data!$C$26:$C$47, 0), MATCH(SHD!CG$8, Data!$D$25:$O$25, 0)))</f>
        <v/>
      </c>
      <c r="N69" s="176" t="str">
        <f>IF($B69="", "", Data!O$22 - INDEX(SAP10TableU1, MATCH('3 INPUT SAP DATA'!$C$6, Data!$C$26:$C$47, 0), MATCH(SHD!CH$8, Data!$D$25:$O$25, 0)))</f>
        <v/>
      </c>
      <c r="O69" s="24" t="str">
        <f>IF($B69="","",'Infiltration &amp; Ventilation'!H69*0.33*'Infiltration &amp; Ventilation'!$D69*C69*0.024*Data!D$18)</f>
        <v/>
      </c>
      <c r="P69" s="24" t="str">
        <f>IF($B69="","",'Infiltration &amp; Ventilation'!I69*0.33*'Infiltration &amp; Ventilation'!$D69*D69*0.024*Data!E$18)</f>
        <v/>
      </c>
      <c r="Q69" s="24" t="str">
        <f>IF($B69="","",'Infiltration &amp; Ventilation'!J69*0.33*'Infiltration &amp; Ventilation'!$D69*E69*0.024*Data!F$18)</f>
        <v/>
      </c>
      <c r="R69" s="24" t="str">
        <f>IF($B69="","",'Infiltration &amp; Ventilation'!K69*0.33*'Infiltration &amp; Ventilation'!$D69*F69*0.024*Data!G$18)</f>
        <v/>
      </c>
      <c r="S69" s="24" t="str">
        <f>IF($B69="","",'Infiltration &amp; Ventilation'!L69*0.33*'Infiltration &amp; Ventilation'!$D69*G69*0.024*Data!H$18)</f>
        <v/>
      </c>
      <c r="T69" s="24" t="str">
        <f>IF($B69="","",'Infiltration &amp; Ventilation'!M69*0.33*'Infiltration &amp; Ventilation'!$D69*H69*0.024*Data!I$18)</f>
        <v/>
      </c>
      <c r="U69" s="24" t="str">
        <f>IF($B69="","",'Infiltration &amp; Ventilation'!N69*0.33*'Infiltration &amp; Ventilation'!$D69*I69*0.024*Data!J$18)</f>
        <v/>
      </c>
      <c r="V69" s="24" t="str">
        <f>IF($B69="","",'Infiltration &amp; Ventilation'!O69*0.33*'Infiltration &amp; Ventilation'!$D69*J69*0.024*Data!K$18)</f>
        <v/>
      </c>
      <c r="W69" s="24" t="str">
        <f>IF($B69="","",'Infiltration &amp; Ventilation'!P69*0.33*'Infiltration &amp; Ventilation'!$D69*K69*0.024*Data!L$18)</f>
        <v/>
      </c>
      <c r="X69" s="24" t="str">
        <f>IF($B69="","",'Infiltration &amp; Ventilation'!Q69*0.33*'Infiltration &amp; Ventilation'!$D69*L69*0.024*Data!M$18)</f>
        <v/>
      </c>
      <c r="Y69" s="24" t="str">
        <f>IF($B69="","",'Infiltration &amp; Ventilation'!R69*0.33*'Infiltration &amp; Ventilation'!$D69*M69*0.024*Data!N$18)</f>
        <v/>
      </c>
      <c r="Z69" s="24" t="str">
        <f>IF($B69="","",'Infiltration &amp; Ventilation'!S69*0.33*'Infiltration &amp; Ventilation'!$D69*N69*0.024*Data!O$18)</f>
        <v/>
      </c>
      <c r="AA69" s="24" t="str">
        <f>IF($B69="","",'Infiltration &amp; Ventilation'!T69*0.33*'Infiltration &amp; Ventilation'!$D69*C69*0.024*Data!D$18*(100%+Data!$B$162))</f>
        <v/>
      </c>
      <c r="AB69" s="24" t="str">
        <f>IF($B69="","",'Infiltration &amp; Ventilation'!U69*0.33*'Infiltration &amp; Ventilation'!$D69*D69*0.024*Data!E$18*(100%+Data!$B$162))</f>
        <v/>
      </c>
      <c r="AC69" s="24" t="str">
        <f>IF($B69="","",'Infiltration &amp; Ventilation'!V69*0.33*'Infiltration &amp; Ventilation'!$D69*E69*0.024*Data!F$18*(100%+Data!$B$162))</f>
        <v/>
      </c>
      <c r="AD69" s="24" t="str">
        <f>IF($B69="","",'Infiltration &amp; Ventilation'!W69*0.33*'Infiltration &amp; Ventilation'!$D69*F69*0.024*Data!G$18*(100%+Data!$B$162))</f>
        <v/>
      </c>
      <c r="AE69" s="24" t="str">
        <f>IF($B69="","",'Infiltration &amp; Ventilation'!X69*0.33*'Infiltration &amp; Ventilation'!$D69*G69*0.024*Data!H$18*(100%+Data!$B$162))</f>
        <v/>
      </c>
      <c r="AF69" s="24" t="str">
        <f>IF($B69="","",'Infiltration &amp; Ventilation'!Y69*0.33*'Infiltration &amp; Ventilation'!$D69*H69*0.024*Data!I$18*(100%+Data!$B$162))</f>
        <v/>
      </c>
      <c r="AG69" s="24" t="str">
        <f>IF($B69="","",'Infiltration &amp; Ventilation'!Z69*0.33*'Infiltration &amp; Ventilation'!$D69*I69*0.024*Data!J$18*(100%+Data!$B$162))</f>
        <v/>
      </c>
      <c r="AH69" s="24" t="str">
        <f>IF($B69="","",'Infiltration &amp; Ventilation'!AA69*0.33*'Infiltration &amp; Ventilation'!$D69*J69*0.024*Data!K$18*(100%+Data!$B$162))</f>
        <v/>
      </c>
      <c r="AI69" s="24" t="str">
        <f>IF($B69="","",'Infiltration &amp; Ventilation'!AB69*0.33*'Infiltration &amp; Ventilation'!$D69*K69*0.024*Data!L$18*(100%+Data!$B$162))</f>
        <v/>
      </c>
      <c r="AJ69" s="24" t="str">
        <f>IF($B69="","",'Infiltration &amp; Ventilation'!AC69*0.33*'Infiltration &amp; Ventilation'!$D69*L69*0.024*Data!M$18*(100%+Data!$B$162))</f>
        <v/>
      </c>
      <c r="AK69" s="24" t="str">
        <f>IF($B69="","",'Infiltration &amp; Ventilation'!AD69*0.33*'Infiltration &amp; Ventilation'!$D69*M69*0.024*Data!N$18*(100%+Data!$B$162))</f>
        <v/>
      </c>
      <c r="AL69" s="24" t="str">
        <f>IF($B69="","",'Infiltration &amp; Ventilation'!AE69*0.33*'Infiltration &amp; Ventilation'!$D69*N69*0.024*Data!O$18*(100%+Data!$B$162))</f>
        <v/>
      </c>
      <c r="AM69" s="24" t="str">
        <f>IF($B69="","",'3 INPUT SAP DATA'!$U73*C69*0.024*Data!D$18*(100%+Data!$B$152))</f>
        <v/>
      </c>
      <c r="AN69" s="24" t="str">
        <f>IF($B69="","",'3 INPUT SAP DATA'!$U73*D69*0.024*Data!E$18*(100%+Data!$B$152))</f>
        <v/>
      </c>
      <c r="AO69" s="24" t="str">
        <f>IF($B69="","",'3 INPUT SAP DATA'!$U73*E69*0.024*Data!F$18*(100%+Data!$B$152))</f>
        <v/>
      </c>
      <c r="AP69" s="24" t="str">
        <f>IF($B69="","",'3 INPUT SAP DATA'!$U73*F69*0.024*Data!G$18*(100%+Data!$B$152))</f>
        <v/>
      </c>
      <c r="AQ69" s="24" t="str">
        <f>IF($B69="","",'3 INPUT SAP DATA'!$U73*G69*0.024*Data!H$18*(100%+Data!$B$152))</f>
        <v/>
      </c>
      <c r="AR69" s="24" t="str">
        <f>IF($B69="","",'3 INPUT SAP DATA'!$U73*H69*0.024*Data!I$18*(100%+Data!$B$152))</f>
        <v/>
      </c>
      <c r="AS69" s="24" t="str">
        <f>IF($B69="","",'3 INPUT SAP DATA'!$U73*I69*0.024*Data!J$18*(100%+Data!$B$152))</f>
        <v/>
      </c>
      <c r="AT69" s="24" t="str">
        <f>IF($B69="","",'3 INPUT SAP DATA'!$U73*J69*0.024*Data!K$18*(100%+Data!$B$152))</f>
        <v/>
      </c>
      <c r="AU69" s="24" t="str">
        <f>IF($B69="","",'3 INPUT SAP DATA'!$U73*K69*0.024*Data!L$18*(100%+Data!$B$152))</f>
        <v/>
      </c>
      <c r="AV69" s="24" t="str">
        <f>IF($B69="","",'3 INPUT SAP DATA'!$U73*L69*0.024*Data!M$18*(100%+Data!$B$152))</f>
        <v/>
      </c>
      <c r="AW69" s="24" t="str">
        <f>IF($B69="","",'3 INPUT SAP DATA'!$U73*M69*0.024*Data!N$18*(100%+Data!$B$152))</f>
        <v/>
      </c>
      <c r="AX69" s="24" t="str">
        <f>IF($B69="","",'3 INPUT SAP DATA'!$U73*N69*0.024*Data!O$18*(100%+Data!$B$152))</f>
        <v/>
      </c>
      <c r="AY69" s="24" t="str">
        <f>IF($B69="","",'3 INPUT SAP DATA'!V73*0.024*Data!D$18*Utilisation!BK69)</f>
        <v/>
      </c>
      <c r="AZ69" s="24" t="str">
        <f>IF($B69="","",'3 INPUT SAP DATA'!W73*0.024*Data!E$18*Utilisation!BL69)</f>
        <v/>
      </c>
      <c r="BA69" s="24" t="str">
        <f>IF($B69="","",'3 INPUT SAP DATA'!X73*0.024*Data!F$18*Utilisation!BM69)</f>
        <v/>
      </c>
      <c r="BB69" s="24" t="str">
        <f>IF($B69="","",'3 INPUT SAP DATA'!Y73*0.024*Data!G$18*Utilisation!BN69)</f>
        <v/>
      </c>
      <c r="BC69" s="24" t="str">
        <f>IF($B69="","",'3 INPUT SAP DATA'!Z73*0.024*Data!H$18*Utilisation!BO69)</f>
        <v/>
      </c>
      <c r="BD69" s="24" t="str">
        <f>IF($B69="","",'3 INPUT SAP DATA'!AA73*0.024*Data!I$18*Utilisation!BP69)</f>
        <v/>
      </c>
      <c r="BE69" s="24" t="str">
        <f>IF($B69="","",'3 INPUT SAP DATA'!AB73*0.024*Data!J$18*Utilisation!BQ69)</f>
        <v/>
      </c>
      <c r="BF69" s="24" t="str">
        <f>IF($B69="","",'3 INPUT SAP DATA'!AC73*0.024*Data!K$18*Utilisation!BR69)</f>
        <v/>
      </c>
      <c r="BG69" s="24" t="str">
        <f>IF($B69="","",'3 INPUT SAP DATA'!AD73*0.024*Data!L$18*Utilisation!BS69)</f>
        <v/>
      </c>
      <c r="BH69" s="24" t="str">
        <f>IF($B69="","",'3 INPUT SAP DATA'!AE73*0.024*Data!M$18*Utilisation!BT69)</f>
        <v/>
      </c>
      <c r="BI69" s="24" t="str">
        <f>IF($B69="","",'3 INPUT SAP DATA'!AF73*0.024*Data!N$18*Utilisation!BU69)</f>
        <v/>
      </c>
      <c r="BJ69" s="24" t="str">
        <f>IF($B69="","",'3 INPUT SAP DATA'!AG73*0.024*Data!O$18*Utilisation!BV69)</f>
        <v/>
      </c>
      <c r="BK69" s="24" t="str">
        <f>IF($B69="","",IHG!CI70*0.024*Data!D$18*Utilisation!BK69)</f>
        <v/>
      </c>
      <c r="BL69" s="24" t="str">
        <f>IF($B69="","",IHG!CJ70*0.024*Data!E$18*Utilisation!BL69)</f>
        <v/>
      </c>
      <c r="BM69" s="24" t="str">
        <f>IF($B69="","",IHG!CK70*0.024*Data!F$18*Utilisation!BM69)</f>
        <v/>
      </c>
      <c r="BN69" s="24" t="str">
        <f>IF($B69="","",IHG!CL70*0.024*Data!G$18*Utilisation!BN69)</f>
        <v/>
      </c>
      <c r="BO69" s="24" t="str">
        <f>IF($B69="","",IHG!CM70*0.024*Data!H$18*Utilisation!BO69)</f>
        <v/>
      </c>
      <c r="BP69" s="24" t="str">
        <f>IF($B69="","",IHG!CN70*0.024*Data!I$18*Utilisation!BP69)</f>
        <v/>
      </c>
      <c r="BQ69" s="24" t="str">
        <f>IF($B69="","",IHG!CO70*0.024*Data!J$18*Utilisation!BQ69)</f>
        <v/>
      </c>
      <c r="BR69" s="24" t="str">
        <f>IF($B69="","",IHG!CP70*0.024*Data!K$18*Utilisation!BR69)</f>
        <v/>
      </c>
      <c r="BS69" s="24" t="str">
        <f>IF($B69="","",IHG!CQ70*0.024*Data!L$18*Utilisation!BS69)</f>
        <v/>
      </c>
      <c r="BT69" s="24" t="str">
        <f>IF($B69="","",IHG!CR70*0.024*Data!M$18*Utilisation!BT69)</f>
        <v/>
      </c>
      <c r="BU69" s="24" t="str">
        <f>IF($B69="","",IHG!CS70*0.024*Data!N$18*Utilisation!BU69)</f>
        <v/>
      </c>
      <c r="BV69" s="24" t="str">
        <f>IF($B69="","",IHG!CT70*0.024*Data!O$18*Utilisation!BV69)</f>
        <v/>
      </c>
      <c r="BW69" s="24" t="str">
        <f t="shared" si="80"/>
        <v/>
      </c>
      <c r="BX69" s="24" t="str">
        <f t="shared" si="81"/>
        <v/>
      </c>
      <c r="BY69" s="24" t="str">
        <f t="shared" si="82"/>
        <v/>
      </c>
      <c r="BZ69" s="24" t="str">
        <f t="shared" si="83"/>
        <v/>
      </c>
      <c r="CA69" s="24" t="str">
        <f t="shared" si="84"/>
        <v/>
      </c>
      <c r="CB69" s="24" t="str">
        <f t="shared" si="85"/>
        <v/>
      </c>
      <c r="CC69" s="24" t="str">
        <f t="shared" si="86"/>
        <v/>
      </c>
      <c r="CD69" s="24" t="str">
        <f t="shared" si="87"/>
        <v/>
      </c>
      <c r="CE69" s="24" t="str">
        <f t="shared" si="88"/>
        <v/>
      </c>
      <c r="CF69" s="24" t="str">
        <f t="shared" si="89"/>
        <v/>
      </c>
      <c r="CG69" s="24" t="str">
        <f t="shared" si="90"/>
        <v/>
      </c>
      <c r="CH69" s="24" t="str">
        <f t="shared" si="91"/>
        <v/>
      </c>
      <c r="CI69" s="36"/>
      <c r="CJ69" s="85" t="str">
        <f>IF($B69="","",IF(BW69&lt;(SUM($BW69:$CH69)*Data!$B$170),Data!$B$171,100%))</f>
        <v/>
      </c>
      <c r="CK69" s="85" t="str">
        <f>IF($B69="","",IF(BX69&lt;(SUM($BW69:$CH69)*Data!$B$170),Data!$B$171,100%))</f>
        <v/>
      </c>
      <c r="CL69" s="85" t="str">
        <f>IF($B69="","",IF(BY69&lt;(SUM($BW69:$CH69)*Data!$B$170),Data!$B$171,100%))</f>
        <v/>
      </c>
      <c r="CM69" s="85" t="str">
        <f>IF($B69="","",IF(BZ69&lt;(SUM($BW69:$CH69)*Data!$B$170),Data!$B$171,100%))</f>
        <v/>
      </c>
      <c r="CN69" s="85" t="str">
        <f>IF($B69="","",IF(CA69&lt;(SUM($BW69:$CH69)*Data!$B$170),Data!$B$171,100%))</f>
        <v/>
      </c>
      <c r="CO69" s="85" t="str">
        <f>IF($B69="","",IF(CB69&lt;(SUM($BW69:$CH69)*Data!$B$170),Data!$B$171,100%))</f>
        <v/>
      </c>
      <c r="CP69" s="85" t="str">
        <f>IF($B69="","",IF(CC69&lt;(SUM($BW69:$CH69)*Data!$B$170),Data!$B$171,100%))</f>
        <v/>
      </c>
      <c r="CQ69" s="85" t="str">
        <f>IF($B69="","",IF(CD69&lt;(SUM($BW69:$CH69)*Data!$B$170),Data!$B$171,100%))</f>
        <v/>
      </c>
      <c r="CR69" s="85" t="str">
        <f>IF($B69="","",IF(CE69&lt;(SUM($BW69:$CH69)*Data!$B$170),Data!$B$171,100%))</f>
        <v/>
      </c>
      <c r="CS69" s="85" t="str">
        <f>IF($B69="","",IF(CF69&lt;(SUM($BW69:$CH69)*Data!$B$170),Data!$B$171,100%))</f>
        <v/>
      </c>
      <c r="CT69" s="85" t="str">
        <f>IF($B69="","",IF(CG69&lt;(SUM($BW69:$CH69)*Data!$B$170),Data!$B$171,100%))</f>
        <v/>
      </c>
      <c r="CU69" s="85" t="str">
        <f>IF($B69="","",IF(CH69&lt;(SUM($BW69:$CH69)*Data!$B$170),Data!$B$171,100%))</f>
        <v/>
      </c>
      <c r="CV69" s="39"/>
      <c r="CW69" s="24" t="str">
        <f t="shared" si="92"/>
        <v/>
      </c>
      <c r="CX69" s="24" t="str">
        <f t="shared" si="93"/>
        <v/>
      </c>
      <c r="CY69" s="24" t="str">
        <f t="shared" si="94"/>
        <v/>
      </c>
      <c r="CZ69" s="24" t="str">
        <f t="shared" si="95"/>
        <v/>
      </c>
      <c r="DA69" s="24" t="str">
        <f t="shared" si="96"/>
        <v/>
      </c>
      <c r="DB69" s="24" t="str">
        <f t="shared" si="97"/>
        <v/>
      </c>
      <c r="DC69" s="24" t="str">
        <f t="shared" si="98"/>
        <v/>
      </c>
      <c r="DD69" s="24" t="str">
        <f t="shared" si="99"/>
        <v/>
      </c>
      <c r="DE69" s="24" t="str">
        <f t="shared" si="100"/>
        <v/>
      </c>
      <c r="DF69" s="24" t="str">
        <f t="shared" si="101"/>
        <v/>
      </c>
      <c r="DG69" s="24" t="str">
        <f t="shared" si="102"/>
        <v/>
      </c>
      <c r="DH69" s="24" t="str">
        <f t="shared" si="103"/>
        <v/>
      </c>
      <c r="DI69" s="24" t="str">
        <f t="shared" si="104"/>
        <v/>
      </c>
      <c r="DJ69" s="24" t="str">
        <f t="shared" si="105"/>
        <v/>
      </c>
      <c r="DK69" s="24" t="str">
        <f t="shared" si="106"/>
        <v/>
      </c>
      <c r="DL69" s="24" t="str">
        <f t="shared" si="107"/>
        <v/>
      </c>
      <c r="DM69" s="24" t="str">
        <f t="shared" si="108"/>
        <v/>
      </c>
      <c r="DN69" s="24" t="str">
        <f t="shared" si="109"/>
        <v/>
      </c>
      <c r="DO69" s="24" t="str">
        <f t="shared" si="110"/>
        <v/>
      </c>
      <c r="DP69" s="24" t="str">
        <f t="shared" si="111"/>
        <v/>
      </c>
      <c r="DQ69" s="24" t="str">
        <f t="shared" si="112"/>
        <v/>
      </c>
      <c r="DR69" s="24" t="str">
        <f t="shared" si="113"/>
        <v/>
      </c>
      <c r="DS69" s="24" t="str">
        <f t="shared" si="114"/>
        <v/>
      </c>
      <c r="DT69" s="24" t="str">
        <f t="shared" si="115"/>
        <v/>
      </c>
      <c r="DU69" s="24" t="str">
        <f t="shared" si="116"/>
        <v/>
      </c>
      <c r="DV69" s="24" t="str">
        <f t="shared" si="117"/>
        <v/>
      </c>
      <c r="DW69" s="24" t="str">
        <f t="shared" si="118"/>
        <v/>
      </c>
      <c r="DX69" s="24" t="str">
        <f t="shared" si="119"/>
        <v/>
      </c>
      <c r="DY69" s="24" t="str">
        <f t="shared" si="120"/>
        <v/>
      </c>
      <c r="DZ69" s="24" t="str">
        <f t="shared" si="121"/>
        <v/>
      </c>
      <c r="EA69" s="24" t="str">
        <f t="shared" si="122"/>
        <v/>
      </c>
      <c r="EB69" s="24" t="str">
        <f t="shared" si="123"/>
        <v/>
      </c>
      <c r="EC69" s="24" t="str">
        <f t="shared" si="124"/>
        <v/>
      </c>
      <c r="ED69" s="24" t="str">
        <f t="shared" si="125"/>
        <v/>
      </c>
      <c r="EE69" s="24" t="str">
        <f t="shared" si="126"/>
        <v/>
      </c>
      <c r="EF69" s="24" t="str">
        <f t="shared" si="129"/>
        <v/>
      </c>
      <c r="EG69" s="24" t="str">
        <f t="shared" si="130"/>
        <v/>
      </c>
      <c r="EH69" s="24" t="str">
        <f t="shared" si="131"/>
        <v/>
      </c>
      <c r="EI69" s="85" t="str">
        <f t="shared" si="132"/>
        <v/>
      </c>
      <c r="EJ69" s="85" t="str">
        <f>IF($B69="","",MAX(0,EI69-Data!$B$166))</f>
        <v/>
      </c>
      <c r="EK69" s="88" t="str">
        <f>IF($B69="","",IF($EJ69&gt;0,
AY69*($EG69*Data!$B$166/$EH69),
AY69))</f>
        <v/>
      </c>
      <c r="EL69" s="88" t="str">
        <f>IF($B69="","",IF($EJ69&gt;0,
AZ69*($EG69*Data!$B$166/$EH69),
AZ69))</f>
        <v/>
      </c>
      <c r="EM69" s="88" t="str">
        <f>IF($B69="","",IF($EJ69&gt;0,
BA69*($EG69*Data!$B$166/$EH69),
BA69))</f>
        <v/>
      </c>
      <c r="EN69" s="88" t="str">
        <f>IF($B69="","",IF($EJ69&gt;0,
BB69*($EG69*Data!$B$166/$EH69),
BB69))</f>
        <v/>
      </c>
      <c r="EO69" s="88" t="str">
        <f>IF($B69="","",IF($EJ69&gt;0,
BC69*($EG69*Data!$B$166/$EH69),
BC69))</f>
        <v/>
      </c>
      <c r="EP69" s="88" t="str">
        <f>IF($B69="","",IF($EJ69&gt;0,
BD69*($EG69*Data!$B$166/$EH69),
BD69))</f>
        <v/>
      </c>
      <c r="EQ69" s="88" t="str">
        <f>IF($B69="","",IF($EJ69&gt;0,
BE69*($EG69*Data!$B$166/$EH69),
BE69))</f>
        <v/>
      </c>
      <c r="ER69" s="88" t="str">
        <f>IF($B69="","",IF($EJ69&gt;0,
BF69*($EG69*Data!$B$166/$EH69),
BF69))</f>
        <v/>
      </c>
      <c r="ES69" s="88" t="str">
        <f>IF($B69="","",IF($EJ69&gt;0,
BG69*($EG69*Data!$B$166/$EH69),
BG69))</f>
        <v/>
      </c>
      <c r="ET69" s="88" t="str">
        <f>IF($B69="","",IF($EJ69&gt;0,
BH69*($EG69*Data!$B$166/$EH69),
BH69))</f>
        <v/>
      </c>
      <c r="EU69" s="88" t="str">
        <f>IF($B69="","",IF($EJ69&gt;0,
BI69*($EG69*Data!$B$166/$EH69),
BI69))</f>
        <v/>
      </c>
      <c r="EV69" s="88" t="str">
        <f>IF($B69="","",IF($EJ69&gt;0,
BJ69*($EG69*Data!$B$166/$EH69),
BJ69))</f>
        <v/>
      </c>
      <c r="EW69" s="88" t="str">
        <f t="shared" si="127"/>
        <v/>
      </c>
      <c r="EX69" s="85" t="str">
        <f t="shared" si="128"/>
        <v/>
      </c>
      <c r="EY69" s="24" t="str">
        <f t="shared" si="133"/>
        <v/>
      </c>
      <c r="EZ69" s="24" t="str">
        <f t="shared" si="134"/>
        <v/>
      </c>
      <c r="FA69" s="24" t="str">
        <f t="shared" si="135"/>
        <v/>
      </c>
      <c r="FB69" s="24" t="str">
        <f t="shared" si="136"/>
        <v/>
      </c>
      <c r="FC69" s="24" t="str">
        <f t="shared" si="137"/>
        <v/>
      </c>
      <c r="FD69" s="24" t="str">
        <f t="shared" si="138"/>
        <v/>
      </c>
      <c r="FE69" s="24" t="str">
        <f t="shared" si="139"/>
        <v/>
      </c>
      <c r="FF69" s="24" t="str">
        <f t="shared" si="140"/>
        <v/>
      </c>
      <c r="FG69" s="24" t="str">
        <f t="shared" si="141"/>
        <v/>
      </c>
      <c r="FH69" s="24" t="str">
        <f t="shared" si="142"/>
        <v/>
      </c>
      <c r="FI69" s="24" t="str">
        <f t="shared" si="143"/>
        <v/>
      </c>
      <c r="FJ69" s="24" t="str">
        <f t="shared" si="144"/>
        <v/>
      </c>
      <c r="FK69" s="24" t="str">
        <f t="shared" si="145"/>
        <v/>
      </c>
      <c r="FL69" s="24" t="str">
        <f t="shared" si="146"/>
        <v/>
      </c>
      <c r="FM69" s="24" t="str">
        <f t="shared" si="147"/>
        <v/>
      </c>
      <c r="FN69" s="24" t="str">
        <f t="shared" si="148"/>
        <v/>
      </c>
      <c r="FO69" s="24" t="str">
        <f t="shared" si="149"/>
        <v/>
      </c>
      <c r="FP69" s="24" t="str">
        <f t="shared" si="150"/>
        <v/>
      </c>
      <c r="FQ69" s="24" t="str">
        <f t="shared" si="151"/>
        <v/>
      </c>
      <c r="FR69" s="24" t="str">
        <f t="shared" si="152"/>
        <v/>
      </c>
      <c r="FS69" s="24" t="str">
        <f t="shared" si="153"/>
        <v/>
      </c>
      <c r="FT69" s="24" t="str">
        <f t="shared" si="154"/>
        <v/>
      </c>
      <c r="FU69" s="24" t="str">
        <f t="shared" si="155"/>
        <v/>
      </c>
      <c r="FV69" s="24" t="str">
        <f t="shared" si="156"/>
        <v/>
      </c>
      <c r="FW69" s="24" t="str">
        <f t="shared" si="157"/>
        <v/>
      </c>
      <c r="FX69" s="24" t="str">
        <f t="shared" si="158"/>
        <v/>
      </c>
      <c r="FY69" s="24" t="str">
        <f t="shared" si="159"/>
        <v/>
      </c>
      <c r="FZ69" s="24" t="str">
        <f t="shared" si="160"/>
        <v/>
      </c>
      <c r="GA69" s="24" t="str">
        <f t="shared" si="161"/>
        <v/>
      </c>
      <c r="GB69" s="24" t="str">
        <f t="shared" si="162"/>
        <v/>
      </c>
      <c r="GC69" s="24" t="str">
        <f t="shared" si="163"/>
        <v/>
      </c>
      <c r="GD69" s="24" t="str">
        <f t="shared" si="164"/>
        <v/>
      </c>
      <c r="GE69" s="24" t="str">
        <f t="shared" si="165"/>
        <v/>
      </c>
      <c r="GF69" s="24" t="str">
        <f t="shared" si="166"/>
        <v/>
      </c>
      <c r="GG69" s="24" t="str">
        <f t="shared" si="167"/>
        <v/>
      </c>
      <c r="GH69" s="24" t="str">
        <f t="shared" si="168"/>
        <v/>
      </c>
    </row>
    <row r="70" spans="2:190" s="17" customFormat="1" ht="19.899999999999999" customHeight="1">
      <c r="B70" s="16" t="str">
        <f>IF('3 INPUT SAP DATA'!H74="","",'3 INPUT SAP DATA'!H74)</f>
        <v/>
      </c>
      <c r="C70" s="176" t="str">
        <f>IF($B70="", "", Data!D$22 - INDEX(SAP10TableU1, MATCH('3 INPUT SAP DATA'!$C$6, Data!$C$26:$C$47, 0), MATCH(SHD!BW$8, Data!$D$25:$O$25, 0)))</f>
        <v/>
      </c>
      <c r="D70" s="176" t="str">
        <f>IF($B70="", "", Data!E$22 - INDEX(SAP10TableU1, MATCH('3 INPUT SAP DATA'!$C$6, Data!$C$26:$C$47, 0), MATCH(SHD!BX$8, Data!$D$25:$O$25, 0)))</f>
        <v/>
      </c>
      <c r="E70" s="176" t="str">
        <f>IF($B70="", "", Data!F$22 - INDEX(SAP10TableU1, MATCH('3 INPUT SAP DATA'!$C$6, Data!$C$26:$C$47, 0), MATCH(SHD!BY$8, Data!$D$25:$O$25, 0)))</f>
        <v/>
      </c>
      <c r="F70" s="176" t="str">
        <f>IF($B70="", "", Data!G$22 - INDEX(SAP10TableU1, MATCH('3 INPUT SAP DATA'!$C$6, Data!$C$26:$C$47, 0), MATCH(SHD!BZ$8, Data!$D$25:$O$25, 0)))</f>
        <v/>
      </c>
      <c r="G70" s="176" t="str">
        <f>IF($B70="", "", Data!H$22 - INDEX(SAP10TableU1, MATCH('3 INPUT SAP DATA'!$C$6, Data!$C$26:$C$47, 0), MATCH(SHD!CA$8, Data!$D$25:$O$25, 0)))</f>
        <v/>
      </c>
      <c r="H70" s="176" t="str">
        <f>IF($B70="", "", Data!I$22 - INDEX(SAP10TableU1, MATCH('3 INPUT SAP DATA'!$C$6, Data!$C$26:$C$47, 0), MATCH(SHD!CB$8, Data!$D$25:$O$25, 0)))</f>
        <v/>
      </c>
      <c r="I70" s="176" t="str">
        <f>IF($B70="", "", Data!J$22 - INDEX(SAP10TableU1, MATCH('3 INPUT SAP DATA'!$C$6, Data!$C$26:$C$47, 0), MATCH(SHD!CC$8, Data!$D$25:$O$25, 0)))</f>
        <v/>
      </c>
      <c r="J70" s="176" t="str">
        <f>IF($B70="", "", Data!K$22 - INDEX(SAP10TableU1, MATCH('3 INPUT SAP DATA'!$C$6, Data!$C$26:$C$47, 0), MATCH(SHD!CD$8, Data!$D$25:$O$25, 0)))</f>
        <v/>
      </c>
      <c r="K70" s="176" t="str">
        <f>IF($B70="", "", Data!L$22 - INDEX(SAP10TableU1, MATCH('3 INPUT SAP DATA'!$C$6, Data!$C$26:$C$47, 0), MATCH(SHD!CE$8, Data!$D$25:$O$25, 0)))</f>
        <v/>
      </c>
      <c r="L70" s="176" t="str">
        <f>IF($B70="", "", Data!M$22 - INDEX(SAP10TableU1, MATCH('3 INPUT SAP DATA'!$C$6, Data!$C$26:$C$47, 0), MATCH(SHD!CF$8, Data!$D$25:$O$25, 0)))</f>
        <v/>
      </c>
      <c r="M70" s="176" t="str">
        <f>IF($B70="", "", Data!N$22 - INDEX(SAP10TableU1, MATCH('3 INPUT SAP DATA'!$C$6, Data!$C$26:$C$47, 0), MATCH(SHD!CG$8, Data!$D$25:$O$25, 0)))</f>
        <v/>
      </c>
      <c r="N70" s="176" t="str">
        <f>IF($B70="", "", Data!O$22 - INDEX(SAP10TableU1, MATCH('3 INPUT SAP DATA'!$C$6, Data!$C$26:$C$47, 0), MATCH(SHD!CH$8, Data!$D$25:$O$25, 0)))</f>
        <v/>
      </c>
      <c r="O70" s="24" t="str">
        <f>IF($B70="","",'Infiltration &amp; Ventilation'!H70*0.33*'Infiltration &amp; Ventilation'!$D70*C70*0.024*Data!D$18)</f>
        <v/>
      </c>
      <c r="P70" s="24" t="str">
        <f>IF($B70="","",'Infiltration &amp; Ventilation'!I70*0.33*'Infiltration &amp; Ventilation'!$D70*D70*0.024*Data!E$18)</f>
        <v/>
      </c>
      <c r="Q70" s="24" t="str">
        <f>IF($B70="","",'Infiltration &amp; Ventilation'!J70*0.33*'Infiltration &amp; Ventilation'!$D70*E70*0.024*Data!F$18)</f>
        <v/>
      </c>
      <c r="R70" s="24" t="str">
        <f>IF($B70="","",'Infiltration &amp; Ventilation'!K70*0.33*'Infiltration &amp; Ventilation'!$D70*F70*0.024*Data!G$18)</f>
        <v/>
      </c>
      <c r="S70" s="24" t="str">
        <f>IF($B70="","",'Infiltration &amp; Ventilation'!L70*0.33*'Infiltration &amp; Ventilation'!$D70*G70*0.024*Data!H$18)</f>
        <v/>
      </c>
      <c r="T70" s="24" t="str">
        <f>IF($B70="","",'Infiltration &amp; Ventilation'!M70*0.33*'Infiltration &amp; Ventilation'!$D70*H70*0.024*Data!I$18)</f>
        <v/>
      </c>
      <c r="U70" s="24" t="str">
        <f>IF($B70="","",'Infiltration &amp; Ventilation'!N70*0.33*'Infiltration &amp; Ventilation'!$D70*I70*0.024*Data!J$18)</f>
        <v/>
      </c>
      <c r="V70" s="24" t="str">
        <f>IF($B70="","",'Infiltration &amp; Ventilation'!O70*0.33*'Infiltration &amp; Ventilation'!$D70*J70*0.024*Data!K$18)</f>
        <v/>
      </c>
      <c r="W70" s="24" t="str">
        <f>IF($B70="","",'Infiltration &amp; Ventilation'!P70*0.33*'Infiltration &amp; Ventilation'!$D70*K70*0.024*Data!L$18)</f>
        <v/>
      </c>
      <c r="X70" s="24" t="str">
        <f>IF($B70="","",'Infiltration &amp; Ventilation'!Q70*0.33*'Infiltration &amp; Ventilation'!$D70*L70*0.024*Data!M$18)</f>
        <v/>
      </c>
      <c r="Y70" s="24" t="str">
        <f>IF($B70="","",'Infiltration &amp; Ventilation'!R70*0.33*'Infiltration &amp; Ventilation'!$D70*M70*0.024*Data!N$18)</f>
        <v/>
      </c>
      <c r="Z70" s="24" t="str">
        <f>IF($B70="","",'Infiltration &amp; Ventilation'!S70*0.33*'Infiltration &amp; Ventilation'!$D70*N70*0.024*Data!O$18)</f>
        <v/>
      </c>
      <c r="AA70" s="24" t="str">
        <f>IF($B70="","",'Infiltration &amp; Ventilation'!T70*0.33*'Infiltration &amp; Ventilation'!$D70*C70*0.024*Data!D$18*(100%+Data!$B$162))</f>
        <v/>
      </c>
      <c r="AB70" s="24" t="str">
        <f>IF($B70="","",'Infiltration &amp; Ventilation'!U70*0.33*'Infiltration &amp; Ventilation'!$D70*D70*0.024*Data!E$18*(100%+Data!$B$162))</f>
        <v/>
      </c>
      <c r="AC70" s="24" t="str">
        <f>IF($B70="","",'Infiltration &amp; Ventilation'!V70*0.33*'Infiltration &amp; Ventilation'!$D70*E70*0.024*Data!F$18*(100%+Data!$B$162))</f>
        <v/>
      </c>
      <c r="AD70" s="24" t="str">
        <f>IF($B70="","",'Infiltration &amp; Ventilation'!W70*0.33*'Infiltration &amp; Ventilation'!$D70*F70*0.024*Data!G$18*(100%+Data!$B$162))</f>
        <v/>
      </c>
      <c r="AE70" s="24" t="str">
        <f>IF($B70="","",'Infiltration &amp; Ventilation'!X70*0.33*'Infiltration &amp; Ventilation'!$D70*G70*0.024*Data!H$18*(100%+Data!$B$162))</f>
        <v/>
      </c>
      <c r="AF70" s="24" t="str">
        <f>IF($B70="","",'Infiltration &amp; Ventilation'!Y70*0.33*'Infiltration &amp; Ventilation'!$D70*H70*0.024*Data!I$18*(100%+Data!$B$162))</f>
        <v/>
      </c>
      <c r="AG70" s="24" t="str">
        <f>IF($B70="","",'Infiltration &amp; Ventilation'!Z70*0.33*'Infiltration &amp; Ventilation'!$D70*I70*0.024*Data!J$18*(100%+Data!$B$162))</f>
        <v/>
      </c>
      <c r="AH70" s="24" t="str">
        <f>IF($B70="","",'Infiltration &amp; Ventilation'!AA70*0.33*'Infiltration &amp; Ventilation'!$D70*J70*0.024*Data!K$18*(100%+Data!$B$162))</f>
        <v/>
      </c>
      <c r="AI70" s="24" t="str">
        <f>IF($B70="","",'Infiltration &amp; Ventilation'!AB70*0.33*'Infiltration &amp; Ventilation'!$D70*K70*0.024*Data!L$18*(100%+Data!$B$162))</f>
        <v/>
      </c>
      <c r="AJ70" s="24" t="str">
        <f>IF($B70="","",'Infiltration &amp; Ventilation'!AC70*0.33*'Infiltration &amp; Ventilation'!$D70*L70*0.024*Data!M$18*(100%+Data!$B$162))</f>
        <v/>
      </c>
      <c r="AK70" s="24" t="str">
        <f>IF($B70="","",'Infiltration &amp; Ventilation'!AD70*0.33*'Infiltration &amp; Ventilation'!$D70*M70*0.024*Data!N$18*(100%+Data!$B$162))</f>
        <v/>
      </c>
      <c r="AL70" s="24" t="str">
        <f>IF($B70="","",'Infiltration &amp; Ventilation'!AE70*0.33*'Infiltration &amp; Ventilation'!$D70*N70*0.024*Data!O$18*(100%+Data!$B$162))</f>
        <v/>
      </c>
      <c r="AM70" s="24" t="str">
        <f>IF($B70="","",'3 INPUT SAP DATA'!$U74*C70*0.024*Data!D$18*(100%+Data!$B$152))</f>
        <v/>
      </c>
      <c r="AN70" s="24" t="str">
        <f>IF($B70="","",'3 INPUT SAP DATA'!$U74*D70*0.024*Data!E$18*(100%+Data!$B$152))</f>
        <v/>
      </c>
      <c r="AO70" s="24" t="str">
        <f>IF($B70="","",'3 INPUT SAP DATA'!$U74*E70*0.024*Data!F$18*(100%+Data!$B$152))</f>
        <v/>
      </c>
      <c r="AP70" s="24" t="str">
        <f>IF($B70="","",'3 INPUT SAP DATA'!$U74*F70*0.024*Data!G$18*(100%+Data!$B$152))</f>
        <v/>
      </c>
      <c r="AQ70" s="24" t="str">
        <f>IF($B70="","",'3 INPUT SAP DATA'!$U74*G70*0.024*Data!H$18*(100%+Data!$B$152))</f>
        <v/>
      </c>
      <c r="AR70" s="24" t="str">
        <f>IF($B70="","",'3 INPUT SAP DATA'!$U74*H70*0.024*Data!I$18*(100%+Data!$B$152))</f>
        <v/>
      </c>
      <c r="AS70" s="24" t="str">
        <f>IF($B70="","",'3 INPUT SAP DATA'!$U74*I70*0.024*Data!J$18*(100%+Data!$B$152))</f>
        <v/>
      </c>
      <c r="AT70" s="24" t="str">
        <f>IF($B70="","",'3 INPUT SAP DATA'!$U74*J70*0.024*Data!K$18*(100%+Data!$B$152))</f>
        <v/>
      </c>
      <c r="AU70" s="24" t="str">
        <f>IF($B70="","",'3 INPUT SAP DATA'!$U74*K70*0.024*Data!L$18*(100%+Data!$B$152))</f>
        <v/>
      </c>
      <c r="AV70" s="24" t="str">
        <f>IF($B70="","",'3 INPUT SAP DATA'!$U74*L70*0.024*Data!M$18*(100%+Data!$B$152))</f>
        <v/>
      </c>
      <c r="AW70" s="24" t="str">
        <f>IF($B70="","",'3 INPUT SAP DATA'!$U74*M70*0.024*Data!N$18*(100%+Data!$B$152))</f>
        <v/>
      </c>
      <c r="AX70" s="24" t="str">
        <f>IF($B70="","",'3 INPUT SAP DATA'!$U74*N70*0.024*Data!O$18*(100%+Data!$B$152))</f>
        <v/>
      </c>
      <c r="AY70" s="24" t="str">
        <f>IF($B70="","",'3 INPUT SAP DATA'!V74*0.024*Data!D$18*Utilisation!BK70)</f>
        <v/>
      </c>
      <c r="AZ70" s="24" t="str">
        <f>IF($B70="","",'3 INPUT SAP DATA'!W74*0.024*Data!E$18*Utilisation!BL70)</f>
        <v/>
      </c>
      <c r="BA70" s="24" t="str">
        <f>IF($B70="","",'3 INPUT SAP DATA'!X74*0.024*Data!F$18*Utilisation!BM70)</f>
        <v/>
      </c>
      <c r="BB70" s="24" t="str">
        <f>IF($B70="","",'3 INPUT SAP DATA'!Y74*0.024*Data!G$18*Utilisation!BN70)</f>
        <v/>
      </c>
      <c r="BC70" s="24" t="str">
        <f>IF($B70="","",'3 INPUT SAP DATA'!Z74*0.024*Data!H$18*Utilisation!BO70)</f>
        <v/>
      </c>
      <c r="BD70" s="24" t="str">
        <f>IF($B70="","",'3 INPUT SAP DATA'!AA74*0.024*Data!I$18*Utilisation!BP70)</f>
        <v/>
      </c>
      <c r="BE70" s="24" t="str">
        <f>IF($B70="","",'3 INPUT SAP DATA'!AB74*0.024*Data!J$18*Utilisation!BQ70)</f>
        <v/>
      </c>
      <c r="BF70" s="24" t="str">
        <f>IF($B70="","",'3 INPUT SAP DATA'!AC74*0.024*Data!K$18*Utilisation!BR70)</f>
        <v/>
      </c>
      <c r="BG70" s="24" t="str">
        <f>IF($B70="","",'3 INPUT SAP DATA'!AD74*0.024*Data!L$18*Utilisation!BS70)</f>
        <v/>
      </c>
      <c r="BH70" s="24" t="str">
        <f>IF($B70="","",'3 INPUT SAP DATA'!AE74*0.024*Data!M$18*Utilisation!BT70)</f>
        <v/>
      </c>
      <c r="BI70" s="24" t="str">
        <f>IF($B70="","",'3 INPUT SAP DATA'!AF74*0.024*Data!N$18*Utilisation!BU70)</f>
        <v/>
      </c>
      <c r="BJ70" s="24" t="str">
        <f>IF($B70="","",'3 INPUT SAP DATA'!AG74*0.024*Data!O$18*Utilisation!BV70)</f>
        <v/>
      </c>
      <c r="BK70" s="24" t="str">
        <f>IF($B70="","",IHG!CI71*0.024*Data!D$18*Utilisation!BK70)</f>
        <v/>
      </c>
      <c r="BL70" s="24" t="str">
        <f>IF($B70="","",IHG!CJ71*0.024*Data!E$18*Utilisation!BL70)</f>
        <v/>
      </c>
      <c r="BM70" s="24" t="str">
        <f>IF($B70="","",IHG!CK71*0.024*Data!F$18*Utilisation!BM70)</f>
        <v/>
      </c>
      <c r="BN70" s="24" t="str">
        <f>IF($B70="","",IHG!CL71*0.024*Data!G$18*Utilisation!BN70)</f>
        <v/>
      </c>
      <c r="BO70" s="24" t="str">
        <f>IF($B70="","",IHG!CM71*0.024*Data!H$18*Utilisation!BO70)</f>
        <v/>
      </c>
      <c r="BP70" s="24" t="str">
        <f>IF($B70="","",IHG!CN71*0.024*Data!I$18*Utilisation!BP70)</f>
        <v/>
      </c>
      <c r="BQ70" s="24" t="str">
        <f>IF($B70="","",IHG!CO71*0.024*Data!J$18*Utilisation!BQ70)</f>
        <v/>
      </c>
      <c r="BR70" s="24" t="str">
        <f>IF($B70="","",IHG!CP71*0.024*Data!K$18*Utilisation!BR70)</f>
        <v/>
      </c>
      <c r="BS70" s="24" t="str">
        <f>IF($B70="","",IHG!CQ71*0.024*Data!L$18*Utilisation!BS70)</f>
        <v/>
      </c>
      <c r="BT70" s="24" t="str">
        <f>IF($B70="","",IHG!CR71*0.024*Data!M$18*Utilisation!BT70)</f>
        <v/>
      </c>
      <c r="BU70" s="24" t="str">
        <f>IF($B70="","",IHG!CS71*0.024*Data!N$18*Utilisation!BU70)</f>
        <v/>
      </c>
      <c r="BV70" s="24" t="str">
        <f>IF($B70="","",IHG!CT71*0.024*Data!O$18*Utilisation!BV70)</f>
        <v/>
      </c>
      <c r="BW70" s="24" t="str">
        <f t="shared" si="80"/>
        <v/>
      </c>
      <c r="BX70" s="24" t="str">
        <f t="shared" si="81"/>
        <v/>
      </c>
      <c r="BY70" s="24" t="str">
        <f t="shared" si="82"/>
        <v/>
      </c>
      <c r="BZ70" s="24" t="str">
        <f t="shared" si="83"/>
        <v/>
      </c>
      <c r="CA70" s="24" t="str">
        <f t="shared" si="84"/>
        <v/>
      </c>
      <c r="CB70" s="24" t="str">
        <f t="shared" si="85"/>
        <v/>
      </c>
      <c r="CC70" s="24" t="str">
        <f t="shared" si="86"/>
        <v/>
      </c>
      <c r="CD70" s="24" t="str">
        <f t="shared" si="87"/>
        <v/>
      </c>
      <c r="CE70" s="24" t="str">
        <f t="shared" si="88"/>
        <v/>
      </c>
      <c r="CF70" s="24" t="str">
        <f t="shared" si="89"/>
        <v/>
      </c>
      <c r="CG70" s="24" t="str">
        <f t="shared" si="90"/>
        <v/>
      </c>
      <c r="CH70" s="24" t="str">
        <f t="shared" si="91"/>
        <v/>
      </c>
      <c r="CI70" s="36"/>
      <c r="CJ70" s="85" t="str">
        <f>IF($B70="","",IF(BW70&lt;(SUM($BW70:$CH70)*Data!$B$170),Data!$B$171,100%))</f>
        <v/>
      </c>
      <c r="CK70" s="85" t="str">
        <f>IF($B70="","",IF(BX70&lt;(SUM($BW70:$CH70)*Data!$B$170),Data!$B$171,100%))</f>
        <v/>
      </c>
      <c r="CL70" s="85" t="str">
        <f>IF($B70="","",IF(BY70&lt;(SUM($BW70:$CH70)*Data!$B$170),Data!$B$171,100%))</f>
        <v/>
      </c>
      <c r="CM70" s="85" t="str">
        <f>IF($B70="","",IF(BZ70&lt;(SUM($BW70:$CH70)*Data!$B$170),Data!$B$171,100%))</f>
        <v/>
      </c>
      <c r="CN70" s="85" t="str">
        <f>IF($B70="","",IF(CA70&lt;(SUM($BW70:$CH70)*Data!$B$170),Data!$B$171,100%))</f>
        <v/>
      </c>
      <c r="CO70" s="85" t="str">
        <f>IF($B70="","",IF(CB70&lt;(SUM($BW70:$CH70)*Data!$B$170),Data!$B$171,100%))</f>
        <v/>
      </c>
      <c r="CP70" s="85" t="str">
        <f>IF($B70="","",IF(CC70&lt;(SUM($BW70:$CH70)*Data!$B$170),Data!$B$171,100%))</f>
        <v/>
      </c>
      <c r="CQ70" s="85" t="str">
        <f>IF($B70="","",IF(CD70&lt;(SUM($BW70:$CH70)*Data!$B$170),Data!$B$171,100%))</f>
        <v/>
      </c>
      <c r="CR70" s="85" t="str">
        <f>IF($B70="","",IF(CE70&lt;(SUM($BW70:$CH70)*Data!$B$170),Data!$B$171,100%))</f>
        <v/>
      </c>
      <c r="CS70" s="85" t="str">
        <f>IF($B70="","",IF(CF70&lt;(SUM($BW70:$CH70)*Data!$B$170),Data!$B$171,100%))</f>
        <v/>
      </c>
      <c r="CT70" s="85" t="str">
        <f>IF($B70="","",IF(CG70&lt;(SUM($BW70:$CH70)*Data!$B$170),Data!$B$171,100%))</f>
        <v/>
      </c>
      <c r="CU70" s="85" t="str">
        <f>IF($B70="","",IF(CH70&lt;(SUM($BW70:$CH70)*Data!$B$170),Data!$B$171,100%))</f>
        <v/>
      </c>
      <c r="CV70" s="39"/>
      <c r="CW70" s="24" t="str">
        <f t="shared" si="92"/>
        <v/>
      </c>
      <c r="CX70" s="24" t="str">
        <f t="shared" si="93"/>
        <v/>
      </c>
      <c r="CY70" s="24" t="str">
        <f t="shared" si="94"/>
        <v/>
      </c>
      <c r="CZ70" s="24" t="str">
        <f t="shared" si="95"/>
        <v/>
      </c>
      <c r="DA70" s="24" t="str">
        <f t="shared" si="96"/>
        <v/>
      </c>
      <c r="DB70" s="24" t="str">
        <f t="shared" si="97"/>
        <v/>
      </c>
      <c r="DC70" s="24" t="str">
        <f t="shared" si="98"/>
        <v/>
      </c>
      <c r="DD70" s="24" t="str">
        <f t="shared" si="99"/>
        <v/>
      </c>
      <c r="DE70" s="24" t="str">
        <f t="shared" si="100"/>
        <v/>
      </c>
      <c r="DF70" s="24" t="str">
        <f t="shared" si="101"/>
        <v/>
      </c>
      <c r="DG70" s="24" t="str">
        <f t="shared" si="102"/>
        <v/>
      </c>
      <c r="DH70" s="24" t="str">
        <f t="shared" si="103"/>
        <v/>
      </c>
      <c r="DI70" s="24" t="str">
        <f t="shared" si="104"/>
        <v/>
      </c>
      <c r="DJ70" s="24" t="str">
        <f t="shared" si="105"/>
        <v/>
      </c>
      <c r="DK70" s="24" t="str">
        <f t="shared" si="106"/>
        <v/>
      </c>
      <c r="DL70" s="24" t="str">
        <f t="shared" si="107"/>
        <v/>
      </c>
      <c r="DM70" s="24" t="str">
        <f t="shared" si="108"/>
        <v/>
      </c>
      <c r="DN70" s="24" t="str">
        <f t="shared" si="109"/>
        <v/>
      </c>
      <c r="DO70" s="24" t="str">
        <f t="shared" si="110"/>
        <v/>
      </c>
      <c r="DP70" s="24" t="str">
        <f t="shared" si="111"/>
        <v/>
      </c>
      <c r="DQ70" s="24" t="str">
        <f t="shared" si="112"/>
        <v/>
      </c>
      <c r="DR70" s="24" t="str">
        <f t="shared" si="113"/>
        <v/>
      </c>
      <c r="DS70" s="24" t="str">
        <f t="shared" si="114"/>
        <v/>
      </c>
      <c r="DT70" s="24" t="str">
        <f t="shared" si="115"/>
        <v/>
      </c>
      <c r="DU70" s="24" t="str">
        <f t="shared" si="116"/>
        <v/>
      </c>
      <c r="DV70" s="24" t="str">
        <f t="shared" si="117"/>
        <v/>
      </c>
      <c r="DW70" s="24" t="str">
        <f t="shared" si="118"/>
        <v/>
      </c>
      <c r="DX70" s="24" t="str">
        <f t="shared" si="119"/>
        <v/>
      </c>
      <c r="DY70" s="24" t="str">
        <f t="shared" si="120"/>
        <v/>
      </c>
      <c r="DZ70" s="24" t="str">
        <f t="shared" si="121"/>
        <v/>
      </c>
      <c r="EA70" s="24" t="str">
        <f t="shared" si="122"/>
        <v/>
      </c>
      <c r="EB70" s="24" t="str">
        <f t="shared" si="123"/>
        <v/>
      </c>
      <c r="EC70" s="24" t="str">
        <f t="shared" si="124"/>
        <v/>
      </c>
      <c r="ED70" s="24" t="str">
        <f t="shared" si="125"/>
        <v/>
      </c>
      <c r="EE70" s="24" t="str">
        <f t="shared" si="126"/>
        <v/>
      </c>
      <c r="EF70" s="24" t="str">
        <f t="shared" si="129"/>
        <v/>
      </c>
      <c r="EG70" s="24" t="str">
        <f t="shared" si="130"/>
        <v/>
      </c>
      <c r="EH70" s="24" t="str">
        <f t="shared" si="131"/>
        <v/>
      </c>
      <c r="EI70" s="85" t="str">
        <f t="shared" si="132"/>
        <v/>
      </c>
      <c r="EJ70" s="85" t="str">
        <f>IF($B70="","",MAX(0,EI70-Data!$B$166))</f>
        <v/>
      </c>
      <c r="EK70" s="88" t="str">
        <f>IF($B70="","",IF($EJ70&gt;0,
AY70*($EG70*Data!$B$166/$EH70),
AY70))</f>
        <v/>
      </c>
      <c r="EL70" s="88" t="str">
        <f>IF($B70="","",IF($EJ70&gt;0,
AZ70*($EG70*Data!$B$166/$EH70),
AZ70))</f>
        <v/>
      </c>
      <c r="EM70" s="88" t="str">
        <f>IF($B70="","",IF($EJ70&gt;0,
BA70*($EG70*Data!$B$166/$EH70),
BA70))</f>
        <v/>
      </c>
      <c r="EN70" s="88" t="str">
        <f>IF($B70="","",IF($EJ70&gt;0,
BB70*($EG70*Data!$B$166/$EH70),
BB70))</f>
        <v/>
      </c>
      <c r="EO70" s="88" t="str">
        <f>IF($B70="","",IF($EJ70&gt;0,
BC70*($EG70*Data!$B$166/$EH70),
BC70))</f>
        <v/>
      </c>
      <c r="EP70" s="88" t="str">
        <f>IF($B70="","",IF($EJ70&gt;0,
BD70*($EG70*Data!$B$166/$EH70),
BD70))</f>
        <v/>
      </c>
      <c r="EQ70" s="88" t="str">
        <f>IF($B70="","",IF($EJ70&gt;0,
BE70*($EG70*Data!$B$166/$EH70),
BE70))</f>
        <v/>
      </c>
      <c r="ER70" s="88" t="str">
        <f>IF($B70="","",IF($EJ70&gt;0,
BF70*($EG70*Data!$B$166/$EH70),
BF70))</f>
        <v/>
      </c>
      <c r="ES70" s="88" t="str">
        <f>IF($B70="","",IF($EJ70&gt;0,
BG70*($EG70*Data!$B$166/$EH70),
BG70))</f>
        <v/>
      </c>
      <c r="ET70" s="88" t="str">
        <f>IF($B70="","",IF($EJ70&gt;0,
BH70*($EG70*Data!$B$166/$EH70),
BH70))</f>
        <v/>
      </c>
      <c r="EU70" s="88" t="str">
        <f>IF($B70="","",IF($EJ70&gt;0,
BI70*($EG70*Data!$B$166/$EH70),
BI70))</f>
        <v/>
      </c>
      <c r="EV70" s="88" t="str">
        <f>IF($B70="","",IF($EJ70&gt;0,
BJ70*($EG70*Data!$B$166/$EH70),
BJ70))</f>
        <v/>
      </c>
      <c r="EW70" s="88" t="str">
        <f t="shared" si="127"/>
        <v/>
      </c>
      <c r="EX70" s="85" t="str">
        <f t="shared" si="128"/>
        <v/>
      </c>
      <c r="EY70" s="24" t="str">
        <f t="shared" si="133"/>
        <v/>
      </c>
      <c r="EZ70" s="24" t="str">
        <f t="shared" si="134"/>
        <v/>
      </c>
      <c r="FA70" s="24" t="str">
        <f t="shared" si="135"/>
        <v/>
      </c>
      <c r="FB70" s="24" t="str">
        <f t="shared" si="136"/>
        <v/>
      </c>
      <c r="FC70" s="24" t="str">
        <f t="shared" si="137"/>
        <v/>
      </c>
      <c r="FD70" s="24" t="str">
        <f t="shared" si="138"/>
        <v/>
      </c>
      <c r="FE70" s="24" t="str">
        <f t="shared" si="139"/>
        <v/>
      </c>
      <c r="FF70" s="24" t="str">
        <f t="shared" si="140"/>
        <v/>
      </c>
      <c r="FG70" s="24" t="str">
        <f t="shared" si="141"/>
        <v/>
      </c>
      <c r="FH70" s="24" t="str">
        <f t="shared" si="142"/>
        <v/>
      </c>
      <c r="FI70" s="24" t="str">
        <f t="shared" si="143"/>
        <v/>
      </c>
      <c r="FJ70" s="24" t="str">
        <f t="shared" si="144"/>
        <v/>
      </c>
      <c r="FK70" s="24" t="str">
        <f t="shared" si="145"/>
        <v/>
      </c>
      <c r="FL70" s="24" t="str">
        <f t="shared" si="146"/>
        <v/>
      </c>
      <c r="FM70" s="24" t="str">
        <f t="shared" si="147"/>
        <v/>
      </c>
      <c r="FN70" s="24" t="str">
        <f t="shared" si="148"/>
        <v/>
      </c>
      <c r="FO70" s="24" t="str">
        <f t="shared" si="149"/>
        <v/>
      </c>
      <c r="FP70" s="24" t="str">
        <f t="shared" si="150"/>
        <v/>
      </c>
      <c r="FQ70" s="24" t="str">
        <f t="shared" si="151"/>
        <v/>
      </c>
      <c r="FR70" s="24" t="str">
        <f t="shared" si="152"/>
        <v/>
      </c>
      <c r="FS70" s="24" t="str">
        <f t="shared" si="153"/>
        <v/>
      </c>
      <c r="FT70" s="24" t="str">
        <f t="shared" si="154"/>
        <v/>
      </c>
      <c r="FU70" s="24" t="str">
        <f t="shared" si="155"/>
        <v/>
      </c>
      <c r="FV70" s="24" t="str">
        <f t="shared" si="156"/>
        <v/>
      </c>
      <c r="FW70" s="24" t="str">
        <f t="shared" si="157"/>
        <v/>
      </c>
      <c r="FX70" s="24" t="str">
        <f t="shared" si="158"/>
        <v/>
      </c>
      <c r="FY70" s="24" t="str">
        <f t="shared" si="159"/>
        <v/>
      </c>
      <c r="FZ70" s="24" t="str">
        <f t="shared" si="160"/>
        <v/>
      </c>
      <c r="GA70" s="24" t="str">
        <f t="shared" si="161"/>
        <v/>
      </c>
      <c r="GB70" s="24" t="str">
        <f t="shared" si="162"/>
        <v/>
      </c>
      <c r="GC70" s="24" t="str">
        <f t="shared" si="163"/>
        <v/>
      </c>
      <c r="GD70" s="24" t="str">
        <f t="shared" si="164"/>
        <v/>
      </c>
      <c r="GE70" s="24" t="str">
        <f t="shared" si="165"/>
        <v/>
      </c>
      <c r="GF70" s="24" t="str">
        <f t="shared" si="166"/>
        <v/>
      </c>
      <c r="GG70" s="24" t="str">
        <f t="shared" si="167"/>
        <v/>
      </c>
      <c r="GH70" s="24" t="str">
        <f t="shared" si="168"/>
        <v/>
      </c>
    </row>
    <row r="71" spans="2:190" s="17" customFormat="1" ht="19.899999999999999" customHeight="1">
      <c r="B71" s="16" t="str">
        <f>IF('3 INPUT SAP DATA'!H75="","",'3 INPUT SAP DATA'!H75)</f>
        <v/>
      </c>
      <c r="C71" s="176" t="str">
        <f>IF($B71="", "", Data!D$22 - INDEX(SAP10TableU1, MATCH('3 INPUT SAP DATA'!$C$6, Data!$C$26:$C$47, 0), MATCH(SHD!BW$8, Data!$D$25:$O$25, 0)))</f>
        <v/>
      </c>
      <c r="D71" s="176" t="str">
        <f>IF($B71="", "", Data!E$22 - INDEX(SAP10TableU1, MATCH('3 INPUT SAP DATA'!$C$6, Data!$C$26:$C$47, 0), MATCH(SHD!BX$8, Data!$D$25:$O$25, 0)))</f>
        <v/>
      </c>
      <c r="E71" s="176" t="str">
        <f>IF($B71="", "", Data!F$22 - INDEX(SAP10TableU1, MATCH('3 INPUT SAP DATA'!$C$6, Data!$C$26:$C$47, 0), MATCH(SHD!BY$8, Data!$D$25:$O$25, 0)))</f>
        <v/>
      </c>
      <c r="F71" s="176" t="str">
        <f>IF($B71="", "", Data!G$22 - INDEX(SAP10TableU1, MATCH('3 INPUT SAP DATA'!$C$6, Data!$C$26:$C$47, 0), MATCH(SHD!BZ$8, Data!$D$25:$O$25, 0)))</f>
        <v/>
      </c>
      <c r="G71" s="176" t="str">
        <f>IF($B71="", "", Data!H$22 - INDEX(SAP10TableU1, MATCH('3 INPUT SAP DATA'!$C$6, Data!$C$26:$C$47, 0), MATCH(SHD!CA$8, Data!$D$25:$O$25, 0)))</f>
        <v/>
      </c>
      <c r="H71" s="176" t="str">
        <f>IF($B71="", "", Data!I$22 - INDEX(SAP10TableU1, MATCH('3 INPUT SAP DATA'!$C$6, Data!$C$26:$C$47, 0), MATCH(SHD!CB$8, Data!$D$25:$O$25, 0)))</f>
        <v/>
      </c>
      <c r="I71" s="176" t="str">
        <f>IF($B71="", "", Data!J$22 - INDEX(SAP10TableU1, MATCH('3 INPUT SAP DATA'!$C$6, Data!$C$26:$C$47, 0), MATCH(SHD!CC$8, Data!$D$25:$O$25, 0)))</f>
        <v/>
      </c>
      <c r="J71" s="176" t="str">
        <f>IF($B71="", "", Data!K$22 - INDEX(SAP10TableU1, MATCH('3 INPUT SAP DATA'!$C$6, Data!$C$26:$C$47, 0), MATCH(SHD!CD$8, Data!$D$25:$O$25, 0)))</f>
        <v/>
      </c>
      <c r="K71" s="176" t="str">
        <f>IF($B71="", "", Data!L$22 - INDEX(SAP10TableU1, MATCH('3 INPUT SAP DATA'!$C$6, Data!$C$26:$C$47, 0), MATCH(SHD!CE$8, Data!$D$25:$O$25, 0)))</f>
        <v/>
      </c>
      <c r="L71" s="176" t="str">
        <f>IF($B71="", "", Data!M$22 - INDEX(SAP10TableU1, MATCH('3 INPUT SAP DATA'!$C$6, Data!$C$26:$C$47, 0), MATCH(SHD!CF$8, Data!$D$25:$O$25, 0)))</f>
        <v/>
      </c>
      <c r="M71" s="176" t="str">
        <f>IF($B71="", "", Data!N$22 - INDEX(SAP10TableU1, MATCH('3 INPUT SAP DATA'!$C$6, Data!$C$26:$C$47, 0), MATCH(SHD!CG$8, Data!$D$25:$O$25, 0)))</f>
        <v/>
      </c>
      <c r="N71" s="176" t="str">
        <f>IF($B71="", "", Data!O$22 - INDEX(SAP10TableU1, MATCH('3 INPUT SAP DATA'!$C$6, Data!$C$26:$C$47, 0), MATCH(SHD!CH$8, Data!$D$25:$O$25, 0)))</f>
        <v/>
      </c>
      <c r="O71" s="24" t="str">
        <f>IF($B71="","",'Infiltration &amp; Ventilation'!H71*0.33*'Infiltration &amp; Ventilation'!$D71*C71*0.024*Data!D$18)</f>
        <v/>
      </c>
      <c r="P71" s="24" t="str">
        <f>IF($B71="","",'Infiltration &amp; Ventilation'!I71*0.33*'Infiltration &amp; Ventilation'!$D71*D71*0.024*Data!E$18)</f>
        <v/>
      </c>
      <c r="Q71" s="24" t="str">
        <f>IF($B71="","",'Infiltration &amp; Ventilation'!J71*0.33*'Infiltration &amp; Ventilation'!$D71*E71*0.024*Data!F$18)</f>
        <v/>
      </c>
      <c r="R71" s="24" t="str">
        <f>IF($B71="","",'Infiltration &amp; Ventilation'!K71*0.33*'Infiltration &amp; Ventilation'!$D71*F71*0.024*Data!G$18)</f>
        <v/>
      </c>
      <c r="S71" s="24" t="str">
        <f>IF($B71="","",'Infiltration &amp; Ventilation'!L71*0.33*'Infiltration &amp; Ventilation'!$D71*G71*0.024*Data!H$18)</f>
        <v/>
      </c>
      <c r="T71" s="24" t="str">
        <f>IF($B71="","",'Infiltration &amp; Ventilation'!M71*0.33*'Infiltration &amp; Ventilation'!$D71*H71*0.024*Data!I$18)</f>
        <v/>
      </c>
      <c r="U71" s="24" t="str">
        <f>IF($B71="","",'Infiltration &amp; Ventilation'!N71*0.33*'Infiltration &amp; Ventilation'!$D71*I71*0.024*Data!J$18)</f>
        <v/>
      </c>
      <c r="V71" s="24" t="str">
        <f>IF($B71="","",'Infiltration &amp; Ventilation'!O71*0.33*'Infiltration &amp; Ventilation'!$D71*J71*0.024*Data!K$18)</f>
        <v/>
      </c>
      <c r="W71" s="24" t="str">
        <f>IF($B71="","",'Infiltration &amp; Ventilation'!P71*0.33*'Infiltration &amp; Ventilation'!$D71*K71*0.024*Data!L$18)</f>
        <v/>
      </c>
      <c r="X71" s="24" t="str">
        <f>IF($B71="","",'Infiltration &amp; Ventilation'!Q71*0.33*'Infiltration &amp; Ventilation'!$D71*L71*0.024*Data!M$18)</f>
        <v/>
      </c>
      <c r="Y71" s="24" t="str">
        <f>IF($B71="","",'Infiltration &amp; Ventilation'!R71*0.33*'Infiltration &amp; Ventilation'!$D71*M71*0.024*Data!N$18)</f>
        <v/>
      </c>
      <c r="Z71" s="24" t="str">
        <f>IF($B71="","",'Infiltration &amp; Ventilation'!S71*0.33*'Infiltration &amp; Ventilation'!$D71*N71*0.024*Data!O$18)</f>
        <v/>
      </c>
      <c r="AA71" s="24" t="str">
        <f>IF($B71="","",'Infiltration &amp; Ventilation'!T71*0.33*'Infiltration &amp; Ventilation'!$D71*C71*0.024*Data!D$18*(100%+Data!$B$162))</f>
        <v/>
      </c>
      <c r="AB71" s="24" t="str">
        <f>IF($B71="","",'Infiltration &amp; Ventilation'!U71*0.33*'Infiltration &amp; Ventilation'!$D71*D71*0.024*Data!E$18*(100%+Data!$B$162))</f>
        <v/>
      </c>
      <c r="AC71" s="24" t="str">
        <f>IF($B71="","",'Infiltration &amp; Ventilation'!V71*0.33*'Infiltration &amp; Ventilation'!$D71*E71*0.024*Data!F$18*(100%+Data!$B$162))</f>
        <v/>
      </c>
      <c r="AD71" s="24" t="str">
        <f>IF($B71="","",'Infiltration &amp; Ventilation'!W71*0.33*'Infiltration &amp; Ventilation'!$D71*F71*0.024*Data!G$18*(100%+Data!$B$162))</f>
        <v/>
      </c>
      <c r="AE71" s="24" t="str">
        <f>IF($B71="","",'Infiltration &amp; Ventilation'!X71*0.33*'Infiltration &amp; Ventilation'!$D71*G71*0.024*Data!H$18*(100%+Data!$B$162))</f>
        <v/>
      </c>
      <c r="AF71" s="24" t="str">
        <f>IF($B71="","",'Infiltration &amp; Ventilation'!Y71*0.33*'Infiltration &amp; Ventilation'!$D71*H71*0.024*Data!I$18*(100%+Data!$B$162))</f>
        <v/>
      </c>
      <c r="AG71" s="24" t="str">
        <f>IF($B71="","",'Infiltration &amp; Ventilation'!Z71*0.33*'Infiltration &amp; Ventilation'!$D71*I71*0.024*Data!J$18*(100%+Data!$B$162))</f>
        <v/>
      </c>
      <c r="AH71" s="24" t="str">
        <f>IF($B71="","",'Infiltration &amp; Ventilation'!AA71*0.33*'Infiltration &amp; Ventilation'!$D71*J71*0.024*Data!K$18*(100%+Data!$B$162))</f>
        <v/>
      </c>
      <c r="AI71" s="24" t="str">
        <f>IF($B71="","",'Infiltration &amp; Ventilation'!AB71*0.33*'Infiltration &amp; Ventilation'!$D71*K71*0.024*Data!L$18*(100%+Data!$B$162))</f>
        <v/>
      </c>
      <c r="AJ71" s="24" t="str">
        <f>IF($B71="","",'Infiltration &amp; Ventilation'!AC71*0.33*'Infiltration &amp; Ventilation'!$D71*L71*0.024*Data!M$18*(100%+Data!$B$162))</f>
        <v/>
      </c>
      <c r="AK71" s="24" t="str">
        <f>IF($B71="","",'Infiltration &amp; Ventilation'!AD71*0.33*'Infiltration &amp; Ventilation'!$D71*M71*0.024*Data!N$18*(100%+Data!$B$162))</f>
        <v/>
      </c>
      <c r="AL71" s="24" t="str">
        <f>IF($B71="","",'Infiltration &amp; Ventilation'!AE71*0.33*'Infiltration &amp; Ventilation'!$D71*N71*0.024*Data!O$18*(100%+Data!$B$162))</f>
        <v/>
      </c>
      <c r="AM71" s="24" t="str">
        <f>IF($B71="","",'3 INPUT SAP DATA'!$U75*C71*0.024*Data!D$18*(100%+Data!$B$152))</f>
        <v/>
      </c>
      <c r="AN71" s="24" t="str">
        <f>IF($B71="","",'3 INPUT SAP DATA'!$U75*D71*0.024*Data!E$18*(100%+Data!$B$152))</f>
        <v/>
      </c>
      <c r="AO71" s="24" t="str">
        <f>IF($B71="","",'3 INPUT SAP DATA'!$U75*E71*0.024*Data!F$18*(100%+Data!$B$152))</f>
        <v/>
      </c>
      <c r="AP71" s="24" t="str">
        <f>IF($B71="","",'3 INPUT SAP DATA'!$U75*F71*0.024*Data!G$18*(100%+Data!$B$152))</f>
        <v/>
      </c>
      <c r="AQ71" s="24" t="str">
        <f>IF($B71="","",'3 INPUT SAP DATA'!$U75*G71*0.024*Data!H$18*(100%+Data!$B$152))</f>
        <v/>
      </c>
      <c r="AR71" s="24" t="str">
        <f>IF($B71="","",'3 INPUT SAP DATA'!$U75*H71*0.024*Data!I$18*(100%+Data!$B$152))</f>
        <v/>
      </c>
      <c r="AS71" s="24" t="str">
        <f>IF($B71="","",'3 INPUT SAP DATA'!$U75*I71*0.024*Data!J$18*(100%+Data!$B$152))</f>
        <v/>
      </c>
      <c r="AT71" s="24" t="str">
        <f>IF($B71="","",'3 INPUT SAP DATA'!$U75*J71*0.024*Data!K$18*(100%+Data!$B$152))</f>
        <v/>
      </c>
      <c r="AU71" s="24" t="str">
        <f>IF($B71="","",'3 INPUT SAP DATA'!$U75*K71*0.024*Data!L$18*(100%+Data!$B$152))</f>
        <v/>
      </c>
      <c r="AV71" s="24" t="str">
        <f>IF($B71="","",'3 INPUT SAP DATA'!$U75*L71*0.024*Data!M$18*(100%+Data!$B$152))</f>
        <v/>
      </c>
      <c r="AW71" s="24" t="str">
        <f>IF($B71="","",'3 INPUT SAP DATA'!$U75*M71*0.024*Data!N$18*(100%+Data!$B$152))</f>
        <v/>
      </c>
      <c r="AX71" s="24" t="str">
        <f>IF($B71="","",'3 INPUT SAP DATA'!$U75*N71*0.024*Data!O$18*(100%+Data!$B$152))</f>
        <v/>
      </c>
      <c r="AY71" s="24" t="str">
        <f>IF($B71="","",'3 INPUT SAP DATA'!V75*0.024*Data!D$18*Utilisation!BK71)</f>
        <v/>
      </c>
      <c r="AZ71" s="24" t="str">
        <f>IF($B71="","",'3 INPUT SAP DATA'!W75*0.024*Data!E$18*Utilisation!BL71)</f>
        <v/>
      </c>
      <c r="BA71" s="24" t="str">
        <f>IF($B71="","",'3 INPUT SAP DATA'!X75*0.024*Data!F$18*Utilisation!BM71)</f>
        <v/>
      </c>
      <c r="BB71" s="24" t="str">
        <f>IF($B71="","",'3 INPUT SAP DATA'!Y75*0.024*Data!G$18*Utilisation!BN71)</f>
        <v/>
      </c>
      <c r="BC71" s="24" t="str">
        <f>IF($B71="","",'3 INPUT SAP DATA'!Z75*0.024*Data!H$18*Utilisation!BO71)</f>
        <v/>
      </c>
      <c r="BD71" s="24" t="str">
        <f>IF($B71="","",'3 INPUT SAP DATA'!AA75*0.024*Data!I$18*Utilisation!BP71)</f>
        <v/>
      </c>
      <c r="BE71" s="24" t="str">
        <f>IF($B71="","",'3 INPUT SAP DATA'!AB75*0.024*Data!J$18*Utilisation!BQ71)</f>
        <v/>
      </c>
      <c r="BF71" s="24" t="str">
        <f>IF($B71="","",'3 INPUT SAP DATA'!AC75*0.024*Data!K$18*Utilisation!BR71)</f>
        <v/>
      </c>
      <c r="BG71" s="24" t="str">
        <f>IF($B71="","",'3 INPUT SAP DATA'!AD75*0.024*Data!L$18*Utilisation!BS71)</f>
        <v/>
      </c>
      <c r="BH71" s="24" t="str">
        <f>IF($B71="","",'3 INPUT SAP DATA'!AE75*0.024*Data!M$18*Utilisation!BT71)</f>
        <v/>
      </c>
      <c r="BI71" s="24" t="str">
        <f>IF($B71="","",'3 INPUT SAP DATA'!AF75*0.024*Data!N$18*Utilisation!BU71)</f>
        <v/>
      </c>
      <c r="BJ71" s="24" t="str">
        <f>IF($B71="","",'3 INPUT SAP DATA'!AG75*0.024*Data!O$18*Utilisation!BV71)</f>
        <v/>
      </c>
      <c r="BK71" s="24" t="str">
        <f>IF($B71="","",IHG!CI72*0.024*Data!D$18*Utilisation!BK71)</f>
        <v/>
      </c>
      <c r="BL71" s="24" t="str">
        <f>IF($B71="","",IHG!CJ72*0.024*Data!E$18*Utilisation!BL71)</f>
        <v/>
      </c>
      <c r="BM71" s="24" t="str">
        <f>IF($B71="","",IHG!CK72*0.024*Data!F$18*Utilisation!BM71)</f>
        <v/>
      </c>
      <c r="BN71" s="24" t="str">
        <f>IF($B71="","",IHG!CL72*0.024*Data!G$18*Utilisation!BN71)</f>
        <v/>
      </c>
      <c r="BO71" s="24" t="str">
        <f>IF($B71="","",IHG!CM72*0.024*Data!H$18*Utilisation!BO71)</f>
        <v/>
      </c>
      <c r="BP71" s="24" t="str">
        <f>IF($B71="","",IHG!CN72*0.024*Data!I$18*Utilisation!BP71)</f>
        <v/>
      </c>
      <c r="BQ71" s="24" t="str">
        <f>IF($B71="","",IHG!CO72*0.024*Data!J$18*Utilisation!BQ71)</f>
        <v/>
      </c>
      <c r="BR71" s="24" t="str">
        <f>IF($B71="","",IHG!CP72*0.024*Data!K$18*Utilisation!BR71)</f>
        <v/>
      </c>
      <c r="BS71" s="24" t="str">
        <f>IF($B71="","",IHG!CQ72*0.024*Data!L$18*Utilisation!BS71)</f>
        <v/>
      </c>
      <c r="BT71" s="24" t="str">
        <f>IF($B71="","",IHG!CR72*0.024*Data!M$18*Utilisation!BT71)</f>
        <v/>
      </c>
      <c r="BU71" s="24" t="str">
        <f>IF($B71="","",IHG!CS72*0.024*Data!N$18*Utilisation!BU71)</f>
        <v/>
      </c>
      <c r="BV71" s="24" t="str">
        <f>IF($B71="","",IHG!CT72*0.024*Data!O$18*Utilisation!BV71)</f>
        <v/>
      </c>
      <c r="BW71" s="24" t="str">
        <f t="shared" si="80"/>
        <v/>
      </c>
      <c r="BX71" s="24" t="str">
        <f t="shared" si="81"/>
        <v/>
      </c>
      <c r="BY71" s="24" t="str">
        <f t="shared" si="82"/>
        <v/>
      </c>
      <c r="BZ71" s="24" t="str">
        <f t="shared" si="83"/>
        <v/>
      </c>
      <c r="CA71" s="24" t="str">
        <f t="shared" si="84"/>
        <v/>
      </c>
      <c r="CB71" s="24" t="str">
        <f t="shared" si="85"/>
        <v/>
      </c>
      <c r="CC71" s="24" t="str">
        <f t="shared" si="86"/>
        <v/>
      </c>
      <c r="CD71" s="24" t="str">
        <f t="shared" si="87"/>
        <v/>
      </c>
      <c r="CE71" s="24" t="str">
        <f t="shared" si="88"/>
        <v/>
      </c>
      <c r="CF71" s="24" t="str">
        <f t="shared" si="89"/>
        <v/>
      </c>
      <c r="CG71" s="24" t="str">
        <f t="shared" si="90"/>
        <v/>
      </c>
      <c r="CH71" s="24" t="str">
        <f t="shared" si="91"/>
        <v/>
      </c>
      <c r="CI71" s="36"/>
      <c r="CJ71" s="85" t="str">
        <f>IF($B71="","",IF(BW71&lt;(SUM($BW71:$CH71)*Data!$B$170),Data!$B$171,100%))</f>
        <v/>
      </c>
      <c r="CK71" s="85" t="str">
        <f>IF($B71="","",IF(BX71&lt;(SUM($BW71:$CH71)*Data!$B$170),Data!$B$171,100%))</f>
        <v/>
      </c>
      <c r="CL71" s="85" t="str">
        <f>IF($B71="","",IF(BY71&lt;(SUM($BW71:$CH71)*Data!$B$170),Data!$B$171,100%))</f>
        <v/>
      </c>
      <c r="CM71" s="85" t="str">
        <f>IF($B71="","",IF(BZ71&lt;(SUM($BW71:$CH71)*Data!$B$170),Data!$B$171,100%))</f>
        <v/>
      </c>
      <c r="CN71" s="85" t="str">
        <f>IF($B71="","",IF(CA71&lt;(SUM($BW71:$CH71)*Data!$B$170),Data!$B$171,100%))</f>
        <v/>
      </c>
      <c r="CO71" s="85" t="str">
        <f>IF($B71="","",IF(CB71&lt;(SUM($BW71:$CH71)*Data!$B$170),Data!$B$171,100%))</f>
        <v/>
      </c>
      <c r="CP71" s="85" t="str">
        <f>IF($B71="","",IF(CC71&lt;(SUM($BW71:$CH71)*Data!$B$170),Data!$B$171,100%))</f>
        <v/>
      </c>
      <c r="CQ71" s="85" t="str">
        <f>IF($B71="","",IF(CD71&lt;(SUM($BW71:$CH71)*Data!$B$170),Data!$B$171,100%))</f>
        <v/>
      </c>
      <c r="CR71" s="85" t="str">
        <f>IF($B71="","",IF(CE71&lt;(SUM($BW71:$CH71)*Data!$B$170),Data!$B$171,100%))</f>
        <v/>
      </c>
      <c r="CS71" s="85" t="str">
        <f>IF($B71="","",IF(CF71&lt;(SUM($BW71:$CH71)*Data!$B$170),Data!$B$171,100%))</f>
        <v/>
      </c>
      <c r="CT71" s="85" t="str">
        <f>IF($B71="","",IF(CG71&lt;(SUM($BW71:$CH71)*Data!$B$170),Data!$B$171,100%))</f>
        <v/>
      </c>
      <c r="CU71" s="85" t="str">
        <f>IF($B71="","",IF(CH71&lt;(SUM($BW71:$CH71)*Data!$B$170),Data!$B$171,100%))</f>
        <v/>
      </c>
      <c r="CV71" s="39"/>
      <c r="CW71" s="24" t="str">
        <f t="shared" si="92"/>
        <v/>
      </c>
      <c r="CX71" s="24" t="str">
        <f t="shared" si="93"/>
        <v/>
      </c>
      <c r="CY71" s="24" t="str">
        <f t="shared" si="94"/>
        <v/>
      </c>
      <c r="CZ71" s="24" t="str">
        <f t="shared" si="95"/>
        <v/>
      </c>
      <c r="DA71" s="24" t="str">
        <f t="shared" si="96"/>
        <v/>
      </c>
      <c r="DB71" s="24" t="str">
        <f t="shared" si="97"/>
        <v/>
      </c>
      <c r="DC71" s="24" t="str">
        <f t="shared" si="98"/>
        <v/>
      </c>
      <c r="DD71" s="24" t="str">
        <f t="shared" si="99"/>
        <v/>
      </c>
      <c r="DE71" s="24" t="str">
        <f t="shared" si="100"/>
        <v/>
      </c>
      <c r="DF71" s="24" t="str">
        <f t="shared" si="101"/>
        <v/>
      </c>
      <c r="DG71" s="24" t="str">
        <f t="shared" si="102"/>
        <v/>
      </c>
      <c r="DH71" s="24" t="str">
        <f t="shared" si="103"/>
        <v/>
      </c>
      <c r="DI71" s="24" t="str">
        <f t="shared" si="104"/>
        <v/>
      </c>
      <c r="DJ71" s="24" t="str">
        <f t="shared" si="105"/>
        <v/>
      </c>
      <c r="DK71" s="24" t="str">
        <f t="shared" si="106"/>
        <v/>
      </c>
      <c r="DL71" s="24" t="str">
        <f t="shared" si="107"/>
        <v/>
      </c>
      <c r="DM71" s="24" t="str">
        <f t="shared" si="108"/>
        <v/>
      </c>
      <c r="DN71" s="24" t="str">
        <f t="shared" si="109"/>
        <v/>
      </c>
      <c r="DO71" s="24" t="str">
        <f t="shared" si="110"/>
        <v/>
      </c>
      <c r="DP71" s="24" t="str">
        <f t="shared" si="111"/>
        <v/>
      </c>
      <c r="DQ71" s="24" t="str">
        <f t="shared" si="112"/>
        <v/>
      </c>
      <c r="DR71" s="24" t="str">
        <f t="shared" si="113"/>
        <v/>
      </c>
      <c r="DS71" s="24" t="str">
        <f t="shared" si="114"/>
        <v/>
      </c>
      <c r="DT71" s="24" t="str">
        <f t="shared" si="115"/>
        <v/>
      </c>
      <c r="DU71" s="24" t="str">
        <f t="shared" si="116"/>
        <v/>
      </c>
      <c r="DV71" s="24" t="str">
        <f t="shared" si="117"/>
        <v/>
      </c>
      <c r="DW71" s="24" t="str">
        <f t="shared" si="118"/>
        <v/>
      </c>
      <c r="DX71" s="24" t="str">
        <f t="shared" si="119"/>
        <v/>
      </c>
      <c r="DY71" s="24" t="str">
        <f t="shared" si="120"/>
        <v/>
      </c>
      <c r="DZ71" s="24" t="str">
        <f t="shared" si="121"/>
        <v/>
      </c>
      <c r="EA71" s="24" t="str">
        <f t="shared" si="122"/>
        <v/>
      </c>
      <c r="EB71" s="24" t="str">
        <f t="shared" si="123"/>
        <v/>
      </c>
      <c r="EC71" s="24" t="str">
        <f t="shared" si="124"/>
        <v/>
      </c>
      <c r="ED71" s="24" t="str">
        <f t="shared" si="125"/>
        <v/>
      </c>
      <c r="EE71" s="24" t="str">
        <f t="shared" si="126"/>
        <v/>
      </c>
      <c r="EF71" s="24" t="str">
        <f t="shared" si="129"/>
        <v/>
      </c>
      <c r="EG71" s="24" t="str">
        <f t="shared" si="130"/>
        <v/>
      </c>
      <c r="EH71" s="24" t="str">
        <f t="shared" si="131"/>
        <v/>
      </c>
      <c r="EI71" s="85" t="str">
        <f t="shared" si="132"/>
        <v/>
      </c>
      <c r="EJ71" s="85" t="str">
        <f>IF($B71="","",MAX(0,EI71-Data!$B$166))</f>
        <v/>
      </c>
      <c r="EK71" s="88" t="str">
        <f>IF($B71="","",IF($EJ71&gt;0,
AY71*($EG71*Data!$B$166/$EH71),
AY71))</f>
        <v/>
      </c>
      <c r="EL71" s="88" t="str">
        <f>IF($B71="","",IF($EJ71&gt;0,
AZ71*($EG71*Data!$B$166/$EH71),
AZ71))</f>
        <v/>
      </c>
      <c r="EM71" s="88" t="str">
        <f>IF($B71="","",IF($EJ71&gt;0,
BA71*($EG71*Data!$B$166/$EH71),
BA71))</f>
        <v/>
      </c>
      <c r="EN71" s="88" t="str">
        <f>IF($B71="","",IF($EJ71&gt;0,
BB71*($EG71*Data!$B$166/$EH71),
BB71))</f>
        <v/>
      </c>
      <c r="EO71" s="88" t="str">
        <f>IF($B71="","",IF($EJ71&gt;0,
BC71*($EG71*Data!$B$166/$EH71),
BC71))</f>
        <v/>
      </c>
      <c r="EP71" s="88" t="str">
        <f>IF($B71="","",IF($EJ71&gt;0,
BD71*($EG71*Data!$B$166/$EH71),
BD71))</f>
        <v/>
      </c>
      <c r="EQ71" s="88" t="str">
        <f>IF($B71="","",IF($EJ71&gt;0,
BE71*($EG71*Data!$B$166/$EH71),
BE71))</f>
        <v/>
      </c>
      <c r="ER71" s="88" t="str">
        <f>IF($B71="","",IF($EJ71&gt;0,
BF71*($EG71*Data!$B$166/$EH71),
BF71))</f>
        <v/>
      </c>
      <c r="ES71" s="88" t="str">
        <f>IF($B71="","",IF($EJ71&gt;0,
BG71*($EG71*Data!$B$166/$EH71),
BG71))</f>
        <v/>
      </c>
      <c r="ET71" s="88" t="str">
        <f>IF($B71="","",IF($EJ71&gt;0,
BH71*($EG71*Data!$B$166/$EH71),
BH71))</f>
        <v/>
      </c>
      <c r="EU71" s="88" t="str">
        <f>IF($B71="","",IF($EJ71&gt;0,
BI71*($EG71*Data!$B$166/$EH71),
BI71))</f>
        <v/>
      </c>
      <c r="EV71" s="88" t="str">
        <f>IF($B71="","",IF($EJ71&gt;0,
BJ71*($EG71*Data!$B$166/$EH71),
BJ71))</f>
        <v/>
      </c>
      <c r="EW71" s="88" t="str">
        <f t="shared" si="127"/>
        <v/>
      </c>
      <c r="EX71" s="85" t="str">
        <f t="shared" si="128"/>
        <v/>
      </c>
      <c r="EY71" s="24" t="str">
        <f t="shared" si="133"/>
        <v/>
      </c>
      <c r="EZ71" s="24" t="str">
        <f t="shared" si="134"/>
        <v/>
      </c>
      <c r="FA71" s="24" t="str">
        <f t="shared" si="135"/>
        <v/>
      </c>
      <c r="FB71" s="24" t="str">
        <f t="shared" si="136"/>
        <v/>
      </c>
      <c r="FC71" s="24" t="str">
        <f t="shared" si="137"/>
        <v/>
      </c>
      <c r="FD71" s="24" t="str">
        <f t="shared" si="138"/>
        <v/>
      </c>
      <c r="FE71" s="24" t="str">
        <f t="shared" si="139"/>
        <v/>
      </c>
      <c r="FF71" s="24" t="str">
        <f t="shared" si="140"/>
        <v/>
      </c>
      <c r="FG71" s="24" t="str">
        <f t="shared" si="141"/>
        <v/>
      </c>
      <c r="FH71" s="24" t="str">
        <f t="shared" si="142"/>
        <v/>
      </c>
      <c r="FI71" s="24" t="str">
        <f t="shared" si="143"/>
        <v/>
      </c>
      <c r="FJ71" s="24" t="str">
        <f t="shared" si="144"/>
        <v/>
      </c>
      <c r="FK71" s="24" t="str">
        <f t="shared" si="145"/>
        <v/>
      </c>
      <c r="FL71" s="24" t="str">
        <f t="shared" si="146"/>
        <v/>
      </c>
      <c r="FM71" s="24" t="str">
        <f t="shared" si="147"/>
        <v/>
      </c>
      <c r="FN71" s="24" t="str">
        <f t="shared" si="148"/>
        <v/>
      </c>
      <c r="FO71" s="24" t="str">
        <f t="shared" si="149"/>
        <v/>
      </c>
      <c r="FP71" s="24" t="str">
        <f t="shared" si="150"/>
        <v/>
      </c>
      <c r="FQ71" s="24" t="str">
        <f t="shared" si="151"/>
        <v/>
      </c>
      <c r="FR71" s="24" t="str">
        <f t="shared" si="152"/>
        <v/>
      </c>
      <c r="FS71" s="24" t="str">
        <f t="shared" si="153"/>
        <v/>
      </c>
      <c r="FT71" s="24" t="str">
        <f t="shared" si="154"/>
        <v/>
      </c>
      <c r="FU71" s="24" t="str">
        <f t="shared" si="155"/>
        <v/>
      </c>
      <c r="FV71" s="24" t="str">
        <f t="shared" si="156"/>
        <v/>
      </c>
      <c r="FW71" s="24" t="str">
        <f t="shared" si="157"/>
        <v/>
      </c>
      <c r="FX71" s="24" t="str">
        <f t="shared" si="158"/>
        <v/>
      </c>
      <c r="FY71" s="24" t="str">
        <f t="shared" si="159"/>
        <v/>
      </c>
      <c r="FZ71" s="24" t="str">
        <f t="shared" si="160"/>
        <v/>
      </c>
      <c r="GA71" s="24" t="str">
        <f t="shared" si="161"/>
        <v/>
      </c>
      <c r="GB71" s="24" t="str">
        <f t="shared" si="162"/>
        <v/>
      </c>
      <c r="GC71" s="24" t="str">
        <f t="shared" si="163"/>
        <v/>
      </c>
      <c r="GD71" s="24" t="str">
        <f t="shared" si="164"/>
        <v/>
      </c>
      <c r="GE71" s="24" t="str">
        <f t="shared" si="165"/>
        <v/>
      </c>
      <c r="GF71" s="24" t="str">
        <f t="shared" si="166"/>
        <v/>
      </c>
      <c r="GG71" s="24" t="str">
        <f t="shared" si="167"/>
        <v/>
      </c>
      <c r="GH71" s="24" t="str">
        <f t="shared" si="168"/>
        <v/>
      </c>
    </row>
    <row r="72" spans="2:190" s="17" customFormat="1" ht="19.899999999999999" customHeight="1">
      <c r="B72" s="16" t="str">
        <f>IF('3 INPUT SAP DATA'!H76="","",'3 INPUT SAP DATA'!H76)</f>
        <v/>
      </c>
      <c r="C72" s="176" t="str">
        <f>IF($B72="", "", Data!D$22 - INDEX(SAP10TableU1, MATCH('3 INPUT SAP DATA'!$C$6, Data!$C$26:$C$47, 0), MATCH(SHD!BW$8, Data!$D$25:$O$25, 0)))</f>
        <v/>
      </c>
      <c r="D72" s="176" t="str">
        <f>IF($B72="", "", Data!E$22 - INDEX(SAP10TableU1, MATCH('3 INPUT SAP DATA'!$C$6, Data!$C$26:$C$47, 0), MATCH(SHD!BX$8, Data!$D$25:$O$25, 0)))</f>
        <v/>
      </c>
      <c r="E72" s="176" t="str">
        <f>IF($B72="", "", Data!F$22 - INDEX(SAP10TableU1, MATCH('3 INPUT SAP DATA'!$C$6, Data!$C$26:$C$47, 0), MATCH(SHD!BY$8, Data!$D$25:$O$25, 0)))</f>
        <v/>
      </c>
      <c r="F72" s="176" t="str">
        <f>IF($B72="", "", Data!G$22 - INDEX(SAP10TableU1, MATCH('3 INPUT SAP DATA'!$C$6, Data!$C$26:$C$47, 0), MATCH(SHD!BZ$8, Data!$D$25:$O$25, 0)))</f>
        <v/>
      </c>
      <c r="G72" s="176" t="str">
        <f>IF($B72="", "", Data!H$22 - INDEX(SAP10TableU1, MATCH('3 INPUT SAP DATA'!$C$6, Data!$C$26:$C$47, 0), MATCH(SHD!CA$8, Data!$D$25:$O$25, 0)))</f>
        <v/>
      </c>
      <c r="H72" s="176" t="str">
        <f>IF($B72="", "", Data!I$22 - INDEX(SAP10TableU1, MATCH('3 INPUT SAP DATA'!$C$6, Data!$C$26:$C$47, 0), MATCH(SHD!CB$8, Data!$D$25:$O$25, 0)))</f>
        <v/>
      </c>
      <c r="I72" s="176" t="str">
        <f>IF($B72="", "", Data!J$22 - INDEX(SAP10TableU1, MATCH('3 INPUT SAP DATA'!$C$6, Data!$C$26:$C$47, 0), MATCH(SHD!CC$8, Data!$D$25:$O$25, 0)))</f>
        <v/>
      </c>
      <c r="J72" s="176" t="str">
        <f>IF($B72="", "", Data!K$22 - INDEX(SAP10TableU1, MATCH('3 INPUT SAP DATA'!$C$6, Data!$C$26:$C$47, 0), MATCH(SHD!CD$8, Data!$D$25:$O$25, 0)))</f>
        <v/>
      </c>
      <c r="K72" s="176" t="str">
        <f>IF($B72="", "", Data!L$22 - INDEX(SAP10TableU1, MATCH('3 INPUT SAP DATA'!$C$6, Data!$C$26:$C$47, 0), MATCH(SHD!CE$8, Data!$D$25:$O$25, 0)))</f>
        <v/>
      </c>
      <c r="L72" s="176" t="str">
        <f>IF($B72="", "", Data!M$22 - INDEX(SAP10TableU1, MATCH('3 INPUT SAP DATA'!$C$6, Data!$C$26:$C$47, 0), MATCH(SHD!CF$8, Data!$D$25:$O$25, 0)))</f>
        <v/>
      </c>
      <c r="M72" s="176" t="str">
        <f>IF($B72="", "", Data!N$22 - INDEX(SAP10TableU1, MATCH('3 INPUT SAP DATA'!$C$6, Data!$C$26:$C$47, 0), MATCH(SHD!CG$8, Data!$D$25:$O$25, 0)))</f>
        <v/>
      </c>
      <c r="N72" s="176" t="str">
        <f>IF($B72="", "", Data!O$22 - INDEX(SAP10TableU1, MATCH('3 INPUT SAP DATA'!$C$6, Data!$C$26:$C$47, 0), MATCH(SHD!CH$8, Data!$D$25:$O$25, 0)))</f>
        <v/>
      </c>
      <c r="O72" s="24" t="str">
        <f>IF($B72="","",'Infiltration &amp; Ventilation'!H72*0.33*'Infiltration &amp; Ventilation'!$D72*C72*0.024*Data!D$18)</f>
        <v/>
      </c>
      <c r="P72" s="24" t="str">
        <f>IF($B72="","",'Infiltration &amp; Ventilation'!I72*0.33*'Infiltration &amp; Ventilation'!$D72*D72*0.024*Data!E$18)</f>
        <v/>
      </c>
      <c r="Q72" s="24" t="str">
        <f>IF($B72="","",'Infiltration &amp; Ventilation'!J72*0.33*'Infiltration &amp; Ventilation'!$D72*E72*0.024*Data!F$18)</f>
        <v/>
      </c>
      <c r="R72" s="24" t="str">
        <f>IF($B72="","",'Infiltration &amp; Ventilation'!K72*0.33*'Infiltration &amp; Ventilation'!$D72*F72*0.024*Data!G$18)</f>
        <v/>
      </c>
      <c r="S72" s="24" t="str">
        <f>IF($B72="","",'Infiltration &amp; Ventilation'!L72*0.33*'Infiltration &amp; Ventilation'!$D72*G72*0.024*Data!H$18)</f>
        <v/>
      </c>
      <c r="T72" s="24" t="str">
        <f>IF($B72="","",'Infiltration &amp; Ventilation'!M72*0.33*'Infiltration &amp; Ventilation'!$D72*H72*0.024*Data!I$18)</f>
        <v/>
      </c>
      <c r="U72" s="24" t="str">
        <f>IF($B72="","",'Infiltration &amp; Ventilation'!N72*0.33*'Infiltration &amp; Ventilation'!$D72*I72*0.024*Data!J$18)</f>
        <v/>
      </c>
      <c r="V72" s="24" t="str">
        <f>IF($B72="","",'Infiltration &amp; Ventilation'!O72*0.33*'Infiltration &amp; Ventilation'!$D72*J72*0.024*Data!K$18)</f>
        <v/>
      </c>
      <c r="W72" s="24" t="str">
        <f>IF($B72="","",'Infiltration &amp; Ventilation'!P72*0.33*'Infiltration &amp; Ventilation'!$D72*K72*0.024*Data!L$18)</f>
        <v/>
      </c>
      <c r="X72" s="24" t="str">
        <f>IF($B72="","",'Infiltration &amp; Ventilation'!Q72*0.33*'Infiltration &amp; Ventilation'!$D72*L72*0.024*Data!M$18)</f>
        <v/>
      </c>
      <c r="Y72" s="24" t="str">
        <f>IF($B72="","",'Infiltration &amp; Ventilation'!R72*0.33*'Infiltration &amp; Ventilation'!$D72*M72*0.024*Data!N$18)</f>
        <v/>
      </c>
      <c r="Z72" s="24" t="str">
        <f>IF($B72="","",'Infiltration &amp; Ventilation'!S72*0.33*'Infiltration &amp; Ventilation'!$D72*N72*0.024*Data!O$18)</f>
        <v/>
      </c>
      <c r="AA72" s="24" t="str">
        <f>IF($B72="","",'Infiltration &amp; Ventilation'!T72*0.33*'Infiltration &amp; Ventilation'!$D72*C72*0.024*Data!D$18*(100%+Data!$B$162))</f>
        <v/>
      </c>
      <c r="AB72" s="24" t="str">
        <f>IF($B72="","",'Infiltration &amp; Ventilation'!U72*0.33*'Infiltration &amp; Ventilation'!$D72*D72*0.024*Data!E$18*(100%+Data!$B$162))</f>
        <v/>
      </c>
      <c r="AC72" s="24" t="str">
        <f>IF($B72="","",'Infiltration &amp; Ventilation'!V72*0.33*'Infiltration &amp; Ventilation'!$D72*E72*0.024*Data!F$18*(100%+Data!$B$162))</f>
        <v/>
      </c>
      <c r="AD72" s="24" t="str">
        <f>IF($B72="","",'Infiltration &amp; Ventilation'!W72*0.33*'Infiltration &amp; Ventilation'!$D72*F72*0.024*Data!G$18*(100%+Data!$B$162))</f>
        <v/>
      </c>
      <c r="AE72" s="24" t="str">
        <f>IF($B72="","",'Infiltration &amp; Ventilation'!X72*0.33*'Infiltration &amp; Ventilation'!$D72*G72*0.024*Data!H$18*(100%+Data!$B$162))</f>
        <v/>
      </c>
      <c r="AF72" s="24" t="str">
        <f>IF($B72="","",'Infiltration &amp; Ventilation'!Y72*0.33*'Infiltration &amp; Ventilation'!$D72*H72*0.024*Data!I$18*(100%+Data!$B$162))</f>
        <v/>
      </c>
      <c r="AG72" s="24" t="str">
        <f>IF($B72="","",'Infiltration &amp; Ventilation'!Z72*0.33*'Infiltration &amp; Ventilation'!$D72*I72*0.024*Data!J$18*(100%+Data!$B$162))</f>
        <v/>
      </c>
      <c r="AH72" s="24" t="str">
        <f>IF($B72="","",'Infiltration &amp; Ventilation'!AA72*0.33*'Infiltration &amp; Ventilation'!$D72*J72*0.024*Data!K$18*(100%+Data!$B$162))</f>
        <v/>
      </c>
      <c r="AI72" s="24" t="str">
        <f>IF($B72="","",'Infiltration &amp; Ventilation'!AB72*0.33*'Infiltration &amp; Ventilation'!$D72*K72*0.024*Data!L$18*(100%+Data!$B$162))</f>
        <v/>
      </c>
      <c r="AJ72" s="24" t="str">
        <f>IF($B72="","",'Infiltration &amp; Ventilation'!AC72*0.33*'Infiltration &amp; Ventilation'!$D72*L72*0.024*Data!M$18*(100%+Data!$B$162))</f>
        <v/>
      </c>
      <c r="AK72" s="24" t="str">
        <f>IF($B72="","",'Infiltration &amp; Ventilation'!AD72*0.33*'Infiltration &amp; Ventilation'!$D72*M72*0.024*Data!N$18*(100%+Data!$B$162))</f>
        <v/>
      </c>
      <c r="AL72" s="24" t="str">
        <f>IF($B72="","",'Infiltration &amp; Ventilation'!AE72*0.33*'Infiltration &amp; Ventilation'!$D72*N72*0.024*Data!O$18*(100%+Data!$B$162))</f>
        <v/>
      </c>
      <c r="AM72" s="24" t="str">
        <f>IF($B72="","",'3 INPUT SAP DATA'!$U76*C72*0.024*Data!D$18*(100%+Data!$B$152))</f>
        <v/>
      </c>
      <c r="AN72" s="24" t="str">
        <f>IF($B72="","",'3 INPUT SAP DATA'!$U76*D72*0.024*Data!E$18*(100%+Data!$B$152))</f>
        <v/>
      </c>
      <c r="AO72" s="24" t="str">
        <f>IF($B72="","",'3 INPUT SAP DATA'!$U76*E72*0.024*Data!F$18*(100%+Data!$B$152))</f>
        <v/>
      </c>
      <c r="AP72" s="24" t="str">
        <f>IF($B72="","",'3 INPUT SAP DATA'!$U76*F72*0.024*Data!G$18*(100%+Data!$B$152))</f>
        <v/>
      </c>
      <c r="AQ72" s="24" t="str">
        <f>IF($B72="","",'3 INPUT SAP DATA'!$U76*G72*0.024*Data!H$18*(100%+Data!$B$152))</f>
        <v/>
      </c>
      <c r="AR72" s="24" t="str">
        <f>IF($B72="","",'3 INPUT SAP DATA'!$U76*H72*0.024*Data!I$18*(100%+Data!$B$152))</f>
        <v/>
      </c>
      <c r="AS72" s="24" t="str">
        <f>IF($B72="","",'3 INPUT SAP DATA'!$U76*I72*0.024*Data!J$18*(100%+Data!$B$152))</f>
        <v/>
      </c>
      <c r="AT72" s="24" t="str">
        <f>IF($B72="","",'3 INPUT SAP DATA'!$U76*J72*0.024*Data!K$18*(100%+Data!$B$152))</f>
        <v/>
      </c>
      <c r="AU72" s="24" t="str">
        <f>IF($B72="","",'3 INPUT SAP DATA'!$U76*K72*0.024*Data!L$18*(100%+Data!$B$152))</f>
        <v/>
      </c>
      <c r="AV72" s="24" t="str">
        <f>IF($B72="","",'3 INPUT SAP DATA'!$U76*L72*0.024*Data!M$18*(100%+Data!$B$152))</f>
        <v/>
      </c>
      <c r="AW72" s="24" t="str">
        <f>IF($B72="","",'3 INPUT SAP DATA'!$U76*M72*0.024*Data!N$18*(100%+Data!$B$152))</f>
        <v/>
      </c>
      <c r="AX72" s="24" t="str">
        <f>IF($B72="","",'3 INPUT SAP DATA'!$U76*N72*0.024*Data!O$18*(100%+Data!$B$152))</f>
        <v/>
      </c>
      <c r="AY72" s="24" t="str">
        <f>IF($B72="","",'3 INPUT SAP DATA'!V76*0.024*Data!D$18*Utilisation!BK72)</f>
        <v/>
      </c>
      <c r="AZ72" s="24" t="str">
        <f>IF($B72="","",'3 INPUT SAP DATA'!W76*0.024*Data!E$18*Utilisation!BL72)</f>
        <v/>
      </c>
      <c r="BA72" s="24" t="str">
        <f>IF($B72="","",'3 INPUT SAP DATA'!X76*0.024*Data!F$18*Utilisation!BM72)</f>
        <v/>
      </c>
      <c r="BB72" s="24" t="str">
        <f>IF($B72="","",'3 INPUT SAP DATA'!Y76*0.024*Data!G$18*Utilisation!BN72)</f>
        <v/>
      </c>
      <c r="BC72" s="24" t="str">
        <f>IF($B72="","",'3 INPUT SAP DATA'!Z76*0.024*Data!H$18*Utilisation!BO72)</f>
        <v/>
      </c>
      <c r="BD72" s="24" t="str">
        <f>IF($B72="","",'3 INPUT SAP DATA'!AA76*0.024*Data!I$18*Utilisation!BP72)</f>
        <v/>
      </c>
      <c r="BE72" s="24" t="str">
        <f>IF($B72="","",'3 INPUT SAP DATA'!AB76*0.024*Data!J$18*Utilisation!BQ72)</f>
        <v/>
      </c>
      <c r="BF72" s="24" t="str">
        <f>IF($B72="","",'3 INPUT SAP DATA'!AC76*0.024*Data!K$18*Utilisation!BR72)</f>
        <v/>
      </c>
      <c r="BG72" s="24" t="str">
        <f>IF($B72="","",'3 INPUT SAP DATA'!AD76*0.024*Data!L$18*Utilisation!BS72)</f>
        <v/>
      </c>
      <c r="BH72" s="24" t="str">
        <f>IF($B72="","",'3 INPUT SAP DATA'!AE76*0.024*Data!M$18*Utilisation!BT72)</f>
        <v/>
      </c>
      <c r="BI72" s="24" t="str">
        <f>IF($B72="","",'3 INPUT SAP DATA'!AF76*0.024*Data!N$18*Utilisation!BU72)</f>
        <v/>
      </c>
      <c r="BJ72" s="24" t="str">
        <f>IF($B72="","",'3 INPUT SAP DATA'!AG76*0.024*Data!O$18*Utilisation!BV72)</f>
        <v/>
      </c>
      <c r="BK72" s="24" t="str">
        <f>IF($B72="","",IHG!CI73*0.024*Data!D$18*Utilisation!BK72)</f>
        <v/>
      </c>
      <c r="BL72" s="24" t="str">
        <f>IF($B72="","",IHG!CJ73*0.024*Data!E$18*Utilisation!BL72)</f>
        <v/>
      </c>
      <c r="BM72" s="24" t="str">
        <f>IF($B72="","",IHG!CK73*0.024*Data!F$18*Utilisation!BM72)</f>
        <v/>
      </c>
      <c r="BN72" s="24" t="str">
        <f>IF($B72="","",IHG!CL73*0.024*Data!G$18*Utilisation!BN72)</f>
        <v/>
      </c>
      <c r="BO72" s="24" t="str">
        <f>IF($B72="","",IHG!CM73*0.024*Data!H$18*Utilisation!BO72)</f>
        <v/>
      </c>
      <c r="BP72" s="24" t="str">
        <f>IF($B72="","",IHG!CN73*0.024*Data!I$18*Utilisation!BP72)</f>
        <v/>
      </c>
      <c r="BQ72" s="24" t="str">
        <f>IF($B72="","",IHG!CO73*0.024*Data!J$18*Utilisation!BQ72)</f>
        <v/>
      </c>
      <c r="BR72" s="24" t="str">
        <f>IF($B72="","",IHG!CP73*0.024*Data!K$18*Utilisation!BR72)</f>
        <v/>
      </c>
      <c r="BS72" s="24" t="str">
        <f>IF($B72="","",IHG!CQ73*0.024*Data!L$18*Utilisation!BS72)</f>
        <v/>
      </c>
      <c r="BT72" s="24" t="str">
        <f>IF($B72="","",IHG!CR73*0.024*Data!M$18*Utilisation!BT72)</f>
        <v/>
      </c>
      <c r="BU72" s="24" t="str">
        <f>IF($B72="","",IHG!CS73*0.024*Data!N$18*Utilisation!BU72)</f>
        <v/>
      </c>
      <c r="BV72" s="24" t="str">
        <f>IF($B72="","",IHG!CT73*0.024*Data!O$18*Utilisation!BV72)</f>
        <v/>
      </c>
      <c r="BW72" s="24" t="str">
        <f t="shared" si="80"/>
        <v/>
      </c>
      <c r="BX72" s="24" t="str">
        <f t="shared" si="81"/>
        <v/>
      </c>
      <c r="BY72" s="24" t="str">
        <f t="shared" si="82"/>
        <v/>
      </c>
      <c r="BZ72" s="24" t="str">
        <f t="shared" si="83"/>
        <v/>
      </c>
      <c r="CA72" s="24" t="str">
        <f t="shared" si="84"/>
        <v/>
      </c>
      <c r="CB72" s="24" t="str">
        <f t="shared" si="85"/>
        <v/>
      </c>
      <c r="CC72" s="24" t="str">
        <f t="shared" si="86"/>
        <v/>
      </c>
      <c r="CD72" s="24" t="str">
        <f t="shared" si="87"/>
        <v/>
      </c>
      <c r="CE72" s="24" t="str">
        <f t="shared" si="88"/>
        <v/>
      </c>
      <c r="CF72" s="24" t="str">
        <f t="shared" si="89"/>
        <v/>
      </c>
      <c r="CG72" s="24" t="str">
        <f t="shared" si="90"/>
        <v/>
      </c>
      <c r="CH72" s="24" t="str">
        <f t="shared" si="91"/>
        <v/>
      </c>
      <c r="CI72" s="36"/>
      <c r="CJ72" s="85" t="str">
        <f>IF($B72="","",IF(BW72&lt;(SUM($BW72:$CH72)*Data!$B$170),Data!$B$171,100%))</f>
        <v/>
      </c>
      <c r="CK72" s="85" t="str">
        <f>IF($B72="","",IF(BX72&lt;(SUM($BW72:$CH72)*Data!$B$170),Data!$B$171,100%))</f>
        <v/>
      </c>
      <c r="CL72" s="85" t="str">
        <f>IF($B72="","",IF(BY72&lt;(SUM($BW72:$CH72)*Data!$B$170),Data!$B$171,100%))</f>
        <v/>
      </c>
      <c r="CM72" s="85" t="str">
        <f>IF($B72="","",IF(BZ72&lt;(SUM($BW72:$CH72)*Data!$B$170),Data!$B$171,100%))</f>
        <v/>
      </c>
      <c r="CN72" s="85" t="str">
        <f>IF($B72="","",IF(CA72&lt;(SUM($BW72:$CH72)*Data!$B$170),Data!$B$171,100%))</f>
        <v/>
      </c>
      <c r="CO72" s="85" t="str">
        <f>IF($B72="","",IF(CB72&lt;(SUM($BW72:$CH72)*Data!$B$170),Data!$B$171,100%))</f>
        <v/>
      </c>
      <c r="CP72" s="85" t="str">
        <f>IF($B72="","",IF(CC72&lt;(SUM($BW72:$CH72)*Data!$B$170),Data!$B$171,100%))</f>
        <v/>
      </c>
      <c r="CQ72" s="85" t="str">
        <f>IF($B72="","",IF(CD72&lt;(SUM($BW72:$CH72)*Data!$B$170),Data!$B$171,100%))</f>
        <v/>
      </c>
      <c r="CR72" s="85" t="str">
        <f>IF($B72="","",IF(CE72&lt;(SUM($BW72:$CH72)*Data!$B$170),Data!$B$171,100%))</f>
        <v/>
      </c>
      <c r="CS72" s="85" t="str">
        <f>IF($B72="","",IF(CF72&lt;(SUM($BW72:$CH72)*Data!$B$170),Data!$B$171,100%))</f>
        <v/>
      </c>
      <c r="CT72" s="85" t="str">
        <f>IF($B72="","",IF(CG72&lt;(SUM($BW72:$CH72)*Data!$B$170),Data!$B$171,100%))</f>
        <v/>
      </c>
      <c r="CU72" s="85" t="str">
        <f>IF($B72="","",IF(CH72&lt;(SUM($BW72:$CH72)*Data!$B$170),Data!$B$171,100%))</f>
        <v/>
      </c>
      <c r="CV72" s="39"/>
      <c r="CW72" s="24" t="str">
        <f t="shared" si="92"/>
        <v/>
      </c>
      <c r="CX72" s="24" t="str">
        <f t="shared" si="93"/>
        <v/>
      </c>
      <c r="CY72" s="24" t="str">
        <f t="shared" si="94"/>
        <v/>
      </c>
      <c r="CZ72" s="24" t="str">
        <f t="shared" si="95"/>
        <v/>
      </c>
      <c r="DA72" s="24" t="str">
        <f t="shared" si="96"/>
        <v/>
      </c>
      <c r="DB72" s="24" t="str">
        <f t="shared" si="97"/>
        <v/>
      </c>
      <c r="DC72" s="24" t="str">
        <f t="shared" si="98"/>
        <v/>
      </c>
      <c r="DD72" s="24" t="str">
        <f t="shared" si="99"/>
        <v/>
      </c>
      <c r="DE72" s="24" t="str">
        <f t="shared" si="100"/>
        <v/>
      </c>
      <c r="DF72" s="24" t="str">
        <f t="shared" si="101"/>
        <v/>
      </c>
      <c r="DG72" s="24" t="str">
        <f t="shared" si="102"/>
        <v/>
      </c>
      <c r="DH72" s="24" t="str">
        <f t="shared" si="103"/>
        <v/>
      </c>
      <c r="DI72" s="24" t="str">
        <f t="shared" si="104"/>
        <v/>
      </c>
      <c r="DJ72" s="24" t="str">
        <f t="shared" si="105"/>
        <v/>
      </c>
      <c r="DK72" s="24" t="str">
        <f t="shared" si="106"/>
        <v/>
      </c>
      <c r="DL72" s="24" t="str">
        <f t="shared" si="107"/>
        <v/>
      </c>
      <c r="DM72" s="24" t="str">
        <f t="shared" si="108"/>
        <v/>
      </c>
      <c r="DN72" s="24" t="str">
        <f t="shared" si="109"/>
        <v/>
      </c>
      <c r="DO72" s="24" t="str">
        <f t="shared" si="110"/>
        <v/>
      </c>
      <c r="DP72" s="24" t="str">
        <f t="shared" si="111"/>
        <v/>
      </c>
      <c r="DQ72" s="24" t="str">
        <f t="shared" si="112"/>
        <v/>
      </c>
      <c r="DR72" s="24" t="str">
        <f t="shared" si="113"/>
        <v/>
      </c>
      <c r="DS72" s="24" t="str">
        <f t="shared" si="114"/>
        <v/>
      </c>
      <c r="DT72" s="24" t="str">
        <f t="shared" si="115"/>
        <v/>
      </c>
      <c r="DU72" s="24" t="str">
        <f t="shared" si="116"/>
        <v/>
      </c>
      <c r="DV72" s="24" t="str">
        <f t="shared" si="117"/>
        <v/>
      </c>
      <c r="DW72" s="24" t="str">
        <f t="shared" si="118"/>
        <v/>
      </c>
      <c r="DX72" s="24" t="str">
        <f t="shared" si="119"/>
        <v/>
      </c>
      <c r="DY72" s="24" t="str">
        <f t="shared" si="120"/>
        <v/>
      </c>
      <c r="DZ72" s="24" t="str">
        <f t="shared" si="121"/>
        <v/>
      </c>
      <c r="EA72" s="24" t="str">
        <f t="shared" si="122"/>
        <v/>
      </c>
      <c r="EB72" s="24" t="str">
        <f t="shared" si="123"/>
        <v/>
      </c>
      <c r="EC72" s="24" t="str">
        <f t="shared" si="124"/>
        <v/>
      </c>
      <c r="ED72" s="24" t="str">
        <f t="shared" si="125"/>
        <v/>
      </c>
      <c r="EE72" s="24" t="str">
        <f t="shared" si="126"/>
        <v/>
      </c>
      <c r="EF72" s="24" t="str">
        <f t="shared" si="129"/>
        <v/>
      </c>
      <c r="EG72" s="24" t="str">
        <f t="shared" si="130"/>
        <v/>
      </c>
      <c r="EH72" s="24" t="str">
        <f t="shared" si="131"/>
        <v/>
      </c>
      <c r="EI72" s="85" t="str">
        <f t="shared" si="132"/>
        <v/>
      </c>
      <c r="EJ72" s="85" t="str">
        <f>IF($B72="","",MAX(0,EI72-Data!$B$166))</f>
        <v/>
      </c>
      <c r="EK72" s="88" t="str">
        <f>IF($B72="","",IF($EJ72&gt;0,
AY72*($EG72*Data!$B$166/$EH72),
AY72))</f>
        <v/>
      </c>
      <c r="EL72" s="88" t="str">
        <f>IF($B72="","",IF($EJ72&gt;0,
AZ72*($EG72*Data!$B$166/$EH72),
AZ72))</f>
        <v/>
      </c>
      <c r="EM72" s="88" t="str">
        <f>IF($B72="","",IF($EJ72&gt;0,
BA72*($EG72*Data!$B$166/$EH72),
BA72))</f>
        <v/>
      </c>
      <c r="EN72" s="88" t="str">
        <f>IF($B72="","",IF($EJ72&gt;0,
BB72*($EG72*Data!$B$166/$EH72),
BB72))</f>
        <v/>
      </c>
      <c r="EO72" s="88" t="str">
        <f>IF($B72="","",IF($EJ72&gt;0,
BC72*($EG72*Data!$B$166/$EH72),
BC72))</f>
        <v/>
      </c>
      <c r="EP72" s="88" t="str">
        <f>IF($B72="","",IF($EJ72&gt;0,
BD72*($EG72*Data!$B$166/$EH72),
BD72))</f>
        <v/>
      </c>
      <c r="EQ72" s="88" t="str">
        <f>IF($B72="","",IF($EJ72&gt;0,
BE72*($EG72*Data!$B$166/$EH72),
BE72))</f>
        <v/>
      </c>
      <c r="ER72" s="88" t="str">
        <f>IF($B72="","",IF($EJ72&gt;0,
BF72*($EG72*Data!$B$166/$EH72),
BF72))</f>
        <v/>
      </c>
      <c r="ES72" s="88" t="str">
        <f>IF($B72="","",IF($EJ72&gt;0,
BG72*($EG72*Data!$B$166/$EH72),
BG72))</f>
        <v/>
      </c>
      <c r="ET72" s="88" t="str">
        <f>IF($B72="","",IF($EJ72&gt;0,
BH72*($EG72*Data!$B$166/$EH72),
BH72))</f>
        <v/>
      </c>
      <c r="EU72" s="88" t="str">
        <f>IF($B72="","",IF($EJ72&gt;0,
BI72*($EG72*Data!$B$166/$EH72),
BI72))</f>
        <v/>
      </c>
      <c r="EV72" s="88" t="str">
        <f>IF($B72="","",IF($EJ72&gt;0,
BJ72*($EG72*Data!$B$166/$EH72),
BJ72))</f>
        <v/>
      </c>
      <c r="EW72" s="88" t="str">
        <f t="shared" si="127"/>
        <v/>
      </c>
      <c r="EX72" s="85" t="str">
        <f t="shared" si="128"/>
        <v/>
      </c>
      <c r="EY72" s="24" t="str">
        <f t="shared" si="133"/>
        <v/>
      </c>
      <c r="EZ72" s="24" t="str">
        <f t="shared" si="134"/>
        <v/>
      </c>
      <c r="FA72" s="24" t="str">
        <f t="shared" si="135"/>
        <v/>
      </c>
      <c r="FB72" s="24" t="str">
        <f t="shared" si="136"/>
        <v/>
      </c>
      <c r="FC72" s="24" t="str">
        <f t="shared" si="137"/>
        <v/>
      </c>
      <c r="FD72" s="24" t="str">
        <f t="shared" si="138"/>
        <v/>
      </c>
      <c r="FE72" s="24" t="str">
        <f t="shared" si="139"/>
        <v/>
      </c>
      <c r="FF72" s="24" t="str">
        <f t="shared" si="140"/>
        <v/>
      </c>
      <c r="FG72" s="24" t="str">
        <f t="shared" si="141"/>
        <v/>
      </c>
      <c r="FH72" s="24" t="str">
        <f t="shared" si="142"/>
        <v/>
      </c>
      <c r="FI72" s="24" t="str">
        <f t="shared" si="143"/>
        <v/>
      </c>
      <c r="FJ72" s="24" t="str">
        <f t="shared" si="144"/>
        <v/>
      </c>
      <c r="FK72" s="24" t="str">
        <f t="shared" si="145"/>
        <v/>
      </c>
      <c r="FL72" s="24" t="str">
        <f t="shared" si="146"/>
        <v/>
      </c>
      <c r="FM72" s="24" t="str">
        <f t="shared" si="147"/>
        <v/>
      </c>
      <c r="FN72" s="24" t="str">
        <f t="shared" si="148"/>
        <v/>
      </c>
      <c r="FO72" s="24" t="str">
        <f t="shared" si="149"/>
        <v/>
      </c>
      <c r="FP72" s="24" t="str">
        <f t="shared" si="150"/>
        <v/>
      </c>
      <c r="FQ72" s="24" t="str">
        <f t="shared" si="151"/>
        <v/>
      </c>
      <c r="FR72" s="24" t="str">
        <f t="shared" si="152"/>
        <v/>
      </c>
      <c r="FS72" s="24" t="str">
        <f t="shared" si="153"/>
        <v/>
      </c>
      <c r="FT72" s="24" t="str">
        <f t="shared" si="154"/>
        <v/>
      </c>
      <c r="FU72" s="24" t="str">
        <f t="shared" si="155"/>
        <v/>
      </c>
      <c r="FV72" s="24" t="str">
        <f t="shared" si="156"/>
        <v/>
      </c>
      <c r="FW72" s="24" t="str">
        <f t="shared" si="157"/>
        <v/>
      </c>
      <c r="FX72" s="24" t="str">
        <f t="shared" si="158"/>
        <v/>
      </c>
      <c r="FY72" s="24" t="str">
        <f t="shared" si="159"/>
        <v/>
      </c>
      <c r="FZ72" s="24" t="str">
        <f t="shared" si="160"/>
        <v/>
      </c>
      <c r="GA72" s="24" t="str">
        <f t="shared" si="161"/>
        <v/>
      </c>
      <c r="GB72" s="24" t="str">
        <f t="shared" si="162"/>
        <v/>
      </c>
      <c r="GC72" s="24" t="str">
        <f t="shared" si="163"/>
        <v/>
      </c>
      <c r="GD72" s="24" t="str">
        <f t="shared" si="164"/>
        <v/>
      </c>
      <c r="GE72" s="24" t="str">
        <f t="shared" si="165"/>
        <v/>
      </c>
      <c r="GF72" s="24" t="str">
        <f t="shared" si="166"/>
        <v/>
      </c>
      <c r="GG72" s="24" t="str">
        <f t="shared" si="167"/>
        <v/>
      </c>
      <c r="GH72" s="24" t="str">
        <f t="shared" si="168"/>
        <v/>
      </c>
    </row>
    <row r="73" spans="2:190" s="17" customFormat="1" ht="19.899999999999999" customHeight="1">
      <c r="B73" s="16" t="str">
        <f>IF('3 INPUT SAP DATA'!H77="","",'3 INPUT SAP DATA'!H77)</f>
        <v/>
      </c>
      <c r="C73" s="176" t="str">
        <f>IF($B73="", "", Data!D$22 - INDEX(SAP10TableU1, MATCH('3 INPUT SAP DATA'!$C$6, Data!$C$26:$C$47, 0), MATCH(SHD!BW$8, Data!$D$25:$O$25, 0)))</f>
        <v/>
      </c>
      <c r="D73" s="176" t="str">
        <f>IF($B73="", "", Data!E$22 - INDEX(SAP10TableU1, MATCH('3 INPUT SAP DATA'!$C$6, Data!$C$26:$C$47, 0), MATCH(SHD!BX$8, Data!$D$25:$O$25, 0)))</f>
        <v/>
      </c>
      <c r="E73" s="176" t="str">
        <f>IF($B73="", "", Data!F$22 - INDEX(SAP10TableU1, MATCH('3 INPUT SAP DATA'!$C$6, Data!$C$26:$C$47, 0), MATCH(SHD!BY$8, Data!$D$25:$O$25, 0)))</f>
        <v/>
      </c>
      <c r="F73" s="176" t="str">
        <f>IF($B73="", "", Data!G$22 - INDEX(SAP10TableU1, MATCH('3 INPUT SAP DATA'!$C$6, Data!$C$26:$C$47, 0), MATCH(SHD!BZ$8, Data!$D$25:$O$25, 0)))</f>
        <v/>
      </c>
      <c r="G73" s="176" t="str">
        <f>IF($B73="", "", Data!H$22 - INDEX(SAP10TableU1, MATCH('3 INPUT SAP DATA'!$C$6, Data!$C$26:$C$47, 0), MATCH(SHD!CA$8, Data!$D$25:$O$25, 0)))</f>
        <v/>
      </c>
      <c r="H73" s="176" t="str">
        <f>IF($B73="", "", Data!I$22 - INDEX(SAP10TableU1, MATCH('3 INPUT SAP DATA'!$C$6, Data!$C$26:$C$47, 0), MATCH(SHD!CB$8, Data!$D$25:$O$25, 0)))</f>
        <v/>
      </c>
      <c r="I73" s="176" t="str">
        <f>IF($B73="", "", Data!J$22 - INDEX(SAP10TableU1, MATCH('3 INPUT SAP DATA'!$C$6, Data!$C$26:$C$47, 0), MATCH(SHD!CC$8, Data!$D$25:$O$25, 0)))</f>
        <v/>
      </c>
      <c r="J73" s="176" t="str">
        <f>IF($B73="", "", Data!K$22 - INDEX(SAP10TableU1, MATCH('3 INPUT SAP DATA'!$C$6, Data!$C$26:$C$47, 0), MATCH(SHD!CD$8, Data!$D$25:$O$25, 0)))</f>
        <v/>
      </c>
      <c r="K73" s="176" t="str">
        <f>IF($B73="", "", Data!L$22 - INDEX(SAP10TableU1, MATCH('3 INPUT SAP DATA'!$C$6, Data!$C$26:$C$47, 0), MATCH(SHD!CE$8, Data!$D$25:$O$25, 0)))</f>
        <v/>
      </c>
      <c r="L73" s="176" t="str">
        <f>IF($B73="", "", Data!M$22 - INDEX(SAP10TableU1, MATCH('3 INPUT SAP DATA'!$C$6, Data!$C$26:$C$47, 0), MATCH(SHD!CF$8, Data!$D$25:$O$25, 0)))</f>
        <v/>
      </c>
      <c r="M73" s="176" t="str">
        <f>IF($B73="", "", Data!N$22 - INDEX(SAP10TableU1, MATCH('3 INPUT SAP DATA'!$C$6, Data!$C$26:$C$47, 0), MATCH(SHD!CG$8, Data!$D$25:$O$25, 0)))</f>
        <v/>
      </c>
      <c r="N73" s="176" t="str">
        <f>IF($B73="", "", Data!O$22 - INDEX(SAP10TableU1, MATCH('3 INPUT SAP DATA'!$C$6, Data!$C$26:$C$47, 0), MATCH(SHD!CH$8, Data!$D$25:$O$25, 0)))</f>
        <v/>
      </c>
      <c r="O73" s="24" t="str">
        <f>IF($B73="","",'Infiltration &amp; Ventilation'!H73*0.33*'Infiltration &amp; Ventilation'!$D73*C73*0.024*Data!D$18)</f>
        <v/>
      </c>
      <c r="P73" s="24" t="str">
        <f>IF($B73="","",'Infiltration &amp; Ventilation'!I73*0.33*'Infiltration &amp; Ventilation'!$D73*D73*0.024*Data!E$18)</f>
        <v/>
      </c>
      <c r="Q73" s="24" t="str">
        <f>IF($B73="","",'Infiltration &amp; Ventilation'!J73*0.33*'Infiltration &amp; Ventilation'!$D73*E73*0.024*Data!F$18)</f>
        <v/>
      </c>
      <c r="R73" s="24" t="str">
        <f>IF($B73="","",'Infiltration &amp; Ventilation'!K73*0.33*'Infiltration &amp; Ventilation'!$D73*F73*0.024*Data!G$18)</f>
        <v/>
      </c>
      <c r="S73" s="24" t="str">
        <f>IF($B73="","",'Infiltration &amp; Ventilation'!L73*0.33*'Infiltration &amp; Ventilation'!$D73*G73*0.024*Data!H$18)</f>
        <v/>
      </c>
      <c r="T73" s="24" t="str">
        <f>IF($B73="","",'Infiltration &amp; Ventilation'!M73*0.33*'Infiltration &amp; Ventilation'!$D73*H73*0.024*Data!I$18)</f>
        <v/>
      </c>
      <c r="U73" s="24" t="str">
        <f>IF($B73="","",'Infiltration &amp; Ventilation'!N73*0.33*'Infiltration &amp; Ventilation'!$D73*I73*0.024*Data!J$18)</f>
        <v/>
      </c>
      <c r="V73" s="24" t="str">
        <f>IF($B73="","",'Infiltration &amp; Ventilation'!O73*0.33*'Infiltration &amp; Ventilation'!$D73*J73*0.024*Data!K$18)</f>
        <v/>
      </c>
      <c r="W73" s="24" t="str">
        <f>IF($B73="","",'Infiltration &amp; Ventilation'!P73*0.33*'Infiltration &amp; Ventilation'!$D73*K73*0.024*Data!L$18)</f>
        <v/>
      </c>
      <c r="X73" s="24" t="str">
        <f>IF($B73="","",'Infiltration &amp; Ventilation'!Q73*0.33*'Infiltration &amp; Ventilation'!$D73*L73*0.024*Data!M$18)</f>
        <v/>
      </c>
      <c r="Y73" s="24" t="str">
        <f>IF($B73="","",'Infiltration &amp; Ventilation'!R73*0.33*'Infiltration &amp; Ventilation'!$D73*M73*0.024*Data!N$18)</f>
        <v/>
      </c>
      <c r="Z73" s="24" t="str">
        <f>IF($B73="","",'Infiltration &amp; Ventilation'!S73*0.33*'Infiltration &amp; Ventilation'!$D73*N73*0.024*Data!O$18)</f>
        <v/>
      </c>
      <c r="AA73" s="24" t="str">
        <f>IF($B73="","",'Infiltration &amp; Ventilation'!T73*0.33*'Infiltration &amp; Ventilation'!$D73*C73*0.024*Data!D$18*(100%+Data!$B$162))</f>
        <v/>
      </c>
      <c r="AB73" s="24" t="str">
        <f>IF($B73="","",'Infiltration &amp; Ventilation'!U73*0.33*'Infiltration &amp; Ventilation'!$D73*D73*0.024*Data!E$18*(100%+Data!$B$162))</f>
        <v/>
      </c>
      <c r="AC73" s="24" t="str">
        <f>IF($B73="","",'Infiltration &amp; Ventilation'!V73*0.33*'Infiltration &amp; Ventilation'!$D73*E73*0.024*Data!F$18*(100%+Data!$B$162))</f>
        <v/>
      </c>
      <c r="AD73" s="24" t="str">
        <f>IF($B73="","",'Infiltration &amp; Ventilation'!W73*0.33*'Infiltration &amp; Ventilation'!$D73*F73*0.024*Data!G$18*(100%+Data!$B$162))</f>
        <v/>
      </c>
      <c r="AE73" s="24" t="str">
        <f>IF($B73="","",'Infiltration &amp; Ventilation'!X73*0.33*'Infiltration &amp; Ventilation'!$D73*G73*0.024*Data!H$18*(100%+Data!$B$162))</f>
        <v/>
      </c>
      <c r="AF73" s="24" t="str">
        <f>IF($B73="","",'Infiltration &amp; Ventilation'!Y73*0.33*'Infiltration &amp; Ventilation'!$D73*H73*0.024*Data!I$18*(100%+Data!$B$162))</f>
        <v/>
      </c>
      <c r="AG73" s="24" t="str">
        <f>IF($B73="","",'Infiltration &amp; Ventilation'!Z73*0.33*'Infiltration &amp; Ventilation'!$D73*I73*0.024*Data!J$18*(100%+Data!$B$162))</f>
        <v/>
      </c>
      <c r="AH73" s="24" t="str">
        <f>IF($B73="","",'Infiltration &amp; Ventilation'!AA73*0.33*'Infiltration &amp; Ventilation'!$D73*J73*0.024*Data!K$18*(100%+Data!$B$162))</f>
        <v/>
      </c>
      <c r="AI73" s="24" t="str">
        <f>IF($B73="","",'Infiltration &amp; Ventilation'!AB73*0.33*'Infiltration &amp; Ventilation'!$D73*K73*0.024*Data!L$18*(100%+Data!$B$162))</f>
        <v/>
      </c>
      <c r="AJ73" s="24" t="str">
        <f>IF($B73="","",'Infiltration &amp; Ventilation'!AC73*0.33*'Infiltration &amp; Ventilation'!$D73*L73*0.024*Data!M$18*(100%+Data!$B$162))</f>
        <v/>
      </c>
      <c r="AK73" s="24" t="str">
        <f>IF($B73="","",'Infiltration &amp; Ventilation'!AD73*0.33*'Infiltration &amp; Ventilation'!$D73*M73*0.024*Data!N$18*(100%+Data!$B$162))</f>
        <v/>
      </c>
      <c r="AL73" s="24" t="str">
        <f>IF($B73="","",'Infiltration &amp; Ventilation'!AE73*0.33*'Infiltration &amp; Ventilation'!$D73*N73*0.024*Data!O$18*(100%+Data!$B$162))</f>
        <v/>
      </c>
      <c r="AM73" s="24" t="str">
        <f>IF($B73="","",'3 INPUT SAP DATA'!$U77*C73*0.024*Data!D$18*(100%+Data!$B$152))</f>
        <v/>
      </c>
      <c r="AN73" s="24" t="str">
        <f>IF($B73="","",'3 INPUT SAP DATA'!$U77*D73*0.024*Data!E$18*(100%+Data!$B$152))</f>
        <v/>
      </c>
      <c r="AO73" s="24" t="str">
        <f>IF($B73="","",'3 INPUT SAP DATA'!$U77*E73*0.024*Data!F$18*(100%+Data!$B$152))</f>
        <v/>
      </c>
      <c r="AP73" s="24" t="str">
        <f>IF($B73="","",'3 INPUT SAP DATA'!$U77*F73*0.024*Data!G$18*(100%+Data!$B$152))</f>
        <v/>
      </c>
      <c r="AQ73" s="24" t="str">
        <f>IF($B73="","",'3 INPUT SAP DATA'!$U77*G73*0.024*Data!H$18*(100%+Data!$B$152))</f>
        <v/>
      </c>
      <c r="AR73" s="24" t="str">
        <f>IF($B73="","",'3 INPUT SAP DATA'!$U77*H73*0.024*Data!I$18*(100%+Data!$B$152))</f>
        <v/>
      </c>
      <c r="AS73" s="24" t="str">
        <f>IF($B73="","",'3 INPUT SAP DATA'!$U77*I73*0.024*Data!J$18*(100%+Data!$B$152))</f>
        <v/>
      </c>
      <c r="AT73" s="24" t="str">
        <f>IF($B73="","",'3 INPUT SAP DATA'!$U77*J73*0.024*Data!K$18*(100%+Data!$B$152))</f>
        <v/>
      </c>
      <c r="AU73" s="24" t="str">
        <f>IF($B73="","",'3 INPUT SAP DATA'!$U77*K73*0.024*Data!L$18*(100%+Data!$B$152))</f>
        <v/>
      </c>
      <c r="AV73" s="24" t="str">
        <f>IF($B73="","",'3 INPUT SAP DATA'!$U77*L73*0.024*Data!M$18*(100%+Data!$B$152))</f>
        <v/>
      </c>
      <c r="AW73" s="24" t="str">
        <f>IF($B73="","",'3 INPUT SAP DATA'!$U77*M73*0.024*Data!N$18*(100%+Data!$B$152))</f>
        <v/>
      </c>
      <c r="AX73" s="24" t="str">
        <f>IF($B73="","",'3 INPUT SAP DATA'!$U77*N73*0.024*Data!O$18*(100%+Data!$B$152))</f>
        <v/>
      </c>
      <c r="AY73" s="24" t="str">
        <f>IF($B73="","",'3 INPUT SAP DATA'!V77*0.024*Data!D$18*Utilisation!BK73)</f>
        <v/>
      </c>
      <c r="AZ73" s="24" t="str">
        <f>IF($B73="","",'3 INPUT SAP DATA'!W77*0.024*Data!E$18*Utilisation!BL73)</f>
        <v/>
      </c>
      <c r="BA73" s="24" t="str">
        <f>IF($B73="","",'3 INPUT SAP DATA'!X77*0.024*Data!F$18*Utilisation!BM73)</f>
        <v/>
      </c>
      <c r="BB73" s="24" t="str">
        <f>IF($B73="","",'3 INPUT SAP DATA'!Y77*0.024*Data!G$18*Utilisation!BN73)</f>
        <v/>
      </c>
      <c r="BC73" s="24" t="str">
        <f>IF($B73="","",'3 INPUT SAP DATA'!Z77*0.024*Data!H$18*Utilisation!BO73)</f>
        <v/>
      </c>
      <c r="BD73" s="24" t="str">
        <f>IF($B73="","",'3 INPUT SAP DATA'!AA77*0.024*Data!I$18*Utilisation!BP73)</f>
        <v/>
      </c>
      <c r="BE73" s="24" t="str">
        <f>IF($B73="","",'3 INPUT SAP DATA'!AB77*0.024*Data!J$18*Utilisation!BQ73)</f>
        <v/>
      </c>
      <c r="BF73" s="24" t="str">
        <f>IF($B73="","",'3 INPUT SAP DATA'!AC77*0.024*Data!K$18*Utilisation!BR73)</f>
        <v/>
      </c>
      <c r="BG73" s="24" t="str">
        <f>IF($B73="","",'3 INPUT SAP DATA'!AD77*0.024*Data!L$18*Utilisation!BS73)</f>
        <v/>
      </c>
      <c r="BH73" s="24" t="str">
        <f>IF($B73="","",'3 INPUT SAP DATA'!AE77*0.024*Data!M$18*Utilisation!BT73)</f>
        <v/>
      </c>
      <c r="BI73" s="24" t="str">
        <f>IF($B73="","",'3 INPUT SAP DATA'!AF77*0.024*Data!N$18*Utilisation!BU73)</f>
        <v/>
      </c>
      <c r="BJ73" s="24" t="str">
        <f>IF($B73="","",'3 INPUT SAP DATA'!AG77*0.024*Data!O$18*Utilisation!BV73)</f>
        <v/>
      </c>
      <c r="BK73" s="24" t="str">
        <f>IF($B73="","",IHG!CI74*0.024*Data!D$18*Utilisation!BK73)</f>
        <v/>
      </c>
      <c r="BL73" s="24" t="str">
        <f>IF($B73="","",IHG!CJ74*0.024*Data!E$18*Utilisation!BL73)</f>
        <v/>
      </c>
      <c r="BM73" s="24" t="str">
        <f>IF($B73="","",IHG!CK74*0.024*Data!F$18*Utilisation!BM73)</f>
        <v/>
      </c>
      <c r="BN73" s="24" t="str">
        <f>IF($B73="","",IHG!CL74*0.024*Data!G$18*Utilisation!BN73)</f>
        <v/>
      </c>
      <c r="BO73" s="24" t="str">
        <f>IF($B73="","",IHG!CM74*0.024*Data!H$18*Utilisation!BO73)</f>
        <v/>
      </c>
      <c r="BP73" s="24" t="str">
        <f>IF($B73="","",IHG!CN74*0.024*Data!I$18*Utilisation!BP73)</f>
        <v/>
      </c>
      <c r="BQ73" s="24" t="str">
        <f>IF($B73="","",IHG!CO74*0.024*Data!J$18*Utilisation!BQ73)</f>
        <v/>
      </c>
      <c r="BR73" s="24" t="str">
        <f>IF($B73="","",IHG!CP74*0.024*Data!K$18*Utilisation!BR73)</f>
        <v/>
      </c>
      <c r="BS73" s="24" t="str">
        <f>IF($B73="","",IHG!CQ74*0.024*Data!L$18*Utilisation!BS73)</f>
        <v/>
      </c>
      <c r="BT73" s="24" t="str">
        <f>IF($B73="","",IHG!CR74*0.024*Data!M$18*Utilisation!BT73)</f>
        <v/>
      </c>
      <c r="BU73" s="24" t="str">
        <f>IF($B73="","",IHG!CS74*0.024*Data!N$18*Utilisation!BU73)</f>
        <v/>
      </c>
      <c r="BV73" s="24" t="str">
        <f>IF($B73="","",IHG!CT74*0.024*Data!O$18*Utilisation!BV73)</f>
        <v/>
      </c>
      <c r="BW73" s="24" t="str">
        <f t="shared" si="80"/>
        <v/>
      </c>
      <c r="BX73" s="24" t="str">
        <f t="shared" si="81"/>
        <v/>
      </c>
      <c r="BY73" s="24" t="str">
        <f t="shared" si="82"/>
        <v/>
      </c>
      <c r="BZ73" s="24" t="str">
        <f t="shared" si="83"/>
        <v/>
      </c>
      <c r="CA73" s="24" t="str">
        <f t="shared" si="84"/>
        <v/>
      </c>
      <c r="CB73" s="24" t="str">
        <f t="shared" si="85"/>
        <v/>
      </c>
      <c r="CC73" s="24" t="str">
        <f t="shared" si="86"/>
        <v/>
      </c>
      <c r="CD73" s="24" t="str">
        <f t="shared" si="87"/>
        <v/>
      </c>
      <c r="CE73" s="24" t="str">
        <f t="shared" si="88"/>
        <v/>
      </c>
      <c r="CF73" s="24" t="str">
        <f t="shared" si="89"/>
        <v/>
      </c>
      <c r="CG73" s="24" t="str">
        <f t="shared" si="90"/>
        <v/>
      </c>
      <c r="CH73" s="24" t="str">
        <f t="shared" si="91"/>
        <v/>
      </c>
      <c r="CI73" s="36"/>
      <c r="CJ73" s="85" t="str">
        <f>IF($B73="","",IF(BW73&lt;(SUM($BW73:$CH73)*Data!$B$170),Data!$B$171,100%))</f>
        <v/>
      </c>
      <c r="CK73" s="85" t="str">
        <f>IF($B73="","",IF(BX73&lt;(SUM($BW73:$CH73)*Data!$B$170),Data!$B$171,100%))</f>
        <v/>
      </c>
      <c r="CL73" s="85" t="str">
        <f>IF($B73="","",IF(BY73&lt;(SUM($BW73:$CH73)*Data!$B$170),Data!$B$171,100%))</f>
        <v/>
      </c>
      <c r="CM73" s="85" t="str">
        <f>IF($B73="","",IF(BZ73&lt;(SUM($BW73:$CH73)*Data!$B$170),Data!$B$171,100%))</f>
        <v/>
      </c>
      <c r="CN73" s="85" t="str">
        <f>IF($B73="","",IF(CA73&lt;(SUM($BW73:$CH73)*Data!$B$170),Data!$B$171,100%))</f>
        <v/>
      </c>
      <c r="CO73" s="85" t="str">
        <f>IF($B73="","",IF(CB73&lt;(SUM($BW73:$CH73)*Data!$B$170),Data!$B$171,100%))</f>
        <v/>
      </c>
      <c r="CP73" s="85" t="str">
        <f>IF($B73="","",IF(CC73&lt;(SUM($BW73:$CH73)*Data!$B$170),Data!$B$171,100%))</f>
        <v/>
      </c>
      <c r="CQ73" s="85" t="str">
        <f>IF($B73="","",IF(CD73&lt;(SUM($BW73:$CH73)*Data!$B$170),Data!$B$171,100%))</f>
        <v/>
      </c>
      <c r="CR73" s="85" t="str">
        <f>IF($B73="","",IF(CE73&lt;(SUM($BW73:$CH73)*Data!$B$170),Data!$B$171,100%))</f>
        <v/>
      </c>
      <c r="CS73" s="85" t="str">
        <f>IF($B73="","",IF(CF73&lt;(SUM($BW73:$CH73)*Data!$B$170),Data!$B$171,100%))</f>
        <v/>
      </c>
      <c r="CT73" s="85" t="str">
        <f>IF($B73="","",IF(CG73&lt;(SUM($BW73:$CH73)*Data!$B$170),Data!$B$171,100%))</f>
        <v/>
      </c>
      <c r="CU73" s="85" t="str">
        <f>IF($B73="","",IF(CH73&lt;(SUM($BW73:$CH73)*Data!$B$170),Data!$B$171,100%))</f>
        <v/>
      </c>
      <c r="CV73" s="39"/>
      <c r="CW73" s="24" t="str">
        <f t="shared" si="92"/>
        <v/>
      </c>
      <c r="CX73" s="24" t="str">
        <f t="shared" si="93"/>
        <v/>
      </c>
      <c r="CY73" s="24" t="str">
        <f t="shared" si="94"/>
        <v/>
      </c>
      <c r="CZ73" s="24" t="str">
        <f t="shared" si="95"/>
        <v/>
      </c>
      <c r="DA73" s="24" t="str">
        <f t="shared" si="96"/>
        <v/>
      </c>
      <c r="DB73" s="24" t="str">
        <f t="shared" si="97"/>
        <v/>
      </c>
      <c r="DC73" s="24" t="str">
        <f t="shared" si="98"/>
        <v/>
      </c>
      <c r="DD73" s="24" t="str">
        <f t="shared" si="99"/>
        <v/>
      </c>
      <c r="DE73" s="24" t="str">
        <f t="shared" si="100"/>
        <v/>
      </c>
      <c r="DF73" s="24" t="str">
        <f t="shared" si="101"/>
        <v/>
      </c>
      <c r="DG73" s="24" t="str">
        <f t="shared" si="102"/>
        <v/>
      </c>
      <c r="DH73" s="24" t="str">
        <f t="shared" si="103"/>
        <v/>
      </c>
      <c r="DI73" s="24" t="str">
        <f t="shared" si="104"/>
        <v/>
      </c>
      <c r="DJ73" s="24" t="str">
        <f t="shared" si="105"/>
        <v/>
      </c>
      <c r="DK73" s="24" t="str">
        <f t="shared" si="106"/>
        <v/>
      </c>
      <c r="DL73" s="24" t="str">
        <f t="shared" si="107"/>
        <v/>
      </c>
      <c r="DM73" s="24" t="str">
        <f t="shared" si="108"/>
        <v/>
      </c>
      <c r="DN73" s="24" t="str">
        <f t="shared" si="109"/>
        <v/>
      </c>
      <c r="DO73" s="24" t="str">
        <f t="shared" si="110"/>
        <v/>
      </c>
      <c r="DP73" s="24" t="str">
        <f t="shared" si="111"/>
        <v/>
      </c>
      <c r="DQ73" s="24" t="str">
        <f t="shared" si="112"/>
        <v/>
      </c>
      <c r="DR73" s="24" t="str">
        <f t="shared" si="113"/>
        <v/>
      </c>
      <c r="DS73" s="24" t="str">
        <f t="shared" si="114"/>
        <v/>
      </c>
      <c r="DT73" s="24" t="str">
        <f t="shared" si="115"/>
        <v/>
      </c>
      <c r="DU73" s="24" t="str">
        <f t="shared" si="116"/>
        <v/>
      </c>
      <c r="DV73" s="24" t="str">
        <f t="shared" si="117"/>
        <v/>
      </c>
      <c r="DW73" s="24" t="str">
        <f t="shared" si="118"/>
        <v/>
      </c>
      <c r="DX73" s="24" t="str">
        <f t="shared" si="119"/>
        <v/>
      </c>
      <c r="DY73" s="24" t="str">
        <f t="shared" si="120"/>
        <v/>
      </c>
      <c r="DZ73" s="24" t="str">
        <f t="shared" si="121"/>
        <v/>
      </c>
      <c r="EA73" s="24" t="str">
        <f t="shared" si="122"/>
        <v/>
      </c>
      <c r="EB73" s="24" t="str">
        <f t="shared" si="123"/>
        <v/>
      </c>
      <c r="EC73" s="24" t="str">
        <f t="shared" si="124"/>
        <v/>
      </c>
      <c r="ED73" s="24" t="str">
        <f t="shared" si="125"/>
        <v/>
      </c>
      <c r="EE73" s="24" t="str">
        <f t="shared" si="126"/>
        <v/>
      </c>
      <c r="EF73" s="24" t="str">
        <f t="shared" si="129"/>
        <v/>
      </c>
      <c r="EG73" s="24" t="str">
        <f t="shared" si="130"/>
        <v/>
      </c>
      <c r="EH73" s="24" t="str">
        <f t="shared" si="131"/>
        <v/>
      </c>
      <c r="EI73" s="85" t="str">
        <f t="shared" ref="EI73:EI104" si="169">IF($B73="","",EH73/EG73)</f>
        <v/>
      </c>
      <c r="EJ73" s="85" t="str">
        <f>IF($B73="","",MAX(0,EI73-Data!$B$166))</f>
        <v/>
      </c>
      <c r="EK73" s="88" t="str">
        <f>IF($B73="","",IF($EJ73&gt;0,
AY73*($EG73*Data!$B$166/$EH73),
AY73))</f>
        <v/>
      </c>
      <c r="EL73" s="88" t="str">
        <f>IF($B73="","",IF($EJ73&gt;0,
AZ73*($EG73*Data!$B$166/$EH73),
AZ73))</f>
        <v/>
      </c>
      <c r="EM73" s="88" t="str">
        <f>IF($B73="","",IF($EJ73&gt;0,
BA73*($EG73*Data!$B$166/$EH73),
BA73))</f>
        <v/>
      </c>
      <c r="EN73" s="88" t="str">
        <f>IF($B73="","",IF($EJ73&gt;0,
BB73*($EG73*Data!$B$166/$EH73),
BB73))</f>
        <v/>
      </c>
      <c r="EO73" s="88" t="str">
        <f>IF($B73="","",IF($EJ73&gt;0,
BC73*($EG73*Data!$B$166/$EH73),
BC73))</f>
        <v/>
      </c>
      <c r="EP73" s="88" t="str">
        <f>IF($B73="","",IF($EJ73&gt;0,
BD73*($EG73*Data!$B$166/$EH73),
BD73))</f>
        <v/>
      </c>
      <c r="EQ73" s="88" t="str">
        <f>IF($B73="","",IF($EJ73&gt;0,
BE73*($EG73*Data!$B$166/$EH73),
BE73))</f>
        <v/>
      </c>
      <c r="ER73" s="88" t="str">
        <f>IF($B73="","",IF($EJ73&gt;0,
BF73*($EG73*Data!$B$166/$EH73),
BF73))</f>
        <v/>
      </c>
      <c r="ES73" s="88" t="str">
        <f>IF($B73="","",IF($EJ73&gt;0,
BG73*($EG73*Data!$B$166/$EH73),
BG73))</f>
        <v/>
      </c>
      <c r="ET73" s="88" t="str">
        <f>IF($B73="","",IF($EJ73&gt;0,
BH73*($EG73*Data!$B$166/$EH73),
BH73))</f>
        <v/>
      </c>
      <c r="EU73" s="88" t="str">
        <f>IF($B73="","",IF($EJ73&gt;0,
BI73*($EG73*Data!$B$166/$EH73),
BI73))</f>
        <v/>
      </c>
      <c r="EV73" s="88" t="str">
        <f>IF($B73="","",IF($EJ73&gt;0,
BJ73*($EG73*Data!$B$166/$EH73),
BJ73))</f>
        <v/>
      </c>
      <c r="EW73" s="88" t="str">
        <f t="shared" si="127"/>
        <v/>
      </c>
      <c r="EX73" s="85" t="str">
        <f t="shared" si="128"/>
        <v/>
      </c>
      <c r="EY73" s="24" t="str">
        <f t="shared" ref="EY73:EY108" si="170">IF($B73="","",IF(MAX(CW73+DI73+DU73-AY73-BK73,0)&gt;0,
MIN(AY73,EK73),
(CW73+DI73+DU73)*(MIN(AY73,EK73)/(MIN(AY73,EK73)+BK73))))</f>
        <v/>
      </c>
      <c r="EZ73" s="24" t="str">
        <f t="shared" ref="EZ73:EZ108" si="171">IF($B73="","",IF(MAX(CX73+DJ73+DV73-AZ73-BL73,0)&gt;0,
MIN(AZ73,EL73),
(CX73+DJ73+DV73)*(MIN(AZ73,EL73)/(MIN(AZ73,EL73)+BL73))))</f>
        <v/>
      </c>
      <c r="FA73" s="24" t="str">
        <f t="shared" ref="FA73:FA108" si="172">IF($B73="","",IF(MAX(CY73+DK73+DW73-BA73-BM73,0)&gt;0,
MIN(BA73,EM73),
(CY73+DK73+DW73)*(MIN(BA73,EM73)/(MIN(BA73,EM73)+BM73))))</f>
        <v/>
      </c>
      <c r="FB73" s="24" t="str">
        <f t="shared" ref="FB73:FB108" si="173">IF($B73="","",IF(MAX(CZ73+DL73+DX73-BB73-BN73,0)&gt;0,
MIN(BB73,EN73),
(CZ73+DL73+DX73)*(MIN(BB73,EN73)/(MIN(BB73,EN73)+BN73))))</f>
        <v/>
      </c>
      <c r="FC73" s="24" t="str">
        <f t="shared" ref="FC73:FC108" si="174">IF($B73="","",IF(MAX(DA73+DM73+DY73-BC73-BO73,0)&gt;0,
MIN(BC73,EO73),
(DA73+DM73+DY73)*(MIN(BC73,EO73)/(MIN(BC73,EO73)+BO73))))</f>
        <v/>
      </c>
      <c r="FD73" s="24" t="str">
        <f t="shared" ref="FD73:FD108" si="175">IF($B73="","",IF(MAX(DB73+DN73+DZ73-BD73-BP73,0)&gt;0,
MIN(BD73,EP73),
(DB73+DN73+DZ73)*(MIN(BD73,EP73)/(MIN(BD73,EP73)+BP73))))</f>
        <v/>
      </c>
      <c r="FE73" s="24" t="str">
        <f t="shared" ref="FE73:FE108" si="176">IF($B73="","",IF(MAX(DC73+DO73+EA73-BE73-BQ73,0)&gt;0,
MIN(BE73,EQ73),
(DC73+DO73+EA73)*(MIN(BE73,EQ73)/(MIN(BE73,EQ73)+BQ73))))</f>
        <v/>
      </c>
      <c r="FF73" s="24" t="str">
        <f t="shared" ref="FF73:FF108" si="177">IF($B73="","",IF(MAX(DD73+DP73+EB73-BF73-BR73,0)&gt;0,
MIN(BF73,ER73),
(DD73+DP73+EB73)*(MIN(BF73,ER73)/(MIN(BF73,ER73)+BR73))))</f>
        <v/>
      </c>
      <c r="FG73" s="24" t="str">
        <f t="shared" ref="FG73:FG108" si="178">IF($B73="","",IF(MAX(DE73+DQ73+EC73-BG73-BS73,0)&gt;0,
MIN(BG73,ES73),
(DE73+DQ73+EC73)*(MIN(BG73,ES73)/(MIN(BG73,ES73)+BS73))))</f>
        <v/>
      </c>
      <c r="FH73" s="24" t="str">
        <f t="shared" ref="FH73:FH108" si="179">IF($B73="","",IF(MAX(DF73+DR73+ED73-BH73-BT73,0)&gt;0,
MIN(BH73,ET73),
(DF73+DR73+ED73)*(MIN(BH73,ET73)/(MIN(BH73,ET73)+BT73))))</f>
        <v/>
      </c>
      <c r="FI73" s="24" t="str">
        <f t="shared" ref="FI73:FI108" si="180">IF($B73="","",IF(MAX(DG73+DS73+EE73-BI73-BU73,0)&gt;0,
MIN(BI73,EU73),
(DG73+DS73+EE73)*(MIN(BI73,EU73)/(MIN(BI73,EU73)+BU73))))</f>
        <v/>
      </c>
      <c r="FJ73" s="24" t="str">
        <f t="shared" ref="FJ73:FJ108" si="181">IF($B73="","",IF(MAX(DH73+DT73+EF73-BJ73-BV73,0)&gt;0,
MIN(BJ73,EV73),
(DH73+DT73+EF73)*(MIN(BJ73,EV73)/(MIN(BJ73,EV73)+BV73))))</f>
        <v/>
      </c>
      <c r="FK73" s="24" t="str">
        <f t="shared" ref="FK73:FK108" si="182">IF($B73="","",IF(MAX(CW73+DI73+DU73-AY73-BK73,0)&gt;0,
BK73,
(CW73+DI73+DU73)*(BK73/(MIN(AY73,EK73)+BK73))))</f>
        <v/>
      </c>
      <c r="FL73" s="24" t="str">
        <f t="shared" ref="FL73:FL108" si="183">IF($B73="","",IF(MAX(CX73+DJ73+DV73-AZ73-BL73,0)&gt;0,
BL73,
(CX73+DJ73+DV73)*(BL73/(MIN(AZ73,EL73)+BL73))))</f>
        <v/>
      </c>
      <c r="FM73" s="24" t="str">
        <f t="shared" ref="FM73:FM108" si="184">IF($B73="","",IF(MAX(CY73+DK73+DW73-BA73-BM73,0)&gt;0,
BM73,
(CY73+DK73+DW73)*(BM73/(MIN(BA73,EM73)+BM73))))</f>
        <v/>
      </c>
      <c r="FN73" s="24" t="str">
        <f t="shared" ref="FN73:FN108" si="185">IF($B73="","",IF(MAX(CZ73+DL73+DX73-BB73-BN73,0)&gt;0,
BN73,
(CZ73+DL73+DX73)*(BN73/(MIN(BB73,EN73)+BN73))))</f>
        <v/>
      </c>
      <c r="FO73" s="24" t="str">
        <f t="shared" ref="FO73:FO108" si="186">IF($B73="","",IF(MAX(DA73+DM73+DY73-BC73-BO73,0)&gt;0,
BO73,
(DA73+DM73+DY73)*(BO73/(MIN(BC73,EO73)+BO73))))</f>
        <v/>
      </c>
      <c r="FP73" s="24" t="str">
        <f t="shared" ref="FP73:FP108" si="187">IF($B73="","",IF(MAX(DB73+DN73+DZ73-BD73-BP73,0)&gt;0,
BP73,
(DB73+DN73+DZ73)*(BP73/(MIN(BD73,EP73)+BP73))))</f>
        <v/>
      </c>
      <c r="FQ73" s="24" t="str">
        <f t="shared" ref="FQ73:FQ108" si="188">IF($B73="","",IF(MAX(DC73+DO73+EA73-BE73-BQ73,0)&gt;0,
BQ73,
(DC73+DO73+EA73)*(BQ73/(MIN(BE73,EQ73)+BQ73))))</f>
        <v/>
      </c>
      <c r="FR73" s="24" t="str">
        <f t="shared" ref="FR73:FR108" si="189">IF($B73="","",IF(MAX(DD73+DP73+EB73-BF73-BR73,0)&gt;0,
BR73,
(DD73+DP73+EB73)*(BR73/(MIN(BF73,ER73)+BR73))))</f>
        <v/>
      </c>
      <c r="FS73" s="24" t="str">
        <f t="shared" ref="FS73:FS108" si="190">IF($B73="","",IF(MAX(DE73+DQ73+EC73-BG73-BS73,0)&gt;0,
BS73,
(DE73+DQ73+EC73)*(BS73/(MIN(BG73,ES73)+BS73))))</f>
        <v/>
      </c>
      <c r="FT73" s="24" t="str">
        <f t="shared" ref="FT73:FT108" si="191">IF($B73="","",IF(MAX(DF73+DR73+ED73-BH73-BT73,0)&gt;0,
BT73,
(DF73+DR73+ED73)*(BT73/(MIN(BH73,ET73)+BT73))))</f>
        <v/>
      </c>
      <c r="FU73" s="24" t="str">
        <f t="shared" ref="FU73:FU108" si="192">IF($B73="","",IF(MAX(DG73+DS73+EE73-BI73-BU73,0)&gt;0,
BU73,
(DG73+DS73+EE73)*(BU73/(MIN(BI73,EU73)+BU73))))</f>
        <v/>
      </c>
      <c r="FV73" s="24" t="str">
        <f t="shared" ref="FV73:FV108" si="193">IF($B73="","",IF(MAX(DH73+DT73+EF73-BJ73-BV73,0)&gt;0,
BV73,
(DH73+DT73+EF73)*(BV73/(MIN(BJ73,EV73)+BV73))))</f>
        <v/>
      </c>
      <c r="FW73" s="24" t="str">
        <f t="shared" ref="FW73:FW108" si="194">IF($B73="","",(CW73+DI73+DU73-EY73-FK73))</f>
        <v/>
      </c>
      <c r="FX73" s="24" t="str">
        <f t="shared" ref="FX73:FX108" si="195">IF($B73="","",(CX73+DJ73+DV73-EZ73-FL73))</f>
        <v/>
      </c>
      <c r="FY73" s="24" t="str">
        <f t="shared" ref="FY73:FY108" si="196">IF($B73="","",(CY73+DK73+DW73-FA73-FM73))</f>
        <v/>
      </c>
      <c r="FZ73" s="24" t="str">
        <f t="shared" ref="FZ73:FZ108" si="197">IF($B73="","",(CZ73+DL73+DX73-FB73-FN73))</f>
        <v/>
      </c>
      <c r="GA73" s="24" t="str">
        <f t="shared" ref="GA73:GA108" si="198">IF($B73="","",(DA73+DM73+DY73-FC73-FO73))</f>
        <v/>
      </c>
      <c r="GB73" s="24" t="str">
        <f t="shared" ref="GB73:GB108" si="199">IF($B73="","",(DB73+DN73+DZ73-FD73-FP73))</f>
        <v/>
      </c>
      <c r="GC73" s="24" t="str">
        <f t="shared" ref="GC73:GC108" si="200">IF($B73="","",(DC73+DO73+EA73-FE73-FQ73))</f>
        <v/>
      </c>
      <c r="GD73" s="24" t="str">
        <f t="shared" ref="GD73:GD108" si="201">IF($B73="","",(DD73+DP73+EB73-FF73-FR73))</f>
        <v/>
      </c>
      <c r="GE73" s="24" t="str">
        <f t="shared" ref="GE73:GE108" si="202">IF($B73="","",(DE73+DQ73+EC73-FG73-FS73))</f>
        <v/>
      </c>
      <c r="GF73" s="24" t="str">
        <f t="shared" ref="GF73:GF108" si="203">IF($B73="","",(DF73+DR73+ED73-FH73-FT73))</f>
        <v/>
      </c>
      <c r="GG73" s="24" t="str">
        <f t="shared" ref="GG73:GG108" si="204">IF($B73="","",(DG73+DS73+EE73-FI73-FU73))</f>
        <v/>
      </c>
      <c r="GH73" s="24" t="str">
        <f t="shared" ref="GH73:GH108" si="205">IF($B73="","",(DH73+DT73+EF73-FJ73-FV73))</f>
        <v/>
      </c>
    </row>
    <row r="74" spans="2:190" s="17" customFormat="1" ht="19.899999999999999" customHeight="1">
      <c r="B74" s="16" t="str">
        <f>IF('3 INPUT SAP DATA'!H78="","",'3 INPUT SAP DATA'!H78)</f>
        <v/>
      </c>
      <c r="C74" s="176" t="str">
        <f>IF($B74="", "", Data!D$22 - INDEX(SAP10TableU1, MATCH('3 INPUT SAP DATA'!$C$6, Data!$C$26:$C$47, 0), MATCH(SHD!BW$8, Data!$D$25:$O$25, 0)))</f>
        <v/>
      </c>
      <c r="D74" s="176" t="str">
        <f>IF($B74="", "", Data!E$22 - INDEX(SAP10TableU1, MATCH('3 INPUT SAP DATA'!$C$6, Data!$C$26:$C$47, 0), MATCH(SHD!BX$8, Data!$D$25:$O$25, 0)))</f>
        <v/>
      </c>
      <c r="E74" s="176" t="str">
        <f>IF($B74="", "", Data!F$22 - INDEX(SAP10TableU1, MATCH('3 INPUT SAP DATA'!$C$6, Data!$C$26:$C$47, 0), MATCH(SHD!BY$8, Data!$D$25:$O$25, 0)))</f>
        <v/>
      </c>
      <c r="F74" s="176" t="str">
        <f>IF($B74="", "", Data!G$22 - INDEX(SAP10TableU1, MATCH('3 INPUT SAP DATA'!$C$6, Data!$C$26:$C$47, 0), MATCH(SHD!BZ$8, Data!$D$25:$O$25, 0)))</f>
        <v/>
      </c>
      <c r="G74" s="176" t="str">
        <f>IF($B74="", "", Data!H$22 - INDEX(SAP10TableU1, MATCH('3 INPUT SAP DATA'!$C$6, Data!$C$26:$C$47, 0), MATCH(SHD!CA$8, Data!$D$25:$O$25, 0)))</f>
        <v/>
      </c>
      <c r="H74" s="176" t="str">
        <f>IF($B74="", "", Data!I$22 - INDEX(SAP10TableU1, MATCH('3 INPUT SAP DATA'!$C$6, Data!$C$26:$C$47, 0), MATCH(SHD!CB$8, Data!$D$25:$O$25, 0)))</f>
        <v/>
      </c>
      <c r="I74" s="176" t="str">
        <f>IF($B74="", "", Data!J$22 - INDEX(SAP10TableU1, MATCH('3 INPUT SAP DATA'!$C$6, Data!$C$26:$C$47, 0), MATCH(SHD!CC$8, Data!$D$25:$O$25, 0)))</f>
        <v/>
      </c>
      <c r="J74" s="176" t="str">
        <f>IF($B74="", "", Data!K$22 - INDEX(SAP10TableU1, MATCH('3 INPUT SAP DATA'!$C$6, Data!$C$26:$C$47, 0), MATCH(SHD!CD$8, Data!$D$25:$O$25, 0)))</f>
        <v/>
      </c>
      <c r="K74" s="176" t="str">
        <f>IF($B74="", "", Data!L$22 - INDEX(SAP10TableU1, MATCH('3 INPUT SAP DATA'!$C$6, Data!$C$26:$C$47, 0), MATCH(SHD!CE$8, Data!$D$25:$O$25, 0)))</f>
        <v/>
      </c>
      <c r="L74" s="176" t="str">
        <f>IF($B74="", "", Data!M$22 - INDEX(SAP10TableU1, MATCH('3 INPUT SAP DATA'!$C$6, Data!$C$26:$C$47, 0), MATCH(SHD!CF$8, Data!$D$25:$O$25, 0)))</f>
        <v/>
      </c>
      <c r="M74" s="176" t="str">
        <f>IF($B74="", "", Data!N$22 - INDEX(SAP10TableU1, MATCH('3 INPUT SAP DATA'!$C$6, Data!$C$26:$C$47, 0), MATCH(SHD!CG$8, Data!$D$25:$O$25, 0)))</f>
        <v/>
      </c>
      <c r="N74" s="176" t="str">
        <f>IF($B74="", "", Data!O$22 - INDEX(SAP10TableU1, MATCH('3 INPUT SAP DATA'!$C$6, Data!$C$26:$C$47, 0), MATCH(SHD!CH$8, Data!$D$25:$O$25, 0)))</f>
        <v/>
      </c>
      <c r="O74" s="24" t="str">
        <f>IF($B74="","",'Infiltration &amp; Ventilation'!H74*0.33*'Infiltration &amp; Ventilation'!$D74*C74*0.024*Data!D$18)</f>
        <v/>
      </c>
      <c r="P74" s="24" t="str">
        <f>IF($B74="","",'Infiltration &amp; Ventilation'!I74*0.33*'Infiltration &amp; Ventilation'!$D74*D74*0.024*Data!E$18)</f>
        <v/>
      </c>
      <c r="Q74" s="24" t="str">
        <f>IF($B74="","",'Infiltration &amp; Ventilation'!J74*0.33*'Infiltration &amp; Ventilation'!$D74*E74*0.024*Data!F$18)</f>
        <v/>
      </c>
      <c r="R74" s="24" t="str">
        <f>IF($B74="","",'Infiltration &amp; Ventilation'!K74*0.33*'Infiltration &amp; Ventilation'!$D74*F74*0.024*Data!G$18)</f>
        <v/>
      </c>
      <c r="S74" s="24" t="str">
        <f>IF($B74="","",'Infiltration &amp; Ventilation'!L74*0.33*'Infiltration &amp; Ventilation'!$D74*G74*0.024*Data!H$18)</f>
        <v/>
      </c>
      <c r="T74" s="24" t="str">
        <f>IF($B74="","",'Infiltration &amp; Ventilation'!M74*0.33*'Infiltration &amp; Ventilation'!$D74*H74*0.024*Data!I$18)</f>
        <v/>
      </c>
      <c r="U74" s="24" t="str">
        <f>IF($B74="","",'Infiltration &amp; Ventilation'!N74*0.33*'Infiltration &amp; Ventilation'!$D74*I74*0.024*Data!J$18)</f>
        <v/>
      </c>
      <c r="V74" s="24" t="str">
        <f>IF($B74="","",'Infiltration &amp; Ventilation'!O74*0.33*'Infiltration &amp; Ventilation'!$D74*J74*0.024*Data!K$18)</f>
        <v/>
      </c>
      <c r="W74" s="24" t="str">
        <f>IF($B74="","",'Infiltration &amp; Ventilation'!P74*0.33*'Infiltration &amp; Ventilation'!$D74*K74*0.024*Data!L$18)</f>
        <v/>
      </c>
      <c r="X74" s="24" t="str">
        <f>IF($B74="","",'Infiltration &amp; Ventilation'!Q74*0.33*'Infiltration &amp; Ventilation'!$D74*L74*0.024*Data!M$18)</f>
        <v/>
      </c>
      <c r="Y74" s="24" t="str">
        <f>IF($B74="","",'Infiltration &amp; Ventilation'!R74*0.33*'Infiltration &amp; Ventilation'!$D74*M74*0.024*Data!N$18)</f>
        <v/>
      </c>
      <c r="Z74" s="24" t="str">
        <f>IF($B74="","",'Infiltration &amp; Ventilation'!S74*0.33*'Infiltration &amp; Ventilation'!$D74*N74*0.024*Data!O$18)</f>
        <v/>
      </c>
      <c r="AA74" s="24" t="str">
        <f>IF($B74="","",'Infiltration &amp; Ventilation'!T74*0.33*'Infiltration &amp; Ventilation'!$D74*C74*0.024*Data!D$18*(100%+Data!$B$162))</f>
        <v/>
      </c>
      <c r="AB74" s="24" t="str">
        <f>IF($B74="","",'Infiltration &amp; Ventilation'!U74*0.33*'Infiltration &amp; Ventilation'!$D74*D74*0.024*Data!E$18*(100%+Data!$B$162))</f>
        <v/>
      </c>
      <c r="AC74" s="24" t="str">
        <f>IF($B74="","",'Infiltration &amp; Ventilation'!V74*0.33*'Infiltration &amp; Ventilation'!$D74*E74*0.024*Data!F$18*(100%+Data!$B$162))</f>
        <v/>
      </c>
      <c r="AD74" s="24" t="str">
        <f>IF($B74="","",'Infiltration &amp; Ventilation'!W74*0.33*'Infiltration &amp; Ventilation'!$D74*F74*0.024*Data!G$18*(100%+Data!$B$162))</f>
        <v/>
      </c>
      <c r="AE74" s="24" t="str">
        <f>IF($B74="","",'Infiltration &amp; Ventilation'!X74*0.33*'Infiltration &amp; Ventilation'!$D74*G74*0.024*Data!H$18*(100%+Data!$B$162))</f>
        <v/>
      </c>
      <c r="AF74" s="24" t="str">
        <f>IF($B74="","",'Infiltration &amp; Ventilation'!Y74*0.33*'Infiltration &amp; Ventilation'!$D74*H74*0.024*Data!I$18*(100%+Data!$B$162))</f>
        <v/>
      </c>
      <c r="AG74" s="24" t="str">
        <f>IF($B74="","",'Infiltration &amp; Ventilation'!Z74*0.33*'Infiltration &amp; Ventilation'!$D74*I74*0.024*Data!J$18*(100%+Data!$B$162))</f>
        <v/>
      </c>
      <c r="AH74" s="24" t="str">
        <f>IF($B74="","",'Infiltration &amp; Ventilation'!AA74*0.33*'Infiltration &amp; Ventilation'!$D74*J74*0.024*Data!K$18*(100%+Data!$B$162))</f>
        <v/>
      </c>
      <c r="AI74" s="24" t="str">
        <f>IF($B74="","",'Infiltration &amp; Ventilation'!AB74*0.33*'Infiltration &amp; Ventilation'!$D74*K74*0.024*Data!L$18*(100%+Data!$B$162))</f>
        <v/>
      </c>
      <c r="AJ74" s="24" t="str">
        <f>IF($B74="","",'Infiltration &amp; Ventilation'!AC74*0.33*'Infiltration &amp; Ventilation'!$D74*L74*0.024*Data!M$18*(100%+Data!$B$162))</f>
        <v/>
      </c>
      <c r="AK74" s="24" t="str">
        <f>IF($B74="","",'Infiltration &amp; Ventilation'!AD74*0.33*'Infiltration &amp; Ventilation'!$D74*M74*0.024*Data!N$18*(100%+Data!$B$162))</f>
        <v/>
      </c>
      <c r="AL74" s="24" t="str">
        <f>IF($B74="","",'Infiltration &amp; Ventilation'!AE74*0.33*'Infiltration &amp; Ventilation'!$D74*N74*0.024*Data!O$18*(100%+Data!$B$162))</f>
        <v/>
      </c>
      <c r="AM74" s="24" t="str">
        <f>IF($B74="","",'3 INPUT SAP DATA'!$U78*C74*0.024*Data!D$18*(100%+Data!$B$152))</f>
        <v/>
      </c>
      <c r="AN74" s="24" t="str">
        <f>IF($B74="","",'3 INPUT SAP DATA'!$U78*D74*0.024*Data!E$18*(100%+Data!$B$152))</f>
        <v/>
      </c>
      <c r="AO74" s="24" t="str">
        <f>IF($B74="","",'3 INPUT SAP DATA'!$U78*E74*0.024*Data!F$18*(100%+Data!$B$152))</f>
        <v/>
      </c>
      <c r="AP74" s="24" t="str">
        <f>IF($B74="","",'3 INPUT SAP DATA'!$U78*F74*0.024*Data!G$18*(100%+Data!$B$152))</f>
        <v/>
      </c>
      <c r="AQ74" s="24" t="str">
        <f>IF($B74="","",'3 INPUT SAP DATA'!$U78*G74*0.024*Data!H$18*(100%+Data!$B$152))</f>
        <v/>
      </c>
      <c r="AR74" s="24" t="str">
        <f>IF($B74="","",'3 INPUT SAP DATA'!$U78*H74*0.024*Data!I$18*(100%+Data!$B$152))</f>
        <v/>
      </c>
      <c r="AS74" s="24" t="str">
        <f>IF($B74="","",'3 INPUT SAP DATA'!$U78*I74*0.024*Data!J$18*(100%+Data!$B$152))</f>
        <v/>
      </c>
      <c r="AT74" s="24" t="str">
        <f>IF($B74="","",'3 INPUT SAP DATA'!$U78*J74*0.024*Data!K$18*(100%+Data!$B$152))</f>
        <v/>
      </c>
      <c r="AU74" s="24" t="str">
        <f>IF($B74="","",'3 INPUT SAP DATA'!$U78*K74*0.024*Data!L$18*(100%+Data!$B$152))</f>
        <v/>
      </c>
      <c r="AV74" s="24" t="str">
        <f>IF($B74="","",'3 INPUT SAP DATA'!$U78*L74*0.024*Data!M$18*(100%+Data!$B$152))</f>
        <v/>
      </c>
      <c r="AW74" s="24" t="str">
        <f>IF($B74="","",'3 INPUT SAP DATA'!$U78*M74*0.024*Data!N$18*(100%+Data!$B$152))</f>
        <v/>
      </c>
      <c r="AX74" s="24" t="str">
        <f>IF($B74="","",'3 INPUT SAP DATA'!$U78*N74*0.024*Data!O$18*(100%+Data!$B$152))</f>
        <v/>
      </c>
      <c r="AY74" s="24" t="str">
        <f>IF($B74="","",'3 INPUT SAP DATA'!V78*0.024*Data!D$18*Utilisation!BK74)</f>
        <v/>
      </c>
      <c r="AZ74" s="24" t="str">
        <f>IF($B74="","",'3 INPUT SAP DATA'!W78*0.024*Data!E$18*Utilisation!BL74)</f>
        <v/>
      </c>
      <c r="BA74" s="24" t="str">
        <f>IF($B74="","",'3 INPUT SAP DATA'!X78*0.024*Data!F$18*Utilisation!BM74)</f>
        <v/>
      </c>
      <c r="BB74" s="24" t="str">
        <f>IF($B74="","",'3 INPUT SAP DATA'!Y78*0.024*Data!G$18*Utilisation!BN74)</f>
        <v/>
      </c>
      <c r="BC74" s="24" t="str">
        <f>IF($B74="","",'3 INPUT SAP DATA'!Z78*0.024*Data!H$18*Utilisation!BO74)</f>
        <v/>
      </c>
      <c r="BD74" s="24" t="str">
        <f>IF($B74="","",'3 INPUT SAP DATA'!AA78*0.024*Data!I$18*Utilisation!BP74)</f>
        <v/>
      </c>
      <c r="BE74" s="24" t="str">
        <f>IF($B74="","",'3 INPUT SAP DATA'!AB78*0.024*Data!J$18*Utilisation!BQ74)</f>
        <v/>
      </c>
      <c r="BF74" s="24" t="str">
        <f>IF($B74="","",'3 INPUT SAP DATA'!AC78*0.024*Data!K$18*Utilisation!BR74)</f>
        <v/>
      </c>
      <c r="BG74" s="24" t="str">
        <f>IF($B74="","",'3 INPUT SAP DATA'!AD78*0.024*Data!L$18*Utilisation!BS74)</f>
        <v/>
      </c>
      <c r="BH74" s="24" t="str">
        <f>IF($B74="","",'3 INPUT SAP DATA'!AE78*0.024*Data!M$18*Utilisation!BT74)</f>
        <v/>
      </c>
      <c r="BI74" s="24" t="str">
        <f>IF($B74="","",'3 INPUT SAP DATA'!AF78*0.024*Data!N$18*Utilisation!BU74)</f>
        <v/>
      </c>
      <c r="BJ74" s="24" t="str">
        <f>IF($B74="","",'3 INPUT SAP DATA'!AG78*0.024*Data!O$18*Utilisation!BV74)</f>
        <v/>
      </c>
      <c r="BK74" s="24" t="str">
        <f>IF($B74="","",IHG!CI75*0.024*Data!D$18*Utilisation!BK74)</f>
        <v/>
      </c>
      <c r="BL74" s="24" t="str">
        <f>IF($B74="","",IHG!CJ75*0.024*Data!E$18*Utilisation!BL74)</f>
        <v/>
      </c>
      <c r="BM74" s="24" t="str">
        <f>IF($B74="","",IHG!CK75*0.024*Data!F$18*Utilisation!BM74)</f>
        <v/>
      </c>
      <c r="BN74" s="24" t="str">
        <f>IF($B74="","",IHG!CL75*0.024*Data!G$18*Utilisation!BN74)</f>
        <v/>
      </c>
      <c r="BO74" s="24" t="str">
        <f>IF($B74="","",IHG!CM75*0.024*Data!H$18*Utilisation!BO74)</f>
        <v/>
      </c>
      <c r="BP74" s="24" t="str">
        <f>IF($B74="","",IHG!CN75*0.024*Data!I$18*Utilisation!BP74)</f>
        <v/>
      </c>
      <c r="BQ74" s="24" t="str">
        <f>IF($B74="","",IHG!CO75*0.024*Data!J$18*Utilisation!BQ74)</f>
        <v/>
      </c>
      <c r="BR74" s="24" t="str">
        <f>IF($B74="","",IHG!CP75*0.024*Data!K$18*Utilisation!BR74)</f>
        <v/>
      </c>
      <c r="BS74" s="24" t="str">
        <f>IF($B74="","",IHG!CQ75*0.024*Data!L$18*Utilisation!BS74)</f>
        <v/>
      </c>
      <c r="BT74" s="24" t="str">
        <f>IF($B74="","",IHG!CR75*0.024*Data!M$18*Utilisation!BT74)</f>
        <v/>
      </c>
      <c r="BU74" s="24" t="str">
        <f>IF($B74="","",IHG!CS75*0.024*Data!N$18*Utilisation!BU74)</f>
        <v/>
      </c>
      <c r="BV74" s="24" t="str">
        <f>IF($B74="","",IHG!CT75*0.024*Data!O$18*Utilisation!BV74)</f>
        <v/>
      </c>
      <c r="BW74" s="24" t="str">
        <f t="shared" ref="BW74:BW108" si="206">IF($B74="","",MAX((O74+AA74+AM74-AY74-BK74),0))</f>
        <v/>
      </c>
      <c r="BX74" s="24" t="str">
        <f t="shared" ref="BX74:BX108" si="207">IF($B74="","",MAX((P74+AB74+AN74-AZ74-BL74),0))</f>
        <v/>
      </c>
      <c r="BY74" s="24" t="str">
        <f t="shared" ref="BY74:BY108" si="208">IF($B74="","",MAX((Q74+AC74+AO74-BA74-BM74),0))</f>
        <v/>
      </c>
      <c r="BZ74" s="24" t="str">
        <f t="shared" ref="BZ74:BZ108" si="209">IF($B74="","",MAX((R74+AD74+AP74-BB74-BN74),0))</f>
        <v/>
      </c>
      <c r="CA74" s="24" t="str">
        <f t="shared" ref="CA74:CA108" si="210">IF($B74="","",MAX((S74+AE74+AQ74-BC74-BO74),0))</f>
        <v/>
      </c>
      <c r="CB74" s="24" t="str">
        <f t="shared" ref="CB74:CB108" si="211">IF($B74="","",MAX((T74+AF74+AR74-BD74-BP74),0))</f>
        <v/>
      </c>
      <c r="CC74" s="24" t="str">
        <f t="shared" ref="CC74:CC108" si="212">IF($B74="","",MAX((U74+AG74+AS74-BE74-BQ74),0))</f>
        <v/>
      </c>
      <c r="CD74" s="24" t="str">
        <f t="shared" ref="CD74:CD108" si="213">IF($B74="","",MAX((V74+AH74+AT74-BF74-BR74),0))</f>
        <v/>
      </c>
      <c r="CE74" s="24" t="str">
        <f t="shared" ref="CE74:CE108" si="214">IF($B74="","",MAX((W74+AI74+AU74-BG74-BS74),0))</f>
        <v/>
      </c>
      <c r="CF74" s="24" t="str">
        <f t="shared" ref="CF74:CF108" si="215">IF($B74="","",MAX((X74+AJ74+AV74-BH74-BT74),0))</f>
        <v/>
      </c>
      <c r="CG74" s="24" t="str">
        <f t="shared" ref="CG74:CG108" si="216">IF($B74="","",MAX((Y74+AK74+AW74-BI74-BU74),0))</f>
        <v/>
      </c>
      <c r="CH74" s="24" t="str">
        <f t="shared" ref="CH74:CH108" si="217">IF($B74="","",MAX((Z74+AL74+AX74-BJ74-BV74),0))</f>
        <v/>
      </c>
      <c r="CI74" s="36"/>
      <c r="CJ74" s="85" t="str">
        <f>IF($B74="","",IF(BW74&lt;(SUM($BW74:$CH74)*Data!$B$170),Data!$B$171,100%))</f>
        <v/>
      </c>
      <c r="CK74" s="85" t="str">
        <f>IF($B74="","",IF(BX74&lt;(SUM($BW74:$CH74)*Data!$B$170),Data!$B$171,100%))</f>
        <v/>
      </c>
      <c r="CL74" s="85" t="str">
        <f>IF($B74="","",IF(BY74&lt;(SUM($BW74:$CH74)*Data!$B$170),Data!$B$171,100%))</f>
        <v/>
      </c>
      <c r="CM74" s="85" t="str">
        <f>IF($B74="","",IF(BZ74&lt;(SUM($BW74:$CH74)*Data!$B$170),Data!$B$171,100%))</f>
        <v/>
      </c>
      <c r="CN74" s="85" t="str">
        <f>IF($B74="","",IF(CA74&lt;(SUM($BW74:$CH74)*Data!$B$170),Data!$B$171,100%))</f>
        <v/>
      </c>
      <c r="CO74" s="85" t="str">
        <f>IF($B74="","",IF(CB74&lt;(SUM($BW74:$CH74)*Data!$B$170),Data!$B$171,100%))</f>
        <v/>
      </c>
      <c r="CP74" s="85" t="str">
        <f>IF($B74="","",IF(CC74&lt;(SUM($BW74:$CH74)*Data!$B$170),Data!$B$171,100%))</f>
        <v/>
      </c>
      <c r="CQ74" s="85" t="str">
        <f>IF($B74="","",IF(CD74&lt;(SUM($BW74:$CH74)*Data!$B$170),Data!$B$171,100%))</f>
        <v/>
      </c>
      <c r="CR74" s="85" t="str">
        <f>IF($B74="","",IF(CE74&lt;(SUM($BW74:$CH74)*Data!$B$170),Data!$B$171,100%))</f>
        <v/>
      </c>
      <c r="CS74" s="85" t="str">
        <f>IF($B74="","",IF(CF74&lt;(SUM($BW74:$CH74)*Data!$B$170),Data!$B$171,100%))</f>
        <v/>
      </c>
      <c r="CT74" s="85" t="str">
        <f>IF($B74="","",IF(CG74&lt;(SUM($BW74:$CH74)*Data!$B$170),Data!$B$171,100%))</f>
        <v/>
      </c>
      <c r="CU74" s="85" t="str">
        <f>IF($B74="","",IF(CH74&lt;(SUM($BW74:$CH74)*Data!$B$170),Data!$B$171,100%))</f>
        <v/>
      </c>
      <c r="CV74" s="39"/>
      <c r="CW74" s="24" t="str">
        <f t="shared" ref="CW74:CW108" si="218">IF($B74="","",O74*CJ74)</f>
        <v/>
      </c>
      <c r="CX74" s="24" t="str">
        <f t="shared" ref="CX74:CX108" si="219">IF($B74="","",P74*CK74)</f>
        <v/>
      </c>
      <c r="CY74" s="24" t="str">
        <f t="shared" ref="CY74:CY108" si="220">IF($B74="","",Q74*CL74)</f>
        <v/>
      </c>
      <c r="CZ74" s="24" t="str">
        <f t="shared" ref="CZ74:CZ108" si="221">IF($B74="","",R74*CM74)</f>
        <v/>
      </c>
      <c r="DA74" s="24" t="str">
        <f t="shared" ref="DA74:DA108" si="222">IF($B74="","",S74*CN74)</f>
        <v/>
      </c>
      <c r="DB74" s="24" t="str">
        <f t="shared" ref="DB74:DB108" si="223">IF($B74="","",T74*CO74)</f>
        <v/>
      </c>
      <c r="DC74" s="24" t="str">
        <f t="shared" ref="DC74:DC108" si="224">IF($B74="","",U74*CP74)</f>
        <v/>
      </c>
      <c r="DD74" s="24" t="str">
        <f t="shared" ref="DD74:DD108" si="225">IF($B74="","",V74*CQ74)</f>
        <v/>
      </c>
      <c r="DE74" s="24" t="str">
        <f t="shared" ref="DE74:DE108" si="226">IF($B74="","",W74*CR74)</f>
        <v/>
      </c>
      <c r="DF74" s="24" t="str">
        <f t="shared" ref="DF74:DF108" si="227">IF($B74="","",X74*CS74)</f>
        <v/>
      </c>
      <c r="DG74" s="24" t="str">
        <f t="shared" ref="DG74:DG108" si="228">IF($B74="","",Y74*CT74)</f>
        <v/>
      </c>
      <c r="DH74" s="24" t="str">
        <f t="shared" ref="DH74:DH108" si="229">IF($B74="","",Z74*CU74)</f>
        <v/>
      </c>
      <c r="DI74" s="24" t="str">
        <f t="shared" ref="DI74:DI108" si="230">IF($B74="","",AA74*CJ74)</f>
        <v/>
      </c>
      <c r="DJ74" s="24" t="str">
        <f t="shared" ref="DJ74:DJ108" si="231">IF($B74="","",AB74*CK74)</f>
        <v/>
      </c>
      <c r="DK74" s="24" t="str">
        <f t="shared" ref="DK74:DK108" si="232">IF($B74="","",AC74*CL74)</f>
        <v/>
      </c>
      <c r="DL74" s="24" t="str">
        <f t="shared" ref="DL74:DL108" si="233">IF($B74="","",AD74*CM74)</f>
        <v/>
      </c>
      <c r="DM74" s="24" t="str">
        <f t="shared" ref="DM74:DM108" si="234">IF($B74="","",AE74*CN74)</f>
        <v/>
      </c>
      <c r="DN74" s="24" t="str">
        <f t="shared" ref="DN74:DN108" si="235">IF($B74="","",AF74*CO74)</f>
        <v/>
      </c>
      <c r="DO74" s="24" t="str">
        <f t="shared" ref="DO74:DO108" si="236">IF($B74="","",AG74*CP74)</f>
        <v/>
      </c>
      <c r="DP74" s="24" t="str">
        <f t="shared" ref="DP74:DP108" si="237">IF($B74="","",AH74*CQ74)</f>
        <v/>
      </c>
      <c r="DQ74" s="24" t="str">
        <f t="shared" ref="DQ74:DQ108" si="238">IF($B74="","",AI74*CR74)</f>
        <v/>
      </c>
      <c r="DR74" s="24" t="str">
        <f t="shared" ref="DR74:DR108" si="239">IF($B74="","",AJ74*CS74)</f>
        <v/>
      </c>
      <c r="DS74" s="24" t="str">
        <f t="shared" ref="DS74:DS108" si="240">IF($B74="","",AK74*CT74)</f>
        <v/>
      </c>
      <c r="DT74" s="24" t="str">
        <f t="shared" ref="DT74:DT108" si="241">IF($B74="","",AL74*CU74)</f>
        <v/>
      </c>
      <c r="DU74" s="24" t="str">
        <f t="shared" ref="DU74:DU108" si="242">IF($B74="","",AM74*CJ74)</f>
        <v/>
      </c>
      <c r="DV74" s="24" t="str">
        <f t="shared" ref="DV74:DV108" si="243">IF($B74="","",AN74*CK74)</f>
        <v/>
      </c>
      <c r="DW74" s="24" t="str">
        <f t="shared" ref="DW74:DW108" si="244">IF($B74="","",AO74*CL74)</f>
        <v/>
      </c>
      <c r="DX74" s="24" t="str">
        <f t="shared" ref="DX74:DX108" si="245">IF($B74="","",AP74*CM74)</f>
        <v/>
      </c>
      <c r="DY74" s="24" t="str">
        <f t="shared" ref="DY74:DY108" si="246">IF($B74="","",AQ74*CN74)</f>
        <v/>
      </c>
      <c r="DZ74" s="24" t="str">
        <f t="shared" ref="DZ74:DZ108" si="247">IF($B74="","",AR74*CO74)</f>
        <v/>
      </c>
      <c r="EA74" s="24" t="str">
        <f t="shared" ref="EA74:EA108" si="248">IF($B74="","",AS74*CP74)</f>
        <v/>
      </c>
      <c r="EB74" s="24" t="str">
        <f t="shared" ref="EB74:EB108" si="249">IF($B74="","",AT74*CQ74)</f>
        <v/>
      </c>
      <c r="EC74" s="24" t="str">
        <f t="shared" ref="EC74:EC108" si="250">IF($B74="","",AU74*CR74)</f>
        <v/>
      </c>
      <c r="ED74" s="24" t="str">
        <f t="shared" ref="ED74:ED108" si="251">IF($B74="","",AV74*CS74)</f>
        <v/>
      </c>
      <c r="EE74" s="24" t="str">
        <f t="shared" ref="EE74:EE108" si="252">IF($B74="","",AW74*CT74)</f>
        <v/>
      </c>
      <c r="EF74" s="24" t="str">
        <f t="shared" ref="EF74:EF108" si="253">IF($B74="","",AX74*CU74)</f>
        <v/>
      </c>
      <c r="EG74" s="24" t="str">
        <f t="shared" si="130"/>
        <v/>
      </c>
      <c r="EH74" s="24" t="str">
        <f t="shared" si="131"/>
        <v/>
      </c>
      <c r="EI74" s="85" t="str">
        <f t="shared" si="169"/>
        <v/>
      </c>
      <c r="EJ74" s="85" t="str">
        <f>IF($B74="","",MAX(0,EI74-Data!$B$166))</f>
        <v/>
      </c>
      <c r="EK74" s="88" t="str">
        <f>IF($B74="","",IF($EJ74&gt;0,
AY74*($EG74*Data!$B$166/$EH74),
AY74))</f>
        <v/>
      </c>
      <c r="EL74" s="88" t="str">
        <f>IF($B74="","",IF($EJ74&gt;0,
AZ74*($EG74*Data!$B$166/$EH74),
AZ74))</f>
        <v/>
      </c>
      <c r="EM74" s="88" t="str">
        <f>IF($B74="","",IF($EJ74&gt;0,
BA74*($EG74*Data!$B$166/$EH74),
BA74))</f>
        <v/>
      </c>
      <c r="EN74" s="88" t="str">
        <f>IF($B74="","",IF($EJ74&gt;0,
BB74*($EG74*Data!$B$166/$EH74),
BB74))</f>
        <v/>
      </c>
      <c r="EO74" s="88" t="str">
        <f>IF($B74="","",IF($EJ74&gt;0,
BC74*($EG74*Data!$B$166/$EH74),
BC74))</f>
        <v/>
      </c>
      <c r="EP74" s="88" t="str">
        <f>IF($B74="","",IF($EJ74&gt;0,
BD74*($EG74*Data!$B$166/$EH74),
BD74))</f>
        <v/>
      </c>
      <c r="EQ74" s="88" t="str">
        <f>IF($B74="","",IF($EJ74&gt;0,
BE74*($EG74*Data!$B$166/$EH74),
BE74))</f>
        <v/>
      </c>
      <c r="ER74" s="88" t="str">
        <f>IF($B74="","",IF($EJ74&gt;0,
BF74*($EG74*Data!$B$166/$EH74),
BF74))</f>
        <v/>
      </c>
      <c r="ES74" s="88" t="str">
        <f>IF($B74="","",IF($EJ74&gt;0,
BG74*($EG74*Data!$B$166/$EH74),
BG74))</f>
        <v/>
      </c>
      <c r="ET74" s="88" t="str">
        <f>IF($B74="","",IF($EJ74&gt;0,
BH74*($EG74*Data!$B$166/$EH74),
BH74))</f>
        <v/>
      </c>
      <c r="EU74" s="88" t="str">
        <f>IF($B74="","",IF($EJ74&gt;0,
BI74*($EG74*Data!$B$166/$EH74),
BI74))</f>
        <v/>
      </c>
      <c r="EV74" s="88" t="str">
        <f>IF($B74="","",IF($EJ74&gt;0,
BJ74*($EG74*Data!$B$166/$EH74),
BJ74))</f>
        <v/>
      </c>
      <c r="EW74" s="88" t="str">
        <f t="shared" ref="EW74:EW108" si="254">IF($B74="","",SUM(EK74:EV74))</f>
        <v/>
      </c>
      <c r="EX74" s="85" t="str">
        <f t="shared" ref="EX74:EX108" si="255">IF($B74="","",EW74/EG74)</f>
        <v/>
      </c>
      <c r="EY74" s="24" t="str">
        <f t="shared" si="170"/>
        <v/>
      </c>
      <c r="EZ74" s="24" t="str">
        <f t="shared" si="171"/>
        <v/>
      </c>
      <c r="FA74" s="24" t="str">
        <f t="shared" si="172"/>
        <v/>
      </c>
      <c r="FB74" s="24" t="str">
        <f t="shared" si="173"/>
        <v/>
      </c>
      <c r="FC74" s="24" t="str">
        <f t="shared" si="174"/>
        <v/>
      </c>
      <c r="FD74" s="24" t="str">
        <f t="shared" si="175"/>
        <v/>
      </c>
      <c r="FE74" s="24" t="str">
        <f t="shared" si="176"/>
        <v/>
      </c>
      <c r="FF74" s="24" t="str">
        <f t="shared" si="177"/>
        <v/>
      </c>
      <c r="FG74" s="24" t="str">
        <f t="shared" si="178"/>
        <v/>
      </c>
      <c r="FH74" s="24" t="str">
        <f t="shared" si="179"/>
        <v/>
      </c>
      <c r="FI74" s="24" t="str">
        <f t="shared" si="180"/>
        <v/>
      </c>
      <c r="FJ74" s="24" t="str">
        <f t="shared" si="181"/>
        <v/>
      </c>
      <c r="FK74" s="24" t="str">
        <f t="shared" si="182"/>
        <v/>
      </c>
      <c r="FL74" s="24" t="str">
        <f t="shared" si="183"/>
        <v/>
      </c>
      <c r="FM74" s="24" t="str">
        <f t="shared" si="184"/>
        <v/>
      </c>
      <c r="FN74" s="24" t="str">
        <f t="shared" si="185"/>
        <v/>
      </c>
      <c r="FO74" s="24" t="str">
        <f t="shared" si="186"/>
        <v/>
      </c>
      <c r="FP74" s="24" t="str">
        <f t="shared" si="187"/>
        <v/>
      </c>
      <c r="FQ74" s="24" t="str">
        <f t="shared" si="188"/>
        <v/>
      </c>
      <c r="FR74" s="24" t="str">
        <f t="shared" si="189"/>
        <v/>
      </c>
      <c r="FS74" s="24" t="str">
        <f t="shared" si="190"/>
        <v/>
      </c>
      <c r="FT74" s="24" t="str">
        <f t="shared" si="191"/>
        <v/>
      </c>
      <c r="FU74" s="24" t="str">
        <f t="shared" si="192"/>
        <v/>
      </c>
      <c r="FV74" s="24" t="str">
        <f t="shared" si="193"/>
        <v/>
      </c>
      <c r="FW74" s="24" t="str">
        <f t="shared" si="194"/>
        <v/>
      </c>
      <c r="FX74" s="24" t="str">
        <f t="shared" si="195"/>
        <v/>
      </c>
      <c r="FY74" s="24" t="str">
        <f t="shared" si="196"/>
        <v/>
      </c>
      <c r="FZ74" s="24" t="str">
        <f t="shared" si="197"/>
        <v/>
      </c>
      <c r="GA74" s="24" t="str">
        <f t="shared" si="198"/>
        <v/>
      </c>
      <c r="GB74" s="24" t="str">
        <f t="shared" si="199"/>
        <v/>
      </c>
      <c r="GC74" s="24" t="str">
        <f t="shared" si="200"/>
        <v/>
      </c>
      <c r="GD74" s="24" t="str">
        <f t="shared" si="201"/>
        <v/>
      </c>
      <c r="GE74" s="24" t="str">
        <f t="shared" si="202"/>
        <v/>
      </c>
      <c r="GF74" s="24" t="str">
        <f t="shared" si="203"/>
        <v/>
      </c>
      <c r="GG74" s="24" t="str">
        <f t="shared" si="204"/>
        <v/>
      </c>
      <c r="GH74" s="24" t="str">
        <f t="shared" si="205"/>
        <v/>
      </c>
    </row>
    <row r="75" spans="2:190" s="17" customFormat="1" ht="19.899999999999999" customHeight="1">
      <c r="B75" s="16" t="str">
        <f>IF('3 INPUT SAP DATA'!H79="","",'3 INPUT SAP DATA'!H79)</f>
        <v/>
      </c>
      <c r="C75" s="176" t="str">
        <f>IF($B75="", "", Data!D$22 - INDEX(SAP10TableU1, MATCH('3 INPUT SAP DATA'!$C$6, Data!$C$26:$C$47, 0), MATCH(SHD!BW$8, Data!$D$25:$O$25, 0)))</f>
        <v/>
      </c>
      <c r="D75" s="176" t="str">
        <f>IF($B75="", "", Data!E$22 - INDEX(SAP10TableU1, MATCH('3 INPUT SAP DATA'!$C$6, Data!$C$26:$C$47, 0), MATCH(SHD!BX$8, Data!$D$25:$O$25, 0)))</f>
        <v/>
      </c>
      <c r="E75" s="176" t="str">
        <f>IF($B75="", "", Data!F$22 - INDEX(SAP10TableU1, MATCH('3 INPUT SAP DATA'!$C$6, Data!$C$26:$C$47, 0), MATCH(SHD!BY$8, Data!$D$25:$O$25, 0)))</f>
        <v/>
      </c>
      <c r="F75" s="176" t="str">
        <f>IF($B75="", "", Data!G$22 - INDEX(SAP10TableU1, MATCH('3 INPUT SAP DATA'!$C$6, Data!$C$26:$C$47, 0), MATCH(SHD!BZ$8, Data!$D$25:$O$25, 0)))</f>
        <v/>
      </c>
      <c r="G75" s="176" t="str">
        <f>IF($B75="", "", Data!H$22 - INDEX(SAP10TableU1, MATCH('3 INPUT SAP DATA'!$C$6, Data!$C$26:$C$47, 0), MATCH(SHD!CA$8, Data!$D$25:$O$25, 0)))</f>
        <v/>
      </c>
      <c r="H75" s="176" t="str">
        <f>IF($B75="", "", Data!I$22 - INDEX(SAP10TableU1, MATCH('3 INPUT SAP DATA'!$C$6, Data!$C$26:$C$47, 0), MATCH(SHD!CB$8, Data!$D$25:$O$25, 0)))</f>
        <v/>
      </c>
      <c r="I75" s="176" t="str">
        <f>IF($B75="", "", Data!J$22 - INDEX(SAP10TableU1, MATCH('3 INPUT SAP DATA'!$C$6, Data!$C$26:$C$47, 0), MATCH(SHD!CC$8, Data!$D$25:$O$25, 0)))</f>
        <v/>
      </c>
      <c r="J75" s="176" t="str">
        <f>IF($B75="", "", Data!K$22 - INDEX(SAP10TableU1, MATCH('3 INPUT SAP DATA'!$C$6, Data!$C$26:$C$47, 0), MATCH(SHD!CD$8, Data!$D$25:$O$25, 0)))</f>
        <v/>
      </c>
      <c r="K75" s="176" t="str">
        <f>IF($B75="", "", Data!L$22 - INDEX(SAP10TableU1, MATCH('3 INPUT SAP DATA'!$C$6, Data!$C$26:$C$47, 0), MATCH(SHD!CE$8, Data!$D$25:$O$25, 0)))</f>
        <v/>
      </c>
      <c r="L75" s="176" t="str">
        <f>IF($B75="", "", Data!M$22 - INDEX(SAP10TableU1, MATCH('3 INPUT SAP DATA'!$C$6, Data!$C$26:$C$47, 0), MATCH(SHD!CF$8, Data!$D$25:$O$25, 0)))</f>
        <v/>
      </c>
      <c r="M75" s="176" t="str">
        <f>IF($B75="", "", Data!N$22 - INDEX(SAP10TableU1, MATCH('3 INPUT SAP DATA'!$C$6, Data!$C$26:$C$47, 0), MATCH(SHD!CG$8, Data!$D$25:$O$25, 0)))</f>
        <v/>
      </c>
      <c r="N75" s="176" t="str">
        <f>IF($B75="", "", Data!O$22 - INDEX(SAP10TableU1, MATCH('3 INPUT SAP DATA'!$C$6, Data!$C$26:$C$47, 0), MATCH(SHD!CH$8, Data!$D$25:$O$25, 0)))</f>
        <v/>
      </c>
      <c r="O75" s="24" t="str">
        <f>IF($B75="","",'Infiltration &amp; Ventilation'!H75*0.33*'Infiltration &amp; Ventilation'!$D75*C75*0.024*Data!D$18)</f>
        <v/>
      </c>
      <c r="P75" s="24" t="str">
        <f>IF($B75="","",'Infiltration &amp; Ventilation'!I75*0.33*'Infiltration &amp; Ventilation'!$D75*D75*0.024*Data!E$18)</f>
        <v/>
      </c>
      <c r="Q75" s="24" t="str">
        <f>IF($B75="","",'Infiltration &amp; Ventilation'!J75*0.33*'Infiltration &amp; Ventilation'!$D75*E75*0.024*Data!F$18)</f>
        <v/>
      </c>
      <c r="R75" s="24" t="str">
        <f>IF($B75="","",'Infiltration &amp; Ventilation'!K75*0.33*'Infiltration &amp; Ventilation'!$D75*F75*0.024*Data!G$18)</f>
        <v/>
      </c>
      <c r="S75" s="24" t="str">
        <f>IF($B75="","",'Infiltration &amp; Ventilation'!L75*0.33*'Infiltration &amp; Ventilation'!$D75*G75*0.024*Data!H$18)</f>
        <v/>
      </c>
      <c r="T75" s="24" t="str">
        <f>IF($B75="","",'Infiltration &amp; Ventilation'!M75*0.33*'Infiltration &amp; Ventilation'!$D75*H75*0.024*Data!I$18)</f>
        <v/>
      </c>
      <c r="U75" s="24" t="str">
        <f>IF($B75="","",'Infiltration &amp; Ventilation'!N75*0.33*'Infiltration &amp; Ventilation'!$D75*I75*0.024*Data!J$18)</f>
        <v/>
      </c>
      <c r="V75" s="24" t="str">
        <f>IF($B75="","",'Infiltration &amp; Ventilation'!O75*0.33*'Infiltration &amp; Ventilation'!$D75*J75*0.024*Data!K$18)</f>
        <v/>
      </c>
      <c r="W75" s="24" t="str">
        <f>IF($B75="","",'Infiltration &amp; Ventilation'!P75*0.33*'Infiltration &amp; Ventilation'!$D75*K75*0.024*Data!L$18)</f>
        <v/>
      </c>
      <c r="X75" s="24" t="str">
        <f>IF($B75="","",'Infiltration &amp; Ventilation'!Q75*0.33*'Infiltration &amp; Ventilation'!$D75*L75*0.024*Data!M$18)</f>
        <v/>
      </c>
      <c r="Y75" s="24" t="str">
        <f>IF($B75="","",'Infiltration &amp; Ventilation'!R75*0.33*'Infiltration &amp; Ventilation'!$D75*M75*0.024*Data!N$18)</f>
        <v/>
      </c>
      <c r="Z75" s="24" t="str">
        <f>IF($B75="","",'Infiltration &amp; Ventilation'!S75*0.33*'Infiltration &amp; Ventilation'!$D75*N75*0.024*Data!O$18)</f>
        <v/>
      </c>
      <c r="AA75" s="24" t="str">
        <f>IF($B75="","",'Infiltration &amp; Ventilation'!T75*0.33*'Infiltration &amp; Ventilation'!$D75*C75*0.024*Data!D$18*(100%+Data!$B$162))</f>
        <v/>
      </c>
      <c r="AB75" s="24" t="str">
        <f>IF($B75="","",'Infiltration &amp; Ventilation'!U75*0.33*'Infiltration &amp; Ventilation'!$D75*D75*0.024*Data!E$18*(100%+Data!$B$162))</f>
        <v/>
      </c>
      <c r="AC75" s="24" t="str">
        <f>IF($B75="","",'Infiltration &amp; Ventilation'!V75*0.33*'Infiltration &amp; Ventilation'!$D75*E75*0.024*Data!F$18*(100%+Data!$B$162))</f>
        <v/>
      </c>
      <c r="AD75" s="24" t="str">
        <f>IF($B75="","",'Infiltration &amp; Ventilation'!W75*0.33*'Infiltration &amp; Ventilation'!$D75*F75*0.024*Data!G$18*(100%+Data!$B$162))</f>
        <v/>
      </c>
      <c r="AE75" s="24" t="str">
        <f>IF($B75="","",'Infiltration &amp; Ventilation'!X75*0.33*'Infiltration &amp; Ventilation'!$D75*G75*0.024*Data!H$18*(100%+Data!$B$162))</f>
        <v/>
      </c>
      <c r="AF75" s="24" t="str">
        <f>IF($B75="","",'Infiltration &amp; Ventilation'!Y75*0.33*'Infiltration &amp; Ventilation'!$D75*H75*0.024*Data!I$18*(100%+Data!$B$162))</f>
        <v/>
      </c>
      <c r="AG75" s="24" t="str">
        <f>IF($B75="","",'Infiltration &amp; Ventilation'!Z75*0.33*'Infiltration &amp; Ventilation'!$D75*I75*0.024*Data!J$18*(100%+Data!$B$162))</f>
        <v/>
      </c>
      <c r="AH75" s="24" t="str">
        <f>IF($B75="","",'Infiltration &amp; Ventilation'!AA75*0.33*'Infiltration &amp; Ventilation'!$D75*J75*0.024*Data!K$18*(100%+Data!$B$162))</f>
        <v/>
      </c>
      <c r="AI75" s="24" t="str">
        <f>IF($B75="","",'Infiltration &amp; Ventilation'!AB75*0.33*'Infiltration &amp; Ventilation'!$D75*K75*0.024*Data!L$18*(100%+Data!$B$162))</f>
        <v/>
      </c>
      <c r="AJ75" s="24" t="str">
        <f>IF($B75="","",'Infiltration &amp; Ventilation'!AC75*0.33*'Infiltration &amp; Ventilation'!$D75*L75*0.024*Data!M$18*(100%+Data!$B$162))</f>
        <v/>
      </c>
      <c r="AK75" s="24" t="str">
        <f>IF($B75="","",'Infiltration &amp; Ventilation'!AD75*0.33*'Infiltration &amp; Ventilation'!$D75*M75*0.024*Data!N$18*(100%+Data!$B$162))</f>
        <v/>
      </c>
      <c r="AL75" s="24" t="str">
        <f>IF($B75="","",'Infiltration &amp; Ventilation'!AE75*0.33*'Infiltration &amp; Ventilation'!$D75*N75*0.024*Data!O$18*(100%+Data!$B$162))</f>
        <v/>
      </c>
      <c r="AM75" s="24" t="str">
        <f>IF($B75="","",'3 INPUT SAP DATA'!$U79*C75*0.024*Data!D$18*(100%+Data!$B$152))</f>
        <v/>
      </c>
      <c r="AN75" s="24" t="str">
        <f>IF($B75="","",'3 INPUT SAP DATA'!$U79*D75*0.024*Data!E$18*(100%+Data!$B$152))</f>
        <v/>
      </c>
      <c r="AO75" s="24" t="str">
        <f>IF($B75="","",'3 INPUT SAP DATA'!$U79*E75*0.024*Data!F$18*(100%+Data!$B$152))</f>
        <v/>
      </c>
      <c r="AP75" s="24" t="str">
        <f>IF($B75="","",'3 INPUT SAP DATA'!$U79*F75*0.024*Data!G$18*(100%+Data!$B$152))</f>
        <v/>
      </c>
      <c r="AQ75" s="24" t="str">
        <f>IF($B75="","",'3 INPUT SAP DATA'!$U79*G75*0.024*Data!H$18*(100%+Data!$B$152))</f>
        <v/>
      </c>
      <c r="AR75" s="24" t="str">
        <f>IF($B75="","",'3 INPUT SAP DATA'!$U79*H75*0.024*Data!I$18*(100%+Data!$B$152))</f>
        <v/>
      </c>
      <c r="AS75" s="24" t="str">
        <f>IF($B75="","",'3 INPUT SAP DATA'!$U79*I75*0.024*Data!J$18*(100%+Data!$B$152))</f>
        <v/>
      </c>
      <c r="AT75" s="24" t="str">
        <f>IF($B75="","",'3 INPUT SAP DATA'!$U79*J75*0.024*Data!K$18*(100%+Data!$B$152))</f>
        <v/>
      </c>
      <c r="AU75" s="24" t="str">
        <f>IF($B75="","",'3 INPUT SAP DATA'!$U79*K75*0.024*Data!L$18*(100%+Data!$B$152))</f>
        <v/>
      </c>
      <c r="AV75" s="24" t="str">
        <f>IF($B75="","",'3 INPUT SAP DATA'!$U79*L75*0.024*Data!M$18*(100%+Data!$B$152))</f>
        <v/>
      </c>
      <c r="AW75" s="24" t="str">
        <f>IF($B75="","",'3 INPUT SAP DATA'!$U79*M75*0.024*Data!N$18*(100%+Data!$B$152))</f>
        <v/>
      </c>
      <c r="AX75" s="24" t="str">
        <f>IF($B75="","",'3 INPUT SAP DATA'!$U79*N75*0.024*Data!O$18*(100%+Data!$B$152))</f>
        <v/>
      </c>
      <c r="AY75" s="24" t="str">
        <f>IF($B75="","",'3 INPUT SAP DATA'!V79*0.024*Data!D$18*Utilisation!BK75)</f>
        <v/>
      </c>
      <c r="AZ75" s="24" t="str">
        <f>IF($B75="","",'3 INPUT SAP DATA'!W79*0.024*Data!E$18*Utilisation!BL75)</f>
        <v/>
      </c>
      <c r="BA75" s="24" t="str">
        <f>IF($B75="","",'3 INPUT SAP DATA'!X79*0.024*Data!F$18*Utilisation!BM75)</f>
        <v/>
      </c>
      <c r="BB75" s="24" t="str">
        <f>IF($B75="","",'3 INPUT SAP DATA'!Y79*0.024*Data!G$18*Utilisation!BN75)</f>
        <v/>
      </c>
      <c r="BC75" s="24" t="str">
        <f>IF($B75="","",'3 INPUT SAP DATA'!Z79*0.024*Data!H$18*Utilisation!BO75)</f>
        <v/>
      </c>
      <c r="BD75" s="24" t="str">
        <f>IF($B75="","",'3 INPUT SAP DATA'!AA79*0.024*Data!I$18*Utilisation!BP75)</f>
        <v/>
      </c>
      <c r="BE75" s="24" t="str">
        <f>IF($B75="","",'3 INPUT SAP DATA'!AB79*0.024*Data!J$18*Utilisation!BQ75)</f>
        <v/>
      </c>
      <c r="BF75" s="24" t="str">
        <f>IF($B75="","",'3 INPUT SAP DATA'!AC79*0.024*Data!K$18*Utilisation!BR75)</f>
        <v/>
      </c>
      <c r="BG75" s="24" t="str">
        <f>IF($B75="","",'3 INPUT SAP DATA'!AD79*0.024*Data!L$18*Utilisation!BS75)</f>
        <v/>
      </c>
      <c r="BH75" s="24" t="str">
        <f>IF($B75="","",'3 INPUT SAP DATA'!AE79*0.024*Data!M$18*Utilisation!BT75)</f>
        <v/>
      </c>
      <c r="BI75" s="24" t="str">
        <f>IF($B75="","",'3 INPUT SAP DATA'!AF79*0.024*Data!N$18*Utilisation!BU75)</f>
        <v/>
      </c>
      <c r="BJ75" s="24" t="str">
        <f>IF($B75="","",'3 INPUT SAP DATA'!AG79*0.024*Data!O$18*Utilisation!BV75)</f>
        <v/>
      </c>
      <c r="BK75" s="24" t="str">
        <f>IF($B75="","",IHG!CI76*0.024*Data!D$18*Utilisation!BK75)</f>
        <v/>
      </c>
      <c r="BL75" s="24" t="str">
        <f>IF($B75="","",IHG!CJ76*0.024*Data!E$18*Utilisation!BL75)</f>
        <v/>
      </c>
      <c r="BM75" s="24" t="str">
        <f>IF($B75="","",IHG!CK76*0.024*Data!F$18*Utilisation!BM75)</f>
        <v/>
      </c>
      <c r="BN75" s="24" t="str">
        <f>IF($B75="","",IHG!CL76*0.024*Data!G$18*Utilisation!BN75)</f>
        <v/>
      </c>
      <c r="BO75" s="24" t="str">
        <f>IF($B75="","",IHG!CM76*0.024*Data!H$18*Utilisation!BO75)</f>
        <v/>
      </c>
      <c r="BP75" s="24" t="str">
        <f>IF($B75="","",IHG!CN76*0.024*Data!I$18*Utilisation!BP75)</f>
        <v/>
      </c>
      <c r="BQ75" s="24" t="str">
        <f>IF($B75="","",IHG!CO76*0.024*Data!J$18*Utilisation!BQ75)</f>
        <v/>
      </c>
      <c r="BR75" s="24" t="str">
        <f>IF($B75="","",IHG!CP76*0.024*Data!K$18*Utilisation!BR75)</f>
        <v/>
      </c>
      <c r="BS75" s="24" t="str">
        <f>IF($B75="","",IHG!CQ76*0.024*Data!L$18*Utilisation!BS75)</f>
        <v/>
      </c>
      <c r="BT75" s="24" t="str">
        <f>IF($B75="","",IHG!CR76*0.024*Data!M$18*Utilisation!BT75)</f>
        <v/>
      </c>
      <c r="BU75" s="24" t="str">
        <f>IF($B75="","",IHG!CS76*0.024*Data!N$18*Utilisation!BU75)</f>
        <v/>
      </c>
      <c r="BV75" s="24" t="str">
        <f>IF($B75="","",IHG!CT76*0.024*Data!O$18*Utilisation!BV75)</f>
        <v/>
      </c>
      <c r="BW75" s="24" t="str">
        <f t="shared" si="206"/>
        <v/>
      </c>
      <c r="BX75" s="24" t="str">
        <f t="shared" si="207"/>
        <v/>
      </c>
      <c r="BY75" s="24" t="str">
        <f t="shared" si="208"/>
        <v/>
      </c>
      <c r="BZ75" s="24" t="str">
        <f t="shared" si="209"/>
        <v/>
      </c>
      <c r="CA75" s="24" t="str">
        <f t="shared" si="210"/>
        <v/>
      </c>
      <c r="CB75" s="24" t="str">
        <f t="shared" si="211"/>
        <v/>
      </c>
      <c r="CC75" s="24" t="str">
        <f t="shared" si="212"/>
        <v/>
      </c>
      <c r="CD75" s="24" t="str">
        <f t="shared" si="213"/>
        <v/>
      </c>
      <c r="CE75" s="24" t="str">
        <f t="shared" si="214"/>
        <v/>
      </c>
      <c r="CF75" s="24" t="str">
        <f t="shared" si="215"/>
        <v/>
      </c>
      <c r="CG75" s="24" t="str">
        <f t="shared" si="216"/>
        <v/>
      </c>
      <c r="CH75" s="24" t="str">
        <f t="shared" si="217"/>
        <v/>
      </c>
      <c r="CI75" s="36"/>
      <c r="CJ75" s="85" t="str">
        <f>IF($B75="","",IF(BW75&lt;(SUM($BW75:$CH75)*Data!$B$170),Data!$B$171,100%))</f>
        <v/>
      </c>
      <c r="CK75" s="85" t="str">
        <f>IF($B75="","",IF(BX75&lt;(SUM($BW75:$CH75)*Data!$B$170),Data!$B$171,100%))</f>
        <v/>
      </c>
      <c r="CL75" s="85" t="str">
        <f>IF($B75="","",IF(BY75&lt;(SUM($BW75:$CH75)*Data!$B$170),Data!$B$171,100%))</f>
        <v/>
      </c>
      <c r="CM75" s="85" t="str">
        <f>IF($B75="","",IF(BZ75&lt;(SUM($BW75:$CH75)*Data!$B$170),Data!$B$171,100%))</f>
        <v/>
      </c>
      <c r="CN75" s="85" t="str">
        <f>IF($B75="","",IF(CA75&lt;(SUM($BW75:$CH75)*Data!$B$170),Data!$B$171,100%))</f>
        <v/>
      </c>
      <c r="CO75" s="85" t="str">
        <f>IF($B75="","",IF(CB75&lt;(SUM($BW75:$CH75)*Data!$B$170),Data!$B$171,100%))</f>
        <v/>
      </c>
      <c r="CP75" s="85" t="str">
        <f>IF($B75="","",IF(CC75&lt;(SUM($BW75:$CH75)*Data!$B$170),Data!$B$171,100%))</f>
        <v/>
      </c>
      <c r="CQ75" s="85" t="str">
        <f>IF($B75="","",IF(CD75&lt;(SUM($BW75:$CH75)*Data!$B$170),Data!$B$171,100%))</f>
        <v/>
      </c>
      <c r="CR75" s="85" t="str">
        <f>IF($B75="","",IF(CE75&lt;(SUM($BW75:$CH75)*Data!$B$170),Data!$B$171,100%))</f>
        <v/>
      </c>
      <c r="CS75" s="85" t="str">
        <f>IF($B75="","",IF(CF75&lt;(SUM($BW75:$CH75)*Data!$B$170),Data!$B$171,100%))</f>
        <v/>
      </c>
      <c r="CT75" s="85" t="str">
        <f>IF($B75="","",IF(CG75&lt;(SUM($BW75:$CH75)*Data!$B$170),Data!$B$171,100%))</f>
        <v/>
      </c>
      <c r="CU75" s="85" t="str">
        <f>IF($B75="","",IF(CH75&lt;(SUM($BW75:$CH75)*Data!$B$170),Data!$B$171,100%))</f>
        <v/>
      </c>
      <c r="CV75" s="39"/>
      <c r="CW75" s="24" t="str">
        <f t="shared" si="218"/>
        <v/>
      </c>
      <c r="CX75" s="24" t="str">
        <f t="shared" si="219"/>
        <v/>
      </c>
      <c r="CY75" s="24" t="str">
        <f t="shared" si="220"/>
        <v/>
      </c>
      <c r="CZ75" s="24" t="str">
        <f t="shared" si="221"/>
        <v/>
      </c>
      <c r="DA75" s="24" t="str">
        <f t="shared" si="222"/>
        <v/>
      </c>
      <c r="DB75" s="24" t="str">
        <f t="shared" si="223"/>
        <v/>
      </c>
      <c r="DC75" s="24" t="str">
        <f t="shared" si="224"/>
        <v/>
      </c>
      <c r="DD75" s="24" t="str">
        <f t="shared" si="225"/>
        <v/>
      </c>
      <c r="DE75" s="24" t="str">
        <f t="shared" si="226"/>
        <v/>
      </c>
      <c r="DF75" s="24" t="str">
        <f t="shared" si="227"/>
        <v/>
      </c>
      <c r="DG75" s="24" t="str">
        <f t="shared" si="228"/>
        <v/>
      </c>
      <c r="DH75" s="24" t="str">
        <f t="shared" si="229"/>
        <v/>
      </c>
      <c r="DI75" s="24" t="str">
        <f t="shared" si="230"/>
        <v/>
      </c>
      <c r="DJ75" s="24" t="str">
        <f t="shared" si="231"/>
        <v/>
      </c>
      <c r="DK75" s="24" t="str">
        <f t="shared" si="232"/>
        <v/>
      </c>
      <c r="DL75" s="24" t="str">
        <f t="shared" si="233"/>
        <v/>
      </c>
      <c r="DM75" s="24" t="str">
        <f t="shared" si="234"/>
        <v/>
      </c>
      <c r="DN75" s="24" t="str">
        <f t="shared" si="235"/>
        <v/>
      </c>
      <c r="DO75" s="24" t="str">
        <f t="shared" si="236"/>
        <v/>
      </c>
      <c r="DP75" s="24" t="str">
        <f t="shared" si="237"/>
        <v/>
      </c>
      <c r="DQ75" s="24" t="str">
        <f t="shared" si="238"/>
        <v/>
      </c>
      <c r="DR75" s="24" t="str">
        <f t="shared" si="239"/>
        <v/>
      </c>
      <c r="DS75" s="24" t="str">
        <f t="shared" si="240"/>
        <v/>
      </c>
      <c r="DT75" s="24" t="str">
        <f t="shared" si="241"/>
        <v/>
      </c>
      <c r="DU75" s="24" t="str">
        <f t="shared" si="242"/>
        <v/>
      </c>
      <c r="DV75" s="24" t="str">
        <f t="shared" si="243"/>
        <v/>
      </c>
      <c r="DW75" s="24" t="str">
        <f t="shared" si="244"/>
        <v/>
      </c>
      <c r="DX75" s="24" t="str">
        <f t="shared" si="245"/>
        <v/>
      </c>
      <c r="DY75" s="24" t="str">
        <f t="shared" si="246"/>
        <v/>
      </c>
      <c r="DZ75" s="24" t="str">
        <f t="shared" si="247"/>
        <v/>
      </c>
      <c r="EA75" s="24" t="str">
        <f t="shared" si="248"/>
        <v/>
      </c>
      <c r="EB75" s="24" t="str">
        <f t="shared" si="249"/>
        <v/>
      </c>
      <c r="EC75" s="24" t="str">
        <f t="shared" si="250"/>
        <v/>
      </c>
      <c r="ED75" s="24" t="str">
        <f t="shared" si="251"/>
        <v/>
      </c>
      <c r="EE75" s="24" t="str">
        <f t="shared" si="252"/>
        <v/>
      </c>
      <c r="EF75" s="24" t="str">
        <f t="shared" si="253"/>
        <v/>
      </c>
      <c r="EG75" s="24" t="str">
        <f t="shared" ref="EG75:EG108" si="256">IF($B75="","",SUM(CW75:EF75))</f>
        <v/>
      </c>
      <c r="EH75" s="24" t="str">
        <f t="shared" ref="EH75:EH108" si="257">IF($B75="","",SUM(AY75:BJ75))</f>
        <v/>
      </c>
      <c r="EI75" s="85" t="str">
        <f t="shared" si="169"/>
        <v/>
      </c>
      <c r="EJ75" s="85" t="str">
        <f>IF($B75="","",MAX(0,EI75-Data!$B$166))</f>
        <v/>
      </c>
      <c r="EK75" s="88" t="str">
        <f>IF($B75="","",IF($EJ75&gt;0,
AY75*($EG75*Data!$B$166/$EH75),
AY75))</f>
        <v/>
      </c>
      <c r="EL75" s="88" t="str">
        <f>IF($B75="","",IF($EJ75&gt;0,
AZ75*($EG75*Data!$B$166/$EH75),
AZ75))</f>
        <v/>
      </c>
      <c r="EM75" s="88" t="str">
        <f>IF($B75="","",IF($EJ75&gt;0,
BA75*($EG75*Data!$B$166/$EH75),
BA75))</f>
        <v/>
      </c>
      <c r="EN75" s="88" t="str">
        <f>IF($B75="","",IF($EJ75&gt;0,
BB75*($EG75*Data!$B$166/$EH75),
BB75))</f>
        <v/>
      </c>
      <c r="EO75" s="88" t="str">
        <f>IF($B75="","",IF($EJ75&gt;0,
BC75*($EG75*Data!$B$166/$EH75),
BC75))</f>
        <v/>
      </c>
      <c r="EP75" s="88" t="str">
        <f>IF($B75="","",IF($EJ75&gt;0,
BD75*($EG75*Data!$B$166/$EH75),
BD75))</f>
        <v/>
      </c>
      <c r="EQ75" s="88" t="str">
        <f>IF($B75="","",IF($EJ75&gt;0,
BE75*($EG75*Data!$B$166/$EH75),
BE75))</f>
        <v/>
      </c>
      <c r="ER75" s="88" t="str">
        <f>IF($B75="","",IF($EJ75&gt;0,
BF75*($EG75*Data!$B$166/$EH75),
BF75))</f>
        <v/>
      </c>
      <c r="ES75" s="88" t="str">
        <f>IF($B75="","",IF($EJ75&gt;0,
BG75*($EG75*Data!$B$166/$EH75),
BG75))</f>
        <v/>
      </c>
      <c r="ET75" s="88" t="str">
        <f>IF($B75="","",IF($EJ75&gt;0,
BH75*($EG75*Data!$B$166/$EH75),
BH75))</f>
        <v/>
      </c>
      <c r="EU75" s="88" t="str">
        <f>IF($B75="","",IF($EJ75&gt;0,
BI75*($EG75*Data!$B$166/$EH75),
BI75))</f>
        <v/>
      </c>
      <c r="EV75" s="88" t="str">
        <f>IF($B75="","",IF($EJ75&gt;0,
BJ75*($EG75*Data!$B$166/$EH75),
BJ75))</f>
        <v/>
      </c>
      <c r="EW75" s="88" t="str">
        <f t="shared" si="254"/>
        <v/>
      </c>
      <c r="EX75" s="85" t="str">
        <f t="shared" si="255"/>
        <v/>
      </c>
      <c r="EY75" s="24" t="str">
        <f t="shared" si="170"/>
        <v/>
      </c>
      <c r="EZ75" s="24" t="str">
        <f t="shared" si="171"/>
        <v/>
      </c>
      <c r="FA75" s="24" t="str">
        <f t="shared" si="172"/>
        <v/>
      </c>
      <c r="FB75" s="24" t="str">
        <f t="shared" si="173"/>
        <v/>
      </c>
      <c r="FC75" s="24" t="str">
        <f t="shared" si="174"/>
        <v/>
      </c>
      <c r="FD75" s="24" t="str">
        <f t="shared" si="175"/>
        <v/>
      </c>
      <c r="FE75" s="24" t="str">
        <f t="shared" si="176"/>
        <v/>
      </c>
      <c r="FF75" s="24" t="str">
        <f t="shared" si="177"/>
        <v/>
      </c>
      <c r="FG75" s="24" t="str">
        <f t="shared" si="178"/>
        <v/>
      </c>
      <c r="FH75" s="24" t="str">
        <f t="shared" si="179"/>
        <v/>
      </c>
      <c r="FI75" s="24" t="str">
        <f t="shared" si="180"/>
        <v/>
      </c>
      <c r="FJ75" s="24" t="str">
        <f t="shared" si="181"/>
        <v/>
      </c>
      <c r="FK75" s="24" t="str">
        <f t="shared" si="182"/>
        <v/>
      </c>
      <c r="FL75" s="24" t="str">
        <f t="shared" si="183"/>
        <v/>
      </c>
      <c r="FM75" s="24" t="str">
        <f t="shared" si="184"/>
        <v/>
      </c>
      <c r="FN75" s="24" t="str">
        <f t="shared" si="185"/>
        <v/>
      </c>
      <c r="FO75" s="24" t="str">
        <f t="shared" si="186"/>
        <v/>
      </c>
      <c r="FP75" s="24" t="str">
        <f t="shared" si="187"/>
        <v/>
      </c>
      <c r="FQ75" s="24" t="str">
        <f t="shared" si="188"/>
        <v/>
      </c>
      <c r="FR75" s="24" t="str">
        <f t="shared" si="189"/>
        <v/>
      </c>
      <c r="FS75" s="24" t="str">
        <f t="shared" si="190"/>
        <v/>
      </c>
      <c r="FT75" s="24" t="str">
        <f t="shared" si="191"/>
        <v/>
      </c>
      <c r="FU75" s="24" t="str">
        <f t="shared" si="192"/>
        <v/>
      </c>
      <c r="FV75" s="24" t="str">
        <f t="shared" si="193"/>
        <v/>
      </c>
      <c r="FW75" s="24" t="str">
        <f t="shared" si="194"/>
        <v/>
      </c>
      <c r="FX75" s="24" t="str">
        <f t="shared" si="195"/>
        <v/>
      </c>
      <c r="FY75" s="24" t="str">
        <f t="shared" si="196"/>
        <v/>
      </c>
      <c r="FZ75" s="24" t="str">
        <f t="shared" si="197"/>
        <v/>
      </c>
      <c r="GA75" s="24" t="str">
        <f t="shared" si="198"/>
        <v/>
      </c>
      <c r="GB75" s="24" t="str">
        <f t="shared" si="199"/>
        <v/>
      </c>
      <c r="GC75" s="24" t="str">
        <f t="shared" si="200"/>
        <v/>
      </c>
      <c r="GD75" s="24" t="str">
        <f t="shared" si="201"/>
        <v/>
      </c>
      <c r="GE75" s="24" t="str">
        <f t="shared" si="202"/>
        <v/>
      </c>
      <c r="GF75" s="24" t="str">
        <f t="shared" si="203"/>
        <v/>
      </c>
      <c r="GG75" s="24" t="str">
        <f t="shared" si="204"/>
        <v/>
      </c>
      <c r="GH75" s="24" t="str">
        <f t="shared" si="205"/>
        <v/>
      </c>
    </row>
    <row r="76" spans="2:190" s="17" customFormat="1" ht="19.899999999999999" customHeight="1">
      <c r="B76" s="16" t="str">
        <f>IF('3 INPUT SAP DATA'!H80="","",'3 INPUT SAP DATA'!H80)</f>
        <v/>
      </c>
      <c r="C76" s="176" t="str">
        <f>IF($B76="", "", Data!D$22 - INDEX(SAP10TableU1, MATCH('3 INPUT SAP DATA'!$C$6, Data!$C$26:$C$47, 0), MATCH(SHD!BW$8, Data!$D$25:$O$25, 0)))</f>
        <v/>
      </c>
      <c r="D76" s="176" t="str">
        <f>IF($B76="", "", Data!E$22 - INDEX(SAP10TableU1, MATCH('3 INPUT SAP DATA'!$C$6, Data!$C$26:$C$47, 0), MATCH(SHD!BX$8, Data!$D$25:$O$25, 0)))</f>
        <v/>
      </c>
      <c r="E76" s="176" t="str">
        <f>IF($B76="", "", Data!F$22 - INDEX(SAP10TableU1, MATCH('3 INPUT SAP DATA'!$C$6, Data!$C$26:$C$47, 0), MATCH(SHD!BY$8, Data!$D$25:$O$25, 0)))</f>
        <v/>
      </c>
      <c r="F76" s="176" t="str">
        <f>IF($B76="", "", Data!G$22 - INDEX(SAP10TableU1, MATCH('3 INPUT SAP DATA'!$C$6, Data!$C$26:$C$47, 0), MATCH(SHD!BZ$8, Data!$D$25:$O$25, 0)))</f>
        <v/>
      </c>
      <c r="G76" s="176" t="str">
        <f>IF($B76="", "", Data!H$22 - INDEX(SAP10TableU1, MATCH('3 INPUT SAP DATA'!$C$6, Data!$C$26:$C$47, 0), MATCH(SHD!CA$8, Data!$D$25:$O$25, 0)))</f>
        <v/>
      </c>
      <c r="H76" s="176" t="str">
        <f>IF($B76="", "", Data!I$22 - INDEX(SAP10TableU1, MATCH('3 INPUT SAP DATA'!$C$6, Data!$C$26:$C$47, 0), MATCH(SHD!CB$8, Data!$D$25:$O$25, 0)))</f>
        <v/>
      </c>
      <c r="I76" s="176" t="str">
        <f>IF($B76="", "", Data!J$22 - INDEX(SAP10TableU1, MATCH('3 INPUT SAP DATA'!$C$6, Data!$C$26:$C$47, 0), MATCH(SHD!CC$8, Data!$D$25:$O$25, 0)))</f>
        <v/>
      </c>
      <c r="J76" s="176" t="str">
        <f>IF($B76="", "", Data!K$22 - INDEX(SAP10TableU1, MATCH('3 INPUT SAP DATA'!$C$6, Data!$C$26:$C$47, 0), MATCH(SHD!CD$8, Data!$D$25:$O$25, 0)))</f>
        <v/>
      </c>
      <c r="K76" s="176" t="str">
        <f>IF($B76="", "", Data!L$22 - INDEX(SAP10TableU1, MATCH('3 INPUT SAP DATA'!$C$6, Data!$C$26:$C$47, 0), MATCH(SHD!CE$8, Data!$D$25:$O$25, 0)))</f>
        <v/>
      </c>
      <c r="L76" s="176" t="str">
        <f>IF($B76="", "", Data!M$22 - INDEX(SAP10TableU1, MATCH('3 INPUT SAP DATA'!$C$6, Data!$C$26:$C$47, 0), MATCH(SHD!CF$8, Data!$D$25:$O$25, 0)))</f>
        <v/>
      </c>
      <c r="M76" s="176" t="str">
        <f>IF($B76="", "", Data!N$22 - INDEX(SAP10TableU1, MATCH('3 INPUT SAP DATA'!$C$6, Data!$C$26:$C$47, 0), MATCH(SHD!CG$8, Data!$D$25:$O$25, 0)))</f>
        <v/>
      </c>
      <c r="N76" s="176" t="str">
        <f>IF($B76="", "", Data!O$22 - INDEX(SAP10TableU1, MATCH('3 INPUT SAP DATA'!$C$6, Data!$C$26:$C$47, 0), MATCH(SHD!CH$8, Data!$D$25:$O$25, 0)))</f>
        <v/>
      </c>
      <c r="O76" s="24" t="str">
        <f>IF($B76="","",'Infiltration &amp; Ventilation'!H76*0.33*'Infiltration &amp; Ventilation'!$D76*C76*0.024*Data!D$18)</f>
        <v/>
      </c>
      <c r="P76" s="24" t="str">
        <f>IF($B76="","",'Infiltration &amp; Ventilation'!I76*0.33*'Infiltration &amp; Ventilation'!$D76*D76*0.024*Data!E$18)</f>
        <v/>
      </c>
      <c r="Q76" s="24" t="str">
        <f>IF($B76="","",'Infiltration &amp; Ventilation'!J76*0.33*'Infiltration &amp; Ventilation'!$D76*E76*0.024*Data!F$18)</f>
        <v/>
      </c>
      <c r="R76" s="24" t="str">
        <f>IF($B76="","",'Infiltration &amp; Ventilation'!K76*0.33*'Infiltration &amp; Ventilation'!$D76*F76*0.024*Data!G$18)</f>
        <v/>
      </c>
      <c r="S76" s="24" t="str">
        <f>IF($B76="","",'Infiltration &amp; Ventilation'!L76*0.33*'Infiltration &amp; Ventilation'!$D76*G76*0.024*Data!H$18)</f>
        <v/>
      </c>
      <c r="T76" s="24" t="str">
        <f>IF($B76="","",'Infiltration &amp; Ventilation'!M76*0.33*'Infiltration &amp; Ventilation'!$D76*H76*0.024*Data!I$18)</f>
        <v/>
      </c>
      <c r="U76" s="24" t="str">
        <f>IF($B76="","",'Infiltration &amp; Ventilation'!N76*0.33*'Infiltration &amp; Ventilation'!$D76*I76*0.024*Data!J$18)</f>
        <v/>
      </c>
      <c r="V76" s="24" t="str">
        <f>IF($B76="","",'Infiltration &amp; Ventilation'!O76*0.33*'Infiltration &amp; Ventilation'!$D76*J76*0.024*Data!K$18)</f>
        <v/>
      </c>
      <c r="W76" s="24" t="str">
        <f>IF($B76="","",'Infiltration &amp; Ventilation'!P76*0.33*'Infiltration &amp; Ventilation'!$D76*K76*0.024*Data!L$18)</f>
        <v/>
      </c>
      <c r="X76" s="24" t="str">
        <f>IF($B76="","",'Infiltration &amp; Ventilation'!Q76*0.33*'Infiltration &amp; Ventilation'!$D76*L76*0.024*Data!M$18)</f>
        <v/>
      </c>
      <c r="Y76" s="24" t="str">
        <f>IF($B76="","",'Infiltration &amp; Ventilation'!R76*0.33*'Infiltration &amp; Ventilation'!$D76*M76*0.024*Data!N$18)</f>
        <v/>
      </c>
      <c r="Z76" s="24" t="str">
        <f>IF($B76="","",'Infiltration &amp; Ventilation'!S76*0.33*'Infiltration &amp; Ventilation'!$D76*N76*0.024*Data!O$18)</f>
        <v/>
      </c>
      <c r="AA76" s="24" t="str">
        <f>IF($B76="","",'Infiltration &amp; Ventilation'!T76*0.33*'Infiltration &amp; Ventilation'!$D76*C76*0.024*Data!D$18*(100%+Data!$B$162))</f>
        <v/>
      </c>
      <c r="AB76" s="24" t="str">
        <f>IF($B76="","",'Infiltration &amp; Ventilation'!U76*0.33*'Infiltration &amp; Ventilation'!$D76*D76*0.024*Data!E$18*(100%+Data!$B$162))</f>
        <v/>
      </c>
      <c r="AC76" s="24" t="str">
        <f>IF($B76="","",'Infiltration &amp; Ventilation'!V76*0.33*'Infiltration &amp; Ventilation'!$D76*E76*0.024*Data!F$18*(100%+Data!$B$162))</f>
        <v/>
      </c>
      <c r="AD76" s="24" t="str">
        <f>IF($B76="","",'Infiltration &amp; Ventilation'!W76*0.33*'Infiltration &amp; Ventilation'!$D76*F76*0.024*Data!G$18*(100%+Data!$B$162))</f>
        <v/>
      </c>
      <c r="AE76" s="24" t="str">
        <f>IF($B76="","",'Infiltration &amp; Ventilation'!X76*0.33*'Infiltration &amp; Ventilation'!$D76*G76*0.024*Data!H$18*(100%+Data!$B$162))</f>
        <v/>
      </c>
      <c r="AF76" s="24" t="str">
        <f>IF($B76="","",'Infiltration &amp; Ventilation'!Y76*0.33*'Infiltration &amp; Ventilation'!$D76*H76*0.024*Data!I$18*(100%+Data!$B$162))</f>
        <v/>
      </c>
      <c r="AG76" s="24" t="str">
        <f>IF($B76="","",'Infiltration &amp; Ventilation'!Z76*0.33*'Infiltration &amp; Ventilation'!$D76*I76*0.024*Data!J$18*(100%+Data!$B$162))</f>
        <v/>
      </c>
      <c r="AH76" s="24" t="str">
        <f>IF($B76="","",'Infiltration &amp; Ventilation'!AA76*0.33*'Infiltration &amp; Ventilation'!$D76*J76*0.024*Data!K$18*(100%+Data!$B$162))</f>
        <v/>
      </c>
      <c r="AI76" s="24" t="str">
        <f>IF($B76="","",'Infiltration &amp; Ventilation'!AB76*0.33*'Infiltration &amp; Ventilation'!$D76*K76*0.024*Data!L$18*(100%+Data!$B$162))</f>
        <v/>
      </c>
      <c r="AJ76" s="24" t="str">
        <f>IF($B76="","",'Infiltration &amp; Ventilation'!AC76*0.33*'Infiltration &amp; Ventilation'!$D76*L76*0.024*Data!M$18*(100%+Data!$B$162))</f>
        <v/>
      </c>
      <c r="AK76" s="24" t="str">
        <f>IF($B76="","",'Infiltration &amp; Ventilation'!AD76*0.33*'Infiltration &amp; Ventilation'!$D76*M76*0.024*Data!N$18*(100%+Data!$B$162))</f>
        <v/>
      </c>
      <c r="AL76" s="24" t="str">
        <f>IF($B76="","",'Infiltration &amp; Ventilation'!AE76*0.33*'Infiltration &amp; Ventilation'!$D76*N76*0.024*Data!O$18*(100%+Data!$B$162))</f>
        <v/>
      </c>
      <c r="AM76" s="24" t="str">
        <f>IF($B76="","",'3 INPUT SAP DATA'!$U80*C76*0.024*Data!D$18*(100%+Data!$B$152))</f>
        <v/>
      </c>
      <c r="AN76" s="24" t="str">
        <f>IF($B76="","",'3 INPUT SAP DATA'!$U80*D76*0.024*Data!E$18*(100%+Data!$B$152))</f>
        <v/>
      </c>
      <c r="AO76" s="24" t="str">
        <f>IF($B76="","",'3 INPUT SAP DATA'!$U80*E76*0.024*Data!F$18*(100%+Data!$B$152))</f>
        <v/>
      </c>
      <c r="AP76" s="24" t="str">
        <f>IF($B76="","",'3 INPUT SAP DATA'!$U80*F76*0.024*Data!G$18*(100%+Data!$B$152))</f>
        <v/>
      </c>
      <c r="AQ76" s="24" t="str">
        <f>IF($B76="","",'3 INPUT SAP DATA'!$U80*G76*0.024*Data!H$18*(100%+Data!$B$152))</f>
        <v/>
      </c>
      <c r="AR76" s="24" t="str">
        <f>IF($B76="","",'3 INPUT SAP DATA'!$U80*H76*0.024*Data!I$18*(100%+Data!$B$152))</f>
        <v/>
      </c>
      <c r="AS76" s="24" t="str">
        <f>IF($B76="","",'3 INPUT SAP DATA'!$U80*I76*0.024*Data!J$18*(100%+Data!$B$152))</f>
        <v/>
      </c>
      <c r="AT76" s="24" t="str">
        <f>IF($B76="","",'3 INPUT SAP DATA'!$U80*J76*0.024*Data!K$18*(100%+Data!$B$152))</f>
        <v/>
      </c>
      <c r="AU76" s="24" t="str">
        <f>IF($B76="","",'3 INPUT SAP DATA'!$U80*K76*0.024*Data!L$18*(100%+Data!$B$152))</f>
        <v/>
      </c>
      <c r="AV76" s="24" t="str">
        <f>IF($B76="","",'3 INPUT SAP DATA'!$U80*L76*0.024*Data!M$18*(100%+Data!$B$152))</f>
        <v/>
      </c>
      <c r="AW76" s="24" t="str">
        <f>IF($B76="","",'3 INPUT SAP DATA'!$U80*M76*0.024*Data!N$18*(100%+Data!$B$152))</f>
        <v/>
      </c>
      <c r="AX76" s="24" t="str">
        <f>IF($B76="","",'3 INPUT SAP DATA'!$U80*N76*0.024*Data!O$18*(100%+Data!$B$152))</f>
        <v/>
      </c>
      <c r="AY76" s="24" t="str">
        <f>IF($B76="","",'3 INPUT SAP DATA'!V80*0.024*Data!D$18*Utilisation!BK76)</f>
        <v/>
      </c>
      <c r="AZ76" s="24" t="str">
        <f>IF($B76="","",'3 INPUT SAP DATA'!W80*0.024*Data!E$18*Utilisation!BL76)</f>
        <v/>
      </c>
      <c r="BA76" s="24" t="str">
        <f>IF($B76="","",'3 INPUT SAP DATA'!X80*0.024*Data!F$18*Utilisation!BM76)</f>
        <v/>
      </c>
      <c r="BB76" s="24" t="str">
        <f>IF($B76="","",'3 INPUT SAP DATA'!Y80*0.024*Data!G$18*Utilisation!BN76)</f>
        <v/>
      </c>
      <c r="BC76" s="24" t="str">
        <f>IF($B76="","",'3 INPUT SAP DATA'!Z80*0.024*Data!H$18*Utilisation!BO76)</f>
        <v/>
      </c>
      <c r="BD76" s="24" t="str">
        <f>IF($B76="","",'3 INPUT SAP DATA'!AA80*0.024*Data!I$18*Utilisation!BP76)</f>
        <v/>
      </c>
      <c r="BE76" s="24" t="str">
        <f>IF($B76="","",'3 INPUT SAP DATA'!AB80*0.024*Data!J$18*Utilisation!BQ76)</f>
        <v/>
      </c>
      <c r="BF76" s="24" t="str">
        <f>IF($B76="","",'3 INPUT SAP DATA'!AC80*0.024*Data!K$18*Utilisation!BR76)</f>
        <v/>
      </c>
      <c r="BG76" s="24" t="str">
        <f>IF($B76="","",'3 INPUT SAP DATA'!AD80*0.024*Data!L$18*Utilisation!BS76)</f>
        <v/>
      </c>
      <c r="BH76" s="24" t="str">
        <f>IF($B76="","",'3 INPUT SAP DATA'!AE80*0.024*Data!M$18*Utilisation!BT76)</f>
        <v/>
      </c>
      <c r="BI76" s="24" t="str">
        <f>IF($B76="","",'3 INPUT SAP DATA'!AF80*0.024*Data!N$18*Utilisation!BU76)</f>
        <v/>
      </c>
      <c r="BJ76" s="24" t="str">
        <f>IF($B76="","",'3 INPUT SAP DATA'!AG80*0.024*Data!O$18*Utilisation!BV76)</f>
        <v/>
      </c>
      <c r="BK76" s="24" t="str">
        <f>IF($B76="","",IHG!CI77*0.024*Data!D$18*Utilisation!BK76)</f>
        <v/>
      </c>
      <c r="BL76" s="24" t="str">
        <f>IF($B76="","",IHG!CJ77*0.024*Data!E$18*Utilisation!BL76)</f>
        <v/>
      </c>
      <c r="BM76" s="24" t="str">
        <f>IF($B76="","",IHG!CK77*0.024*Data!F$18*Utilisation!BM76)</f>
        <v/>
      </c>
      <c r="BN76" s="24" t="str">
        <f>IF($B76="","",IHG!CL77*0.024*Data!G$18*Utilisation!BN76)</f>
        <v/>
      </c>
      <c r="BO76" s="24" t="str">
        <f>IF($B76="","",IHG!CM77*0.024*Data!H$18*Utilisation!BO76)</f>
        <v/>
      </c>
      <c r="BP76" s="24" t="str">
        <f>IF($B76="","",IHG!CN77*0.024*Data!I$18*Utilisation!BP76)</f>
        <v/>
      </c>
      <c r="BQ76" s="24" t="str">
        <f>IF($B76="","",IHG!CO77*0.024*Data!J$18*Utilisation!BQ76)</f>
        <v/>
      </c>
      <c r="BR76" s="24" t="str">
        <f>IF($B76="","",IHG!CP77*0.024*Data!K$18*Utilisation!BR76)</f>
        <v/>
      </c>
      <c r="BS76" s="24" t="str">
        <f>IF($B76="","",IHG!CQ77*0.024*Data!L$18*Utilisation!BS76)</f>
        <v/>
      </c>
      <c r="BT76" s="24" t="str">
        <f>IF($B76="","",IHG!CR77*0.024*Data!M$18*Utilisation!BT76)</f>
        <v/>
      </c>
      <c r="BU76" s="24" t="str">
        <f>IF($B76="","",IHG!CS77*0.024*Data!N$18*Utilisation!BU76)</f>
        <v/>
      </c>
      <c r="BV76" s="24" t="str">
        <f>IF($B76="","",IHG!CT77*0.024*Data!O$18*Utilisation!BV76)</f>
        <v/>
      </c>
      <c r="BW76" s="24" t="str">
        <f t="shared" si="206"/>
        <v/>
      </c>
      <c r="BX76" s="24" t="str">
        <f t="shared" si="207"/>
        <v/>
      </c>
      <c r="BY76" s="24" t="str">
        <f t="shared" si="208"/>
        <v/>
      </c>
      <c r="BZ76" s="24" t="str">
        <f t="shared" si="209"/>
        <v/>
      </c>
      <c r="CA76" s="24" t="str">
        <f t="shared" si="210"/>
        <v/>
      </c>
      <c r="CB76" s="24" t="str">
        <f t="shared" si="211"/>
        <v/>
      </c>
      <c r="CC76" s="24" t="str">
        <f t="shared" si="212"/>
        <v/>
      </c>
      <c r="CD76" s="24" t="str">
        <f t="shared" si="213"/>
        <v/>
      </c>
      <c r="CE76" s="24" t="str">
        <f t="shared" si="214"/>
        <v/>
      </c>
      <c r="CF76" s="24" t="str">
        <f t="shared" si="215"/>
        <v/>
      </c>
      <c r="CG76" s="24" t="str">
        <f t="shared" si="216"/>
        <v/>
      </c>
      <c r="CH76" s="24" t="str">
        <f t="shared" si="217"/>
        <v/>
      </c>
      <c r="CI76" s="36"/>
      <c r="CJ76" s="85" t="str">
        <f>IF($B76="","",IF(BW76&lt;(SUM($BW76:$CH76)*Data!$B$170),Data!$B$171,100%))</f>
        <v/>
      </c>
      <c r="CK76" s="85" t="str">
        <f>IF($B76="","",IF(BX76&lt;(SUM($BW76:$CH76)*Data!$B$170),Data!$B$171,100%))</f>
        <v/>
      </c>
      <c r="CL76" s="85" t="str">
        <f>IF($B76="","",IF(BY76&lt;(SUM($BW76:$CH76)*Data!$B$170),Data!$B$171,100%))</f>
        <v/>
      </c>
      <c r="CM76" s="85" t="str">
        <f>IF($B76="","",IF(BZ76&lt;(SUM($BW76:$CH76)*Data!$B$170),Data!$B$171,100%))</f>
        <v/>
      </c>
      <c r="CN76" s="85" t="str">
        <f>IF($B76="","",IF(CA76&lt;(SUM($BW76:$CH76)*Data!$B$170),Data!$B$171,100%))</f>
        <v/>
      </c>
      <c r="CO76" s="85" t="str">
        <f>IF($B76="","",IF(CB76&lt;(SUM($BW76:$CH76)*Data!$B$170),Data!$B$171,100%))</f>
        <v/>
      </c>
      <c r="CP76" s="85" t="str">
        <f>IF($B76="","",IF(CC76&lt;(SUM($BW76:$CH76)*Data!$B$170),Data!$B$171,100%))</f>
        <v/>
      </c>
      <c r="CQ76" s="85" t="str">
        <f>IF($B76="","",IF(CD76&lt;(SUM($BW76:$CH76)*Data!$B$170),Data!$B$171,100%))</f>
        <v/>
      </c>
      <c r="CR76" s="85" t="str">
        <f>IF($B76="","",IF(CE76&lt;(SUM($BW76:$CH76)*Data!$B$170),Data!$B$171,100%))</f>
        <v/>
      </c>
      <c r="CS76" s="85" t="str">
        <f>IF($B76="","",IF(CF76&lt;(SUM($BW76:$CH76)*Data!$B$170),Data!$B$171,100%))</f>
        <v/>
      </c>
      <c r="CT76" s="85" t="str">
        <f>IF($B76="","",IF(CG76&lt;(SUM($BW76:$CH76)*Data!$B$170),Data!$B$171,100%))</f>
        <v/>
      </c>
      <c r="CU76" s="85" t="str">
        <f>IF($B76="","",IF(CH76&lt;(SUM($BW76:$CH76)*Data!$B$170),Data!$B$171,100%))</f>
        <v/>
      </c>
      <c r="CV76" s="39"/>
      <c r="CW76" s="24" t="str">
        <f t="shared" si="218"/>
        <v/>
      </c>
      <c r="CX76" s="24" t="str">
        <f t="shared" si="219"/>
        <v/>
      </c>
      <c r="CY76" s="24" t="str">
        <f t="shared" si="220"/>
        <v/>
      </c>
      <c r="CZ76" s="24" t="str">
        <f t="shared" si="221"/>
        <v/>
      </c>
      <c r="DA76" s="24" t="str">
        <f t="shared" si="222"/>
        <v/>
      </c>
      <c r="DB76" s="24" t="str">
        <f t="shared" si="223"/>
        <v/>
      </c>
      <c r="DC76" s="24" t="str">
        <f t="shared" si="224"/>
        <v/>
      </c>
      <c r="DD76" s="24" t="str">
        <f t="shared" si="225"/>
        <v/>
      </c>
      <c r="DE76" s="24" t="str">
        <f t="shared" si="226"/>
        <v/>
      </c>
      <c r="DF76" s="24" t="str">
        <f t="shared" si="227"/>
        <v/>
      </c>
      <c r="DG76" s="24" t="str">
        <f t="shared" si="228"/>
        <v/>
      </c>
      <c r="DH76" s="24" t="str">
        <f t="shared" si="229"/>
        <v/>
      </c>
      <c r="DI76" s="24" t="str">
        <f t="shared" si="230"/>
        <v/>
      </c>
      <c r="DJ76" s="24" t="str">
        <f t="shared" si="231"/>
        <v/>
      </c>
      <c r="DK76" s="24" t="str">
        <f t="shared" si="232"/>
        <v/>
      </c>
      <c r="DL76" s="24" t="str">
        <f t="shared" si="233"/>
        <v/>
      </c>
      <c r="DM76" s="24" t="str">
        <f t="shared" si="234"/>
        <v/>
      </c>
      <c r="DN76" s="24" t="str">
        <f t="shared" si="235"/>
        <v/>
      </c>
      <c r="DO76" s="24" t="str">
        <f t="shared" si="236"/>
        <v/>
      </c>
      <c r="DP76" s="24" t="str">
        <f t="shared" si="237"/>
        <v/>
      </c>
      <c r="DQ76" s="24" t="str">
        <f t="shared" si="238"/>
        <v/>
      </c>
      <c r="DR76" s="24" t="str">
        <f t="shared" si="239"/>
        <v/>
      </c>
      <c r="DS76" s="24" t="str">
        <f t="shared" si="240"/>
        <v/>
      </c>
      <c r="DT76" s="24" t="str">
        <f t="shared" si="241"/>
        <v/>
      </c>
      <c r="DU76" s="24" t="str">
        <f t="shared" si="242"/>
        <v/>
      </c>
      <c r="DV76" s="24" t="str">
        <f t="shared" si="243"/>
        <v/>
      </c>
      <c r="DW76" s="24" t="str">
        <f t="shared" si="244"/>
        <v/>
      </c>
      <c r="DX76" s="24" t="str">
        <f t="shared" si="245"/>
        <v/>
      </c>
      <c r="DY76" s="24" t="str">
        <f t="shared" si="246"/>
        <v/>
      </c>
      <c r="DZ76" s="24" t="str">
        <f t="shared" si="247"/>
        <v/>
      </c>
      <c r="EA76" s="24" t="str">
        <f t="shared" si="248"/>
        <v/>
      </c>
      <c r="EB76" s="24" t="str">
        <f t="shared" si="249"/>
        <v/>
      </c>
      <c r="EC76" s="24" t="str">
        <f t="shared" si="250"/>
        <v/>
      </c>
      <c r="ED76" s="24" t="str">
        <f t="shared" si="251"/>
        <v/>
      </c>
      <c r="EE76" s="24" t="str">
        <f t="shared" si="252"/>
        <v/>
      </c>
      <c r="EF76" s="24" t="str">
        <f t="shared" si="253"/>
        <v/>
      </c>
      <c r="EG76" s="24" t="str">
        <f t="shared" si="256"/>
        <v/>
      </c>
      <c r="EH76" s="24" t="str">
        <f t="shared" si="257"/>
        <v/>
      </c>
      <c r="EI76" s="85" t="str">
        <f t="shared" si="169"/>
        <v/>
      </c>
      <c r="EJ76" s="85" t="str">
        <f>IF($B76="","",MAX(0,EI76-Data!$B$166))</f>
        <v/>
      </c>
      <c r="EK76" s="88" t="str">
        <f>IF($B76="","",IF($EJ76&gt;0,
AY76*($EG76*Data!$B$166/$EH76),
AY76))</f>
        <v/>
      </c>
      <c r="EL76" s="88" t="str">
        <f>IF($B76="","",IF($EJ76&gt;0,
AZ76*($EG76*Data!$B$166/$EH76),
AZ76))</f>
        <v/>
      </c>
      <c r="EM76" s="88" t="str">
        <f>IF($B76="","",IF($EJ76&gt;0,
BA76*($EG76*Data!$B$166/$EH76),
BA76))</f>
        <v/>
      </c>
      <c r="EN76" s="88" t="str">
        <f>IF($B76="","",IF($EJ76&gt;0,
BB76*($EG76*Data!$B$166/$EH76),
BB76))</f>
        <v/>
      </c>
      <c r="EO76" s="88" t="str">
        <f>IF($B76="","",IF($EJ76&gt;0,
BC76*($EG76*Data!$B$166/$EH76),
BC76))</f>
        <v/>
      </c>
      <c r="EP76" s="88" t="str">
        <f>IF($B76="","",IF($EJ76&gt;0,
BD76*($EG76*Data!$B$166/$EH76),
BD76))</f>
        <v/>
      </c>
      <c r="EQ76" s="88" t="str">
        <f>IF($B76="","",IF($EJ76&gt;0,
BE76*($EG76*Data!$B$166/$EH76),
BE76))</f>
        <v/>
      </c>
      <c r="ER76" s="88" t="str">
        <f>IF($B76="","",IF($EJ76&gt;0,
BF76*($EG76*Data!$B$166/$EH76),
BF76))</f>
        <v/>
      </c>
      <c r="ES76" s="88" t="str">
        <f>IF($B76="","",IF($EJ76&gt;0,
BG76*($EG76*Data!$B$166/$EH76),
BG76))</f>
        <v/>
      </c>
      <c r="ET76" s="88" t="str">
        <f>IF($B76="","",IF($EJ76&gt;0,
BH76*($EG76*Data!$B$166/$EH76),
BH76))</f>
        <v/>
      </c>
      <c r="EU76" s="88" t="str">
        <f>IF($B76="","",IF($EJ76&gt;0,
BI76*($EG76*Data!$B$166/$EH76),
BI76))</f>
        <v/>
      </c>
      <c r="EV76" s="88" t="str">
        <f>IF($B76="","",IF($EJ76&gt;0,
BJ76*($EG76*Data!$B$166/$EH76),
BJ76))</f>
        <v/>
      </c>
      <c r="EW76" s="88" t="str">
        <f t="shared" si="254"/>
        <v/>
      </c>
      <c r="EX76" s="85" t="str">
        <f t="shared" si="255"/>
        <v/>
      </c>
      <c r="EY76" s="24" t="str">
        <f t="shared" si="170"/>
        <v/>
      </c>
      <c r="EZ76" s="24" t="str">
        <f t="shared" si="171"/>
        <v/>
      </c>
      <c r="FA76" s="24" t="str">
        <f t="shared" si="172"/>
        <v/>
      </c>
      <c r="FB76" s="24" t="str">
        <f t="shared" si="173"/>
        <v/>
      </c>
      <c r="FC76" s="24" t="str">
        <f t="shared" si="174"/>
        <v/>
      </c>
      <c r="FD76" s="24" t="str">
        <f t="shared" si="175"/>
        <v/>
      </c>
      <c r="FE76" s="24" t="str">
        <f t="shared" si="176"/>
        <v/>
      </c>
      <c r="FF76" s="24" t="str">
        <f t="shared" si="177"/>
        <v/>
      </c>
      <c r="FG76" s="24" t="str">
        <f t="shared" si="178"/>
        <v/>
      </c>
      <c r="FH76" s="24" t="str">
        <f t="shared" si="179"/>
        <v/>
      </c>
      <c r="FI76" s="24" t="str">
        <f t="shared" si="180"/>
        <v/>
      </c>
      <c r="FJ76" s="24" t="str">
        <f t="shared" si="181"/>
        <v/>
      </c>
      <c r="FK76" s="24" t="str">
        <f t="shared" si="182"/>
        <v/>
      </c>
      <c r="FL76" s="24" t="str">
        <f t="shared" si="183"/>
        <v/>
      </c>
      <c r="FM76" s="24" t="str">
        <f t="shared" si="184"/>
        <v/>
      </c>
      <c r="FN76" s="24" t="str">
        <f t="shared" si="185"/>
        <v/>
      </c>
      <c r="FO76" s="24" t="str">
        <f t="shared" si="186"/>
        <v/>
      </c>
      <c r="FP76" s="24" t="str">
        <f t="shared" si="187"/>
        <v/>
      </c>
      <c r="FQ76" s="24" t="str">
        <f t="shared" si="188"/>
        <v/>
      </c>
      <c r="FR76" s="24" t="str">
        <f t="shared" si="189"/>
        <v/>
      </c>
      <c r="FS76" s="24" t="str">
        <f t="shared" si="190"/>
        <v/>
      </c>
      <c r="FT76" s="24" t="str">
        <f t="shared" si="191"/>
        <v/>
      </c>
      <c r="FU76" s="24" t="str">
        <f t="shared" si="192"/>
        <v/>
      </c>
      <c r="FV76" s="24" t="str">
        <f t="shared" si="193"/>
        <v/>
      </c>
      <c r="FW76" s="24" t="str">
        <f t="shared" si="194"/>
        <v/>
      </c>
      <c r="FX76" s="24" t="str">
        <f t="shared" si="195"/>
        <v/>
      </c>
      <c r="FY76" s="24" t="str">
        <f t="shared" si="196"/>
        <v/>
      </c>
      <c r="FZ76" s="24" t="str">
        <f t="shared" si="197"/>
        <v/>
      </c>
      <c r="GA76" s="24" t="str">
        <f t="shared" si="198"/>
        <v/>
      </c>
      <c r="GB76" s="24" t="str">
        <f t="shared" si="199"/>
        <v/>
      </c>
      <c r="GC76" s="24" t="str">
        <f t="shared" si="200"/>
        <v/>
      </c>
      <c r="GD76" s="24" t="str">
        <f t="shared" si="201"/>
        <v/>
      </c>
      <c r="GE76" s="24" t="str">
        <f t="shared" si="202"/>
        <v/>
      </c>
      <c r="GF76" s="24" t="str">
        <f t="shared" si="203"/>
        <v/>
      </c>
      <c r="GG76" s="24" t="str">
        <f t="shared" si="204"/>
        <v/>
      </c>
      <c r="GH76" s="24" t="str">
        <f t="shared" si="205"/>
        <v/>
      </c>
    </row>
    <row r="77" spans="2:190" s="17" customFormat="1" ht="19.899999999999999" customHeight="1">
      <c r="B77" s="16" t="str">
        <f>IF('3 INPUT SAP DATA'!H81="","",'3 INPUT SAP DATA'!H81)</f>
        <v/>
      </c>
      <c r="C77" s="176" t="str">
        <f>IF($B77="", "", Data!D$22 - INDEX(SAP10TableU1, MATCH('3 INPUT SAP DATA'!$C$6, Data!$C$26:$C$47, 0), MATCH(SHD!BW$8, Data!$D$25:$O$25, 0)))</f>
        <v/>
      </c>
      <c r="D77" s="176" t="str">
        <f>IF($B77="", "", Data!E$22 - INDEX(SAP10TableU1, MATCH('3 INPUT SAP DATA'!$C$6, Data!$C$26:$C$47, 0), MATCH(SHD!BX$8, Data!$D$25:$O$25, 0)))</f>
        <v/>
      </c>
      <c r="E77" s="176" t="str">
        <f>IF($B77="", "", Data!F$22 - INDEX(SAP10TableU1, MATCH('3 INPUT SAP DATA'!$C$6, Data!$C$26:$C$47, 0), MATCH(SHD!BY$8, Data!$D$25:$O$25, 0)))</f>
        <v/>
      </c>
      <c r="F77" s="176" t="str">
        <f>IF($B77="", "", Data!G$22 - INDEX(SAP10TableU1, MATCH('3 INPUT SAP DATA'!$C$6, Data!$C$26:$C$47, 0), MATCH(SHD!BZ$8, Data!$D$25:$O$25, 0)))</f>
        <v/>
      </c>
      <c r="G77" s="176" t="str">
        <f>IF($B77="", "", Data!H$22 - INDEX(SAP10TableU1, MATCH('3 INPUT SAP DATA'!$C$6, Data!$C$26:$C$47, 0), MATCH(SHD!CA$8, Data!$D$25:$O$25, 0)))</f>
        <v/>
      </c>
      <c r="H77" s="176" t="str">
        <f>IF($B77="", "", Data!I$22 - INDEX(SAP10TableU1, MATCH('3 INPUT SAP DATA'!$C$6, Data!$C$26:$C$47, 0), MATCH(SHD!CB$8, Data!$D$25:$O$25, 0)))</f>
        <v/>
      </c>
      <c r="I77" s="176" t="str">
        <f>IF($B77="", "", Data!J$22 - INDEX(SAP10TableU1, MATCH('3 INPUT SAP DATA'!$C$6, Data!$C$26:$C$47, 0), MATCH(SHD!CC$8, Data!$D$25:$O$25, 0)))</f>
        <v/>
      </c>
      <c r="J77" s="176" t="str">
        <f>IF($B77="", "", Data!K$22 - INDEX(SAP10TableU1, MATCH('3 INPUT SAP DATA'!$C$6, Data!$C$26:$C$47, 0), MATCH(SHD!CD$8, Data!$D$25:$O$25, 0)))</f>
        <v/>
      </c>
      <c r="K77" s="176" t="str">
        <f>IF($B77="", "", Data!L$22 - INDEX(SAP10TableU1, MATCH('3 INPUT SAP DATA'!$C$6, Data!$C$26:$C$47, 0), MATCH(SHD!CE$8, Data!$D$25:$O$25, 0)))</f>
        <v/>
      </c>
      <c r="L77" s="176" t="str">
        <f>IF($B77="", "", Data!M$22 - INDEX(SAP10TableU1, MATCH('3 INPUT SAP DATA'!$C$6, Data!$C$26:$C$47, 0), MATCH(SHD!CF$8, Data!$D$25:$O$25, 0)))</f>
        <v/>
      </c>
      <c r="M77" s="176" t="str">
        <f>IF($B77="", "", Data!N$22 - INDEX(SAP10TableU1, MATCH('3 INPUT SAP DATA'!$C$6, Data!$C$26:$C$47, 0), MATCH(SHD!CG$8, Data!$D$25:$O$25, 0)))</f>
        <v/>
      </c>
      <c r="N77" s="176" t="str">
        <f>IF($B77="", "", Data!O$22 - INDEX(SAP10TableU1, MATCH('3 INPUT SAP DATA'!$C$6, Data!$C$26:$C$47, 0), MATCH(SHD!CH$8, Data!$D$25:$O$25, 0)))</f>
        <v/>
      </c>
      <c r="O77" s="24" t="str">
        <f>IF($B77="","",'Infiltration &amp; Ventilation'!H77*0.33*'Infiltration &amp; Ventilation'!$D77*C77*0.024*Data!D$18)</f>
        <v/>
      </c>
      <c r="P77" s="24" t="str">
        <f>IF($B77="","",'Infiltration &amp; Ventilation'!I77*0.33*'Infiltration &amp; Ventilation'!$D77*D77*0.024*Data!E$18)</f>
        <v/>
      </c>
      <c r="Q77" s="24" t="str">
        <f>IF($B77="","",'Infiltration &amp; Ventilation'!J77*0.33*'Infiltration &amp; Ventilation'!$D77*E77*0.024*Data!F$18)</f>
        <v/>
      </c>
      <c r="R77" s="24" t="str">
        <f>IF($B77="","",'Infiltration &amp; Ventilation'!K77*0.33*'Infiltration &amp; Ventilation'!$D77*F77*0.024*Data!G$18)</f>
        <v/>
      </c>
      <c r="S77" s="24" t="str">
        <f>IF($B77="","",'Infiltration &amp; Ventilation'!L77*0.33*'Infiltration &amp; Ventilation'!$D77*G77*0.024*Data!H$18)</f>
        <v/>
      </c>
      <c r="T77" s="24" t="str">
        <f>IF($B77="","",'Infiltration &amp; Ventilation'!M77*0.33*'Infiltration &amp; Ventilation'!$D77*H77*0.024*Data!I$18)</f>
        <v/>
      </c>
      <c r="U77" s="24" t="str">
        <f>IF($B77="","",'Infiltration &amp; Ventilation'!N77*0.33*'Infiltration &amp; Ventilation'!$D77*I77*0.024*Data!J$18)</f>
        <v/>
      </c>
      <c r="V77" s="24" t="str">
        <f>IF($B77="","",'Infiltration &amp; Ventilation'!O77*0.33*'Infiltration &amp; Ventilation'!$D77*J77*0.024*Data!K$18)</f>
        <v/>
      </c>
      <c r="W77" s="24" t="str">
        <f>IF($B77="","",'Infiltration &amp; Ventilation'!P77*0.33*'Infiltration &amp; Ventilation'!$D77*K77*0.024*Data!L$18)</f>
        <v/>
      </c>
      <c r="X77" s="24" t="str">
        <f>IF($B77="","",'Infiltration &amp; Ventilation'!Q77*0.33*'Infiltration &amp; Ventilation'!$D77*L77*0.024*Data!M$18)</f>
        <v/>
      </c>
      <c r="Y77" s="24" t="str">
        <f>IF($B77="","",'Infiltration &amp; Ventilation'!R77*0.33*'Infiltration &amp; Ventilation'!$D77*M77*0.024*Data!N$18)</f>
        <v/>
      </c>
      <c r="Z77" s="24" t="str">
        <f>IF($B77="","",'Infiltration &amp; Ventilation'!S77*0.33*'Infiltration &amp; Ventilation'!$D77*N77*0.024*Data!O$18)</f>
        <v/>
      </c>
      <c r="AA77" s="24" t="str">
        <f>IF($B77="","",'Infiltration &amp; Ventilation'!T77*0.33*'Infiltration &amp; Ventilation'!$D77*C77*0.024*Data!D$18*(100%+Data!$B$162))</f>
        <v/>
      </c>
      <c r="AB77" s="24" t="str">
        <f>IF($B77="","",'Infiltration &amp; Ventilation'!U77*0.33*'Infiltration &amp; Ventilation'!$D77*D77*0.024*Data!E$18*(100%+Data!$B$162))</f>
        <v/>
      </c>
      <c r="AC77" s="24" t="str">
        <f>IF($B77="","",'Infiltration &amp; Ventilation'!V77*0.33*'Infiltration &amp; Ventilation'!$D77*E77*0.024*Data!F$18*(100%+Data!$B$162))</f>
        <v/>
      </c>
      <c r="AD77" s="24" t="str">
        <f>IF($B77="","",'Infiltration &amp; Ventilation'!W77*0.33*'Infiltration &amp; Ventilation'!$D77*F77*0.024*Data!G$18*(100%+Data!$B$162))</f>
        <v/>
      </c>
      <c r="AE77" s="24" t="str">
        <f>IF($B77="","",'Infiltration &amp; Ventilation'!X77*0.33*'Infiltration &amp; Ventilation'!$D77*G77*0.024*Data!H$18*(100%+Data!$B$162))</f>
        <v/>
      </c>
      <c r="AF77" s="24" t="str">
        <f>IF($B77="","",'Infiltration &amp; Ventilation'!Y77*0.33*'Infiltration &amp; Ventilation'!$D77*H77*0.024*Data!I$18*(100%+Data!$B$162))</f>
        <v/>
      </c>
      <c r="AG77" s="24" t="str">
        <f>IF($B77="","",'Infiltration &amp; Ventilation'!Z77*0.33*'Infiltration &amp; Ventilation'!$D77*I77*0.024*Data!J$18*(100%+Data!$B$162))</f>
        <v/>
      </c>
      <c r="AH77" s="24" t="str">
        <f>IF($B77="","",'Infiltration &amp; Ventilation'!AA77*0.33*'Infiltration &amp; Ventilation'!$D77*J77*0.024*Data!K$18*(100%+Data!$B$162))</f>
        <v/>
      </c>
      <c r="AI77" s="24" t="str">
        <f>IF($B77="","",'Infiltration &amp; Ventilation'!AB77*0.33*'Infiltration &amp; Ventilation'!$D77*K77*0.024*Data!L$18*(100%+Data!$B$162))</f>
        <v/>
      </c>
      <c r="AJ77" s="24" t="str">
        <f>IF($B77="","",'Infiltration &amp; Ventilation'!AC77*0.33*'Infiltration &amp; Ventilation'!$D77*L77*0.024*Data!M$18*(100%+Data!$B$162))</f>
        <v/>
      </c>
      <c r="AK77" s="24" t="str">
        <f>IF($B77="","",'Infiltration &amp; Ventilation'!AD77*0.33*'Infiltration &amp; Ventilation'!$D77*M77*0.024*Data!N$18*(100%+Data!$B$162))</f>
        <v/>
      </c>
      <c r="AL77" s="24" t="str">
        <f>IF($B77="","",'Infiltration &amp; Ventilation'!AE77*0.33*'Infiltration &amp; Ventilation'!$D77*N77*0.024*Data!O$18*(100%+Data!$B$162))</f>
        <v/>
      </c>
      <c r="AM77" s="24" t="str">
        <f>IF($B77="","",'3 INPUT SAP DATA'!$U81*C77*0.024*Data!D$18*(100%+Data!$B$152))</f>
        <v/>
      </c>
      <c r="AN77" s="24" t="str">
        <f>IF($B77="","",'3 INPUT SAP DATA'!$U81*D77*0.024*Data!E$18*(100%+Data!$B$152))</f>
        <v/>
      </c>
      <c r="AO77" s="24" t="str">
        <f>IF($B77="","",'3 INPUT SAP DATA'!$U81*E77*0.024*Data!F$18*(100%+Data!$B$152))</f>
        <v/>
      </c>
      <c r="AP77" s="24" t="str">
        <f>IF($B77="","",'3 INPUT SAP DATA'!$U81*F77*0.024*Data!G$18*(100%+Data!$B$152))</f>
        <v/>
      </c>
      <c r="AQ77" s="24" t="str">
        <f>IF($B77="","",'3 INPUT SAP DATA'!$U81*G77*0.024*Data!H$18*(100%+Data!$B$152))</f>
        <v/>
      </c>
      <c r="AR77" s="24" t="str">
        <f>IF($B77="","",'3 INPUT SAP DATA'!$U81*H77*0.024*Data!I$18*(100%+Data!$B$152))</f>
        <v/>
      </c>
      <c r="AS77" s="24" t="str">
        <f>IF($B77="","",'3 INPUT SAP DATA'!$U81*I77*0.024*Data!J$18*(100%+Data!$B$152))</f>
        <v/>
      </c>
      <c r="AT77" s="24" t="str">
        <f>IF($B77="","",'3 INPUT SAP DATA'!$U81*J77*0.024*Data!K$18*(100%+Data!$B$152))</f>
        <v/>
      </c>
      <c r="AU77" s="24" t="str">
        <f>IF($B77="","",'3 INPUT SAP DATA'!$U81*K77*0.024*Data!L$18*(100%+Data!$B$152))</f>
        <v/>
      </c>
      <c r="AV77" s="24" t="str">
        <f>IF($B77="","",'3 INPUT SAP DATA'!$U81*L77*0.024*Data!M$18*(100%+Data!$B$152))</f>
        <v/>
      </c>
      <c r="AW77" s="24" t="str">
        <f>IF($B77="","",'3 INPUT SAP DATA'!$U81*M77*0.024*Data!N$18*(100%+Data!$B$152))</f>
        <v/>
      </c>
      <c r="AX77" s="24" t="str">
        <f>IF($B77="","",'3 INPUT SAP DATA'!$U81*N77*0.024*Data!O$18*(100%+Data!$B$152))</f>
        <v/>
      </c>
      <c r="AY77" s="24" t="str">
        <f>IF($B77="","",'3 INPUT SAP DATA'!V81*0.024*Data!D$18*Utilisation!BK77)</f>
        <v/>
      </c>
      <c r="AZ77" s="24" t="str">
        <f>IF($B77="","",'3 INPUT SAP DATA'!W81*0.024*Data!E$18*Utilisation!BL77)</f>
        <v/>
      </c>
      <c r="BA77" s="24" t="str">
        <f>IF($B77="","",'3 INPUT SAP DATA'!X81*0.024*Data!F$18*Utilisation!BM77)</f>
        <v/>
      </c>
      <c r="BB77" s="24" t="str">
        <f>IF($B77="","",'3 INPUT SAP DATA'!Y81*0.024*Data!G$18*Utilisation!BN77)</f>
        <v/>
      </c>
      <c r="BC77" s="24" t="str">
        <f>IF($B77="","",'3 INPUT SAP DATA'!Z81*0.024*Data!H$18*Utilisation!BO77)</f>
        <v/>
      </c>
      <c r="BD77" s="24" t="str">
        <f>IF($B77="","",'3 INPUT SAP DATA'!AA81*0.024*Data!I$18*Utilisation!BP77)</f>
        <v/>
      </c>
      <c r="BE77" s="24" t="str">
        <f>IF($B77="","",'3 INPUT SAP DATA'!AB81*0.024*Data!J$18*Utilisation!BQ77)</f>
        <v/>
      </c>
      <c r="BF77" s="24" t="str">
        <f>IF($B77="","",'3 INPUT SAP DATA'!AC81*0.024*Data!K$18*Utilisation!BR77)</f>
        <v/>
      </c>
      <c r="BG77" s="24" t="str">
        <f>IF($B77="","",'3 INPUT SAP DATA'!AD81*0.024*Data!L$18*Utilisation!BS77)</f>
        <v/>
      </c>
      <c r="BH77" s="24" t="str">
        <f>IF($B77="","",'3 INPUT SAP DATA'!AE81*0.024*Data!M$18*Utilisation!BT77)</f>
        <v/>
      </c>
      <c r="BI77" s="24" t="str">
        <f>IF($B77="","",'3 INPUT SAP DATA'!AF81*0.024*Data!N$18*Utilisation!BU77)</f>
        <v/>
      </c>
      <c r="BJ77" s="24" t="str">
        <f>IF($B77="","",'3 INPUT SAP DATA'!AG81*0.024*Data!O$18*Utilisation!BV77)</f>
        <v/>
      </c>
      <c r="BK77" s="24" t="str">
        <f>IF($B77="","",IHG!CI78*0.024*Data!D$18*Utilisation!BK77)</f>
        <v/>
      </c>
      <c r="BL77" s="24" t="str">
        <f>IF($B77="","",IHG!CJ78*0.024*Data!E$18*Utilisation!BL77)</f>
        <v/>
      </c>
      <c r="BM77" s="24" t="str">
        <f>IF($B77="","",IHG!CK78*0.024*Data!F$18*Utilisation!BM77)</f>
        <v/>
      </c>
      <c r="BN77" s="24" t="str">
        <f>IF($B77="","",IHG!CL78*0.024*Data!G$18*Utilisation!BN77)</f>
        <v/>
      </c>
      <c r="BO77" s="24" t="str">
        <f>IF($B77="","",IHG!CM78*0.024*Data!H$18*Utilisation!BO77)</f>
        <v/>
      </c>
      <c r="BP77" s="24" t="str">
        <f>IF($B77="","",IHG!CN78*0.024*Data!I$18*Utilisation!BP77)</f>
        <v/>
      </c>
      <c r="BQ77" s="24" t="str">
        <f>IF($B77="","",IHG!CO78*0.024*Data!J$18*Utilisation!BQ77)</f>
        <v/>
      </c>
      <c r="BR77" s="24" t="str">
        <f>IF($B77="","",IHG!CP78*0.024*Data!K$18*Utilisation!BR77)</f>
        <v/>
      </c>
      <c r="BS77" s="24" t="str">
        <f>IF($B77="","",IHG!CQ78*0.024*Data!L$18*Utilisation!BS77)</f>
        <v/>
      </c>
      <c r="BT77" s="24" t="str">
        <f>IF($B77="","",IHG!CR78*0.024*Data!M$18*Utilisation!BT77)</f>
        <v/>
      </c>
      <c r="BU77" s="24" t="str">
        <f>IF($B77="","",IHG!CS78*0.024*Data!N$18*Utilisation!BU77)</f>
        <v/>
      </c>
      <c r="BV77" s="24" t="str">
        <f>IF($B77="","",IHG!CT78*0.024*Data!O$18*Utilisation!BV77)</f>
        <v/>
      </c>
      <c r="BW77" s="24" t="str">
        <f t="shared" si="206"/>
        <v/>
      </c>
      <c r="BX77" s="24" t="str">
        <f t="shared" si="207"/>
        <v/>
      </c>
      <c r="BY77" s="24" t="str">
        <f t="shared" si="208"/>
        <v/>
      </c>
      <c r="BZ77" s="24" t="str">
        <f t="shared" si="209"/>
        <v/>
      </c>
      <c r="CA77" s="24" t="str">
        <f t="shared" si="210"/>
        <v/>
      </c>
      <c r="CB77" s="24" t="str">
        <f t="shared" si="211"/>
        <v/>
      </c>
      <c r="CC77" s="24" t="str">
        <f t="shared" si="212"/>
        <v/>
      </c>
      <c r="CD77" s="24" t="str">
        <f t="shared" si="213"/>
        <v/>
      </c>
      <c r="CE77" s="24" t="str">
        <f t="shared" si="214"/>
        <v/>
      </c>
      <c r="CF77" s="24" t="str">
        <f t="shared" si="215"/>
        <v/>
      </c>
      <c r="CG77" s="24" t="str">
        <f t="shared" si="216"/>
        <v/>
      </c>
      <c r="CH77" s="24" t="str">
        <f t="shared" si="217"/>
        <v/>
      </c>
      <c r="CI77" s="36"/>
      <c r="CJ77" s="85" t="str">
        <f>IF($B77="","",IF(BW77&lt;(SUM($BW77:$CH77)*Data!$B$170),Data!$B$171,100%))</f>
        <v/>
      </c>
      <c r="CK77" s="85" t="str">
        <f>IF($B77="","",IF(BX77&lt;(SUM($BW77:$CH77)*Data!$B$170),Data!$B$171,100%))</f>
        <v/>
      </c>
      <c r="CL77" s="85" t="str">
        <f>IF($B77="","",IF(BY77&lt;(SUM($BW77:$CH77)*Data!$B$170),Data!$B$171,100%))</f>
        <v/>
      </c>
      <c r="CM77" s="85" t="str">
        <f>IF($B77="","",IF(BZ77&lt;(SUM($BW77:$CH77)*Data!$B$170),Data!$B$171,100%))</f>
        <v/>
      </c>
      <c r="CN77" s="85" t="str">
        <f>IF($B77="","",IF(CA77&lt;(SUM($BW77:$CH77)*Data!$B$170),Data!$B$171,100%))</f>
        <v/>
      </c>
      <c r="CO77" s="85" t="str">
        <f>IF($B77="","",IF(CB77&lt;(SUM($BW77:$CH77)*Data!$B$170),Data!$B$171,100%))</f>
        <v/>
      </c>
      <c r="CP77" s="85" t="str">
        <f>IF($B77="","",IF(CC77&lt;(SUM($BW77:$CH77)*Data!$B$170),Data!$B$171,100%))</f>
        <v/>
      </c>
      <c r="CQ77" s="85" t="str">
        <f>IF($B77="","",IF(CD77&lt;(SUM($BW77:$CH77)*Data!$B$170),Data!$B$171,100%))</f>
        <v/>
      </c>
      <c r="CR77" s="85" t="str">
        <f>IF($B77="","",IF(CE77&lt;(SUM($BW77:$CH77)*Data!$B$170),Data!$B$171,100%))</f>
        <v/>
      </c>
      <c r="CS77" s="85" t="str">
        <f>IF($B77="","",IF(CF77&lt;(SUM($BW77:$CH77)*Data!$B$170),Data!$B$171,100%))</f>
        <v/>
      </c>
      <c r="CT77" s="85" t="str">
        <f>IF($B77="","",IF(CG77&lt;(SUM($BW77:$CH77)*Data!$B$170),Data!$B$171,100%))</f>
        <v/>
      </c>
      <c r="CU77" s="85" t="str">
        <f>IF($B77="","",IF(CH77&lt;(SUM($BW77:$CH77)*Data!$B$170),Data!$B$171,100%))</f>
        <v/>
      </c>
      <c r="CV77" s="39"/>
      <c r="CW77" s="24" t="str">
        <f t="shared" si="218"/>
        <v/>
      </c>
      <c r="CX77" s="24" t="str">
        <f t="shared" si="219"/>
        <v/>
      </c>
      <c r="CY77" s="24" t="str">
        <f t="shared" si="220"/>
        <v/>
      </c>
      <c r="CZ77" s="24" t="str">
        <f t="shared" si="221"/>
        <v/>
      </c>
      <c r="DA77" s="24" t="str">
        <f t="shared" si="222"/>
        <v/>
      </c>
      <c r="DB77" s="24" t="str">
        <f t="shared" si="223"/>
        <v/>
      </c>
      <c r="DC77" s="24" t="str">
        <f t="shared" si="224"/>
        <v/>
      </c>
      <c r="DD77" s="24" t="str">
        <f t="shared" si="225"/>
        <v/>
      </c>
      <c r="DE77" s="24" t="str">
        <f t="shared" si="226"/>
        <v/>
      </c>
      <c r="DF77" s="24" t="str">
        <f t="shared" si="227"/>
        <v/>
      </c>
      <c r="DG77" s="24" t="str">
        <f t="shared" si="228"/>
        <v/>
      </c>
      <c r="DH77" s="24" t="str">
        <f t="shared" si="229"/>
        <v/>
      </c>
      <c r="DI77" s="24" t="str">
        <f t="shared" si="230"/>
        <v/>
      </c>
      <c r="DJ77" s="24" t="str">
        <f t="shared" si="231"/>
        <v/>
      </c>
      <c r="DK77" s="24" t="str">
        <f t="shared" si="232"/>
        <v/>
      </c>
      <c r="DL77" s="24" t="str">
        <f t="shared" si="233"/>
        <v/>
      </c>
      <c r="DM77" s="24" t="str">
        <f t="shared" si="234"/>
        <v/>
      </c>
      <c r="DN77" s="24" t="str">
        <f t="shared" si="235"/>
        <v/>
      </c>
      <c r="DO77" s="24" t="str">
        <f t="shared" si="236"/>
        <v/>
      </c>
      <c r="DP77" s="24" t="str">
        <f t="shared" si="237"/>
        <v/>
      </c>
      <c r="DQ77" s="24" t="str">
        <f t="shared" si="238"/>
        <v/>
      </c>
      <c r="DR77" s="24" t="str">
        <f t="shared" si="239"/>
        <v/>
      </c>
      <c r="DS77" s="24" t="str">
        <f t="shared" si="240"/>
        <v/>
      </c>
      <c r="DT77" s="24" t="str">
        <f t="shared" si="241"/>
        <v/>
      </c>
      <c r="DU77" s="24" t="str">
        <f t="shared" si="242"/>
        <v/>
      </c>
      <c r="DV77" s="24" t="str">
        <f t="shared" si="243"/>
        <v/>
      </c>
      <c r="DW77" s="24" t="str">
        <f t="shared" si="244"/>
        <v/>
      </c>
      <c r="DX77" s="24" t="str">
        <f t="shared" si="245"/>
        <v/>
      </c>
      <c r="DY77" s="24" t="str">
        <f t="shared" si="246"/>
        <v/>
      </c>
      <c r="DZ77" s="24" t="str">
        <f t="shared" si="247"/>
        <v/>
      </c>
      <c r="EA77" s="24" t="str">
        <f t="shared" si="248"/>
        <v/>
      </c>
      <c r="EB77" s="24" t="str">
        <f t="shared" si="249"/>
        <v/>
      </c>
      <c r="EC77" s="24" t="str">
        <f t="shared" si="250"/>
        <v/>
      </c>
      <c r="ED77" s="24" t="str">
        <f t="shared" si="251"/>
        <v/>
      </c>
      <c r="EE77" s="24" t="str">
        <f t="shared" si="252"/>
        <v/>
      </c>
      <c r="EF77" s="24" t="str">
        <f t="shared" si="253"/>
        <v/>
      </c>
      <c r="EG77" s="24" t="str">
        <f t="shared" si="256"/>
        <v/>
      </c>
      <c r="EH77" s="24" t="str">
        <f t="shared" si="257"/>
        <v/>
      </c>
      <c r="EI77" s="85" t="str">
        <f t="shared" si="169"/>
        <v/>
      </c>
      <c r="EJ77" s="85" t="str">
        <f>IF($B77="","",MAX(0,EI77-Data!$B$166))</f>
        <v/>
      </c>
      <c r="EK77" s="88" t="str">
        <f>IF($B77="","",IF($EJ77&gt;0,
AY77*($EG77*Data!$B$166/$EH77),
AY77))</f>
        <v/>
      </c>
      <c r="EL77" s="88" t="str">
        <f>IF($B77="","",IF($EJ77&gt;0,
AZ77*($EG77*Data!$B$166/$EH77),
AZ77))</f>
        <v/>
      </c>
      <c r="EM77" s="88" t="str">
        <f>IF($B77="","",IF($EJ77&gt;0,
BA77*($EG77*Data!$B$166/$EH77),
BA77))</f>
        <v/>
      </c>
      <c r="EN77" s="88" t="str">
        <f>IF($B77="","",IF($EJ77&gt;0,
BB77*($EG77*Data!$B$166/$EH77),
BB77))</f>
        <v/>
      </c>
      <c r="EO77" s="88" t="str">
        <f>IF($B77="","",IF($EJ77&gt;0,
BC77*($EG77*Data!$B$166/$EH77),
BC77))</f>
        <v/>
      </c>
      <c r="EP77" s="88" t="str">
        <f>IF($B77="","",IF($EJ77&gt;0,
BD77*($EG77*Data!$B$166/$EH77),
BD77))</f>
        <v/>
      </c>
      <c r="EQ77" s="88" t="str">
        <f>IF($B77="","",IF($EJ77&gt;0,
BE77*($EG77*Data!$B$166/$EH77),
BE77))</f>
        <v/>
      </c>
      <c r="ER77" s="88" t="str">
        <f>IF($B77="","",IF($EJ77&gt;0,
BF77*($EG77*Data!$B$166/$EH77),
BF77))</f>
        <v/>
      </c>
      <c r="ES77" s="88" t="str">
        <f>IF($B77="","",IF($EJ77&gt;0,
BG77*($EG77*Data!$B$166/$EH77),
BG77))</f>
        <v/>
      </c>
      <c r="ET77" s="88" t="str">
        <f>IF($B77="","",IF($EJ77&gt;0,
BH77*($EG77*Data!$B$166/$EH77),
BH77))</f>
        <v/>
      </c>
      <c r="EU77" s="88" t="str">
        <f>IF($B77="","",IF($EJ77&gt;0,
BI77*($EG77*Data!$B$166/$EH77),
BI77))</f>
        <v/>
      </c>
      <c r="EV77" s="88" t="str">
        <f>IF($B77="","",IF($EJ77&gt;0,
BJ77*($EG77*Data!$B$166/$EH77),
BJ77))</f>
        <v/>
      </c>
      <c r="EW77" s="88" t="str">
        <f t="shared" si="254"/>
        <v/>
      </c>
      <c r="EX77" s="85" t="str">
        <f t="shared" si="255"/>
        <v/>
      </c>
      <c r="EY77" s="24" t="str">
        <f t="shared" si="170"/>
        <v/>
      </c>
      <c r="EZ77" s="24" t="str">
        <f t="shared" si="171"/>
        <v/>
      </c>
      <c r="FA77" s="24" t="str">
        <f t="shared" si="172"/>
        <v/>
      </c>
      <c r="FB77" s="24" t="str">
        <f t="shared" si="173"/>
        <v/>
      </c>
      <c r="FC77" s="24" t="str">
        <f t="shared" si="174"/>
        <v/>
      </c>
      <c r="FD77" s="24" t="str">
        <f t="shared" si="175"/>
        <v/>
      </c>
      <c r="FE77" s="24" t="str">
        <f t="shared" si="176"/>
        <v/>
      </c>
      <c r="FF77" s="24" t="str">
        <f t="shared" si="177"/>
        <v/>
      </c>
      <c r="FG77" s="24" t="str">
        <f t="shared" si="178"/>
        <v/>
      </c>
      <c r="FH77" s="24" t="str">
        <f t="shared" si="179"/>
        <v/>
      </c>
      <c r="FI77" s="24" t="str">
        <f t="shared" si="180"/>
        <v/>
      </c>
      <c r="FJ77" s="24" t="str">
        <f t="shared" si="181"/>
        <v/>
      </c>
      <c r="FK77" s="24" t="str">
        <f t="shared" si="182"/>
        <v/>
      </c>
      <c r="FL77" s="24" t="str">
        <f t="shared" si="183"/>
        <v/>
      </c>
      <c r="FM77" s="24" t="str">
        <f t="shared" si="184"/>
        <v/>
      </c>
      <c r="FN77" s="24" t="str">
        <f t="shared" si="185"/>
        <v/>
      </c>
      <c r="FO77" s="24" t="str">
        <f t="shared" si="186"/>
        <v/>
      </c>
      <c r="FP77" s="24" t="str">
        <f t="shared" si="187"/>
        <v/>
      </c>
      <c r="FQ77" s="24" t="str">
        <f t="shared" si="188"/>
        <v/>
      </c>
      <c r="FR77" s="24" t="str">
        <f t="shared" si="189"/>
        <v/>
      </c>
      <c r="FS77" s="24" t="str">
        <f t="shared" si="190"/>
        <v/>
      </c>
      <c r="FT77" s="24" t="str">
        <f t="shared" si="191"/>
        <v/>
      </c>
      <c r="FU77" s="24" t="str">
        <f t="shared" si="192"/>
        <v/>
      </c>
      <c r="FV77" s="24" t="str">
        <f t="shared" si="193"/>
        <v/>
      </c>
      <c r="FW77" s="24" t="str">
        <f t="shared" si="194"/>
        <v/>
      </c>
      <c r="FX77" s="24" t="str">
        <f t="shared" si="195"/>
        <v/>
      </c>
      <c r="FY77" s="24" t="str">
        <f t="shared" si="196"/>
        <v/>
      </c>
      <c r="FZ77" s="24" t="str">
        <f t="shared" si="197"/>
        <v/>
      </c>
      <c r="GA77" s="24" t="str">
        <f t="shared" si="198"/>
        <v/>
      </c>
      <c r="GB77" s="24" t="str">
        <f t="shared" si="199"/>
        <v/>
      </c>
      <c r="GC77" s="24" t="str">
        <f t="shared" si="200"/>
        <v/>
      </c>
      <c r="GD77" s="24" t="str">
        <f t="shared" si="201"/>
        <v/>
      </c>
      <c r="GE77" s="24" t="str">
        <f t="shared" si="202"/>
        <v/>
      </c>
      <c r="GF77" s="24" t="str">
        <f t="shared" si="203"/>
        <v/>
      </c>
      <c r="GG77" s="24" t="str">
        <f t="shared" si="204"/>
        <v/>
      </c>
      <c r="GH77" s="24" t="str">
        <f t="shared" si="205"/>
        <v/>
      </c>
    </row>
    <row r="78" spans="2:190" s="17" customFormat="1" ht="19.899999999999999" customHeight="1">
      <c r="B78" s="16" t="str">
        <f>IF('3 INPUT SAP DATA'!H82="","",'3 INPUT SAP DATA'!H82)</f>
        <v/>
      </c>
      <c r="C78" s="176" t="str">
        <f>IF($B78="", "", Data!D$22 - INDEX(SAP10TableU1, MATCH('3 INPUT SAP DATA'!$C$6, Data!$C$26:$C$47, 0), MATCH(SHD!BW$8, Data!$D$25:$O$25, 0)))</f>
        <v/>
      </c>
      <c r="D78" s="176" t="str">
        <f>IF($B78="", "", Data!E$22 - INDEX(SAP10TableU1, MATCH('3 INPUT SAP DATA'!$C$6, Data!$C$26:$C$47, 0), MATCH(SHD!BX$8, Data!$D$25:$O$25, 0)))</f>
        <v/>
      </c>
      <c r="E78" s="176" t="str">
        <f>IF($B78="", "", Data!F$22 - INDEX(SAP10TableU1, MATCH('3 INPUT SAP DATA'!$C$6, Data!$C$26:$C$47, 0), MATCH(SHD!BY$8, Data!$D$25:$O$25, 0)))</f>
        <v/>
      </c>
      <c r="F78" s="176" t="str">
        <f>IF($B78="", "", Data!G$22 - INDEX(SAP10TableU1, MATCH('3 INPUT SAP DATA'!$C$6, Data!$C$26:$C$47, 0), MATCH(SHD!BZ$8, Data!$D$25:$O$25, 0)))</f>
        <v/>
      </c>
      <c r="G78" s="176" t="str">
        <f>IF($B78="", "", Data!H$22 - INDEX(SAP10TableU1, MATCH('3 INPUT SAP DATA'!$C$6, Data!$C$26:$C$47, 0), MATCH(SHD!CA$8, Data!$D$25:$O$25, 0)))</f>
        <v/>
      </c>
      <c r="H78" s="176" t="str">
        <f>IF($B78="", "", Data!I$22 - INDEX(SAP10TableU1, MATCH('3 INPUT SAP DATA'!$C$6, Data!$C$26:$C$47, 0), MATCH(SHD!CB$8, Data!$D$25:$O$25, 0)))</f>
        <v/>
      </c>
      <c r="I78" s="176" t="str">
        <f>IF($B78="", "", Data!J$22 - INDEX(SAP10TableU1, MATCH('3 INPUT SAP DATA'!$C$6, Data!$C$26:$C$47, 0), MATCH(SHD!CC$8, Data!$D$25:$O$25, 0)))</f>
        <v/>
      </c>
      <c r="J78" s="176" t="str">
        <f>IF($B78="", "", Data!K$22 - INDEX(SAP10TableU1, MATCH('3 INPUT SAP DATA'!$C$6, Data!$C$26:$C$47, 0), MATCH(SHD!CD$8, Data!$D$25:$O$25, 0)))</f>
        <v/>
      </c>
      <c r="K78" s="176" t="str">
        <f>IF($B78="", "", Data!L$22 - INDEX(SAP10TableU1, MATCH('3 INPUT SAP DATA'!$C$6, Data!$C$26:$C$47, 0), MATCH(SHD!CE$8, Data!$D$25:$O$25, 0)))</f>
        <v/>
      </c>
      <c r="L78" s="176" t="str">
        <f>IF($B78="", "", Data!M$22 - INDEX(SAP10TableU1, MATCH('3 INPUT SAP DATA'!$C$6, Data!$C$26:$C$47, 0), MATCH(SHD!CF$8, Data!$D$25:$O$25, 0)))</f>
        <v/>
      </c>
      <c r="M78" s="176" t="str">
        <f>IF($B78="", "", Data!N$22 - INDEX(SAP10TableU1, MATCH('3 INPUT SAP DATA'!$C$6, Data!$C$26:$C$47, 0), MATCH(SHD!CG$8, Data!$D$25:$O$25, 0)))</f>
        <v/>
      </c>
      <c r="N78" s="176" t="str">
        <f>IF($B78="", "", Data!O$22 - INDEX(SAP10TableU1, MATCH('3 INPUT SAP DATA'!$C$6, Data!$C$26:$C$47, 0), MATCH(SHD!CH$8, Data!$D$25:$O$25, 0)))</f>
        <v/>
      </c>
      <c r="O78" s="24" t="str">
        <f>IF($B78="","",'Infiltration &amp; Ventilation'!H78*0.33*'Infiltration &amp; Ventilation'!$D78*C78*0.024*Data!D$18)</f>
        <v/>
      </c>
      <c r="P78" s="24" t="str">
        <f>IF($B78="","",'Infiltration &amp; Ventilation'!I78*0.33*'Infiltration &amp; Ventilation'!$D78*D78*0.024*Data!E$18)</f>
        <v/>
      </c>
      <c r="Q78" s="24" t="str">
        <f>IF($B78="","",'Infiltration &amp; Ventilation'!J78*0.33*'Infiltration &amp; Ventilation'!$D78*E78*0.024*Data!F$18)</f>
        <v/>
      </c>
      <c r="R78" s="24" t="str">
        <f>IF($B78="","",'Infiltration &amp; Ventilation'!K78*0.33*'Infiltration &amp; Ventilation'!$D78*F78*0.024*Data!G$18)</f>
        <v/>
      </c>
      <c r="S78" s="24" t="str">
        <f>IF($B78="","",'Infiltration &amp; Ventilation'!L78*0.33*'Infiltration &amp; Ventilation'!$D78*G78*0.024*Data!H$18)</f>
        <v/>
      </c>
      <c r="T78" s="24" t="str">
        <f>IF($B78="","",'Infiltration &amp; Ventilation'!M78*0.33*'Infiltration &amp; Ventilation'!$D78*H78*0.024*Data!I$18)</f>
        <v/>
      </c>
      <c r="U78" s="24" t="str">
        <f>IF($B78="","",'Infiltration &amp; Ventilation'!N78*0.33*'Infiltration &amp; Ventilation'!$D78*I78*0.024*Data!J$18)</f>
        <v/>
      </c>
      <c r="V78" s="24" t="str">
        <f>IF($B78="","",'Infiltration &amp; Ventilation'!O78*0.33*'Infiltration &amp; Ventilation'!$D78*J78*0.024*Data!K$18)</f>
        <v/>
      </c>
      <c r="W78" s="24" t="str">
        <f>IF($B78="","",'Infiltration &amp; Ventilation'!P78*0.33*'Infiltration &amp; Ventilation'!$D78*K78*0.024*Data!L$18)</f>
        <v/>
      </c>
      <c r="X78" s="24" t="str">
        <f>IF($B78="","",'Infiltration &amp; Ventilation'!Q78*0.33*'Infiltration &amp; Ventilation'!$D78*L78*0.024*Data!M$18)</f>
        <v/>
      </c>
      <c r="Y78" s="24" t="str">
        <f>IF($B78="","",'Infiltration &amp; Ventilation'!R78*0.33*'Infiltration &amp; Ventilation'!$D78*M78*0.024*Data!N$18)</f>
        <v/>
      </c>
      <c r="Z78" s="24" t="str">
        <f>IF($B78="","",'Infiltration &amp; Ventilation'!S78*0.33*'Infiltration &amp; Ventilation'!$D78*N78*0.024*Data!O$18)</f>
        <v/>
      </c>
      <c r="AA78" s="24" t="str">
        <f>IF($B78="","",'Infiltration &amp; Ventilation'!T78*0.33*'Infiltration &amp; Ventilation'!$D78*C78*0.024*Data!D$18*(100%+Data!$B$162))</f>
        <v/>
      </c>
      <c r="AB78" s="24" t="str">
        <f>IF($B78="","",'Infiltration &amp; Ventilation'!U78*0.33*'Infiltration &amp; Ventilation'!$D78*D78*0.024*Data!E$18*(100%+Data!$B$162))</f>
        <v/>
      </c>
      <c r="AC78" s="24" t="str">
        <f>IF($B78="","",'Infiltration &amp; Ventilation'!V78*0.33*'Infiltration &amp; Ventilation'!$D78*E78*0.024*Data!F$18*(100%+Data!$B$162))</f>
        <v/>
      </c>
      <c r="AD78" s="24" t="str">
        <f>IF($B78="","",'Infiltration &amp; Ventilation'!W78*0.33*'Infiltration &amp; Ventilation'!$D78*F78*0.024*Data!G$18*(100%+Data!$B$162))</f>
        <v/>
      </c>
      <c r="AE78" s="24" t="str">
        <f>IF($B78="","",'Infiltration &amp; Ventilation'!X78*0.33*'Infiltration &amp; Ventilation'!$D78*G78*0.024*Data!H$18*(100%+Data!$B$162))</f>
        <v/>
      </c>
      <c r="AF78" s="24" t="str">
        <f>IF($B78="","",'Infiltration &amp; Ventilation'!Y78*0.33*'Infiltration &amp; Ventilation'!$D78*H78*0.024*Data!I$18*(100%+Data!$B$162))</f>
        <v/>
      </c>
      <c r="AG78" s="24" t="str">
        <f>IF($B78="","",'Infiltration &amp; Ventilation'!Z78*0.33*'Infiltration &amp; Ventilation'!$D78*I78*0.024*Data!J$18*(100%+Data!$B$162))</f>
        <v/>
      </c>
      <c r="AH78" s="24" t="str">
        <f>IF($B78="","",'Infiltration &amp; Ventilation'!AA78*0.33*'Infiltration &amp; Ventilation'!$D78*J78*0.024*Data!K$18*(100%+Data!$B$162))</f>
        <v/>
      </c>
      <c r="AI78" s="24" t="str">
        <f>IF($B78="","",'Infiltration &amp; Ventilation'!AB78*0.33*'Infiltration &amp; Ventilation'!$D78*K78*0.024*Data!L$18*(100%+Data!$B$162))</f>
        <v/>
      </c>
      <c r="AJ78" s="24" t="str">
        <f>IF($B78="","",'Infiltration &amp; Ventilation'!AC78*0.33*'Infiltration &amp; Ventilation'!$D78*L78*0.024*Data!M$18*(100%+Data!$B$162))</f>
        <v/>
      </c>
      <c r="AK78" s="24" t="str">
        <f>IF($B78="","",'Infiltration &amp; Ventilation'!AD78*0.33*'Infiltration &amp; Ventilation'!$D78*M78*0.024*Data!N$18*(100%+Data!$B$162))</f>
        <v/>
      </c>
      <c r="AL78" s="24" t="str">
        <f>IF($B78="","",'Infiltration &amp; Ventilation'!AE78*0.33*'Infiltration &amp; Ventilation'!$D78*N78*0.024*Data!O$18*(100%+Data!$B$162))</f>
        <v/>
      </c>
      <c r="AM78" s="24" t="str">
        <f>IF($B78="","",'3 INPUT SAP DATA'!$U82*C78*0.024*Data!D$18*(100%+Data!$B$152))</f>
        <v/>
      </c>
      <c r="AN78" s="24" t="str">
        <f>IF($B78="","",'3 INPUT SAP DATA'!$U82*D78*0.024*Data!E$18*(100%+Data!$B$152))</f>
        <v/>
      </c>
      <c r="AO78" s="24" t="str">
        <f>IF($B78="","",'3 INPUT SAP DATA'!$U82*E78*0.024*Data!F$18*(100%+Data!$B$152))</f>
        <v/>
      </c>
      <c r="AP78" s="24" t="str">
        <f>IF($B78="","",'3 INPUT SAP DATA'!$U82*F78*0.024*Data!G$18*(100%+Data!$B$152))</f>
        <v/>
      </c>
      <c r="AQ78" s="24" t="str">
        <f>IF($B78="","",'3 INPUT SAP DATA'!$U82*G78*0.024*Data!H$18*(100%+Data!$B$152))</f>
        <v/>
      </c>
      <c r="AR78" s="24" t="str">
        <f>IF($B78="","",'3 INPUT SAP DATA'!$U82*H78*0.024*Data!I$18*(100%+Data!$B$152))</f>
        <v/>
      </c>
      <c r="AS78" s="24" t="str">
        <f>IF($B78="","",'3 INPUT SAP DATA'!$U82*I78*0.024*Data!J$18*(100%+Data!$B$152))</f>
        <v/>
      </c>
      <c r="AT78" s="24" t="str">
        <f>IF($B78="","",'3 INPUT SAP DATA'!$U82*J78*0.024*Data!K$18*(100%+Data!$B$152))</f>
        <v/>
      </c>
      <c r="AU78" s="24" t="str">
        <f>IF($B78="","",'3 INPUT SAP DATA'!$U82*K78*0.024*Data!L$18*(100%+Data!$B$152))</f>
        <v/>
      </c>
      <c r="AV78" s="24" t="str">
        <f>IF($B78="","",'3 INPUT SAP DATA'!$U82*L78*0.024*Data!M$18*(100%+Data!$B$152))</f>
        <v/>
      </c>
      <c r="AW78" s="24" t="str">
        <f>IF($B78="","",'3 INPUT SAP DATA'!$U82*M78*0.024*Data!N$18*(100%+Data!$B$152))</f>
        <v/>
      </c>
      <c r="AX78" s="24" t="str">
        <f>IF($B78="","",'3 INPUT SAP DATA'!$U82*N78*0.024*Data!O$18*(100%+Data!$B$152))</f>
        <v/>
      </c>
      <c r="AY78" s="24" t="str">
        <f>IF($B78="","",'3 INPUT SAP DATA'!V82*0.024*Data!D$18*Utilisation!BK78)</f>
        <v/>
      </c>
      <c r="AZ78" s="24" t="str">
        <f>IF($B78="","",'3 INPUT SAP DATA'!W82*0.024*Data!E$18*Utilisation!BL78)</f>
        <v/>
      </c>
      <c r="BA78" s="24" t="str">
        <f>IF($B78="","",'3 INPUT SAP DATA'!X82*0.024*Data!F$18*Utilisation!BM78)</f>
        <v/>
      </c>
      <c r="BB78" s="24" t="str">
        <f>IF($B78="","",'3 INPUT SAP DATA'!Y82*0.024*Data!G$18*Utilisation!BN78)</f>
        <v/>
      </c>
      <c r="BC78" s="24" t="str">
        <f>IF($B78="","",'3 INPUT SAP DATA'!Z82*0.024*Data!H$18*Utilisation!BO78)</f>
        <v/>
      </c>
      <c r="BD78" s="24" t="str">
        <f>IF($B78="","",'3 INPUT SAP DATA'!AA82*0.024*Data!I$18*Utilisation!BP78)</f>
        <v/>
      </c>
      <c r="BE78" s="24" t="str">
        <f>IF($B78="","",'3 INPUT SAP DATA'!AB82*0.024*Data!J$18*Utilisation!BQ78)</f>
        <v/>
      </c>
      <c r="BF78" s="24" t="str">
        <f>IF($B78="","",'3 INPUT SAP DATA'!AC82*0.024*Data!K$18*Utilisation!BR78)</f>
        <v/>
      </c>
      <c r="BG78" s="24" t="str">
        <f>IF($B78="","",'3 INPUT SAP DATA'!AD82*0.024*Data!L$18*Utilisation!BS78)</f>
        <v/>
      </c>
      <c r="BH78" s="24" t="str">
        <f>IF($B78="","",'3 INPUT SAP DATA'!AE82*0.024*Data!M$18*Utilisation!BT78)</f>
        <v/>
      </c>
      <c r="BI78" s="24" t="str">
        <f>IF($B78="","",'3 INPUT SAP DATA'!AF82*0.024*Data!N$18*Utilisation!BU78)</f>
        <v/>
      </c>
      <c r="BJ78" s="24" t="str">
        <f>IF($B78="","",'3 INPUT SAP DATA'!AG82*0.024*Data!O$18*Utilisation!BV78)</f>
        <v/>
      </c>
      <c r="BK78" s="24" t="str">
        <f>IF($B78="","",IHG!CI79*0.024*Data!D$18*Utilisation!BK78)</f>
        <v/>
      </c>
      <c r="BL78" s="24" t="str">
        <f>IF($B78="","",IHG!CJ79*0.024*Data!E$18*Utilisation!BL78)</f>
        <v/>
      </c>
      <c r="BM78" s="24" t="str">
        <f>IF($B78="","",IHG!CK79*0.024*Data!F$18*Utilisation!BM78)</f>
        <v/>
      </c>
      <c r="BN78" s="24" t="str">
        <f>IF($B78="","",IHG!CL79*0.024*Data!G$18*Utilisation!BN78)</f>
        <v/>
      </c>
      <c r="BO78" s="24" t="str">
        <f>IF($B78="","",IHG!CM79*0.024*Data!H$18*Utilisation!BO78)</f>
        <v/>
      </c>
      <c r="BP78" s="24" t="str">
        <f>IF($B78="","",IHG!CN79*0.024*Data!I$18*Utilisation!BP78)</f>
        <v/>
      </c>
      <c r="BQ78" s="24" t="str">
        <f>IF($B78="","",IHG!CO79*0.024*Data!J$18*Utilisation!BQ78)</f>
        <v/>
      </c>
      <c r="BR78" s="24" t="str">
        <f>IF($B78="","",IHG!CP79*0.024*Data!K$18*Utilisation!BR78)</f>
        <v/>
      </c>
      <c r="BS78" s="24" t="str">
        <f>IF($B78="","",IHG!CQ79*0.024*Data!L$18*Utilisation!BS78)</f>
        <v/>
      </c>
      <c r="BT78" s="24" t="str">
        <f>IF($B78="","",IHG!CR79*0.024*Data!M$18*Utilisation!BT78)</f>
        <v/>
      </c>
      <c r="BU78" s="24" t="str">
        <f>IF($B78="","",IHG!CS79*0.024*Data!N$18*Utilisation!BU78)</f>
        <v/>
      </c>
      <c r="BV78" s="24" t="str">
        <f>IF($B78="","",IHG!CT79*0.024*Data!O$18*Utilisation!BV78)</f>
        <v/>
      </c>
      <c r="BW78" s="24" t="str">
        <f t="shared" si="206"/>
        <v/>
      </c>
      <c r="BX78" s="24" t="str">
        <f t="shared" si="207"/>
        <v/>
      </c>
      <c r="BY78" s="24" t="str">
        <f t="shared" si="208"/>
        <v/>
      </c>
      <c r="BZ78" s="24" t="str">
        <f t="shared" si="209"/>
        <v/>
      </c>
      <c r="CA78" s="24" t="str">
        <f t="shared" si="210"/>
        <v/>
      </c>
      <c r="CB78" s="24" t="str">
        <f t="shared" si="211"/>
        <v/>
      </c>
      <c r="CC78" s="24" t="str">
        <f t="shared" si="212"/>
        <v/>
      </c>
      <c r="CD78" s="24" t="str">
        <f t="shared" si="213"/>
        <v/>
      </c>
      <c r="CE78" s="24" t="str">
        <f t="shared" si="214"/>
        <v/>
      </c>
      <c r="CF78" s="24" t="str">
        <f t="shared" si="215"/>
        <v/>
      </c>
      <c r="CG78" s="24" t="str">
        <f t="shared" si="216"/>
        <v/>
      </c>
      <c r="CH78" s="24" t="str">
        <f t="shared" si="217"/>
        <v/>
      </c>
      <c r="CI78" s="36"/>
      <c r="CJ78" s="85" t="str">
        <f>IF($B78="","",IF(BW78&lt;(SUM($BW78:$CH78)*Data!$B$170),Data!$B$171,100%))</f>
        <v/>
      </c>
      <c r="CK78" s="85" t="str">
        <f>IF($B78="","",IF(BX78&lt;(SUM($BW78:$CH78)*Data!$B$170),Data!$B$171,100%))</f>
        <v/>
      </c>
      <c r="CL78" s="85" t="str">
        <f>IF($B78="","",IF(BY78&lt;(SUM($BW78:$CH78)*Data!$B$170),Data!$B$171,100%))</f>
        <v/>
      </c>
      <c r="CM78" s="85" t="str">
        <f>IF($B78="","",IF(BZ78&lt;(SUM($BW78:$CH78)*Data!$B$170),Data!$B$171,100%))</f>
        <v/>
      </c>
      <c r="CN78" s="85" t="str">
        <f>IF($B78="","",IF(CA78&lt;(SUM($BW78:$CH78)*Data!$B$170),Data!$B$171,100%))</f>
        <v/>
      </c>
      <c r="CO78" s="85" t="str">
        <f>IF($B78="","",IF(CB78&lt;(SUM($BW78:$CH78)*Data!$B$170),Data!$B$171,100%))</f>
        <v/>
      </c>
      <c r="CP78" s="85" t="str">
        <f>IF($B78="","",IF(CC78&lt;(SUM($BW78:$CH78)*Data!$B$170),Data!$B$171,100%))</f>
        <v/>
      </c>
      <c r="CQ78" s="85" t="str">
        <f>IF($B78="","",IF(CD78&lt;(SUM($BW78:$CH78)*Data!$B$170),Data!$B$171,100%))</f>
        <v/>
      </c>
      <c r="CR78" s="85" t="str">
        <f>IF($B78="","",IF(CE78&lt;(SUM($BW78:$CH78)*Data!$B$170),Data!$B$171,100%))</f>
        <v/>
      </c>
      <c r="CS78" s="85" t="str">
        <f>IF($B78="","",IF(CF78&lt;(SUM($BW78:$CH78)*Data!$B$170),Data!$B$171,100%))</f>
        <v/>
      </c>
      <c r="CT78" s="85" t="str">
        <f>IF($B78="","",IF(CG78&lt;(SUM($BW78:$CH78)*Data!$B$170),Data!$B$171,100%))</f>
        <v/>
      </c>
      <c r="CU78" s="85" t="str">
        <f>IF($B78="","",IF(CH78&lt;(SUM($BW78:$CH78)*Data!$B$170),Data!$B$171,100%))</f>
        <v/>
      </c>
      <c r="CV78" s="39"/>
      <c r="CW78" s="24" t="str">
        <f t="shared" si="218"/>
        <v/>
      </c>
      <c r="CX78" s="24" t="str">
        <f t="shared" si="219"/>
        <v/>
      </c>
      <c r="CY78" s="24" t="str">
        <f t="shared" si="220"/>
        <v/>
      </c>
      <c r="CZ78" s="24" t="str">
        <f t="shared" si="221"/>
        <v/>
      </c>
      <c r="DA78" s="24" t="str">
        <f t="shared" si="222"/>
        <v/>
      </c>
      <c r="DB78" s="24" t="str">
        <f t="shared" si="223"/>
        <v/>
      </c>
      <c r="DC78" s="24" t="str">
        <f t="shared" si="224"/>
        <v/>
      </c>
      <c r="DD78" s="24" t="str">
        <f t="shared" si="225"/>
        <v/>
      </c>
      <c r="DE78" s="24" t="str">
        <f t="shared" si="226"/>
        <v/>
      </c>
      <c r="DF78" s="24" t="str">
        <f t="shared" si="227"/>
        <v/>
      </c>
      <c r="DG78" s="24" t="str">
        <f t="shared" si="228"/>
        <v/>
      </c>
      <c r="DH78" s="24" t="str">
        <f t="shared" si="229"/>
        <v/>
      </c>
      <c r="DI78" s="24" t="str">
        <f t="shared" si="230"/>
        <v/>
      </c>
      <c r="DJ78" s="24" t="str">
        <f t="shared" si="231"/>
        <v/>
      </c>
      <c r="DK78" s="24" t="str">
        <f t="shared" si="232"/>
        <v/>
      </c>
      <c r="DL78" s="24" t="str">
        <f t="shared" si="233"/>
        <v/>
      </c>
      <c r="DM78" s="24" t="str">
        <f t="shared" si="234"/>
        <v/>
      </c>
      <c r="DN78" s="24" t="str">
        <f t="shared" si="235"/>
        <v/>
      </c>
      <c r="DO78" s="24" t="str">
        <f t="shared" si="236"/>
        <v/>
      </c>
      <c r="DP78" s="24" t="str">
        <f t="shared" si="237"/>
        <v/>
      </c>
      <c r="DQ78" s="24" t="str">
        <f t="shared" si="238"/>
        <v/>
      </c>
      <c r="DR78" s="24" t="str">
        <f t="shared" si="239"/>
        <v/>
      </c>
      <c r="DS78" s="24" t="str">
        <f t="shared" si="240"/>
        <v/>
      </c>
      <c r="DT78" s="24" t="str">
        <f t="shared" si="241"/>
        <v/>
      </c>
      <c r="DU78" s="24" t="str">
        <f t="shared" si="242"/>
        <v/>
      </c>
      <c r="DV78" s="24" t="str">
        <f t="shared" si="243"/>
        <v/>
      </c>
      <c r="DW78" s="24" t="str">
        <f t="shared" si="244"/>
        <v/>
      </c>
      <c r="DX78" s="24" t="str">
        <f t="shared" si="245"/>
        <v/>
      </c>
      <c r="DY78" s="24" t="str">
        <f t="shared" si="246"/>
        <v/>
      </c>
      <c r="DZ78" s="24" t="str">
        <f t="shared" si="247"/>
        <v/>
      </c>
      <c r="EA78" s="24" t="str">
        <f t="shared" si="248"/>
        <v/>
      </c>
      <c r="EB78" s="24" t="str">
        <f t="shared" si="249"/>
        <v/>
      </c>
      <c r="EC78" s="24" t="str">
        <f t="shared" si="250"/>
        <v/>
      </c>
      <c r="ED78" s="24" t="str">
        <f t="shared" si="251"/>
        <v/>
      </c>
      <c r="EE78" s="24" t="str">
        <f t="shared" si="252"/>
        <v/>
      </c>
      <c r="EF78" s="24" t="str">
        <f t="shared" si="253"/>
        <v/>
      </c>
      <c r="EG78" s="24" t="str">
        <f t="shared" si="256"/>
        <v/>
      </c>
      <c r="EH78" s="24" t="str">
        <f t="shared" si="257"/>
        <v/>
      </c>
      <c r="EI78" s="85" t="str">
        <f t="shared" si="169"/>
        <v/>
      </c>
      <c r="EJ78" s="85" t="str">
        <f>IF($B78="","",MAX(0,EI78-Data!$B$166))</f>
        <v/>
      </c>
      <c r="EK78" s="88" t="str">
        <f>IF($B78="","",IF($EJ78&gt;0,
AY78*($EG78*Data!$B$166/$EH78),
AY78))</f>
        <v/>
      </c>
      <c r="EL78" s="88" t="str">
        <f>IF($B78="","",IF($EJ78&gt;0,
AZ78*($EG78*Data!$B$166/$EH78),
AZ78))</f>
        <v/>
      </c>
      <c r="EM78" s="88" t="str">
        <f>IF($B78="","",IF($EJ78&gt;0,
BA78*($EG78*Data!$B$166/$EH78),
BA78))</f>
        <v/>
      </c>
      <c r="EN78" s="88" t="str">
        <f>IF($B78="","",IF($EJ78&gt;0,
BB78*($EG78*Data!$B$166/$EH78),
BB78))</f>
        <v/>
      </c>
      <c r="EO78" s="88" t="str">
        <f>IF($B78="","",IF($EJ78&gt;0,
BC78*($EG78*Data!$B$166/$EH78),
BC78))</f>
        <v/>
      </c>
      <c r="EP78" s="88" t="str">
        <f>IF($B78="","",IF($EJ78&gt;0,
BD78*($EG78*Data!$B$166/$EH78),
BD78))</f>
        <v/>
      </c>
      <c r="EQ78" s="88" t="str">
        <f>IF($B78="","",IF($EJ78&gt;0,
BE78*($EG78*Data!$B$166/$EH78),
BE78))</f>
        <v/>
      </c>
      <c r="ER78" s="88" t="str">
        <f>IF($B78="","",IF($EJ78&gt;0,
BF78*($EG78*Data!$B$166/$EH78),
BF78))</f>
        <v/>
      </c>
      <c r="ES78" s="88" t="str">
        <f>IF($B78="","",IF($EJ78&gt;0,
BG78*($EG78*Data!$B$166/$EH78),
BG78))</f>
        <v/>
      </c>
      <c r="ET78" s="88" t="str">
        <f>IF($B78="","",IF($EJ78&gt;0,
BH78*($EG78*Data!$B$166/$EH78),
BH78))</f>
        <v/>
      </c>
      <c r="EU78" s="88" t="str">
        <f>IF($B78="","",IF($EJ78&gt;0,
BI78*($EG78*Data!$B$166/$EH78),
BI78))</f>
        <v/>
      </c>
      <c r="EV78" s="88" t="str">
        <f>IF($B78="","",IF($EJ78&gt;0,
BJ78*($EG78*Data!$B$166/$EH78),
BJ78))</f>
        <v/>
      </c>
      <c r="EW78" s="88" t="str">
        <f t="shared" si="254"/>
        <v/>
      </c>
      <c r="EX78" s="85" t="str">
        <f t="shared" si="255"/>
        <v/>
      </c>
      <c r="EY78" s="24" t="str">
        <f t="shared" si="170"/>
        <v/>
      </c>
      <c r="EZ78" s="24" t="str">
        <f t="shared" si="171"/>
        <v/>
      </c>
      <c r="FA78" s="24" t="str">
        <f t="shared" si="172"/>
        <v/>
      </c>
      <c r="FB78" s="24" t="str">
        <f t="shared" si="173"/>
        <v/>
      </c>
      <c r="FC78" s="24" t="str">
        <f t="shared" si="174"/>
        <v/>
      </c>
      <c r="FD78" s="24" t="str">
        <f t="shared" si="175"/>
        <v/>
      </c>
      <c r="FE78" s="24" t="str">
        <f t="shared" si="176"/>
        <v/>
      </c>
      <c r="FF78" s="24" t="str">
        <f t="shared" si="177"/>
        <v/>
      </c>
      <c r="FG78" s="24" t="str">
        <f t="shared" si="178"/>
        <v/>
      </c>
      <c r="FH78" s="24" t="str">
        <f t="shared" si="179"/>
        <v/>
      </c>
      <c r="FI78" s="24" t="str">
        <f t="shared" si="180"/>
        <v/>
      </c>
      <c r="FJ78" s="24" t="str">
        <f t="shared" si="181"/>
        <v/>
      </c>
      <c r="FK78" s="24" t="str">
        <f t="shared" si="182"/>
        <v/>
      </c>
      <c r="FL78" s="24" t="str">
        <f t="shared" si="183"/>
        <v/>
      </c>
      <c r="FM78" s="24" t="str">
        <f t="shared" si="184"/>
        <v/>
      </c>
      <c r="FN78" s="24" t="str">
        <f t="shared" si="185"/>
        <v/>
      </c>
      <c r="FO78" s="24" t="str">
        <f t="shared" si="186"/>
        <v/>
      </c>
      <c r="FP78" s="24" t="str">
        <f t="shared" si="187"/>
        <v/>
      </c>
      <c r="FQ78" s="24" t="str">
        <f t="shared" si="188"/>
        <v/>
      </c>
      <c r="FR78" s="24" t="str">
        <f t="shared" si="189"/>
        <v/>
      </c>
      <c r="FS78" s="24" t="str">
        <f t="shared" si="190"/>
        <v/>
      </c>
      <c r="FT78" s="24" t="str">
        <f t="shared" si="191"/>
        <v/>
      </c>
      <c r="FU78" s="24" t="str">
        <f t="shared" si="192"/>
        <v/>
      </c>
      <c r="FV78" s="24" t="str">
        <f t="shared" si="193"/>
        <v/>
      </c>
      <c r="FW78" s="24" t="str">
        <f t="shared" si="194"/>
        <v/>
      </c>
      <c r="FX78" s="24" t="str">
        <f t="shared" si="195"/>
        <v/>
      </c>
      <c r="FY78" s="24" t="str">
        <f t="shared" si="196"/>
        <v/>
      </c>
      <c r="FZ78" s="24" t="str">
        <f t="shared" si="197"/>
        <v/>
      </c>
      <c r="GA78" s="24" t="str">
        <f t="shared" si="198"/>
        <v/>
      </c>
      <c r="GB78" s="24" t="str">
        <f t="shared" si="199"/>
        <v/>
      </c>
      <c r="GC78" s="24" t="str">
        <f t="shared" si="200"/>
        <v/>
      </c>
      <c r="GD78" s="24" t="str">
        <f t="shared" si="201"/>
        <v/>
      </c>
      <c r="GE78" s="24" t="str">
        <f t="shared" si="202"/>
        <v/>
      </c>
      <c r="GF78" s="24" t="str">
        <f t="shared" si="203"/>
        <v/>
      </c>
      <c r="GG78" s="24" t="str">
        <f t="shared" si="204"/>
        <v/>
      </c>
      <c r="GH78" s="24" t="str">
        <f t="shared" si="205"/>
        <v/>
      </c>
    </row>
    <row r="79" spans="2:190" s="17" customFormat="1" ht="19.899999999999999" customHeight="1">
      <c r="B79" s="16" t="str">
        <f>IF('3 INPUT SAP DATA'!H83="","",'3 INPUT SAP DATA'!H83)</f>
        <v/>
      </c>
      <c r="C79" s="176" t="str">
        <f>IF($B79="", "", Data!D$22 - INDEX(SAP10TableU1, MATCH('3 INPUT SAP DATA'!$C$6, Data!$C$26:$C$47, 0), MATCH(SHD!BW$8, Data!$D$25:$O$25, 0)))</f>
        <v/>
      </c>
      <c r="D79" s="176" t="str">
        <f>IF($B79="", "", Data!E$22 - INDEX(SAP10TableU1, MATCH('3 INPUT SAP DATA'!$C$6, Data!$C$26:$C$47, 0), MATCH(SHD!BX$8, Data!$D$25:$O$25, 0)))</f>
        <v/>
      </c>
      <c r="E79" s="176" t="str">
        <f>IF($B79="", "", Data!F$22 - INDEX(SAP10TableU1, MATCH('3 INPUT SAP DATA'!$C$6, Data!$C$26:$C$47, 0), MATCH(SHD!BY$8, Data!$D$25:$O$25, 0)))</f>
        <v/>
      </c>
      <c r="F79" s="176" t="str">
        <f>IF($B79="", "", Data!G$22 - INDEX(SAP10TableU1, MATCH('3 INPUT SAP DATA'!$C$6, Data!$C$26:$C$47, 0), MATCH(SHD!BZ$8, Data!$D$25:$O$25, 0)))</f>
        <v/>
      </c>
      <c r="G79" s="176" t="str">
        <f>IF($B79="", "", Data!H$22 - INDEX(SAP10TableU1, MATCH('3 INPUT SAP DATA'!$C$6, Data!$C$26:$C$47, 0), MATCH(SHD!CA$8, Data!$D$25:$O$25, 0)))</f>
        <v/>
      </c>
      <c r="H79" s="176" t="str">
        <f>IF($B79="", "", Data!I$22 - INDEX(SAP10TableU1, MATCH('3 INPUT SAP DATA'!$C$6, Data!$C$26:$C$47, 0), MATCH(SHD!CB$8, Data!$D$25:$O$25, 0)))</f>
        <v/>
      </c>
      <c r="I79" s="176" t="str">
        <f>IF($B79="", "", Data!J$22 - INDEX(SAP10TableU1, MATCH('3 INPUT SAP DATA'!$C$6, Data!$C$26:$C$47, 0), MATCH(SHD!CC$8, Data!$D$25:$O$25, 0)))</f>
        <v/>
      </c>
      <c r="J79" s="176" t="str">
        <f>IF($B79="", "", Data!K$22 - INDEX(SAP10TableU1, MATCH('3 INPUT SAP DATA'!$C$6, Data!$C$26:$C$47, 0), MATCH(SHD!CD$8, Data!$D$25:$O$25, 0)))</f>
        <v/>
      </c>
      <c r="K79" s="176" t="str">
        <f>IF($B79="", "", Data!L$22 - INDEX(SAP10TableU1, MATCH('3 INPUT SAP DATA'!$C$6, Data!$C$26:$C$47, 0), MATCH(SHD!CE$8, Data!$D$25:$O$25, 0)))</f>
        <v/>
      </c>
      <c r="L79" s="176" t="str">
        <f>IF($B79="", "", Data!M$22 - INDEX(SAP10TableU1, MATCH('3 INPUT SAP DATA'!$C$6, Data!$C$26:$C$47, 0), MATCH(SHD!CF$8, Data!$D$25:$O$25, 0)))</f>
        <v/>
      </c>
      <c r="M79" s="176" t="str">
        <f>IF($B79="", "", Data!N$22 - INDEX(SAP10TableU1, MATCH('3 INPUT SAP DATA'!$C$6, Data!$C$26:$C$47, 0), MATCH(SHD!CG$8, Data!$D$25:$O$25, 0)))</f>
        <v/>
      </c>
      <c r="N79" s="176" t="str">
        <f>IF($B79="", "", Data!O$22 - INDEX(SAP10TableU1, MATCH('3 INPUT SAP DATA'!$C$6, Data!$C$26:$C$47, 0), MATCH(SHD!CH$8, Data!$D$25:$O$25, 0)))</f>
        <v/>
      </c>
      <c r="O79" s="24" t="str">
        <f>IF($B79="","",'Infiltration &amp; Ventilation'!H79*0.33*'Infiltration &amp; Ventilation'!$D79*C79*0.024*Data!D$18)</f>
        <v/>
      </c>
      <c r="P79" s="24" t="str">
        <f>IF($B79="","",'Infiltration &amp; Ventilation'!I79*0.33*'Infiltration &amp; Ventilation'!$D79*D79*0.024*Data!E$18)</f>
        <v/>
      </c>
      <c r="Q79" s="24" t="str">
        <f>IF($B79="","",'Infiltration &amp; Ventilation'!J79*0.33*'Infiltration &amp; Ventilation'!$D79*E79*0.024*Data!F$18)</f>
        <v/>
      </c>
      <c r="R79" s="24" t="str">
        <f>IF($B79="","",'Infiltration &amp; Ventilation'!K79*0.33*'Infiltration &amp; Ventilation'!$D79*F79*0.024*Data!G$18)</f>
        <v/>
      </c>
      <c r="S79" s="24" t="str">
        <f>IF($B79="","",'Infiltration &amp; Ventilation'!L79*0.33*'Infiltration &amp; Ventilation'!$D79*G79*0.024*Data!H$18)</f>
        <v/>
      </c>
      <c r="T79" s="24" t="str">
        <f>IF($B79="","",'Infiltration &amp; Ventilation'!M79*0.33*'Infiltration &amp; Ventilation'!$D79*H79*0.024*Data!I$18)</f>
        <v/>
      </c>
      <c r="U79" s="24" t="str">
        <f>IF($B79="","",'Infiltration &amp; Ventilation'!N79*0.33*'Infiltration &amp; Ventilation'!$D79*I79*0.024*Data!J$18)</f>
        <v/>
      </c>
      <c r="V79" s="24" t="str">
        <f>IF($B79="","",'Infiltration &amp; Ventilation'!O79*0.33*'Infiltration &amp; Ventilation'!$D79*J79*0.024*Data!K$18)</f>
        <v/>
      </c>
      <c r="W79" s="24" t="str">
        <f>IF($B79="","",'Infiltration &amp; Ventilation'!P79*0.33*'Infiltration &amp; Ventilation'!$D79*K79*0.024*Data!L$18)</f>
        <v/>
      </c>
      <c r="X79" s="24" t="str">
        <f>IF($B79="","",'Infiltration &amp; Ventilation'!Q79*0.33*'Infiltration &amp; Ventilation'!$D79*L79*0.024*Data!M$18)</f>
        <v/>
      </c>
      <c r="Y79" s="24" t="str">
        <f>IF($B79="","",'Infiltration &amp; Ventilation'!R79*0.33*'Infiltration &amp; Ventilation'!$D79*M79*0.024*Data!N$18)</f>
        <v/>
      </c>
      <c r="Z79" s="24" t="str">
        <f>IF($B79="","",'Infiltration &amp; Ventilation'!S79*0.33*'Infiltration &amp; Ventilation'!$D79*N79*0.024*Data!O$18)</f>
        <v/>
      </c>
      <c r="AA79" s="24" t="str">
        <f>IF($B79="","",'Infiltration &amp; Ventilation'!T79*0.33*'Infiltration &amp; Ventilation'!$D79*C79*0.024*Data!D$18*(100%+Data!$B$162))</f>
        <v/>
      </c>
      <c r="AB79" s="24" t="str">
        <f>IF($B79="","",'Infiltration &amp; Ventilation'!U79*0.33*'Infiltration &amp; Ventilation'!$D79*D79*0.024*Data!E$18*(100%+Data!$B$162))</f>
        <v/>
      </c>
      <c r="AC79" s="24" t="str">
        <f>IF($B79="","",'Infiltration &amp; Ventilation'!V79*0.33*'Infiltration &amp; Ventilation'!$D79*E79*0.024*Data!F$18*(100%+Data!$B$162))</f>
        <v/>
      </c>
      <c r="AD79" s="24" t="str">
        <f>IF($B79="","",'Infiltration &amp; Ventilation'!W79*0.33*'Infiltration &amp; Ventilation'!$D79*F79*0.024*Data!G$18*(100%+Data!$B$162))</f>
        <v/>
      </c>
      <c r="AE79" s="24" t="str">
        <f>IF($B79="","",'Infiltration &amp; Ventilation'!X79*0.33*'Infiltration &amp; Ventilation'!$D79*G79*0.024*Data!H$18*(100%+Data!$B$162))</f>
        <v/>
      </c>
      <c r="AF79" s="24" t="str">
        <f>IF($B79="","",'Infiltration &amp; Ventilation'!Y79*0.33*'Infiltration &amp; Ventilation'!$D79*H79*0.024*Data!I$18*(100%+Data!$B$162))</f>
        <v/>
      </c>
      <c r="AG79" s="24" t="str">
        <f>IF($B79="","",'Infiltration &amp; Ventilation'!Z79*0.33*'Infiltration &amp; Ventilation'!$D79*I79*0.024*Data!J$18*(100%+Data!$B$162))</f>
        <v/>
      </c>
      <c r="AH79" s="24" t="str">
        <f>IF($B79="","",'Infiltration &amp; Ventilation'!AA79*0.33*'Infiltration &amp; Ventilation'!$D79*J79*0.024*Data!K$18*(100%+Data!$B$162))</f>
        <v/>
      </c>
      <c r="AI79" s="24" t="str">
        <f>IF($B79="","",'Infiltration &amp; Ventilation'!AB79*0.33*'Infiltration &amp; Ventilation'!$D79*K79*0.024*Data!L$18*(100%+Data!$B$162))</f>
        <v/>
      </c>
      <c r="AJ79" s="24" t="str">
        <f>IF($B79="","",'Infiltration &amp; Ventilation'!AC79*0.33*'Infiltration &amp; Ventilation'!$D79*L79*0.024*Data!M$18*(100%+Data!$B$162))</f>
        <v/>
      </c>
      <c r="AK79" s="24" t="str">
        <f>IF($B79="","",'Infiltration &amp; Ventilation'!AD79*0.33*'Infiltration &amp; Ventilation'!$D79*M79*0.024*Data!N$18*(100%+Data!$B$162))</f>
        <v/>
      </c>
      <c r="AL79" s="24" t="str">
        <f>IF($B79="","",'Infiltration &amp; Ventilation'!AE79*0.33*'Infiltration &amp; Ventilation'!$D79*N79*0.024*Data!O$18*(100%+Data!$B$162))</f>
        <v/>
      </c>
      <c r="AM79" s="24" t="str">
        <f>IF($B79="","",'3 INPUT SAP DATA'!$U83*C79*0.024*Data!D$18*(100%+Data!$B$152))</f>
        <v/>
      </c>
      <c r="AN79" s="24" t="str">
        <f>IF($B79="","",'3 INPUT SAP DATA'!$U83*D79*0.024*Data!E$18*(100%+Data!$B$152))</f>
        <v/>
      </c>
      <c r="AO79" s="24" t="str">
        <f>IF($B79="","",'3 INPUT SAP DATA'!$U83*E79*0.024*Data!F$18*(100%+Data!$B$152))</f>
        <v/>
      </c>
      <c r="AP79" s="24" t="str">
        <f>IF($B79="","",'3 INPUT SAP DATA'!$U83*F79*0.024*Data!G$18*(100%+Data!$B$152))</f>
        <v/>
      </c>
      <c r="AQ79" s="24" t="str">
        <f>IF($B79="","",'3 INPUT SAP DATA'!$U83*G79*0.024*Data!H$18*(100%+Data!$B$152))</f>
        <v/>
      </c>
      <c r="AR79" s="24" t="str">
        <f>IF($B79="","",'3 INPUT SAP DATA'!$U83*H79*0.024*Data!I$18*(100%+Data!$B$152))</f>
        <v/>
      </c>
      <c r="AS79" s="24" t="str">
        <f>IF($B79="","",'3 INPUT SAP DATA'!$U83*I79*0.024*Data!J$18*(100%+Data!$B$152))</f>
        <v/>
      </c>
      <c r="AT79" s="24" t="str">
        <f>IF($B79="","",'3 INPUT SAP DATA'!$U83*J79*0.024*Data!K$18*(100%+Data!$B$152))</f>
        <v/>
      </c>
      <c r="AU79" s="24" t="str">
        <f>IF($B79="","",'3 INPUT SAP DATA'!$U83*K79*0.024*Data!L$18*(100%+Data!$B$152))</f>
        <v/>
      </c>
      <c r="AV79" s="24" t="str">
        <f>IF($B79="","",'3 INPUT SAP DATA'!$U83*L79*0.024*Data!M$18*(100%+Data!$B$152))</f>
        <v/>
      </c>
      <c r="AW79" s="24" t="str">
        <f>IF($B79="","",'3 INPUT SAP DATA'!$U83*M79*0.024*Data!N$18*(100%+Data!$B$152))</f>
        <v/>
      </c>
      <c r="AX79" s="24" t="str">
        <f>IF($B79="","",'3 INPUT SAP DATA'!$U83*N79*0.024*Data!O$18*(100%+Data!$B$152))</f>
        <v/>
      </c>
      <c r="AY79" s="24" t="str">
        <f>IF($B79="","",'3 INPUT SAP DATA'!V83*0.024*Data!D$18*Utilisation!BK79)</f>
        <v/>
      </c>
      <c r="AZ79" s="24" t="str">
        <f>IF($B79="","",'3 INPUT SAP DATA'!W83*0.024*Data!E$18*Utilisation!BL79)</f>
        <v/>
      </c>
      <c r="BA79" s="24" t="str">
        <f>IF($B79="","",'3 INPUT SAP DATA'!X83*0.024*Data!F$18*Utilisation!BM79)</f>
        <v/>
      </c>
      <c r="BB79" s="24" t="str">
        <f>IF($B79="","",'3 INPUT SAP DATA'!Y83*0.024*Data!G$18*Utilisation!BN79)</f>
        <v/>
      </c>
      <c r="BC79" s="24" t="str">
        <f>IF($B79="","",'3 INPUT SAP DATA'!Z83*0.024*Data!H$18*Utilisation!BO79)</f>
        <v/>
      </c>
      <c r="BD79" s="24" t="str">
        <f>IF($B79="","",'3 INPUT SAP DATA'!AA83*0.024*Data!I$18*Utilisation!BP79)</f>
        <v/>
      </c>
      <c r="BE79" s="24" t="str">
        <f>IF($B79="","",'3 INPUT SAP DATA'!AB83*0.024*Data!J$18*Utilisation!BQ79)</f>
        <v/>
      </c>
      <c r="BF79" s="24" t="str">
        <f>IF($B79="","",'3 INPUT SAP DATA'!AC83*0.024*Data!K$18*Utilisation!BR79)</f>
        <v/>
      </c>
      <c r="BG79" s="24" t="str">
        <f>IF($B79="","",'3 INPUT SAP DATA'!AD83*0.024*Data!L$18*Utilisation!BS79)</f>
        <v/>
      </c>
      <c r="BH79" s="24" t="str">
        <f>IF($B79="","",'3 INPUT SAP DATA'!AE83*0.024*Data!M$18*Utilisation!BT79)</f>
        <v/>
      </c>
      <c r="BI79" s="24" t="str">
        <f>IF($B79="","",'3 INPUT SAP DATA'!AF83*0.024*Data!N$18*Utilisation!BU79)</f>
        <v/>
      </c>
      <c r="BJ79" s="24" t="str">
        <f>IF($B79="","",'3 INPUT SAP DATA'!AG83*0.024*Data!O$18*Utilisation!BV79)</f>
        <v/>
      </c>
      <c r="BK79" s="24" t="str">
        <f>IF($B79="","",IHG!CI80*0.024*Data!D$18*Utilisation!BK79)</f>
        <v/>
      </c>
      <c r="BL79" s="24" t="str">
        <f>IF($B79="","",IHG!CJ80*0.024*Data!E$18*Utilisation!BL79)</f>
        <v/>
      </c>
      <c r="BM79" s="24" t="str">
        <f>IF($B79="","",IHG!CK80*0.024*Data!F$18*Utilisation!BM79)</f>
        <v/>
      </c>
      <c r="BN79" s="24" t="str">
        <f>IF($B79="","",IHG!CL80*0.024*Data!G$18*Utilisation!BN79)</f>
        <v/>
      </c>
      <c r="BO79" s="24" t="str">
        <f>IF($B79="","",IHG!CM80*0.024*Data!H$18*Utilisation!BO79)</f>
        <v/>
      </c>
      <c r="BP79" s="24" t="str">
        <f>IF($B79="","",IHG!CN80*0.024*Data!I$18*Utilisation!BP79)</f>
        <v/>
      </c>
      <c r="BQ79" s="24" t="str">
        <f>IF($B79="","",IHG!CO80*0.024*Data!J$18*Utilisation!BQ79)</f>
        <v/>
      </c>
      <c r="BR79" s="24" t="str">
        <f>IF($B79="","",IHG!CP80*0.024*Data!K$18*Utilisation!BR79)</f>
        <v/>
      </c>
      <c r="BS79" s="24" t="str">
        <f>IF($B79="","",IHG!CQ80*0.024*Data!L$18*Utilisation!BS79)</f>
        <v/>
      </c>
      <c r="BT79" s="24" t="str">
        <f>IF($B79="","",IHG!CR80*0.024*Data!M$18*Utilisation!BT79)</f>
        <v/>
      </c>
      <c r="BU79" s="24" t="str">
        <f>IF($B79="","",IHG!CS80*0.024*Data!N$18*Utilisation!BU79)</f>
        <v/>
      </c>
      <c r="BV79" s="24" t="str">
        <f>IF($B79="","",IHG!CT80*0.024*Data!O$18*Utilisation!BV79)</f>
        <v/>
      </c>
      <c r="BW79" s="24" t="str">
        <f t="shared" si="206"/>
        <v/>
      </c>
      <c r="BX79" s="24" t="str">
        <f t="shared" si="207"/>
        <v/>
      </c>
      <c r="BY79" s="24" t="str">
        <f t="shared" si="208"/>
        <v/>
      </c>
      <c r="BZ79" s="24" t="str">
        <f t="shared" si="209"/>
        <v/>
      </c>
      <c r="CA79" s="24" t="str">
        <f t="shared" si="210"/>
        <v/>
      </c>
      <c r="CB79" s="24" t="str">
        <f t="shared" si="211"/>
        <v/>
      </c>
      <c r="CC79" s="24" t="str">
        <f t="shared" si="212"/>
        <v/>
      </c>
      <c r="CD79" s="24" t="str">
        <f t="shared" si="213"/>
        <v/>
      </c>
      <c r="CE79" s="24" t="str">
        <f t="shared" si="214"/>
        <v/>
      </c>
      <c r="CF79" s="24" t="str">
        <f t="shared" si="215"/>
        <v/>
      </c>
      <c r="CG79" s="24" t="str">
        <f t="shared" si="216"/>
        <v/>
      </c>
      <c r="CH79" s="24" t="str">
        <f t="shared" si="217"/>
        <v/>
      </c>
      <c r="CI79" s="36"/>
      <c r="CJ79" s="85" t="str">
        <f>IF($B79="","",IF(BW79&lt;(SUM($BW79:$CH79)*Data!$B$170),Data!$B$171,100%))</f>
        <v/>
      </c>
      <c r="CK79" s="85" t="str">
        <f>IF($B79="","",IF(BX79&lt;(SUM($BW79:$CH79)*Data!$B$170),Data!$B$171,100%))</f>
        <v/>
      </c>
      <c r="CL79" s="85" t="str">
        <f>IF($B79="","",IF(BY79&lt;(SUM($BW79:$CH79)*Data!$B$170),Data!$B$171,100%))</f>
        <v/>
      </c>
      <c r="CM79" s="85" t="str">
        <f>IF($B79="","",IF(BZ79&lt;(SUM($BW79:$CH79)*Data!$B$170),Data!$B$171,100%))</f>
        <v/>
      </c>
      <c r="CN79" s="85" t="str">
        <f>IF($B79="","",IF(CA79&lt;(SUM($BW79:$CH79)*Data!$B$170),Data!$B$171,100%))</f>
        <v/>
      </c>
      <c r="CO79" s="85" t="str">
        <f>IF($B79="","",IF(CB79&lt;(SUM($BW79:$CH79)*Data!$B$170),Data!$B$171,100%))</f>
        <v/>
      </c>
      <c r="CP79" s="85" t="str">
        <f>IF($B79="","",IF(CC79&lt;(SUM($BW79:$CH79)*Data!$B$170),Data!$B$171,100%))</f>
        <v/>
      </c>
      <c r="CQ79" s="85" t="str">
        <f>IF($B79="","",IF(CD79&lt;(SUM($BW79:$CH79)*Data!$B$170),Data!$B$171,100%))</f>
        <v/>
      </c>
      <c r="CR79" s="85" t="str">
        <f>IF($B79="","",IF(CE79&lt;(SUM($BW79:$CH79)*Data!$B$170),Data!$B$171,100%))</f>
        <v/>
      </c>
      <c r="CS79" s="85" t="str">
        <f>IF($B79="","",IF(CF79&lt;(SUM($BW79:$CH79)*Data!$B$170),Data!$B$171,100%))</f>
        <v/>
      </c>
      <c r="CT79" s="85" t="str">
        <f>IF($B79="","",IF(CG79&lt;(SUM($BW79:$CH79)*Data!$B$170),Data!$B$171,100%))</f>
        <v/>
      </c>
      <c r="CU79" s="85" t="str">
        <f>IF($B79="","",IF(CH79&lt;(SUM($BW79:$CH79)*Data!$B$170),Data!$B$171,100%))</f>
        <v/>
      </c>
      <c r="CV79" s="39"/>
      <c r="CW79" s="24" t="str">
        <f t="shared" si="218"/>
        <v/>
      </c>
      <c r="CX79" s="24" t="str">
        <f t="shared" si="219"/>
        <v/>
      </c>
      <c r="CY79" s="24" t="str">
        <f t="shared" si="220"/>
        <v/>
      </c>
      <c r="CZ79" s="24" t="str">
        <f t="shared" si="221"/>
        <v/>
      </c>
      <c r="DA79" s="24" t="str">
        <f t="shared" si="222"/>
        <v/>
      </c>
      <c r="DB79" s="24" t="str">
        <f t="shared" si="223"/>
        <v/>
      </c>
      <c r="DC79" s="24" t="str">
        <f t="shared" si="224"/>
        <v/>
      </c>
      <c r="DD79" s="24" t="str">
        <f t="shared" si="225"/>
        <v/>
      </c>
      <c r="DE79" s="24" t="str">
        <f t="shared" si="226"/>
        <v/>
      </c>
      <c r="DF79" s="24" t="str">
        <f t="shared" si="227"/>
        <v/>
      </c>
      <c r="DG79" s="24" t="str">
        <f t="shared" si="228"/>
        <v/>
      </c>
      <c r="DH79" s="24" t="str">
        <f t="shared" si="229"/>
        <v/>
      </c>
      <c r="DI79" s="24" t="str">
        <f t="shared" si="230"/>
        <v/>
      </c>
      <c r="DJ79" s="24" t="str">
        <f t="shared" si="231"/>
        <v/>
      </c>
      <c r="DK79" s="24" t="str">
        <f t="shared" si="232"/>
        <v/>
      </c>
      <c r="DL79" s="24" t="str">
        <f t="shared" si="233"/>
        <v/>
      </c>
      <c r="DM79" s="24" t="str">
        <f t="shared" si="234"/>
        <v/>
      </c>
      <c r="DN79" s="24" t="str">
        <f t="shared" si="235"/>
        <v/>
      </c>
      <c r="DO79" s="24" t="str">
        <f t="shared" si="236"/>
        <v/>
      </c>
      <c r="DP79" s="24" t="str">
        <f t="shared" si="237"/>
        <v/>
      </c>
      <c r="DQ79" s="24" t="str">
        <f t="shared" si="238"/>
        <v/>
      </c>
      <c r="DR79" s="24" t="str">
        <f t="shared" si="239"/>
        <v/>
      </c>
      <c r="DS79" s="24" t="str">
        <f t="shared" si="240"/>
        <v/>
      </c>
      <c r="DT79" s="24" t="str">
        <f t="shared" si="241"/>
        <v/>
      </c>
      <c r="DU79" s="24" t="str">
        <f t="shared" si="242"/>
        <v/>
      </c>
      <c r="DV79" s="24" t="str">
        <f t="shared" si="243"/>
        <v/>
      </c>
      <c r="DW79" s="24" t="str">
        <f t="shared" si="244"/>
        <v/>
      </c>
      <c r="DX79" s="24" t="str">
        <f t="shared" si="245"/>
        <v/>
      </c>
      <c r="DY79" s="24" t="str">
        <f t="shared" si="246"/>
        <v/>
      </c>
      <c r="DZ79" s="24" t="str">
        <f t="shared" si="247"/>
        <v/>
      </c>
      <c r="EA79" s="24" t="str">
        <f t="shared" si="248"/>
        <v/>
      </c>
      <c r="EB79" s="24" t="str">
        <f t="shared" si="249"/>
        <v/>
      </c>
      <c r="EC79" s="24" t="str">
        <f t="shared" si="250"/>
        <v/>
      </c>
      <c r="ED79" s="24" t="str">
        <f t="shared" si="251"/>
        <v/>
      </c>
      <c r="EE79" s="24" t="str">
        <f t="shared" si="252"/>
        <v/>
      </c>
      <c r="EF79" s="24" t="str">
        <f t="shared" si="253"/>
        <v/>
      </c>
      <c r="EG79" s="24" t="str">
        <f t="shared" si="256"/>
        <v/>
      </c>
      <c r="EH79" s="24" t="str">
        <f t="shared" si="257"/>
        <v/>
      </c>
      <c r="EI79" s="85" t="str">
        <f t="shared" si="169"/>
        <v/>
      </c>
      <c r="EJ79" s="85" t="str">
        <f>IF($B79="","",MAX(0,EI79-Data!$B$166))</f>
        <v/>
      </c>
      <c r="EK79" s="88" t="str">
        <f>IF($B79="","",IF($EJ79&gt;0,
AY79*($EG79*Data!$B$166/$EH79),
AY79))</f>
        <v/>
      </c>
      <c r="EL79" s="88" t="str">
        <f>IF($B79="","",IF($EJ79&gt;0,
AZ79*($EG79*Data!$B$166/$EH79),
AZ79))</f>
        <v/>
      </c>
      <c r="EM79" s="88" t="str">
        <f>IF($B79="","",IF($EJ79&gt;0,
BA79*($EG79*Data!$B$166/$EH79),
BA79))</f>
        <v/>
      </c>
      <c r="EN79" s="88" t="str">
        <f>IF($B79="","",IF($EJ79&gt;0,
BB79*($EG79*Data!$B$166/$EH79),
BB79))</f>
        <v/>
      </c>
      <c r="EO79" s="88" t="str">
        <f>IF($B79="","",IF($EJ79&gt;0,
BC79*($EG79*Data!$B$166/$EH79),
BC79))</f>
        <v/>
      </c>
      <c r="EP79" s="88" t="str">
        <f>IF($B79="","",IF($EJ79&gt;0,
BD79*($EG79*Data!$B$166/$EH79),
BD79))</f>
        <v/>
      </c>
      <c r="EQ79" s="88" t="str">
        <f>IF($B79="","",IF($EJ79&gt;0,
BE79*($EG79*Data!$B$166/$EH79),
BE79))</f>
        <v/>
      </c>
      <c r="ER79" s="88" t="str">
        <f>IF($B79="","",IF($EJ79&gt;0,
BF79*($EG79*Data!$B$166/$EH79),
BF79))</f>
        <v/>
      </c>
      <c r="ES79" s="88" t="str">
        <f>IF($B79="","",IF($EJ79&gt;0,
BG79*($EG79*Data!$B$166/$EH79),
BG79))</f>
        <v/>
      </c>
      <c r="ET79" s="88" t="str">
        <f>IF($B79="","",IF($EJ79&gt;0,
BH79*($EG79*Data!$B$166/$EH79),
BH79))</f>
        <v/>
      </c>
      <c r="EU79" s="88" t="str">
        <f>IF($B79="","",IF($EJ79&gt;0,
BI79*($EG79*Data!$B$166/$EH79),
BI79))</f>
        <v/>
      </c>
      <c r="EV79" s="88" t="str">
        <f>IF($B79="","",IF($EJ79&gt;0,
BJ79*($EG79*Data!$B$166/$EH79),
BJ79))</f>
        <v/>
      </c>
      <c r="EW79" s="88" t="str">
        <f t="shared" si="254"/>
        <v/>
      </c>
      <c r="EX79" s="85" t="str">
        <f t="shared" si="255"/>
        <v/>
      </c>
      <c r="EY79" s="24" t="str">
        <f t="shared" si="170"/>
        <v/>
      </c>
      <c r="EZ79" s="24" t="str">
        <f t="shared" si="171"/>
        <v/>
      </c>
      <c r="FA79" s="24" t="str">
        <f t="shared" si="172"/>
        <v/>
      </c>
      <c r="FB79" s="24" t="str">
        <f t="shared" si="173"/>
        <v/>
      </c>
      <c r="FC79" s="24" t="str">
        <f t="shared" si="174"/>
        <v/>
      </c>
      <c r="FD79" s="24" t="str">
        <f t="shared" si="175"/>
        <v/>
      </c>
      <c r="FE79" s="24" t="str">
        <f t="shared" si="176"/>
        <v/>
      </c>
      <c r="FF79" s="24" t="str">
        <f t="shared" si="177"/>
        <v/>
      </c>
      <c r="FG79" s="24" t="str">
        <f t="shared" si="178"/>
        <v/>
      </c>
      <c r="FH79" s="24" t="str">
        <f t="shared" si="179"/>
        <v/>
      </c>
      <c r="FI79" s="24" t="str">
        <f t="shared" si="180"/>
        <v/>
      </c>
      <c r="FJ79" s="24" t="str">
        <f t="shared" si="181"/>
        <v/>
      </c>
      <c r="FK79" s="24" t="str">
        <f t="shared" si="182"/>
        <v/>
      </c>
      <c r="FL79" s="24" t="str">
        <f t="shared" si="183"/>
        <v/>
      </c>
      <c r="FM79" s="24" t="str">
        <f t="shared" si="184"/>
        <v/>
      </c>
      <c r="FN79" s="24" t="str">
        <f t="shared" si="185"/>
        <v/>
      </c>
      <c r="FO79" s="24" t="str">
        <f t="shared" si="186"/>
        <v/>
      </c>
      <c r="FP79" s="24" t="str">
        <f t="shared" si="187"/>
        <v/>
      </c>
      <c r="FQ79" s="24" t="str">
        <f t="shared" si="188"/>
        <v/>
      </c>
      <c r="FR79" s="24" t="str">
        <f t="shared" si="189"/>
        <v/>
      </c>
      <c r="FS79" s="24" t="str">
        <f t="shared" si="190"/>
        <v/>
      </c>
      <c r="FT79" s="24" t="str">
        <f t="shared" si="191"/>
        <v/>
      </c>
      <c r="FU79" s="24" t="str">
        <f t="shared" si="192"/>
        <v/>
      </c>
      <c r="FV79" s="24" t="str">
        <f t="shared" si="193"/>
        <v/>
      </c>
      <c r="FW79" s="24" t="str">
        <f t="shared" si="194"/>
        <v/>
      </c>
      <c r="FX79" s="24" t="str">
        <f t="shared" si="195"/>
        <v/>
      </c>
      <c r="FY79" s="24" t="str">
        <f t="shared" si="196"/>
        <v/>
      </c>
      <c r="FZ79" s="24" t="str">
        <f t="shared" si="197"/>
        <v/>
      </c>
      <c r="GA79" s="24" t="str">
        <f t="shared" si="198"/>
        <v/>
      </c>
      <c r="GB79" s="24" t="str">
        <f t="shared" si="199"/>
        <v/>
      </c>
      <c r="GC79" s="24" t="str">
        <f t="shared" si="200"/>
        <v/>
      </c>
      <c r="GD79" s="24" t="str">
        <f t="shared" si="201"/>
        <v/>
      </c>
      <c r="GE79" s="24" t="str">
        <f t="shared" si="202"/>
        <v/>
      </c>
      <c r="GF79" s="24" t="str">
        <f t="shared" si="203"/>
        <v/>
      </c>
      <c r="GG79" s="24" t="str">
        <f t="shared" si="204"/>
        <v/>
      </c>
      <c r="GH79" s="24" t="str">
        <f t="shared" si="205"/>
        <v/>
      </c>
    </row>
    <row r="80" spans="2:190" s="17" customFormat="1" ht="19.899999999999999" customHeight="1">
      <c r="B80" s="16" t="str">
        <f>IF('3 INPUT SAP DATA'!H84="","",'3 INPUT SAP DATA'!H84)</f>
        <v/>
      </c>
      <c r="C80" s="176" t="str">
        <f>IF($B80="", "", Data!D$22 - INDEX(SAP10TableU1, MATCH('3 INPUT SAP DATA'!$C$6, Data!$C$26:$C$47, 0), MATCH(SHD!BW$8, Data!$D$25:$O$25, 0)))</f>
        <v/>
      </c>
      <c r="D80" s="176" t="str">
        <f>IF($B80="", "", Data!E$22 - INDEX(SAP10TableU1, MATCH('3 INPUT SAP DATA'!$C$6, Data!$C$26:$C$47, 0), MATCH(SHD!BX$8, Data!$D$25:$O$25, 0)))</f>
        <v/>
      </c>
      <c r="E80" s="176" t="str">
        <f>IF($B80="", "", Data!F$22 - INDEX(SAP10TableU1, MATCH('3 INPUT SAP DATA'!$C$6, Data!$C$26:$C$47, 0), MATCH(SHD!BY$8, Data!$D$25:$O$25, 0)))</f>
        <v/>
      </c>
      <c r="F80" s="176" t="str">
        <f>IF($B80="", "", Data!G$22 - INDEX(SAP10TableU1, MATCH('3 INPUT SAP DATA'!$C$6, Data!$C$26:$C$47, 0), MATCH(SHD!BZ$8, Data!$D$25:$O$25, 0)))</f>
        <v/>
      </c>
      <c r="G80" s="176" t="str">
        <f>IF($B80="", "", Data!H$22 - INDEX(SAP10TableU1, MATCH('3 INPUT SAP DATA'!$C$6, Data!$C$26:$C$47, 0), MATCH(SHD!CA$8, Data!$D$25:$O$25, 0)))</f>
        <v/>
      </c>
      <c r="H80" s="176" t="str">
        <f>IF($B80="", "", Data!I$22 - INDEX(SAP10TableU1, MATCH('3 INPUT SAP DATA'!$C$6, Data!$C$26:$C$47, 0), MATCH(SHD!CB$8, Data!$D$25:$O$25, 0)))</f>
        <v/>
      </c>
      <c r="I80" s="176" t="str">
        <f>IF($B80="", "", Data!J$22 - INDEX(SAP10TableU1, MATCH('3 INPUT SAP DATA'!$C$6, Data!$C$26:$C$47, 0), MATCH(SHD!CC$8, Data!$D$25:$O$25, 0)))</f>
        <v/>
      </c>
      <c r="J80" s="176" t="str">
        <f>IF($B80="", "", Data!K$22 - INDEX(SAP10TableU1, MATCH('3 INPUT SAP DATA'!$C$6, Data!$C$26:$C$47, 0), MATCH(SHD!CD$8, Data!$D$25:$O$25, 0)))</f>
        <v/>
      </c>
      <c r="K80" s="176" t="str">
        <f>IF($B80="", "", Data!L$22 - INDEX(SAP10TableU1, MATCH('3 INPUT SAP DATA'!$C$6, Data!$C$26:$C$47, 0), MATCH(SHD!CE$8, Data!$D$25:$O$25, 0)))</f>
        <v/>
      </c>
      <c r="L80" s="176" t="str">
        <f>IF($B80="", "", Data!M$22 - INDEX(SAP10TableU1, MATCH('3 INPUT SAP DATA'!$C$6, Data!$C$26:$C$47, 0), MATCH(SHD!CF$8, Data!$D$25:$O$25, 0)))</f>
        <v/>
      </c>
      <c r="M80" s="176" t="str">
        <f>IF($B80="", "", Data!N$22 - INDEX(SAP10TableU1, MATCH('3 INPUT SAP DATA'!$C$6, Data!$C$26:$C$47, 0), MATCH(SHD!CG$8, Data!$D$25:$O$25, 0)))</f>
        <v/>
      </c>
      <c r="N80" s="176" t="str">
        <f>IF($B80="", "", Data!O$22 - INDEX(SAP10TableU1, MATCH('3 INPUT SAP DATA'!$C$6, Data!$C$26:$C$47, 0), MATCH(SHD!CH$8, Data!$D$25:$O$25, 0)))</f>
        <v/>
      </c>
      <c r="O80" s="24" t="str">
        <f>IF($B80="","",'Infiltration &amp; Ventilation'!H80*0.33*'Infiltration &amp; Ventilation'!$D80*C80*0.024*Data!D$18)</f>
        <v/>
      </c>
      <c r="P80" s="24" t="str">
        <f>IF($B80="","",'Infiltration &amp; Ventilation'!I80*0.33*'Infiltration &amp; Ventilation'!$D80*D80*0.024*Data!E$18)</f>
        <v/>
      </c>
      <c r="Q80" s="24" t="str">
        <f>IF($B80="","",'Infiltration &amp; Ventilation'!J80*0.33*'Infiltration &amp; Ventilation'!$D80*E80*0.024*Data!F$18)</f>
        <v/>
      </c>
      <c r="R80" s="24" t="str">
        <f>IF($B80="","",'Infiltration &amp; Ventilation'!K80*0.33*'Infiltration &amp; Ventilation'!$D80*F80*0.024*Data!G$18)</f>
        <v/>
      </c>
      <c r="S80" s="24" t="str">
        <f>IF($B80="","",'Infiltration &amp; Ventilation'!L80*0.33*'Infiltration &amp; Ventilation'!$D80*G80*0.024*Data!H$18)</f>
        <v/>
      </c>
      <c r="T80" s="24" t="str">
        <f>IF($B80="","",'Infiltration &amp; Ventilation'!M80*0.33*'Infiltration &amp; Ventilation'!$D80*H80*0.024*Data!I$18)</f>
        <v/>
      </c>
      <c r="U80" s="24" t="str">
        <f>IF($B80="","",'Infiltration &amp; Ventilation'!N80*0.33*'Infiltration &amp; Ventilation'!$D80*I80*0.024*Data!J$18)</f>
        <v/>
      </c>
      <c r="V80" s="24" t="str">
        <f>IF($B80="","",'Infiltration &amp; Ventilation'!O80*0.33*'Infiltration &amp; Ventilation'!$D80*J80*0.024*Data!K$18)</f>
        <v/>
      </c>
      <c r="W80" s="24" t="str">
        <f>IF($B80="","",'Infiltration &amp; Ventilation'!P80*0.33*'Infiltration &amp; Ventilation'!$D80*K80*0.024*Data!L$18)</f>
        <v/>
      </c>
      <c r="X80" s="24" t="str">
        <f>IF($B80="","",'Infiltration &amp; Ventilation'!Q80*0.33*'Infiltration &amp; Ventilation'!$D80*L80*0.024*Data!M$18)</f>
        <v/>
      </c>
      <c r="Y80" s="24" t="str">
        <f>IF($B80="","",'Infiltration &amp; Ventilation'!R80*0.33*'Infiltration &amp; Ventilation'!$D80*M80*0.024*Data!N$18)</f>
        <v/>
      </c>
      <c r="Z80" s="24" t="str">
        <f>IF($B80="","",'Infiltration &amp; Ventilation'!S80*0.33*'Infiltration &amp; Ventilation'!$D80*N80*0.024*Data!O$18)</f>
        <v/>
      </c>
      <c r="AA80" s="24" t="str">
        <f>IF($B80="","",'Infiltration &amp; Ventilation'!T80*0.33*'Infiltration &amp; Ventilation'!$D80*C80*0.024*Data!D$18*(100%+Data!$B$162))</f>
        <v/>
      </c>
      <c r="AB80" s="24" t="str">
        <f>IF($B80="","",'Infiltration &amp; Ventilation'!U80*0.33*'Infiltration &amp; Ventilation'!$D80*D80*0.024*Data!E$18*(100%+Data!$B$162))</f>
        <v/>
      </c>
      <c r="AC80" s="24" t="str">
        <f>IF($B80="","",'Infiltration &amp; Ventilation'!V80*0.33*'Infiltration &amp; Ventilation'!$D80*E80*0.024*Data!F$18*(100%+Data!$B$162))</f>
        <v/>
      </c>
      <c r="AD80" s="24" t="str">
        <f>IF($B80="","",'Infiltration &amp; Ventilation'!W80*0.33*'Infiltration &amp; Ventilation'!$D80*F80*0.024*Data!G$18*(100%+Data!$B$162))</f>
        <v/>
      </c>
      <c r="AE80" s="24" t="str">
        <f>IF($B80="","",'Infiltration &amp; Ventilation'!X80*0.33*'Infiltration &amp; Ventilation'!$D80*G80*0.024*Data!H$18*(100%+Data!$B$162))</f>
        <v/>
      </c>
      <c r="AF80" s="24" t="str">
        <f>IF($B80="","",'Infiltration &amp; Ventilation'!Y80*0.33*'Infiltration &amp; Ventilation'!$D80*H80*0.024*Data!I$18*(100%+Data!$B$162))</f>
        <v/>
      </c>
      <c r="AG80" s="24" t="str">
        <f>IF($B80="","",'Infiltration &amp; Ventilation'!Z80*0.33*'Infiltration &amp; Ventilation'!$D80*I80*0.024*Data!J$18*(100%+Data!$B$162))</f>
        <v/>
      </c>
      <c r="AH80" s="24" t="str">
        <f>IF($B80="","",'Infiltration &amp; Ventilation'!AA80*0.33*'Infiltration &amp; Ventilation'!$D80*J80*0.024*Data!K$18*(100%+Data!$B$162))</f>
        <v/>
      </c>
      <c r="AI80" s="24" t="str">
        <f>IF($B80="","",'Infiltration &amp; Ventilation'!AB80*0.33*'Infiltration &amp; Ventilation'!$D80*K80*0.024*Data!L$18*(100%+Data!$B$162))</f>
        <v/>
      </c>
      <c r="AJ80" s="24" t="str">
        <f>IF($B80="","",'Infiltration &amp; Ventilation'!AC80*0.33*'Infiltration &amp; Ventilation'!$D80*L80*0.024*Data!M$18*(100%+Data!$B$162))</f>
        <v/>
      </c>
      <c r="AK80" s="24" t="str">
        <f>IF($B80="","",'Infiltration &amp; Ventilation'!AD80*0.33*'Infiltration &amp; Ventilation'!$D80*M80*0.024*Data!N$18*(100%+Data!$B$162))</f>
        <v/>
      </c>
      <c r="AL80" s="24" t="str">
        <f>IF($B80="","",'Infiltration &amp; Ventilation'!AE80*0.33*'Infiltration &amp; Ventilation'!$D80*N80*0.024*Data!O$18*(100%+Data!$B$162))</f>
        <v/>
      </c>
      <c r="AM80" s="24" t="str">
        <f>IF($B80="","",'3 INPUT SAP DATA'!$U84*C80*0.024*Data!D$18*(100%+Data!$B$152))</f>
        <v/>
      </c>
      <c r="AN80" s="24" t="str">
        <f>IF($B80="","",'3 INPUT SAP DATA'!$U84*D80*0.024*Data!E$18*(100%+Data!$B$152))</f>
        <v/>
      </c>
      <c r="AO80" s="24" t="str">
        <f>IF($B80="","",'3 INPUT SAP DATA'!$U84*E80*0.024*Data!F$18*(100%+Data!$B$152))</f>
        <v/>
      </c>
      <c r="AP80" s="24" t="str">
        <f>IF($B80="","",'3 INPUT SAP DATA'!$U84*F80*0.024*Data!G$18*(100%+Data!$B$152))</f>
        <v/>
      </c>
      <c r="AQ80" s="24" t="str">
        <f>IF($B80="","",'3 INPUT SAP DATA'!$U84*G80*0.024*Data!H$18*(100%+Data!$B$152))</f>
        <v/>
      </c>
      <c r="AR80" s="24" t="str">
        <f>IF($B80="","",'3 INPUT SAP DATA'!$U84*H80*0.024*Data!I$18*(100%+Data!$B$152))</f>
        <v/>
      </c>
      <c r="AS80" s="24" t="str">
        <f>IF($B80="","",'3 INPUT SAP DATA'!$U84*I80*0.024*Data!J$18*(100%+Data!$B$152))</f>
        <v/>
      </c>
      <c r="AT80" s="24" t="str">
        <f>IF($B80="","",'3 INPUT SAP DATA'!$U84*J80*0.024*Data!K$18*(100%+Data!$B$152))</f>
        <v/>
      </c>
      <c r="AU80" s="24" t="str">
        <f>IF($B80="","",'3 INPUT SAP DATA'!$U84*K80*0.024*Data!L$18*(100%+Data!$B$152))</f>
        <v/>
      </c>
      <c r="AV80" s="24" t="str">
        <f>IF($B80="","",'3 INPUT SAP DATA'!$U84*L80*0.024*Data!M$18*(100%+Data!$B$152))</f>
        <v/>
      </c>
      <c r="AW80" s="24" t="str">
        <f>IF($B80="","",'3 INPUT SAP DATA'!$U84*M80*0.024*Data!N$18*(100%+Data!$B$152))</f>
        <v/>
      </c>
      <c r="AX80" s="24" t="str">
        <f>IF($B80="","",'3 INPUT SAP DATA'!$U84*N80*0.024*Data!O$18*(100%+Data!$B$152))</f>
        <v/>
      </c>
      <c r="AY80" s="24" t="str">
        <f>IF($B80="","",'3 INPUT SAP DATA'!V84*0.024*Data!D$18*Utilisation!BK80)</f>
        <v/>
      </c>
      <c r="AZ80" s="24" t="str">
        <f>IF($B80="","",'3 INPUT SAP DATA'!W84*0.024*Data!E$18*Utilisation!BL80)</f>
        <v/>
      </c>
      <c r="BA80" s="24" t="str">
        <f>IF($B80="","",'3 INPUT SAP DATA'!X84*0.024*Data!F$18*Utilisation!BM80)</f>
        <v/>
      </c>
      <c r="BB80" s="24" t="str">
        <f>IF($B80="","",'3 INPUT SAP DATA'!Y84*0.024*Data!G$18*Utilisation!BN80)</f>
        <v/>
      </c>
      <c r="BC80" s="24" t="str">
        <f>IF($B80="","",'3 INPUT SAP DATA'!Z84*0.024*Data!H$18*Utilisation!BO80)</f>
        <v/>
      </c>
      <c r="BD80" s="24" t="str">
        <f>IF($B80="","",'3 INPUT SAP DATA'!AA84*0.024*Data!I$18*Utilisation!BP80)</f>
        <v/>
      </c>
      <c r="BE80" s="24" t="str">
        <f>IF($B80="","",'3 INPUT SAP DATA'!AB84*0.024*Data!J$18*Utilisation!BQ80)</f>
        <v/>
      </c>
      <c r="BF80" s="24" t="str">
        <f>IF($B80="","",'3 INPUT SAP DATA'!AC84*0.024*Data!K$18*Utilisation!BR80)</f>
        <v/>
      </c>
      <c r="BG80" s="24" t="str">
        <f>IF($B80="","",'3 INPUT SAP DATA'!AD84*0.024*Data!L$18*Utilisation!BS80)</f>
        <v/>
      </c>
      <c r="BH80" s="24" t="str">
        <f>IF($B80="","",'3 INPUT SAP DATA'!AE84*0.024*Data!M$18*Utilisation!BT80)</f>
        <v/>
      </c>
      <c r="BI80" s="24" t="str">
        <f>IF($B80="","",'3 INPUT SAP DATA'!AF84*0.024*Data!N$18*Utilisation!BU80)</f>
        <v/>
      </c>
      <c r="BJ80" s="24" t="str">
        <f>IF($B80="","",'3 INPUT SAP DATA'!AG84*0.024*Data!O$18*Utilisation!BV80)</f>
        <v/>
      </c>
      <c r="BK80" s="24" t="str">
        <f>IF($B80="","",IHG!CI81*0.024*Data!D$18*Utilisation!BK80)</f>
        <v/>
      </c>
      <c r="BL80" s="24" t="str">
        <f>IF($B80="","",IHG!CJ81*0.024*Data!E$18*Utilisation!BL80)</f>
        <v/>
      </c>
      <c r="BM80" s="24" t="str">
        <f>IF($B80="","",IHG!CK81*0.024*Data!F$18*Utilisation!BM80)</f>
        <v/>
      </c>
      <c r="BN80" s="24" t="str">
        <f>IF($B80="","",IHG!CL81*0.024*Data!G$18*Utilisation!BN80)</f>
        <v/>
      </c>
      <c r="BO80" s="24" t="str">
        <f>IF($B80="","",IHG!CM81*0.024*Data!H$18*Utilisation!BO80)</f>
        <v/>
      </c>
      <c r="BP80" s="24" t="str">
        <f>IF($B80="","",IHG!CN81*0.024*Data!I$18*Utilisation!BP80)</f>
        <v/>
      </c>
      <c r="BQ80" s="24" t="str">
        <f>IF($B80="","",IHG!CO81*0.024*Data!J$18*Utilisation!BQ80)</f>
        <v/>
      </c>
      <c r="BR80" s="24" t="str">
        <f>IF($B80="","",IHG!CP81*0.024*Data!K$18*Utilisation!BR80)</f>
        <v/>
      </c>
      <c r="BS80" s="24" t="str">
        <f>IF($B80="","",IHG!CQ81*0.024*Data!L$18*Utilisation!BS80)</f>
        <v/>
      </c>
      <c r="BT80" s="24" t="str">
        <f>IF($B80="","",IHG!CR81*0.024*Data!M$18*Utilisation!BT80)</f>
        <v/>
      </c>
      <c r="BU80" s="24" t="str">
        <f>IF($B80="","",IHG!CS81*0.024*Data!N$18*Utilisation!BU80)</f>
        <v/>
      </c>
      <c r="BV80" s="24" t="str">
        <f>IF($B80="","",IHG!CT81*0.024*Data!O$18*Utilisation!BV80)</f>
        <v/>
      </c>
      <c r="BW80" s="24" t="str">
        <f t="shared" si="206"/>
        <v/>
      </c>
      <c r="BX80" s="24" t="str">
        <f t="shared" si="207"/>
        <v/>
      </c>
      <c r="BY80" s="24" t="str">
        <f t="shared" si="208"/>
        <v/>
      </c>
      <c r="BZ80" s="24" t="str">
        <f t="shared" si="209"/>
        <v/>
      </c>
      <c r="CA80" s="24" t="str">
        <f t="shared" si="210"/>
        <v/>
      </c>
      <c r="CB80" s="24" t="str">
        <f t="shared" si="211"/>
        <v/>
      </c>
      <c r="CC80" s="24" t="str">
        <f t="shared" si="212"/>
        <v/>
      </c>
      <c r="CD80" s="24" t="str">
        <f t="shared" si="213"/>
        <v/>
      </c>
      <c r="CE80" s="24" t="str">
        <f t="shared" si="214"/>
        <v/>
      </c>
      <c r="CF80" s="24" t="str">
        <f t="shared" si="215"/>
        <v/>
      </c>
      <c r="CG80" s="24" t="str">
        <f t="shared" si="216"/>
        <v/>
      </c>
      <c r="CH80" s="24" t="str">
        <f t="shared" si="217"/>
        <v/>
      </c>
      <c r="CI80" s="36"/>
      <c r="CJ80" s="85" t="str">
        <f>IF($B80="","",IF(BW80&lt;(SUM($BW80:$CH80)*Data!$B$170),Data!$B$171,100%))</f>
        <v/>
      </c>
      <c r="CK80" s="85" t="str">
        <f>IF($B80="","",IF(BX80&lt;(SUM($BW80:$CH80)*Data!$B$170),Data!$B$171,100%))</f>
        <v/>
      </c>
      <c r="CL80" s="85" t="str">
        <f>IF($B80="","",IF(BY80&lt;(SUM($BW80:$CH80)*Data!$B$170),Data!$B$171,100%))</f>
        <v/>
      </c>
      <c r="CM80" s="85" t="str">
        <f>IF($B80="","",IF(BZ80&lt;(SUM($BW80:$CH80)*Data!$B$170),Data!$B$171,100%))</f>
        <v/>
      </c>
      <c r="CN80" s="85" t="str">
        <f>IF($B80="","",IF(CA80&lt;(SUM($BW80:$CH80)*Data!$B$170),Data!$B$171,100%))</f>
        <v/>
      </c>
      <c r="CO80" s="85" t="str">
        <f>IF($B80="","",IF(CB80&lt;(SUM($BW80:$CH80)*Data!$B$170),Data!$B$171,100%))</f>
        <v/>
      </c>
      <c r="CP80" s="85" t="str">
        <f>IF($B80="","",IF(CC80&lt;(SUM($BW80:$CH80)*Data!$B$170),Data!$B$171,100%))</f>
        <v/>
      </c>
      <c r="CQ80" s="85" t="str">
        <f>IF($B80="","",IF(CD80&lt;(SUM($BW80:$CH80)*Data!$B$170),Data!$B$171,100%))</f>
        <v/>
      </c>
      <c r="CR80" s="85" t="str">
        <f>IF($B80="","",IF(CE80&lt;(SUM($BW80:$CH80)*Data!$B$170),Data!$B$171,100%))</f>
        <v/>
      </c>
      <c r="CS80" s="85" t="str">
        <f>IF($B80="","",IF(CF80&lt;(SUM($BW80:$CH80)*Data!$B$170),Data!$B$171,100%))</f>
        <v/>
      </c>
      <c r="CT80" s="85" t="str">
        <f>IF($B80="","",IF(CG80&lt;(SUM($BW80:$CH80)*Data!$B$170),Data!$B$171,100%))</f>
        <v/>
      </c>
      <c r="CU80" s="85" t="str">
        <f>IF($B80="","",IF(CH80&lt;(SUM($BW80:$CH80)*Data!$B$170),Data!$B$171,100%))</f>
        <v/>
      </c>
      <c r="CV80" s="39"/>
      <c r="CW80" s="24" t="str">
        <f t="shared" si="218"/>
        <v/>
      </c>
      <c r="CX80" s="24" t="str">
        <f t="shared" si="219"/>
        <v/>
      </c>
      <c r="CY80" s="24" t="str">
        <f t="shared" si="220"/>
        <v/>
      </c>
      <c r="CZ80" s="24" t="str">
        <f t="shared" si="221"/>
        <v/>
      </c>
      <c r="DA80" s="24" t="str">
        <f t="shared" si="222"/>
        <v/>
      </c>
      <c r="DB80" s="24" t="str">
        <f t="shared" si="223"/>
        <v/>
      </c>
      <c r="DC80" s="24" t="str">
        <f t="shared" si="224"/>
        <v/>
      </c>
      <c r="DD80" s="24" t="str">
        <f t="shared" si="225"/>
        <v/>
      </c>
      <c r="DE80" s="24" t="str">
        <f t="shared" si="226"/>
        <v/>
      </c>
      <c r="DF80" s="24" t="str">
        <f t="shared" si="227"/>
        <v/>
      </c>
      <c r="DG80" s="24" t="str">
        <f t="shared" si="228"/>
        <v/>
      </c>
      <c r="DH80" s="24" t="str">
        <f t="shared" si="229"/>
        <v/>
      </c>
      <c r="DI80" s="24" t="str">
        <f t="shared" si="230"/>
        <v/>
      </c>
      <c r="DJ80" s="24" t="str">
        <f t="shared" si="231"/>
        <v/>
      </c>
      <c r="DK80" s="24" t="str">
        <f t="shared" si="232"/>
        <v/>
      </c>
      <c r="DL80" s="24" t="str">
        <f t="shared" si="233"/>
        <v/>
      </c>
      <c r="DM80" s="24" t="str">
        <f t="shared" si="234"/>
        <v/>
      </c>
      <c r="DN80" s="24" t="str">
        <f t="shared" si="235"/>
        <v/>
      </c>
      <c r="DO80" s="24" t="str">
        <f t="shared" si="236"/>
        <v/>
      </c>
      <c r="DP80" s="24" t="str">
        <f t="shared" si="237"/>
        <v/>
      </c>
      <c r="DQ80" s="24" t="str">
        <f t="shared" si="238"/>
        <v/>
      </c>
      <c r="DR80" s="24" t="str">
        <f t="shared" si="239"/>
        <v/>
      </c>
      <c r="DS80" s="24" t="str">
        <f t="shared" si="240"/>
        <v/>
      </c>
      <c r="DT80" s="24" t="str">
        <f t="shared" si="241"/>
        <v/>
      </c>
      <c r="DU80" s="24" t="str">
        <f t="shared" si="242"/>
        <v/>
      </c>
      <c r="DV80" s="24" t="str">
        <f t="shared" si="243"/>
        <v/>
      </c>
      <c r="DW80" s="24" t="str">
        <f t="shared" si="244"/>
        <v/>
      </c>
      <c r="DX80" s="24" t="str">
        <f t="shared" si="245"/>
        <v/>
      </c>
      <c r="DY80" s="24" t="str">
        <f t="shared" si="246"/>
        <v/>
      </c>
      <c r="DZ80" s="24" t="str">
        <f t="shared" si="247"/>
        <v/>
      </c>
      <c r="EA80" s="24" t="str">
        <f t="shared" si="248"/>
        <v/>
      </c>
      <c r="EB80" s="24" t="str">
        <f t="shared" si="249"/>
        <v/>
      </c>
      <c r="EC80" s="24" t="str">
        <f t="shared" si="250"/>
        <v/>
      </c>
      <c r="ED80" s="24" t="str">
        <f t="shared" si="251"/>
        <v/>
      </c>
      <c r="EE80" s="24" t="str">
        <f t="shared" si="252"/>
        <v/>
      </c>
      <c r="EF80" s="24" t="str">
        <f t="shared" si="253"/>
        <v/>
      </c>
      <c r="EG80" s="24" t="str">
        <f t="shared" si="256"/>
        <v/>
      </c>
      <c r="EH80" s="24" t="str">
        <f t="shared" si="257"/>
        <v/>
      </c>
      <c r="EI80" s="85" t="str">
        <f t="shared" si="169"/>
        <v/>
      </c>
      <c r="EJ80" s="85" t="str">
        <f>IF($B80="","",MAX(0,EI80-Data!$B$166))</f>
        <v/>
      </c>
      <c r="EK80" s="88" t="str">
        <f>IF($B80="","",IF($EJ80&gt;0,
AY80*($EG80*Data!$B$166/$EH80),
AY80))</f>
        <v/>
      </c>
      <c r="EL80" s="88" t="str">
        <f>IF($B80="","",IF($EJ80&gt;0,
AZ80*($EG80*Data!$B$166/$EH80),
AZ80))</f>
        <v/>
      </c>
      <c r="EM80" s="88" t="str">
        <f>IF($B80="","",IF($EJ80&gt;0,
BA80*($EG80*Data!$B$166/$EH80),
BA80))</f>
        <v/>
      </c>
      <c r="EN80" s="88" t="str">
        <f>IF($B80="","",IF($EJ80&gt;0,
BB80*($EG80*Data!$B$166/$EH80),
BB80))</f>
        <v/>
      </c>
      <c r="EO80" s="88" t="str">
        <f>IF($B80="","",IF($EJ80&gt;0,
BC80*($EG80*Data!$B$166/$EH80),
BC80))</f>
        <v/>
      </c>
      <c r="EP80" s="88" t="str">
        <f>IF($B80="","",IF($EJ80&gt;0,
BD80*($EG80*Data!$B$166/$EH80),
BD80))</f>
        <v/>
      </c>
      <c r="EQ80" s="88" t="str">
        <f>IF($B80="","",IF($EJ80&gt;0,
BE80*($EG80*Data!$B$166/$EH80),
BE80))</f>
        <v/>
      </c>
      <c r="ER80" s="88" t="str">
        <f>IF($B80="","",IF($EJ80&gt;0,
BF80*($EG80*Data!$B$166/$EH80),
BF80))</f>
        <v/>
      </c>
      <c r="ES80" s="88" t="str">
        <f>IF($B80="","",IF($EJ80&gt;0,
BG80*($EG80*Data!$B$166/$EH80),
BG80))</f>
        <v/>
      </c>
      <c r="ET80" s="88" t="str">
        <f>IF($B80="","",IF($EJ80&gt;0,
BH80*($EG80*Data!$B$166/$EH80),
BH80))</f>
        <v/>
      </c>
      <c r="EU80" s="88" t="str">
        <f>IF($B80="","",IF($EJ80&gt;0,
BI80*($EG80*Data!$B$166/$EH80),
BI80))</f>
        <v/>
      </c>
      <c r="EV80" s="88" t="str">
        <f>IF($B80="","",IF($EJ80&gt;0,
BJ80*($EG80*Data!$B$166/$EH80),
BJ80))</f>
        <v/>
      </c>
      <c r="EW80" s="88" t="str">
        <f t="shared" si="254"/>
        <v/>
      </c>
      <c r="EX80" s="85" t="str">
        <f t="shared" si="255"/>
        <v/>
      </c>
      <c r="EY80" s="24" t="str">
        <f t="shared" si="170"/>
        <v/>
      </c>
      <c r="EZ80" s="24" t="str">
        <f t="shared" si="171"/>
        <v/>
      </c>
      <c r="FA80" s="24" t="str">
        <f t="shared" si="172"/>
        <v/>
      </c>
      <c r="FB80" s="24" t="str">
        <f t="shared" si="173"/>
        <v/>
      </c>
      <c r="FC80" s="24" t="str">
        <f t="shared" si="174"/>
        <v/>
      </c>
      <c r="FD80" s="24" t="str">
        <f t="shared" si="175"/>
        <v/>
      </c>
      <c r="FE80" s="24" t="str">
        <f t="shared" si="176"/>
        <v/>
      </c>
      <c r="FF80" s="24" t="str">
        <f t="shared" si="177"/>
        <v/>
      </c>
      <c r="FG80" s="24" t="str">
        <f t="shared" si="178"/>
        <v/>
      </c>
      <c r="FH80" s="24" t="str">
        <f t="shared" si="179"/>
        <v/>
      </c>
      <c r="FI80" s="24" t="str">
        <f t="shared" si="180"/>
        <v/>
      </c>
      <c r="FJ80" s="24" t="str">
        <f t="shared" si="181"/>
        <v/>
      </c>
      <c r="FK80" s="24" t="str">
        <f t="shared" si="182"/>
        <v/>
      </c>
      <c r="FL80" s="24" t="str">
        <f t="shared" si="183"/>
        <v/>
      </c>
      <c r="FM80" s="24" t="str">
        <f t="shared" si="184"/>
        <v/>
      </c>
      <c r="FN80" s="24" t="str">
        <f t="shared" si="185"/>
        <v/>
      </c>
      <c r="FO80" s="24" t="str">
        <f t="shared" si="186"/>
        <v/>
      </c>
      <c r="FP80" s="24" t="str">
        <f t="shared" si="187"/>
        <v/>
      </c>
      <c r="FQ80" s="24" t="str">
        <f t="shared" si="188"/>
        <v/>
      </c>
      <c r="FR80" s="24" t="str">
        <f t="shared" si="189"/>
        <v/>
      </c>
      <c r="FS80" s="24" t="str">
        <f t="shared" si="190"/>
        <v/>
      </c>
      <c r="FT80" s="24" t="str">
        <f t="shared" si="191"/>
        <v/>
      </c>
      <c r="FU80" s="24" t="str">
        <f t="shared" si="192"/>
        <v/>
      </c>
      <c r="FV80" s="24" t="str">
        <f t="shared" si="193"/>
        <v/>
      </c>
      <c r="FW80" s="24" t="str">
        <f t="shared" si="194"/>
        <v/>
      </c>
      <c r="FX80" s="24" t="str">
        <f t="shared" si="195"/>
        <v/>
      </c>
      <c r="FY80" s="24" t="str">
        <f t="shared" si="196"/>
        <v/>
      </c>
      <c r="FZ80" s="24" t="str">
        <f t="shared" si="197"/>
        <v/>
      </c>
      <c r="GA80" s="24" t="str">
        <f t="shared" si="198"/>
        <v/>
      </c>
      <c r="GB80" s="24" t="str">
        <f t="shared" si="199"/>
        <v/>
      </c>
      <c r="GC80" s="24" t="str">
        <f t="shared" si="200"/>
        <v/>
      </c>
      <c r="GD80" s="24" t="str">
        <f t="shared" si="201"/>
        <v/>
      </c>
      <c r="GE80" s="24" t="str">
        <f t="shared" si="202"/>
        <v/>
      </c>
      <c r="GF80" s="24" t="str">
        <f t="shared" si="203"/>
        <v/>
      </c>
      <c r="GG80" s="24" t="str">
        <f t="shared" si="204"/>
        <v/>
      </c>
      <c r="GH80" s="24" t="str">
        <f t="shared" si="205"/>
        <v/>
      </c>
    </row>
    <row r="81" spans="2:190" s="17" customFormat="1" ht="19.899999999999999" customHeight="1">
      <c r="B81" s="16" t="str">
        <f>IF('3 INPUT SAP DATA'!H85="","",'3 INPUT SAP DATA'!H85)</f>
        <v/>
      </c>
      <c r="C81" s="176" t="str">
        <f>IF($B81="", "", Data!D$22 - INDEX(SAP10TableU1, MATCH('3 INPUT SAP DATA'!$C$6, Data!$C$26:$C$47, 0), MATCH(SHD!BW$8, Data!$D$25:$O$25, 0)))</f>
        <v/>
      </c>
      <c r="D81" s="176" t="str">
        <f>IF($B81="", "", Data!E$22 - INDEX(SAP10TableU1, MATCH('3 INPUT SAP DATA'!$C$6, Data!$C$26:$C$47, 0), MATCH(SHD!BX$8, Data!$D$25:$O$25, 0)))</f>
        <v/>
      </c>
      <c r="E81" s="176" t="str">
        <f>IF($B81="", "", Data!F$22 - INDEX(SAP10TableU1, MATCH('3 INPUT SAP DATA'!$C$6, Data!$C$26:$C$47, 0), MATCH(SHD!BY$8, Data!$D$25:$O$25, 0)))</f>
        <v/>
      </c>
      <c r="F81" s="176" t="str">
        <f>IF($B81="", "", Data!G$22 - INDEX(SAP10TableU1, MATCH('3 INPUT SAP DATA'!$C$6, Data!$C$26:$C$47, 0), MATCH(SHD!BZ$8, Data!$D$25:$O$25, 0)))</f>
        <v/>
      </c>
      <c r="G81" s="176" t="str">
        <f>IF($B81="", "", Data!H$22 - INDEX(SAP10TableU1, MATCH('3 INPUT SAP DATA'!$C$6, Data!$C$26:$C$47, 0), MATCH(SHD!CA$8, Data!$D$25:$O$25, 0)))</f>
        <v/>
      </c>
      <c r="H81" s="176" t="str">
        <f>IF($B81="", "", Data!I$22 - INDEX(SAP10TableU1, MATCH('3 INPUT SAP DATA'!$C$6, Data!$C$26:$C$47, 0), MATCH(SHD!CB$8, Data!$D$25:$O$25, 0)))</f>
        <v/>
      </c>
      <c r="I81" s="176" t="str">
        <f>IF($B81="", "", Data!J$22 - INDEX(SAP10TableU1, MATCH('3 INPUT SAP DATA'!$C$6, Data!$C$26:$C$47, 0), MATCH(SHD!CC$8, Data!$D$25:$O$25, 0)))</f>
        <v/>
      </c>
      <c r="J81" s="176" t="str">
        <f>IF($B81="", "", Data!K$22 - INDEX(SAP10TableU1, MATCH('3 INPUT SAP DATA'!$C$6, Data!$C$26:$C$47, 0), MATCH(SHD!CD$8, Data!$D$25:$O$25, 0)))</f>
        <v/>
      </c>
      <c r="K81" s="176" t="str">
        <f>IF($B81="", "", Data!L$22 - INDEX(SAP10TableU1, MATCH('3 INPUT SAP DATA'!$C$6, Data!$C$26:$C$47, 0), MATCH(SHD!CE$8, Data!$D$25:$O$25, 0)))</f>
        <v/>
      </c>
      <c r="L81" s="176" t="str">
        <f>IF($B81="", "", Data!M$22 - INDEX(SAP10TableU1, MATCH('3 INPUT SAP DATA'!$C$6, Data!$C$26:$C$47, 0), MATCH(SHD!CF$8, Data!$D$25:$O$25, 0)))</f>
        <v/>
      </c>
      <c r="M81" s="176" t="str">
        <f>IF($B81="", "", Data!N$22 - INDEX(SAP10TableU1, MATCH('3 INPUT SAP DATA'!$C$6, Data!$C$26:$C$47, 0), MATCH(SHD!CG$8, Data!$D$25:$O$25, 0)))</f>
        <v/>
      </c>
      <c r="N81" s="176" t="str">
        <f>IF($B81="", "", Data!O$22 - INDEX(SAP10TableU1, MATCH('3 INPUT SAP DATA'!$C$6, Data!$C$26:$C$47, 0), MATCH(SHD!CH$8, Data!$D$25:$O$25, 0)))</f>
        <v/>
      </c>
      <c r="O81" s="24" t="str">
        <f>IF($B81="","",'Infiltration &amp; Ventilation'!H81*0.33*'Infiltration &amp; Ventilation'!$D81*C81*0.024*Data!D$18)</f>
        <v/>
      </c>
      <c r="P81" s="24" t="str">
        <f>IF($B81="","",'Infiltration &amp; Ventilation'!I81*0.33*'Infiltration &amp; Ventilation'!$D81*D81*0.024*Data!E$18)</f>
        <v/>
      </c>
      <c r="Q81" s="24" t="str">
        <f>IF($B81="","",'Infiltration &amp; Ventilation'!J81*0.33*'Infiltration &amp; Ventilation'!$D81*E81*0.024*Data!F$18)</f>
        <v/>
      </c>
      <c r="R81" s="24" t="str">
        <f>IF($B81="","",'Infiltration &amp; Ventilation'!K81*0.33*'Infiltration &amp; Ventilation'!$D81*F81*0.024*Data!G$18)</f>
        <v/>
      </c>
      <c r="S81" s="24" t="str">
        <f>IF($B81="","",'Infiltration &amp; Ventilation'!L81*0.33*'Infiltration &amp; Ventilation'!$D81*G81*0.024*Data!H$18)</f>
        <v/>
      </c>
      <c r="T81" s="24" t="str">
        <f>IF($B81="","",'Infiltration &amp; Ventilation'!M81*0.33*'Infiltration &amp; Ventilation'!$D81*H81*0.024*Data!I$18)</f>
        <v/>
      </c>
      <c r="U81" s="24" t="str">
        <f>IF($B81="","",'Infiltration &amp; Ventilation'!N81*0.33*'Infiltration &amp; Ventilation'!$D81*I81*0.024*Data!J$18)</f>
        <v/>
      </c>
      <c r="V81" s="24" t="str">
        <f>IF($B81="","",'Infiltration &amp; Ventilation'!O81*0.33*'Infiltration &amp; Ventilation'!$D81*J81*0.024*Data!K$18)</f>
        <v/>
      </c>
      <c r="W81" s="24" t="str">
        <f>IF($B81="","",'Infiltration &amp; Ventilation'!P81*0.33*'Infiltration &amp; Ventilation'!$D81*K81*0.024*Data!L$18)</f>
        <v/>
      </c>
      <c r="X81" s="24" t="str">
        <f>IF($B81="","",'Infiltration &amp; Ventilation'!Q81*0.33*'Infiltration &amp; Ventilation'!$D81*L81*0.024*Data!M$18)</f>
        <v/>
      </c>
      <c r="Y81" s="24" t="str">
        <f>IF($B81="","",'Infiltration &amp; Ventilation'!R81*0.33*'Infiltration &amp; Ventilation'!$D81*M81*0.024*Data!N$18)</f>
        <v/>
      </c>
      <c r="Z81" s="24" t="str">
        <f>IF($B81="","",'Infiltration &amp; Ventilation'!S81*0.33*'Infiltration &amp; Ventilation'!$D81*N81*0.024*Data!O$18)</f>
        <v/>
      </c>
      <c r="AA81" s="24" t="str">
        <f>IF($B81="","",'Infiltration &amp; Ventilation'!T81*0.33*'Infiltration &amp; Ventilation'!$D81*C81*0.024*Data!D$18*(100%+Data!$B$162))</f>
        <v/>
      </c>
      <c r="AB81" s="24" t="str">
        <f>IF($B81="","",'Infiltration &amp; Ventilation'!U81*0.33*'Infiltration &amp; Ventilation'!$D81*D81*0.024*Data!E$18*(100%+Data!$B$162))</f>
        <v/>
      </c>
      <c r="AC81" s="24" t="str">
        <f>IF($B81="","",'Infiltration &amp; Ventilation'!V81*0.33*'Infiltration &amp; Ventilation'!$D81*E81*0.024*Data!F$18*(100%+Data!$B$162))</f>
        <v/>
      </c>
      <c r="AD81" s="24" t="str">
        <f>IF($B81="","",'Infiltration &amp; Ventilation'!W81*0.33*'Infiltration &amp; Ventilation'!$D81*F81*0.024*Data!G$18*(100%+Data!$B$162))</f>
        <v/>
      </c>
      <c r="AE81" s="24" t="str">
        <f>IF($B81="","",'Infiltration &amp; Ventilation'!X81*0.33*'Infiltration &amp; Ventilation'!$D81*G81*0.024*Data!H$18*(100%+Data!$B$162))</f>
        <v/>
      </c>
      <c r="AF81" s="24" t="str">
        <f>IF($B81="","",'Infiltration &amp; Ventilation'!Y81*0.33*'Infiltration &amp; Ventilation'!$D81*H81*0.024*Data!I$18*(100%+Data!$B$162))</f>
        <v/>
      </c>
      <c r="AG81" s="24" t="str">
        <f>IF($B81="","",'Infiltration &amp; Ventilation'!Z81*0.33*'Infiltration &amp; Ventilation'!$D81*I81*0.024*Data!J$18*(100%+Data!$B$162))</f>
        <v/>
      </c>
      <c r="AH81" s="24" t="str">
        <f>IF($B81="","",'Infiltration &amp; Ventilation'!AA81*0.33*'Infiltration &amp; Ventilation'!$D81*J81*0.024*Data!K$18*(100%+Data!$B$162))</f>
        <v/>
      </c>
      <c r="AI81" s="24" t="str">
        <f>IF($B81="","",'Infiltration &amp; Ventilation'!AB81*0.33*'Infiltration &amp; Ventilation'!$D81*K81*0.024*Data!L$18*(100%+Data!$B$162))</f>
        <v/>
      </c>
      <c r="AJ81" s="24" t="str">
        <f>IF($B81="","",'Infiltration &amp; Ventilation'!AC81*0.33*'Infiltration &amp; Ventilation'!$D81*L81*0.024*Data!M$18*(100%+Data!$B$162))</f>
        <v/>
      </c>
      <c r="AK81" s="24" t="str">
        <f>IF($B81="","",'Infiltration &amp; Ventilation'!AD81*0.33*'Infiltration &amp; Ventilation'!$D81*M81*0.024*Data!N$18*(100%+Data!$B$162))</f>
        <v/>
      </c>
      <c r="AL81" s="24" t="str">
        <f>IF($B81="","",'Infiltration &amp; Ventilation'!AE81*0.33*'Infiltration &amp; Ventilation'!$D81*N81*0.024*Data!O$18*(100%+Data!$B$162))</f>
        <v/>
      </c>
      <c r="AM81" s="24" t="str">
        <f>IF($B81="","",'3 INPUT SAP DATA'!$U85*C81*0.024*Data!D$18*(100%+Data!$B$152))</f>
        <v/>
      </c>
      <c r="AN81" s="24" t="str">
        <f>IF($B81="","",'3 INPUT SAP DATA'!$U85*D81*0.024*Data!E$18*(100%+Data!$B$152))</f>
        <v/>
      </c>
      <c r="AO81" s="24" t="str">
        <f>IF($B81="","",'3 INPUT SAP DATA'!$U85*E81*0.024*Data!F$18*(100%+Data!$B$152))</f>
        <v/>
      </c>
      <c r="AP81" s="24" t="str">
        <f>IF($B81="","",'3 INPUT SAP DATA'!$U85*F81*0.024*Data!G$18*(100%+Data!$B$152))</f>
        <v/>
      </c>
      <c r="AQ81" s="24" t="str">
        <f>IF($B81="","",'3 INPUT SAP DATA'!$U85*G81*0.024*Data!H$18*(100%+Data!$B$152))</f>
        <v/>
      </c>
      <c r="AR81" s="24" t="str">
        <f>IF($B81="","",'3 INPUT SAP DATA'!$U85*H81*0.024*Data!I$18*(100%+Data!$B$152))</f>
        <v/>
      </c>
      <c r="AS81" s="24" t="str">
        <f>IF($B81="","",'3 INPUT SAP DATA'!$U85*I81*0.024*Data!J$18*(100%+Data!$B$152))</f>
        <v/>
      </c>
      <c r="AT81" s="24" t="str">
        <f>IF($B81="","",'3 INPUT SAP DATA'!$U85*J81*0.024*Data!K$18*(100%+Data!$B$152))</f>
        <v/>
      </c>
      <c r="AU81" s="24" t="str">
        <f>IF($B81="","",'3 INPUT SAP DATA'!$U85*K81*0.024*Data!L$18*(100%+Data!$B$152))</f>
        <v/>
      </c>
      <c r="AV81" s="24" t="str">
        <f>IF($B81="","",'3 INPUT SAP DATA'!$U85*L81*0.024*Data!M$18*(100%+Data!$B$152))</f>
        <v/>
      </c>
      <c r="AW81" s="24" t="str">
        <f>IF($B81="","",'3 INPUT SAP DATA'!$U85*M81*0.024*Data!N$18*(100%+Data!$B$152))</f>
        <v/>
      </c>
      <c r="AX81" s="24" t="str">
        <f>IF($B81="","",'3 INPUT SAP DATA'!$U85*N81*0.024*Data!O$18*(100%+Data!$B$152))</f>
        <v/>
      </c>
      <c r="AY81" s="24" t="str">
        <f>IF($B81="","",'3 INPUT SAP DATA'!V85*0.024*Data!D$18*Utilisation!BK81)</f>
        <v/>
      </c>
      <c r="AZ81" s="24" t="str">
        <f>IF($B81="","",'3 INPUT SAP DATA'!W85*0.024*Data!E$18*Utilisation!BL81)</f>
        <v/>
      </c>
      <c r="BA81" s="24" t="str">
        <f>IF($B81="","",'3 INPUT SAP DATA'!X85*0.024*Data!F$18*Utilisation!BM81)</f>
        <v/>
      </c>
      <c r="BB81" s="24" t="str">
        <f>IF($B81="","",'3 INPUT SAP DATA'!Y85*0.024*Data!G$18*Utilisation!BN81)</f>
        <v/>
      </c>
      <c r="BC81" s="24" t="str">
        <f>IF($B81="","",'3 INPUT SAP DATA'!Z85*0.024*Data!H$18*Utilisation!BO81)</f>
        <v/>
      </c>
      <c r="BD81" s="24" t="str">
        <f>IF($B81="","",'3 INPUT SAP DATA'!AA85*0.024*Data!I$18*Utilisation!BP81)</f>
        <v/>
      </c>
      <c r="BE81" s="24" t="str">
        <f>IF($B81="","",'3 INPUT SAP DATA'!AB85*0.024*Data!J$18*Utilisation!BQ81)</f>
        <v/>
      </c>
      <c r="BF81" s="24" t="str">
        <f>IF($B81="","",'3 INPUT SAP DATA'!AC85*0.024*Data!K$18*Utilisation!BR81)</f>
        <v/>
      </c>
      <c r="BG81" s="24" t="str">
        <f>IF($B81="","",'3 INPUT SAP DATA'!AD85*0.024*Data!L$18*Utilisation!BS81)</f>
        <v/>
      </c>
      <c r="BH81" s="24" t="str">
        <f>IF($B81="","",'3 INPUT SAP DATA'!AE85*0.024*Data!M$18*Utilisation!BT81)</f>
        <v/>
      </c>
      <c r="BI81" s="24" t="str">
        <f>IF($B81="","",'3 INPUT SAP DATA'!AF85*0.024*Data!N$18*Utilisation!BU81)</f>
        <v/>
      </c>
      <c r="BJ81" s="24" t="str">
        <f>IF($B81="","",'3 INPUT SAP DATA'!AG85*0.024*Data!O$18*Utilisation!BV81)</f>
        <v/>
      </c>
      <c r="BK81" s="24" t="str">
        <f>IF($B81="","",IHG!CI82*0.024*Data!D$18*Utilisation!BK81)</f>
        <v/>
      </c>
      <c r="BL81" s="24" t="str">
        <f>IF($B81="","",IHG!CJ82*0.024*Data!E$18*Utilisation!BL81)</f>
        <v/>
      </c>
      <c r="BM81" s="24" t="str">
        <f>IF($B81="","",IHG!CK82*0.024*Data!F$18*Utilisation!BM81)</f>
        <v/>
      </c>
      <c r="BN81" s="24" t="str">
        <f>IF($B81="","",IHG!CL82*0.024*Data!G$18*Utilisation!BN81)</f>
        <v/>
      </c>
      <c r="BO81" s="24" t="str">
        <f>IF($B81="","",IHG!CM82*0.024*Data!H$18*Utilisation!BO81)</f>
        <v/>
      </c>
      <c r="BP81" s="24" t="str">
        <f>IF($B81="","",IHG!CN82*0.024*Data!I$18*Utilisation!BP81)</f>
        <v/>
      </c>
      <c r="BQ81" s="24" t="str">
        <f>IF($B81="","",IHG!CO82*0.024*Data!J$18*Utilisation!BQ81)</f>
        <v/>
      </c>
      <c r="BR81" s="24" t="str">
        <f>IF($B81="","",IHG!CP82*0.024*Data!K$18*Utilisation!BR81)</f>
        <v/>
      </c>
      <c r="BS81" s="24" t="str">
        <f>IF($B81="","",IHG!CQ82*0.024*Data!L$18*Utilisation!BS81)</f>
        <v/>
      </c>
      <c r="BT81" s="24" t="str">
        <f>IF($B81="","",IHG!CR82*0.024*Data!M$18*Utilisation!BT81)</f>
        <v/>
      </c>
      <c r="BU81" s="24" t="str">
        <f>IF($B81="","",IHG!CS82*0.024*Data!N$18*Utilisation!BU81)</f>
        <v/>
      </c>
      <c r="BV81" s="24" t="str">
        <f>IF($B81="","",IHG!CT82*0.024*Data!O$18*Utilisation!BV81)</f>
        <v/>
      </c>
      <c r="BW81" s="24" t="str">
        <f t="shared" si="206"/>
        <v/>
      </c>
      <c r="BX81" s="24" t="str">
        <f t="shared" si="207"/>
        <v/>
      </c>
      <c r="BY81" s="24" t="str">
        <f t="shared" si="208"/>
        <v/>
      </c>
      <c r="BZ81" s="24" t="str">
        <f t="shared" si="209"/>
        <v/>
      </c>
      <c r="CA81" s="24" t="str">
        <f t="shared" si="210"/>
        <v/>
      </c>
      <c r="CB81" s="24" t="str">
        <f t="shared" si="211"/>
        <v/>
      </c>
      <c r="CC81" s="24" t="str">
        <f t="shared" si="212"/>
        <v/>
      </c>
      <c r="CD81" s="24" t="str">
        <f t="shared" si="213"/>
        <v/>
      </c>
      <c r="CE81" s="24" t="str">
        <f t="shared" si="214"/>
        <v/>
      </c>
      <c r="CF81" s="24" t="str">
        <f t="shared" si="215"/>
        <v/>
      </c>
      <c r="CG81" s="24" t="str">
        <f t="shared" si="216"/>
        <v/>
      </c>
      <c r="CH81" s="24" t="str">
        <f t="shared" si="217"/>
        <v/>
      </c>
      <c r="CI81" s="36"/>
      <c r="CJ81" s="85" t="str">
        <f>IF($B81="","",IF(BW81&lt;(SUM($BW81:$CH81)*Data!$B$170),Data!$B$171,100%))</f>
        <v/>
      </c>
      <c r="CK81" s="85" t="str">
        <f>IF($B81="","",IF(BX81&lt;(SUM($BW81:$CH81)*Data!$B$170),Data!$B$171,100%))</f>
        <v/>
      </c>
      <c r="CL81" s="85" t="str">
        <f>IF($B81="","",IF(BY81&lt;(SUM($BW81:$CH81)*Data!$B$170),Data!$B$171,100%))</f>
        <v/>
      </c>
      <c r="CM81" s="85" t="str">
        <f>IF($B81="","",IF(BZ81&lt;(SUM($BW81:$CH81)*Data!$B$170),Data!$B$171,100%))</f>
        <v/>
      </c>
      <c r="CN81" s="85" t="str">
        <f>IF($B81="","",IF(CA81&lt;(SUM($BW81:$CH81)*Data!$B$170),Data!$B$171,100%))</f>
        <v/>
      </c>
      <c r="CO81" s="85" t="str">
        <f>IF($B81="","",IF(CB81&lt;(SUM($BW81:$CH81)*Data!$B$170),Data!$B$171,100%))</f>
        <v/>
      </c>
      <c r="CP81" s="85" t="str">
        <f>IF($B81="","",IF(CC81&lt;(SUM($BW81:$CH81)*Data!$B$170),Data!$B$171,100%))</f>
        <v/>
      </c>
      <c r="CQ81" s="85" t="str">
        <f>IF($B81="","",IF(CD81&lt;(SUM($BW81:$CH81)*Data!$B$170),Data!$B$171,100%))</f>
        <v/>
      </c>
      <c r="CR81" s="85" t="str">
        <f>IF($B81="","",IF(CE81&lt;(SUM($BW81:$CH81)*Data!$B$170),Data!$B$171,100%))</f>
        <v/>
      </c>
      <c r="CS81" s="85" t="str">
        <f>IF($B81="","",IF(CF81&lt;(SUM($BW81:$CH81)*Data!$B$170),Data!$B$171,100%))</f>
        <v/>
      </c>
      <c r="CT81" s="85" t="str">
        <f>IF($B81="","",IF(CG81&lt;(SUM($BW81:$CH81)*Data!$B$170),Data!$B$171,100%))</f>
        <v/>
      </c>
      <c r="CU81" s="85" t="str">
        <f>IF($B81="","",IF(CH81&lt;(SUM($BW81:$CH81)*Data!$B$170),Data!$B$171,100%))</f>
        <v/>
      </c>
      <c r="CV81" s="39"/>
      <c r="CW81" s="24" t="str">
        <f t="shared" si="218"/>
        <v/>
      </c>
      <c r="CX81" s="24" t="str">
        <f t="shared" si="219"/>
        <v/>
      </c>
      <c r="CY81" s="24" t="str">
        <f t="shared" si="220"/>
        <v/>
      </c>
      <c r="CZ81" s="24" t="str">
        <f t="shared" si="221"/>
        <v/>
      </c>
      <c r="DA81" s="24" t="str">
        <f t="shared" si="222"/>
        <v/>
      </c>
      <c r="DB81" s="24" t="str">
        <f t="shared" si="223"/>
        <v/>
      </c>
      <c r="DC81" s="24" t="str">
        <f t="shared" si="224"/>
        <v/>
      </c>
      <c r="DD81" s="24" t="str">
        <f t="shared" si="225"/>
        <v/>
      </c>
      <c r="DE81" s="24" t="str">
        <f t="shared" si="226"/>
        <v/>
      </c>
      <c r="DF81" s="24" t="str">
        <f t="shared" si="227"/>
        <v/>
      </c>
      <c r="DG81" s="24" t="str">
        <f t="shared" si="228"/>
        <v/>
      </c>
      <c r="DH81" s="24" t="str">
        <f t="shared" si="229"/>
        <v/>
      </c>
      <c r="DI81" s="24" t="str">
        <f t="shared" si="230"/>
        <v/>
      </c>
      <c r="DJ81" s="24" t="str">
        <f t="shared" si="231"/>
        <v/>
      </c>
      <c r="DK81" s="24" t="str">
        <f t="shared" si="232"/>
        <v/>
      </c>
      <c r="DL81" s="24" t="str">
        <f t="shared" si="233"/>
        <v/>
      </c>
      <c r="DM81" s="24" t="str">
        <f t="shared" si="234"/>
        <v/>
      </c>
      <c r="DN81" s="24" t="str">
        <f t="shared" si="235"/>
        <v/>
      </c>
      <c r="DO81" s="24" t="str">
        <f t="shared" si="236"/>
        <v/>
      </c>
      <c r="DP81" s="24" t="str">
        <f t="shared" si="237"/>
        <v/>
      </c>
      <c r="DQ81" s="24" t="str">
        <f t="shared" si="238"/>
        <v/>
      </c>
      <c r="DR81" s="24" t="str">
        <f t="shared" si="239"/>
        <v/>
      </c>
      <c r="DS81" s="24" t="str">
        <f t="shared" si="240"/>
        <v/>
      </c>
      <c r="DT81" s="24" t="str">
        <f t="shared" si="241"/>
        <v/>
      </c>
      <c r="DU81" s="24" t="str">
        <f t="shared" si="242"/>
        <v/>
      </c>
      <c r="DV81" s="24" t="str">
        <f t="shared" si="243"/>
        <v/>
      </c>
      <c r="DW81" s="24" t="str">
        <f t="shared" si="244"/>
        <v/>
      </c>
      <c r="DX81" s="24" t="str">
        <f t="shared" si="245"/>
        <v/>
      </c>
      <c r="DY81" s="24" t="str">
        <f t="shared" si="246"/>
        <v/>
      </c>
      <c r="DZ81" s="24" t="str">
        <f t="shared" si="247"/>
        <v/>
      </c>
      <c r="EA81" s="24" t="str">
        <f t="shared" si="248"/>
        <v/>
      </c>
      <c r="EB81" s="24" t="str">
        <f t="shared" si="249"/>
        <v/>
      </c>
      <c r="EC81" s="24" t="str">
        <f t="shared" si="250"/>
        <v/>
      </c>
      <c r="ED81" s="24" t="str">
        <f t="shared" si="251"/>
        <v/>
      </c>
      <c r="EE81" s="24" t="str">
        <f t="shared" si="252"/>
        <v/>
      </c>
      <c r="EF81" s="24" t="str">
        <f t="shared" si="253"/>
        <v/>
      </c>
      <c r="EG81" s="24" t="str">
        <f t="shared" si="256"/>
        <v/>
      </c>
      <c r="EH81" s="24" t="str">
        <f t="shared" si="257"/>
        <v/>
      </c>
      <c r="EI81" s="85" t="str">
        <f t="shared" si="169"/>
        <v/>
      </c>
      <c r="EJ81" s="85" t="str">
        <f>IF($B81="","",MAX(0,EI81-Data!$B$166))</f>
        <v/>
      </c>
      <c r="EK81" s="88" t="str">
        <f>IF($B81="","",IF($EJ81&gt;0,
AY81*($EG81*Data!$B$166/$EH81),
AY81))</f>
        <v/>
      </c>
      <c r="EL81" s="88" t="str">
        <f>IF($B81="","",IF($EJ81&gt;0,
AZ81*($EG81*Data!$B$166/$EH81),
AZ81))</f>
        <v/>
      </c>
      <c r="EM81" s="88" t="str">
        <f>IF($B81="","",IF($EJ81&gt;0,
BA81*($EG81*Data!$B$166/$EH81),
BA81))</f>
        <v/>
      </c>
      <c r="EN81" s="88" t="str">
        <f>IF($B81="","",IF($EJ81&gt;0,
BB81*($EG81*Data!$B$166/$EH81),
BB81))</f>
        <v/>
      </c>
      <c r="EO81" s="88" t="str">
        <f>IF($B81="","",IF($EJ81&gt;0,
BC81*($EG81*Data!$B$166/$EH81),
BC81))</f>
        <v/>
      </c>
      <c r="EP81" s="88" t="str">
        <f>IF($B81="","",IF($EJ81&gt;0,
BD81*($EG81*Data!$B$166/$EH81),
BD81))</f>
        <v/>
      </c>
      <c r="EQ81" s="88" t="str">
        <f>IF($B81="","",IF($EJ81&gt;0,
BE81*($EG81*Data!$B$166/$EH81),
BE81))</f>
        <v/>
      </c>
      <c r="ER81" s="88" t="str">
        <f>IF($B81="","",IF($EJ81&gt;0,
BF81*($EG81*Data!$B$166/$EH81),
BF81))</f>
        <v/>
      </c>
      <c r="ES81" s="88" t="str">
        <f>IF($B81="","",IF($EJ81&gt;0,
BG81*($EG81*Data!$B$166/$EH81),
BG81))</f>
        <v/>
      </c>
      <c r="ET81" s="88" t="str">
        <f>IF($B81="","",IF($EJ81&gt;0,
BH81*($EG81*Data!$B$166/$EH81),
BH81))</f>
        <v/>
      </c>
      <c r="EU81" s="88" t="str">
        <f>IF($B81="","",IF($EJ81&gt;0,
BI81*($EG81*Data!$B$166/$EH81),
BI81))</f>
        <v/>
      </c>
      <c r="EV81" s="88" t="str">
        <f>IF($B81="","",IF($EJ81&gt;0,
BJ81*($EG81*Data!$B$166/$EH81),
BJ81))</f>
        <v/>
      </c>
      <c r="EW81" s="88" t="str">
        <f t="shared" si="254"/>
        <v/>
      </c>
      <c r="EX81" s="85" t="str">
        <f t="shared" si="255"/>
        <v/>
      </c>
      <c r="EY81" s="24" t="str">
        <f t="shared" si="170"/>
        <v/>
      </c>
      <c r="EZ81" s="24" t="str">
        <f t="shared" si="171"/>
        <v/>
      </c>
      <c r="FA81" s="24" t="str">
        <f t="shared" si="172"/>
        <v/>
      </c>
      <c r="FB81" s="24" t="str">
        <f t="shared" si="173"/>
        <v/>
      </c>
      <c r="FC81" s="24" t="str">
        <f t="shared" si="174"/>
        <v/>
      </c>
      <c r="FD81" s="24" t="str">
        <f t="shared" si="175"/>
        <v/>
      </c>
      <c r="FE81" s="24" t="str">
        <f t="shared" si="176"/>
        <v/>
      </c>
      <c r="FF81" s="24" t="str">
        <f t="shared" si="177"/>
        <v/>
      </c>
      <c r="FG81" s="24" t="str">
        <f t="shared" si="178"/>
        <v/>
      </c>
      <c r="FH81" s="24" t="str">
        <f t="shared" si="179"/>
        <v/>
      </c>
      <c r="FI81" s="24" t="str">
        <f t="shared" si="180"/>
        <v/>
      </c>
      <c r="FJ81" s="24" t="str">
        <f t="shared" si="181"/>
        <v/>
      </c>
      <c r="FK81" s="24" t="str">
        <f t="shared" si="182"/>
        <v/>
      </c>
      <c r="FL81" s="24" t="str">
        <f t="shared" si="183"/>
        <v/>
      </c>
      <c r="FM81" s="24" t="str">
        <f t="shared" si="184"/>
        <v/>
      </c>
      <c r="FN81" s="24" t="str">
        <f t="shared" si="185"/>
        <v/>
      </c>
      <c r="FO81" s="24" t="str">
        <f t="shared" si="186"/>
        <v/>
      </c>
      <c r="FP81" s="24" t="str">
        <f t="shared" si="187"/>
        <v/>
      </c>
      <c r="FQ81" s="24" t="str">
        <f t="shared" si="188"/>
        <v/>
      </c>
      <c r="FR81" s="24" t="str">
        <f t="shared" si="189"/>
        <v/>
      </c>
      <c r="FS81" s="24" t="str">
        <f t="shared" si="190"/>
        <v/>
      </c>
      <c r="FT81" s="24" t="str">
        <f t="shared" si="191"/>
        <v/>
      </c>
      <c r="FU81" s="24" t="str">
        <f t="shared" si="192"/>
        <v/>
      </c>
      <c r="FV81" s="24" t="str">
        <f t="shared" si="193"/>
        <v/>
      </c>
      <c r="FW81" s="24" t="str">
        <f t="shared" si="194"/>
        <v/>
      </c>
      <c r="FX81" s="24" t="str">
        <f t="shared" si="195"/>
        <v/>
      </c>
      <c r="FY81" s="24" t="str">
        <f t="shared" si="196"/>
        <v/>
      </c>
      <c r="FZ81" s="24" t="str">
        <f t="shared" si="197"/>
        <v/>
      </c>
      <c r="GA81" s="24" t="str">
        <f t="shared" si="198"/>
        <v/>
      </c>
      <c r="GB81" s="24" t="str">
        <f t="shared" si="199"/>
        <v/>
      </c>
      <c r="GC81" s="24" t="str">
        <f t="shared" si="200"/>
        <v/>
      </c>
      <c r="GD81" s="24" t="str">
        <f t="shared" si="201"/>
        <v/>
      </c>
      <c r="GE81" s="24" t="str">
        <f t="shared" si="202"/>
        <v/>
      </c>
      <c r="GF81" s="24" t="str">
        <f t="shared" si="203"/>
        <v/>
      </c>
      <c r="GG81" s="24" t="str">
        <f t="shared" si="204"/>
        <v/>
      </c>
      <c r="GH81" s="24" t="str">
        <f t="shared" si="205"/>
        <v/>
      </c>
    </row>
    <row r="82" spans="2:190" s="17" customFormat="1" ht="19.899999999999999" customHeight="1">
      <c r="B82" s="16" t="str">
        <f>IF('3 INPUT SAP DATA'!H86="","",'3 INPUT SAP DATA'!H86)</f>
        <v/>
      </c>
      <c r="C82" s="176" t="str">
        <f>IF($B82="", "", Data!D$22 - INDEX(SAP10TableU1, MATCH('3 INPUT SAP DATA'!$C$6, Data!$C$26:$C$47, 0), MATCH(SHD!BW$8, Data!$D$25:$O$25, 0)))</f>
        <v/>
      </c>
      <c r="D82" s="176" t="str">
        <f>IF($B82="", "", Data!E$22 - INDEX(SAP10TableU1, MATCH('3 INPUT SAP DATA'!$C$6, Data!$C$26:$C$47, 0), MATCH(SHD!BX$8, Data!$D$25:$O$25, 0)))</f>
        <v/>
      </c>
      <c r="E82" s="176" t="str">
        <f>IF($B82="", "", Data!F$22 - INDEX(SAP10TableU1, MATCH('3 INPUT SAP DATA'!$C$6, Data!$C$26:$C$47, 0), MATCH(SHD!BY$8, Data!$D$25:$O$25, 0)))</f>
        <v/>
      </c>
      <c r="F82" s="176" t="str">
        <f>IF($B82="", "", Data!G$22 - INDEX(SAP10TableU1, MATCH('3 INPUT SAP DATA'!$C$6, Data!$C$26:$C$47, 0), MATCH(SHD!BZ$8, Data!$D$25:$O$25, 0)))</f>
        <v/>
      </c>
      <c r="G82" s="176" t="str">
        <f>IF($B82="", "", Data!H$22 - INDEX(SAP10TableU1, MATCH('3 INPUT SAP DATA'!$C$6, Data!$C$26:$C$47, 0), MATCH(SHD!CA$8, Data!$D$25:$O$25, 0)))</f>
        <v/>
      </c>
      <c r="H82" s="176" t="str">
        <f>IF($B82="", "", Data!I$22 - INDEX(SAP10TableU1, MATCH('3 INPUT SAP DATA'!$C$6, Data!$C$26:$C$47, 0), MATCH(SHD!CB$8, Data!$D$25:$O$25, 0)))</f>
        <v/>
      </c>
      <c r="I82" s="176" t="str">
        <f>IF($B82="", "", Data!J$22 - INDEX(SAP10TableU1, MATCH('3 INPUT SAP DATA'!$C$6, Data!$C$26:$C$47, 0), MATCH(SHD!CC$8, Data!$D$25:$O$25, 0)))</f>
        <v/>
      </c>
      <c r="J82" s="176" t="str">
        <f>IF($B82="", "", Data!K$22 - INDEX(SAP10TableU1, MATCH('3 INPUT SAP DATA'!$C$6, Data!$C$26:$C$47, 0), MATCH(SHD!CD$8, Data!$D$25:$O$25, 0)))</f>
        <v/>
      </c>
      <c r="K82" s="176" t="str">
        <f>IF($B82="", "", Data!L$22 - INDEX(SAP10TableU1, MATCH('3 INPUT SAP DATA'!$C$6, Data!$C$26:$C$47, 0), MATCH(SHD!CE$8, Data!$D$25:$O$25, 0)))</f>
        <v/>
      </c>
      <c r="L82" s="176" t="str">
        <f>IF($B82="", "", Data!M$22 - INDEX(SAP10TableU1, MATCH('3 INPUT SAP DATA'!$C$6, Data!$C$26:$C$47, 0), MATCH(SHD!CF$8, Data!$D$25:$O$25, 0)))</f>
        <v/>
      </c>
      <c r="M82" s="176" t="str">
        <f>IF($B82="", "", Data!N$22 - INDEX(SAP10TableU1, MATCH('3 INPUT SAP DATA'!$C$6, Data!$C$26:$C$47, 0), MATCH(SHD!CG$8, Data!$D$25:$O$25, 0)))</f>
        <v/>
      </c>
      <c r="N82" s="176" t="str">
        <f>IF($B82="", "", Data!O$22 - INDEX(SAP10TableU1, MATCH('3 INPUT SAP DATA'!$C$6, Data!$C$26:$C$47, 0), MATCH(SHD!CH$8, Data!$D$25:$O$25, 0)))</f>
        <v/>
      </c>
      <c r="O82" s="24" t="str">
        <f>IF($B82="","",'Infiltration &amp; Ventilation'!H82*0.33*'Infiltration &amp; Ventilation'!$D82*C82*0.024*Data!D$18)</f>
        <v/>
      </c>
      <c r="P82" s="24" t="str">
        <f>IF($B82="","",'Infiltration &amp; Ventilation'!I82*0.33*'Infiltration &amp; Ventilation'!$D82*D82*0.024*Data!E$18)</f>
        <v/>
      </c>
      <c r="Q82" s="24" t="str">
        <f>IF($B82="","",'Infiltration &amp; Ventilation'!J82*0.33*'Infiltration &amp; Ventilation'!$D82*E82*0.024*Data!F$18)</f>
        <v/>
      </c>
      <c r="R82" s="24" t="str">
        <f>IF($B82="","",'Infiltration &amp; Ventilation'!K82*0.33*'Infiltration &amp; Ventilation'!$D82*F82*0.024*Data!G$18)</f>
        <v/>
      </c>
      <c r="S82" s="24" t="str">
        <f>IF($B82="","",'Infiltration &amp; Ventilation'!L82*0.33*'Infiltration &amp; Ventilation'!$D82*G82*0.024*Data!H$18)</f>
        <v/>
      </c>
      <c r="T82" s="24" t="str">
        <f>IF($B82="","",'Infiltration &amp; Ventilation'!M82*0.33*'Infiltration &amp; Ventilation'!$D82*H82*0.024*Data!I$18)</f>
        <v/>
      </c>
      <c r="U82" s="24" t="str">
        <f>IF($B82="","",'Infiltration &amp; Ventilation'!N82*0.33*'Infiltration &amp; Ventilation'!$D82*I82*0.024*Data!J$18)</f>
        <v/>
      </c>
      <c r="V82" s="24" t="str">
        <f>IF($B82="","",'Infiltration &amp; Ventilation'!O82*0.33*'Infiltration &amp; Ventilation'!$D82*J82*0.024*Data!K$18)</f>
        <v/>
      </c>
      <c r="W82" s="24" t="str">
        <f>IF($B82="","",'Infiltration &amp; Ventilation'!P82*0.33*'Infiltration &amp; Ventilation'!$D82*K82*0.024*Data!L$18)</f>
        <v/>
      </c>
      <c r="X82" s="24" t="str">
        <f>IF($B82="","",'Infiltration &amp; Ventilation'!Q82*0.33*'Infiltration &amp; Ventilation'!$D82*L82*0.024*Data!M$18)</f>
        <v/>
      </c>
      <c r="Y82" s="24" t="str">
        <f>IF($B82="","",'Infiltration &amp; Ventilation'!R82*0.33*'Infiltration &amp; Ventilation'!$D82*M82*0.024*Data!N$18)</f>
        <v/>
      </c>
      <c r="Z82" s="24" t="str">
        <f>IF($B82="","",'Infiltration &amp; Ventilation'!S82*0.33*'Infiltration &amp; Ventilation'!$D82*N82*0.024*Data!O$18)</f>
        <v/>
      </c>
      <c r="AA82" s="24" t="str">
        <f>IF($B82="","",'Infiltration &amp; Ventilation'!T82*0.33*'Infiltration &amp; Ventilation'!$D82*C82*0.024*Data!D$18*(100%+Data!$B$162))</f>
        <v/>
      </c>
      <c r="AB82" s="24" t="str">
        <f>IF($B82="","",'Infiltration &amp; Ventilation'!U82*0.33*'Infiltration &amp; Ventilation'!$D82*D82*0.024*Data!E$18*(100%+Data!$B$162))</f>
        <v/>
      </c>
      <c r="AC82" s="24" t="str">
        <f>IF($B82="","",'Infiltration &amp; Ventilation'!V82*0.33*'Infiltration &amp; Ventilation'!$D82*E82*0.024*Data!F$18*(100%+Data!$B$162))</f>
        <v/>
      </c>
      <c r="AD82" s="24" t="str">
        <f>IF($B82="","",'Infiltration &amp; Ventilation'!W82*0.33*'Infiltration &amp; Ventilation'!$D82*F82*0.024*Data!G$18*(100%+Data!$B$162))</f>
        <v/>
      </c>
      <c r="AE82" s="24" t="str">
        <f>IF($B82="","",'Infiltration &amp; Ventilation'!X82*0.33*'Infiltration &amp; Ventilation'!$D82*G82*0.024*Data!H$18*(100%+Data!$B$162))</f>
        <v/>
      </c>
      <c r="AF82" s="24" t="str">
        <f>IF($B82="","",'Infiltration &amp; Ventilation'!Y82*0.33*'Infiltration &amp; Ventilation'!$D82*H82*0.024*Data!I$18*(100%+Data!$B$162))</f>
        <v/>
      </c>
      <c r="AG82" s="24" t="str">
        <f>IF($B82="","",'Infiltration &amp; Ventilation'!Z82*0.33*'Infiltration &amp; Ventilation'!$D82*I82*0.024*Data!J$18*(100%+Data!$B$162))</f>
        <v/>
      </c>
      <c r="AH82" s="24" t="str">
        <f>IF($B82="","",'Infiltration &amp; Ventilation'!AA82*0.33*'Infiltration &amp; Ventilation'!$D82*J82*0.024*Data!K$18*(100%+Data!$B$162))</f>
        <v/>
      </c>
      <c r="AI82" s="24" t="str">
        <f>IF($B82="","",'Infiltration &amp; Ventilation'!AB82*0.33*'Infiltration &amp; Ventilation'!$D82*K82*0.024*Data!L$18*(100%+Data!$B$162))</f>
        <v/>
      </c>
      <c r="AJ82" s="24" t="str">
        <f>IF($B82="","",'Infiltration &amp; Ventilation'!AC82*0.33*'Infiltration &amp; Ventilation'!$D82*L82*0.024*Data!M$18*(100%+Data!$B$162))</f>
        <v/>
      </c>
      <c r="AK82" s="24" t="str">
        <f>IF($B82="","",'Infiltration &amp; Ventilation'!AD82*0.33*'Infiltration &amp; Ventilation'!$D82*M82*0.024*Data!N$18*(100%+Data!$B$162))</f>
        <v/>
      </c>
      <c r="AL82" s="24" t="str">
        <f>IF($B82="","",'Infiltration &amp; Ventilation'!AE82*0.33*'Infiltration &amp; Ventilation'!$D82*N82*0.024*Data!O$18*(100%+Data!$B$162))</f>
        <v/>
      </c>
      <c r="AM82" s="24" t="str">
        <f>IF($B82="","",'3 INPUT SAP DATA'!$U86*C82*0.024*Data!D$18*(100%+Data!$B$152))</f>
        <v/>
      </c>
      <c r="AN82" s="24" t="str">
        <f>IF($B82="","",'3 INPUT SAP DATA'!$U86*D82*0.024*Data!E$18*(100%+Data!$B$152))</f>
        <v/>
      </c>
      <c r="AO82" s="24" t="str">
        <f>IF($B82="","",'3 INPUT SAP DATA'!$U86*E82*0.024*Data!F$18*(100%+Data!$B$152))</f>
        <v/>
      </c>
      <c r="AP82" s="24" t="str">
        <f>IF($B82="","",'3 INPUT SAP DATA'!$U86*F82*0.024*Data!G$18*(100%+Data!$B$152))</f>
        <v/>
      </c>
      <c r="AQ82" s="24" t="str">
        <f>IF($B82="","",'3 INPUT SAP DATA'!$U86*G82*0.024*Data!H$18*(100%+Data!$B$152))</f>
        <v/>
      </c>
      <c r="AR82" s="24" t="str">
        <f>IF($B82="","",'3 INPUT SAP DATA'!$U86*H82*0.024*Data!I$18*(100%+Data!$B$152))</f>
        <v/>
      </c>
      <c r="AS82" s="24" t="str">
        <f>IF($B82="","",'3 INPUT SAP DATA'!$U86*I82*0.024*Data!J$18*(100%+Data!$B$152))</f>
        <v/>
      </c>
      <c r="AT82" s="24" t="str">
        <f>IF($B82="","",'3 INPUT SAP DATA'!$U86*J82*0.024*Data!K$18*(100%+Data!$B$152))</f>
        <v/>
      </c>
      <c r="AU82" s="24" t="str">
        <f>IF($B82="","",'3 INPUT SAP DATA'!$U86*K82*0.024*Data!L$18*(100%+Data!$B$152))</f>
        <v/>
      </c>
      <c r="AV82" s="24" t="str">
        <f>IF($B82="","",'3 INPUT SAP DATA'!$U86*L82*0.024*Data!M$18*(100%+Data!$B$152))</f>
        <v/>
      </c>
      <c r="AW82" s="24" t="str">
        <f>IF($B82="","",'3 INPUT SAP DATA'!$U86*M82*0.024*Data!N$18*(100%+Data!$B$152))</f>
        <v/>
      </c>
      <c r="AX82" s="24" t="str">
        <f>IF($B82="","",'3 INPUT SAP DATA'!$U86*N82*0.024*Data!O$18*(100%+Data!$B$152))</f>
        <v/>
      </c>
      <c r="AY82" s="24" t="str">
        <f>IF($B82="","",'3 INPUT SAP DATA'!V86*0.024*Data!D$18*Utilisation!BK82)</f>
        <v/>
      </c>
      <c r="AZ82" s="24" t="str">
        <f>IF($B82="","",'3 INPUT SAP DATA'!W86*0.024*Data!E$18*Utilisation!BL82)</f>
        <v/>
      </c>
      <c r="BA82" s="24" t="str">
        <f>IF($B82="","",'3 INPUT SAP DATA'!X86*0.024*Data!F$18*Utilisation!BM82)</f>
        <v/>
      </c>
      <c r="BB82" s="24" t="str">
        <f>IF($B82="","",'3 INPUT SAP DATA'!Y86*0.024*Data!G$18*Utilisation!BN82)</f>
        <v/>
      </c>
      <c r="BC82" s="24" t="str">
        <f>IF($B82="","",'3 INPUT SAP DATA'!Z86*0.024*Data!H$18*Utilisation!BO82)</f>
        <v/>
      </c>
      <c r="BD82" s="24" t="str">
        <f>IF($B82="","",'3 INPUT SAP DATA'!AA86*0.024*Data!I$18*Utilisation!BP82)</f>
        <v/>
      </c>
      <c r="BE82" s="24" t="str">
        <f>IF($B82="","",'3 INPUT SAP DATA'!AB86*0.024*Data!J$18*Utilisation!BQ82)</f>
        <v/>
      </c>
      <c r="BF82" s="24" t="str">
        <f>IF($B82="","",'3 INPUT SAP DATA'!AC86*0.024*Data!K$18*Utilisation!BR82)</f>
        <v/>
      </c>
      <c r="BG82" s="24" t="str">
        <f>IF($B82="","",'3 INPUT SAP DATA'!AD86*0.024*Data!L$18*Utilisation!BS82)</f>
        <v/>
      </c>
      <c r="BH82" s="24" t="str">
        <f>IF($B82="","",'3 INPUT SAP DATA'!AE86*0.024*Data!M$18*Utilisation!BT82)</f>
        <v/>
      </c>
      <c r="BI82" s="24" t="str">
        <f>IF($B82="","",'3 INPUT SAP DATA'!AF86*0.024*Data!N$18*Utilisation!BU82)</f>
        <v/>
      </c>
      <c r="BJ82" s="24" t="str">
        <f>IF($B82="","",'3 INPUT SAP DATA'!AG86*0.024*Data!O$18*Utilisation!BV82)</f>
        <v/>
      </c>
      <c r="BK82" s="24" t="str">
        <f>IF($B82="","",IHG!CI83*0.024*Data!D$18*Utilisation!BK82)</f>
        <v/>
      </c>
      <c r="BL82" s="24" t="str">
        <f>IF($B82="","",IHG!CJ83*0.024*Data!E$18*Utilisation!BL82)</f>
        <v/>
      </c>
      <c r="BM82" s="24" t="str">
        <f>IF($B82="","",IHG!CK83*0.024*Data!F$18*Utilisation!BM82)</f>
        <v/>
      </c>
      <c r="BN82" s="24" t="str">
        <f>IF($B82="","",IHG!CL83*0.024*Data!G$18*Utilisation!BN82)</f>
        <v/>
      </c>
      <c r="BO82" s="24" t="str">
        <f>IF($B82="","",IHG!CM83*0.024*Data!H$18*Utilisation!BO82)</f>
        <v/>
      </c>
      <c r="BP82" s="24" t="str">
        <f>IF($B82="","",IHG!CN83*0.024*Data!I$18*Utilisation!BP82)</f>
        <v/>
      </c>
      <c r="BQ82" s="24" t="str">
        <f>IF($B82="","",IHG!CO83*0.024*Data!J$18*Utilisation!BQ82)</f>
        <v/>
      </c>
      <c r="BR82" s="24" t="str">
        <f>IF($B82="","",IHG!CP83*0.024*Data!K$18*Utilisation!BR82)</f>
        <v/>
      </c>
      <c r="BS82" s="24" t="str">
        <f>IF($B82="","",IHG!CQ83*0.024*Data!L$18*Utilisation!BS82)</f>
        <v/>
      </c>
      <c r="BT82" s="24" t="str">
        <f>IF($B82="","",IHG!CR83*0.024*Data!M$18*Utilisation!BT82)</f>
        <v/>
      </c>
      <c r="BU82" s="24" t="str">
        <f>IF($B82="","",IHG!CS83*0.024*Data!N$18*Utilisation!BU82)</f>
        <v/>
      </c>
      <c r="BV82" s="24" t="str">
        <f>IF($B82="","",IHG!CT83*0.024*Data!O$18*Utilisation!BV82)</f>
        <v/>
      </c>
      <c r="BW82" s="24" t="str">
        <f t="shared" si="206"/>
        <v/>
      </c>
      <c r="BX82" s="24" t="str">
        <f t="shared" si="207"/>
        <v/>
      </c>
      <c r="BY82" s="24" t="str">
        <f t="shared" si="208"/>
        <v/>
      </c>
      <c r="BZ82" s="24" t="str">
        <f t="shared" si="209"/>
        <v/>
      </c>
      <c r="CA82" s="24" t="str">
        <f t="shared" si="210"/>
        <v/>
      </c>
      <c r="CB82" s="24" t="str">
        <f t="shared" si="211"/>
        <v/>
      </c>
      <c r="CC82" s="24" t="str">
        <f t="shared" si="212"/>
        <v/>
      </c>
      <c r="CD82" s="24" t="str">
        <f t="shared" si="213"/>
        <v/>
      </c>
      <c r="CE82" s="24" t="str">
        <f t="shared" si="214"/>
        <v/>
      </c>
      <c r="CF82" s="24" t="str">
        <f t="shared" si="215"/>
        <v/>
      </c>
      <c r="CG82" s="24" t="str">
        <f t="shared" si="216"/>
        <v/>
      </c>
      <c r="CH82" s="24" t="str">
        <f t="shared" si="217"/>
        <v/>
      </c>
      <c r="CI82" s="36"/>
      <c r="CJ82" s="85" t="str">
        <f>IF($B82="","",IF(BW82&lt;(SUM($BW82:$CH82)*Data!$B$170),Data!$B$171,100%))</f>
        <v/>
      </c>
      <c r="CK82" s="85" t="str">
        <f>IF($B82="","",IF(BX82&lt;(SUM($BW82:$CH82)*Data!$B$170),Data!$B$171,100%))</f>
        <v/>
      </c>
      <c r="CL82" s="85" t="str">
        <f>IF($B82="","",IF(BY82&lt;(SUM($BW82:$CH82)*Data!$B$170),Data!$B$171,100%))</f>
        <v/>
      </c>
      <c r="CM82" s="85" t="str">
        <f>IF($B82="","",IF(BZ82&lt;(SUM($BW82:$CH82)*Data!$B$170),Data!$B$171,100%))</f>
        <v/>
      </c>
      <c r="CN82" s="85" t="str">
        <f>IF($B82="","",IF(CA82&lt;(SUM($BW82:$CH82)*Data!$B$170),Data!$B$171,100%))</f>
        <v/>
      </c>
      <c r="CO82" s="85" t="str">
        <f>IF($B82="","",IF(CB82&lt;(SUM($BW82:$CH82)*Data!$B$170),Data!$B$171,100%))</f>
        <v/>
      </c>
      <c r="CP82" s="85" t="str">
        <f>IF($B82="","",IF(CC82&lt;(SUM($BW82:$CH82)*Data!$B$170),Data!$B$171,100%))</f>
        <v/>
      </c>
      <c r="CQ82" s="85" t="str">
        <f>IF($B82="","",IF(CD82&lt;(SUM($BW82:$CH82)*Data!$B$170),Data!$B$171,100%))</f>
        <v/>
      </c>
      <c r="CR82" s="85" t="str">
        <f>IF($B82="","",IF(CE82&lt;(SUM($BW82:$CH82)*Data!$B$170),Data!$B$171,100%))</f>
        <v/>
      </c>
      <c r="CS82" s="85" t="str">
        <f>IF($B82="","",IF(CF82&lt;(SUM($BW82:$CH82)*Data!$B$170),Data!$B$171,100%))</f>
        <v/>
      </c>
      <c r="CT82" s="85" t="str">
        <f>IF($B82="","",IF(CG82&lt;(SUM($BW82:$CH82)*Data!$B$170),Data!$B$171,100%))</f>
        <v/>
      </c>
      <c r="CU82" s="85" t="str">
        <f>IF($B82="","",IF(CH82&lt;(SUM($BW82:$CH82)*Data!$B$170),Data!$B$171,100%))</f>
        <v/>
      </c>
      <c r="CV82" s="39"/>
      <c r="CW82" s="24" t="str">
        <f t="shared" si="218"/>
        <v/>
      </c>
      <c r="CX82" s="24" t="str">
        <f t="shared" si="219"/>
        <v/>
      </c>
      <c r="CY82" s="24" t="str">
        <f t="shared" si="220"/>
        <v/>
      </c>
      <c r="CZ82" s="24" t="str">
        <f t="shared" si="221"/>
        <v/>
      </c>
      <c r="DA82" s="24" t="str">
        <f t="shared" si="222"/>
        <v/>
      </c>
      <c r="DB82" s="24" t="str">
        <f t="shared" si="223"/>
        <v/>
      </c>
      <c r="DC82" s="24" t="str">
        <f t="shared" si="224"/>
        <v/>
      </c>
      <c r="DD82" s="24" t="str">
        <f t="shared" si="225"/>
        <v/>
      </c>
      <c r="DE82" s="24" t="str">
        <f t="shared" si="226"/>
        <v/>
      </c>
      <c r="DF82" s="24" t="str">
        <f t="shared" si="227"/>
        <v/>
      </c>
      <c r="DG82" s="24" t="str">
        <f t="shared" si="228"/>
        <v/>
      </c>
      <c r="DH82" s="24" t="str">
        <f t="shared" si="229"/>
        <v/>
      </c>
      <c r="DI82" s="24" t="str">
        <f t="shared" si="230"/>
        <v/>
      </c>
      <c r="DJ82" s="24" t="str">
        <f t="shared" si="231"/>
        <v/>
      </c>
      <c r="DK82" s="24" t="str">
        <f t="shared" si="232"/>
        <v/>
      </c>
      <c r="DL82" s="24" t="str">
        <f t="shared" si="233"/>
        <v/>
      </c>
      <c r="DM82" s="24" t="str">
        <f t="shared" si="234"/>
        <v/>
      </c>
      <c r="DN82" s="24" t="str">
        <f t="shared" si="235"/>
        <v/>
      </c>
      <c r="DO82" s="24" t="str">
        <f t="shared" si="236"/>
        <v/>
      </c>
      <c r="DP82" s="24" t="str">
        <f t="shared" si="237"/>
        <v/>
      </c>
      <c r="DQ82" s="24" t="str">
        <f t="shared" si="238"/>
        <v/>
      </c>
      <c r="DR82" s="24" t="str">
        <f t="shared" si="239"/>
        <v/>
      </c>
      <c r="DS82" s="24" t="str">
        <f t="shared" si="240"/>
        <v/>
      </c>
      <c r="DT82" s="24" t="str">
        <f t="shared" si="241"/>
        <v/>
      </c>
      <c r="DU82" s="24" t="str">
        <f t="shared" si="242"/>
        <v/>
      </c>
      <c r="DV82" s="24" t="str">
        <f t="shared" si="243"/>
        <v/>
      </c>
      <c r="DW82" s="24" t="str">
        <f t="shared" si="244"/>
        <v/>
      </c>
      <c r="DX82" s="24" t="str">
        <f t="shared" si="245"/>
        <v/>
      </c>
      <c r="DY82" s="24" t="str">
        <f t="shared" si="246"/>
        <v/>
      </c>
      <c r="DZ82" s="24" t="str">
        <f t="shared" si="247"/>
        <v/>
      </c>
      <c r="EA82" s="24" t="str">
        <f t="shared" si="248"/>
        <v/>
      </c>
      <c r="EB82" s="24" t="str">
        <f t="shared" si="249"/>
        <v/>
      </c>
      <c r="EC82" s="24" t="str">
        <f t="shared" si="250"/>
        <v/>
      </c>
      <c r="ED82" s="24" t="str">
        <f t="shared" si="251"/>
        <v/>
      </c>
      <c r="EE82" s="24" t="str">
        <f t="shared" si="252"/>
        <v/>
      </c>
      <c r="EF82" s="24" t="str">
        <f t="shared" si="253"/>
        <v/>
      </c>
      <c r="EG82" s="24" t="str">
        <f t="shared" si="256"/>
        <v/>
      </c>
      <c r="EH82" s="24" t="str">
        <f t="shared" si="257"/>
        <v/>
      </c>
      <c r="EI82" s="85" t="str">
        <f t="shared" si="169"/>
        <v/>
      </c>
      <c r="EJ82" s="85" t="str">
        <f>IF($B82="","",MAX(0,EI82-Data!$B$166))</f>
        <v/>
      </c>
      <c r="EK82" s="88" t="str">
        <f>IF($B82="","",IF($EJ82&gt;0,
AY82*($EG82*Data!$B$166/$EH82),
AY82))</f>
        <v/>
      </c>
      <c r="EL82" s="88" t="str">
        <f>IF($B82="","",IF($EJ82&gt;0,
AZ82*($EG82*Data!$B$166/$EH82),
AZ82))</f>
        <v/>
      </c>
      <c r="EM82" s="88" t="str">
        <f>IF($B82="","",IF($EJ82&gt;0,
BA82*($EG82*Data!$B$166/$EH82),
BA82))</f>
        <v/>
      </c>
      <c r="EN82" s="88" t="str">
        <f>IF($B82="","",IF($EJ82&gt;0,
BB82*($EG82*Data!$B$166/$EH82),
BB82))</f>
        <v/>
      </c>
      <c r="EO82" s="88" t="str">
        <f>IF($B82="","",IF($EJ82&gt;0,
BC82*($EG82*Data!$B$166/$EH82),
BC82))</f>
        <v/>
      </c>
      <c r="EP82" s="88" t="str">
        <f>IF($B82="","",IF($EJ82&gt;0,
BD82*($EG82*Data!$B$166/$EH82),
BD82))</f>
        <v/>
      </c>
      <c r="EQ82" s="88" t="str">
        <f>IF($B82="","",IF($EJ82&gt;0,
BE82*($EG82*Data!$B$166/$EH82),
BE82))</f>
        <v/>
      </c>
      <c r="ER82" s="88" t="str">
        <f>IF($B82="","",IF($EJ82&gt;0,
BF82*($EG82*Data!$B$166/$EH82),
BF82))</f>
        <v/>
      </c>
      <c r="ES82" s="88" t="str">
        <f>IF($B82="","",IF($EJ82&gt;0,
BG82*($EG82*Data!$B$166/$EH82),
BG82))</f>
        <v/>
      </c>
      <c r="ET82" s="88" t="str">
        <f>IF($B82="","",IF($EJ82&gt;0,
BH82*($EG82*Data!$B$166/$EH82),
BH82))</f>
        <v/>
      </c>
      <c r="EU82" s="88" t="str">
        <f>IF($B82="","",IF($EJ82&gt;0,
BI82*($EG82*Data!$B$166/$EH82),
BI82))</f>
        <v/>
      </c>
      <c r="EV82" s="88" t="str">
        <f>IF($B82="","",IF($EJ82&gt;0,
BJ82*($EG82*Data!$B$166/$EH82),
BJ82))</f>
        <v/>
      </c>
      <c r="EW82" s="88" t="str">
        <f t="shared" si="254"/>
        <v/>
      </c>
      <c r="EX82" s="85" t="str">
        <f t="shared" si="255"/>
        <v/>
      </c>
      <c r="EY82" s="24" t="str">
        <f t="shared" si="170"/>
        <v/>
      </c>
      <c r="EZ82" s="24" t="str">
        <f t="shared" si="171"/>
        <v/>
      </c>
      <c r="FA82" s="24" t="str">
        <f t="shared" si="172"/>
        <v/>
      </c>
      <c r="FB82" s="24" t="str">
        <f t="shared" si="173"/>
        <v/>
      </c>
      <c r="FC82" s="24" t="str">
        <f t="shared" si="174"/>
        <v/>
      </c>
      <c r="FD82" s="24" t="str">
        <f t="shared" si="175"/>
        <v/>
      </c>
      <c r="FE82" s="24" t="str">
        <f t="shared" si="176"/>
        <v/>
      </c>
      <c r="FF82" s="24" t="str">
        <f t="shared" si="177"/>
        <v/>
      </c>
      <c r="FG82" s="24" t="str">
        <f t="shared" si="178"/>
        <v/>
      </c>
      <c r="FH82" s="24" t="str">
        <f t="shared" si="179"/>
        <v/>
      </c>
      <c r="FI82" s="24" t="str">
        <f t="shared" si="180"/>
        <v/>
      </c>
      <c r="FJ82" s="24" t="str">
        <f t="shared" si="181"/>
        <v/>
      </c>
      <c r="FK82" s="24" t="str">
        <f t="shared" si="182"/>
        <v/>
      </c>
      <c r="FL82" s="24" t="str">
        <f t="shared" si="183"/>
        <v/>
      </c>
      <c r="FM82" s="24" t="str">
        <f t="shared" si="184"/>
        <v/>
      </c>
      <c r="FN82" s="24" t="str">
        <f t="shared" si="185"/>
        <v/>
      </c>
      <c r="FO82" s="24" t="str">
        <f t="shared" si="186"/>
        <v/>
      </c>
      <c r="FP82" s="24" t="str">
        <f t="shared" si="187"/>
        <v/>
      </c>
      <c r="FQ82" s="24" t="str">
        <f t="shared" si="188"/>
        <v/>
      </c>
      <c r="FR82" s="24" t="str">
        <f t="shared" si="189"/>
        <v/>
      </c>
      <c r="FS82" s="24" t="str">
        <f t="shared" si="190"/>
        <v/>
      </c>
      <c r="FT82" s="24" t="str">
        <f t="shared" si="191"/>
        <v/>
      </c>
      <c r="FU82" s="24" t="str">
        <f t="shared" si="192"/>
        <v/>
      </c>
      <c r="FV82" s="24" t="str">
        <f t="shared" si="193"/>
        <v/>
      </c>
      <c r="FW82" s="24" t="str">
        <f t="shared" si="194"/>
        <v/>
      </c>
      <c r="FX82" s="24" t="str">
        <f t="shared" si="195"/>
        <v/>
      </c>
      <c r="FY82" s="24" t="str">
        <f t="shared" si="196"/>
        <v/>
      </c>
      <c r="FZ82" s="24" t="str">
        <f t="shared" si="197"/>
        <v/>
      </c>
      <c r="GA82" s="24" t="str">
        <f t="shared" si="198"/>
        <v/>
      </c>
      <c r="GB82" s="24" t="str">
        <f t="shared" si="199"/>
        <v/>
      </c>
      <c r="GC82" s="24" t="str">
        <f t="shared" si="200"/>
        <v/>
      </c>
      <c r="GD82" s="24" t="str">
        <f t="shared" si="201"/>
        <v/>
      </c>
      <c r="GE82" s="24" t="str">
        <f t="shared" si="202"/>
        <v/>
      </c>
      <c r="GF82" s="24" t="str">
        <f t="shared" si="203"/>
        <v/>
      </c>
      <c r="GG82" s="24" t="str">
        <f t="shared" si="204"/>
        <v/>
      </c>
      <c r="GH82" s="24" t="str">
        <f t="shared" si="205"/>
        <v/>
      </c>
    </row>
    <row r="83" spans="2:190" s="17" customFormat="1" ht="19.899999999999999" customHeight="1">
      <c r="B83" s="16" t="str">
        <f>IF('3 INPUT SAP DATA'!H87="","",'3 INPUT SAP DATA'!H87)</f>
        <v/>
      </c>
      <c r="C83" s="176" t="str">
        <f>IF($B83="", "", Data!D$22 - INDEX(SAP10TableU1, MATCH('3 INPUT SAP DATA'!$C$6, Data!$C$26:$C$47, 0), MATCH(SHD!BW$8, Data!$D$25:$O$25, 0)))</f>
        <v/>
      </c>
      <c r="D83" s="176" t="str">
        <f>IF($B83="", "", Data!E$22 - INDEX(SAP10TableU1, MATCH('3 INPUT SAP DATA'!$C$6, Data!$C$26:$C$47, 0), MATCH(SHD!BX$8, Data!$D$25:$O$25, 0)))</f>
        <v/>
      </c>
      <c r="E83" s="176" t="str">
        <f>IF($B83="", "", Data!F$22 - INDEX(SAP10TableU1, MATCH('3 INPUT SAP DATA'!$C$6, Data!$C$26:$C$47, 0), MATCH(SHD!BY$8, Data!$D$25:$O$25, 0)))</f>
        <v/>
      </c>
      <c r="F83" s="176" t="str">
        <f>IF($B83="", "", Data!G$22 - INDEX(SAP10TableU1, MATCH('3 INPUT SAP DATA'!$C$6, Data!$C$26:$C$47, 0), MATCH(SHD!BZ$8, Data!$D$25:$O$25, 0)))</f>
        <v/>
      </c>
      <c r="G83" s="176" t="str">
        <f>IF($B83="", "", Data!H$22 - INDEX(SAP10TableU1, MATCH('3 INPUT SAP DATA'!$C$6, Data!$C$26:$C$47, 0), MATCH(SHD!CA$8, Data!$D$25:$O$25, 0)))</f>
        <v/>
      </c>
      <c r="H83" s="176" t="str">
        <f>IF($B83="", "", Data!I$22 - INDEX(SAP10TableU1, MATCH('3 INPUT SAP DATA'!$C$6, Data!$C$26:$C$47, 0), MATCH(SHD!CB$8, Data!$D$25:$O$25, 0)))</f>
        <v/>
      </c>
      <c r="I83" s="176" t="str">
        <f>IF($B83="", "", Data!J$22 - INDEX(SAP10TableU1, MATCH('3 INPUT SAP DATA'!$C$6, Data!$C$26:$C$47, 0), MATCH(SHD!CC$8, Data!$D$25:$O$25, 0)))</f>
        <v/>
      </c>
      <c r="J83" s="176" t="str">
        <f>IF($B83="", "", Data!K$22 - INDEX(SAP10TableU1, MATCH('3 INPUT SAP DATA'!$C$6, Data!$C$26:$C$47, 0), MATCH(SHD!CD$8, Data!$D$25:$O$25, 0)))</f>
        <v/>
      </c>
      <c r="K83" s="176" t="str">
        <f>IF($B83="", "", Data!L$22 - INDEX(SAP10TableU1, MATCH('3 INPUT SAP DATA'!$C$6, Data!$C$26:$C$47, 0), MATCH(SHD!CE$8, Data!$D$25:$O$25, 0)))</f>
        <v/>
      </c>
      <c r="L83" s="176" t="str">
        <f>IF($B83="", "", Data!M$22 - INDEX(SAP10TableU1, MATCH('3 INPUT SAP DATA'!$C$6, Data!$C$26:$C$47, 0), MATCH(SHD!CF$8, Data!$D$25:$O$25, 0)))</f>
        <v/>
      </c>
      <c r="M83" s="176" t="str">
        <f>IF($B83="", "", Data!N$22 - INDEX(SAP10TableU1, MATCH('3 INPUT SAP DATA'!$C$6, Data!$C$26:$C$47, 0), MATCH(SHD!CG$8, Data!$D$25:$O$25, 0)))</f>
        <v/>
      </c>
      <c r="N83" s="176" t="str">
        <f>IF($B83="", "", Data!O$22 - INDEX(SAP10TableU1, MATCH('3 INPUT SAP DATA'!$C$6, Data!$C$26:$C$47, 0), MATCH(SHD!CH$8, Data!$D$25:$O$25, 0)))</f>
        <v/>
      </c>
      <c r="O83" s="24" t="str">
        <f>IF($B83="","",'Infiltration &amp; Ventilation'!H83*0.33*'Infiltration &amp; Ventilation'!$D83*C83*0.024*Data!D$18)</f>
        <v/>
      </c>
      <c r="P83" s="24" t="str">
        <f>IF($B83="","",'Infiltration &amp; Ventilation'!I83*0.33*'Infiltration &amp; Ventilation'!$D83*D83*0.024*Data!E$18)</f>
        <v/>
      </c>
      <c r="Q83" s="24" t="str">
        <f>IF($B83="","",'Infiltration &amp; Ventilation'!J83*0.33*'Infiltration &amp; Ventilation'!$D83*E83*0.024*Data!F$18)</f>
        <v/>
      </c>
      <c r="R83" s="24" t="str">
        <f>IF($B83="","",'Infiltration &amp; Ventilation'!K83*0.33*'Infiltration &amp; Ventilation'!$D83*F83*0.024*Data!G$18)</f>
        <v/>
      </c>
      <c r="S83" s="24" t="str">
        <f>IF($B83="","",'Infiltration &amp; Ventilation'!L83*0.33*'Infiltration &amp; Ventilation'!$D83*G83*0.024*Data!H$18)</f>
        <v/>
      </c>
      <c r="T83" s="24" t="str">
        <f>IF($B83="","",'Infiltration &amp; Ventilation'!M83*0.33*'Infiltration &amp; Ventilation'!$D83*H83*0.024*Data!I$18)</f>
        <v/>
      </c>
      <c r="U83" s="24" t="str">
        <f>IF($B83="","",'Infiltration &amp; Ventilation'!N83*0.33*'Infiltration &amp; Ventilation'!$D83*I83*0.024*Data!J$18)</f>
        <v/>
      </c>
      <c r="V83" s="24" t="str">
        <f>IF($B83="","",'Infiltration &amp; Ventilation'!O83*0.33*'Infiltration &amp; Ventilation'!$D83*J83*0.024*Data!K$18)</f>
        <v/>
      </c>
      <c r="W83" s="24" t="str">
        <f>IF($B83="","",'Infiltration &amp; Ventilation'!P83*0.33*'Infiltration &amp; Ventilation'!$D83*K83*0.024*Data!L$18)</f>
        <v/>
      </c>
      <c r="X83" s="24" t="str">
        <f>IF($B83="","",'Infiltration &amp; Ventilation'!Q83*0.33*'Infiltration &amp; Ventilation'!$D83*L83*0.024*Data!M$18)</f>
        <v/>
      </c>
      <c r="Y83" s="24" t="str">
        <f>IF($B83="","",'Infiltration &amp; Ventilation'!R83*0.33*'Infiltration &amp; Ventilation'!$D83*M83*0.024*Data!N$18)</f>
        <v/>
      </c>
      <c r="Z83" s="24" t="str">
        <f>IF($B83="","",'Infiltration &amp; Ventilation'!S83*0.33*'Infiltration &amp; Ventilation'!$D83*N83*0.024*Data!O$18)</f>
        <v/>
      </c>
      <c r="AA83" s="24" t="str">
        <f>IF($B83="","",'Infiltration &amp; Ventilation'!T83*0.33*'Infiltration &amp; Ventilation'!$D83*C83*0.024*Data!D$18*(100%+Data!$B$162))</f>
        <v/>
      </c>
      <c r="AB83" s="24" t="str">
        <f>IF($B83="","",'Infiltration &amp; Ventilation'!U83*0.33*'Infiltration &amp; Ventilation'!$D83*D83*0.024*Data!E$18*(100%+Data!$B$162))</f>
        <v/>
      </c>
      <c r="AC83" s="24" t="str">
        <f>IF($B83="","",'Infiltration &amp; Ventilation'!V83*0.33*'Infiltration &amp; Ventilation'!$D83*E83*0.024*Data!F$18*(100%+Data!$B$162))</f>
        <v/>
      </c>
      <c r="AD83" s="24" t="str">
        <f>IF($B83="","",'Infiltration &amp; Ventilation'!W83*0.33*'Infiltration &amp; Ventilation'!$D83*F83*0.024*Data!G$18*(100%+Data!$B$162))</f>
        <v/>
      </c>
      <c r="AE83" s="24" t="str">
        <f>IF($B83="","",'Infiltration &amp; Ventilation'!X83*0.33*'Infiltration &amp; Ventilation'!$D83*G83*0.024*Data!H$18*(100%+Data!$B$162))</f>
        <v/>
      </c>
      <c r="AF83" s="24" t="str">
        <f>IF($B83="","",'Infiltration &amp; Ventilation'!Y83*0.33*'Infiltration &amp; Ventilation'!$D83*H83*0.024*Data!I$18*(100%+Data!$B$162))</f>
        <v/>
      </c>
      <c r="AG83" s="24" t="str">
        <f>IF($B83="","",'Infiltration &amp; Ventilation'!Z83*0.33*'Infiltration &amp; Ventilation'!$D83*I83*0.024*Data!J$18*(100%+Data!$B$162))</f>
        <v/>
      </c>
      <c r="AH83" s="24" t="str">
        <f>IF($B83="","",'Infiltration &amp; Ventilation'!AA83*0.33*'Infiltration &amp; Ventilation'!$D83*J83*0.024*Data!K$18*(100%+Data!$B$162))</f>
        <v/>
      </c>
      <c r="AI83" s="24" t="str">
        <f>IF($B83="","",'Infiltration &amp; Ventilation'!AB83*0.33*'Infiltration &amp; Ventilation'!$D83*K83*0.024*Data!L$18*(100%+Data!$B$162))</f>
        <v/>
      </c>
      <c r="AJ83" s="24" t="str">
        <f>IF($B83="","",'Infiltration &amp; Ventilation'!AC83*0.33*'Infiltration &amp; Ventilation'!$D83*L83*0.024*Data!M$18*(100%+Data!$B$162))</f>
        <v/>
      </c>
      <c r="AK83" s="24" t="str">
        <f>IF($B83="","",'Infiltration &amp; Ventilation'!AD83*0.33*'Infiltration &amp; Ventilation'!$D83*M83*0.024*Data!N$18*(100%+Data!$B$162))</f>
        <v/>
      </c>
      <c r="AL83" s="24" t="str">
        <f>IF($B83="","",'Infiltration &amp; Ventilation'!AE83*0.33*'Infiltration &amp; Ventilation'!$D83*N83*0.024*Data!O$18*(100%+Data!$B$162))</f>
        <v/>
      </c>
      <c r="AM83" s="24" t="str">
        <f>IF($B83="","",'3 INPUT SAP DATA'!$U87*C83*0.024*Data!D$18*(100%+Data!$B$152))</f>
        <v/>
      </c>
      <c r="AN83" s="24" t="str">
        <f>IF($B83="","",'3 INPUT SAP DATA'!$U87*D83*0.024*Data!E$18*(100%+Data!$B$152))</f>
        <v/>
      </c>
      <c r="AO83" s="24" t="str">
        <f>IF($B83="","",'3 INPUT SAP DATA'!$U87*E83*0.024*Data!F$18*(100%+Data!$B$152))</f>
        <v/>
      </c>
      <c r="AP83" s="24" t="str">
        <f>IF($B83="","",'3 INPUT SAP DATA'!$U87*F83*0.024*Data!G$18*(100%+Data!$B$152))</f>
        <v/>
      </c>
      <c r="AQ83" s="24" t="str">
        <f>IF($B83="","",'3 INPUT SAP DATA'!$U87*G83*0.024*Data!H$18*(100%+Data!$B$152))</f>
        <v/>
      </c>
      <c r="AR83" s="24" t="str">
        <f>IF($B83="","",'3 INPUT SAP DATA'!$U87*H83*0.024*Data!I$18*(100%+Data!$B$152))</f>
        <v/>
      </c>
      <c r="AS83" s="24" t="str">
        <f>IF($B83="","",'3 INPUT SAP DATA'!$U87*I83*0.024*Data!J$18*(100%+Data!$B$152))</f>
        <v/>
      </c>
      <c r="AT83" s="24" t="str">
        <f>IF($B83="","",'3 INPUT SAP DATA'!$U87*J83*0.024*Data!K$18*(100%+Data!$B$152))</f>
        <v/>
      </c>
      <c r="AU83" s="24" t="str">
        <f>IF($B83="","",'3 INPUT SAP DATA'!$U87*K83*0.024*Data!L$18*(100%+Data!$B$152))</f>
        <v/>
      </c>
      <c r="AV83" s="24" t="str">
        <f>IF($B83="","",'3 INPUT SAP DATA'!$U87*L83*0.024*Data!M$18*(100%+Data!$B$152))</f>
        <v/>
      </c>
      <c r="AW83" s="24" t="str">
        <f>IF($B83="","",'3 INPUT SAP DATA'!$U87*M83*0.024*Data!N$18*(100%+Data!$B$152))</f>
        <v/>
      </c>
      <c r="AX83" s="24" t="str">
        <f>IF($B83="","",'3 INPUT SAP DATA'!$U87*N83*0.024*Data!O$18*(100%+Data!$B$152))</f>
        <v/>
      </c>
      <c r="AY83" s="24" t="str">
        <f>IF($B83="","",'3 INPUT SAP DATA'!V87*0.024*Data!D$18*Utilisation!BK83)</f>
        <v/>
      </c>
      <c r="AZ83" s="24" t="str">
        <f>IF($B83="","",'3 INPUT SAP DATA'!W87*0.024*Data!E$18*Utilisation!BL83)</f>
        <v/>
      </c>
      <c r="BA83" s="24" t="str">
        <f>IF($B83="","",'3 INPUT SAP DATA'!X87*0.024*Data!F$18*Utilisation!BM83)</f>
        <v/>
      </c>
      <c r="BB83" s="24" t="str">
        <f>IF($B83="","",'3 INPUT SAP DATA'!Y87*0.024*Data!G$18*Utilisation!BN83)</f>
        <v/>
      </c>
      <c r="BC83" s="24" t="str">
        <f>IF($B83="","",'3 INPUT SAP DATA'!Z87*0.024*Data!H$18*Utilisation!BO83)</f>
        <v/>
      </c>
      <c r="BD83" s="24" t="str">
        <f>IF($B83="","",'3 INPUT SAP DATA'!AA87*0.024*Data!I$18*Utilisation!BP83)</f>
        <v/>
      </c>
      <c r="BE83" s="24" t="str">
        <f>IF($B83="","",'3 INPUT SAP DATA'!AB87*0.024*Data!J$18*Utilisation!BQ83)</f>
        <v/>
      </c>
      <c r="BF83" s="24" t="str">
        <f>IF($B83="","",'3 INPUT SAP DATA'!AC87*0.024*Data!K$18*Utilisation!BR83)</f>
        <v/>
      </c>
      <c r="BG83" s="24" t="str">
        <f>IF($B83="","",'3 INPUT SAP DATA'!AD87*0.024*Data!L$18*Utilisation!BS83)</f>
        <v/>
      </c>
      <c r="BH83" s="24" t="str">
        <f>IF($B83="","",'3 INPUT SAP DATA'!AE87*0.024*Data!M$18*Utilisation!BT83)</f>
        <v/>
      </c>
      <c r="BI83" s="24" t="str">
        <f>IF($B83="","",'3 INPUT SAP DATA'!AF87*0.024*Data!N$18*Utilisation!BU83)</f>
        <v/>
      </c>
      <c r="BJ83" s="24" t="str">
        <f>IF($B83="","",'3 INPUT SAP DATA'!AG87*0.024*Data!O$18*Utilisation!BV83)</f>
        <v/>
      </c>
      <c r="BK83" s="24" t="str">
        <f>IF($B83="","",IHG!CI84*0.024*Data!D$18*Utilisation!BK83)</f>
        <v/>
      </c>
      <c r="BL83" s="24" t="str">
        <f>IF($B83="","",IHG!CJ84*0.024*Data!E$18*Utilisation!BL83)</f>
        <v/>
      </c>
      <c r="BM83" s="24" t="str">
        <f>IF($B83="","",IHG!CK84*0.024*Data!F$18*Utilisation!BM83)</f>
        <v/>
      </c>
      <c r="BN83" s="24" t="str">
        <f>IF($B83="","",IHG!CL84*0.024*Data!G$18*Utilisation!BN83)</f>
        <v/>
      </c>
      <c r="BO83" s="24" t="str">
        <f>IF($B83="","",IHG!CM84*0.024*Data!H$18*Utilisation!BO83)</f>
        <v/>
      </c>
      <c r="BP83" s="24" t="str">
        <f>IF($B83="","",IHG!CN84*0.024*Data!I$18*Utilisation!BP83)</f>
        <v/>
      </c>
      <c r="BQ83" s="24" t="str">
        <f>IF($B83="","",IHG!CO84*0.024*Data!J$18*Utilisation!BQ83)</f>
        <v/>
      </c>
      <c r="BR83" s="24" t="str">
        <f>IF($B83="","",IHG!CP84*0.024*Data!K$18*Utilisation!BR83)</f>
        <v/>
      </c>
      <c r="BS83" s="24" t="str">
        <f>IF($B83="","",IHG!CQ84*0.024*Data!L$18*Utilisation!BS83)</f>
        <v/>
      </c>
      <c r="BT83" s="24" t="str">
        <f>IF($B83="","",IHG!CR84*0.024*Data!M$18*Utilisation!BT83)</f>
        <v/>
      </c>
      <c r="BU83" s="24" t="str">
        <f>IF($B83="","",IHG!CS84*0.024*Data!N$18*Utilisation!BU83)</f>
        <v/>
      </c>
      <c r="BV83" s="24" t="str">
        <f>IF($B83="","",IHG!CT84*0.024*Data!O$18*Utilisation!BV83)</f>
        <v/>
      </c>
      <c r="BW83" s="24" t="str">
        <f t="shared" si="206"/>
        <v/>
      </c>
      <c r="BX83" s="24" t="str">
        <f t="shared" si="207"/>
        <v/>
      </c>
      <c r="BY83" s="24" t="str">
        <f t="shared" si="208"/>
        <v/>
      </c>
      <c r="BZ83" s="24" t="str">
        <f t="shared" si="209"/>
        <v/>
      </c>
      <c r="CA83" s="24" t="str">
        <f t="shared" si="210"/>
        <v/>
      </c>
      <c r="CB83" s="24" t="str">
        <f t="shared" si="211"/>
        <v/>
      </c>
      <c r="CC83" s="24" t="str">
        <f t="shared" si="212"/>
        <v/>
      </c>
      <c r="CD83" s="24" t="str">
        <f t="shared" si="213"/>
        <v/>
      </c>
      <c r="CE83" s="24" t="str">
        <f t="shared" si="214"/>
        <v/>
      </c>
      <c r="CF83" s="24" t="str">
        <f t="shared" si="215"/>
        <v/>
      </c>
      <c r="CG83" s="24" t="str">
        <f t="shared" si="216"/>
        <v/>
      </c>
      <c r="CH83" s="24" t="str">
        <f t="shared" si="217"/>
        <v/>
      </c>
      <c r="CI83" s="36"/>
      <c r="CJ83" s="85" t="str">
        <f>IF($B83="","",IF(BW83&lt;(SUM($BW83:$CH83)*Data!$B$170),Data!$B$171,100%))</f>
        <v/>
      </c>
      <c r="CK83" s="85" t="str">
        <f>IF($B83="","",IF(BX83&lt;(SUM($BW83:$CH83)*Data!$B$170),Data!$B$171,100%))</f>
        <v/>
      </c>
      <c r="CL83" s="85" t="str">
        <f>IF($B83="","",IF(BY83&lt;(SUM($BW83:$CH83)*Data!$B$170),Data!$B$171,100%))</f>
        <v/>
      </c>
      <c r="CM83" s="85" t="str">
        <f>IF($B83="","",IF(BZ83&lt;(SUM($BW83:$CH83)*Data!$B$170),Data!$B$171,100%))</f>
        <v/>
      </c>
      <c r="CN83" s="85" t="str">
        <f>IF($B83="","",IF(CA83&lt;(SUM($BW83:$CH83)*Data!$B$170),Data!$B$171,100%))</f>
        <v/>
      </c>
      <c r="CO83" s="85" t="str">
        <f>IF($B83="","",IF(CB83&lt;(SUM($BW83:$CH83)*Data!$B$170),Data!$B$171,100%))</f>
        <v/>
      </c>
      <c r="CP83" s="85" t="str">
        <f>IF($B83="","",IF(CC83&lt;(SUM($BW83:$CH83)*Data!$B$170),Data!$B$171,100%))</f>
        <v/>
      </c>
      <c r="CQ83" s="85" t="str">
        <f>IF($B83="","",IF(CD83&lt;(SUM($BW83:$CH83)*Data!$B$170),Data!$B$171,100%))</f>
        <v/>
      </c>
      <c r="CR83" s="85" t="str">
        <f>IF($B83="","",IF(CE83&lt;(SUM($BW83:$CH83)*Data!$B$170),Data!$B$171,100%))</f>
        <v/>
      </c>
      <c r="CS83" s="85" t="str">
        <f>IF($B83="","",IF(CF83&lt;(SUM($BW83:$CH83)*Data!$B$170),Data!$B$171,100%))</f>
        <v/>
      </c>
      <c r="CT83" s="85" t="str">
        <f>IF($B83="","",IF(CG83&lt;(SUM($BW83:$CH83)*Data!$B$170),Data!$B$171,100%))</f>
        <v/>
      </c>
      <c r="CU83" s="85" t="str">
        <f>IF($B83="","",IF(CH83&lt;(SUM($BW83:$CH83)*Data!$B$170),Data!$B$171,100%))</f>
        <v/>
      </c>
      <c r="CV83" s="39"/>
      <c r="CW83" s="24" t="str">
        <f t="shared" si="218"/>
        <v/>
      </c>
      <c r="CX83" s="24" t="str">
        <f t="shared" si="219"/>
        <v/>
      </c>
      <c r="CY83" s="24" t="str">
        <f t="shared" si="220"/>
        <v/>
      </c>
      <c r="CZ83" s="24" t="str">
        <f t="shared" si="221"/>
        <v/>
      </c>
      <c r="DA83" s="24" t="str">
        <f t="shared" si="222"/>
        <v/>
      </c>
      <c r="DB83" s="24" t="str">
        <f t="shared" si="223"/>
        <v/>
      </c>
      <c r="DC83" s="24" t="str">
        <f t="shared" si="224"/>
        <v/>
      </c>
      <c r="DD83" s="24" t="str">
        <f t="shared" si="225"/>
        <v/>
      </c>
      <c r="DE83" s="24" t="str">
        <f t="shared" si="226"/>
        <v/>
      </c>
      <c r="DF83" s="24" t="str">
        <f t="shared" si="227"/>
        <v/>
      </c>
      <c r="DG83" s="24" t="str">
        <f t="shared" si="228"/>
        <v/>
      </c>
      <c r="DH83" s="24" t="str">
        <f t="shared" si="229"/>
        <v/>
      </c>
      <c r="DI83" s="24" t="str">
        <f t="shared" si="230"/>
        <v/>
      </c>
      <c r="DJ83" s="24" t="str">
        <f t="shared" si="231"/>
        <v/>
      </c>
      <c r="DK83" s="24" t="str">
        <f t="shared" si="232"/>
        <v/>
      </c>
      <c r="DL83" s="24" t="str">
        <f t="shared" si="233"/>
        <v/>
      </c>
      <c r="DM83" s="24" t="str">
        <f t="shared" si="234"/>
        <v/>
      </c>
      <c r="DN83" s="24" t="str">
        <f t="shared" si="235"/>
        <v/>
      </c>
      <c r="DO83" s="24" t="str">
        <f t="shared" si="236"/>
        <v/>
      </c>
      <c r="DP83" s="24" t="str">
        <f t="shared" si="237"/>
        <v/>
      </c>
      <c r="DQ83" s="24" t="str">
        <f t="shared" si="238"/>
        <v/>
      </c>
      <c r="DR83" s="24" t="str">
        <f t="shared" si="239"/>
        <v/>
      </c>
      <c r="DS83" s="24" t="str">
        <f t="shared" si="240"/>
        <v/>
      </c>
      <c r="DT83" s="24" t="str">
        <f t="shared" si="241"/>
        <v/>
      </c>
      <c r="DU83" s="24" t="str">
        <f t="shared" si="242"/>
        <v/>
      </c>
      <c r="DV83" s="24" t="str">
        <f t="shared" si="243"/>
        <v/>
      </c>
      <c r="DW83" s="24" t="str">
        <f t="shared" si="244"/>
        <v/>
      </c>
      <c r="DX83" s="24" t="str">
        <f t="shared" si="245"/>
        <v/>
      </c>
      <c r="DY83" s="24" t="str">
        <f t="shared" si="246"/>
        <v/>
      </c>
      <c r="DZ83" s="24" t="str">
        <f t="shared" si="247"/>
        <v/>
      </c>
      <c r="EA83" s="24" t="str">
        <f t="shared" si="248"/>
        <v/>
      </c>
      <c r="EB83" s="24" t="str">
        <f t="shared" si="249"/>
        <v/>
      </c>
      <c r="EC83" s="24" t="str">
        <f t="shared" si="250"/>
        <v/>
      </c>
      <c r="ED83" s="24" t="str">
        <f t="shared" si="251"/>
        <v/>
      </c>
      <c r="EE83" s="24" t="str">
        <f t="shared" si="252"/>
        <v/>
      </c>
      <c r="EF83" s="24" t="str">
        <f t="shared" si="253"/>
        <v/>
      </c>
      <c r="EG83" s="24" t="str">
        <f t="shared" si="256"/>
        <v/>
      </c>
      <c r="EH83" s="24" t="str">
        <f t="shared" si="257"/>
        <v/>
      </c>
      <c r="EI83" s="85" t="str">
        <f t="shared" si="169"/>
        <v/>
      </c>
      <c r="EJ83" s="85" t="str">
        <f>IF($B83="","",MAX(0,EI83-Data!$B$166))</f>
        <v/>
      </c>
      <c r="EK83" s="88" t="str">
        <f>IF($B83="","",IF($EJ83&gt;0,
AY83*($EG83*Data!$B$166/$EH83),
AY83))</f>
        <v/>
      </c>
      <c r="EL83" s="88" t="str">
        <f>IF($B83="","",IF($EJ83&gt;0,
AZ83*($EG83*Data!$B$166/$EH83),
AZ83))</f>
        <v/>
      </c>
      <c r="EM83" s="88" t="str">
        <f>IF($B83="","",IF($EJ83&gt;0,
BA83*($EG83*Data!$B$166/$EH83),
BA83))</f>
        <v/>
      </c>
      <c r="EN83" s="88" t="str">
        <f>IF($B83="","",IF($EJ83&gt;0,
BB83*($EG83*Data!$B$166/$EH83),
BB83))</f>
        <v/>
      </c>
      <c r="EO83" s="88" t="str">
        <f>IF($B83="","",IF($EJ83&gt;0,
BC83*($EG83*Data!$B$166/$EH83),
BC83))</f>
        <v/>
      </c>
      <c r="EP83" s="88" t="str">
        <f>IF($B83="","",IF($EJ83&gt;0,
BD83*($EG83*Data!$B$166/$EH83),
BD83))</f>
        <v/>
      </c>
      <c r="EQ83" s="88" t="str">
        <f>IF($B83="","",IF($EJ83&gt;0,
BE83*($EG83*Data!$B$166/$EH83),
BE83))</f>
        <v/>
      </c>
      <c r="ER83" s="88" t="str">
        <f>IF($B83="","",IF($EJ83&gt;0,
BF83*($EG83*Data!$B$166/$EH83),
BF83))</f>
        <v/>
      </c>
      <c r="ES83" s="88" t="str">
        <f>IF($B83="","",IF($EJ83&gt;0,
BG83*($EG83*Data!$B$166/$EH83),
BG83))</f>
        <v/>
      </c>
      <c r="ET83" s="88" t="str">
        <f>IF($B83="","",IF($EJ83&gt;0,
BH83*($EG83*Data!$B$166/$EH83),
BH83))</f>
        <v/>
      </c>
      <c r="EU83" s="88" t="str">
        <f>IF($B83="","",IF($EJ83&gt;0,
BI83*($EG83*Data!$B$166/$EH83),
BI83))</f>
        <v/>
      </c>
      <c r="EV83" s="88" t="str">
        <f>IF($B83="","",IF($EJ83&gt;0,
BJ83*($EG83*Data!$B$166/$EH83),
BJ83))</f>
        <v/>
      </c>
      <c r="EW83" s="88" t="str">
        <f t="shared" si="254"/>
        <v/>
      </c>
      <c r="EX83" s="85" t="str">
        <f t="shared" si="255"/>
        <v/>
      </c>
      <c r="EY83" s="24" t="str">
        <f t="shared" si="170"/>
        <v/>
      </c>
      <c r="EZ83" s="24" t="str">
        <f t="shared" si="171"/>
        <v/>
      </c>
      <c r="FA83" s="24" t="str">
        <f t="shared" si="172"/>
        <v/>
      </c>
      <c r="FB83" s="24" t="str">
        <f t="shared" si="173"/>
        <v/>
      </c>
      <c r="FC83" s="24" t="str">
        <f t="shared" si="174"/>
        <v/>
      </c>
      <c r="FD83" s="24" t="str">
        <f t="shared" si="175"/>
        <v/>
      </c>
      <c r="FE83" s="24" t="str">
        <f t="shared" si="176"/>
        <v/>
      </c>
      <c r="FF83" s="24" t="str">
        <f t="shared" si="177"/>
        <v/>
      </c>
      <c r="FG83" s="24" t="str">
        <f t="shared" si="178"/>
        <v/>
      </c>
      <c r="FH83" s="24" t="str">
        <f t="shared" si="179"/>
        <v/>
      </c>
      <c r="FI83" s="24" t="str">
        <f t="shared" si="180"/>
        <v/>
      </c>
      <c r="FJ83" s="24" t="str">
        <f t="shared" si="181"/>
        <v/>
      </c>
      <c r="FK83" s="24" t="str">
        <f t="shared" si="182"/>
        <v/>
      </c>
      <c r="FL83" s="24" t="str">
        <f t="shared" si="183"/>
        <v/>
      </c>
      <c r="FM83" s="24" t="str">
        <f t="shared" si="184"/>
        <v/>
      </c>
      <c r="FN83" s="24" t="str">
        <f t="shared" si="185"/>
        <v/>
      </c>
      <c r="FO83" s="24" t="str">
        <f t="shared" si="186"/>
        <v/>
      </c>
      <c r="FP83" s="24" t="str">
        <f t="shared" si="187"/>
        <v/>
      </c>
      <c r="FQ83" s="24" t="str">
        <f t="shared" si="188"/>
        <v/>
      </c>
      <c r="FR83" s="24" t="str">
        <f t="shared" si="189"/>
        <v/>
      </c>
      <c r="FS83" s="24" t="str">
        <f t="shared" si="190"/>
        <v/>
      </c>
      <c r="FT83" s="24" t="str">
        <f t="shared" si="191"/>
        <v/>
      </c>
      <c r="FU83" s="24" t="str">
        <f t="shared" si="192"/>
        <v/>
      </c>
      <c r="FV83" s="24" t="str">
        <f t="shared" si="193"/>
        <v/>
      </c>
      <c r="FW83" s="24" t="str">
        <f t="shared" si="194"/>
        <v/>
      </c>
      <c r="FX83" s="24" t="str">
        <f t="shared" si="195"/>
        <v/>
      </c>
      <c r="FY83" s="24" t="str">
        <f t="shared" si="196"/>
        <v/>
      </c>
      <c r="FZ83" s="24" t="str">
        <f t="shared" si="197"/>
        <v/>
      </c>
      <c r="GA83" s="24" t="str">
        <f t="shared" si="198"/>
        <v/>
      </c>
      <c r="GB83" s="24" t="str">
        <f t="shared" si="199"/>
        <v/>
      </c>
      <c r="GC83" s="24" t="str">
        <f t="shared" si="200"/>
        <v/>
      </c>
      <c r="GD83" s="24" t="str">
        <f t="shared" si="201"/>
        <v/>
      </c>
      <c r="GE83" s="24" t="str">
        <f t="shared" si="202"/>
        <v/>
      </c>
      <c r="GF83" s="24" t="str">
        <f t="shared" si="203"/>
        <v/>
      </c>
      <c r="GG83" s="24" t="str">
        <f t="shared" si="204"/>
        <v/>
      </c>
      <c r="GH83" s="24" t="str">
        <f t="shared" si="205"/>
        <v/>
      </c>
    </row>
    <row r="84" spans="2:190" s="17" customFormat="1" ht="19.899999999999999" customHeight="1">
      <c r="B84" s="16" t="str">
        <f>IF('3 INPUT SAP DATA'!H88="","",'3 INPUT SAP DATA'!H88)</f>
        <v/>
      </c>
      <c r="C84" s="176" t="str">
        <f>IF($B84="", "", Data!D$22 - INDEX(SAP10TableU1, MATCH('3 INPUT SAP DATA'!$C$6, Data!$C$26:$C$47, 0), MATCH(SHD!BW$8, Data!$D$25:$O$25, 0)))</f>
        <v/>
      </c>
      <c r="D84" s="176" t="str">
        <f>IF($B84="", "", Data!E$22 - INDEX(SAP10TableU1, MATCH('3 INPUT SAP DATA'!$C$6, Data!$C$26:$C$47, 0), MATCH(SHD!BX$8, Data!$D$25:$O$25, 0)))</f>
        <v/>
      </c>
      <c r="E84" s="176" t="str">
        <f>IF($B84="", "", Data!F$22 - INDEX(SAP10TableU1, MATCH('3 INPUT SAP DATA'!$C$6, Data!$C$26:$C$47, 0), MATCH(SHD!BY$8, Data!$D$25:$O$25, 0)))</f>
        <v/>
      </c>
      <c r="F84" s="176" t="str">
        <f>IF($B84="", "", Data!G$22 - INDEX(SAP10TableU1, MATCH('3 INPUT SAP DATA'!$C$6, Data!$C$26:$C$47, 0), MATCH(SHD!BZ$8, Data!$D$25:$O$25, 0)))</f>
        <v/>
      </c>
      <c r="G84" s="176" t="str">
        <f>IF($B84="", "", Data!H$22 - INDEX(SAP10TableU1, MATCH('3 INPUT SAP DATA'!$C$6, Data!$C$26:$C$47, 0), MATCH(SHD!CA$8, Data!$D$25:$O$25, 0)))</f>
        <v/>
      </c>
      <c r="H84" s="176" t="str">
        <f>IF($B84="", "", Data!I$22 - INDEX(SAP10TableU1, MATCH('3 INPUT SAP DATA'!$C$6, Data!$C$26:$C$47, 0), MATCH(SHD!CB$8, Data!$D$25:$O$25, 0)))</f>
        <v/>
      </c>
      <c r="I84" s="176" t="str">
        <f>IF($B84="", "", Data!J$22 - INDEX(SAP10TableU1, MATCH('3 INPUT SAP DATA'!$C$6, Data!$C$26:$C$47, 0), MATCH(SHD!CC$8, Data!$D$25:$O$25, 0)))</f>
        <v/>
      </c>
      <c r="J84" s="176" t="str">
        <f>IF($B84="", "", Data!K$22 - INDEX(SAP10TableU1, MATCH('3 INPUT SAP DATA'!$C$6, Data!$C$26:$C$47, 0), MATCH(SHD!CD$8, Data!$D$25:$O$25, 0)))</f>
        <v/>
      </c>
      <c r="K84" s="176" t="str">
        <f>IF($B84="", "", Data!L$22 - INDEX(SAP10TableU1, MATCH('3 INPUT SAP DATA'!$C$6, Data!$C$26:$C$47, 0), MATCH(SHD!CE$8, Data!$D$25:$O$25, 0)))</f>
        <v/>
      </c>
      <c r="L84" s="176" t="str">
        <f>IF($B84="", "", Data!M$22 - INDEX(SAP10TableU1, MATCH('3 INPUT SAP DATA'!$C$6, Data!$C$26:$C$47, 0), MATCH(SHD!CF$8, Data!$D$25:$O$25, 0)))</f>
        <v/>
      </c>
      <c r="M84" s="176" t="str">
        <f>IF($B84="", "", Data!N$22 - INDEX(SAP10TableU1, MATCH('3 INPUT SAP DATA'!$C$6, Data!$C$26:$C$47, 0), MATCH(SHD!CG$8, Data!$D$25:$O$25, 0)))</f>
        <v/>
      </c>
      <c r="N84" s="176" t="str">
        <f>IF($B84="", "", Data!O$22 - INDEX(SAP10TableU1, MATCH('3 INPUT SAP DATA'!$C$6, Data!$C$26:$C$47, 0), MATCH(SHD!CH$8, Data!$D$25:$O$25, 0)))</f>
        <v/>
      </c>
      <c r="O84" s="24" t="str">
        <f>IF($B84="","",'Infiltration &amp; Ventilation'!H84*0.33*'Infiltration &amp; Ventilation'!$D84*C84*0.024*Data!D$18)</f>
        <v/>
      </c>
      <c r="P84" s="24" t="str">
        <f>IF($B84="","",'Infiltration &amp; Ventilation'!I84*0.33*'Infiltration &amp; Ventilation'!$D84*D84*0.024*Data!E$18)</f>
        <v/>
      </c>
      <c r="Q84" s="24" t="str">
        <f>IF($B84="","",'Infiltration &amp; Ventilation'!J84*0.33*'Infiltration &amp; Ventilation'!$D84*E84*0.024*Data!F$18)</f>
        <v/>
      </c>
      <c r="R84" s="24" t="str">
        <f>IF($B84="","",'Infiltration &amp; Ventilation'!K84*0.33*'Infiltration &amp; Ventilation'!$D84*F84*0.024*Data!G$18)</f>
        <v/>
      </c>
      <c r="S84" s="24" t="str">
        <f>IF($B84="","",'Infiltration &amp; Ventilation'!L84*0.33*'Infiltration &amp; Ventilation'!$D84*G84*0.024*Data!H$18)</f>
        <v/>
      </c>
      <c r="T84" s="24" t="str">
        <f>IF($B84="","",'Infiltration &amp; Ventilation'!M84*0.33*'Infiltration &amp; Ventilation'!$D84*H84*0.024*Data!I$18)</f>
        <v/>
      </c>
      <c r="U84" s="24" t="str">
        <f>IF($B84="","",'Infiltration &amp; Ventilation'!N84*0.33*'Infiltration &amp; Ventilation'!$D84*I84*0.024*Data!J$18)</f>
        <v/>
      </c>
      <c r="V84" s="24" t="str">
        <f>IF($B84="","",'Infiltration &amp; Ventilation'!O84*0.33*'Infiltration &amp; Ventilation'!$D84*J84*0.024*Data!K$18)</f>
        <v/>
      </c>
      <c r="W84" s="24" t="str">
        <f>IF($B84="","",'Infiltration &amp; Ventilation'!P84*0.33*'Infiltration &amp; Ventilation'!$D84*K84*0.024*Data!L$18)</f>
        <v/>
      </c>
      <c r="X84" s="24" t="str">
        <f>IF($B84="","",'Infiltration &amp; Ventilation'!Q84*0.33*'Infiltration &amp; Ventilation'!$D84*L84*0.024*Data!M$18)</f>
        <v/>
      </c>
      <c r="Y84" s="24" t="str">
        <f>IF($B84="","",'Infiltration &amp; Ventilation'!R84*0.33*'Infiltration &amp; Ventilation'!$D84*M84*0.024*Data!N$18)</f>
        <v/>
      </c>
      <c r="Z84" s="24" t="str">
        <f>IF($B84="","",'Infiltration &amp; Ventilation'!S84*0.33*'Infiltration &amp; Ventilation'!$D84*N84*0.024*Data!O$18)</f>
        <v/>
      </c>
      <c r="AA84" s="24" t="str">
        <f>IF($B84="","",'Infiltration &amp; Ventilation'!T84*0.33*'Infiltration &amp; Ventilation'!$D84*C84*0.024*Data!D$18*(100%+Data!$B$162))</f>
        <v/>
      </c>
      <c r="AB84" s="24" t="str">
        <f>IF($B84="","",'Infiltration &amp; Ventilation'!U84*0.33*'Infiltration &amp; Ventilation'!$D84*D84*0.024*Data!E$18*(100%+Data!$B$162))</f>
        <v/>
      </c>
      <c r="AC84" s="24" t="str">
        <f>IF($B84="","",'Infiltration &amp; Ventilation'!V84*0.33*'Infiltration &amp; Ventilation'!$D84*E84*0.024*Data!F$18*(100%+Data!$B$162))</f>
        <v/>
      </c>
      <c r="AD84" s="24" t="str">
        <f>IF($B84="","",'Infiltration &amp; Ventilation'!W84*0.33*'Infiltration &amp; Ventilation'!$D84*F84*0.024*Data!G$18*(100%+Data!$B$162))</f>
        <v/>
      </c>
      <c r="AE84" s="24" t="str">
        <f>IF($B84="","",'Infiltration &amp; Ventilation'!X84*0.33*'Infiltration &amp; Ventilation'!$D84*G84*0.024*Data!H$18*(100%+Data!$B$162))</f>
        <v/>
      </c>
      <c r="AF84" s="24" t="str">
        <f>IF($B84="","",'Infiltration &amp; Ventilation'!Y84*0.33*'Infiltration &amp; Ventilation'!$D84*H84*0.024*Data!I$18*(100%+Data!$B$162))</f>
        <v/>
      </c>
      <c r="AG84" s="24" t="str">
        <f>IF($B84="","",'Infiltration &amp; Ventilation'!Z84*0.33*'Infiltration &amp; Ventilation'!$D84*I84*0.024*Data!J$18*(100%+Data!$B$162))</f>
        <v/>
      </c>
      <c r="AH84" s="24" t="str">
        <f>IF($B84="","",'Infiltration &amp; Ventilation'!AA84*0.33*'Infiltration &amp; Ventilation'!$D84*J84*0.024*Data!K$18*(100%+Data!$B$162))</f>
        <v/>
      </c>
      <c r="AI84" s="24" t="str">
        <f>IF($B84="","",'Infiltration &amp; Ventilation'!AB84*0.33*'Infiltration &amp; Ventilation'!$D84*K84*0.024*Data!L$18*(100%+Data!$B$162))</f>
        <v/>
      </c>
      <c r="AJ84" s="24" t="str">
        <f>IF($B84="","",'Infiltration &amp; Ventilation'!AC84*0.33*'Infiltration &amp; Ventilation'!$D84*L84*0.024*Data!M$18*(100%+Data!$B$162))</f>
        <v/>
      </c>
      <c r="AK84" s="24" t="str">
        <f>IF($B84="","",'Infiltration &amp; Ventilation'!AD84*0.33*'Infiltration &amp; Ventilation'!$D84*M84*0.024*Data!N$18*(100%+Data!$B$162))</f>
        <v/>
      </c>
      <c r="AL84" s="24" t="str">
        <f>IF($B84="","",'Infiltration &amp; Ventilation'!AE84*0.33*'Infiltration &amp; Ventilation'!$D84*N84*0.024*Data!O$18*(100%+Data!$B$162))</f>
        <v/>
      </c>
      <c r="AM84" s="24" t="str">
        <f>IF($B84="","",'3 INPUT SAP DATA'!$U88*C84*0.024*Data!D$18*(100%+Data!$B$152))</f>
        <v/>
      </c>
      <c r="AN84" s="24" t="str">
        <f>IF($B84="","",'3 INPUT SAP DATA'!$U88*D84*0.024*Data!E$18*(100%+Data!$B$152))</f>
        <v/>
      </c>
      <c r="AO84" s="24" t="str">
        <f>IF($B84="","",'3 INPUT SAP DATA'!$U88*E84*0.024*Data!F$18*(100%+Data!$B$152))</f>
        <v/>
      </c>
      <c r="AP84" s="24" t="str">
        <f>IF($B84="","",'3 INPUT SAP DATA'!$U88*F84*0.024*Data!G$18*(100%+Data!$B$152))</f>
        <v/>
      </c>
      <c r="AQ84" s="24" t="str">
        <f>IF($B84="","",'3 INPUT SAP DATA'!$U88*G84*0.024*Data!H$18*(100%+Data!$B$152))</f>
        <v/>
      </c>
      <c r="AR84" s="24" t="str">
        <f>IF($B84="","",'3 INPUT SAP DATA'!$U88*H84*0.024*Data!I$18*(100%+Data!$B$152))</f>
        <v/>
      </c>
      <c r="AS84" s="24" t="str">
        <f>IF($B84="","",'3 INPUT SAP DATA'!$U88*I84*0.024*Data!J$18*(100%+Data!$B$152))</f>
        <v/>
      </c>
      <c r="AT84" s="24" t="str">
        <f>IF($B84="","",'3 INPUT SAP DATA'!$U88*J84*0.024*Data!K$18*(100%+Data!$B$152))</f>
        <v/>
      </c>
      <c r="AU84" s="24" t="str">
        <f>IF($B84="","",'3 INPUT SAP DATA'!$U88*K84*0.024*Data!L$18*(100%+Data!$B$152))</f>
        <v/>
      </c>
      <c r="AV84" s="24" t="str">
        <f>IF($B84="","",'3 INPUT SAP DATA'!$U88*L84*0.024*Data!M$18*(100%+Data!$B$152))</f>
        <v/>
      </c>
      <c r="AW84" s="24" t="str">
        <f>IF($B84="","",'3 INPUT SAP DATA'!$U88*M84*0.024*Data!N$18*(100%+Data!$B$152))</f>
        <v/>
      </c>
      <c r="AX84" s="24" t="str">
        <f>IF($B84="","",'3 INPUT SAP DATA'!$U88*N84*0.024*Data!O$18*(100%+Data!$B$152))</f>
        <v/>
      </c>
      <c r="AY84" s="24" t="str">
        <f>IF($B84="","",'3 INPUT SAP DATA'!V88*0.024*Data!D$18*Utilisation!BK84)</f>
        <v/>
      </c>
      <c r="AZ84" s="24" t="str">
        <f>IF($B84="","",'3 INPUT SAP DATA'!W88*0.024*Data!E$18*Utilisation!BL84)</f>
        <v/>
      </c>
      <c r="BA84" s="24" t="str">
        <f>IF($B84="","",'3 INPUT SAP DATA'!X88*0.024*Data!F$18*Utilisation!BM84)</f>
        <v/>
      </c>
      <c r="BB84" s="24" t="str">
        <f>IF($B84="","",'3 INPUT SAP DATA'!Y88*0.024*Data!G$18*Utilisation!BN84)</f>
        <v/>
      </c>
      <c r="BC84" s="24" t="str">
        <f>IF($B84="","",'3 INPUT SAP DATA'!Z88*0.024*Data!H$18*Utilisation!BO84)</f>
        <v/>
      </c>
      <c r="BD84" s="24" t="str">
        <f>IF($B84="","",'3 INPUT SAP DATA'!AA88*0.024*Data!I$18*Utilisation!BP84)</f>
        <v/>
      </c>
      <c r="BE84" s="24" t="str">
        <f>IF($B84="","",'3 INPUT SAP DATA'!AB88*0.024*Data!J$18*Utilisation!BQ84)</f>
        <v/>
      </c>
      <c r="BF84" s="24" t="str">
        <f>IF($B84="","",'3 INPUT SAP DATA'!AC88*0.024*Data!K$18*Utilisation!BR84)</f>
        <v/>
      </c>
      <c r="BG84" s="24" t="str">
        <f>IF($B84="","",'3 INPUT SAP DATA'!AD88*0.024*Data!L$18*Utilisation!BS84)</f>
        <v/>
      </c>
      <c r="BH84" s="24" t="str">
        <f>IF($B84="","",'3 INPUT SAP DATA'!AE88*0.024*Data!M$18*Utilisation!BT84)</f>
        <v/>
      </c>
      <c r="BI84" s="24" t="str">
        <f>IF($B84="","",'3 INPUT SAP DATA'!AF88*0.024*Data!N$18*Utilisation!BU84)</f>
        <v/>
      </c>
      <c r="BJ84" s="24" t="str">
        <f>IF($B84="","",'3 INPUT SAP DATA'!AG88*0.024*Data!O$18*Utilisation!BV84)</f>
        <v/>
      </c>
      <c r="BK84" s="24" t="str">
        <f>IF($B84="","",IHG!CI85*0.024*Data!D$18*Utilisation!BK84)</f>
        <v/>
      </c>
      <c r="BL84" s="24" t="str">
        <f>IF($B84="","",IHG!CJ85*0.024*Data!E$18*Utilisation!BL84)</f>
        <v/>
      </c>
      <c r="BM84" s="24" t="str">
        <f>IF($B84="","",IHG!CK85*0.024*Data!F$18*Utilisation!BM84)</f>
        <v/>
      </c>
      <c r="BN84" s="24" t="str">
        <f>IF($B84="","",IHG!CL85*0.024*Data!G$18*Utilisation!BN84)</f>
        <v/>
      </c>
      <c r="BO84" s="24" t="str">
        <f>IF($B84="","",IHG!CM85*0.024*Data!H$18*Utilisation!BO84)</f>
        <v/>
      </c>
      <c r="BP84" s="24" t="str">
        <f>IF($B84="","",IHG!CN85*0.024*Data!I$18*Utilisation!BP84)</f>
        <v/>
      </c>
      <c r="BQ84" s="24" t="str">
        <f>IF($B84="","",IHG!CO85*0.024*Data!J$18*Utilisation!BQ84)</f>
        <v/>
      </c>
      <c r="BR84" s="24" t="str">
        <f>IF($B84="","",IHG!CP85*0.024*Data!K$18*Utilisation!BR84)</f>
        <v/>
      </c>
      <c r="BS84" s="24" t="str">
        <f>IF($B84="","",IHG!CQ85*0.024*Data!L$18*Utilisation!BS84)</f>
        <v/>
      </c>
      <c r="BT84" s="24" t="str">
        <f>IF($B84="","",IHG!CR85*0.024*Data!M$18*Utilisation!BT84)</f>
        <v/>
      </c>
      <c r="BU84" s="24" t="str">
        <f>IF($B84="","",IHG!CS85*0.024*Data!N$18*Utilisation!BU84)</f>
        <v/>
      </c>
      <c r="BV84" s="24" t="str">
        <f>IF($B84="","",IHG!CT85*0.024*Data!O$18*Utilisation!BV84)</f>
        <v/>
      </c>
      <c r="BW84" s="24" t="str">
        <f t="shared" si="206"/>
        <v/>
      </c>
      <c r="BX84" s="24" t="str">
        <f t="shared" si="207"/>
        <v/>
      </c>
      <c r="BY84" s="24" t="str">
        <f t="shared" si="208"/>
        <v/>
      </c>
      <c r="BZ84" s="24" t="str">
        <f t="shared" si="209"/>
        <v/>
      </c>
      <c r="CA84" s="24" t="str">
        <f t="shared" si="210"/>
        <v/>
      </c>
      <c r="CB84" s="24" t="str">
        <f t="shared" si="211"/>
        <v/>
      </c>
      <c r="CC84" s="24" t="str">
        <f t="shared" si="212"/>
        <v/>
      </c>
      <c r="CD84" s="24" t="str">
        <f t="shared" si="213"/>
        <v/>
      </c>
      <c r="CE84" s="24" t="str">
        <f t="shared" si="214"/>
        <v/>
      </c>
      <c r="CF84" s="24" t="str">
        <f t="shared" si="215"/>
        <v/>
      </c>
      <c r="CG84" s="24" t="str">
        <f t="shared" si="216"/>
        <v/>
      </c>
      <c r="CH84" s="24" t="str">
        <f t="shared" si="217"/>
        <v/>
      </c>
      <c r="CI84" s="36"/>
      <c r="CJ84" s="85" t="str">
        <f>IF($B84="","",IF(BW84&lt;(SUM($BW84:$CH84)*Data!$B$170),Data!$B$171,100%))</f>
        <v/>
      </c>
      <c r="CK84" s="85" t="str">
        <f>IF($B84="","",IF(BX84&lt;(SUM($BW84:$CH84)*Data!$B$170),Data!$B$171,100%))</f>
        <v/>
      </c>
      <c r="CL84" s="85" t="str">
        <f>IF($B84="","",IF(BY84&lt;(SUM($BW84:$CH84)*Data!$B$170),Data!$B$171,100%))</f>
        <v/>
      </c>
      <c r="CM84" s="85" t="str">
        <f>IF($B84="","",IF(BZ84&lt;(SUM($BW84:$CH84)*Data!$B$170),Data!$B$171,100%))</f>
        <v/>
      </c>
      <c r="CN84" s="85" t="str">
        <f>IF($B84="","",IF(CA84&lt;(SUM($BW84:$CH84)*Data!$B$170),Data!$B$171,100%))</f>
        <v/>
      </c>
      <c r="CO84" s="85" t="str">
        <f>IF($B84="","",IF(CB84&lt;(SUM($BW84:$CH84)*Data!$B$170),Data!$B$171,100%))</f>
        <v/>
      </c>
      <c r="CP84" s="85" t="str">
        <f>IF($B84="","",IF(CC84&lt;(SUM($BW84:$CH84)*Data!$B$170),Data!$B$171,100%))</f>
        <v/>
      </c>
      <c r="CQ84" s="85" t="str">
        <f>IF($B84="","",IF(CD84&lt;(SUM($BW84:$CH84)*Data!$B$170),Data!$B$171,100%))</f>
        <v/>
      </c>
      <c r="CR84" s="85" t="str">
        <f>IF($B84="","",IF(CE84&lt;(SUM($BW84:$CH84)*Data!$B$170),Data!$B$171,100%))</f>
        <v/>
      </c>
      <c r="CS84" s="85" t="str">
        <f>IF($B84="","",IF(CF84&lt;(SUM($BW84:$CH84)*Data!$B$170),Data!$B$171,100%))</f>
        <v/>
      </c>
      <c r="CT84" s="85" t="str">
        <f>IF($B84="","",IF(CG84&lt;(SUM($BW84:$CH84)*Data!$B$170),Data!$B$171,100%))</f>
        <v/>
      </c>
      <c r="CU84" s="85" t="str">
        <f>IF($B84="","",IF(CH84&lt;(SUM($BW84:$CH84)*Data!$B$170),Data!$B$171,100%))</f>
        <v/>
      </c>
      <c r="CV84" s="39"/>
      <c r="CW84" s="24" t="str">
        <f t="shared" si="218"/>
        <v/>
      </c>
      <c r="CX84" s="24" t="str">
        <f t="shared" si="219"/>
        <v/>
      </c>
      <c r="CY84" s="24" t="str">
        <f t="shared" si="220"/>
        <v/>
      </c>
      <c r="CZ84" s="24" t="str">
        <f t="shared" si="221"/>
        <v/>
      </c>
      <c r="DA84" s="24" t="str">
        <f t="shared" si="222"/>
        <v/>
      </c>
      <c r="DB84" s="24" t="str">
        <f t="shared" si="223"/>
        <v/>
      </c>
      <c r="DC84" s="24" t="str">
        <f t="shared" si="224"/>
        <v/>
      </c>
      <c r="DD84" s="24" t="str">
        <f t="shared" si="225"/>
        <v/>
      </c>
      <c r="DE84" s="24" t="str">
        <f t="shared" si="226"/>
        <v/>
      </c>
      <c r="DF84" s="24" t="str">
        <f t="shared" si="227"/>
        <v/>
      </c>
      <c r="DG84" s="24" t="str">
        <f t="shared" si="228"/>
        <v/>
      </c>
      <c r="DH84" s="24" t="str">
        <f t="shared" si="229"/>
        <v/>
      </c>
      <c r="DI84" s="24" t="str">
        <f t="shared" si="230"/>
        <v/>
      </c>
      <c r="DJ84" s="24" t="str">
        <f t="shared" si="231"/>
        <v/>
      </c>
      <c r="DK84" s="24" t="str">
        <f t="shared" si="232"/>
        <v/>
      </c>
      <c r="DL84" s="24" t="str">
        <f t="shared" si="233"/>
        <v/>
      </c>
      <c r="DM84" s="24" t="str">
        <f t="shared" si="234"/>
        <v/>
      </c>
      <c r="DN84" s="24" t="str">
        <f t="shared" si="235"/>
        <v/>
      </c>
      <c r="DO84" s="24" t="str">
        <f t="shared" si="236"/>
        <v/>
      </c>
      <c r="DP84" s="24" t="str">
        <f t="shared" si="237"/>
        <v/>
      </c>
      <c r="DQ84" s="24" t="str">
        <f t="shared" si="238"/>
        <v/>
      </c>
      <c r="DR84" s="24" t="str">
        <f t="shared" si="239"/>
        <v/>
      </c>
      <c r="DS84" s="24" t="str">
        <f t="shared" si="240"/>
        <v/>
      </c>
      <c r="DT84" s="24" t="str">
        <f t="shared" si="241"/>
        <v/>
      </c>
      <c r="DU84" s="24" t="str">
        <f t="shared" si="242"/>
        <v/>
      </c>
      <c r="DV84" s="24" t="str">
        <f t="shared" si="243"/>
        <v/>
      </c>
      <c r="DW84" s="24" t="str">
        <f t="shared" si="244"/>
        <v/>
      </c>
      <c r="DX84" s="24" t="str">
        <f t="shared" si="245"/>
        <v/>
      </c>
      <c r="DY84" s="24" t="str">
        <f t="shared" si="246"/>
        <v/>
      </c>
      <c r="DZ84" s="24" t="str">
        <f t="shared" si="247"/>
        <v/>
      </c>
      <c r="EA84" s="24" t="str">
        <f t="shared" si="248"/>
        <v/>
      </c>
      <c r="EB84" s="24" t="str">
        <f t="shared" si="249"/>
        <v/>
      </c>
      <c r="EC84" s="24" t="str">
        <f t="shared" si="250"/>
        <v/>
      </c>
      <c r="ED84" s="24" t="str">
        <f t="shared" si="251"/>
        <v/>
      </c>
      <c r="EE84" s="24" t="str">
        <f t="shared" si="252"/>
        <v/>
      </c>
      <c r="EF84" s="24" t="str">
        <f t="shared" si="253"/>
        <v/>
      </c>
      <c r="EG84" s="24" t="str">
        <f t="shared" si="256"/>
        <v/>
      </c>
      <c r="EH84" s="24" t="str">
        <f t="shared" si="257"/>
        <v/>
      </c>
      <c r="EI84" s="85" t="str">
        <f t="shared" si="169"/>
        <v/>
      </c>
      <c r="EJ84" s="85" t="str">
        <f>IF($B84="","",MAX(0,EI84-Data!$B$166))</f>
        <v/>
      </c>
      <c r="EK84" s="88" t="str">
        <f>IF($B84="","",IF($EJ84&gt;0,
AY84*($EG84*Data!$B$166/$EH84),
AY84))</f>
        <v/>
      </c>
      <c r="EL84" s="88" t="str">
        <f>IF($B84="","",IF($EJ84&gt;0,
AZ84*($EG84*Data!$B$166/$EH84),
AZ84))</f>
        <v/>
      </c>
      <c r="EM84" s="88" t="str">
        <f>IF($B84="","",IF($EJ84&gt;0,
BA84*($EG84*Data!$B$166/$EH84),
BA84))</f>
        <v/>
      </c>
      <c r="EN84" s="88" t="str">
        <f>IF($B84="","",IF($EJ84&gt;0,
BB84*($EG84*Data!$B$166/$EH84),
BB84))</f>
        <v/>
      </c>
      <c r="EO84" s="88" t="str">
        <f>IF($B84="","",IF($EJ84&gt;0,
BC84*($EG84*Data!$B$166/$EH84),
BC84))</f>
        <v/>
      </c>
      <c r="EP84" s="88" t="str">
        <f>IF($B84="","",IF($EJ84&gt;0,
BD84*($EG84*Data!$B$166/$EH84),
BD84))</f>
        <v/>
      </c>
      <c r="EQ84" s="88" t="str">
        <f>IF($B84="","",IF($EJ84&gt;0,
BE84*($EG84*Data!$B$166/$EH84),
BE84))</f>
        <v/>
      </c>
      <c r="ER84" s="88" t="str">
        <f>IF($B84="","",IF($EJ84&gt;0,
BF84*($EG84*Data!$B$166/$EH84),
BF84))</f>
        <v/>
      </c>
      <c r="ES84" s="88" t="str">
        <f>IF($B84="","",IF($EJ84&gt;0,
BG84*($EG84*Data!$B$166/$EH84),
BG84))</f>
        <v/>
      </c>
      <c r="ET84" s="88" t="str">
        <f>IF($B84="","",IF($EJ84&gt;0,
BH84*($EG84*Data!$B$166/$EH84),
BH84))</f>
        <v/>
      </c>
      <c r="EU84" s="88" t="str">
        <f>IF($B84="","",IF($EJ84&gt;0,
BI84*($EG84*Data!$B$166/$EH84),
BI84))</f>
        <v/>
      </c>
      <c r="EV84" s="88" t="str">
        <f>IF($B84="","",IF($EJ84&gt;0,
BJ84*($EG84*Data!$B$166/$EH84),
BJ84))</f>
        <v/>
      </c>
      <c r="EW84" s="88" t="str">
        <f t="shared" si="254"/>
        <v/>
      </c>
      <c r="EX84" s="85" t="str">
        <f t="shared" si="255"/>
        <v/>
      </c>
      <c r="EY84" s="24" t="str">
        <f t="shared" si="170"/>
        <v/>
      </c>
      <c r="EZ84" s="24" t="str">
        <f t="shared" si="171"/>
        <v/>
      </c>
      <c r="FA84" s="24" t="str">
        <f t="shared" si="172"/>
        <v/>
      </c>
      <c r="FB84" s="24" t="str">
        <f t="shared" si="173"/>
        <v/>
      </c>
      <c r="FC84" s="24" t="str">
        <f t="shared" si="174"/>
        <v/>
      </c>
      <c r="FD84" s="24" t="str">
        <f t="shared" si="175"/>
        <v/>
      </c>
      <c r="FE84" s="24" t="str">
        <f t="shared" si="176"/>
        <v/>
      </c>
      <c r="FF84" s="24" t="str">
        <f t="shared" si="177"/>
        <v/>
      </c>
      <c r="FG84" s="24" t="str">
        <f t="shared" si="178"/>
        <v/>
      </c>
      <c r="FH84" s="24" t="str">
        <f t="shared" si="179"/>
        <v/>
      </c>
      <c r="FI84" s="24" t="str">
        <f t="shared" si="180"/>
        <v/>
      </c>
      <c r="FJ84" s="24" t="str">
        <f t="shared" si="181"/>
        <v/>
      </c>
      <c r="FK84" s="24" t="str">
        <f t="shared" si="182"/>
        <v/>
      </c>
      <c r="FL84" s="24" t="str">
        <f t="shared" si="183"/>
        <v/>
      </c>
      <c r="FM84" s="24" t="str">
        <f t="shared" si="184"/>
        <v/>
      </c>
      <c r="FN84" s="24" t="str">
        <f t="shared" si="185"/>
        <v/>
      </c>
      <c r="FO84" s="24" t="str">
        <f t="shared" si="186"/>
        <v/>
      </c>
      <c r="FP84" s="24" t="str">
        <f t="shared" si="187"/>
        <v/>
      </c>
      <c r="FQ84" s="24" t="str">
        <f t="shared" si="188"/>
        <v/>
      </c>
      <c r="FR84" s="24" t="str">
        <f t="shared" si="189"/>
        <v/>
      </c>
      <c r="FS84" s="24" t="str">
        <f t="shared" si="190"/>
        <v/>
      </c>
      <c r="FT84" s="24" t="str">
        <f t="shared" si="191"/>
        <v/>
      </c>
      <c r="FU84" s="24" t="str">
        <f t="shared" si="192"/>
        <v/>
      </c>
      <c r="FV84" s="24" t="str">
        <f t="shared" si="193"/>
        <v/>
      </c>
      <c r="FW84" s="24" t="str">
        <f t="shared" si="194"/>
        <v/>
      </c>
      <c r="FX84" s="24" t="str">
        <f t="shared" si="195"/>
        <v/>
      </c>
      <c r="FY84" s="24" t="str">
        <f t="shared" si="196"/>
        <v/>
      </c>
      <c r="FZ84" s="24" t="str">
        <f t="shared" si="197"/>
        <v/>
      </c>
      <c r="GA84" s="24" t="str">
        <f t="shared" si="198"/>
        <v/>
      </c>
      <c r="GB84" s="24" t="str">
        <f t="shared" si="199"/>
        <v/>
      </c>
      <c r="GC84" s="24" t="str">
        <f t="shared" si="200"/>
        <v/>
      </c>
      <c r="GD84" s="24" t="str">
        <f t="shared" si="201"/>
        <v/>
      </c>
      <c r="GE84" s="24" t="str">
        <f t="shared" si="202"/>
        <v/>
      </c>
      <c r="GF84" s="24" t="str">
        <f t="shared" si="203"/>
        <v/>
      </c>
      <c r="GG84" s="24" t="str">
        <f t="shared" si="204"/>
        <v/>
      </c>
      <c r="GH84" s="24" t="str">
        <f t="shared" si="205"/>
        <v/>
      </c>
    </row>
    <row r="85" spans="2:190" s="17" customFormat="1" ht="19.899999999999999" customHeight="1">
      <c r="B85" s="16" t="str">
        <f>IF('3 INPUT SAP DATA'!H89="","",'3 INPUT SAP DATA'!H89)</f>
        <v/>
      </c>
      <c r="C85" s="176" t="str">
        <f>IF($B85="", "", Data!D$22 - INDEX(SAP10TableU1, MATCH('3 INPUT SAP DATA'!$C$6, Data!$C$26:$C$47, 0), MATCH(SHD!BW$8, Data!$D$25:$O$25, 0)))</f>
        <v/>
      </c>
      <c r="D85" s="176" t="str">
        <f>IF($B85="", "", Data!E$22 - INDEX(SAP10TableU1, MATCH('3 INPUT SAP DATA'!$C$6, Data!$C$26:$C$47, 0), MATCH(SHD!BX$8, Data!$D$25:$O$25, 0)))</f>
        <v/>
      </c>
      <c r="E85" s="176" t="str">
        <f>IF($B85="", "", Data!F$22 - INDEX(SAP10TableU1, MATCH('3 INPUT SAP DATA'!$C$6, Data!$C$26:$C$47, 0), MATCH(SHD!BY$8, Data!$D$25:$O$25, 0)))</f>
        <v/>
      </c>
      <c r="F85" s="176" t="str">
        <f>IF($B85="", "", Data!G$22 - INDEX(SAP10TableU1, MATCH('3 INPUT SAP DATA'!$C$6, Data!$C$26:$C$47, 0), MATCH(SHD!BZ$8, Data!$D$25:$O$25, 0)))</f>
        <v/>
      </c>
      <c r="G85" s="176" t="str">
        <f>IF($B85="", "", Data!H$22 - INDEX(SAP10TableU1, MATCH('3 INPUT SAP DATA'!$C$6, Data!$C$26:$C$47, 0), MATCH(SHD!CA$8, Data!$D$25:$O$25, 0)))</f>
        <v/>
      </c>
      <c r="H85" s="176" t="str">
        <f>IF($B85="", "", Data!I$22 - INDEX(SAP10TableU1, MATCH('3 INPUT SAP DATA'!$C$6, Data!$C$26:$C$47, 0), MATCH(SHD!CB$8, Data!$D$25:$O$25, 0)))</f>
        <v/>
      </c>
      <c r="I85" s="176" t="str">
        <f>IF($B85="", "", Data!J$22 - INDEX(SAP10TableU1, MATCH('3 INPUT SAP DATA'!$C$6, Data!$C$26:$C$47, 0), MATCH(SHD!CC$8, Data!$D$25:$O$25, 0)))</f>
        <v/>
      </c>
      <c r="J85" s="176" t="str">
        <f>IF($B85="", "", Data!K$22 - INDEX(SAP10TableU1, MATCH('3 INPUT SAP DATA'!$C$6, Data!$C$26:$C$47, 0), MATCH(SHD!CD$8, Data!$D$25:$O$25, 0)))</f>
        <v/>
      </c>
      <c r="K85" s="176" t="str">
        <f>IF($B85="", "", Data!L$22 - INDEX(SAP10TableU1, MATCH('3 INPUT SAP DATA'!$C$6, Data!$C$26:$C$47, 0), MATCH(SHD!CE$8, Data!$D$25:$O$25, 0)))</f>
        <v/>
      </c>
      <c r="L85" s="176" t="str">
        <f>IF($B85="", "", Data!M$22 - INDEX(SAP10TableU1, MATCH('3 INPUT SAP DATA'!$C$6, Data!$C$26:$C$47, 0), MATCH(SHD!CF$8, Data!$D$25:$O$25, 0)))</f>
        <v/>
      </c>
      <c r="M85" s="176" t="str">
        <f>IF($B85="", "", Data!N$22 - INDEX(SAP10TableU1, MATCH('3 INPUT SAP DATA'!$C$6, Data!$C$26:$C$47, 0), MATCH(SHD!CG$8, Data!$D$25:$O$25, 0)))</f>
        <v/>
      </c>
      <c r="N85" s="176" t="str">
        <f>IF($B85="", "", Data!O$22 - INDEX(SAP10TableU1, MATCH('3 INPUT SAP DATA'!$C$6, Data!$C$26:$C$47, 0), MATCH(SHD!CH$8, Data!$D$25:$O$25, 0)))</f>
        <v/>
      </c>
      <c r="O85" s="24" t="str">
        <f>IF($B85="","",'Infiltration &amp; Ventilation'!H85*0.33*'Infiltration &amp; Ventilation'!$D85*C85*0.024*Data!D$18)</f>
        <v/>
      </c>
      <c r="P85" s="24" t="str">
        <f>IF($B85="","",'Infiltration &amp; Ventilation'!I85*0.33*'Infiltration &amp; Ventilation'!$D85*D85*0.024*Data!E$18)</f>
        <v/>
      </c>
      <c r="Q85" s="24" t="str">
        <f>IF($B85="","",'Infiltration &amp; Ventilation'!J85*0.33*'Infiltration &amp; Ventilation'!$D85*E85*0.024*Data!F$18)</f>
        <v/>
      </c>
      <c r="R85" s="24" t="str">
        <f>IF($B85="","",'Infiltration &amp; Ventilation'!K85*0.33*'Infiltration &amp; Ventilation'!$D85*F85*0.024*Data!G$18)</f>
        <v/>
      </c>
      <c r="S85" s="24" t="str">
        <f>IF($B85="","",'Infiltration &amp; Ventilation'!L85*0.33*'Infiltration &amp; Ventilation'!$D85*G85*0.024*Data!H$18)</f>
        <v/>
      </c>
      <c r="T85" s="24" t="str">
        <f>IF($B85="","",'Infiltration &amp; Ventilation'!M85*0.33*'Infiltration &amp; Ventilation'!$D85*H85*0.024*Data!I$18)</f>
        <v/>
      </c>
      <c r="U85" s="24" t="str">
        <f>IF($B85="","",'Infiltration &amp; Ventilation'!N85*0.33*'Infiltration &amp; Ventilation'!$D85*I85*0.024*Data!J$18)</f>
        <v/>
      </c>
      <c r="V85" s="24" t="str">
        <f>IF($B85="","",'Infiltration &amp; Ventilation'!O85*0.33*'Infiltration &amp; Ventilation'!$D85*J85*0.024*Data!K$18)</f>
        <v/>
      </c>
      <c r="W85" s="24" t="str">
        <f>IF($B85="","",'Infiltration &amp; Ventilation'!P85*0.33*'Infiltration &amp; Ventilation'!$D85*K85*0.024*Data!L$18)</f>
        <v/>
      </c>
      <c r="X85" s="24" t="str">
        <f>IF($B85="","",'Infiltration &amp; Ventilation'!Q85*0.33*'Infiltration &amp; Ventilation'!$D85*L85*0.024*Data!M$18)</f>
        <v/>
      </c>
      <c r="Y85" s="24" t="str">
        <f>IF($B85="","",'Infiltration &amp; Ventilation'!R85*0.33*'Infiltration &amp; Ventilation'!$D85*M85*0.024*Data!N$18)</f>
        <v/>
      </c>
      <c r="Z85" s="24" t="str">
        <f>IF($B85="","",'Infiltration &amp; Ventilation'!S85*0.33*'Infiltration &amp; Ventilation'!$D85*N85*0.024*Data!O$18)</f>
        <v/>
      </c>
      <c r="AA85" s="24" t="str">
        <f>IF($B85="","",'Infiltration &amp; Ventilation'!T85*0.33*'Infiltration &amp; Ventilation'!$D85*C85*0.024*Data!D$18*(100%+Data!$B$162))</f>
        <v/>
      </c>
      <c r="AB85" s="24" t="str">
        <f>IF($B85="","",'Infiltration &amp; Ventilation'!U85*0.33*'Infiltration &amp; Ventilation'!$D85*D85*0.024*Data!E$18*(100%+Data!$B$162))</f>
        <v/>
      </c>
      <c r="AC85" s="24" t="str">
        <f>IF($B85="","",'Infiltration &amp; Ventilation'!V85*0.33*'Infiltration &amp; Ventilation'!$D85*E85*0.024*Data!F$18*(100%+Data!$B$162))</f>
        <v/>
      </c>
      <c r="AD85" s="24" t="str">
        <f>IF($B85="","",'Infiltration &amp; Ventilation'!W85*0.33*'Infiltration &amp; Ventilation'!$D85*F85*0.024*Data!G$18*(100%+Data!$B$162))</f>
        <v/>
      </c>
      <c r="AE85" s="24" t="str">
        <f>IF($B85="","",'Infiltration &amp; Ventilation'!X85*0.33*'Infiltration &amp; Ventilation'!$D85*G85*0.024*Data!H$18*(100%+Data!$B$162))</f>
        <v/>
      </c>
      <c r="AF85" s="24" t="str">
        <f>IF($B85="","",'Infiltration &amp; Ventilation'!Y85*0.33*'Infiltration &amp; Ventilation'!$D85*H85*0.024*Data!I$18*(100%+Data!$B$162))</f>
        <v/>
      </c>
      <c r="AG85" s="24" t="str">
        <f>IF($B85="","",'Infiltration &amp; Ventilation'!Z85*0.33*'Infiltration &amp; Ventilation'!$D85*I85*0.024*Data!J$18*(100%+Data!$B$162))</f>
        <v/>
      </c>
      <c r="AH85" s="24" t="str">
        <f>IF($B85="","",'Infiltration &amp; Ventilation'!AA85*0.33*'Infiltration &amp; Ventilation'!$D85*J85*0.024*Data!K$18*(100%+Data!$B$162))</f>
        <v/>
      </c>
      <c r="AI85" s="24" t="str">
        <f>IF($B85="","",'Infiltration &amp; Ventilation'!AB85*0.33*'Infiltration &amp; Ventilation'!$D85*K85*0.024*Data!L$18*(100%+Data!$B$162))</f>
        <v/>
      </c>
      <c r="AJ85" s="24" t="str">
        <f>IF($B85="","",'Infiltration &amp; Ventilation'!AC85*0.33*'Infiltration &amp; Ventilation'!$D85*L85*0.024*Data!M$18*(100%+Data!$B$162))</f>
        <v/>
      </c>
      <c r="AK85" s="24" t="str">
        <f>IF($B85="","",'Infiltration &amp; Ventilation'!AD85*0.33*'Infiltration &amp; Ventilation'!$D85*M85*0.024*Data!N$18*(100%+Data!$B$162))</f>
        <v/>
      </c>
      <c r="AL85" s="24" t="str">
        <f>IF($B85="","",'Infiltration &amp; Ventilation'!AE85*0.33*'Infiltration &amp; Ventilation'!$D85*N85*0.024*Data!O$18*(100%+Data!$B$162))</f>
        <v/>
      </c>
      <c r="AM85" s="24" t="str">
        <f>IF($B85="","",'3 INPUT SAP DATA'!$U89*C85*0.024*Data!D$18*(100%+Data!$B$152))</f>
        <v/>
      </c>
      <c r="AN85" s="24" t="str">
        <f>IF($B85="","",'3 INPUT SAP DATA'!$U89*D85*0.024*Data!E$18*(100%+Data!$B$152))</f>
        <v/>
      </c>
      <c r="AO85" s="24" t="str">
        <f>IF($B85="","",'3 INPUT SAP DATA'!$U89*E85*0.024*Data!F$18*(100%+Data!$B$152))</f>
        <v/>
      </c>
      <c r="AP85" s="24" t="str">
        <f>IF($B85="","",'3 INPUT SAP DATA'!$U89*F85*0.024*Data!G$18*(100%+Data!$B$152))</f>
        <v/>
      </c>
      <c r="AQ85" s="24" t="str">
        <f>IF($B85="","",'3 INPUT SAP DATA'!$U89*G85*0.024*Data!H$18*(100%+Data!$B$152))</f>
        <v/>
      </c>
      <c r="AR85" s="24" t="str">
        <f>IF($B85="","",'3 INPUT SAP DATA'!$U89*H85*0.024*Data!I$18*(100%+Data!$B$152))</f>
        <v/>
      </c>
      <c r="AS85" s="24" t="str">
        <f>IF($B85="","",'3 INPUT SAP DATA'!$U89*I85*0.024*Data!J$18*(100%+Data!$B$152))</f>
        <v/>
      </c>
      <c r="AT85" s="24" t="str">
        <f>IF($B85="","",'3 INPUT SAP DATA'!$U89*J85*0.024*Data!K$18*(100%+Data!$B$152))</f>
        <v/>
      </c>
      <c r="AU85" s="24" t="str">
        <f>IF($B85="","",'3 INPUT SAP DATA'!$U89*K85*0.024*Data!L$18*(100%+Data!$B$152))</f>
        <v/>
      </c>
      <c r="AV85" s="24" t="str">
        <f>IF($B85="","",'3 INPUT SAP DATA'!$U89*L85*0.024*Data!M$18*(100%+Data!$B$152))</f>
        <v/>
      </c>
      <c r="AW85" s="24" t="str">
        <f>IF($B85="","",'3 INPUT SAP DATA'!$U89*M85*0.024*Data!N$18*(100%+Data!$B$152))</f>
        <v/>
      </c>
      <c r="AX85" s="24" t="str">
        <f>IF($B85="","",'3 INPUT SAP DATA'!$U89*N85*0.024*Data!O$18*(100%+Data!$B$152))</f>
        <v/>
      </c>
      <c r="AY85" s="24" t="str">
        <f>IF($B85="","",'3 INPUT SAP DATA'!V89*0.024*Data!D$18*Utilisation!BK85)</f>
        <v/>
      </c>
      <c r="AZ85" s="24" t="str">
        <f>IF($B85="","",'3 INPUT SAP DATA'!W89*0.024*Data!E$18*Utilisation!BL85)</f>
        <v/>
      </c>
      <c r="BA85" s="24" t="str">
        <f>IF($B85="","",'3 INPUT SAP DATA'!X89*0.024*Data!F$18*Utilisation!BM85)</f>
        <v/>
      </c>
      <c r="BB85" s="24" t="str">
        <f>IF($B85="","",'3 INPUT SAP DATA'!Y89*0.024*Data!G$18*Utilisation!BN85)</f>
        <v/>
      </c>
      <c r="BC85" s="24" t="str">
        <f>IF($B85="","",'3 INPUT SAP DATA'!Z89*0.024*Data!H$18*Utilisation!BO85)</f>
        <v/>
      </c>
      <c r="BD85" s="24" t="str">
        <f>IF($B85="","",'3 INPUT SAP DATA'!AA89*0.024*Data!I$18*Utilisation!BP85)</f>
        <v/>
      </c>
      <c r="BE85" s="24" t="str">
        <f>IF($B85="","",'3 INPUT SAP DATA'!AB89*0.024*Data!J$18*Utilisation!BQ85)</f>
        <v/>
      </c>
      <c r="BF85" s="24" t="str">
        <f>IF($B85="","",'3 INPUT SAP DATA'!AC89*0.024*Data!K$18*Utilisation!BR85)</f>
        <v/>
      </c>
      <c r="BG85" s="24" t="str">
        <f>IF($B85="","",'3 INPUT SAP DATA'!AD89*0.024*Data!L$18*Utilisation!BS85)</f>
        <v/>
      </c>
      <c r="BH85" s="24" t="str">
        <f>IF($B85="","",'3 INPUT SAP DATA'!AE89*0.024*Data!M$18*Utilisation!BT85)</f>
        <v/>
      </c>
      <c r="BI85" s="24" t="str">
        <f>IF($B85="","",'3 INPUT SAP DATA'!AF89*0.024*Data!N$18*Utilisation!BU85)</f>
        <v/>
      </c>
      <c r="BJ85" s="24" t="str">
        <f>IF($B85="","",'3 INPUT SAP DATA'!AG89*0.024*Data!O$18*Utilisation!BV85)</f>
        <v/>
      </c>
      <c r="BK85" s="24" t="str">
        <f>IF($B85="","",IHG!CI86*0.024*Data!D$18*Utilisation!BK85)</f>
        <v/>
      </c>
      <c r="BL85" s="24" t="str">
        <f>IF($B85="","",IHG!CJ86*0.024*Data!E$18*Utilisation!BL85)</f>
        <v/>
      </c>
      <c r="BM85" s="24" t="str">
        <f>IF($B85="","",IHG!CK86*0.024*Data!F$18*Utilisation!BM85)</f>
        <v/>
      </c>
      <c r="BN85" s="24" t="str">
        <f>IF($B85="","",IHG!CL86*0.024*Data!G$18*Utilisation!BN85)</f>
        <v/>
      </c>
      <c r="BO85" s="24" t="str">
        <f>IF($B85="","",IHG!CM86*0.024*Data!H$18*Utilisation!BO85)</f>
        <v/>
      </c>
      <c r="BP85" s="24" t="str">
        <f>IF($B85="","",IHG!CN86*0.024*Data!I$18*Utilisation!BP85)</f>
        <v/>
      </c>
      <c r="BQ85" s="24" t="str">
        <f>IF($B85="","",IHG!CO86*0.024*Data!J$18*Utilisation!BQ85)</f>
        <v/>
      </c>
      <c r="BR85" s="24" t="str">
        <f>IF($B85="","",IHG!CP86*0.024*Data!K$18*Utilisation!BR85)</f>
        <v/>
      </c>
      <c r="BS85" s="24" t="str">
        <f>IF($B85="","",IHG!CQ86*0.024*Data!L$18*Utilisation!BS85)</f>
        <v/>
      </c>
      <c r="BT85" s="24" t="str">
        <f>IF($B85="","",IHG!CR86*0.024*Data!M$18*Utilisation!BT85)</f>
        <v/>
      </c>
      <c r="BU85" s="24" t="str">
        <f>IF($B85="","",IHG!CS86*0.024*Data!N$18*Utilisation!BU85)</f>
        <v/>
      </c>
      <c r="BV85" s="24" t="str">
        <f>IF($B85="","",IHG!CT86*0.024*Data!O$18*Utilisation!BV85)</f>
        <v/>
      </c>
      <c r="BW85" s="24" t="str">
        <f t="shared" si="206"/>
        <v/>
      </c>
      <c r="BX85" s="24" t="str">
        <f t="shared" si="207"/>
        <v/>
      </c>
      <c r="BY85" s="24" t="str">
        <f t="shared" si="208"/>
        <v/>
      </c>
      <c r="BZ85" s="24" t="str">
        <f t="shared" si="209"/>
        <v/>
      </c>
      <c r="CA85" s="24" t="str">
        <f t="shared" si="210"/>
        <v/>
      </c>
      <c r="CB85" s="24" t="str">
        <f t="shared" si="211"/>
        <v/>
      </c>
      <c r="CC85" s="24" t="str">
        <f t="shared" si="212"/>
        <v/>
      </c>
      <c r="CD85" s="24" t="str">
        <f t="shared" si="213"/>
        <v/>
      </c>
      <c r="CE85" s="24" t="str">
        <f t="shared" si="214"/>
        <v/>
      </c>
      <c r="CF85" s="24" t="str">
        <f t="shared" si="215"/>
        <v/>
      </c>
      <c r="CG85" s="24" t="str">
        <f t="shared" si="216"/>
        <v/>
      </c>
      <c r="CH85" s="24" t="str">
        <f t="shared" si="217"/>
        <v/>
      </c>
      <c r="CI85" s="36"/>
      <c r="CJ85" s="85" t="str">
        <f>IF($B85="","",IF(BW85&lt;(SUM($BW85:$CH85)*Data!$B$170),Data!$B$171,100%))</f>
        <v/>
      </c>
      <c r="CK85" s="85" t="str">
        <f>IF($B85="","",IF(BX85&lt;(SUM($BW85:$CH85)*Data!$B$170),Data!$B$171,100%))</f>
        <v/>
      </c>
      <c r="CL85" s="85" t="str">
        <f>IF($B85="","",IF(BY85&lt;(SUM($BW85:$CH85)*Data!$B$170),Data!$B$171,100%))</f>
        <v/>
      </c>
      <c r="CM85" s="85" t="str">
        <f>IF($B85="","",IF(BZ85&lt;(SUM($BW85:$CH85)*Data!$B$170),Data!$B$171,100%))</f>
        <v/>
      </c>
      <c r="CN85" s="85" t="str">
        <f>IF($B85="","",IF(CA85&lt;(SUM($BW85:$CH85)*Data!$B$170),Data!$B$171,100%))</f>
        <v/>
      </c>
      <c r="CO85" s="85" t="str">
        <f>IF($B85="","",IF(CB85&lt;(SUM($BW85:$CH85)*Data!$B$170),Data!$B$171,100%))</f>
        <v/>
      </c>
      <c r="CP85" s="85" t="str">
        <f>IF($B85="","",IF(CC85&lt;(SUM($BW85:$CH85)*Data!$B$170),Data!$B$171,100%))</f>
        <v/>
      </c>
      <c r="CQ85" s="85" t="str">
        <f>IF($B85="","",IF(CD85&lt;(SUM($BW85:$CH85)*Data!$B$170),Data!$B$171,100%))</f>
        <v/>
      </c>
      <c r="CR85" s="85" t="str">
        <f>IF($B85="","",IF(CE85&lt;(SUM($BW85:$CH85)*Data!$B$170),Data!$B$171,100%))</f>
        <v/>
      </c>
      <c r="CS85" s="85" t="str">
        <f>IF($B85="","",IF(CF85&lt;(SUM($BW85:$CH85)*Data!$B$170),Data!$B$171,100%))</f>
        <v/>
      </c>
      <c r="CT85" s="85" t="str">
        <f>IF($B85="","",IF(CG85&lt;(SUM($BW85:$CH85)*Data!$B$170),Data!$B$171,100%))</f>
        <v/>
      </c>
      <c r="CU85" s="85" t="str">
        <f>IF($B85="","",IF(CH85&lt;(SUM($BW85:$CH85)*Data!$B$170),Data!$B$171,100%))</f>
        <v/>
      </c>
      <c r="CV85" s="39"/>
      <c r="CW85" s="24" t="str">
        <f t="shared" si="218"/>
        <v/>
      </c>
      <c r="CX85" s="24" t="str">
        <f t="shared" si="219"/>
        <v/>
      </c>
      <c r="CY85" s="24" t="str">
        <f t="shared" si="220"/>
        <v/>
      </c>
      <c r="CZ85" s="24" t="str">
        <f t="shared" si="221"/>
        <v/>
      </c>
      <c r="DA85" s="24" t="str">
        <f t="shared" si="222"/>
        <v/>
      </c>
      <c r="DB85" s="24" t="str">
        <f t="shared" si="223"/>
        <v/>
      </c>
      <c r="DC85" s="24" t="str">
        <f t="shared" si="224"/>
        <v/>
      </c>
      <c r="DD85" s="24" t="str">
        <f t="shared" si="225"/>
        <v/>
      </c>
      <c r="DE85" s="24" t="str">
        <f t="shared" si="226"/>
        <v/>
      </c>
      <c r="DF85" s="24" t="str">
        <f t="shared" si="227"/>
        <v/>
      </c>
      <c r="DG85" s="24" t="str">
        <f t="shared" si="228"/>
        <v/>
      </c>
      <c r="DH85" s="24" t="str">
        <f t="shared" si="229"/>
        <v/>
      </c>
      <c r="DI85" s="24" t="str">
        <f t="shared" si="230"/>
        <v/>
      </c>
      <c r="DJ85" s="24" t="str">
        <f t="shared" si="231"/>
        <v/>
      </c>
      <c r="DK85" s="24" t="str">
        <f t="shared" si="232"/>
        <v/>
      </c>
      <c r="DL85" s="24" t="str">
        <f t="shared" si="233"/>
        <v/>
      </c>
      <c r="DM85" s="24" t="str">
        <f t="shared" si="234"/>
        <v/>
      </c>
      <c r="DN85" s="24" t="str">
        <f t="shared" si="235"/>
        <v/>
      </c>
      <c r="DO85" s="24" t="str">
        <f t="shared" si="236"/>
        <v/>
      </c>
      <c r="DP85" s="24" t="str">
        <f t="shared" si="237"/>
        <v/>
      </c>
      <c r="DQ85" s="24" t="str">
        <f t="shared" si="238"/>
        <v/>
      </c>
      <c r="DR85" s="24" t="str">
        <f t="shared" si="239"/>
        <v/>
      </c>
      <c r="DS85" s="24" t="str">
        <f t="shared" si="240"/>
        <v/>
      </c>
      <c r="DT85" s="24" t="str">
        <f t="shared" si="241"/>
        <v/>
      </c>
      <c r="DU85" s="24" t="str">
        <f t="shared" si="242"/>
        <v/>
      </c>
      <c r="DV85" s="24" t="str">
        <f t="shared" si="243"/>
        <v/>
      </c>
      <c r="DW85" s="24" t="str">
        <f t="shared" si="244"/>
        <v/>
      </c>
      <c r="DX85" s="24" t="str">
        <f t="shared" si="245"/>
        <v/>
      </c>
      <c r="DY85" s="24" t="str">
        <f t="shared" si="246"/>
        <v/>
      </c>
      <c r="DZ85" s="24" t="str">
        <f t="shared" si="247"/>
        <v/>
      </c>
      <c r="EA85" s="24" t="str">
        <f t="shared" si="248"/>
        <v/>
      </c>
      <c r="EB85" s="24" t="str">
        <f t="shared" si="249"/>
        <v/>
      </c>
      <c r="EC85" s="24" t="str">
        <f t="shared" si="250"/>
        <v/>
      </c>
      <c r="ED85" s="24" t="str">
        <f t="shared" si="251"/>
        <v/>
      </c>
      <c r="EE85" s="24" t="str">
        <f t="shared" si="252"/>
        <v/>
      </c>
      <c r="EF85" s="24" t="str">
        <f t="shared" si="253"/>
        <v/>
      </c>
      <c r="EG85" s="24" t="str">
        <f t="shared" si="256"/>
        <v/>
      </c>
      <c r="EH85" s="24" t="str">
        <f t="shared" si="257"/>
        <v/>
      </c>
      <c r="EI85" s="85" t="str">
        <f t="shared" si="169"/>
        <v/>
      </c>
      <c r="EJ85" s="85" t="str">
        <f>IF($B85="","",MAX(0,EI85-Data!$B$166))</f>
        <v/>
      </c>
      <c r="EK85" s="88" t="str">
        <f>IF($B85="","",IF($EJ85&gt;0,
AY85*($EG85*Data!$B$166/$EH85),
AY85))</f>
        <v/>
      </c>
      <c r="EL85" s="88" t="str">
        <f>IF($B85="","",IF($EJ85&gt;0,
AZ85*($EG85*Data!$B$166/$EH85),
AZ85))</f>
        <v/>
      </c>
      <c r="EM85" s="88" t="str">
        <f>IF($B85="","",IF($EJ85&gt;0,
BA85*($EG85*Data!$B$166/$EH85),
BA85))</f>
        <v/>
      </c>
      <c r="EN85" s="88" t="str">
        <f>IF($B85="","",IF($EJ85&gt;0,
BB85*($EG85*Data!$B$166/$EH85),
BB85))</f>
        <v/>
      </c>
      <c r="EO85" s="88" t="str">
        <f>IF($B85="","",IF($EJ85&gt;0,
BC85*($EG85*Data!$B$166/$EH85),
BC85))</f>
        <v/>
      </c>
      <c r="EP85" s="88" t="str">
        <f>IF($B85="","",IF($EJ85&gt;0,
BD85*($EG85*Data!$B$166/$EH85),
BD85))</f>
        <v/>
      </c>
      <c r="EQ85" s="88" t="str">
        <f>IF($B85="","",IF($EJ85&gt;0,
BE85*($EG85*Data!$B$166/$EH85),
BE85))</f>
        <v/>
      </c>
      <c r="ER85" s="88" t="str">
        <f>IF($B85="","",IF($EJ85&gt;0,
BF85*($EG85*Data!$B$166/$EH85),
BF85))</f>
        <v/>
      </c>
      <c r="ES85" s="88" t="str">
        <f>IF($B85="","",IF($EJ85&gt;0,
BG85*($EG85*Data!$B$166/$EH85),
BG85))</f>
        <v/>
      </c>
      <c r="ET85" s="88" t="str">
        <f>IF($B85="","",IF($EJ85&gt;0,
BH85*($EG85*Data!$B$166/$EH85),
BH85))</f>
        <v/>
      </c>
      <c r="EU85" s="88" t="str">
        <f>IF($B85="","",IF($EJ85&gt;0,
BI85*($EG85*Data!$B$166/$EH85),
BI85))</f>
        <v/>
      </c>
      <c r="EV85" s="88" t="str">
        <f>IF($B85="","",IF($EJ85&gt;0,
BJ85*($EG85*Data!$B$166/$EH85),
BJ85))</f>
        <v/>
      </c>
      <c r="EW85" s="88" t="str">
        <f t="shared" si="254"/>
        <v/>
      </c>
      <c r="EX85" s="85" t="str">
        <f t="shared" si="255"/>
        <v/>
      </c>
      <c r="EY85" s="24" t="str">
        <f t="shared" si="170"/>
        <v/>
      </c>
      <c r="EZ85" s="24" t="str">
        <f t="shared" si="171"/>
        <v/>
      </c>
      <c r="FA85" s="24" t="str">
        <f t="shared" si="172"/>
        <v/>
      </c>
      <c r="FB85" s="24" t="str">
        <f t="shared" si="173"/>
        <v/>
      </c>
      <c r="FC85" s="24" t="str">
        <f t="shared" si="174"/>
        <v/>
      </c>
      <c r="FD85" s="24" t="str">
        <f t="shared" si="175"/>
        <v/>
      </c>
      <c r="FE85" s="24" t="str">
        <f t="shared" si="176"/>
        <v/>
      </c>
      <c r="FF85" s="24" t="str">
        <f t="shared" si="177"/>
        <v/>
      </c>
      <c r="FG85" s="24" t="str">
        <f t="shared" si="178"/>
        <v/>
      </c>
      <c r="FH85" s="24" t="str">
        <f t="shared" si="179"/>
        <v/>
      </c>
      <c r="FI85" s="24" t="str">
        <f t="shared" si="180"/>
        <v/>
      </c>
      <c r="FJ85" s="24" t="str">
        <f t="shared" si="181"/>
        <v/>
      </c>
      <c r="FK85" s="24" t="str">
        <f t="shared" si="182"/>
        <v/>
      </c>
      <c r="FL85" s="24" t="str">
        <f t="shared" si="183"/>
        <v/>
      </c>
      <c r="FM85" s="24" t="str">
        <f t="shared" si="184"/>
        <v/>
      </c>
      <c r="FN85" s="24" t="str">
        <f t="shared" si="185"/>
        <v/>
      </c>
      <c r="FO85" s="24" t="str">
        <f t="shared" si="186"/>
        <v/>
      </c>
      <c r="FP85" s="24" t="str">
        <f t="shared" si="187"/>
        <v/>
      </c>
      <c r="FQ85" s="24" t="str">
        <f t="shared" si="188"/>
        <v/>
      </c>
      <c r="FR85" s="24" t="str">
        <f t="shared" si="189"/>
        <v/>
      </c>
      <c r="FS85" s="24" t="str">
        <f t="shared" si="190"/>
        <v/>
      </c>
      <c r="FT85" s="24" t="str">
        <f t="shared" si="191"/>
        <v/>
      </c>
      <c r="FU85" s="24" t="str">
        <f t="shared" si="192"/>
        <v/>
      </c>
      <c r="FV85" s="24" t="str">
        <f t="shared" si="193"/>
        <v/>
      </c>
      <c r="FW85" s="24" t="str">
        <f t="shared" si="194"/>
        <v/>
      </c>
      <c r="FX85" s="24" t="str">
        <f t="shared" si="195"/>
        <v/>
      </c>
      <c r="FY85" s="24" t="str">
        <f t="shared" si="196"/>
        <v/>
      </c>
      <c r="FZ85" s="24" t="str">
        <f t="shared" si="197"/>
        <v/>
      </c>
      <c r="GA85" s="24" t="str">
        <f t="shared" si="198"/>
        <v/>
      </c>
      <c r="GB85" s="24" t="str">
        <f t="shared" si="199"/>
        <v/>
      </c>
      <c r="GC85" s="24" t="str">
        <f t="shared" si="200"/>
        <v/>
      </c>
      <c r="GD85" s="24" t="str">
        <f t="shared" si="201"/>
        <v/>
      </c>
      <c r="GE85" s="24" t="str">
        <f t="shared" si="202"/>
        <v/>
      </c>
      <c r="GF85" s="24" t="str">
        <f t="shared" si="203"/>
        <v/>
      </c>
      <c r="GG85" s="24" t="str">
        <f t="shared" si="204"/>
        <v/>
      </c>
      <c r="GH85" s="24" t="str">
        <f t="shared" si="205"/>
        <v/>
      </c>
    </row>
    <row r="86" spans="2:190" s="17" customFormat="1" ht="19.899999999999999" customHeight="1">
      <c r="B86" s="16" t="str">
        <f>IF('3 INPUT SAP DATA'!H90="","",'3 INPUT SAP DATA'!H90)</f>
        <v/>
      </c>
      <c r="C86" s="176" t="str">
        <f>IF($B86="", "", Data!D$22 - INDEX(SAP10TableU1, MATCH('3 INPUT SAP DATA'!$C$6, Data!$C$26:$C$47, 0), MATCH(SHD!BW$8, Data!$D$25:$O$25, 0)))</f>
        <v/>
      </c>
      <c r="D86" s="176" t="str">
        <f>IF($B86="", "", Data!E$22 - INDEX(SAP10TableU1, MATCH('3 INPUT SAP DATA'!$C$6, Data!$C$26:$C$47, 0), MATCH(SHD!BX$8, Data!$D$25:$O$25, 0)))</f>
        <v/>
      </c>
      <c r="E86" s="176" t="str">
        <f>IF($B86="", "", Data!F$22 - INDEX(SAP10TableU1, MATCH('3 INPUT SAP DATA'!$C$6, Data!$C$26:$C$47, 0), MATCH(SHD!BY$8, Data!$D$25:$O$25, 0)))</f>
        <v/>
      </c>
      <c r="F86" s="176" t="str">
        <f>IF($B86="", "", Data!G$22 - INDEX(SAP10TableU1, MATCH('3 INPUT SAP DATA'!$C$6, Data!$C$26:$C$47, 0), MATCH(SHD!BZ$8, Data!$D$25:$O$25, 0)))</f>
        <v/>
      </c>
      <c r="G86" s="176" t="str">
        <f>IF($B86="", "", Data!H$22 - INDEX(SAP10TableU1, MATCH('3 INPUT SAP DATA'!$C$6, Data!$C$26:$C$47, 0), MATCH(SHD!CA$8, Data!$D$25:$O$25, 0)))</f>
        <v/>
      </c>
      <c r="H86" s="176" t="str">
        <f>IF($B86="", "", Data!I$22 - INDEX(SAP10TableU1, MATCH('3 INPUT SAP DATA'!$C$6, Data!$C$26:$C$47, 0), MATCH(SHD!CB$8, Data!$D$25:$O$25, 0)))</f>
        <v/>
      </c>
      <c r="I86" s="176" t="str">
        <f>IF($B86="", "", Data!J$22 - INDEX(SAP10TableU1, MATCH('3 INPUT SAP DATA'!$C$6, Data!$C$26:$C$47, 0), MATCH(SHD!CC$8, Data!$D$25:$O$25, 0)))</f>
        <v/>
      </c>
      <c r="J86" s="176" t="str">
        <f>IF($B86="", "", Data!K$22 - INDEX(SAP10TableU1, MATCH('3 INPUT SAP DATA'!$C$6, Data!$C$26:$C$47, 0), MATCH(SHD!CD$8, Data!$D$25:$O$25, 0)))</f>
        <v/>
      </c>
      <c r="K86" s="176" t="str">
        <f>IF($B86="", "", Data!L$22 - INDEX(SAP10TableU1, MATCH('3 INPUT SAP DATA'!$C$6, Data!$C$26:$C$47, 0), MATCH(SHD!CE$8, Data!$D$25:$O$25, 0)))</f>
        <v/>
      </c>
      <c r="L86" s="176" t="str">
        <f>IF($B86="", "", Data!M$22 - INDEX(SAP10TableU1, MATCH('3 INPUT SAP DATA'!$C$6, Data!$C$26:$C$47, 0), MATCH(SHD!CF$8, Data!$D$25:$O$25, 0)))</f>
        <v/>
      </c>
      <c r="M86" s="176" t="str">
        <f>IF($B86="", "", Data!N$22 - INDEX(SAP10TableU1, MATCH('3 INPUT SAP DATA'!$C$6, Data!$C$26:$C$47, 0), MATCH(SHD!CG$8, Data!$D$25:$O$25, 0)))</f>
        <v/>
      </c>
      <c r="N86" s="176" t="str">
        <f>IF($B86="", "", Data!O$22 - INDEX(SAP10TableU1, MATCH('3 INPUT SAP DATA'!$C$6, Data!$C$26:$C$47, 0), MATCH(SHD!CH$8, Data!$D$25:$O$25, 0)))</f>
        <v/>
      </c>
      <c r="O86" s="24" t="str">
        <f>IF($B86="","",'Infiltration &amp; Ventilation'!H86*0.33*'Infiltration &amp; Ventilation'!$D86*C86*0.024*Data!D$18)</f>
        <v/>
      </c>
      <c r="P86" s="24" t="str">
        <f>IF($B86="","",'Infiltration &amp; Ventilation'!I86*0.33*'Infiltration &amp; Ventilation'!$D86*D86*0.024*Data!E$18)</f>
        <v/>
      </c>
      <c r="Q86" s="24" t="str">
        <f>IF($B86="","",'Infiltration &amp; Ventilation'!J86*0.33*'Infiltration &amp; Ventilation'!$D86*E86*0.024*Data!F$18)</f>
        <v/>
      </c>
      <c r="R86" s="24" t="str">
        <f>IF($B86="","",'Infiltration &amp; Ventilation'!K86*0.33*'Infiltration &amp; Ventilation'!$D86*F86*0.024*Data!G$18)</f>
        <v/>
      </c>
      <c r="S86" s="24" t="str">
        <f>IF($B86="","",'Infiltration &amp; Ventilation'!L86*0.33*'Infiltration &amp; Ventilation'!$D86*G86*0.024*Data!H$18)</f>
        <v/>
      </c>
      <c r="T86" s="24" t="str">
        <f>IF($B86="","",'Infiltration &amp; Ventilation'!M86*0.33*'Infiltration &amp; Ventilation'!$D86*H86*0.024*Data!I$18)</f>
        <v/>
      </c>
      <c r="U86" s="24" t="str">
        <f>IF($B86="","",'Infiltration &amp; Ventilation'!N86*0.33*'Infiltration &amp; Ventilation'!$D86*I86*0.024*Data!J$18)</f>
        <v/>
      </c>
      <c r="V86" s="24" t="str">
        <f>IF($B86="","",'Infiltration &amp; Ventilation'!O86*0.33*'Infiltration &amp; Ventilation'!$D86*J86*0.024*Data!K$18)</f>
        <v/>
      </c>
      <c r="W86" s="24" t="str">
        <f>IF($B86="","",'Infiltration &amp; Ventilation'!P86*0.33*'Infiltration &amp; Ventilation'!$D86*K86*0.024*Data!L$18)</f>
        <v/>
      </c>
      <c r="X86" s="24" t="str">
        <f>IF($B86="","",'Infiltration &amp; Ventilation'!Q86*0.33*'Infiltration &amp; Ventilation'!$D86*L86*0.024*Data!M$18)</f>
        <v/>
      </c>
      <c r="Y86" s="24" t="str">
        <f>IF($B86="","",'Infiltration &amp; Ventilation'!R86*0.33*'Infiltration &amp; Ventilation'!$D86*M86*0.024*Data!N$18)</f>
        <v/>
      </c>
      <c r="Z86" s="24" t="str">
        <f>IF($B86="","",'Infiltration &amp; Ventilation'!S86*0.33*'Infiltration &amp; Ventilation'!$D86*N86*0.024*Data!O$18)</f>
        <v/>
      </c>
      <c r="AA86" s="24" t="str">
        <f>IF($B86="","",'Infiltration &amp; Ventilation'!T86*0.33*'Infiltration &amp; Ventilation'!$D86*C86*0.024*Data!D$18*(100%+Data!$B$162))</f>
        <v/>
      </c>
      <c r="AB86" s="24" t="str">
        <f>IF($B86="","",'Infiltration &amp; Ventilation'!U86*0.33*'Infiltration &amp; Ventilation'!$D86*D86*0.024*Data!E$18*(100%+Data!$B$162))</f>
        <v/>
      </c>
      <c r="AC86" s="24" t="str">
        <f>IF($B86="","",'Infiltration &amp; Ventilation'!V86*0.33*'Infiltration &amp; Ventilation'!$D86*E86*0.024*Data!F$18*(100%+Data!$B$162))</f>
        <v/>
      </c>
      <c r="AD86" s="24" t="str">
        <f>IF($B86="","",'Infiltration &amp; Ventilation'!W86*0.33*'Infiltration &amp; Ventilation'!$D86*F86*0.024*Data!G$18*(100%+Data!$B$162))</f>
        <v/>
      </c>
      <c r="AE86" s="24" t="str">
        <f>IF($B86="","",'Infiltration &amp; Ventilation'!X86*0.33*'Infiltration &amp; Ventilation'!$D86*G86*0.024*Data!H$18*(100%+Data!$B$162))</f>
        <v/>
      </c>
      <c r="AF86" s="24" t="str">
        <f>IF($B86="","",'Infiltration &amp; Ventilation'!Y86*0.33*'Infiltration &amp; Ventilation'!$D86*H86*0.024*Data!I$18*(100%+Data!$B$162))</f>
        <v/>
      </c>
      <c r="AG86" s="24" t="str">
        <f>IF($B86="","",'Infiltration &amp; Ventilation'!Z86*0.33*'Infiltration &amp; Ventilation'!$D86*I86*0.024*Data!J$18*(100%+Data!$B$162))</f>
        <v/>
      </c>
      <c r="AH86" s="24" t="str">
        <f>IF($B86="","",'Infiltration &amp; Ventilation'!AA86*0.33*'Infiltration &amp; Ventilation'!$D86*J86*0.024*Data!K$18*(100%+Data!$B$162))</f>
        <v/>
      </c>
      <c r="AI86" s="24" t="str">
        <f>IF($B86="","",'Infiltration &amp; Ventilation'!AB86*0.33*'Infiltration &amp; Ventilation'!$D86*K86*0.024*Data!L$18*(100%+Data!$B$162))</f>
        <v/>
      </c>
      <c r="AJ86" s="24" t="str">
        <f>IF($B86="","",'Infiltration &amp; Ventilation'!AC86*0.33*'Infiltration &amp; Ventilation'!$D86*L86*0.024*Data!M$18*(100%+Data!$B$162))</f>
        <v/>
      </c>
      <c r="AK86" s="24" t="str">
        <f>IF($B86="","",'Infiltration &amp; Ventilation'!AD86*0.33*'Infiltration &amp; Ventilation'!$D86*M86*0.024*Data!N$18*(100%+Data!$B$162))</f>
        <v/>
      </c>
      <c r="AL86" s="24" t="str">
        <f>IF($B86="","",'Infiltration &amp; Ventilation'!AE86*0.33*'Infiltration &amp; Ventilation'!$D86*N86*0.024*Data!O$18*(100%+Data!$B$162))</f>
        <v/>
      </c>
      <c r="AM86" s="24" t="str">
        <f>IF($B86="","",'3 INPUT SAP DATA'!$U90*C86*0.024*Data!D$18*(100%+Data!$B$152))</f>
        <v/>
      </c>
      <c r="AN86" s="24" t="str">
        <f>IF($B86="","",'3 INPUT SAP DATA'!$U90*D86*0.024*Data!E$18*(100%+Data!$B$152))</f>
        <v/>
      </c>
      <c r="AO86" s="24" t="str">
        <f>IF($B86="","",'3 INPUT SAP DATA'!$U90*E86*0.024*Data!F$18*(100%+Data!$B$152))</f>
        <v/>
      </c>
      <c r="AP86" s="24" t="str">
        <f>IF($B86="","",'3 INPUT SAP DATA'!$U90*F86*0.024*Data!G$18*(100%+Data!$B$152))</f>
        <v/>
      </c>
      <c r="AQ86" s="24" t="str">
        <f>IF($B86="","",'3 INPUT SAP DATA'!$U90*G86*0.024*Data!H$18*(100%+Data!$B$152))</f>
        <v/>
      </c>
      <c r="AR86" s="24" t="str">
        <f>IF($B86="","",'3 INPUT SAP DATA'!$U90*H86*0.024*Data!I$18*(100%+Data!$B$152))</f>
        <v/>
      </c>
      <c r="AS86" s="24" t="str">
        <f>IF($B86="","",'3 INPUT SAP DATA'!$U90*I86*0.024*Data!J$18*(100%+Data!$B$152))</f>
        <v/>
      </c>
      <c r="AT86" s="24" t="str">
        <f>IF($B86="","",'3 INPUT SAP DATA'!$U90*J86*0.024*Data!K$18*(100%+Data!$B$152))</f>
        <v/>
      </c>
      <c r="AU86" s="24" t="str">
        <f>IF($B86="","",'3 INPUT SAP DATA'!$U90*K86*0.024*Data!L$18*(100%+Data!$B$152))</f>
        <v/>
      </c>
      <c r="AV86" s="24" t="str">
        <f>IF($B86="","",'3 INPUT SAP DATA'!$U90*L86*0.024*Data!M$18*(100%+Data!$B$152))</f>
        <v/>
      </c>
      <c r="AW86" s="24" t="str">
        <f>IF($B86="","",'3 INPUT SAP DATA'!$U90*M86*0.024*Data!N$18*(100%+Data!$B$152))</f>
        <v/>
      </c>
      <c r="AX86" s="24" t="str">
        <f>IF($B86="","",'3 INPUT SAP DATA'!$U90*N86*0.024*Data!O$18*(100%+Data!$B$152))</f>
        <v/>
      </c>
      <c r="AY86" s="24" t="str">
        <f>IF($B86="","",'3 INPUT SAP DATA'!V90*0.024*Data!D$18*Utilisation!BK86)</f>
        <v/>
      </c>
      <c r="AZ86" s="24" t="str">
        <f>IF($B86="","",'3 INPUT SAP DATA'!W90*0.024*Data!E$18*Utilisation!BL86)</f>
        <v/>
      </c>
      <c r="BA86" s="24" t="str">
        <f>IF($B86="","",'3 INPUT SAP DATA'!X90*0.024*Data!F$18*Utilisation!BM86)</f>
        <v/>
      </c>
      <c r="BB86" s="24" t="str">
        <f>IF($B86="","",'3 INPUT SAP DATA'!Y90*0.024*Data!G$18*Utilisation!BN86)</f>
        <v/>
      </c>
      <c r="BC86" s="24" t="str">
        <f>IF($B86="","",'3 INPUT SAP DATA'!Z90*0.024*Data!H$18*Utilisation!BO86)</f>
        <v/>
      </c>
      <c r="BD86" s="24" t="str">
        <f>IF($B86="","",'3 INPUT SAP DATA'!AA90*0.024*Data!I$18*Utilisation!BP86)</f>
        <v/>
      </c>
      <c r="BE86" s="24" t="str">
        <f>IF($B86="","",'3 INPUT SAP DATA'!AB90*0.024*Data!J$18*Utilisation!BQ86)</f>
        <v/>
      </c>
      <c r="BF86" s="24" t="str">
        <f>IF($B86="","",'3 INPUT SAP DATA'!AC90*0.024*Data!K$18*Utilisation!BR86)</f>
        <v/>
      </c>
      <c r="BG86" s="24" t="str">
        <f>IF($B86="","",'3 INPUT SAP DATA'!AD90*0.024*Data!L$18*Utilisation!BS86)</f>
        <v/>
      </c>
      <c r="BH86" s="24" t="str">
        <f>IF($B86="","",'3 INPUT SAP DATA'!AE90*0.024*Data!M$18*Utilisation!BT86)</f>
        <v/>
      </c>
      <c r="BI86" s="24" t="str">
        <f>IF($B86="","",'3 INPUT SAP DATA'!AF90*0.024*Data!N$18*Utilisation!BU86)</f>
        <v/>
      </c>
      <c r="BJ86" s="24" t="str">
        <f>IF($B86="","",'3 INPUT SAP DATA'!AG90*0.024*Data!O$18*Utilisation!BV86)</f>
        <v/>
      </c>
      <c r="BK86" s="24" t="str">
        <f>IF($B86="","",IHG!CI87*0.024*Data!D$18*Utilisation!BK86)</f>
        <v/>
      </c>
      <c r="BL86" s="24" t="str">
        <f>IF($B86="","",IHG!CJ87*0.024*Data!E$18*Utilisation!BL86)</f>
        <v/>
      </c>
      <c r="BM86" s="24" t="str">
        <f>IF($B86="","",IHG!CK87*0.024*Data!F$18*Utilisation!BM86)</f>
        <v/>
      </c>
      <c r="BN86" s="24" t="str">
        <f>IF($B86="","",IHG!CL87*0.024*Data!G$18*Utilisation!BN86)</f>
        <v/>
      </c>
      <c r="BO86" s="24" t="str">
        <f>IF($B86="","",IHG!CM87*0.024*Data!H$18*Utilisation!BO86)</f>
        <v/>
      </c>
      <c r="BP86" s="24" t="str">
        <f>IF($B86="","",IHG!CN87*0.024*Data!I$18*Utilisation!BP86)</f>
        <v/>
      </c>
      <c r="BQ86" s="24" t="str">
        <f>IF($B86="","",IHG!CO87*0.024*Data!J$18*Utilisation!BQ86)</f>
        <v/>
      </c>
      <c r="BR86" s="24" t="str">
        <f>IF($B86="","",IHG!CP87*0.024*Data!K$18*Utilisation!BR86)</f>
        <v/>
      </c>
      <c r="BS86" s="24" t="str">
        <f>IF($B86="","",IHG!CQ87*0.024*Data!L$18*Utilisation!BS86)</f>
        <v/>
      </c>
      <c r="BT86" s="24" t="str">
        <f>IF($B86="","",IHG!CR87*0.024*Data!M$18*Utilisation!BT86)</f>
        <v/>
      </c>
      <c r="BU86" s="24" t="str">
        <f>IF($B86="","",IHG!CS87*0.024*Data!N$18*Utilisation!BU86)</f>
        <v/>
      </c>
      <c r="BV86" s="24" t="str">
        <f>IF($B86="","",IHG!CT87*0.024*Data!O$18*Utilisation!BV86)</f>
        <v/>
      </c>
      <c r="BW86" s="24" t="str">
        <f t="shared" si="206"/>
        <v/>
      </c>
      <c r="BX86" s="24" t="str">
        <f t="shared" si="207"/>
        <v/>
      </c>
      <c r="BY86" s="24" t="str">
        <f t="shared" si="208"/>
        <v/>
      </c>
      <c r="BZ86" s="24" t="str">
        <f t="shared" si="209"/>
        <v/>
      </c>
      <c r="CA86" s="24" t="str">
        <f t="shared" si="210"/>
        <v/>
      </c>
      <c r="CB86" s="24" t="str">
        <f t="shared" si="211"/>
        <v/>
      </c>
      <c r="CC86" s="24" t="str">
        <f t="shared" si="212"/>
        <v/>
      </c>
      <c r="CD86" s="24" t="str">
        <f t="shared" si="213"/>
        <v/>
      </c>
      <c r="CE86" s="24" t="str">
        <f t="shared" si="214"/>
        <v/>
      </c>
      <c r="CF86" s="24" t="str">
        <f t="shared" si="215"/>
        <v/>
      </c>
      <c r="CG86" s="24" t="str">
        <f t="shared" si="216"/>
        <v/>
      </c>
      <c r="CH86" s="24" t="str">
        <f t="shared" si="217"/>
        <v/>
      </c>
      <c r="CI86" s="36"/>
      <c r="CJ86" s="85" t="str">
        <f>IF($B86="","",IF(BW86&lt;(SUM($BW86:$CH86)*Data!$B$170),Data!$B$171,100%))</f>
        <v/>
      </c>
      <c r="CK86" s="85" t="str">
        <f>IF($B86="","",IF(BX86&lt;(SUM($BW86:$CH86)*Data!$B$170),Data!$B$171,100%))</f>
        <v/>
      </c>
      <c r="CL86" s="85" t="str">
        <f>IF($B86="","",IF(BY86&lt;(SUM($BW86:$CH86)*Data!$B$170),Data!$B$171,100%))</f>
        <v/>
      </c>
      <c r="CM86" s="85" t="str">
        <f>IF($B86="","",IF(BZ86&lt;(SUM($BW86:$CH86)*Data!$B$170),Data!$B$171,100%))</f>
        <v/>
      </c>
      <c r="CN86" s="85" t="str">
        <f>IF($B86="","",IF(CA86&lt;(SUM($BW86:$CH86)*Data!$B$170),Data!$B$171,100%))</f>
        <v/>
      </c>
      <c r="CO86" s="85" t="str">
        <f>IF($B86="","",IF(CB86&lt;(SUM($BW86:$CH86)*Data!$B$170),Data!$B$171,100%))</f>
        <v/>
      </c>
      <c r="CP86" s="85" t="str">
        <f>IF($B86="","",IF(CC86&lt;(SUM($BW86:$CH86)*Data!$B$170),Data!$B$171,100%))</f>
        <v/>
      </c>
      <c r="CQ86" s="85" t="str">
        <f>IF($B86="","",IF(CD86&lt;(SUM($BW86:$CH86)*Data!$B$170),Data!$B$171,100%))</f>
        <v/>
      </c>
      <c r="CR86" s="85" t="str">
        <f>IF($B86="","",IF(CE86&lt;(SUM($BW86:$CH86)*Data!$B$170),Data!$B$171,100%))</f>
        <v/>
      </c>
      <c r="CS86" s="85" t="str">
        <f>IF($B86="","",IF(CF86&lt;(SUM($BW86:$CH86)*Data!$B$170),Data!$B$171,100%))</f>
        <v/>
      </c>
      <c r="CT86" s="85" t="str">
        <f>IF($B86="","",IF(CG86&lt;(SUM($BW86:$CH86)*Data!$B$170),Data!$B$171,100%))</f>
        <v/>
      </c>
      <c r="CU86" s="85" t="str">
        <f>IF($B86="","",IF(CH86&lt;(SUM($BW86:$CH86)*Data!$B$170),Data!$B$171,100%))</f>
        <v/>
      </c>
      <c r="CV86" s="39"/>
      <c r="CW86" s="24" t="str">
        <f t="shared" si="218"/>
        <v/>
      </c>
      <c r="CX86" s="24" t="str">
        <f t="shared" si="219"/>
        <v/>
      </c>
      <c r="CY86" s="24" t="str">
        <f t="shared" si="220"/>
        <v/>
      </c>
      <c r="CZ86" s="24" t="str">
        <f t="shared" si="221"/>
        <v/>
      </c>
      <c r="DA86" s="24" t="str">
        <f t="shared" si="222"/>
        <v/>
      </c>
      <c r="DB86" s="24" t="str">
        <f t="shared" si="223"/>
        <v/>
      </c>
      <c r="DC86" s="24" t="str">
        <f t="shared" si="224"/>
        <v/>
      </c>
      <c r="DD86" s="24" t="str">
        <f t="shared" si="225"/>
        <v/>
      </c>
      <c r="DE86" s="24" t="str">
        <f t="shared" si="226"/>
        <v/>
      </c>
      <c r="DF86" s="24" t="str">
        <f t="shared" si="227"/>
        <v/>
      </c>
      <c r="DG86" s="24" t="str">
        <f t="shared" si="228"/>
        <v/>
      </c>
      <c r="DH86" s="24" t="str">
        <f t="shared" si="229"/>
        <v/>
      </c>
      <c r="DI86" s="24" t="str">
        <f t="shared" si="230"/>
        <v/>
      </c>
      <c r="DJ86" s="24" t="str">
        <f t="shared" si="231"/>
        <v/>
      </c>
      <c r="DK86" s="24" t="str">
        <f t="shared" si="232"/>
        <v/>
      </c>
      <c r="DL86" s="24" t="str">
        <f t="shared" si="233"/>
        <v/>
      </c>
      <c r="DM86" s="24" t="str">
        <f t="shared" si="234"/>
        <v/>
      </c>
      <c r="DN86" s="24" t="str">
        <f t="shared" si="235"/>
        <v/>
      </c>
      <c r="DO86" s="24" t="str">
        <f t="shared" si="236"/>
        <v/>
      </c>
      <c r="DP86" s="24" t="str">
        <f t="shared" si="237"/>
        <v/>
      </c>
      <c r="DQ86" s="24" t="str">
        <f t="shared" si="238"/>
        <v/>
      </c>
      <c r="DR86" s="24" t="str">
        <f t="shared" si="239"/>
        <v/>
      </c>
      <c r="DS86" s="24" t="str">
        <f t="shared" si="240"/>
        <v/>
      </c>
      <c r="DT86" s="24" t="str">
        <f t="shared" si="241"/>
        <v/>
      </c>
      <c r="DU86" s="24" t="str">
        <f t="shared" si="242"/>
        <v/>
      </c>
      <c r="DV86" s="24" t="str">
        <f t="shared" si="243"/>
        <v/>
      </c>
      <c r="DW86" s="24" t="str">
        <f t="shared" si="244"/>
        <v/>
      </c>
      <c r="DX86" s="24" t="str">
        <f t="shared" si="245"/>
        <v/>
      </c>
      <c r="DY86" s="24" t="str">
        <f t="shared" si="246"/>
        <v/>
      </c>
      <c r="DZ86" s="24" t="str">
        <f t="shared" si="247"/>
        <v/>
      </c>
      <c r="EA86" s="24" t="str">
        <f t="shared" si="248"/>
        <v/>
      </c>
      <c r="EB86" s="24" t="str">
        <f t="shared" si="249"/>
        <v/>
      </c>
      <c r="EC86" s="24" t="str">
        <f t="shared" si="250"/>
        <v/>
      </c>
      <c r="ED86" s="24" t="str">
        <f t="shared" si="251"/>
        <v/>
      </c>
      <c r="EE86" s="24" t="str">
        <f t="shared" si="252"/>
        <v/>
      </c>
      <c r="EF86" s="24" t="str">
        <f t="shared" si="253"/>
        <v/>
      </c>
      <c r="EG86" s="24" t="str">
        <f t="shared" si="256"/>
        <v/>
      </c>
      <c r="EH86" s="24" t="str">
        <f t="shared" si="257"/>
        <v/>
      </c>
      <c r="EI86" s="85" t="str">
        <f t="shared" si="169"/>
        <v/>
      </c>
      <c r="EJ86" s="85" t="str">
        <f>IF($B86="","",MAX(0,EI86-Data!$B$166))</f>
        <v/>
      </c>
      <c r="EK86" s="88" t="str">
        <f>IF($B86="","",IF($EJ86&gt;0,
AY86*($EG86*Data!$B$166/$EH86),
AY86))</f>
        <v/>
      </c>
      <c r="EL86" s="88" t="str">
        <f>IF($B86="","",IF($EJ86&gt;0,
AZ86*($EG86*Data!$B$166/$EH86),
AZ86))</f>
        <v/>
      </c>
      <c r="EM86" s="88" t="str">
        <f>IF($B86="","",IF($EJ86&gt;0,
BA86*($EG86*Data!$B$166/$EH86),
BA86))</f>
        <v/>
      </c>
      <c r="EN86" s="88" t="str">
        <f>IF($B86="","",IF($EJ86&gt;0,
BB86*($EG86*Data!$B$166/$EH86),
BB86))</f>
        <v/>
      </c>
      <c r="EO86" s="88" t="str">
        <f>IF($B86="","",IF($EJ86&gt;0,
BC86*($EG86*Data!$B$166/$EH86),
BC86))</f>
        <v/>
      </c>
      <c r="EP86" s="88" t="str">
        <f>IF($B86="","",IF($EJ86&gt;0,
BD86*($EG86*Data!$B$166/$EH86),
BD86))</f>
        <v/>
      </c>
      <c r="EQ86" s="88" t="str">
        <f>IF($B86="","",IF($EJ86&gt;0,
BE86*($EG86*Data!$B$166/$EH86),
BE86))</f>
        <v/>
      </c>
      <c r="ER86" s="88" t="str">
        <f>IF($B86="","",IF($EJ86&gt;0,
BF86*($EG86*Data!$B$166/$EH86),
BF86))</f>
        <v/>
      </c>
      <c r="ES86" s="88" t="str">
        <f>IF($B86="","",IF($EJ86&gt;0,
BG86*($EG86*Data!$B$166/$EH86),
BG86))</f>
        <v/>
      </c>
      <c r="ET86" s="88" t="str">
        <f>IF($B86="","",IF($EJ86&gt;0,
BH86*($EG86*Data!$B$166/$EH86),
BH86))</f>
        <v/>
      </c>
      <c r="EU86" s="88" t="str">
        <f>IF($B86="","",IF($EJ86&gt;0,
BI86*($EG86*Data!$B$166/$EH86),
BI86))</f>
        <v/>
      </c>
      <c r="EV86" s="88" t="str">
        <f>IF($B86="","",IF($EJ86&gt;0,
BJ86*($EG86*Data!$B$166/$EH86),
BJ86))</f>
        <v/>
      </c>
      <c r="EW86" s="88" t="str">
        <f t="shared" si="254"/>
        <v/>
      </c>
      <c r="EX86" s="85" t="str">
        <f t="shared" si="255"/>
        <v/>
      </c>
      <c r="EY86" s="24" t="str">
        <f t="shared" si="170"/>
        <v/>
      </c>
      <c r="EZ86" s="24" t="str">
        <f t="shared" si="171"/>
        <v/>
      </c>
      <c r="FA86" s="24" t="str">
        <f t="shared" si="172"/>
        <v/>
      </c>
      <c r="FB86" s="24" t="str">
        <f t="shared" si="173"/>
        <v/>
      </c>
      <c r="FC86" s="24" t="str">
        <f t="shared" si="174"/>
        <v/>
      </c>
      <c r="FD86" s="24" t="str">
        <f t="shared" si="175"/>
        <v/>
      </c>
      <c r="FE86" s="24" t="str">
        <f t="shared" si="176"/>
        <v/>
      </c>
      <c r="FF86" s="24" t="str">
        <f t="shared" si="177"/>
        <v/>
      </c>
      <c r="FG86" s="24" t="str">
        <f t="shared" si="178"/>
        <v/>
      </c>
      <c r="FH86" s="24" t="str">
        <f t="shared" si="179"/>
        <v/>
      </c>
      <c r="FI86" s="24" t="str">
        <f t="shared" si="180"/>
        <v/>
      </c>
      <c r="FJ86" s="24" t="str">
        <f t="shared" si="181"/>
        <v/>
      </c>
      <c r="FK86" s="24" t="str">
        <f t="shared" si="182"/>
        <v/>
      </c>
      <c r="FL86" s="24" t="str">
        <f t="shared" si="183"/>
        <v/>
      </c>
      <c r="FM86" s="24" t="str">
        <f t="shared" si="184"/>
        <v/>
      </c>
      <c r="FN86" s="24" t="str">
        <f t="shared" si="185"/>
        <v/>
      </c>
      <c r="FO86" s="24" t="str">
        <f t="shared" si="186"/>
        <v/>
      </c>
      <c r="FP86" s="24" t="str">
        <f t="shared" si="187"/>
        <v/>
      </c>
      <c r="FQ86" s="24" t="str">
        <f t="shared" si="188"/>
        <v/>
      </c>
      <c r="FR86" s="24" t="str">
        <f t="shared" si="189"/>
        <v/>
      </c>
      <c r="FS86" s="24" t="str">
        <f t="shared" si="190"/>
        <v/>
      </c>
      <c r="FT86" s="24" t="str">
        <f t="shared" si="191"/>
        <v/>
      </c>
      <c r="FU86" s="24" t="str">
        <f t="shared" si="192"/>
        <v/>
      </c>
      <c r="FV86" s="24" t="str">
        <f t="shared" si="193"/>
        <v/>
      </c>
      <c r="FW86" s="24" t="str">
        <f t="shared" si="194"/>
        <v/>
      </c>
      <c r="FX86" s="24" t="str">
        <f t="shared" si="195"/>
        <v/>
      </c>
      <c r="FY86" s="24" t="str">
        <f t="shared" si="196"/>
        <v/>
      </c>
      <c r="FZ86" s="24" t="str">
        <f t="shared" si="197"/>
        <v/>
      </c>
      <c r="GA86" s="24" t="str">
        <f t="shared" si="198"/>
        <v/>
      </c>
      <c r="GB86" s="24" t="str">
        <f t="shared" si="199"/>
        <v/>
      </c>
      <c r="GC86" s="24" t="str">
        <f t="shared" si="200"/>
        <v/>
      </c>
      <c r="GD86" s="24" t="str">
        <f t="shared" si="201"/>
        <v/>
      </c>
      <c r="GE86" s="24" t="str">
        <f t="shared" si="202"/>
        <v/>
      </c>
      <c r="GF86" s="24" t="str">
        <f t="shared" si="203"/>
        <v/>
      </c>
      <c r="GG86" s="24" t="str">
        <f t="shared" si="204"/>
        <v/>
      </c>
      <c r="GH86" s="24" t="str">
        <f t="shared" si="205"/>
        <v/>
      </c>
    </row>
    <row r="87" spans="2:190" s="17" customFormat="1" ht="19.899999999999999" customHeight="1">
      <c r="B87" s="16" t="str">
        <f>IF('3 INPUT SAP DATA'!H91="","",'3 INPUT SAP DATA'!H91)</f>
        <v/>
      </c>
      <c r="C87" s="176" t="str">
        <f>IF($B87="", "", Data!D$22 - INDEX(SAP10TableU1, MATCH('3 INPUT SAP DATA'!$C$6, Data!$C$26:$C$47, 0), MATCH(SHD!BW$8, Data!$D$25:$O$25, 0)))</f>
        <v/>
      </c>
      <c r="D87" s="176" t="str">
        <f>IF($B87="", "", Data!E$22 - INDEX(SAP10TableU1, MATCH('3 INPUT SAP DATA'!$C$6, Data!$C$26:$C$47, 0), MATCH(SHD!BX$8, Data!$D$25:$O$25, 0)))</f>
        <v/>
      </c>
      <c r="E87" s="176" t="str">
        <f>IF($B87="", "", Data!F$22 - INDEX(SAP10TableU1, MATCH('3 INPUT SAP DATA'!$C$6, Data!$C$26:$C$47, 0), MATCH(SHD!BY$8, Data!$D$25:$O$25, 0)))</f>
        <v/>
      </c>
      <c r="F87" s="176" t="str">
        <f>IF($B87="", "", Data!G$22 - INDEX(SAP10TableU1, MATCH('3 INPUT SAP DATA'!$C$6, Data!$C$26:$C$47, 0), MATCH(SHD!BZ$8, Data!$D$25:$O$25, 0)))</f>
        <v/>
      </c>
      <c r="G87" s="176" t="str">
        <f>IF($B87="", "", Data!H$22 - INDEX(SAP10TableU1, MATCH('3 INPUT SAP DATA'!$C$6, Data!$C$26:$C$47, 0), MATCH(SHD!CA$8, Data!$D$25:$O$25, 0)))</f>
        <v/>
      </c>
      <c r="H87" s="176" t="str">
        <f>IF($B87="", "", Data!I$22 - INDEX(SAP10TableU1, MATCH('3 INPUT SAP DATA'!$C$6, Data!$C$26:$C$47, 0), MATCH(SHD!CB$8, Data!$D$25:$O$25, 0)))</f>
        <v/>
      </c>
      <c r="I87" s="176" t="str">
        <f>IF($B87="", "", Data!J$22 - INDEX(SAP10TableU1, MATCH('3 INPUT SAP DATA'!$C$6, Data!$C$26:$C$47, 0), MATCH(SHD!CC$8, Data!$D$25:$O$25, 0)))</f>
        <v/>
      </c>
      <c r="J87" s="176" t="str">
        <f>IF($B87="", "", Data!K$22 - INDEX(SAP10TableU1, MATCH('3 INPUT SAP DATA'!$C$6, Data!$C$26:$C$47, 0), MATCH(SHD!CD$8, Data!$D$25:$O$25, 0)))</f>
        <v/>
      </c>
      <c r="K87" s="176" t="str">
        <f>IF($B87="", "", Data!L$22 - INDEX(SAP10TableU1, MATCH('3 INPUT SAP DATA'!$C$6, Data!$C$26:$C$47, 0), MATCH(SHD!CE$8, Data!$D$25:$O$25, 0)))</f>
        <v/>
      </c>
      <c r="L87" s="176" t="str">
        <f>IF($B87="", "", Data!M$22 - INDEX(SAP10TableU1, MATCH('3 INPUT SAP DATA'!$C$6, Data!$C$26:$C$47, 0), MATCH(SHD!CF$8, Data!$D$25:$O$25, 0)))</f>
        <v/>
      </c>
      <c r="M87" s="176" t="str">
        <f>IF($B87="", "", Data!N$22 - INDEX(SAP10TableU1, MATCH('3 INPUT SAP DATA'!$C$6, Data!$C$26:$C$47, 0), MATCH(SHD!CG$8, Data!$D$25:$O$25, 0)))</f>
        <v/>
      </c>
      <c r="N87" s="176" t="str">
        <f>IF($B87="", "", Data!O$22 - INDEX(SAP10TableU1, MATCH('3 INPUT SAP DATA'!$C$6, Data!$C$26:$C$47, 0), MATCH(SHD!CH$8, Data!$D$25:$O$25, 0)))</f>
        <v/>
      </c>
      <c r="O87" s="24" t="str">
        <f>IF($B87="","",'Infiltration &amp; Ventilation'!H87*0.33*'Infiltration &amp; Ventilation'!$D87*C87*0.024*Data!D$18)</f>
        <v/>
      </c>
      <c r="P87" s="24" t="str">
        <f>IF($B87="","",'Infiltration &amp; Ventilation'!I87*0.33*'Infiltration &amp; Ventilation'!$D87*D87*0.024*Data!E$18)</f>
        <v/>
      </c>
      <c r="Q87" s="24" t="str">
        <f>IF($B87="","",'Infiltration &amp; Ventilation'!J87*0.33*'Infiltration &amp; Ventilation'!$D87*E87*0.024*Data!F$18)</f>
        <v/>
      </c>
      <c r="R87" s="24" t="str">
        <f>IF($B87="","",'Infiltration &amp; Ventilation'!K87*0.33*'Infiltration &amp; Ventilation'!$D87*F87*0.024*Data!G$18)</f>
        <v/>
      </c>
      <c r="S87" s="24" t="str">
        <f>IF($B87="","",'Infiltration &amp; Ventilation'!L87*0.33*'Infiltration &amp; Ventilation'!$D87*G87*0.024*Data!H$18)</f>
        <v/>
      </c>
      <c r="T87" s="24" t="str">
        <f>IF($B87="","",'Infiltration &amp; Ventilation'!M87*0.33*'Infiltration &amp; Ventilation'!$D87*H87*0.024*Data!I$18)</f>
        <v/>
      </c>
      <c r="U87" s="24" t="str">
        <f>IF($B87="","",'Infiltration &amp; Ventilation'!N87*0.33*'Infiltration &amp; Ventilation'!$D87*I87*0.024*Data!J$18)</f>
        <v/>
      </c>
      <c r="V87" s="24" t="str">
        <f>IF($B87="","",'Infiltration &amp; Ventilation'!O87*0.33*'Infiltration &amp; Ventilation'!$D87*J87*0.024*Data!K$18)</f>
        <v/>
      </c>
      <c r="W87" s="24" t="str">
        <f>IF($B87="","",'Infiltration &amp; Ventilation'!P87*0.33*'Infiltration &amp; Ventilation'!$D87*K87*0.024*Data!L$18)</f>
        <v/>
      </c>
      <c r="X87" s="24" t="str">
        <f>IF($B87="","",'Infiltration &amp; Ventilation'!Q87*0.33*'Infiltration &amp; Ventilation'!$D87*L87*0.024*Data!M$18)</f>
        <v/>
      </c>
      <c r="Y87" s="24" t="str">
        <f>IF($B87="","",'Infiltration &amp; Ventilation'!R87*0.33*'Infiltration &amp; Ventilation'!$D87*M87*0.024*Data!N$18)</f>
        <v/>
      </c>
      <c r="Z87" s="24" t="str">
        <f>IF($B87="","",'Infiltration &amp; Ventilation'!S87*0.33*'Infiltration &amp; Ventilation'!$D87*N87*0.024*Data!O$18)</f>
        <v/>
      </c>
      <c r="AA87" s="24" t="str">
        <f>IF($B87="","",'Infiltration &amp; Ventilation'!T87*0.33*'Infiltration &amp; Ventilation'!$D87*C87*0.024*Data!D$18*(100%+Data!$B$162))</f>
        <v/>
      </c>
      <c r="AB87" s="24" t="str">
        <f>IF($B87="","",'Infiltration &amp; Ventilation'!U87*0.33*'Infiltration &amp; Ventilation'!$D87*D87*0.024*Data!E$18*(100%+Data!$B$162))</f>
        <v/>
      </c>
      <c r="AC87" s="24" t="str">
        <f>IF($B87="","",'Infiltration &amp; Ventilation'!V87*0.33*'Infiltration &amp; Ventilation'!$D87*E87*0.024*Data!F$18*(100%+Data!$B$162))</f>
        <v/>
      </c>
      <c r="AD87" s="24" t="str">
        <f>IF($B87="","",'Infiltration &amp; Ventilation'!W87*0.33*'Infiltration &amp; Ventilation'!$D87*F87*0.024*Data!G$18*(100%+Data!$B$162))</f>
        <v/>
      </c>
      <c r="AE87" s="24" t="str">
        <f>IF($B87="","",'Infiltration &amp; Ventilation'!X87*0.33*'Infiltration &amp; Ventilation'!$D87*G87*0.024*Data!H$18*(100%+Data!$B$162))</f>
        <v/>
      </c>
      <c r="AF87" s="24" t="str">
        <f>IF($B87="","",'Infiltration &amp; Ventilation'!Y87*0.33*'Infiltration &amp; Ventilation'!$D87*H87*0.024*Data!I$18*(100%+Data!$B$162))</f>
        <v/>
      </c>
      <c r="AG87" s="24" t="str">
        <f>IF($B87="","",'Infiltration &amp; Ventilation'!Z87*0.33*'Infiltration &amp; Ventilation'!$D87*I87*0.024*Data!J$18*(100%+Data!$B$162))</f>
        <v/>
      </c>
      <c r="AH87" s="24" t="str">
        <f>IF($B87="","",'Infiltration &amp; Ventilation'!AA87*0.33*'Infiltration &amp; Ventilation'!$D87*J87*0.024*Data!K$18*(100%+Data!$B$162))</f>
        <v/>
      </c>
      <c r="AI87" s="24" t="str">
        <f>IF($B87="","",'Infiltration &amp; Ventilation'!AB87*0.33*'Infiltration &amp; Ventilation'!$D87*K87*0.024*Data!L$18*(100%+Data!$B$162))</f>
        <v/>
      </c>
      <c r="AJ87" s="24" t="str">
        <f>IF($B87="","",'Infiltration &amp; Ventilation'!AC87*0.33*'Infiltration &amp; Ventilation'!$D87*L87*0.024*Data!M$18*(100%+Data!$B$162))</f>
        <v/>
      </c>
      <c r="AK87" s="24" t="str">
        <f>IF($B87="","",'Infiltration &amp; Ventilation'!AD87*0.33*'Infiltration &amp; Ventilation'!$D87*M87*0.024*Data!N$18*(100%+Data!$B$162))</f>
        <v/>
      </c>
      <c r="AL87" s="24" t="str">
        <f>IF($B87="","",'Infiltration &amp; Ventilation'!AE87*0.33*'Infiltration &amp; Ventilation'!$D87*N87*0.024*Data!O$18*(100%+Data!$B$162))</f>
        <v/>
      </c>
      <c r="AM87" s="24" t="str">
        <f>IF($B87="","",'3 INPUT SAP DATA'!$U91*C87*0.024*Data!D$18*(100%+Data!$B$152))</f>
        <v/>
      </c>
      <c r="AN87" s="24" t="str">
        <f>IF($B87="","",'3 INPUT SAP DATA'!$U91*D87*0.024*Data!E$18*(100%+Data!$B$152))</f>
        <v/>
      </c>
      <c r="AO87" s="24" t="str">
        <f>IF($B87="","",'3 INPUT SAP DATA'!$U91*E87*0.024*Data!F$18*(100%+Data!$B$152))</f>
        <v/>
      </c>
      <c r="AP87" s="24" t="str">
        <f>IF($B87="","",'3 INPUT SAP DATA'!$U91*F87*0.024*Data!G$18*(100%+Data!$B$152))</f>
        <v/>
      </c>
      <c r="AQ87" s="24" t="str">
        <f>IF($B87="","",'3 INPUT SAP DATA'!$U91*G87*0.024*Data!H$18*(100%+Data!$B$152))</f>
        <v/>
      </c>
      <c r="AR87" s="24" t="str">
        <f>IF($B87="","",'3 INPUT SAP DATA'!$U91*H87*0.024*Data!I$18*(100%+Data!$B$152))</f>
        <v/>
      </c>
      <c r="AS87" s="24" t="str">
        <f>IF($B87="","",'3 INPUT SAP DATA'!$U91*I87*0.024*Data!J$18*(100%+Data!$B$152))</f>
        <v/>
      </c>
      <c r="AT87" s="24" t="str">
        <f>IF($B87="","",'3 INPUT SAP DATA'!$U91*J87*0.024*Data!K$18*(100%+Data!$B$152))</f>
        <v/>
      </c>
      <c r="AU87" s="24" t="str">
        <f>IF($B87="","",'3 INPUT SAP DATA'!$U91*K87*0.024*Data!L$18*(100%+Data!$B$152))</f>
        <v/>
      </c>
      <c r="AV87" s="24" t="str">
        <f>IF($B87="","",'3 INPUT SAP DATA'!$U91*L87*0.024*Data!M$18*(100%+Data!$B$152))</f>
        <v/>
      </c>
      <c r="AW87" s="24" t="str">
        <f>IF($B87="","",'3 INPUT SAP DATA'!$U91*M87*0.024*Data!N$18*(100%+Data!$B$152))</f>
        <v/>
      </c>
      <c r="AX87" s="24" t="str">
        <f>IF($B87="","",'3 INPUT SAP DATA'!$U91*N87*0.024*Data!O$18*(100%+Data!$B$152))</f>
        <v/>
      </c>
      <c r="AY87" s="24" t="str">
        <f>IF($B87="","",'3 INPUT SAP DATA'!V91*0.024*Data!D$18*Utilisation!BK87)</f>
        <v/>
      </c>
      <c r="AZ87" s="24" t="str">
        <f>IF($B87="","",'3 INPUT SAP DATA'!W91*0.024*Data!E$18*Utilisation!BL87)</f>
        <v/>
      </c>
      <c r="BA87" s="24" t="str">
        <f>IF($B87="","",'3 INPUT SAP DATA'!X91*0.024*Data!F$18*Utilisation!BM87)</f>
        <v/>
      </c>
      <c r="BB87" s="24" t="str">
        <f>IF($B87="","",'3 INPUT SAP DATA'!Y91*0.024*Data!G$18*Utilisation!BN87)</f>
        <v/>
      </c>
      <c r="BC87" s="24" t="str">
        <f>IF($B87="","",'3 INPUT SAP DATA'!Z91*0.024*Data!H$18*Utilisation!BO87)</f>
        <v/>
      </c>
      <c r="BD87" s="24" t="str">
        <f>IF($B87="","",'3 INPUT SAP DATA'!AA91*0.024*Data!I$18*Utilisation!BP87)</f>
        <v/>
      </c>
      <c r="BE87" s="24" t="str">
        <f>IF($B87="","",'3 INPUT SAP DATA'!AB91*0.024*Data!J$18*Utilisation!BQ87)</f>
        <v/>
      </c>
      <c r="BF87" s="24" t="str">
        <f>IF($B87="","",'3 INPUT SAP DATA'!AC91*0.024*Data!K$18*Utilisation!BR87)</f>
        <v/>
      </c>
      <c r="BG87" s="24" t="str">
        <f>IF($B87="","",'3 INPUT SAP DATA'!AD91*0.024*Data!L$18*Utilisation!BS87)</f>
        <v/>
      </c>
      <c r="BH87" s="24" t="str">
        <f>IF($B87="","",'3 INPUT SAP DATA'!AE91*0.024*Data!M$18*Utilisation!BT87)</f>
        <v/>
      </c>
      <c r="BI87" s="24" t="str">
        <f>IF($B87="","",'3 INPUT SAP DATA'!AF91*0.024*Data!N$18*Utilisation!BU87)</f>
        <v/>
      </c>
      <c r="BJ87" s="24" t="str">
        <f>IF($B87="","",'3 INPUT SAP DATA'!AG91*0.024*Data!O$18*Utilisation!BV87)</f>
        <v/>
      </c>
      <c r="BK87" s="24" t="str">
        <f>IF($B87="","",IHG!CI88*0.024*Data!D$18*Utilisation!BK87)</f>
        <v/>
      </c>
      <c r="BL87" s="24" t="str">
        <f>IF($B87="","",IHG!CJ88*0.024*Data!E$18*Utilisation!BL87)</f>
        <v/>
      </c>
      <c r="BM87" s="24" t="str">
        <f>IF($B87="","",IHG!CK88*0.024*Data!F$18*Utilisation!BM87)</f>
        <v/>
      </c>
      <c r="BN87" s="24" t="str">
        <f>IF($B87="","",IHG!CL88*0.024*Data!G$18*Utilisation!BN87)</f>
        <v/>
      </c>
      <c r="BO87" s="24" t="str">
        <f>IF($B87="","",IHG!CM88*0.024*Data!H$18*Utilisation!BO87)</f>
        <v/>
      </c>
      <c r="BP87" s="24" t="str">
        <f>IF($B87="","",IHG!CN88*0.024*Data!I$18*Utilisation!BP87)</f>
        <v/>
      </c>
      <c r="BQ87" s="24" t="str">
        <f>IF($B87="","",IHG!CO88*0.024*Data!J$18*Utilisation!BQ87)</f>
        <v/>
      </c>
      <c r="BR87" s="24" t="str">
        <f>IF($B87="","",IHG!CP88*0.024*Data!K$18*Utilisation!BR87)</f>
        <v/>
      </c>
      <c r="BS87" s="24" t="str">
        <f>IF($B87="","",IHG!CQ88*0.024*Data!L$18*Utilisation!BS87)</f>
        <v/>
      </c>
      <c r="BT87" s="24" t="str">
        <f>IF($B87="","",IHG!CR88*0.024*Data!M$18*Utilisation!BT87)</f>
        <v/>
      </c>
      <c r="BU87" s="24" t="str">
        <f>IF($B87="","",IHG!CS88*0.024*Data!N$18*Utilisation!BU87)</f>
        <v/>
      </c>
      <c r="BV87" s="24" t="str">
        <f>IF($B87="","",IHG!CT88*0.024*Data!O$18*Utilisation!BV87)</f>
        <v/>
      </c>
      <c r="BW87" s="24" t="str">
        <f t="shared" si="206"/>
        <v/>
      </c>
      <c r="BX87" s="24" t="str">
        <f t="shared" si="207"/>
        <v/>
      </c>
      <c r="BY87" s="24" t="str">
        <f t="shared" si="208"/>
        <v/>
      </c>
      <c r="BZ87" s="24" t="str">
        <f t="shared" si="209"/>
        <v/>
      </c>
      <c r="CA87" s="24" t="str">
        <f t="shared" si="210"/>
        <v/>
      </c>
      <c r="CB87" s="24" t="str">
        <f t="shared" si="211"/>
        <v/>
      </c>
      <c r="CC87" s="24" t="str">
        <f t="shared" si="212"/>
        <v/>
      </c>
      <c r="CD87" s="24" t="str">
        <f t="shared" si="213"/>
        <v/>
      </c>
      <c r="CE87" s="24" t="str">
        <f t="shared" si="214"/>
        <v/>
      </c>
      <c r="CF87" s="24" t="str">
        <f t="shared" si="215"/>
        <v/>
      </c>
      <c r="CG87" s="24" t="str">
        <f t="shared" si="216"/>
        <v/>
      </c>
      <c r="CH87" s="24" t="str">
        <f t="shared" si="217"/>
        <v/>
      </c>
      <c r="CI87" s="36"/>
      <c r="CJ87" s="85" t="str">
        <f>IF($B87="","",IF(BW87&lt;(SUM($BW87:$CH87)*Data!$B$170),Data!$B$171,100%))</f>
        <v/>
      </c>
      <c r="CK87" s="85" t="str">
        <f>IF($B87="","",IF(BX87&lt;(SUM($BW87:$CH87)*Data!$B$170),Data!$B$171,100%))</f>
        <v/>
      </c>
      <c r="CL87" s="85" t="str">
        <f>IF($B87="","",IF(BY87&lt;(SUM($BW87:$CH87)*Data!$B$170),Data!$B$171,100%))</f>
        <v/>
      </c>
      <c r="CM87" s="85" t="str">
        <f>IF($B87="","",IF(BZ87&lt;(SUM($BW87:$CH87)*Data!$B$170),Data!$B$171,100%))</f>
        <v/>
      </c>
      <c r="CN87" s="85" t="str">
        <f>IF($B87="","",IF(CA87&lt;(SUM($BW87:$CH87)*Data!$B$170),Data!$B$171,100%))</f>
        <v/>
      </c>
      <c r="CO87" s="85" t="str">
        <f>IF($B87="","",IF(CB87&lt;(SUM($BW87:$CH87)*Data!$B$170),Data!$B$171,100%))</f>
        <v/>
      </c>
      <c r="CP87" s="85" t="str">
        <f>IF($B87="","",IF(CC87&lt;(SUM($BW87:$CH87)*Data!$B$170),Data!$B$171,100%))</f>
        <v/>
      </c>
      <c r="CQ87" s="85" t="str">
        <f>IF($B87="","",IF(CD87&lt;(SUM($BW87:$CH87)*Data!$B$170),Data!$B$171,100%))</f>
        <v/>
      </c>
      <c r="CR87" s="85" t="str">
        <f>IF($B87="","",IF(CE87&lt;(SUM($BW87:$CH87)*Data!$B$170),Data!$B$171,100%))</f>
        <v/>
      </c>
      <c r="CS87" s="85" t="str">
        <f>IF($B87="","",IF(CF87&lt;(SUM($BW87:$CH87)*Data!$B$170),Data!$B$171,100%))</f>
        <v/>
      </c>
      <c r="CT87" s="85" t="str">
        <f>IF($B87="","",IF(CG87&lt;(SUM($BW87:$CH87)*Data!$B$170),Data!$B$171,100%))</f>
        <v/>
      </c>
      <c r="CU87" s="85" t="str">
        <f>IF($B87="","",IF(CH87&lt;(SUM($BW87:$CH87)*Data!$B$170),Data!$B$171,100%))</f>
        <v/>
      </c>
      <c r="CV87" s="39"/>
      <c r="CW87" s="24" t="str">
        <f t="shared" si="218"/>
        <v/>
      </c>
      <c r="CX87" s="24" t="str">
        <f t="shared" si="219"/>
        <v/>
      </c>
      <c r="CY87" s="24" t="str">
        <f t="shared" si="220"/>
        <v/>
      </c>
      <c r="CZ87" s="24" t="str">
        <f t="shared" si="221"/>
        <v/>
      </c>
      <c r="DA87" s="24" t="str">
        <f t="shared" si="222"/>
        <v/>
      </c>
      <c r="DB87" s="24" t="str">
        <f t="shared" si="223"/>
        <v/>
      </c>
      <c r="DC87" s="24" t="str">
        <f t="shared" si="224"/>
        <v/>
      </c>
      <c r="DD87" s="24" t="str">
        <f t="shared" si="225"/>
        <v/>
      </c>
      <c r="DE87" s="24" t="str">
        <f t="shared" si="226"/>
        <v/>
      </c>
      <c r="DF87" s="24" t="str">
        <f t="shared" si="227"/>
        <v/>
      </c>
      <c r="DG87" s="24" t="str">
        <f t="shared" si="228"/>
        <v/>
      </c>
      <c r="DH87" s="24" t="str">
        <f t="shared" si="229"/>
        <v/>
      </c>
      <c r="DI87" s="24" t="str">
        <f t="shared" si="230"/>
        <v/>
      </c>
      <c r="DJ87" s="24" t="str">
        <f t="shared" si="231"/>
        <v/>
      </c>
      <c r="DK87" s="24" t="str">
        <f t="shared" si="232"/>
        <v/>
      </c>
      <c r="DL87" s="24" t="str">
        <f t="shared" si="233"/>
        <v/>
      </c>
      <c r="DM87" s="24" t="str">
        <f t="shared" si="234"/>
        <v/>
      </c>
      <c r="DN87" s="24" t="str">
        <f t="shared" si="235"/>
        <v/>
      </c>
      <c r="DO87" s="24" t="str">
        <f t="shared" si="236"/>
        <v/>
      </c>
      <c r="DP87" s="24" t="str">
        <f t="shared" si="237"/>
        <v/>
      </c>
      <c r="DQ87" s="24" t="str">
        <f t="shared" si="238"/>
        <v/>
      </c>
      <c r="DR87" s="24" t="str">
        <f t="shared" si="239"/>
        <v/>
      </c>
      <c r="DS87" s="24" t="str">
        <f t="shared" si="240"/>
        <v/>
      </c>
      <c r="DT87" s="24" t="str">
        <f t="shared" si="241"/>
        <v/>
      </c>
      <c r="DU87" s="24" t="str">
        <f t="shared" si="242"/>
        <v/>
      </c>
      <c r="DV87" s="24" t="str">
        <f t="shared" si="243"/>
        <v/>
      </c>
      <c r="DW87" s="24" t="str">
        <f t="shared" si="244"/>
        <v/>
      </c>
      <c r="DX87" s="24" t="str">
        <f t="shared" si="245"/>
        <v/>
      </c>
      <c r="DY87" s="24" t="str">
        <f t="shared" si="246"/>
        <v/>
      </c>
      <c r="DZ87" s="24" t="str">
        <f t="shared" si="247"/>
        <v/>
      </c>
      <c r="EA87" s="24" t="str">
        <f t="shared" si="248"/>
        <v/>
      </c>
      <c r="EB87" s="24" t="str">
        <f t="shared" si="249"/>
        <v/>
      </c>
      <c r="EC87" s="24" t="str">
        <f t="shared" si="250"/>
        <v/>
      </c>
      <c r="ED87" s="24" t="str">
        <f t="shared" si="251"/>
        <v/>
      </c>
      <c r="EE87" s="24" t="str">
        <f t="shared" si="252"/>
        <v/>
      </c>
      <c r="EF87" s="24" t="str">
        <f t="shared" si="253"/>
        <v/>
      </c>
      <c r="EG87" s="24" t="str">
        <f t="shared" si="256"/>
        <v/>
      </c>
      <c r="EH87" s="24" t="str">
        <f t="shared" si="257"/>
        <v/>
      </c>
      <c r="EI87" s="85" t="str">
        <f t="shared" si="169"/>
        <v/>
      </c>
      <c r="EJ87" s="85" t="str">
        <f>IF($B87="","",MAX(0,EI87-Data!$B$166))</f>
        <v/>
      </c>
      <c r="EK87" s="88" t="str">
        <f>IF($B87="","",IF($EJ87&gt;0,
AY87*($EG87*Data!$B$166/$EH87),
AY87))</f>
        <v/>
      </c>
      <c r="EL87" s="88" t="str">
        <f>IF($B87="","",IF($EJ87&gt;0,
AZ87*($EG87*Data!$B$166/$EH87),
AZ87))</f>
        <v/>
      </c>
      <c r="EM87" s="88" t="str">
        <f>IF($B87="","",IF($EJ87&gt;0,
BA87*($EG87*Data!$B$166/$EH87),
BA87))</f>
        <v/>
      </c>
      <c r="EN87" s="88" t="str">
        <f>IF($B87="","",IF($EJ87&gt;0,
BB87*($EG87*Data!$B$166/$EH87),
BB87))</f>
        <v/>
      </c>
      <c r="EO87" s="88" t="str">
        <f>IF($B87="","",IF($EJ87&gt;0,
BC87*($EG87*Data!$B$166/$EH87),
BC87))</f>
        <v/>
      </c>
      <c r="EP87" s="88" t="str">
        <f>IF($B87="","",IF($EJ87&gt;0,
BD87*($EG87*Data!$B$166/$EH87),
BD87))</f>
        <v/>
      </c>
      <c r="EQ87" s="88" t="str">
        <f>IF($B87="","",IF($EJ87&gt;0,
BE87*($EG87*Data!$B$166/$EH87),
BE87))</f>
        <v/>
      </c>
      <c r="ER87" s="88" t="str">
        <f>IF($B87="","",IF($EJ87&gt;0,
BF87*($EG87*Data!$B$166/$EH87),
BF87))</f>
        <v/>
      </c>
      <c r="ES87" s="88" t="str">
        <f>IF($B87="","",IF($EJ87&gt;0,
BG87*($EG87*Data!$B$166/$EH87),
BG87))</f>
        <v/>
      </c>
      <c r="ET87" s="88" t="str">
        <f>IF($B87="","",IF($EJ87&gt;0,
BH87*($EG87*Data!$B$166/$EH87),
BH87))</f>
        <v/>
      </c>
      <c r="EU87" s="88" t="str">
        <f>IF($B87="","",IF($EJ87&gt;0,
BI87*($EG87*Data!$B$166/$EH87),
BI87))</f>
        <v/>
      </c>
      <c r="EV87" s="88" t="str">
        <f>IF($B87="","",IF($EJ87&gt;0,
BJ87*($EG87*Data!$B$166/$EH87),
BJ87))</f>
        <v/>
      </c>
      <c r="EW87" s="88" t="str">
        <f t="shared" si="254"/>
        <v/>
      </c>
      <c r="EX87" s="85" t="str">
        <f t="shared" si="255"/>
        <v/>
      </c>
      <c r="EY87" s="24" t="str">
        <f t="shared" si="170"/>
        <v/>
      </c>
      <c r="EZ87" s="24" t="str">
        <f t="shared" si="171"/>
        <v/>
      </c>
      <c r="FA87" s="24" t="str">
        <f t="shared" si="172"/>
        <v/>
      </c>
      <c r="FB87" s="24" t="str">
        <f t="shared" si="173"/>
        <v/>
      </c>
      <c r="FC87" s="24" t="str">
        <f t="shared" si="174"/>
        <v/>
      </c>
      <c r="FD87" s="24" t="str">
        <f t="shared" si="175"/>
        <v/>
      </c>
      <c r="FE87" s="24" t="str">
        <f t="shared" si="176"/>
        <v/>
      </c>
      <c r="FF87" s="24" t="str">
        <f t="shared" si="177"/>
        <v/>
      </c>
      <c r="FG87" s="24" t="str">
        <f t="shared" si="178"/>
        <v/>
      </c>
      <c r="FH87" s="24" t="str">
        <f t="shared" si="179"/>
        <v/>
      </c>
      <c r="FI87" s="24" t="str">
        <f t="shared" si="180"/>
        <v/>
      </c>
      <c r="FJ87" s="24" t="str">
        <f t="shared" si="181"/>
        <v/>
      </c>
      <c r="FK87" s="24" t="str">
        <f t="shared" si="182"/>
        <v/>
      </c>
      <c r="FL87" s="24" t="str">
        <f t="shared" si="183"/>
        <v/>
      </c>
      <c r="FM87" s="24" t="str">
        <f t="shared" si="184"/>
        <v/>
      </c>
      <c r="FN87" s="24" t="str">
        <f t="shared" si="185"/>
        <v/>
      </c>
      <c r="FO87" s="24" t="str">
        <f t="shared" si="186"/>
        <v/>
      </c>
      <c r="FP87" s="24" t="str">
        <f t="shared" si="187"/>
        <v/>
      </c>
      <c r="FQ87" s="24" t="str">
        <f t="shared" si="188"/>
        <v/>
      </c>
      <c r="FR87" s="24" t="str">
        <f t="shared" si="189"/>
        <v/>
      </c>
      <c r="FS87" s="24" t="str">
        <f t="shared" si="190"/>
        <v/>
      </c>
      <c r="FT87" s="24" t="str">
        <f t="shared" si="191"/>
        <v/>
      </c>
      <c r="FU87" s="24" t="str">
        <f t="shared" si="192"/>
        <v/>
      </c>
      <c r="FV87" s="24" t="str">
        <f t="shared" si="193"/>
        <v/>
      </c>
      <c r="FW87" s="24" t="str">
        <f t="shared" si="194"/>
        <v/>
      </c>
      <c r="FX87" s="24" t="str">
        <f t="shared" si="195"/>
        <v/>
      </c>
      <c r="FY87" s="24" t="str">
        <f t="shared" si="196"/>
        <v/>
      </c>
      <c r="FZ87" s="24" t="str">
        <f t="shared" si="197"/>
        <v/>
      </c>
      <c r="GA87" s="24" t="str">
        <f t="shared" si="198"/>
        <v/>
      </c>
      <c r="GB87" s="24" t="str">
        <f t="shared" si="199"/>
        <v/>
      </c>
      <c r="GC87" s="24" t="str">
        <f t="shared" si="200"/>
        <v/>
      </c>
      <c r="GD87" s="24" t="str">
        <f t="shared" si="201"/>
        <v/>
      </c>
      <c r="GE87" s="24" t="str">
        <f t="shared" si="202"/>
        <v/>
      </c>
      <c r="GF87" s="24" t="str">
        <f t="shared" si="203"/>
        <v/>
      </c>
      <c r="GG87" s="24" t="str">
        <f t="shared" si="204"/>
        <v/>
      </c>
      <c r="GH87" s="24" t="str">
        <f t="shared" si="205"/>
        <v/>
      </c>
    </row>
    <row r="88" spans="2:190" s="17" customFormat="1" ht="19.899999999999999" customHeight="1">
      <c r="B88" s="16" t="str">
        <f>IF('3 INPUT SAP DATA'!H92="","",'3 INPUT SAP DATA'!H92)</f>
        <v/>
      </c>
      <c r="C88" s="176" t="str">
        <f>IF($B88="", "", Data!D$22 - INDEX(SAP10TableU1, MATCH('3 INPUT SAP DATA'!$C$6, Data!$C$26:$C$47, 0), MATCH(SHD!BW$8, Data!$D$25:$O$25, 0)))</f>
        <v/>
      </c>
      <c r="D88" s="176" t="str">
        <f>IF($B88="", "", Data!E$22 - INDEX(SAP10TableU1, MATCH('3 INPUT SAP DATA'!$C$6, Data!$C$26:$C$47, 0), MATCH(SHD!BX$8, Data!$D$25:$O$25, 0)))</f>
        <v/>
      </c>
      <c r="E88" s="176" t="str">
        <f>IF($B88="", "", Data!F$22 - INDEX(SAP10TableU1, MATCH('3 INPUT SAP DATA'!$C$6, Data!$C$26:$C$47, 0), MATCH(SHD!BY$8, Data!$D$25:$O$25, 0)))</f>
        <v/>
      </c>
      <c r="F88" s="176" t="str">
        <f>IF($B88="", "", Data!G$22 - INDEX(SAP10TableU1, MATCH('3 INPUT SAP DATA'!$C$6, Data!$C$26:$C$47, 0), MATCH(SHD!BZ$8, Data!$D$25:$O$25, 0)))</f>
        <v/>
      </c>
      <c r="G88" s="176" t="str">
        <f>IF($B88="", "", Data!H$22 - INDEX(SAP10TableU1, MATCH('3 INPUT SAP DATA'!$C$6, Data!$C$26:$C$47, 0), MATCH(SHD!CA$8, Data!$D$25:$O$25, 0)))</f>
        <v/>
      </c>
      <c r="H88" s="176" t="str">
        <f>IF($B88="", "", Data!I$22 - INDEX(SAP10TableU1, MATCH('3 INPUT SAP DATA'!$C$6, Data!$C$26:$C$47, 0), MATCH(SHD!CB$8, Data!$D$25:$O$25, 0)))</f>
        <v/>
      </c>
      <c r="I88" s="176" t="str">
        <f>IF($B88="", "", Data!J$22 - INDEX(SAP10TableU1, MATCH('3 INPUT SAP DATA'!$C$6, Data!$C$26:$C$47, 0), MATCH(SHD!CC$8, Data!$D$25:$O$25, 0)))</f>
        <v/>
      </c>
      <c r="J88" s="176" t="str">
        <f>IF($B88="", "", Data!K$22 - INDEX(SAP10TableU1, MATCH('3 INPUT SAP DATA'!$C$6, Data!$C$26:$C$47, 0), MATCH(SHD!CD$8, Data!$D$25:$O$25, 0)))</f>
        <v/>
      </c>
      <c r="K88" s="176" t="str">
        <f>IF($B88="", "", Data!L$22 - INDEX(SAP10TableU1, MATCH('3 INPUT SAP DATA'!$C$6, Data!$C$26:$C$47, 0), MATCH(SHD!CE$8, Data!$D$25:$O$25, 0)))</f>
        <v/>
      </c>
      <c r="L88" s="176" t="str">
        <f>IF($B88="", "", Data!M$22 - INDEX(SAP10TableU1, MATCH('3 INPUT SAP DATA'!$C$6, Data!$C$26:$C$47, 0), MATCH(SHD!CF$8, Data!$D$25:$O$25, 0)))</f>
        <v/>
      </c>
      <c r="M88" s="176" t="str">
        <f>IF($B88="", "", Data!N$22 - INDEX(SAP10TableU1, MATCH('3 INPUT SAP DATA'!$C$6, Data!$C$26:$C$47, 0), MATCH(SHD!CG$8, Data!$D$25:$O$25, 0)))</f>
        <v/>
      </c>
      <c r="N88" s="176" t="str">
        <f>IF($B88="", "", Data!O$22 - INDEX(SAP10TableU1, MATCH('3 INPUT SAP DATA'!$C$6, Data!$C$26:$C$47, 0), MATCH(SHD!CH$8, Data!$D$25:$O$25, 0)))</f>
        <v/>
      </c>
      <c r="O88" s="24" t="str">
        <f>IF($B88="","",'Infiltration &amp; Ventilation'!H88*0.33*'Infiltration &amp; Ventilation'!$D88*C88*0.024*Data!D$18)</f>
        <v/>
      </c>
      <c r="P88" s="24" t="str">
        <f>IF($B88="","",'Infiltration &amp; Ventilation'!I88*0.33*'Infiltration &amp; Ventilation'!$D88*D88*0.024*Data!E$18)</f>
        <v/>
      </c>
      <c r="Q88" s="24" t="str">
        <f>IF($B88="","",'Infiltration &amp; Ventilation'!J88*0.33*'Infiltration &amp; Ventilation'!$D88*E88*0.024*Data!F$18)</f>
        <v/>
      </c>
      <c r="R88" s="24" t="str">
        <f>IF($B88="","",'Infiltration &amp; Ventilation'!K88*0.33*'Infiltration &amp; Ventilation'!$D88*F88*0.024*Data!G$18)</f>
        <v/>
      </c>
      <c r="S88" s="24" t="str">
        <f>IF($B88="","",'Infiltration &amp; Ventilation'!L88*0.33*'Infiltration &amp; Ventilation'!$D88*G88*0.024*Data!H$18)</f>
        <v/>
      </c>
      <c r="T88" s="24" t="str">
        <f>IF($B88="","",'Infiltration &amp; Ventilation'!M88*0.33*'Infiltration &amp; Ventilation'!$D88*H88*0.024*Data!I$18)</f>
        <v/>
      </c>
      <c r="U88" s="24" t="str">
        <f>IF($B88="","",'Infiltration &amp; Ventilation'!N88*0.33*'Infiltration &amp; Ventilation'!$D88*I88*0.024*Data!J$18)</f>
        <v/>
      </c>
      <c r="V88" s="24" t="str">
        <f>IF($B88="","",'Infiltration &amp; Ventilation'!O88*0.33*'Infiltration &amp; Ventilation'!$D88*J88*0.024*Data!K$18)</f>
        <v/>
      </c>
      <c r="W88" s="24" t="str">
        <f>IF($B88="","",'Infiltration &amp; Ventilation'!P88*0.33*'Infiltration &amp; Ventilation'!$D88*K88*0.024*Data!L$18)</f>
        <v/>
      </c>
      <c r="X88" s="24" t="str">
        <f>IF($B88="","",'Infiltration &amp; Ventilation'!Q88*0.33*'Infiltration &amp; Ventilation'!$D88*L88*0.024*Data!M$18)</f>
        <v/>
      </c>
      <c r="Y88" s="24" t="str">
        <f>IF($B88="","",'Infiltration &amp; Ventilation'!R88*0.33*'Infiltration &amp; Ventilation'!$D88*M88*0.024*Data!N$18)</f>
        <v/>
      </c>
      <c r="Z88" s="24" t="str">
        <f>IF($B88="","",'Infiltration &amp; Ventilation'!S88*0.33*'Infiltration &amp; Ventilation'!$D88*N88*0.024*Data!O$18)</f>
        <v/>
      </c>
      <c r="AA88" s="24" t="str">
        <f>IF($B88="","",'Infiltration &amp; Ventilation'!T88*0.33*'Infiltration &amp; Ventilation'!$D88*C88*0.024*Data!D$18*(100%+Data!$B$162))</f>
        <v/>
      </c>
      <c r="AB88" s="24" t="str">
        <f>IF($B88="","",'Infiltration &amp; Ventilation'!U88*0.33*'Infiltration &amp; Ventilation'!$D88*D88*0.024*Data!E$18*(100%+Data!$B$162))</f>
        <v/>
      </c>
      <c r="AC88" s="24" t="str">
        <f>IF($B88="","",'Infiltration &amp; Ventilation'!V88*0.33*'Infiltration &amp; Ventilation'!$D88*E88*0.024*Data!F$18*(100%+Data!$B$162))</f>
        <v/>
      </c>
      <c r="AD88" s="24" t="str">
        <f>IF($B88="","",'Infiltration &amp; Ventilation'!W88*0.33*'Infiltration &amp; Ventilation'!$D88*F88*0.024*Data!G$18*(100%+Data!$B$162))</f>
        <v/>
      </c>
      <c r="AE88" s="24" t="str">
        <f>IF($B88="","",'Infiltration &amp; Ventilation'!X88*0.33*'Infiltration &amp; Ventilation'!$D88*G88*0.024*Data!H$18*(100%+Data!$B$162))</f>
        <v/>
      </c>
      <c r="AF88" s="24" t="str">
        <f>IF($B88="","",'Infiltration &amp; Ventilation'!Y88*0.33*'Infiltration &amp; Ventilation'!$D88*H88*0.024*Data!I$18*(100%+Data!$B$162))</f>
        <v/>
      </c>
      <c r="AG88" s="24" t="str">
        <f>IF($B88="","",'Infiltration &amp; Ventilation'!Z88*0.33*'Infiltration &amp; Ventilation'!$D88*I88*0.024*Data!J$18*(100%+Data!$B$162))</f>
        <v/>
      </c>
      <c r="AH88" s="24" t="str">
        <f>IF($B88="","",'Infiltration &amp; Ventilation'!AA88*0.33*'Infiltration &amp; Ventilation'!$D88*J88*0.024*Data!K$18*(100%+Data!$B$162))</f>
        <v/>
      </c>
      <c r="AI88" s="24" t="str">
        <f>IF($B88="","",'Infiltration &amp; Ventilation'!AB88*0.33*'Infiltration &amp; Ventilation'!$D88*K88*0.024*Data!L$18*(100%+Data!$B$162))</f>
        <v/>
      </c>
      <c r="AJ88" s="24" t="str">
        <f>IF($B88="","",'Infiltration &amp; Ventilation'!AC88*0.33*'Infiltration &amp; Ventilation'!$D88*L88*0.024*Data!M$18*(100%+Data!$B$162))</f>
        <v/>
      </c>
      <c r="AK88" s="24" t="str">
        <f>IF($B88="","",'Infiltration &amp; Ventilation'!AD88*0.33*'Infiltration &amp; Ventilation'!$D88*M88*0.024*Data!N$18*(100%+Data!$B$162))</f>
        <v/>
      </c>
      <c r="AL88" s="24" t="str">
        <f>IF($B88="","",'Infiltration &amp; Ventilation'!AE88*0.33*'Infiltration &amp; Ventilation'!$D88*N88*0.024*Data!O$18*(100%+Data!$B$162))</f>
        <v/>
      </c>
      <c r="AM88" s="24" t="str">
        <f>IF($B88="","",'3 INPUT SAP DATA'!$U92*C88*0.024*Data!D$18*(100%+Data!$B$152))</f>
        <v/>
      </c>
      <c r="AN88" s="24" t="str">
        <f>IF($B88="","",'3 INPUT SAP DATA'!$U92*D88*0.024*Data!E$18*(100%+Data!$B$152))</f>
        <v/>
      </c>
      <c r="AO88" s="24" t="str">
        <f>IF($B88="","",'3 INPUT SAP DATA'!$U92*E88*0.024*Data!F$18*(100%+Data!$B$152))</f>
        <v/>
      </c>
      <c r="AP88" s="24" t="str">
        <f>IF($B88="","",'3 INPUT SAP DATA'!$U92*F88*0.024*Data!G$18*(100%+Data!$B$152))</f>
        <v/>
      </c>
      <c r="AQ88" s="24" t="str">
        <f>IF($B88="","",'3 INPUT SAP DATA'!$U92*G88*0.024*Data!H$18*(100%+Data!$B$152))</f>
        <v/>
      </c>
      <c r="AR88" s="24" t="str">
        <f>IF($B88="","",'3 INPUT SAP DATA'!$U92*H88*0.024*Data!I$18*(100%+Data!$B$152))</f>
        <v/>
      </c>
      <c r="AS88" s="24" t="str">
        <f>IF($B88="","",'3 INPUT SAP DATA'!$U92*I88*0.024*Data!J$18*(100%+Data!$B$152))</f>
        <v/>
      </c>
      <c r="AT88" s="24" t="str">
        <f>IF($B88="","",'3 INPUT SAP DATA'!$U92*J88*0.024*Data!K$18*(100%+Data!$B$152))</f>
        <v/>
      </c>
      <c r="AU88" s="24" t="str">
        <f>IF($B88="","",'3 INPUT SAP DATA'!$U92*K88*0.024*Data!L$18*(100%+Data!$B$152))</f>
        <v/>
      </c>
      <c r="AV88" s="24" t="str">
        <f>IF($B88="","",'3 INPUT SAP DATA'!$U92*L88*0.024*Data!M$18*(100%+Data!$B$152))</f>
        <v/>
      </c>
      <c r="AW88" s="24" t="str">
        <f>IF($B88="","",'3 INPUT SAP DATA'!$U92*M88*0.024*Data!N$18*(100%+Data!$B$152))</f>
        <v/>
      </c>
      <c r="AX88" s="24" t="str">
        <f>IF($B88="","",'3 INPUT SAP DATA'!$U92*N88*0.024*Data!O$18*(100%+Data!$B$152))</f>
        <v/>
      </c>
      <c r="AY88" s="24" t="str">
        <f>IF($B88="","",'3 INPUT SAP DATA'!V92*0.024*Data!D$18*Utilisation!BK88)</f>
        <v/>
      </c>
      <c r="AZ88" s="24" t="str">
        <f>IF($B88="","",'3 INPUT SAP DATA'!W92*0.024*Data!E$18*Utilisation!BL88)</f>
        <v/>
      </c>
      <c r="BA88" s="24" t="str">
        <f>IF($B88="","",'3 INPUT SAP DATA'!X92*0.024*Data!F$18*Utilisation!BM88)</f>
        <v/>
      </c>
      <c r="BB88" s="24" t="str">
        <f>IF($B88="","",'3 INPUT SAP DATA'!Y92*0.024*Data!G$18*Utilisation!BN88)</f>
        <v/>
      </c>
      <c r="BC88" s="24" t="str">
        <f>IF($B88="","",'3 INPUT SAP DATA'!Z92*0.024*Data!H$18*Utilisation!BO88)</f>
        <v/>
      </c>
      <c r="BD88" s="24" t="str">
        <f>IF($B88="","",'3 INPUT SAP DATA'!AA92*0.024*Data!I$18*Utilisation!BP88)</f>
        <v/>
      </c>
      <c r="BE88" s="24" t="str">
        <f>IF($B88="","",'3 INPUT SAP DATA'!AB92*0.024*Data!J$18*Utilisation!BQ88)</f>
        <v/>
      </c>
      <c r="BF88" s="24" t="str">
        <f>IF($B88="","",'3 INPUT SAP DATA'!AC92*0.024*Data!K$18*Utilisation!BR88)</f>
        <v/>
      </c>
      <c r="BG88" s="24" t="str">
        <f>IF($B88="","",'3 INPUT SAP DATA'!AD92*0.024*Data!L$18*Utilisation!BS88)</f>
        <v/>
      </c>
      <c r="BH88" s="24" t="str">
        <f>IF($B88="","",'3 INPUT SAP DATA'!AE92*0.024*Data!M$18*Utilisation!BT88)</f>
        <v/>
      </c>
      <c r="BI88" s="24" t="str">
        <f>IF($B88="","",'3 INPUT SAP DATA'!AF92*0.024*Data!N$18*Utilisation!BU88)</f>
        <v/>
      </c>
      <c r="BJ88" s="24" t="str">
        <f>IF($B88="","",'3 INPUT SAP DATA'!AG92*0.024*Data!O$18*Utilisation!BV88)</f>
        <v/>
      </c>
      <c r="BK88" s="24" t="str">
        <f>IF($B88="","",IHG!CI89*0.024*Data!D$18*Utilisation!BK88)</f>
        <v/>
      </c>
      <c r="BL88" s="24" t="str">
        <f>IF($B88="","",IHG!CJ89*0.024*Data!E$18*Utilisation!BL88)</f>
        <v/>
      </c>
      <c r="BM88" s="24" t="str">
        <f>IF($B88="","",IHG!CK89*0.024*Data!F$18*Utilisation!BM88)</f>
        <v/>
      </c>
      <c r="BN88" s="24" t="str">
        <f>IF($B88="","",IHG!CL89*0.024*Data!G$18*Utilisation!BN88)</f>
        <v/>
      </c>
      <c r="BO88" s="24" t="str">
        <f>IF($B88="","",IHG!CM89*0.024*Data!H$18*Utilisation!BO88)</f>
        <v/>
      </c>
      <c r="BP88" s="24" t="str">
        <f>IF($B88="","",IHG!CN89*0.024*Data!I$18*Utilisation!BP88)</f>
        <v/>
      </c>
      <c r="BQ88" s="24" t="str">
        <f>IF($B88="","",IHG!CO89*0.024*Data!J$18*Utilisation!BQ88)</f>
        <v/>
      </c>
      <c r="BR88" s="24" t="str">
        <f>IF($B88="","",IHG!CP89*0.024*Data!K$18*Utilisation!BR88)</f>
        <v/>
      </c>
      <c r="BS88" s="24" t="str">
        <f>IF($B88="","",IHG!CQ89*0.024*Data!L$18*Utilisation!BS88)</f>
        <v/>
      </c>
      <c r="BT88" s="24" t="str">
        <f>IF($B88="","",IHG!CR89*0.024*Data!M$18*Utilisation!BT88)</f>
        <v/>
      </c>
      <c r="BU88" s="24" t="str">
        <f>IF($B88="","",IHG!CS89*0.024*Data!N$18*Utilisation!BU88)</f>
        <v/>
      </c>
      <c r="BV88" s="24" t="str">
        <f>IF($B88="","",IHG!CT89*0.024*Data!O$18*Utilisation!BV88)</f>
        <v/>
      </c>
      <c r="BW88" s="24" t="str">
        <f t="shared" si="206"/>
        <v/>
      </c>
      <c r="BX88" s="24" t="str">
        <f t="shared" si="207"/>
        <v/>
      </c>
      <c r="BY88" s="24" t="str">
        <f t="shared" si="208"/>
        <v/>
      </c>
      <c r="BZ88" s="24" t="str">
        <f t="shared" si="209"/>
        <v/>
      </c>
      <c r="CA88" s="24" t="str">
        <f t="shared" si="210"/>
        <v/>
      </c>
      <c r="CB88" s="24" t="str">
        <f t="shared" si="211"/>
        <v/>
      </c>
      <c r="CC88" s="24" t="str">
        <f t="shared" si="212"/>
        <v/>
      </c>
      <c r="CD88" s="24" t="str">
        <f t="shared" si="213"/>
        <v/>
      </c>
      <c r="CE88" s="24" t="str">
        <f t="shared" si="214"/>
        <v/>
      </c>
      <c r="CF88" s="24" t="str">
        <f t="shared" si="215"/>
        <v/>
      </c>
      <c r="CG88" s="24" t="str">
        <f t="shared" si="216"/>
        <v/>
      </c>
      <c r="CH88" s="24" t="str">
        <f t="shared" si="217"/>
        <v/>
      </c>
      <c r="CI88" s="36"/>
      <c r="CJ88" s="85" t="str">
        <f>IF($B88="","",IF(BW88&lt;(SUM($BW88:$CH88)*Data!$B$170),Data!$B$171,100%))</f>
        <v/>
      </c>
      <c r="CK88" s="85" t="str">
        <f>IF($B88="","",IF(BX88&lt;(SUM($BW88:$CH88)*Data!$B$170),Data!$B$171,100%))</f>
        <v/>
      </c>
      <c r="CL88" s="85" t="str">
        <f>IF($B88="","",IF(BY88&lt;(SUM($BW88:$CH88)*Data!$B$170),Data!$B$171,100%))</f>
        <v/>
      </c>
      <c r="CM88" s="85" t="str">
        <f>IF($B88="","",IF(BZ88&lt;(SUM($BW88:$CH88)*Data!$B$170),Data!$B$171,100%))</f>
        <v/>
      </c>
      <c r="CN88" s="85" t="str">
        <f>IF($B88="","",IF(CA88&lt;(SUM($BW88:$CH88)*Data!$B$170),Data!$B$171,100%))</f>
        <v/>
      </c>
      <c r="CO88" s="85" t="str">
        <f>IF($B88="","",IF(CB88&lt;(SUM($BW88:$CH88)*Data!$B$170),Data!$B$171,100%))</f>
        <v/>
      </c>
      <c r="CP88" s="85" t="str">
        <f>IF($B88="","",IF(CC88&lt;(SUM($BW88:$CH88)*Data!$B$170),Data!$B$171,100%))</f>
        <v/>
      </c>
      <c r="CQ88" s="85" t="str">
        <f>IF($B88="","",IF(CD88&lt;(SUM($BW88:$CH88)*Data!$B$170),Data!$B$171,100%))</f>
        <v/>
      </c>
      <c r="CR88" s="85" t="str">
        <f>IF($B88="","",IF(CE88&lt;(SUM($BW88:$CH88)*Data!$B$170),Data!$B$171,100%))</f>
        <v/>
      </c>
      <c r="CS88" s="85" t="str">
        <f>IF($B88="","",IF(CF88&lt;(SUM($BW88:$CH88)*Data!$B$170),Data!$B$171,100%))</f>
        <v/>
      </c>
      <c r="CT88" s="85" t="str">
        <f>IF($B88="","",IF(CG88&lt;(SUM($BW88:$CH88)*Data!$B$170),Data!$B$171,100%))</f>
        <v/>
      </c>
      <c r="CU88" s="85" t="str">
        <f>IF($B88="","",IF(CH88&lt;(SUM($BW88:$CH88)*Data!$B$170),Data!$B$171,100%))</f>
        <v/>
      </c>
      <c r="CV88" s="39"/>
      <c r="CW88" s="24" t="str">
        <f t="shared" si="218"/>
        <v/>
      </c>
      <c r="CX88" s="24" t="str">
        <f t="shared" si="219"/>
        <v/>
      </c>
      <c r="CY88" s="24" t="str">
        <f t="shared" si="220"/>
        <v/>
      </c>
      <c r="CZ88" s="24" t="str">
        <f t="shared" si="221"/>
        <v/>
      </c>
      <c r="DA88" s="24" t="str">
        <f t="shared" si="222"/>
        <v/>
      </c>
      <c r="DB88" s="24" t="str">
        <f t="shared" si="223"/>
        <v/>
      </c>
      <c r="DC88" s="24" t="str">
        <f t="shared" si="224"/>
        <v/>
      </c>
      <c r="DD88" s="24" t="str">
        <f t="shared" si="225"/>
        <v/>
      </c>
      <c r="DE88" s="24" t="str">
        <f t="shared" si="226"/>
        <v/>
      </c>
      <c r="DF88" s="24" t="str">
        <f t="shared" si="227"/>
        <v/>
      </c>
      <c r="DG88" s="24" t="str">
        <f t="shared" si="228"/>
        <v/>
      </c>
      <c r="DH88" s="24" t="str">
        <f t="shared" si="229"/>
        <v/>
      </c>
      <c r="DI88" s="24" t="str">
        <f t="shared" si="230"/>
        <v/>
      </c>
      <c r="DJ88" s="24" t="str">
        <f t="shared" si="231"/>
        <v/>
      </c>
      <c r="DK88" s="24" t="str">
        <f t="shared" si="232"/>
        <v/>
      </c>
      <c r="DL88" s="24" t="str">
        <f t="shared" si="233"/>
        <v/>
      </c>
      <c r="DM88" s="24" t="str">
        <f t="shared" si="234"/>
        <v/>
      </c>
      <c r="DN88" s="24" t="str">
        <f t="shared" si="235"/>
        <v/>
      </c>
      <c r="DO88" s="24" t="str">
        <f t="shared" si="236"/>
        <v/>
      </c>
      <c r="DP88" s="24" t="str">
        <f t="shared" si="237"/>
        <v/>
      </c>
      <c r="DQ88" s="24" t="str">
        <f t="shared" si="238"/>
        <v/>
      </c>
      <c r="DR88" s="24" t="str">
        <f t="shared" si="239"/>
        <v/>
      </c>
      <c r="DS88" s="24" t="str">
        <f t="shared" si="240"/>
        <v/>
      </c>
      <c r="DT88" s="24" t="str">
        <f t="shared" si="241"/>
        <v/>
      </c>
      <c r="DU88" s="24" t="str">
        <f t="shared" si="242"/>
        <v/>
      </c>
      <c r="DV88" s="24" t="str">
        <f t="shared" si="243"/>
        <v/>
      </c>
      <c r="DW88" s="24" t="str">
        <f t="shared" si="244"/>
        <v/>
      </c>
      <c r="DX88" s="24" t="str">
        <f t="shared" si="245"/>
        <v/>
      </c>
      <c r="DY88" s="24" t="str">
        <f t="shared" si="246"/>
        <v/>
      </c>
      <c r="DZ88" s="24" t="str">
        <f t="shared" si="247"/>
        <v/>
      </c>
      <c r="EA88" s="24" t="str">
        <f t="shared" si="248"/>
        <v/>
      </c>
      <c r="EB88" s="24" t="str">
        <f t="shared" si="249"/>
        <v/>
      </c>
      <c r="EC88" s="24" t="str">
        <f t="shared" si="250"/>
        <v/>
      </c>
      <c r="ED88" s="24" t="str">
        <f t="shared" si="251"/>
        <v/>
      </c>
      <c r="EE88" s="24" t="str">
        <f t="shared" si="252"/>
        <v/>
      </c>
      <c r="EF88" s="24" t="str">
        <f t="shared" si="253"/>
        <v/>
      </c>
      <c r="EG88" s="24" t="str">
        <f t="shared" si="256"/>
        <v/>
      </c>
      <c r="EH88" s="24" t="str">
        <f t="shared" si="257"/>
        <v/>
      </c>
      <c r="EI88" s="85" t="str">
        <f t="shared" si="169"/>
        <v/>
      </c>
      <c r="EJ88" s="85" t="str">
        <f>IF($B88="","",MAX(0,EI88-Data!$B$166))</f>
        <v/>
      </c>
      <c r="EK88" s="88" t="str">
        <f>IF($B88="","",IF($EJ88&gt;0,
AY88*($EG88*Data!$B$166/$EH88),
AY88))</f>
        <v/>
      </c>
      <c r="EL88" s="88" t="str">
        <f>IF($B88="","",IF($EJ88&gt;0,
AZ88*($EG88*Data!$B$166/$EH88),
AZ88))</f>
        <v/>
      </c>
      <c r="EM88" s="88" t="str">
        <f>IF($B88="","",IF($EJ88&gt;0,
BA88*($EG88*Data!$B$166/$EH88),
BA88))</f>
        <v/>
      </c>
      <c r="EN88" s="88" t="str">
        <f>IF($B88="","",IF($EJ88&gt;0,
BB88*($EG88*Data!$B$166/$EH88),
BB88))</f>
        <v/>
      </c>
      <c r="EO88" s="88" t="str">
        <f>IF($B88="","",IF($EJ88&gt;0,
BC88*($EG88*Data!$B$166/$EH88),
BC88))</f>
        <v/>
      </c>
      <c r="EP88" s="88" t="str">
        <f>IF($B88="","",IF($EJ88&gt;0,
BD88*($EG88*Data!$B$166/$EH88),
BD88))</f>
        <v/>
      </c>
      <c r="EQ88" s="88" t="str">
        <f>IF($B88="","",IF($EJ88&gt;0,
BE88*($EG88*Data!$B$166/$EH88),
BE88))</f>
        <v/>
      </c>
      <c r="ER88" s="88" t="str">
        <f>IF($B88="","",IF($EJ88&gt;0,
BF88*($EG88*Data!$B$166/$EH88),
BF88))</f>
        <v/>
      </c>
      <c r="ES88" s="88" t="str">
        <f>IF($B88="","",IF($EJ88&gt;0,
BG88*($EG88*Data!$B$166/$EH88),
BG88))</f>
        <v/>
      </c>
      <c r="ET88" s="88" t="str">
        <f>IF($B88="","",IF($EJ88&gt;0,
BH88*($EG88*Data!$B$166/$EH88),
BH88))</f>
        <v/>
      </c>
      <c r="EU88" s="88" t="str">
        <f>IF($B88="","",IF($EJ88&gt;0,
BI88*($EG88*Data!$B$166/$EH88),
BI88))</f>
        <v/>
      </c>
      <c r="EV88" s="88" t="str">
        <f>IF($B88="","",IF($EJ88&gt;0,
BJ88*($EG88*Data!$B$166/$EH88),
BJ88))</f>
        <v/>
      </c>
      <c r="EW88" s="88" t="str">
        <f t="shared" si="254"/>
        <v/>
      </c>
      <c r="EX88" s="85" t="str">
        <f t="shared" si="255"/>
        <v/>
      </c>
      <c r="EY88" s="24" t="str">
        <f t="shared" si="170"/>
        <v/>
      </c>
      <c r="EZ88" s="24" t="str">
        <f t="shared" si="171"/>
        <v/>
      </c>
      <c r="FA88" s="24" t="str">
        <f t="shared" si="172"/>
        <v/>
      </c>
      <c r="FB88" s="24" t="str">
        <f t="shared" si="173"/>
        <v/>
      </c>
      <c r="FC88" s="24" t="str">
        <f t="shared" si="174"/>
        <v/>
      </c>
      <c r="FD88" s="24" t="str">
        <f t="shared" si="175"/>
        <v/>
      </c>
      <c r="FE88" s="24" t="str">
        <f t="shared" si="176"/>
        <v/>
      </c>
      <c r="FF88" s="24" t="str">
        <f t="shared" si="177"/>
        <v/>
      </c>
      <c r="FG88" s="24" t="str">
        <f t="shared" si="178"/>
        <v/>
      </c>
      <c r="FH88" s="24" t="str">
        <f t="shared" si="179"/>
        <v/>
      </c>
      <c r="FI88" s="24" t="str">
        <f t="shared" si="180"/>
        <v/>
      </c>
      <c r="FJ88" s="24" t="str">
        <f t="shared" si="181"/>
        <v/>
      </c>
      <c r="FK88" s="24" t="str">
        <f t="shared" si="182"/>
        <v/>
      </c>
      <c r="FL88" s="24" t="str">
        <f t="shared" si="183"/>
        <v/>
      </c>
      <c r="FM88" s="24" t="str">
        <f t="shared" si="184"/>
        <v/>
      </c>
      <c r="FN88" s="24" t="str">
        <f t="shared" si="185"/>
        <v/>
      </c>
      <c r="FO88" s="24" t="str">
        <f t="shared" si="186"/>
        <v/>
      </c>
      <c r="FP88" s="24" t="str">
        <f t="shared" si="187"/>
        <v/>
      </c>
      <c r="FQ88" s="24" t="str">
        <f t="shared" si="188"/>
        <v/>
      </c>
      <c r="FR88" s="24" t="str">
        <f t="shared" si="189"/>
        <v/>
      </c>
      <c r="FS88" s="24" t="str">
        <f t="shared" si="190"/>
        <v/>
      </c>
      <c r="FT88" s="24" t="str">
        <f t="shared" si="191"/>
        <v/>
      </c>
      <c r="FU88" s="24" t="str">
        <f t="shared" si="192"/>
        <v/>
      </c>
      <c r="FV88" s="24" t="str">
        <f t="shared" si="193"/>
        <v/>
      </c>
      <c r="FW88" s="24" t="str">
        <f t="shared" si="194"/>
        <v/>
      </c>
      <c r="FX88" s="24" t="str">
        <f t="shared" si="195"/>
        <v/>
      </c>
      <c r="FY88" s="24" t="str">
        <f t="shared" si="196"/>
        <v/>
      </c>
      <c r="FZ88" s="24" t="str">
        <f t="shared" si="197"/>
        <v/>
      </c>
      <c r="GA88" s="24" t="str">
        <f t="shared" si="198"/>
        <v/>
      </c>
      <c r="GB88" s="24" t="str">
        <f t="shared" si="199"/>
        <v/>
      </c>
      <c r="GC88" s="24" t="str">
        <f t="shared" si="200"/>
        <v/>
      </c>
      <c r="GD88" s="24" t="str">
        <f t="shared" si="201"/>
        <v/>
      </c>
      <c r="GE88" s="24" t="str">
        <f t="shared" si="202"/>
        <v/>
      </c>
      <c r="GF88" s="24" t="str">
        <f t="shared" si="203"/>
        <v/>
      </c>
      <c r="GG88" s="24" t="str">
        <f t="shared" si="204"/>
        <v/>
      </c>
      <c r="GH88" s="24" t="str">
        <f t="shared" si="205"/>
        <v/>
      </c>
    </row>
    <row r="89" spans="2:190" s="17" customFormat="1" ht="19.899999999999999" customHeight="1">
      <c r="B89" s="16" t="str">
        <f>IF('3 INPUT SAP DATA'!H93="","",'3 INPUT SAP DATA'!H93)</f>
        <v/>
      </c>
      <c r="C89" s="176" t="str">
        <f>IF($B89="", "", Data!D$22 - INDEX(SAP10TableU1, MATCH('3 INPUT SAP DATA'!$C$6, Data!$C$26:$C$47, 0), MATCH(SHD!BW$8, Data!$D$25:$O$25, 0)))</f>
        <v/>
      </c>
      <c r="D89" s="176" t="str">
        <f>IF($B89="", "", Data!E$22 - INDEX(SAP10TableU1, MATCH('3 INPUT SAP DATA'!$C$6, Data!$C$26:$C$47, 0), MATCH(SHD!BX$8, Data!$D$25:$O$25, 0)))</f>
        <v/>
      </c>
      <c r="E89" s="176" t="str">
        <f>IF($B89="", "", Data!F$22 - INDEX(SAP10TableU1, MATCH('3 INPUT SAP DATA'!$C$6, Data!$C$26:$C$47, 0), MATCH(SHD!BY$8, Data!$D$25:$O$25, 0)))</f>
        <v/>
      </c>
      <c r="F89" s="176" t="str">
        <f>IF($B89="", "", Data!G$22 - INDEX(SAP10TableU1, MATCH('3 INPUT SAP DATA'!$C$6, Data!$C$26:$C$47, 0), MATCH(SHD!BZ$8, Data!$D$25:$O$25, 0)))</f>
        <v/>
      </c>
      <c r="G89" s="176" t="str">
        <f>IF($B89="", "", Data!H$22 - INDEX(SAP10TableU1, MATCH('3 INPUT SAP DATA'!$C$6, Data!$C$26:$C$47, 0), MATCH(SHD!CA$8, Data!$D$25:$O$25, 0)))</f>
        <v/>
      </c>
      <c r="H89" s="176" t="str">
        <f>IF($B89="", "", Data!I$22 - INDEX(SAP10TableU1, MATCH('3 INPUT SAP DATA'!$C$6, Data!$C$26:$C$47, 0), MATCH(SHD!CB$8, Data!$D$25:$O$25, 0)))</f>
        <v/>
      </c>
      <c r="I89" s="176" t="str">
        <f>IF($B89="", "", Data!J$22 - INDEX(SAP10TableU1, MATCH('3 INPUT SAP DATA'!$C$6, Data!$C$26:$C$47, 0), MATCH(SHD!CC$8, Data!$D$25:$O$25, 0)))</f>
        <v/>
      </c>
      <c r="J89" s="176" t="str">
        <f>IF($B89="", "", Data!K$22 - INDEX(SAP10TableU1, MATCH('3 INPUT SAP DATA'!$C$6, Data!$C$26:$C$47, 0), MATCH(SHD!CD$8, Data!$D$25:$O$25, 0)))</f>
        <v/>
      </c>
      <c r="K89" s="176" t="str">
        <f>IF($B89="", "", Data!L$22 - INDEX(SAP10TableU1, MATCH('3 INPUT SAP DATA'!$C$6, Data!$C$26:$C$47, 0), MATCH(SHD!CE$8, Data!$D$25:$O$25, 0)))</f>
        <v/>
      </c>
      <c r="L89" s="176" t="str">
        <f>IF($B89="", "", Data!M$22 - INDEX(SAP10TableU1, MATCH('3 INPUT SAP DATA'!$C$6, Data!$C$26:$C$47, 0), MATCH(SHD!CF$8, Data!$D$25:$O$25, 0)))</f>
        <v/>
      </c>
      <c r="M89" s="176" t="str">
        <f>IF($B89="", "", Data!N$22 - INDEX(SAP10TableU1, MATCH('3 INPUT SAP DATA'!$C$6, Data!$C$26:$C$47, 0), MATCH(SHD!CG$8, Data!$D$25:$O$25, 0)))</f>
        <v/>
      </c>
      <c r="N89" s="176" t="str">
        <f>IF($B89="", "", Data!O$22 - INDEX(SAP10TableU1, MATCH('3 INPUT SAP DATA'!$C$6, Data!$C$26:$C$47, 0), MATCH(SHD!CH$8, Data!$D$25:$O$25, 0)))</f>
        <v/>
      </c>
      <c r="O89" s="24" t="str">
        <f>IF($B89="","",'Infiltration &amp; Ventilation'!H89*0.33*'Infiltration &amp; Ventilation'!$D89*C89*0.024*Data!D$18)</f>
        <v/>
      </c>
      <c r="P89" s="24" t="str">
        <f>IF($B89="","",'Infiltration &amp; Ventilation'!I89*0.33*'Infiltration &amp; Ventilation'!$D89*D89*0.024*Data!E$18)</f>
        <v/>
      </c>
      <c r="Q89" s="24" t="str">
        <f>IF($B89="","",'Infiltration &amp; Ventilation'!J89*0.33*'Infiltration &amp; Ventilation'!$D89*E89*0.024*Data!F$18)</f>
        <v/>
      </c>
      <c r="R89" s="24" t="str">
        <f>IF($B89="","",'Infiltration &amp; Ventilation'!K89*0.33*'Infiltration &amp; Ventilation'!$D89*F89*0.024*Data!G$18)</f>
        <v/>
      </c>
      <c r="S89" s="24" t="str">
        <f>IF($B89="","",'Infiltration &amp; Ventilation'!L89*0.33*'Infiltration &amp; Ventilation'!$D89*G89*0.024*Data!H$18)</f>
        <v/>
      </c>
      <c r="T89" s="24" t="str">
        <f>IF($B89="","",'Infiltration &amp; Ventilation'!M89*0.33*'Infiltration &amp; Ventilation'!$D89*H89*0.024*Data!I$18)</f>
        <v/>
      </c>
      <c r="U89" s="24" t="str">
        <f>IF($B89="","",'Infiltration &amp; Ventilation'!N89*0.33*'Infiltration &amp; Ventilation'!$D89*I89*0.024*Data!J$18)</f>
        <v/>
      </c>
      <c r="V89" s="24" t="str">
        <f>IF($B89="","",'Infiltration &amp; Ventilation'!O89*0.33*'Infiltration &amp; Ventilation'!$D89*J89*0.024*Data!K$18)</f>
        <v/>
      </c>
      <c r="W89" s="24" t="str">
        <f>IF($B89="","",'Infiltration &amp; Ventilation'!P89*0.33*'Infiltration &amp; Ventilation'!$D89*K89*0.024*Data!L$18)</f>
        <v/>
      </c>
      <c r="X89" s="24" t="str">
        <f>IF($B89="","",'Infiltration &amp; Ventilation'!Q89*0.33*'Infiltration &amp; Ventilation'!$D89*L89*0.024*Data!M$18)</f>
        <v/>
      </c>
      <c r="Y89" s="24" t="str">
        <f>IF($B89="","",'Infiltration &amp; Ventilation'!R89*0.33*'Infiltration &amp; Ventilation'!$D89*M89*0.024*Data!N$18)</f>
        <v/>
      </c>
      <c r="Z89" s="24" t="str">
        <f>IF($B89="","",'Infiltration &amp; Ventilation'!S89*0.33*'Infiltration &amp; Ventilation'!$D89*N89*0.024*Data!O$18)</f>
        <v/>
      </c>
      <c r="AA89" s="24" t="str">
        <f>IF($B89="","",'Infiltration &amp; Ventilation'!T89*0.33*'Infiltration &amp; Ventilation'!$D89*C89*0.024*Data!D$18*(100%+Data!$B$162))</f>
        <v/>
      </c>
      <c r="AB89" s="24" t="str">
        <f>IF($B89="","",'Infiltration &amp; Ventilation'!U89*0.33*'Infiltration &amp; Ventilation'!$D89*D89*0.024*Data!E$18*(100%+Data!$B$162))</f>
        <v/>
      </c>
      <c r="AC89" s="24" t="str">
        <f>IF($B89="","",'Infiltration &amp; Ventilation'!V89*0.33*'Infiltration &amp; Ventilation'!$D89*E89*0.024*Data!F$18*(100%+Data!$B$162))</f>
        <v/>
      </c>
      <c r="AD89" s="24" t="str">
        <f>IF($B89="","",'Infiltration &amp; Ventilation'!W89*0.33*'Infiltration &amp; Ventilation'!$D89*F89*0.024*Data!G$18*(100%+Data!$B$162))</f>
        <v/>
      </c>
      <c r="AE89" s="24" t="str">
        <f>IF($B89="","",'Infiltration &amp; Ventilation'!X89*0.33*'Infiltration &amp; Ventilation'!$D89*G89*0.024*Data!H$18*(100%+Data!$B$162))</f>
        <v/>
      </c>
      <c r="AF89" s="24" t="str">
        <f>IF($B89="","",'Infiltration &amp; Ventilation'!Y89*0.33*'Infiltration &amp; Ventilation'!$D89*H89*0.024*Data!I$18*(100%+Data!$B$162))</f>
        <v/>
      </c>
      <c r="AG89" s="24" t="str">
        <f>IF($B89="","",'Infiltration &amp; Ventilation'!Z89*0.33*'Infiltration &amp; Ventilation'!$D89*I89*0.024*Data!J$18*(100%+Data!$B$162))</f>
        <v/>
      </c>
      <c r="AH89" s="24" t="str">
        <f>IF($B89="","",'Infiltration &amp; Ventilation'!AA89*0.33*'Infiltration &amp; Ventilation'!$D89*J89*0.024*Data!K$18*(100%+Data!$B$162))</f>
        <v/>
      </c>
      <c r="AI89" s="24" t="str">
        <f>IF($B89="","",'Infiltration &amp; Ventilation'!AB89*0.33*'Infiltration &amp; Ventilation'!$D89*K89*0.024*Data!L$18*(100%+Data!$B$162))</f>
        <v/>
      </c>
      <c r="AJ89" s="24" t="str">
        <f>IF($B89="","",'Infiltration &amp; Ventilation'!AC89*0.33*'Infiltration &amp; Ventilation'!$D89*L89*0.024*Data!M$18*(100%+Data!$B$162))</f>
        <v/>
      </c>
      <c r="AK89" s="24" t="str">
        <f>IF($B89="","",'Infiltration &amp; Ventilation'!AD89*0.33*'Infiltration &amp; Ventilation'!$D89*M89*0.024*Data!N$18*(100%+Data!$B$162))</f>
        <v/>
      </c>
      <c r="AL89" s="24" t="str">
        <f>IF($B89="","",'Infiltration &amp; Ventilation'!AE89*0.33*'Infiltration &amp; Ventilation'!$D89*N89*0.024*Data!O$18*(100%+Data!$B$162))</f>
        <v/>
      </c>
      <c r="AM89" s="24" t="str">
        <f>IF($B89="","",'3 INPUT SAP DATA'!$U93*C89*0.024*Data!D$18*(100%+Data!$B$152))</f>
        <v/>
      </c>
      <c r="AN89" s="24" t="str">
        <f>IF($B89="","",'3 INPUT SAP DATA'!$U93*D89*0.024*Data!E$18*(100%+Data!$B$152))</f>
        <v/>
      </c>
      <c r="AO89" s="24" t="str">
        <f>IF($B89="","",'3 INPUT SAP DATA'!$U93*E89*0.024*Data!F$18*(100%+Data!$B$152))</f>
        <v/>
      </c>
      <c r="AP89" s="24" t="str">
        <f>IF($B89="","",'3 INPUT SAP DATA'!$U93*F89*0.024*Data!G$18*(100%+Data!$B$152))</f>
        <v/>
      </c>
      <c r="AQ89" s="24" t="str">
        <f>IF($B89="","",'3 INPUT SAP DATA'!$U93*G89*0.024*Data!H$18*(100%+Data!$B$152))</f>
        <v/>
      </c>
      <c r="AR89" s="24" t="str">
        <f>IF($B89="","",'3 INPUT SAP DATA'!$U93*H89*0.024*Data!I$18*(100%+Data!$B$152))</f>
        <v/>
      </c>
      <c r="AS89" s="24" t="str">
        <f>IF($B89="","",'3 INPUT SAP DATA'!$U93*I89*0.024*Data!J$18*(100%+Data!$B$152))</f>
        <v/>
      </c>
      <c r="AT89" s="24" t="str">
        <f>IF($B89="","",'3 INPUT SAP DATA'!$U93*J89*0.024*Data!K$18*(100%+Data!$B$152))</f>
        <v/>
      </c>
      <c r="AU89" s="24" t="str">
        <f>IF($B89="","",'3 INPUT SAP DATA'!$U93*K89*0.024*Data!L$18*(100%+Data!$B$152))</f>
        <v/>
      </c>
      <c r="AV89" s="24" t="str">
        <f>IF($B89="","",'3 INPUT SAP DATA'!$U93*L89*0.024*Data!M$18*(100%+Data!$B$152))</f>
        <v/>
      </c>
      <c r="AW89" s="24" t="str">
        <f>IF($B89="","",'3 INPUT SAP DATA'!$U93*M89*0.024*Data!N$18*(100%+Data!$B$152))</f>
        <v/>
      </c>
      <c r="AX89" s="24" t="str">
        <f>IF($B89="","",'3 INPUT SAP DATA'!$U93*N89*0.024*Data!O$18*(100%+Data!$B$152))</f>
        <v/>
      </c>
      <c r="AY89" s="24" t="str">
        <f>IF($B89="","",'3 INPUT SAP DATA'!V93*0.024*Data!D$18*Utilisation!BK89)</f>
        <v/>
      </c>
      <c r="AZ89" s="24" t="str">
        <f>IF($B89="","",'3 INPUT SAP DATA'!W93*0.024*Data!E$18*Utilisation!BL89)</f>
        <v/>
      </c>
      <c r="BA89" s="24" t="str">
        <f>IF($B89="","",'3 INPUT SAP DATA'!X93*0.024*Data!F$18*Utilisation!BM89)</f>
        <v/>
      </c>
      <c r="BB89" s="24" t="str">
        <f>IF($B89="","",'3 INPUT SAP DATA'!Y93*0.024*Data!G$18*Utilisation!BN89)</f>
        <v/>
      </c>
      <c r="BC89" s="24" t="str">
        <f>IF($B89="","",'3 INPUT SAP DATA'!Z93*0.024*Data!H$18*Utilisation!BO89)</f>
        <v/>
      </c>
      <c r="BD89" s="24" t="str">
        <f>IF($B89="","",'3 INPUT SAP DATA'!AA93*0.024*Data!I$18*Utilisation!BP89)</f>
        <v/>
      </c>
      <c r="BE89" s="24" t="str">
        <f>IF($B89="","",'3 INPUT SAP DATA'!AB93*0.024*Data!J$18*Utilisation!BQ89)</f>
        <v/>
      </c>
      <c r="BF89" s="24" t="str">
        <f>IF($B89="","",'3 INPUT SAP DATA'!AC93*0.024*Data!K$18*Utilisation!BR89)</f>
        <v/>
      </c>
      <c r="BG89" s="24" t="str">
        <f>IF($B89="","",'3 INPUT SAP DATA'!AD93*0.024*Data!L$18*Utilisation!BS89)</f>
        <v/>
      </c>
      <c r="BH89" s="24" t="str">
        <f>IF($B89="","",'3 INPUT SAP DATA'!AE93*0.024*Data!M$18*Utilisation!BT89)</f>
        <v/>
      </c>
      <c r="BI89" s="24" t="str">
        <f>IF($B89="","",'3 INPUT SAP DATA'!AF93*0.024*Data!N$18*Utilisation!BU89)</f>
        <v/>
      </c>
      <c r="BJ89" s="24" t="str">
        <f>IF($B89="","",'3 INPUT SAP DATA'!AG93*0.024*Data!O$18*Utilisation!BV89)</f>
        <v/>
      </c>
      <c r="BK89" s="24" t="str">
        <f>IF($B89="","",IHG!CI90*0.024*Data!D$18*Utilisation!BK89)</f>
        <v/>
      </c>
      <c r="BL89" s="24" t="str">
        <f>IF($B89="","",IHG!CJ90*0.024*Data!E$18*Utilisation!BL89)</f>
        <v/>
      </c>
      <c r="BM89" s="24" t="str">
        <f>IF($B89="","",IHG!CK90*0.024*Data!F$18*Utilisation!BM89)</f>
        <v/>
      </c>
      <c r="BN89" s="24" t="str">
        <f>IF($B89="","",IHG!CL90*0.024*Data!G$18*Utilisation!BN89)</f>
        <v/>
      </c>
      <c r="BO89" s="24" t="str">
        <f>IF($B89="","",IHG!CM90*0.024*Data!H$18*Utilisation!BO89)</f>
        <v/>
      </c>
      <c r="BP89" s="24" t="str">
        <f>IF($B89="","",IHG!CN90*0.024*Data!I$18*Utilisation!BP89)</f>
        <v/>
      </c>
      <c r="BQ89" s="24" t="str">
        <f>IF($B89="","",IHG!CO90*0.024*Data!J$18*Utilisation!BQ89)</f>
        <v/>
      </c>
      <c r="BR89" s="24" t="str">
        <f>IF($B89="","",IHG!CP90*0.024*Data!K$18*Utilisation!BR89)</f>
        <v/>
      </c>
      <c r="BS89" s="24" t="str">
        <f>IF($B89="","",IHG!CQ90*0.024*Data!L$18*Utilisation!BS89)</f>
        <v/>
      </c>
      <c r="BT89" s="24" t="str">
        <f>IF($B89="","",IHG!CR90*0.024*Data!M$18*Utilisation!BT89)</f>
        <v/>
      </c>
      <c r="BU89" s="24" t="str">
        <f>IF($B89="","",IHG!CS90*0.024*Data!N$18*Utilisation!BU89)</f>
        <v/>
      </c>
      <c r="BV89" s="24" t="str">
        <f>IF($B89="","",IHG!CT90*0.024*Data!O$18*Utilisation!BV89)</f>
        <v/>
      </c>
      <c r="BW89" s="24" t="str">
        <f t="shared" si="206"/>
        <v/>
      </c>
      <c r="BX89" s="24" t="str">
        <f t="shared" si="207"/>
        <v/>
      </c>
      <c r="BY89" s="24" t="str">
        <f t="shared" si="208"/>
        <v/>
      </c>
      <c r="BZ89" s="24" t="str">
        <f t="shared" si="209"/>
        <v/>
      </c>
      <c r="CA89" s="24" t="str">
        <f t="shared" si="210"/>
        <v/>
      </c>
      <c r="CB89" s="24" t="str">
        <f t="shared" si="211"/>
        <v/>
      </c>
      <c r="CC89" s="24" t="str">
        <f t="shared" si="212"/>
        <v/>
      </c>
      <c r="CD89" s="24" t="str">
        <f t="shared" si="213"/>
        <v/>
      </c>
      <c r="CE89" s="24" t="str">
        <f t="shared" si="214"/>
        <v/>
      </c>
      <c r="CF89" s="24" t="str">
        <f t="shared" si="215"/>
        <v/>
      </c>
      <c r="CG89" s="24" t="str">
        <f t="shared" si="216"/>
        <v/>
      </c>
      <c r="CH89" s="24" t="str">
        <f t="shared" si="217"/>
        <v/>
      </c>
      <c r="CI89" s="36"/>
      <c r="CJ89" s="85" t="str">
        <f>IF($B89="","",IF(BW89&lt;(SUM($BW89:$CH89)*Data!$B$170),Data!$B$171,100%))</f>
        <v/>
      </c>
      <c r="CK89" s="85" t="str">
        <f>IF($B89="","",IF(BX89&lt;(SUM($BW89:$CH89)*Data!$B$170),Data!$B$171,100%))</f>
        <v/>
      </c>
      <c r="CL89" s="85" t="str">
        <f>IF($B89="","",IF(BY89&lt;(SUM($BW89:$CH89)*Data!$B$170),Data!$B$171,100%))</f>
        <v/>
      </c>
      <c r="CM89" s="85" t="str">
        <f>IF($B89="","",IF(BZ89&lt;(SUM($BW89:$CH89)*Data!$B$170),Data!$B$171,100%))</f>
        <v/>
      </c>
      <c r="CN89" s="85" t="str">
        <f>IF($B89="","",IF(CA89&lt;(SUM($BW89:$CH89)*Data!$B$170),Data!$B$171,100%))</f>
        <v/>
      </c>
      <c r="CO89" s="85" t="str">
        <f>IF($B89="","",IF(CB89&lt;(SUM($BW89:$CH89)*Data!$B$170),Data!$B$171,100%))</f>
        <v/>
      </c>
      <c r="CP89" s="85" t="str">
        <f>IF($B89="","",IF(CC89&lt;(SUM($BW89:$CH89)*Data!$B$170),Data!$B$171,100%))</f>
        <v/>
      </c>
      <c r="CQ89" s="85" t="str">
        <f>IF($B89="","",IF(CD89&lt;(SUM($BW89:$CH89)*Data!$B$170),Data!$B$171,100%))</f>
        <v/>
      </c>
      <c r="CR89" s="85" t="str">
        <f>IF($B89="","",IF(CE89&lt;(SUM($BW89:$CH89)*Data!$B$170),Data!$B$171,100%))</f>
        <v/>
      </c>
      <c r="CS89" s="85" t="str">
        <f>IF($B89="","",IF(CF89&lt;(SUM($BW89:$CH89)*Data!$B$170),Data!$B$171,100%))</f>
        <v/>
      </c>
      <c r="CT89" s="85" t="str">
        <f>IF($B89="","",IF(CG89&lt;(SUM($BW89:$CH89)*Data!$B$170),Data!$B$171,100%))</f>
        <v/>
      </c>
      <c r="CU89" s="85" t="str">
        <f>IF($B89="","",IF(CH89&lt;(SUM($BW89:$CH89)*Data!$B$170),Data!$B$171,100%))</f>
        <v/>
      </c>
      <c r="CV89" s="39"/>
      <c r="CW89" s="24" t="str">
        <f t="shared" si="218"/>
        <v/>
      </c>
      <c r="CX89" s="24" t="str">
        <f t="shared" si="219"/>
        <v/>
      </c>
      <c r="CY89" s="24" t="str">
        <f t="shared" si="220"/>
        <v/>
      </c>
      <c r="CZ89" s="24" t="str">
        <f t="shared" si="221"/>
        <v/>
      </c>
      <c r="DA89" s="24" t="str">
        <f t="shared" si="222"/>
        <v/>
      </c>
      <c r="DB89" s="24" t="str">
        <f t="shared" si="223"/>
        <v/>
      </c>
      <c r="DC89" s="24" t="str">
        <f t="shared" si="224"/>
        <v/>
      </c>
      <c r="DD89" s="24" t="str">
        <f t="shared" si="225"/>
        <v/>
      </c>
      <c r="DE89" s="24" t="str">
        <f t="shared" si="226"/>
        <v/>
      </c>
      <c r="DF89" s="24" t="str">
        <f t="shared" si="227"/>
        <v/>
      </c>
      <c r="DG89" s="24" t="str">
        <f t="shared" si="228"/>
        <v/>
      </c>
      <c r="DH89" s="24" t="str">
        <f t="shared" si="229"/>
        <v/>
      </c>
      <c r="DI89" s="24" t="str">
        <f t="shared" si="230"/>
        <v/>
      </c>
      <c r="DJ89" s="24" t="str">
        <f t="shared" si="231"/>
        <v/>
      </c>
      <c r="DK89" s="24" t="str">
        <f t="shared" si="232"/>
        <v/>
      </c>
      <c r="DL89" s="24" t="str">
        <f t="shared" si="233"/>
        <v/>
      </c>
      <c r="DM89" s="24" t="str">
        <f t="shared" si="234"/>
        <v/>
      </c>
      <c r="DN89" s="24" t="str">
        <f t="shared" si="235"/>
        <v/>
      </c>
      <c r="DO89" s="24" t="str">
        <f t="shared" si="236"/>
        <v/>
      </c>
      <c r="DP89" s="24" t="str">
        <f t="shared" si="237"/>
        <v/>
      </c>
      <c r="DQ89" s="24" t="str">
        <f t="shared" si="238"/>
        <v/>
      </c>
      <c r="DR89" s="24" t="str">
        <f t="shared" si="239"/>
        <v/>
      </c>
      <c r="DS89" s="24" t="str">
        <f t="shared" si="240"/>
        <v/>
      </c>
      <c r="DT89" s="24" t="str">
        <f t="shared" si="241"/>
        <v/>
      </c>
      <c r="DU89" s="24" t="str">
        <f t="shared" si="242"/>
        <v/>
      </c>
      <c r="DV89" s="24" t="str">
        <f t="shared" si="243"/>
        <v/>
      </c>
      <c r="DW89" s="24" t="str">
        <f t="shared" si="244"/>
        <v/>
      </c>
      <c r="DX89" s="24" t="str">
        <f t="shared" si="245"/>
        <v/>
      </c>
      <c r="DY89" s="24" t="str">
        <f t="shared" si="246"/>
        <v/>
      </c>
      <c r="DZ89" s="24" t="str">
        <f t="shared" si="247"/>
        <v/>
      </c>
      <c r="EA89" s="24" t="str">
        <f t="shared" si="248"/>
        <v/>
      </c>
      <c r="EB89" s="24" t="str">
        <f t="shared" si="249"/>
        <v/>
      </c>
      <c r="EC89" s="24" t="str">
        <f t="shared" si="250"/>
        <v/>
      </c>
      <c r="ED89" s="24" t="str">
        <f t="shared" si="251"/>
        <v/>
      </c>
      <c r="EE89" s="24" t="str">
        <f t="shared" si="252"/>
        <v/>
      </c>
      <c r="EF89" s="24" t="str">
        <f t="shared" si="253"/>
        <v/>
      </c>
      <c r="EG89" s="24" t="str">
        <f t="shared" si="256"/>
        <v/>
      </c>
      <c r="EH89" s="24" t="str">
        <f t="shared" si="257"/>
        <v/>
      </c>
      <c r="EI89" s="85" t="str">
        <f t="shared" si="169"/>
        <v/>
      </c>
      <c r="EJ89" s="85" t="str">
        <f>IF($B89="","",MAX(0,EI89-Data!$B$166))</f>
        <v/>
      </c>
      <c r="EK89" s="88" t="str">
        <f>IF($B89="","",IF($EJ89&gt;0,
AY89*($EG89*Data!$B$166/$EH89),
AY89))</f>
        <v/>
      </c>
      <c r="EL89" s="88" t="str">
        <f>IF($B89="","",IF($EJ89&gt;0,
AZ89*($EG89*Data!$B$166/$EH89),
AZ89))</f>
        <v/>
      </c>
      <c r="EM89" s="88" t="str">
        <f>IF($B89="","",IF($EJ89&gt;0,
BA89*($EG89*Data!$B$166/$EH89),
BA89))</f>
        <v/>
      </c>
      <c r="EN89" s="88" t="str">
        <f>IF($B89="","",IF($EJ89&gt;0,
BB89*($EG89*Data!$B$166/$EH89),
BB89))</f>
        <v/>
      </c>
      <c r="EO89" s="88" t="str">
        <f>IF($B89="","",IF($EJ89&gt;0,
BC89*($EG89*Data!$B$166/$EH89),
BC89))</f>
        <v/>
      </c>
      <c r="EP89" s="88" t="str">
        <f>IF($B89="","",IF($EJ89&gt;0,
BD89*($EG89*Data!$B$166/$EH89),
BD89))</f>
        <v/>
      </c>
      <c r="EQ89" s="88" t="str">
        <f>IF($B89="","",IF($EJ89&gt;0,
BE89*($EG89*Data!$B$166/$EH89),
BE89))</f>
        <v/>
      </c>
      <c r="ER89" s="88" t="str">
        <f>IF($B89="","",IF($EJ89&gt;0,
BF89*($EG89*Data!$B$166/$EH89),
BF89))</f>
        <v/>
      </c>
      <c r="ES89" s="88" t="str">
        <f>IF($B89="","",IF($EJ89&gt;0,
BG89*($EG89*Data!$B$166/$EH89),
BG89))</f>
        <v/>
      </c>
      <c r="ET89" s="88" t="str">
        <f>IF($B89="","",IF($EJ89&gt;0,
BH89*($EG89*Data!$B$166/$EH89),
BH89))</f>
        <v/>
      </c>
      <c r="EU89" s="88" t="str">
        <f>IF($B89="","",IF($EJ89&gt;0,
BI89*($EG89*Data!$B$166/$EH89),
BI89))</f>
        <v/>
      </c>
      <c r="EV89" s="88" t="str">
        <f>IF($B89="","",IF($EJ89&gt;0,
BJ89*($EG89*Data!$B$166/$EH89),
BJ89))</f>
        <v/>
      </c>
      <c r="EW89" s="88" t="str">
        <f t="shared" si="254"/>
        <v/>
      </c>
      <c r="EX89" s="85" t="str">
        <f t="shared" si="255"/>
        <v/>
      </c>
      <c r="EY89" s="24" t="str">
        <f t="shared" si="170"/>
        <v/>
      </c>
      <c r="EZ89" s="24" t="str">
        <f t="shared" si="171"/>
        <v/>
      </c>
      <c r="FA89" s="24" t="str">
        <f t="shared" si="172"/>
        <v/>
      </c>
      <c r="FB89" s="24" t="str">
        <f t="shared" si="173"/>
        <v/>
      </c>
      <c r="FC89" s="24" t="str">
        <f t="shared" si="174"/>
        <v/>
      </c>
      <c r="FD89" s="24" t="str">
        <f t="shared" si="175"/>
        <v/>
      </c>
      <c r="FE89" s="24" t="str">
        <f t="shared" si="176"/>
        <v/>
      </c>
      <c r="FF89" s="24" t="str">
        <f t="shared" si="177"/>
        <v/>
      </c>
      <c r="FG89" s="24" t="str">
        <f t="shared" si="178"/>
        <v/>
      </c>
      <c r="FH89" s="24" t="str">
        <f t="shared" si="179"/>
        <v/>
      </c>
      <c r="FI89" s="24" t="str">
        <f t="shared" si="180"/>
        <v/>
      </c>
      <c r="FJ89" s="24" t="str">
        <f t="shared" si="181"/>
        <v/>
      </c>
      <c r="FK89" s="24" t="str">
        <f t="shared" si="182"/>
        <v/>
      </c>
      <c r="FL89" s="24" t="str">
        <f t="shared" si="183"/>
        <v/>
      </c>
      <c r="FM89" s="24" t="str">
        <f t="shared" si="184"/>
        <v/>
      </c>
      <c r="FN89" s="24" t="str">
        <f t="shared" si="185"/>
        <v/>
      </c>
      <c r="FO89" s="24" t="str">
        <f t="shared" si="186"/>
        <v/>
      </c>
      <c r="FP89" s="24" t="str">
        <f t="shared" si="187"/>
        <v/>
      </c>
      <c r="FQ89" s="24" t="str">
        <f t="shared" si="188"/>
        <v/>
      </c>
      <c r="FR89" s="24" t="str">
        <f t="shared" si="189"/>
        <v/>
      </c>
      <c r="FS89" s="24" t="str">
        <f t="shared" si="190"/>
        <v/>
      </c>
      <c r="FT89" s="24" t="str">
        <f t="shared" si="191"/>
        <v/>
      </c>
      <c r="FU89" s="24" t="str">
        <f t="shared" si="192"/>
        <v/>
      </c>
      <c r="FV89" s="24" t="str">
        <f t="shared" si="193"/>
        <v/>
      </c>
      <c r="FW89" s="24" t="str">
        <f t="shared" si="194"/>
        <v/>
      </c>
      <c r="FX89" s="24" t="str">
        <f t="shared" si="195"/>
        <v/>
      </c>
      <c r="FY89" s="24" t="str">
        <f t="shared" si="196"/>
        <v/>
      </c>
      <c r="FZ89" s="24" t="str">
        <f t="shared" si="197"/>
        <v/>
      </c>
      <c r="GA89" s="24" t="str">
        <f t="shared" si="198"/>
        <v/>
      </c>
      <c r="GB89" s="24" t="str">
        <f t="shared" si="199"/>
        <v/>
      </c>
      <c r="GC89" s="24" t="str">
        <f t="shared" si="200"/>
        <v/>
      </c>
      <c r="GD89" s="24" t="str">
        <f t="shared" si="201"/>
        <v/>
      </c>
      <c r="GE89" s="24" t="str">
        <f t="shared" si="202"/>
        <v/>
      </c>
      <c r="GF89" s="24" t="str">
        <f t="shared" si="203"/>
        <v/>
      </c>
      <c r="GG89" s="24" t="str">
        <f t="shared" si="204"/>
        <v/>
      </c>
      <c r="GH89" s="24" t="str">
        <f t="shared" si="205"/>
        <v/>
      </c>
    </row>
    <row r="90" spans="2:190" s="17" customFormat="1" ht="19.899999999999999" customHeight="1">
      <c r="B90" s="16" t="str">
        <f>IF('3 INPUT SAP DATA'!H94="","",'3 INPUT SAP DATA'!H94)</f>
        <v/>
      </c>
      <c r="C90" s="176" t="str">
        <f>IF($B90="", "", Data!D$22 - INDEX(SAP10TableU1, MATCH('3 INPUT SAP DATA'!$C$6, Data!$C$26:$C$47, 0), MATCH(SHD!BW$8, Data!$D$25:$O$25, 0)))</f>
        <v/>
      </c>
      <c r="D90" s="176" t="str">
        <f>IF($B90="", "", Data!E$22 - INDEX(SAP10TableU1, MATCH('3 INPUT SAP DATA'!$C$6, Data!$C$26:$C$47, 0), MATCH(SHD!BX$8, Data!$D$25:$O$25, 0)))</f>
        <v/>
      </c>
      <c r="E90" s="176" t="str">
        <f>IF($B90="", "", Data!F$22 - INDEX(SAP10TableU1, MATCH('3 INPUT SAP DATA'!$C$6, Data!$C$26:$C$47, 0), MATCH(SHD!BY$8, Data!$D$25:$O$25, 0)))</f>
        <v/>
      </c>
      <c r="F90" s="176" t="str">
        <f>IF($B90="", "", Data!G$22 - INDEX(SAP10TableU1, MATCH('3 INPUT SAP DATA'!$C$6, Data!$C$26:$C$47, 0), MATCH(SHD!BZ$8, Data!$D$25:$O$25, 0)))</f>
        <v/>
      </c>
      <c r="G90" s="176" t="str">
        <f>IF($B90="", "", Data!H$22 - INDEX(SAP10TableU1, MATCH('3 INPUT SAP DATA'!$C$6, Data!$C$26:$C$47, 0), MATCH(SHD!CA$8, Data!$D$25:$O$25, 0)))</f>
        <v/>
      </c>
      <c r="H90" s="176" t="str">
        <f>IF($B90="", "", Data!I$22 - INDEX(SAP10TableU1, MATCH('3 INPUT SAP DATA'!$C$6, Data!$C$26:$C$47, 0), MATCH(SHD!CB$8, Data!$D$25:$O$25, 0)))</f>
        <v/>
      </c>
      <c r="I90" s="176" t="str">
        <f>IF($B90="", "", Data!J$22 - INDEX(SAP10TableU1, MATCH('3 INPUT SAP DATA'!$C$6, Data!$C$26:$C$47, 0), MATCH(SHD!CC$8, Data!$D$25:$O$25, 0)))</f>
        <v/>
      </c>
      <c r="J90" s="176" t="str">
        <f>IF($B90="", "", Data!K$22 - INDEX(SAP10TableU1, MATCH('3 INPUT SAP DATA'!$C$6, Data!$C$26:$C$47, 0), MATCH(SHD!CD$8, Data!$D$25:$O$25, 0)))</f>
        <v/>
      </c>
      <c r="K90" s="176" t="str">
        <f>IF($B90="", "", Data!L$22 - INDEX(SAP10TableU1, MATCH('3 INPUT SAP DATA'!$C$6, Data!$C$26:$C$47, 0), MATCH(SHD!CE$8, Data!$D$25:$O$25, 0)))</f>
        <v/>
      </c>
      <c r="L90" s="176" t="str">
        <f>IF($B90="", "", Data!M$22 - INDEX(SAP10TableU1, MATCH('3 INPUT SAP DATA'!$C$6, Data!$C$26:$C$47, 0), MATCH(SHD!CF$8, Data!$D$25:$O$25, 0)))</f>
        <v/>
      </c>
      <c r="M90" s="176" t="str">
        <f>IF($B90="", "", Data!N$22 - INDEX(SAP10TableU1, MATCH('3 INPUT SAP DATA'!$C$6, Data!$C$26:$C$47, 0), MATCH(SHD!CG$8, Data!$D$25:$O$25, 0)))</f>
        <v/>
      </c>
      <c r="N90" s="176" t="str">
        <f>IF($B90="", "", Data!O$22 - INDEX(SAP10TableU1, MATCH('3 INPUT SAP DATA'!$C$6, Data!$C$26:$C$47, 0), MATCH(SHD!CH$8, Data!$D$25:$O$25, 0)))</f>
        <v/>
      </c>
      <c r="O90" s="24" t="str">
        <f>IF($B90="","",'Infiltration &amp; Ventilation'!H90*0.33*'Infiltration &amp; Ventilation'!$D90*C90*0.024*Data!D$18)</f>
        <v/>
      </c>
      <c r="P90" s="24" t="str">
        <f>IF($B90="","",'Infiltration &amp; Ventilation'!I90*0.33*'Infiltration &amp; Ventilation'!$D90*D90*0.024*Data!E$18)</f>
        <v/>
      </c>
      <c r="Q90" s="24" t="str">
        <f>IF($B90="","",'Infiltration &amp; Ventilation'!J90*0.33*'Infiltration &amp; Ventilation'!$D90*E90*0.024*Data!F$18)</f>
        <v/>
      </c>
      <c r="R90" s="24" t="str">
        <f>IF($B90="","",'Infiltration &amp; Ventilation'!K90*0.33*'Infiltration &amp; Ventilation'!$D90*F90*0.024*Data!G$18)</f>
        <v/>
      </c>
      <c r="S90" s="24" t="str">
        <f>IF($B90="","",'Infiltration &amp; Ventilation'!L90*0.33*'Infiltration &amp; Ventilation'!$D90*G90*0.024*Data!H$18)</f>
        <v/>
      </c>
      <c r="T90" s="24" t="str">
        <f>IF($B90="","",'Infiltration &amp; Ventilation'!M90*0.33*'Infiltration &amp; Ventilation'!$D90*H90*0.024*Data!I$18)</f>
        <v/>
      </c>
      <c r="U90" s="24" t="str">
        <f>IF($B90="","",'Infiltration &amp; Ventilation'!N90*0.33*'Infiltration &amp; Ventilation'!$D90*I90*0.024*Data!J$18)</f>
        <v/>
      </c>
      <c r="V90" s="24" t="str">
        <f>IF($B90="","",'Infiltration &amp; Ventilation'!O90*0.33*'Infiltration &amp; Ventilation'!$D90*J90*0.024*Data!K$18)</f>
        <v/>
      </c>
      <c r="W90" s="24" t="str">
        <f>IF($B90="","",'Infiltration &amp; Ventilation'!P90*0.33*'Infiltration &amp; Ventilation'!$D90*K90*0.024*Data!L$18)</f>
        <v/>
      </c>
      <c r="X90" s="24" t="str">
        <f>IF($B90="","",'Infiltration &amp; Ventilation'!Q90*0.33*'Infiltration &amp; Ventilation'!$D90*L90*0.024*Data!M$18)</f>
        <v/>
      </c>
      <c r="Y90" s="24" t="str">
        <f>IF($B90="","",'Infiltration &amp; Ventilation'!R90*0.33*'Infiltration &amp; Ventilation'!$D90*M90*0.024*Data!N$18)</f>
        <v/>
      </c>
      <c r="Z90" s="24" t="str">
        <f>IF($B90="","",'Infiltration &amp; Ventilation'!S90*0.33*'Infiltration &amp; Ventilation'!$D90*N90*0.024*Data!O$18)</f>
        <v/>
      </c>
      <c r="AA90" s="24" t="str">
        <f>IF($B90="","",'Infiltration &amp; Ventilation'!T90*0.33*'Infiltration &amp; Ventilation'!$D90*C90*0.024*Data!D$18*(100%+Data!$B$162))</f>
        <v/>
      </c>
      <c r="AB90" s="24" t="str">
        <f>IF($B90="","",'Infiltration &amp; Ventilation'!U90*0.33*'Infiltration &amp; Ventilation'!$D90*D90*0.024*Data!E$18*(100%+Data!$B$162))</f>
        <v/>
      </c>
      <c r="AC90" s="24" t="str">
        <f>IF($B90="","",'Infiltration &amp; Ventilation'!V90*0.33*'Infiltration &amp; Ventilation'!$D90*E90*0.024*Data!F$18*(100%+Data!$B$162))</f>
        <v/>
      </c>
      <c r="AD90" s="24" t="str">
        <f>IF($B90="","",'Infiltration &amp; Ventilation'!W90*0.33*'Infiltration &amp; Ventilation'!$D90*F90*0.024*Data!G$18*(100%+Data!$B$162))</f>
        <v/>
      </c>
      <c r="AE90" s="24" t="str">
        <f>IF($B90="","",'Infiltration &amp; Ventilation'!X90*0.33*'Infiltration &amp; Ventilation'!$D90*G90*0.024*Data!H$18*(100%+Data!$B$162))</f>
        <v/>
      </c>
      <c r="AF90" s="24" t="str">
        <f>IF($B90="","",'Infiltration &amp; Ventilation'!Y90*0.33*'Infiltration &amp; Ventilation'!$D90*H90*0.024*Data!I$18*(100%+Data!$B$162))</f>
        <v/>
      </c>
      <c r="AG90" s="24" t="str">
        <f>IF($B90="","",'Infiltration &amp; Ventilation'!Z90*0.33*'Infiltration &amp; Ventilation'!$D90*I90*0.024*Data!J$18*(100%+Data!$B$162))</f>
        <v/>
      </c>
      <c r="AH90" s="24" t="str">
        <f>IF($B90="","",'Infiltration &amp; Ventilation'!AA90*0.33*'Infiltration &amp; Ventilation'!$D90*J90*0.024*Data!K$18*(100%+Data!$B$162))</f>
        <v/>
      </c>
      <c r="AI90" s="24" t="str">
        <f>IF($B90="","",'Infiltration &amp; Ventilation'!AB90*0.33*'Infiltration &amp; Ventilation'!$D90*K90*0.024*Data!L$18*(100%+Data!$B$162))</f>
        <v/>
      </c>
      <c r="AJ90" s="24" t="str">
        <f>IF($B90="","",'Infiltration &amp; Ventilation'!AC90*0.33*'Infiltration &amp; Ventilation'!$D90*L90*0.024*Data!M$18*(100%+Data!$B$162))</f>
        <v/>
      </c>
      <c r="AK90" s="24" t="str">
        <f>IF($B90="","",'Infiltration &amp; Ventilation'!AD90*0.33*'Infiltration &amp; Ventilation'!$D90*M90*0.024*Data!N$18*(100%+Data!$B$162))</f>
        <v/>
      </c>
      <c r="AL90" s="24" t="str">
        <f>IF($B90="","",'Infiltration &amp; Ventilation'!AE90*0.33*'Infiltration &amp; Ventilation'!$D90*N90*0.024*Data!O$18*(100%+Data!$B$162))</f>
        <v/>
      </c>
      <c r="AM90" s="24" t="str">
        <f>IF($B90="","",'3 INPUT SAP DATA'!$U94*C90*0.024*Data!D$18*(100%+Data!$B$152))</f>
        <v/>
      </c>
      <c r="AN90" s="24" t="str">
        <f>IF($B90="","",'3 INPUT SAP DATA'!$U94*D90*0.024*Data!E$18*(100%+Data!$B$152))</f>
        <v/>
      </c>
      <c r="AO90" s="24" t="str">
        <f>IF($B90="","",'3 INPUT SAP DATA'!$U94*E90*0.024*Data!F$18*(100%+Data!$B$152))</f>
        <v/>
      </c>
      <c r="AP90" s="24" t="str">
        <f>IF($B90="","",'3 INPUT SAP DATA'!$U94*F90*0.024*Data!G$18*(100%+Data!$B$152))</f>
        <v/>
      </c>
      <c r="AQ90" s="24" t="str">
        <f>IF($B90="","",'3 INPUT SAP DATA'!$U94*G90*0.024*Data!H$18*(100%+Data!$B$152))</f>
        <v/>
      </c>
      <c r="AR90" s="24" t="str">
        <f>IF($B90="","",'3 INPUT SAP DATA'!$U94*H90*0.024*Data!I$18*(100%+Data!$B$152))</f>
        <v/>
      </c>
      <c r="AS90" s="24" t="str">
        <f>IF($B90="","",'3 INPUT SAP DATA'!$U94*I90*0.024*Data!J$18*(100%+Data!$B$152))</f>
        <v/>
      </c>
      <c r="AT90" s="24" t="str">
        <f>IF($B90="","",'3 INPUT SAP DATA'!$U94*J90*0.024*Data!K$18*(100%+Data!$B$152))</f>
        <v/>
      </c>
      <c r="AU90" s="24" t="str">
        <f>IF($B90="","",'3 INPUT SAP DATA'!$U94*K90*0.024*Data!L$18*(100%+Data!$B$152))</f>
        <v/>
      </c>
      <c r="AV90" s="24" t="str">
        <f>IF($B90="","",'3 INPUT SAP DATA'!$U94*L90*0.024*Data!M$18*(100%+Data!$B$152))</f>
        <v/>
      </c>
      <c r="AW90" s="24" t="str">
        <f>IF($B90="","",'3 INPUT SAP DATA'!$U94*M90*0.024*Data!N$18*(100%+Data!$B$152))</f>
        <v/>
      </c>
      <c r="AX90" s="24" t="str">
        <f>IF($B90="","",'3 INPUT SAP DATA'!$U94*N90*0.024*Data!O$18*(100%+Data!$B$152))</f>
        <v/>
      </c>
      <c r="AY90" s="24" t="str">
        <f>IF($B90="","",'3 INPUT SAP DATA'!V94*0.024*Data!D$18*Utilisation!BK90)</f>
        <v/>
      </c>
      <c r="AZ90" s="24" t="str">
        <f>IF($B90="","",'3 INPUT SAP DATA'!W94*0.024*Data!E$18*Utilisation!BL90)</f>
        <v/>
      </c>
      <c r="BA90" s="24" t="str">
        <f>IF($B90="","",'3 INPUT SAP DATA'!X94*0.024*Data!F$18*Utilisation!BM90)</f>
        <v/>
      </c>
      <c r="BB90" s="24" t="str">
        <f>IF($B90="","",'3 INPUT SAP DATA'!Y94*0.024*Data!G$18*Utilisation!BN90)</f>
        <v/>
      </c>
      <c r="BC90" s="24" t="str">
        <f>IF($B90="","",'3 INPUT SAP DATA'!Z94*0.024*Data!H$18*Utilisation!BO90)</f>
        <v/>
      </c>
      <c r="BD90" s="24" t="str">
        <f>IF($B90="","",'3 INPUT SAP DATA'!AA94*0.024*Data!I$18*Utilisation!BP90)</f>
        <v/>
      </c>
      <c r="BE90" s="24" t="str">
        <f>IF($B90="","",'3 INPUT SAP DATA'!AB94*0.024*Data!J$18*Utilisation!BQ90)</f>
        <v/>
      </c>
      <c r="BF90" s="24" t="str">
        <f>IF($B90="","",'3 INPUT SAP DATA'!AC94*0.024*Data!K$18*Utilisation!BR90)</f>
        <v/>
      </c>
      <c r="BG90" s="24" t="str">
        <f>IF($B90="","",'3 INPUT SAP DATA'!AD94*0.024*Data!L$18*Utilisation!BS90)</f>
        <v/>
      </c>
      <c r="BH90" s="24" t="str">
        <f>IF($B90="","",'3 INPUT SAP DATA'!AE94*0.024*Data!M$18*Utilisation!BT90)</f>
        <v/>
      </c>
      <c r="BI90" s="24" t="str">
        <f>IF($B90="","",'3 INPUT SAP DATA'!AF94*0.024*Data!N$18*Utilisation!BU90)</f>
        <v/>
      </c>
      <c r="BJ90" s="24" t="str">
        <f>IF($B90="","",'3 INPUT SAP DATA'!AG94*0.024*Data!O$18*Utilisation!BV90)</f>
        <v/>
      </c>
      <c r="BK90" s="24" t="str">
        <f>IF($B90="","",IHG!CI91*0.024*Data!D$18*Utilisation!BK90)</f>
        <v/>
      </c>
      <c r="BL90" s="24" t="str">
        <f>IF($B90="","",IHG!CJ91*0.024*Data!E$18*Utilisation!BL90)</f>
        <v/>
      </c>
      <c r="BM90" s="24" t="str">
        <f>IF($B90="","",IHG!CK91*0.024*Data!F$18*Utilisation!BM90)</f>
        <v/>
      </c>
      <c r="BN90" s="24" t="str">
        <f>IF($B90="","",IHG!CL91*0.024*Data!G$18*Utilisation!BN90)</f>
        <v/>
      </c>
      <c r="BO90" s="24" t="str">
        <f>IF($B90="","",IHG!CM91*0.024*Data!H$18*Utilisation!BO90)</f>
        <v/>
      </c>
      <c r="BP90" s="24" t="str">
        <f>IF($B90="","",IHG!CN91*0.024*Data!I$18*Utilisation!BP90)</f>
        <v/>
      </c>
      <c r="BQ90" s="24" t="str">
        <f>IF($B90="","",IHG!CO91*0.024*Data!J$18*Utilisation!BQ90)</f>
        <v/>
      </c>
      <c r="BR90" s="24" t="str">
        <f>IF($B90="","",IHG!CP91*0.024*Data!K$18*Utilisation!BR90)</f>
        <v/>
      </c>
      <c r="BS90" s="24" t="str">
        <f>IF($B90="","",IHG!CQ91*0.024*Data!L$18*Utilisation!BS90)</f>
        <v/>
      </c>
      <c r="BT90" s="24" t="str">
        <f>IF($B90="","",IHG!CR91*0.024*Data!M$18*Utilisation!BT90)</f>
        <v/>
      </c>
      <c r="BU90" s="24" t="str">
        <f>IF($B90="","",IHG!CS91*0.024*Data!N$18*Utilisation!BU90)</f>
        <v/>
      </c>
      <c r="BV90" s="24" t="str">
        <f>IF($B90="","",IHG!CT91*0.024*Data!O$18*Utilisation!BV90)</f>
        <v/>
      </c>
      <c r="BW90" s="24" t="str">
        <f t="shared" si="206"/>
        <v/>
      </c>
      <c r="BX90" s="24" t="str">
        <f t="shared" si="207"/>
        <v/>
      </c>
      <c r="BY90" s="24" t="str">
        <f t="shared" si="208"/>
        <v/>
      </c>
      <c r="BZ90" s="24" t="str">
        <f t="shared" si="209"/>
        <v/>
      </c>
      <c r="CA90" s="24" t="str">
        <f t="shared" si="210"/>
        <v/>
      </c>
      <c r="CB90" s="24" t="str">
        <f t="shared" si="211"/>
        <v/>
      </c>
      <c r="CC90" s="24" t="str">
        <f t="shared" si="212"/>
        <v/>
      </c>
      <c r="CD90" s="24" t="str">
        <f t="shared" si="213"/>
        <v/>
      </c>
      <c r="CE90" s="24" t="str">
        <f t="shared" si="214"/>
        <v/>
      </c>
      <c r="CF90" s="24" t="str">
        <f t="shared" si="215"/>
        <v/>
      </c>
      <c r="CG90" s="24" t="str">
        <f t="shared" si="216"/>
        <v/>
      </c>
      <c r="CH90" s="24" t="str">
        <f t="shared" si="217"/>
        <v/>
      </c>
      <c r="CI90" s="36"/>
      <c r="CJ90" s="85" t="str">
        <f>IF($B90="","",IF(BW90&lt;(SUM($BW90:$CH90)*Data!$B$170),Data!$B$171,100%))</f>
        <v/>
      </c>
      <c r="CK90" s="85" t="str">
        <f>IF($B90="","",IF(BX90&lt;(SUM($BW90:$CH90)*Data!$B$170),Data!$B$171,100%))</f>
        <v/>
      </c>
      <c r="CL90" s="85" t="str">
        <f>IF($B90="","",IF(BY90&lt;(SUM($BW90:$CH90)*Data!$B$170),Data!$B$171,100%))</f>
        <v/>
      </c>
      <c r="CM90" s="85" t="str">
        <f>IF($B90="","",IF(BZ90&lt;(SUM($BW90:$CH90)*Data!$B$170),Data!$B$171,100%))</f>
        <v/>
      </c>
      <c r="CN90" s="85" t="str">
        <f>IF($B90="","",IF(CA90&lt;(SUM($BW90:$CH90)*Data!$B$170),Data!$B$171,100%))</f>
        <v/>
      </c>
      <c r="CO90" s="85" t="str">
        <f>IF($B90="","",IF(CB90&lt;(SUM($BW90:$CH90)*Data!$B$170),Data!$B$171,100%))</f>
        <v/>
      </c>
      <c r="CP90" s="85" t="str">
        <f>IF($B90="","",IF(CC90&lt;(SUM($BW90:$CH90)*Data!$B$170),Data!$B$171,100%))</f>
        <v/>
      </c>
      <c r="CQ90" s="85" t="str">
        <f>IF($B90="","",IF(CD90&lt;(SUM($BW90:$CH90)*Data!$B$170),Data!$B$171,100%))</f>
        <v/>
      </c>
      <c r="CR90" s="85" t="str">
        <f>IF($B90="","",IF(CE90&lt;(SUM($BW90:$CH90)*Data!$B$170),Data!$B$171,100%))</f>
        <v/>
      </c>
      <c r="CS90" s="85" t="str">
        <f>IF($B90="","",IF(CF90&lt;(SUM($BW90:$CH90)*Data!$B$170),Data!$B$171,100%))</f>
        <v/>
      </c>
      <c r="CT90" s="85" t="str">
        <f>IF($B90="","",IF(CG90&lt;(SUM($BW90:$CH90)*Data!$B$170),Data!$B$171,100%))</f>
        <v/>
      </c>
      <c r="CU90" s="85" t="str">
        <f>IF($B90="","",IF(CH90&lt;(SUM($BW90:$CH90)*Data!$B$170),Data!$B$171,100%))</f>
        <v/>
      </c>
      <c r="CV90" s="39"/>
      <c r="CW90" s="24" t="str">
        <f t="shared" si="218"/>
        <v/>
      </c>
      <c r="CX90" s="24" t="str">
        <f t="shared" si="219"/>
        <v/>
      </c>
      <c r="CY90" s="24" t="str">
        <f t="shared" si="220"/>
        <v/>
      </c>
      <c r="CZ90" s="24" t="str">
        <f t="shared" si="221"/>
        <v/>
      </c>
      <c r="DA90" s="24" t="str">
        <f t="shared" si="222"/>
        <v/>
      </c>
      <c r="DB90" s="24" t="str">
        <f t="shared" si="223"/>
        <v/>
      </c>
      <c r="DC90" s="24" t="str">
        <f t="shared" si="224"/>
        <v/>
      </c>
      <c r="DD90" s="24" t="str">
        <f t="shared" si="225"/>
        <v/>
      </c>
      <c r="DE90" s="24" t="str">
        <f t="shared" si="226"/>
        <v/>
      </c>
      <c r="DF90" s="24" t="str">
        <f t="shared" si="227"/>
        <v/>
      </c>
      <c r="DG90" s="24" t="str">
        <f t="shared" si="228"/>
        <v/>
      </c>
      <c r="DH90" s="24" t="str">
        <f t="shared" si="229"/>
        <v/>
      </c>
      <c r="DI90" s="24" t="str">
        <f t="shared" si="230"/>
        <v/>
      </c>
      <c r="DJ90" s="24" t="str">
        <f t="shared" si="231"/>
        <v/>
      </c>
      <c r="DK90" s="24" t="str">
        <f t="shared" si="232"/>
        <v/>
      </c>
      <c r="DL90" s="24" t="str">
        <f t="shared" si="233"/>
        <v/>
      </c>
      <c r="DM90" s="24" t="str">
        <f t="shared" si="234"/>
        <v/>
      </c>
      <c r="DN90" s="24" t="str">
        <f t="shared" si="235"/>
        <v/>
      </c>
      <c r="DO90" s="24" t="str">
        <f t="shared" si="236"/>
        <v/>
      </c>
      <c r="DP90" s="24" t="str">
        <f t="shared" si="237"/>
        <v/>
      </c>
      <c r="DQ90" s="24" t="str">
        <f t="shared" si="238"/>
        <v/>
      </c>
      <c r="DR90" s="24" t="str">
        <f t="shared" si="239"/>
        <v/>
      </c>
      <c r="DS90" s="24" t="str">
        <f t="shared" si="240"/>
        <v/>
      </c>
      <c r="DT90" s="24" t="str">
        <f t="shared" si="241"/>
        <v/>
      </c>
      <c r="DU90" s="24" t="str">
        <f t="shared" si="242"/>
        <v/>
      </c>
      <c r="DV90" s="24" t="str">
        <f t="shared" si="243"/>
        <v/>
      </c>
      <c r="DW90" s="24" t="str">
        <f t="shared" si="244"/>
        <v/>
      </c>
      <c r="DX90" s="24" t="str">
        <f t="shared" si="245"/>
        <v/>
      </c>
      <c r="DY90" s="24" t="str">
        <f t="shared" si="246"/>
        <v/>
      </c>
      <c r="DZ90" s="24" t="str">
        <f t="shared" si="247"/>
        <v/>
      </c>
      <c r="EA90" s="24" t="str">
        <f t="shared" si="248"/>
        <v/>
      </c>
      <c r="EB90" s="24" t="str">
        <f t="shared" si="249"/>
        <v/>
      </c>
      <c r="EC90" s="24" t="str">
        <f t="shared" si="250"/>
        <v/>
      </c>
      <c r="ED90" s="24" t="str">
        <f t="shared" si="251"/>
        <v/>
      </c>
      <c r="EE90" s="24" t="str">
        <f t="shared" si="252"/>
        <v/>
      </c>
      <c r="EF90" s="24" t="str">
        <f t="shared" si="253"/>
        <v/>
      </c>
      <c r="EG90" s="24" t="str">
        <f t="shared" si="256"/>
        <v/>
      </c>
      <c r="EH90" s="24" t="str">
        <f t="shared" si="257"/>
        <v/>
      </c>
      <c r="EI90" s="85" t="str">
        <f t="shared" si="169"/>
        <v/>
      </c>
      <c r="EJ90" s="85" t="str">
        <f>IF($B90="","",MAX(0,EI90-Data!$B$166))</f>
        <v/>
      </c>
      <c r="EK90" s="88" t="str">
        <f>IF($B90="","",IF($EJ90&gt;0,
AY90*($EG90*Data!$B$166/$EH90),
AY90))</f>
        <v/>
      </c>
      <c r="EL90" s="88" t="str">
        <f>IF($B90="","",IF($EJ90&gt;0,
AZ90*($EG90*Data!$B$166/$EH90),
AZ90))</f>
        <v/>
      </c>
      <c r="EM90" s="88" t="str">
        <f>IF($B90="","",IF($EJ90&gt;0,
BA90*($EG90*Data!$B$166/$EH90),
BA90))</f>
        <v/>
      </c>
      <c r="EN90" s="88" t="str">
        <f>IF($B90="","",IF($EJ90&gt;0,
BB90*($EG90*Data!$B$166/$EH90),
BB90))</f>
        <v/>
      </c>
      <c r="EO90" s="88" t="str">
        <f>IF($B90="","",IF($EJ90&gt;0,
BC90*($EG90*Data!$B$166/$EH90),
BC90))</f>
        <v/>
      </c>
      <c r="EP90" s="88" t="str">
        <f>IF($B90="","",IF($EJ90&gt;0,
BD90*($EG90*Data!$B$166/$EH90),
BD90))</f>
        <v/>
      </c>
      <c r="EQ90" s="88" t="str">
        <f>IF($B90="","",IF($EJ90&gt;0,
BE90*($EG90*Data!$B$166/$EH90),
BE90))</f>
        <v/>
      </c>
      <c r="ER90" s="88" t="str">
        <f>IF($B90="","",IF($EJ90&gt;0,
BF90*($EG90*Data!$B$166/$EH90),
BF90))</f>
        <v/>
      </c>
      <c r="ES90" s="88" t="str">
        <f>IF($B90="","",IF($EJ90&gt;0,
BG90*($EG90*Data!$B$166/$EH90),
BG90))</f>
        <v/>
      </c>
      <c r="ET90" s="88" t="str">
        <f>IF($B90="","",IF($EJ90&gt;0,
BH90*($EG90*Data!$B$166/$EH90),
BH90))</f>
        <v/>
      </c>
      <c r="EU90" s="88" t="str">
        <f>IF($B90="","",IF($EJ90&gt;0,
BI90*($EG90*Data!$B$166/$EH90),
BI90))</f>
        <v/>
      </c>
      <c r="EV90" s="88" t="str">
        <f>IF($B90="","",IF($EJ90&gt;0,
BJ90*($EG90*Data!$B$166/$EH90),
BJ90))</f>
        <v/>
      </c>
      <c r="EW90" s="88" t="str">
        <f t="shared" si="254"/>
        <v/>
      </c>
      <c r="EX90" s="85" t="str">
        <f t="shared" si="255"/>
        <v/>
      </c>
      <c r="EY90" s="24" t="str">
        <f t="shared" si="170"/>
        <v/>
      </c>
      <c r="EZ90" s="24" t="str">
        <f t="shared" si="171"/>
        <v/>
      </c>
      <c r="FA90" s="24" t="str">
        <f t="shared" si="172"/>
        <v/>
      </c>
      <c r="FB90" s="24" t="str">
        <f t="shared" si="173"/>
        <v/>
      </c>
      <c r="FC90" s="24" t="str">
        <f t="shared" si="174"/>
        <v/>
      </c>
      <c r="FD90" s="24" t="str">
        <f t="shared" si="175"/>
        <v/>
      </c>
      <c r="FE90" s="24" t="str">
        <f t="shared" si="176"/>
        <v/>
      </c>
      <c r="FF90" s="24" t="str">
        <f t="shared" si="177"/>
        <v/>
      </c>
      <c r="FG90" s="24" t="str">
        <f t="shared" si="178"/>
        <v/>
      </c>
      <c r="FH90" s="24" t="str">
        <f t="shared" si="179"/>
        <v/>
      </c>
      <c r="FI90" s="24" t="str">
        <f t="shared" si="180"/>
        <v/>
      </c>
      <c r="FJ90" s="24" t="str">
        <f t="shared" si="181"/>
        <v/>
      </c>
      <c r="FK90" s="24" t="str">
        <f t="shared" si="182"/>
        <v/>
      </c>
      <c r="FL90" s="24" t="str">
        <f t="shared" si="183"/>
        <v/>
      </c>
      <c r="FM90" s="24" t="str">
        <f t="shared" si="184"/>
        <v/>
      </c>
      <c r="FN90" s="24" t="str">
        <f t="shared" si="185"/>
        <v/>
      </c>
      <c r="FO90" s="24" t="str">
        <f t="shared" si="186"/>
        <v/>
      </c>
      <c r="FP90" s="24" t="str">
        <f t="shared" si="187"/>
        <v/>
      </c>
      <c r="FQ90" s="24" t="str">
        <f t="shared" si="188"/>
        <v/>
      </c>
      <c r="FR90" s="24" t="str">
        <f t="shared" si="189"/>
        <v/>
      </c>
      <c r="FS90" s="24" t="str">
        <f t="shared" si="190"/>
        <v/>
      </c>
      <c r="FT90" s="24" t="str">
        <f t="shared" si="191"/>
        <v/>
      </c>
      <c r="FU90" s="24" t="str">
        <f t="shared" si="192"/>
        <v/>
      </c>
      <c r="FV90" s="24" t="str">
        <f t="shared" si="193"/>
        <v/>
      </c>
      <c r="FW90" s="24" t="str">
        <f t="shared" si="194"/>
        <v/>
      </c>
      <c r="FX90" s="24" t="str">
        <f t="shared" si="195"/>
        <v/>
      </c>
      <c r="FY90" s="24" t="str">
        <f t="shared" si="196"/>
        <v/>
      </c>
      <c r="FZ90" s="24" t="str">
        <f t="shared" si="197"/>
        <v/>
      </c>
      <c r="GA90" s="24" t="str">
        <f t="shared" si="198"/>
        <v/>
      </c>
      <c r="GB90" s="24" t="str">
        <f t="shared" si="199"/>
        <v/>
      </c>
      <c r="GC90" s="24" t="str">
        <f t="shared" si="200"/>
        <v/>
      </c>
      <c r="GD90" s="24" t="str">
        <f t="shared" si="201"/>
        <v/>
      </c>
      <c r="GE90" s="24" t="str">
        <f t="shared" si="202"/>
        <v/>
      </c>
      <c r="GF90" s="24" t="str">
        <f t="shared" si="203"/>
        <v/>
      </c>
      <c r="GG90" s="24" t="str">
        <f t="shared" si="204"/>
        <v/>
      </c>
      <c r="GH90" s="24" t="str">
        <f t="shared" si="205"/>
        <v/>
      </c>
    </row>
    <row r="91" spans="2:190" s="17" customFormat="1" ht="19.899999999999999" customHeight="1">
      <c r="B91" s="16" t="str">
        <f>IF('3 INPUT SAP DATA'!H95="","",'3 INPUT SAP DATA'!H95)</f>
        <v/>
      </c>
      <c r="C91" s="176" t="str">
        <f>IF($B91="", "", Data!D$22 - INDEX(SAP10TableU1, MATCH('3 INPUT SAP DATA'!$C$6, Data!$C$26:$C$47, 0), MATCH(SHD!BW$8, Data!$D$25:$O$25, 0)))</f>
        <v/>
      </c>
      <c r="D91" s="176" t="str">
        <f>IF($B91="", "", Data!E$22 - INDEX(SAP10TableU1, MATCH('3 INPUT SAP DATA'!$C$6, Data!$C$26:$C$47, 0), MATCH(SHD!BX$8, Data!$D$25:$O$25, 0)))</f>
        <v/>
      </c>
      <c r="E91" s="176" t="str">
        <f>IF($B91="", "", Data!F$22 - INDEX(SAP10TableU1, MATCH('3 INPUT SAP DATA'!$C$6, Data!$C$26:$C$47, 0), MATCH(SHD!BY$8, Data!$D$25:$O$25, 0)))</f>
        <v/>
      </c>
      <c r="F91" s="176" t="str">
        <f>IF($B91="", "", Data!G$22 - INDEX(SAP10TableU1, MATCH('3 INPUT SAP DATA'!$C$6, Data!$C$26:$C$47, 0), MATCH(SHD!BZ$8, Data!$D$25:$O$25, 0)))</f>
        <v/>
      </c>
      <c r="G91" s="176" t="str">
        <f>IF($B91="", "", Data!H$22 - INDEX(SAP10TableU1, MATCH('3 INPUT SAP DATA'!$C$6, Data!$C$26:$C$47, 0), MATCH(SHD!CA$8, Data!$D$25:$O$25, 0)))</f>
        <v/>
      </c>
      <c r="H91" s="176" t="str">
        <f>IF($B91="", "", Data!I$22 - INDEX(SAP10TableU1, MATCH('3 INPUT SAP DATA'!$C$6, Data!$C$26:$C$47, 0), MATCH(SHD!CB$8, Data!$D$25:$O$25, 0)))</f>
        <v/>
      </c>
      <c r="I91" s="176" t="str">
        <f>IF($B91="", "", Data!J$22 - INDEX(SAP10TableU1, MATCH('3 INPUT SAP DATA'!$C$6, Data!$C$26:$C$47, 0), MATCH(SHD!CC$8, Data!$D$25:$O$25, 0)))</f>
        <v/>
      </c>
      <c r="J91" s="176" t="str">
        <f>IF($B91="", "", Data!K$22 - INDEX(SAP10TableU1, MATCH('3 INPUT SAP DATA'!$C$6, Data!$C$26:$C$47, 0), MATCH(SHD!CD$8, Data!$D$25:$O$25, 0)))</f>
        <v/>
      </c>
      <c r="K91" s="176" t="str">
        <f>IF($B91="", "", Data!L$22 - INDEX(SAP10TableU1, MATCH('3 INPUT SAP DATA'!$C$6, Data!$C$26:$C$47, 0), MATCH(SHD!CE$8, Data!$D$25:$O$25, 0)))</f>
        <v/>
      </c>
      <c r="L91" s="176" t="str">
        <f>IF($B91="", "", Data!M$22 - INDEX(SAP10TableU1, MATCH('3 INPUT SAP DATA'!$C$6, Data!$C$26:$C$47, 0), MATCH(SHD!CF$8, Data!$D$25:$O$25, 0)))</f>
        <v/>
      </c>
      <c r="M91" s="176" t="str">
        <f>IF($B91="", "", Data!N$22 - INDEX(SAP10TableU1, MATCH('3 INPUT SAP DATA'!$C$6, Data!$C$26:$C$47, 0), MATCH(SHD!CG$8, Data!$D$25:$O$25, 0)))</f>
        <v/>
      </c>
      <c r="N91" s="176" t="str">
        <f>IF($B91="", "", Data!O$22 - INDEX(SAP10TableU1, MATCH('3 INPUT SAP DATA'!$C$6, Data!$C$26:$C$47, 0), MATCH(SHD!CH$8, Data!$D$25:$O$25, 0)))</f>
        <v/>
      </c>
      <c r="O91" s="24" t="str">
        <f>IF($B91="","",'Infiltration &amp; Ventilation'!H91*0.33*'Infiltration &amp; Ventilation'!$D91*C91*0.024*Data!D$18)</f>
        <v/>
      </c>
      <c r="P91" s="24" t="str">
        <f>IF($B91="","",'Infiltration &amp; Ventilation'!I91*0.33*'Infiltration &amp; Ventilation'!$D91*D91*0.024*Data!E$18)</f>
        <v/>
      </c>
      <c r="Q91" s="24" t="str">
        <f>IF($B91="","",'Infiltration &amp; Ventilation'!J91*0.33*'Infiltration &amp; Ventilation'!$D91*E91*0.024*Data!F$18)</f>
        <v/>
      </c>
      <c r="R91" s="24" t="str">
        <f>IF($B91="","",'Infiltration &amp; Ventilation'!K91*0.33*'Infiltration &amp; Ventilation'!$D91*F91*0.024*Data!G$18)</f>
        <v/>
      </c>
      <c r="S91" s="24" t="str">
        <f>IF($B91="","",'Infiltration &amp; Ventilation'!L91*0.33*'Infiltration &amp; Ventilation'!$D91*G91*0.024*Data!H$18)</f>
        <v/>
      </c>
      <c r="T91" s="24" t="str">
        <f>IF($B91="","",'Infiltration &amp; Ventilation'!M91*0.33*'Infiltration &amp; Ventilation'!$D91*H91*0.024*Data!I$18)</f>
        <v/>
      </c>
      <c r="U91" s="24" t="str">
        <f>IF($B91="","",'Infiltration &amp; Ventilation'!N91*0.33*'Infiltration &amp; Ventilation'!$D91*I91*0.024*Data!J$18)</f>
        <v/>
      </c>
      <c r="V91" s="24" t="str">
        <f>IF($B91="","",'Infiltration &amp; Ventilation'!O91*0.33*'Infiltration &amp; Ventilation'!$D91*J91*0.024*Data!K$18)</f>
        <v/>
      </c>
      <c r="W91" s="24" t="str">
        <f>IF($B91="","",'Infiltration &amp; Ventilation'!P91*0.33*'Infiltration &amp; Ventilation'!$D91*K91*0.024*Data!L$18)</f>
        <v/>
      </c>
      <c r="X91" s="24" t="str">
        <f>IF($B91="","",'Infiltration &amp; Ventilation'!Q91*0.33*'Infiltration &amp; Ventilation'!$D91*L91*0.024*Data!M$18)</f>
        <v/>
      </c>
      <c r="Y91" s="24" t="str">
        <f>IF($B91="","",'Infiltration &amp; Ventilation'!R91*0.33*'Infiltration &amp; Ventilation'!$D91*M91*0.024*Data!N$18)</f>
        <v/>
      </c>
      <c r="Z91" s="24" t="str">
        <f>IF($B91="","",'Infiltration &amp; Ventilation'!S91*0.33*'Infiltration &amp; Ventilation'!$D91*N91*0.024*Data!O$18)</f>
        <v/>
      </c>
      <c r="AA91" s="24" t="str">
        <f>IF($B91="","",'Infiltration &amp; Ventilation'!T91*0.33*'Infiltration &amp; Ventilation'!$D91*C91*0.024*Data!D$18*(100%+Data!$B$162))</f>
        <v/>
      </c>
      <c r="AB91" s="24" t="str">
        <f>IF($B91="","",'Infiltration &amp; Ventilation'!U91*0.33*'Infiltration &amp; Ventilation'!$D91*D91*0.024*Data!E$18*(100%+Data!$B$162))</f>
        <v/>
      </c>
      <c r="AC91" s="24" t="str">
        <f>IF($B91="","",'Infiltration &amp; Ventilation'!V91*0.33*'Infiltration &amp; Ventilation'!$D91*E91*0.024*Data!F$18*(100%+Data!$B$162))</f>
        <v/>
      </c>
      <c r="AD91" s="24" t="str">
        <f>IF($B91="","",'Infiltration &amp; Ventilation'!W91*0.33*'Infiltration &amp; Ventilation'!$D91*F91*0.024*Data!G$18*(100%+Data!$B$162))</f>
        <v/>
      </c>
      <c r="AE91" s="24" t="str">
        <f>IF($B91="","",'Infiltration &amp; Ventilation'!X91*0.33*'Infiltration &amp; Ventilation'!$D91*G91*0.024*Data!H$18*(100%+Data!$B$162))</f>
        <v/>
      </c>
      <c r="AF91" s="24" t="str">
        <f>IF($B91="","",'Infiltration &amp; Ventilation'!Y91*0.33*'Infiltration &amp; Ventilation'!$D91*H91*0.024*Data!I$18*(100%+Data!$B$162))</f>
        <v/>
      </c>
      <c r="AG91" s="24" t="str">
        <f>IF($B91="","",'Infiltration &amp; Ventilation'!Z91*0.33*'Infiltration &amp; Ventilation'!$D91*I91*0.024*Data!J$18*(100%+Data!$B$162))</f>
        <v/>
      </c>
      <c r="AH91" s="24" t="str">
        <f>IF($B91="","",'Infiltration &amp; Ventilation'!AA91*0.33*'Infiltration &amp; Ventilation'!$D91*J91*0.024*Data!K$18*(100%+Data!$B$162))</f>
        <v/>
      </c>
      <c r="AI91" s="24" t="str">
        <f>IF($B91="","",'Infiltration &amp; Ventilation'!AB91*0.33*'Infiltration &amp; Ventilation'!$D91*K91*0.024*Data!L$18*(100%+Data!$B$162))</f>
        <v/>
      </c>
      <c r="AJ91" s="24" t="str">
        <f>IF($B91="","",'Infiltration &amp; Ventilation'!AC91*0.33*'Infiltration &amp; Ventilation'!$D91*L91*0.024*Data!M$18*(100%+Data!$B$162))</f>
        <v/>
      </c>
      <c r="AK91" s="24" t="str">
        <f>IF($B91="","",'Infiltration &amp; Ventilation'!AD91*0.33*'Infiltration &amp; Ventilation'!$D91*M91*0.024*Data!N$18*(100%+Data!$B$162))</f>
        <v/>
      </c>
      <c r="AL91" s="24" t="str">
        <f>IF($B91="","",'Infiltration &amp; Ventilation'!AE91*0.33*'Infiltration &amp; Ventilation'!$D91*N91*0.024*Data!O$18*(100%+Data!$B$162))</f>
        <v/>
      </c>
      <c r="AM91" s="24" t="str">
        <f>IF($B91="","",'3 INPUT SAP DATA'!$U95*C91*0.024*Data!D$18*(100%+Data!$B$152))</f>
        <v/>
      </c>
      <c r="AN91" s="24" t="str">
        <f>IF($B91="","",'3 INPUT SAP DATA'!$U95*D91*0.024*Data!E$18*(100%+Data!$B$152))</f>
        <v/>
      </c>
      <c r="AO91" s="24" t="str">
        <f>IF($B91="","",'3 INPUT SAP DATA'!$U95*E91*0.024*Data!F$18*(100%+Data!$B$152))</f>
        <v/>
      </c>
      <c r="AP91" s="24" t="str">
        <f>IF($B91="","",'3 INPUT SAP DATA'!$U95*F91*0.024*Data!G$18*(100%+Data!$B$152))</f>
        <v/>
      </c>
      <c r="AQ91" s="24" t="str">
        <f>IF($B91="","",'3 INPUT SAP DATA'!$U95*G91*0.024*Data!H$18*(100%+Data!$B$152))</f>
        <v/>
      </c>
      <c r="AR91" s="24" t="str">
        <f>IF($B91="","",'3 INPUT SAP DATA'!$U95*H91*0.024*Data!I$18*(100%+Data!$B$152))</f>
        <v/>
      </c>
      <c r="AS91" s="24" t="str">
        <f>IF($B91="","",'3 INPUT SAP DATA'!$U95*I91*0.024*Data!J$18*(100%+Data!$B$152))</f>
        <v/>
      </c>
      <c r="AT91" s="24" t="str">
        <f>IF($B91="","",'3 INPUT SAP DATA'!$U95*J91*0.024*Data!K$18*(100%+Data!$B$152))</f>
        <v/>
      </c>
      <c r="AU91" s="24" t="str">
        <f>IF($B91="","",'3 INPUT SAP DATA'!$U95*K91*0.024*Data!L$18*(100%+Data!$B$152))</f>
        <v/>
      </c>
      <c r="AV91" s="24" t="str">
        <f>IF($B91="","",'3 INPUT SAP DATA'!$U95*L91*0.024*Data!M$18*(100%+Data!$B$152))</f>
        <v/>
      </c>
      <c r="AW91" s="24" t="str">
        <f>IF($B91="","",'3 INPUT SAP DATA'!$U95*M91*0.024*Data!N$18*(100%+Data!$B$152))</f>
        <v/>
      </c>
      <c r="AX91" s="24" t="str">
        <f>IF($B91="","",'3 INPUT SAP DATA'!$U95*N91*0.024*Data!O$18*(100%+Data!$B$152))</f>
        <v/>
      </c>
      <c r="AY91" s="24" t="str">
        <f>IF($B91="","",'3 INPUT SAP DATA'!V95*0.024*Data!D$18*Utilisation!BK91)</f>
        <v/>
      </c>
      <c r="AZ91" s="24" t="str">
        <f>IF($B91="","",'3 INPUT SAP DATA'!W95*0.024*Data!E$18*Utilisation!BL91)</f>
        <v/>
      </c>
      <c r="BA91" s="24" t="str">
        <f>IF($B91="","",'3 INPUT SAP DATA'!X95*0.024*Data!F$18*Utilisation!BM91)</f>
        <v/>
      </c>
      <c r="BB91" s="24" t="str">
        <f>IF($B91="","",'3 INPUT SAP DATA'!Y95*0.024*Data!G$18*Utilisation!BN91)</f>
        <v/>
      </c>
      <c r="BC91" s="24" t="str">
        <f>IF($B91="","",'3 INPUT SAP DATA'!Z95*0.024*Data!H$18*Utilisation!BO91)</f>
        <v/>
      </c>
      <c r="BD91" s="24" t="str">
        <f>IF($B91="","",'3 INPUT SAP DATA'!AA95*0.024*Data!I$18*Utilisation!BP91)</f>
        <v/>
      </c>
      <c r="BE91" s="24" t="str">
        <f>IF($B91="","",'3 INPUT SAP DATA'!AB95*0.024*Data!J$18*Utilisation!BQ91)</f>
        <v/>
      </c>
      <c r="BF91" s="24" t="str">
        <f>IF($B91="","",'3 INPUT SAP DATA'!AC95*0.024*Data!K$18*Utilisation!BR91)</f>
        <v/>
      </c>
      <c r="BG91" s="24" t="str">
        <f>IF($B91="","",'3 INPUT SAP DATA'!AD95*0.024*Data!L$18*Utilisation!BS91)</f>
        <v/>
      </c>
      <c r="BH91" s="24" t="str">
        <f>IF($B91="","",'3 INPUT SAP DATA'!AE95*0.024*Data!M$18*Utilisation!BT91)</f>
        <v/>
      </c>
      <c r="BI91" s="24" t="str">
        <f>IF($B91="","",'3 INPUT SAP DATA'!AF95*0.024*Data!N$18*Utilisation!BU91)</f>
        <v/>
      </c>
      <c r="BJ91" s="24" t="str">
        <f>IF($B91="","",'3 INPUT SAP DATA'!AG95*0.024*Data!O$18*Utilisation!BV91)</f>
        <v/>
      </c>
      <c r="BK91" s="24" t="str">
        <f>IF($B91="","",IHG!CI92*0.024*Data!D$18*Utilisation!BK91)</f>
        <v/>
      </c>
      <c r="BL91" s="24" t="str">
        <f>IF($B91="","",IHG!CJ92*0.024*Data!E$18*Utilisation!BL91)</f>
        <v/>
      </c>
      <c r="BM91" s="24" t="str">
        <f>IF($B91="","",IHG!CK92*0.024*Data!F$18*Utilisation!BM91)</f>
        <v/>
      </c>
      <c r="BN91" s="24" t="str">
        <f>IF($B91="","",IHG!CL92*0.024*Data!G$18*Utilisation!BN91)</f>
        <v/>
      </c>
      <c r="BO91" s="24" t="str">
        <f>IF($B91="","",IHG!CM92*0.024*Data!H$18*Utilisation!BO91)</f>
        <v/>
      </c>
      <c r="BP91" s="24" t="str">
        <f>IF($B91="","",IHG!CN92*0.024*Data!I$18*Utilisation!BP91)</f>
        <v/>
      </c>
      <c r="BQ91" s="24" t="str">
        <f>IF($B91="","",IHG!CO92*0.024*Data!J$18*Utilisation!BQ91)</f>
        <v/>
      </c>
      <c r="BR91" s="24" t="str">
        <f>IF($B91="","",IHG!CP92*0.024*Data!K$18*Utilisation!BR91)</f>
        <v/>
      </c>
      <c r="BS91" s="24" t="str">
        <f>IF($B91="","",IHG!CQ92*0.024*Data!L$18*Utilisation!BS91)</f>
        <v/>
      </c>
      <c r="BT91" s="24" t="str">
        <f>IF($B91="","",IHG!CR92*0.024*Data!M$18*Utilisation!BT91)</f>
        <v/>
      </c>
      <c r="BU91" s="24" t="str">
        <f>IF($B91="","",IHG!CS92*0.024*Data!N$18*Utilisation!BU91)</f>
        <v/>
      </c>
      <c r="BV91" s="24" t="str">
        <f>IF($B91="","",IHG!CT92*0.024*Data!O$18*Utilisation!BV91)</f>
        <v/>
      </c>
      <c r="BW91" s="24" t="str">
        <f t="shared" si="206"/>
        <v/>
      </c>
      <c r="BX91" s="24" t="str">
        <f t="shared" si="207"/>
        <v/>
      </c>
      <c r="BY91" s="24" t="str">
        <f t="shared" si="208"/>
        <v/>
      </c>
      <c r="BZ91" s="24" t="str">
        <f t="shared" si="209"/>
        <v/>
      </c>
      <c r="CA91" s="24" t="str">
        <f t="shared" si="210"/>
        <v/>
      </c>
      <c r="CB91" s="24" t="str">
        <f t="shared" si="211"/>
        <v/>
      </c>
      <c r="CC91" s="24" t="str">
        <f t="shared" si="212"/>
        <v/>
      </c>
      <c r="CD91" s="24" t="str">
        <f t="shared" si="213"/>
        <v/>
      </c>
      <c r="CE91" s="24" t="str">
        <f t="shared" si="214"/>
        <v/>
      </c>
      <c r="CF91" s="24" t="str">
        <f t="shared" si="215"/>
        <v/>
      </c>
      <c r="CG91" s="24" t="str">
        <f t="shared" si="216"/>
        <v/>
      </c>
      <c r="CH91" s="24" t="str">
        <f t="shared" si="217"/>
        <v/>
      </c>
      <c r="CI91" s="36"/>
      <c r="CJ91" s="85" t="str">
        <f>IF($B91="","",IF(BW91&lt;(SUM($BW91:$CH91)*Data!$B$170),Data!$B$171,100%))</f>
        <v/>
      </c>
      <c r="CK91" s="85" t="str">
        <f>IF($B91="","",IF(BX91&lt;(SUM($BW91:$CH91)*Data!$B$170),Data!$B$171,100%))</f>
        <v/>
      </c>
      <c r="CL91" s="85" t="str">
        <f>IF($B91="","",IF(BY91&lt;(SUM($BW91:$CH91)*Data!$B$170),Data!$B$171,100%))</f>
        <v/>
      </c>
      <c r="CM91" s="85" t="str">
        <f>IF($B91="","",IF(BZ91&lt;(SUM($BW91:$CH91)*Data!$B$170),Data!$B$171,100%))</f>
        <v/>
      </c>
      <c r="CN91" s="85" t="str">
        <f>IF($B91="","",IF(CA91&lt;(SUM($BW91:$CH91)*Data!$B$170),Data!$B$171,100%))</f>
        <v/>
      </c>
      <c r="CO91" s="85" t="str">
        <f>IF($B91="","",IF(CB91&lt;(SUM($BW91:$CH91)*Data!$B$170),Data!$B$171,100%))</f>
        <v/>
      </c>
      <c r="CP91" s="85" t="str">
        <f>IF($B91="","",IF(CC91&lt;(SUM($BW91:$CH91)*Data!$B$170),Data!$B$171,100%))</f>
        <v/>
      </c>
      <c r="CQ91" s="85" t="str">
        <f>IF($B91="","",IF(CD91&lt;(SUM($BW91:$CH91)*Data!$B$170),Data!$B$171,100%))</f>
        <v/>
      </c>
      <c r="CR91" s="85" t="str">
        <f>IF($B91="","",IF(CE91&lt;(SUM($BW91:$CH91)*Data!$B$170),Data!$B$171,100%))</f>
        <v/>
      </c>
      <c r="CS91" s="85" t="str">
        <f>IF($B91="","",IF(CF91&lt;(SUM($BW91:$CH91)*Data!$B$170),Data!$B$171,100%))</f>
        <v/>
      </c>
      <c r="CT91" s="85" t="str">
        <f>IF($B91="","",IF(CG91&lt;(SUM($BW91:$CH91)*Data!$B$170),Data!$B$171,100%))</f>
        <v/>
      </c>
      <c r="CU91" s="85" t="str">
        <f>IF($B91="","",IF(CH91&lt;(SUM($BW91:$CH91)*Data!$B$170),Data!$B$171,100%))</f>
        <v/>
      </c>
      <c r="CV91" s="39"/>
      <c r="CW91" s="24" t="str">
        <f t="shared" si="218"/>
        <v/>
      </c>
      <c r="CX91" s="24" t="str">
        <f t="shared" si="219"/>
        <v/>
      </c>
      <c r="CY91" s="24" t="str">
        <f t="shared" si="220"/>
        <v/>
      </c>
      <c r="CZ91" s="24" t="str">
        <f t="shared" si="221"/>
        <v/>
      </c>
      <c r="DA91" s="24" t="str">
        <f t="shared" si="222"/>
        <v/>
      </c>
      <c r="DB91" s="24" t="str">
        <f t="shared" si="223"/>
        <v/>
      </c>
      <c r="DC91" s="24" t="str">
        <f t="shared" si="224"/>
        <v/>
      </c>
      <c r="DD91" s="24" t="str">
        <f t="shared" si="225"/>
        <v/>
      </c>
      <c r="DE91" s="24" t="str">
        <f t="shared" si="226"/>
        <v/>
      </c>
      <c r="DF91" s="24" t="str">
        <f t="shared" si="227"/>
        <v/>
      </c>
      <c r="DG91" s="24" t="str">
        <f t="shared" si="228"/>
        <v/>
      </c>
      <c r="DH91" s="24" t="str">
        <f t="shared" si="229"/>
        <v/>
      </c>
      <c r="DI91" s="24" t="str">
        <f t="shared" si="230"/>
        <v/>
      </c>
      <c r="DJ91" s="24" t="str">
        <f t="shared" si="231"/>
        <v/>
      </c>
      <c r="DK91" s="24" t="str">
        <f t="shared" si="232"/>
        <v/>
      </c>
      <c r="DL91" s="24" t="str">
        <f t="shared" si="233"/>
        <v/>
      </c>
      <c r="DM91" s="24" t="str">
        <f t="shared" si="234"/>
        <v/>
      </c>
      <c r="DN91" s="24" t="str">
        <f t="shared" si="235"/>
        <v/>
      </c>
      <c r="DO91" s="24" t="str">
        <f t="shared" si="236"/>
        <v/>
      </c>
      <c r="DP91" s="24" t="str">
        <f t="shared" si="237"/>
        <v/>
      </c>
      <c r="DQ91" s="24" t="str">
        <f t="shared" si="238"/>
        <v/>
      </c>
      <c r="DR91" s="24" t="str">
        <f t="shared" si="239"/>
        <v/>
      </c>
      <c r="DS91" s="24" t="str">
        <f t="shared" si="240"/>
        <v/>
      </c>
      <c r="DT91" s="24" t="str">
        <f t="shared" si="241"/>
        <v/>
      </c>
      <c r="DU91" s="24" t="str">
        <f t="shared" si="242"/>
        <v/>
      </c>
      <c r="DV91" s="24" t="str">
        <f t="shared" si="243"/>
        <v/>
      </c>
      <c r="DW91" s="24" t="str">
        <f t="shared" si="244"/>
        <v/>
      </c>
      <c r="DX91" s="24" t="str">
        <f t="shared" si="245"/>
        <v/>
      </c>
      <c r="DY91" s="24" t="str">
        <f t="shared" si="246"/>
        <v/>
      </c>
      <c r="DZ91" s="24" t="str">
        <f t="shared" si="247"/>
        <v/>
      </c>
      <c r="EA91" s="24" t="str">
        <f t="shared" si="248"/>
        <v/>
      </c>
      <c r="EB91" s="24" t="str">
        <f t="shared" si="249"/>
        <v/>
      </c>
      <c r="EC91" s="24" t="str">
        <f t="shared" si="250"/>
        <v/>
      </c>
      <c r="ED91" s="24" t="str">
        <f t="shared" si="251"/>
        <v/>
      </c>
      <c r="EE91" s="24" t="str">
        <f t="shared" si="252"/>
        <v/>
      </c>
      <c r="EF91" s="24" t="str">
        <f t="shared" si="253"/>
        <v/>
      </c>
      <c r="EG91" s="24" t="str">
        <f t="shared" si="256"/>
        <v/>
      </c>
      <c r="EH91" s="24" t="str">
        <f t="shared" si="257"/>
        <v/>
      </c>
      <c r="EI91" s="85" t="str">
        <f t="shared" si="169"/>
        <v/>
      </c>
      <c r="EJ91" s="85" t="str">
        <f>IF($B91="","",MAX(0,EI91-Data!$B$166))</f>
        <v/>
      </c>
      <c r="EK91" s="88" t="str">
        <f>IF($B91="","",IF($EJ91&gt;0,
AY91*($EG91*Data!$B$166/$EH91),
AY91))</f>
        <v/>
      </c>
      <c r="EL91" s="88" t="str">
        <f>IF($B91="","",IF($EJ91&gt;0,
AZ91*($EG91*Data!$B$166/$EH91),
AZ91))</f>
        <v/>
      </c>
      <c r="EM91" s="88" t="str">
        <f>IF($B91="","",IF($EJ91&gt;0,
BA91*($EG91*Data!$B$166/$EH91),
BA91))</f>
        <v/>
      </c>
      <c r="EN91" s="88" t="str">
        <f>IF($B91="","",IF($EJ91&gt;0,
BB91*($EG91*Data!$B$166/$EH91),
BB91))</f>
        <v/>
      </c>
      <c r="EO91" s="88" t="str">
        <f>IF($B91="","",IF($EJ91&gt;0,
BC91*($EG91*Data!$B$166/$EH91),
BC91))</f>
        <v/>
      </c>
      <c r="EP91" s="88" t="str">
        <f>IF($B91="","",IF($EJ91&gt;0,
BD91*($EG91*Data!$B$166/$EH91),
BD91))</f>
        <v/>
      </c>
      <c r="EQ91" s="88" t="str">
        <f>IF($B91="","",IF($EJ91&gt;0,
BE91*($EG91*Data!$B$166/$EH91),
BE91))</f>
        <v/>
      </c>
      <c r="ER91" s="88" t="str">
        <f>IF($B91="","",IF($EJ91&gt;0,
BF91*($EG91*Data!$B$166/$EH91),
BF91))</f>
        <v/>
      </c>
      <c r="ES91" s="88" t="str">
        <f>IF($B91="","",IF($EJ91&gt;0,
BG91*($EG91*Data!$B$166/$EH91),
BG91))</f>
        <v/>
      </c>
      <c r="ET91" s="88" t="str">
        <f>IF($B91="","",IF($EJ91&gt;0,
BH91*($EG91*Data!$B$166/$EH91),
BH91))</f>
        <v/>
      </c>
      <c r="EU91" s="88" t="str">
        <f>IF($B91="","",IF($EJ91&gt;0,
BI91*($EG91*Data!$B$166/$EH91),
BI91))</f>
        <v/>
      </c>
      <c r="EV91" s="88" t="str">
        <f>IF($B91="","",IF($EJ91&gt;0,
BJ91*($EG91*Data!$B$166/$EH91),
BJ91))</f>
        <v/>
      </c>
      <c r="EW91" s="88" t="str">
        <f t="shared" si="254"/>
        <v/>
      </c>
      <c r="EX91" s="85" t="str">
        <f t="shared" si="255"/>
        <v/>
      </c>
      <c r="EY91" s="24" t="str">
        <f t="shared" si="170"/>
        <v/>
      </c>
      <c r="EZ91" s="24" t="str">
        <f t="shared" si="171"/>
        <v/>
      </c>
      <c r="FA91" s="24" t="str">
        <f t="shared" si="172"/>
        <v/>
      </c>
      <c r="FB91" s="24" t="str">
        <f t="shared" si="173"/>
        <v/>
      </c>
      <c r="FC91" s="24" t="str">
        <f t="shared" si="174"/>
        <v/>
      </c>
      <c r="FD91" s="24" t="str">
        <f t="shared" si="175"/>
        <v/>
      </c>
      <c r="FE91" s="24" t="str">
        <f t="shared" si="176"/>
        <v/>
      </c>
      <c r="FF91" s="24" t="str">
        <f t="shared" si="177"/>
        <v/>
      </c>
      <c r="FG91" s="24" t="str">
        <f t="shared" si="178"/>
        <v/>
      </c>
      <c r="FH91" s="24" t="str">
        <f t="shared" si="179"/>
        <v/>
      </c>
      <c r="FI91" s="24" t="str">
        <f t="shared" si="180"/>
        <v/>
      </c>
      <c r="FJ91" s="24" t="str">
        <f t="shared" si="181"/>
        <v/>
      </c>
      <c r="FK91" s="24" t="str">
        <f t="shared" si="182"/>
        <v/>
      </c>
      <c r="FL91" s="24" t="str">
        <f t="shared" si="183"/>
        <v/>
      </c>
      <c r="FM91" s="24" t="str">
        <f t="shared" si="184"/>
        <v/>
      </c>
      <c r="FN91" s="24" t="str">
        <f t="shared" si="185"/>
        <v/>
      </c>
      <c r="FO91" s="24" t="str">
        <f t="shared" si="186"/>
        <v/>
      </c>
      <c r="FP91" s="24" t="str">
        <f t="shared" si="187"/>
        <v/>
      </c>
      <c r="FQ91" s="24" t="str">
        <f t="shared" si="188"/>
        <v/>
      </c>
      <c r="FR91" s="24" t="str">
        <f t="shared" si="189"/>
        <v/>
      </c>
      <c r="FS91" s="24" t="str">
        <f t="shared" si="190"/>
        <v/>
      </c>
      <c r="FT91" s="24" t="str">
        <f t="shared" si="191"/>
        <v/>
      </c>
      <c r="FU91" s="24" t="str">
        <f t="shared" si="192"/>
        <v/>
      </c>
      <c r="FV91" s="24" t="str">
        <f t="shared" si="193"/>
        <v/>
      </c>
      <c r="FW91" s="24" t="str">
        <f t="shared" si="194"/>
        <v/>
      </c>
      <c r="FX91" s="24" t="str">
        <f t="shared" si="195"/>
        <v/>
      </c>
      <c r="FY91" s="24" t="str">
        <f t="shared" si="196"/>
        <v/>
      </c>
      <c r="FZ91" s="24" t="str">
        <f t="shared" si="197"/>
        <v/>
      </c>
      <c r="GA91" s="24" t="str">
        <f t="shared" si="198"/>
        <v/>
      </c>
      <c r="GB91" s="24" t="str">
        <f t="shared" si="199"/>
        <v/>
      </c>
      <c r="GC91" s="24" t="str">
        <f t="shared" si="200"/>
        <v/>
      </c>
      <c r="GD91" s="24" t="str">
        <f t="shared" si="201"/>
        <v/>
      </c>
      <c r="GE91" s="24" t="str">
        <f t="shared" si="202"/>
        <v/>
      </c>
      <c r="GF91" s="24" t="str">
        <f t="shared" si="203"/>
        <v/>
      </c>
      <c r="GG91" s="24" t="str">
        <f t="shared" si="204"/>
        <v/>
      </c>
      <c r="GH91" s="24" t="str">
        <f t="shared" si="205"/>
        <v/>
      </c>
    </row>
    <row r="92" spans="2:190" s="17" customFormat="1" ht="19.899999999999999" customHeight="1">
      <c r="B92" s="16" t="str">
        <f>IF('3 INPUT SAP DATA'!H96="","",'3 INPUT SAP DATA'!H96)</f>
        <v/>
      </c>
      <c r="C92" s="176" t="str">
        <f>IF($B92="", "", Data!D$22 - INDEX(SAP10TableU1, MATCH('3 INPUT SAP DATA'!$C$6, Data!$C$26:$C$47, 0), MATCH(SHD!BW$8, Data!$D$25:$O$25, 0)))</f>
        <v/>
      </c>
      <c r="D92" s="176" t="str">
        <f>IF($B92="", "", Data!E$22 - INDEX(SAP10TableU1, MATCH('3 INPUT SAP DATA'!$C$6, Data!$C$26:$C$47, 0), MATCH(SHD!BX$8, Data!$D$25:$O$25, 0)))</f>
        <v/>
      </c>
      <c r="E92" s="176" t="str">
        <f>IF($B92="", "", Data!F$22 - INDEX(SAP10TableU1, MATCH('3 INPUT SAP DATA'!$C$6, Data!$C$26:$C$47, 0), MATCH(SHD!BY$8, Data!$D$25:$O$25, 0)))</f>
        <v/>
      </c>
      <c r="F92" s="176" t="str">
        <f>IF($B92="", "", Data!G$22 - INDEX(SAP10TableU1, MATCH('3 INPUT SAP DATA'!$C$6, Data!$C$26:$C$47, 0), MATCH(SHD!BZ$8, Data!$D$25:$O$25, 0)))</f>
        <v/>
      </c>
      <c r="G92" s="176" t="str">
        <f>IF($B92="", "", Data!H$22 - INDEX(SAP10TableU1, MATCH('3 INPUT SAP DATA'!$C$6, Data!$C$26:$C$47, 0), MATCH(SHD!CA$8, Data!$D$25:$O$25, 0)))</f>
        <v/>
      </c>
      <c r="H92" s="176" t="str">
        <f>IF($B92="", "", Data!I$22 - INDEX(SAP10TableU1, MATCH('3 INPUT SAP DATA'!$C$6, Data!$C$26:$C$47, 0), MATCH(SHD!CB$8, Data!$D$25:$O$25, 0)))</f>
        <v/>
      </c>
      <c r="I92" s="176" t="str">
        <f>IF($B92="", "", Data!J$22 - INDEX(SAP10TableU1, MATCH('3 INPUT SAP DATA'!$C$6, Data!$C$26:$C$47, 0), MATCH(SHD!CC$8, Data!$D$25:$O$25, 0)))</f>
        <v/>
      </c>
      <c r="J92" s="176" t="str">
        <f>IF($B92="", "", Data!K$22 - INDEX(SAP10TableU1, MATCH('3 INPUT SAP DATA'!$C$6, Data!$C$26:$C$47, 0), MATCH(SHD!CD$8, Data!$D$25:$O$25, 0)))</f>
        <v/>
      </c>
      <c r="K92" s="176" t="str">
        <f>IF($B92="", "", Data!L$22 - INDEX(SAP10TableU1, MATCH('3 INPUT SAP DATA'!$C$6, Data!$C$26:$C$47, 0), MATCH(SHD!CE$8, Data!$D$25:$O$25, 0)))</f>
        <v/>
      </c>
      <c r="L92" s="176" t="str">
        <f>IF($B92="", "", Data!M$22 - INDEX(SAP10TableU1, MATCH('3 INPUT SAP DATA'!$C$6, Data!$C$26:$C$47, 0), MATCH(SHD!CF$8, Data!$D$25:$O$25, 0)))</f>
        <v/>
      </c>
      <c r="M92" s="176" t="str">
        <f>IF($B92="", "", Data!N$22 - INDEX(SAP10TableU1, MATCH('3 INPUT SAP DATA'!$C$6, Data!$C$26:$C$47, 0), MATCH(SHD!CG$8, Data!$D$25:$O$25, 0)))</f>
        <v/>
      </c>
      <c r="N92" s="176" t="str">
        <f>IF($B92="", "", Data!O$22 - INDEX(SAP10TableU1, MATCH('3 INPUT SAP DATA'!$C$6, Data!$C$26:$C$47, 0), MATCH(SHD!CH$8, Data!$D$25:$O$25, 0)))</f>
        <v/>
      </c>
      <c r="O92" s="24" t="str">
        <f>IF($B92="","",'Infiltration &amp; Ventilation'!H92*0.33*'Infiltration &amp; Ventilation'!$D92*C92*0.024*Data!D$18)</f>
        <v/>
      </c>
      <c r="P92" s="24" t="str">
        <f>IF($B92="","",'Infiltration &amp; Ventilation'!I92*0.33*'Infiltration &amp; Ventilation'!$D92*D92*0.024*Data!E$18)</f>
        <v/>
      </c>
      <c r="Q92" s="24" t="str">
        <f>IF($B92="","",'Infiltration &amp; Ventilation'!J92*0.33*'Infiltration &amp; Ventilation'!$D92*E92*0.024*Data!F$18)</f>
        <v/>
      </c>
      <c r="R92" s="24" t="str">
        <f>IF($B92="","",'Infiltration &amp; Ventilation'!K92*0.33*'Infiltration &amp; Ventilation'!$D92*F92*0.024*Data!G$18)</f>
        <v/>
      </c>
      <c r="S92" s="24" t="str">
        <f>IF($B92="","",'Infiltration &amp; Ventilation'!L92*0.33*'Infiltration &amp; Ventilation'!$D92*G92*0.024*Data!H$18)</f>
        <v/>
      </c>
      <c r="T92" s="24" t="str">
        <f>IF($B92="","",'Infiltration &amp; Ventilation'!M92*0.33*'Infiltration &amp; Ventilation'!$D92*H92*0.024*Data!I$18)</f>
        <v/>
      </c>
      <c r="U92" s="24" t="str">
        <f>IF($B92="","",'Infiltration &amp; Ventilation'!N92*0.33*'Infiltration &amp; Ventilation'!$D92*I92*0.024*Data!J$18)</f>
        <v/>
      </c>
      <c r="V92" s="24" t="str">
        <f>IF($B92="","",'Infiltration &amp; Ventilation'!O92*0.33*'Infiltration &amp; Ventilation'!$D92*J92*0.024*Data!K$18)</f>
        <v/>
      </c>
      <c r="W92" s="24" t="str">
        <f>IF($B92="","",'Infiltration &amp; Ventilation'!P92*0.33*'Infiltration &amp; Ventilation'!$D92*K92*0.024*Data!L$18)</f>
        <v/>
      </c>
      <c r="X92" s="24" t="str">
        <f>IF($B92="","",'Infiltration &amp; Ventilation'!Q92*0.33*'Infiltration &amp; Ventilation'!$D92*L92*0.024*Data!M$18)</f>
        <v/>
      </c>
      <c r="Y92" s="24" t="str">
        <f>IF($B92="","",'Infiltration &amp; Ventilation'!R92*0.33*'Infiltration &amp; Ventilation'!$D92*M92*0.024*Data!N$18)</f>
        <v/>
      </c>
      <c r="Z92" s="24" t="str">
        <f>IF($B92="","",'Infiltration &amp; Ventilation'!S92*0.33*'Infiltration &amp; Ventilation'!$D92*N92*0.024*Data!O$18)</f>
        <v/>
      </c>
      <c r="AA92" s="24" t="str">
        <f>IF($B92="","",'Infiltration &amp; Ventilation'!T92*0.33*'Infiltration &amp; Ventilation'!$D92*C92*0.024*Data!D$18*(100%+Data!$B$162))</f>
        <v/>
      </c>
      <c r="AB92" s="24" t="str">
        <f>IF($B92="","",'Infiltration &amp; Ventilation'!U92*0.33*'Infiltration &amp; Ventilation'!$D92*D92*0.024*Data!E$18*(100%+Data!$B$162))</f>
        <v/>
      </c>
      <c r="AC92" s="24" t="str">
        <f>IF($B92="","",'Infiltration &amp; Ventilation'!V92*0.33*'Infiltration &amp; Ventilation'!$D92*E92*0.024*Data!F$18*(100%+Data!$B$162))</f>
        <v/>
      </c>
      <c r="AD92" s="24" t="str">
        <f>IF($B92="","",'Infiltration &amp; Ventilation'!W92*0.33*'Infiltration &amp; Ventilation'!$D92*F92*0.024*Data!G$18*(100%+Data!$B$162))</f>
        <v/>
      </c>
      <c r="AE92" s="24" t="str">
        <f>IF($B92="","",'Infiltration &amp; Ventilation'!X92*0.33*'Infiltration &amp; Ventilation'!$D92*G92*0.024*Data!H$18*(100%+Data!$B$162))</f>
        <v/>
      </c>
      <c r="AF92" s="24" t="str">
        <f>IF($B92="","",'Infiltration &amp; Ventilation'!Y92*0.33*'Infiltration &amp; Ventilation'!$D92*H92*0.024*Data!I$18*(100%+Data!$B$162))</f>
        <v/>
      </c>
      <c r="AG92" s="24" t="str">
        <f>IF($B92="","",'Infiltration &amp; Ventilation'!Z92*0.33*'Infiltration &amp; Ventilation'!$D92*I92*0.024*Data!J$18*(100%+Data!$B$162))</f>
        <v/>
      </c>
      <c r="AH92" s="24" t="str">
        <f>IF($B92="","",'Infiltration &amp; Ventilation'!AA92*0.33*'Infiltration &amp; Ventilation'!$D92*J92*0.024*Data!K$18*(100%+Data!$B$162))</f>
        <v/>
      </c>
      <c r="AI92" s="24" t="str">
        <f>IF($B92="","",'Infiltration &amp; Ventilation'!AB92*0.33*'Infiltration &amp; Ventilation'!$D92*K92*0.024*Data!L$18*(100%+Data!$B$162))</f>
        <v/>
      </c>
      <c r="AJ92" s="24" t="str">
        <f>IF($B92="","",'Infiltration &amp; Ventilation'!AC92*0.33*'Infiltration &amp; Ventilation'!$D92*L92*0.024*Data!M$18*(100%+Data!$B$162))</f>
        <v/>
      </c>
      <c r="AK92" s="24" t="str">
        <f>IF($B92="","",'Infiltration &amp; Ventilation'!AD92*0.33*'Infiltration &amp; Ventilation'!$D92*M92*0.024*Data!N$18*(100%+Data!$B$162))</f>
        <v/>
      </c>
      <c r="AL92" s="24" t="str">
        <f>IF($B92="","",'Infiltration &amp; Ventilation'!AE92*0.33*'Infiltration &amp; Ventilation'!$D92*N92*0.024*Data!O$18*(100%+Data!$B$162))</f>
        <v/>
      </c>
      <c r="AM92" s="24" t="str">
        <f>IF($B92="","",'3 INPUT SAP DATA'!$U96*C92*0.024*Data!D$18*(100%+Data!$B$152))</f>
        <v/>
      </c>
      <c r="AN92" s="24" t="str">
        <f>IF($B92="","",'3 INPUT SAP DATA'!$U96*D92*0.024*Data!E$18*(100%+Data!$B$152))</f>
        <v/>
      </c>
      <c r="AO92" s="24" t="str">
        <f>IF($B92="","",'3 INPUT SAP DATA'!$U96*E92*0.024*Data!F$18*(100%+Data!$B$152))</f>
        <v/>
      </c>
      <c r="AP92" s="24" t="str">
        <f>IF($B92="","",'3 INPUT SAP DATA'!$U96*F92*0.024*Data!G$18*(100%+Data!$B$152))</f>
        <v/>
      </c>
      <c r="AQ92" s="24" t="str">
        <f>IF($B92="","",'3 INPUT SAP DATA'!$U96*G92*0.024*Data!H$18*(100%+Data!$B$152))</f>
        <v/>
      </c>
      <c r="AR92" s="24" t="str">
        <f>IF($B92="","",'3 INPUT SAP DATA'!$U96*H92*0.024*Data!I$18*(100%+Data!$B$152))</f>
        <v/>
      </c>
      <c r="AS92" s="24" t="str">
        <f>IF($B92="","",'3 INPUT SAP DATA'!$U96*I92*0.024*Data!J$18*(100%+Data!$B$152))</f>
        <v/>
      </c>
      <c r="AT92" s="24" t="str">
        <f>IF($B92="","",'3 INPUT SAP DATA'!$U96*J92*0.024*Data!K$18*(100%+Data!$B$152))</f>
        <v/>
      </c>
      <c r="AU92" s="24" t="str">
        <f>IF($B92="","",'3 INPUT SAP DATA'!$U96*K92*0.024*Data!L$18*(100%+Data!$B$152))</f>
        <v/>
      </c>
      <c r="AV92" s="24" t="str">
        <f>IF($B92="","",'3 INPUT SAP DATA'!$U96*L92*0.024*Data!M$18*(100%+Data!$B$152))</f>
        <v/>
      </c>
      <c r="AW92" s="24" t="str">
        <f>IF($B92="","",'3 INPUT SAP DATA'!$U96*M92*0.024*Data!N$18*(100%+Data!$B$152))</f>
        <v/>
      </c>
      <c r="AX92" s="24" t="str">
        <f>IF($B92="","",'3 INPUT SAP DATA'!$U96*N92*0.024*Data!O$18*(100%+Data!$B$152))</f>
        <v/>
      </c>
      <c r="AY92" s="24" t="str">
        <f>IF($B92="","",'3 INPUT SAP DATA'!V96*0.024*Data!D$18*Utilisation!BK92)</f>
        <v/>
      </c>
      <c r="AZ92" s="24" t="str">
        <f>IF($B92="","",'3 INPUT SAP DATA'!W96*0.024*Data!E$18*Utilisation!BL92)</f>
        <v/>
      </c>
      <c r="BA92" s="24" t="str">
        <f>IF($B92="","",'3 INPUT SAP DATA'!X96*0.024*Data!F$18*Utilisation!BM92)</f>
        <v/>
      </c>
      <c r="BB92" s="24" t="str">
        <f>IF($B92="","",'3 INPUT SAP DATA'!Y96*0.024*Data!G$18*Utilisation!BN92)</f>
        <v/>
      </c>
      <c r="BC92" s="24" t="str">
        <f>IF($B92="","",'3 INPUT SAP DATA'!Z96*0.024*Data!H$18*Utilisation!BO92)</f>
        <v/>
      </c>
      <c r="BD92" s="24" t="str">
        <f>IF($B92="","",'3 INPUT SAP DATA'!AA96*0.024*Data!I$18*Utilisation!BP92)</f>
        <v/>
      </c>
      <c r="BE92" s="24" t="str">
        <f>IF($B92="","",'3 INPUT SAP DATA'!AB96*0.024*Data!J$18*Utilisation!BQ92)</f>
        <v/>
      </c>
      <c r="BF92" s="24" t="str">
        <f>IF($B92="","",'3 INPUT SAP DATA'!AC96*0.024*Data!K$18*Utilisation!BR92)</f>
        <v/>
      </c>
      <c r="BG92" s="24" t="str">
        <f>IF($B92="","",'3 INPUT SAP DATA'!AD96*0.024*Data!L$18*Utilisation!BS92)</f>
        <v/>
      </c>
      <c r="BH92" s="24" t="str">
        <f>IF($B92="","",'3 INPUT SAP DATA'!AE96*0.024*Data!M$18*Utilisation!BT92)</f>
        <v/>
      </c>
      <c r="BI92" s="24" t="str">
        <f>IF($B92="","",'3 INPUT SAP DATA'!AF96*0.024*Data!N$18*Utilisation!BU92)</f>
        <v/>
      </c>
      <c r="BJ92" s="24" t="str">
        <f>IF($B92="","",'3 INPUT SAP DATA'!AG96*0.024*Data!O$18*Utilisation!BV92)</f>
        <v/>
      </c>
      <c r="BK92" s="24" t="str">
        <f>IF($B92="","",IHG!CI93*0.024*Data!D$18*Utilisation!BK92)</f>
        <v/>
      </c>
      <c r="BL92" s="24" t="str">
        <f>IF($B92="","",IHG!CJ93*0.024*Data!E$18*Utilisation!BL92)</f>
        <v/>
      </c>
      <c r="BM92" s="24" t="str">
        <f>IF($B92="","",IHG!CK93*0.024*Data!F$18*Utilisation!BM92)</f>
        <v/>
      </c>
      <c r="BN92" s="24" t="str">
        <f>IF($B92="","",IHG!CL93*0.024*Data!G$18*Utilisation!BN92)</f>
        <v/>
      </c>
      <c r="BO92" s="24" t="str">
        <f>IF($B92="","",IHG!CM93*0.024*Data!H$18*Utilisation!BO92)</f>
        <v/>
      </c>
      <c r="BP92" s="24" t="str">
        <f>IF($B92="","",IHG!CN93*0.024*Data!I$18*Utilisation!BP92)</f>
        <v/>
      </c>
      <c r="BQ92" s="24" t="str">
        <f>IF($B92="","",IHG!CO93*0.024*Data!J$18*Utilisation!BQ92)</f>
        <v/>
      </c>
      <c r="BR92" s="24" t="str">
        <f>IF($B92="","",IHG!CP93*0.024*Data!K$18*Utilisation!BR92)</f>
        <v/>
      </c>
      <c r="BS92" s="24" t="str">
        <f>IF($B92="","",IHG!CQ93*0.024*Data!L$18*Utilisation!BS92)</f>
        <v/>
      </c>
      <c r="BT92" s="24" t="str">
        <f>IF($B92="","",IHG!CR93*0.024*Data!M$18*Utilisation!BT92)</f>
        <v/>
      </c>
      <c r="BU92" s="24" t="str">
        <f>IF($B92="","",IHG!CS93*0.024*Data!N$18*Utilisation!BU92)</f>
        <v/>
      </c>
      <c r="BV92" s="24" t="str">
        <f>IF($B92="","",IHG!CT93*0.024*Data!O$18*Utilisation!BV92)</f>
        <v/>
      </c>
      <c r="BW92" s="24" t="str">
        <f t="shared" si="206"/>
        <v/>
      </c>
      <c r="BX92" s="24" t="str">
        <f t="shared" si="207"/>
        <v/>
      </c>
      <c r="BY92" s="24" t="str">
        <f t="shared" si="208"/>
        <v/>
      </c>
      <c r="BZ92" s="24" t="str">
        <f t="shared" si="209"/>
        <v/>
      </c>
      <c r="CA92" s="24" t="str">
        <f t="shared" si="210"/>
        <v/>
      </c>
      <c r="CB92" s="24" t="str">
        <f t="shared" si="211"/>
        <v/>
      </c>
      <c r="CC92" s="24" t="str">
        <f t="shared" si="212"/>
        <v/>
      </c>
      <c r="CD92" s="24" t="str">
        <f t="shared" si="213"/>
        <v/>
      </c>
      <c r="CE92" s="24" t="str">
        <f t="shared" si="214"/>
        <v/>
      </c>
      <c r="CF92" s="24" t="str">
        <f t="shared" si="215"/>
        <v/>
      </c>
      <c r="CG92" s="24" t="str">
        <f t="shared" si="216"/>
        <v/>
      </c>
      <c r="CH92" s="24" t="str">
        <f t="shared" si="217"/>
        <v/>
      </c>
      <c r="CI92" s="36"/>
      <c r="CJ92" s="85" t="str">
        <f>IF($B92="","",IF(BW92&lt;(SUM($BW92:$CH92)*Data!$B$170),Data!$B$171,100%))</f>
        <v/>
      </c>
      <c r="CK92" s="85" t="str">
        <f>IF($B92="","",IF(BX92&lt;(SUM($BW92:$CH92)*Data!$B$170),Data!$B$171,100%))</f>
        <v/>
      </c>
      <c r="CL92" s="85" t="str">
        <f>IF($B92="","",IF(BY92&lt;(SUM($BW92:$CH92)*Data!$B$170),Data!$B$171,100%))</f>
        <v/>
      </c>
      <c r="CM92" s="85" t="str">
        <f>IF($B92="","",IF(BZ92&lt;(SUM($BW92:$CH92)*Data!$B$170),Data!$B$171,100%))</f>
        <v/>
      </c>
      <c r="CN92" s="85" t="str">
        <f>IF($B92="","",IF(CA92&lt;(SUM($BW92:$CH92)*Data!$B$170),Data!$B$171,100%))</f>
        <v/>
      </c>
      <c r="CO92" s="85" t="str">
        <f>IF($B92="","",IF(CB92&lt;(SUM($BW92:$CH92)*Data!$B$170),Data!$B$171,100%))</f>
        <v/>
      </c>
      <c r="CP92" s="85" t="str">
        <f>IF($B92="","",IF(CC92&lt;(SUM($BW92:$CH92)*Data!$B$170),Data!$B$171,100%))</f>
        <v/>
      </c>
      <c r="CQ92" s="85" t="str">
        <f>IF($B92="","",IF(CD92&lt;(SUM($BW92:$CH92)*Data!$B$170),Data!$B$171,100%))</f>
        <v/>
      </c>
      <c r="CR92" s="85" t="str">
        <f>IF($B92="","",IF(CE92&lt;(SUM($BW92:$CH92)*Data!$B$170),Data!$B$171,100%))</f>
        <v/>
      </c>
      <c r="CS92" s="85" t="str">
        <f>IF($B92="","",IF(CF92&lt;(SUM($BW92:$CH92)*Data!$B$170),Data!$B$171,100%))</f>
        <v/>
      </c>
      <c r="CT92" s="85" t="str">
        <f>IF($B92="","",IF(CG92&lt;(SUM($BW92:$CH92)*Data!$B$170),Data!$B$171,100%))</f>
        <v/>
      </c>
      <c r="CU92" s="85" t="str">
        <f>IF($B92="","",IF(CH92&lt;(SUM($BW92:$CH92)*Data!$B$170),Data!$B$171,100%))</f>
        <v/>
      </c>
      <c r="CV92" s="39"/>
      <c r="CW92" s="24" t="str">
        <f t="shared" si="218"/>
        <v/>
      </c>
      <c r="CX92" s="24" t="str">
        <f t="shared" si="219"/>
        <v/>
      </c>
      <c r="CY92" s="24" t="str">
        <f t="shared" si="220"/>
        <v/>
      </c>
      <c r="CZ92" s="24" t="str">
        <f t="shared" si="221"/>
        <v/>
      </c>
      <c r="DA92" s="24" t="str">
        <f t="shared" si="222"/>
        <v/>
      </c>
      <c r="DB92" s="24" t="str">
        <f t="shared" si="223"/>
        <v/>
      </c>
      <c r="DC92" s="24" t="str">
        <f t="shared" si="224"/>
        <v/>
      </c>
      <c r="DD92" s="24" t="str">
        <f t="shared" si="225"/>
        <v/>
      </c>
      <c r="DE92" s="24" t="str">
        <f t="shared" si="226"/>
        <v/>
      </c>
      <c r="DF92" s="24" t="str">
        <f t="shared" si="227"/>
        <v/>
      </c>
      <c r="DG92" s="24" t="str">
        <f t="shared" si="228"/>
        <v/>
      </c>
      <c r="DH92" s="24" t="str">
        <f t="shared" si="229"/>
        <v/>
      </c>
      <c r="DI92" s="24" t="str">
        <f t="shared" si="230"/>
        <v/>
      </c>
      <c r="DJ92" s="24" t="str">
        <f t="shared" si="231"/>
        <v/>
      </c>
      <c r="DK92" s="24" t="str">
        <f t="shared" si="232"/>
        <v/>
      </c>
      <c r="DL92" s="24" t="str">
        <f t="shared" si="233"/>
        <v/>
      </c>
      <c r="DM92" s="24" t="str">
        <f t="shared" si="234"/>
        <v/>
      </c>
      <c r="DN92" s="24" t="str">
        <f t="shared" si="235"/>
        <v/>
      </c>
      <c r="DO92" s="24" t="str">
        <f t="shared" si="236"/>
        <v/>
      </c>
      <c r="DP92" s="24" t="str">
        <f t="shared" si="237"/>
        <v/>
      </c>
      <c r="DQ92" s="24" t="str">
        <f t="shared" si="238"/>
        <v/>
      </c>
      <c r="DR92" s="24" t="str">
        <f t="shared" si="239"/>
        <v/>
      </c>
      <c r="DS92" s="24" t="str">
        <f t="shared" si="240"/>
        <v/>
      </c>
      <c r="DT92" s="24" t="str">
        <f t="shared" si="241"/>
        <v/>
      </c>
      <c r="DU92" s="24" t="str">
        <f t="shared" si="242"/>
        <v/>
      </c>
      <c r="DV92" s="24" t="str">
        <f t="shared" si="243"/>
        <v/>
      </c>
      <c r="DW92" s="24" t="str">
        <f t="shared" si="244"/>
        <v/>
      </c>
      <c r="DX92" s="24" t="str">
        <f t="shared" si="245"/>
        <v/>
      </c>
      <c r="DY92" s="24" t="str">
        <f t="shared" si="246"/>
        <v/>
      </c>
      <c r="DZ92" s="24" t="str">
        <f t="shared" si="247"/>
        <v/>
      </c>
      <c r="EA92" s="24" t="str">
        <f t="shared" si="248"/>
        <v/>
      </c>
      <c r="EB92" s="24" t="str">
        <f t="shared" si="249"/>
        <v/>
      </c>
      <c r="EC92" s="24" t="str">
        <f t="shared" si="250"/>
        <v/>
      </c>
      <c r="ED92" s="24" t="str">
        <f t="shared" si="251"/>
        <v/>
      </c>
      <c r="EE92" s="24" t="str">
        <f t="shared" si="252"/>
        <v/>
      </c>
      <c r="EF92" s="24" t="str">
        <f t="shared" si="253"/>
        <v/>
      </c>
      <c r="EG92" s="24" t="str">
        <f t="shared" si="256"/>
        <v/>
      </c>
      <c r="EH92" s="24" t="str">
        <f t="shared" si="257"/>
        <v/>
      </c>
      <c r="EI92" s="85" t="str">
        <f t="shared" si="169"/>
        <v/>
      </c>
      <c r="EJ92" s="85" t="str">
        <f>IF($B92="","",MAX(0,EI92-Data!$B$166))</f>
        <v/>
      </c>
      <c r="EK92" s="88" t="str">
        <f>IF($B92="","",IF($EJ92&gt;0,
AY92*($EG92*Data!$B$166/$EH92),
AY92))</f>
        <v/>
      </c>
      <c r="EL92" s="88" t="str">
        <f>IF($B92="","",IF($EJ92&gt;0,
AZ92*($EG92*Data!$B$166/$EH92),
AZ92))</f>
        <v/>
      </c>
      <c r="EM92" s="88" t="str">
        <f>IF($B92="","",IF($EJ92&gt;0,
BA92*($EG92*Data!$B$166/$EH92),
BA92))</f>
        <v/>
      </c>
      <c r="EN92" s="88" t="str">
        <f>IF($B92="","",IF($EJ92&gt;0,
BB92*($EG92*Data!$B$166/$EH92),
BB92))</f>
        <v/>
      </c>
      <c r="EO92" s="88" t="str">
        <f>IF($B92="","",IF($EJ92&gt;0,
BC92*($EG92*Data!$B$166/$EH92),
BC92))</f>
        <v/>
      </c>
      <c r="EP92" s="88" t="str">
        <f>IF($B92="","",IF($EJ92&gt;0,
BD92*($EG92*Data!$B$166/$EH92),
BD92))</f>
        <v/>
      </c>
      <c r="EQ92" s="88" t="str">
        <f>IF($B92="","",IF($EJ92&gt;0,
BE92*($EG92*Data!$B$166/$EH92),
BE92))</f>
        <v/>
      </c>
      <c r="ER92" s="88" t="str">
        <f>IF($B92="","",IF($EJ92&gt;0,
BF92*($EG92*Data!$B$166/$EH92),
BF92))</f>
        <v/>
      </c>
      <c r="ES92" s="88" t="str">
        <f>IF($B92="","",IF($EJ92&gt;0,
BG92*($EG92*Data!$B$166/$EH92),
BG92))</f>
        <v/>
      </c>
      <c r="ET92" s="88" t="str">
        <f>IF($B92="","",IF($EJ92&gt;0,
BH92*($EG92*Data!$B$166/$EH92),
BH92))</f>
        <v/>
      </c>
      <c r="EU92" s="88" t="str">
        <f>IF($B92="","",IF($EJ92&gt;0,
BI92*($EG92*Data!$B$166/$EH92),
BI92))</f>
        <v/>
      </c>
      <c r="EV92" s="88" t="str">
        <f>IF($B92="","",IF($EJ92&gt;0,
BJ92*($EG92*Data!$B$166/$EH92),
BJ92))</f>
        <v/>
      </c>
      <c r="EW92" s="88" t="str">
        <f t="shared" si="254"/>
        <v/>
      </c>
      <c r="EX92" s="85" t="str">
        <f t="shared" si="255"/>
        <v/>
      </c>
      <c r="EY92" s="24" t="str">
        <f t="shared" si="170"/>
        <v/>
      </c>
      <c r="EZ92" s="24" t="str">
        <f t="shared" si="171"/>
        <v/>
      </c>
      <c r="FA92" s="24" t="str">
        <f t="shared" si="172"/>
        <v/>
      </c>
      <c r="FB92" s="24" t="str">
        <f t="shared" si="173"/>
        <v/>
      </c>
      <c r="FC92" s="24" t="str">
        <f t="shared" si="174"/>
        <v/>
      </c>
      <c r="FD92" s="24" t="str">
        <f t="shared" si="175"/>
        <v/>
      </c>
      <c r="FE92" s="24" t="str">
        <f t="shared" si="176"/>
        <v/>
      </c>
      <c r="FF92" s="24" t="str">
        <f t="shared" si="177"/>
        <v/>
      </c>
      <c r="FG92" s="24" t="str">
        <f t="shared" si="178"/>
        <v/>
      </c>
      <c r="FH92" s="24" t="str">
        <f t="shared" si="179"/>
        <v/>
      </c>
      <c r="FI92" s="24" t="str">
        <f t="shared" si="180"/>
        <v/>
      </c>
      <c r="FJ92" s="24" t="str">
        <f t="shared" si="181"/>
        <v/>
      </c>
      <c r="FK92" s="24" t="str">
        <f t="shared" si="182"/>
        <v/>
      </c>
      <c r="FL92" s="24" t="str">
        <f t="shared" si="183"/>
        <v/>
      </c>
      <c r="FM92" s="24" t="str">
        <f t="shared" si="184"/>
        <v/>
      </c>
      <c r="FN92" s="24" t="str">
        <f t="shared" si="185"/>
        <v/>
      </c>
      <c r="FO92" s="24" t="str">
        <f t="shared" si="186"/>
        <v/>
      </c>
      <c r="FP92" s="24" t="str">
        <f t="shared" si="187"/>
        <v/>
      </c>
      <c r="FQ92" s="24" t="str">
        <f t="shared" si="188"/>
        <v/>
      </c>
      <c r="FR92" s="24" t="str">
        <f t="shared" si="189"/>
        <v/>
      </c>
      <c r="FS92" s="24" t="str">
        <f t="shared" si="190"/>
        <v/>
      </c>
      <c r="FT92" s="24" t="str">
        <f t="shared" si="191"/>
        <v/>
      </c>
      <c r="FU92" s="24" t="str">
        <f t="shared" si="192"/>
        <v/>
      </c>
      <c r="FV92" s="24" t="str">
        <f t="shared" si="193"/>
        <v/>
      </c>
      <c r="FW92" s="24" t="str">
        <f t="shared" si="194"/>
        <v/>
      </c>
      <c r="FX92" s="24" t="str">
        <f t="shared" si="195"/>
        <v/>
      </c>
      <c r="FY92" s="24" t="str">
        <f t="shared" si="196"/>
        <v/>
      </c>
      <c r="FZ92" s="24" t="str">
        <f t="shared" si="197"/>
        <v/>
      </c>
      <c r="GA92" s="24" t="str">
        <f t="shared" si="198"/>
        <v/>
      </c>
      <c r="GB92" s="24" t="str">
        <f t="shared" si="199"/>
        <v/>
      </c>
      <c r="GC92" s="24" t="str">
        <f t="shared" si="200"/>
        <v/>
      </c>
      <c r="GD92" s="24" t="str">
        <f t="shared" si="201"/>
        <v/>
      </c>
      <c r="GE92" s="24" t="str">
        <f t="shared" si="202"/>
        <v/>
      </c>
      <c r="GF92" s="24" t="str">
        <f t="shared" si="203"/>
        <v/>
      </c>
      <c r="GG92" s="24" t="str">
        <f t="shared" si="204"/>
        <v/>
      </c>
      <c r="GH92" s="24" t="str">
        <f t="shared" si="205"/>
        <v/>
      </c>
    </row>
    <row r="93" spans="2:190" s="17" customFormat="1" ht="19.899999999999999" customHeight="1">
      <c r="B93" s="16" t="str">
        <f>IF('3 INPUT SAP DATA'!H97="","",'3 INPUT SAP DATA'!H97)</f>
        <v/>
      </c>
      <c r="C93" s="176" t="str">
        <f>IF($B93="", "", Data!D$22 - INDEX(SAP10TableU1, MATCH('3 INPUT SAP DATA'!$C$6, Data!$C$26:$C$47, 0), MATCH(SHD!BW$8, Data!$D$25:$O$25, 0)))</f>
        <v/>
      </c>
      <c r="D93" s="176" t="str">
        <f>IF($B93="", "", Data!E$22 - INDEX(SAP10TableU1, MATCH('3 INPUT SAP DATA'!$C$6, Data!$C$26:$C$47, 0), MATCH(SHD!BX$8, Data!$D$25:$O$25, 0)))</f>
        <v/>
      </c>
      <c r="E93" s="176" t="str">
        <f>IF($B93="", "", Data!F$22 - INDEX(SAP10TableU1, MATCH('3 INPUT SAP DATA'!$C$6, Data!$C$26:$C$47, 0), MATCH(SHD!BY$8, Data!$D$25:$O$25, 0)))</f>
        <v/>
      </c>
      <c r="F93" s="176" t="str">
        <f>IF($B93="", "", Data!G$22 - INDEX(SAP10TableU1, MATCH('3 INPUT SAP DATA'!$C$6, Data!$C$26:$C$47, 0), MATCH(SHD!BZ$8, Data!$D$25:$O$25, 0)))</f>
        <v/>
      </c>
      <c r="G93" s="176" t="str">
        <f>IF($B93="", "", Data!H$22 - INDEX(SAP10TableU1, MATCH('3 INPUT SAP DATA'!$C$6, Data!$C$26:$C$47, 0), MATCH(SHD!CA$8, Data!$D$25:$O$25, 0)))</f>
        <v/>
      </c>
      <c r="H93" s="176" t="str">
        <f>IF($B93="", "", Data!I$22 - INDEX(SAP10TableU1, MATCH('3 INPUT SAP DATA'!$C$6, Data!$C$26:$C$47, 0), MATCH(SHD!CB$8, Data!$D$25:$O$25, 0)))</f>
        <v/>
      </c>
      <c r="I93" s="176" t="str">
        <f>IF($B93="", "", Data!J$22 - INDEX(SAP10TableU1, MATCH('3 INPUT SAP DATA'!$C$6, Data!$C$26:$C$47, 0), MATCH(SHD!CC$8, Data!$D$25:$O$25, 0)))</f>
        <v/>
      </c>
      <c r="J93" s="176" t="str">
        <f>IF($B93="", "", Data!K$22 - INDEX(SAP10TableU1, MATCH('3 INPUT SAP DATA'!$C$6, Data!$C$26:$C$47, 0), MATCH(SHD!CD$8, Data!$D$25:$O$25, 0)))</f>
        <v/>
      </c>
      <c r="K93" s="176" t="str">
        <f>IF($B93="", "", Data!L$22 - INDEX(SAP10TableU1, MATCH('3 INPUT SAP DATA'!$C$6, Data!$C$26:$C$47, 0), MATCH(SHD!CE$8, Data!$D$25:$O$25, 0)))</f>
        <v/>
      </c>
      <c r="L93" s="176" t="str">
        <f>IF($B93="", "", Data!M$22 - INDEX(SAP10TableU1, MATCH('3 INPUT SAP DATA'!$C$6, Data!$C$26:$C$47, 0), MATCH(SHD!CF$8, Data!$D$25:$O$25, 0)))</f>
        <v/>
      </c>
      <c r="M93" s="176" t="str">
        <f>IF($B93="", "", Data!N$22 - INDEX(SAP10TableU1, MATCH('3 INPUT SAP DATA'!$C$6, Data!$C$26:$C$47, 0), MATCH(SHD!CG$8, Data!$D$25:$O$25, 0)))</f>
        <v/>
      </c>
      <c r="N93" s="176" t="str">
        <f>IF($B93="", "", Data!O$22 - INDEX(SAP10TableU1, MATCH('3 INPUT SAP DATA'!$C$6, Data!$C$26:$C$47, 0), MATCH(SHD!CH$8, Data!$D$25:$O$25, 0)))</f>
        <v/>
      </c>
      <c r="O93" s="24" t="str">
        <f>IF($B93="","",'Infiltration &amp; Ventilation'!H93*0.33*'Infiltration &amp; Ventilation'!$D93*C93*0.024*Data!D$18)</f>
        <v/>
      </c>
      <c r="P93" s="24" t="str">
        <f>IF($B93="","",'Infiltration &amp; Ventilation'!I93*0.33*'Infiltration &amp; Ventilation'!$D93*D93*0.024*Data!E$18)</f>
        <v/>
      </c>
      <c r="Q93" s="24" t="str">
        <f>IF($B93="","",'Infiltration &amp; Ventilation'!J93*0.33*'Infiltration &amp; Ventilation'!$D93*E93*0.024*Data!F$18)</f>
        <v/>
      </c>
      <c r="R93" s="24" t="str">
        <f>IF($B93="","",'Infiltration &amp; Ventilation'!K93*0.33*'Infiltration &amp; Ventilation'!$D93*F93*0.024*Data!G$18)</f>
        <v/>
      </c>
      <c r="S93" s="24" t="str">
        <f>IF($B93="","",'Infiltration &amp; Ventilation'!L93*0.33*'Infiltration &amp; Ventilation'!$D93*G93*0.024*Data!H$18)</f>
        <v/>
      </c>
      <c r="T93" s="24" t="str">
        <f>IF($B93="","",'Infiltration &amp; Ventilation'!M93*0.33*'Infiltration &amp; Ventilation'!$D93*H93*0.024*Data!I$18)</f>
        <v/>
      </c>
      <c r="U93" s="24" t="str">
        <f>IF($B93="","",'Infiltration &amp; Ventilation'!N93*0.33*'Infiltration &amp; Ventilation'!$D93*I93*0.024*Data!J$18)</f>
        <v/>
      </c>
      <c r="V93" s="24" t="str">
        <f>IF($B93="","",'Infiltration &amp; Ventilation'!O93*0.33*'Infiltration &amp; Ventilation'!$D93*J93*0.024*Data!K$18)</f>
        <v/>
      </c>
      <c r="W93" s="24" t="str">
        <f>IF($B93="","",'Infiltration &amp; Ventilation'!P93*0.33*'Infiltration &amp; Ventilation'!$D93*K93*0.024*Data!L$18)</f>
        <v/>
      </c>
      <c r="X93" s="24" t="str">
        <f>IF($B93="","",'Infiltration &amp; Ventilation'!Q93*0.33*'Infiltration &amp; Ventilation'!$D93*L93*0.024*Data!M$18)</f>
        <v/>
      </c>
      <c r="Y93" s="24" t="str">
        <f>IF($B93="","",'Infiltration &amp; Ventilation'!R93*0.33*'Infiltration &amp; Ventilation'!$D93*M93*0.024*Data!N$18)</f>
        <v/>
      </c>
      <c r="Z93" s="24" t="str">
        <f>IF($B93="","",'Infiltration &amp; Ventilation'!S93*0.33*'Infiltration &amp; Ventilation'!$D93*N93*0.024*Data!O$18)</f>
        <v/>
      </c>
      <c r="AA93" s="24" t="str">
        <f>IF($B93="","",'Infiltration &amp; Ventilation'!T93*0.33*'Infiltration &amp; Ventilation'!$D93*C93*0.024*Data!D$18*(100%+Data!$B$162))</f>
        <v/>
      </c>
      <c r="AB93" s="24" t="str">
        <f>IF($B93="","",'Infiltration &amp; Ventilation'!U93*0.33*'Infiltration &amp; Ventilation'!$D93*D93*0.024*Data!E$18*(100%+Data!$B$162))</f>
        <v/>
      </c>
      <c r="AC93" s="24" t="str">
        <f>IF($B93="","",'Infiltration &amp; Ventilation'!V93*0.33*'Infiltration &amp; Ventilation'!$D93*E93*0.024*Data!F$18*(100%+Data!$B$162))</f>
        <v/>
      </c>
      <c r="AD93" s="24" t="str">
        <f>IF($B93="","",'Infiltration &amp; Ventilation'!W93*0.33*'Infiltration &amp; Ventilation'!$D93*F93*0.024*Data!G$18*(100%+Data!$B$162))</f>
        <v/>
      </c>
      <c r="AE93" s="24" t="str">
        <f>IF($B93="","",'Infiltration &amp; Ventilation'!X93*0.33*'Infiltration &amp; Ventilation'!$D93*G93*0.024*Data!H$18*(100%+Data!$B$162))</f>
        <v/>
      </c>
      <c r="AF93" s="24" t="str">
        <f>IF($B93="","",'Infiltration &amp; Ventilation'!Y93*0.33*'Infiltration &amp; Ventilation'!$D93*H93*0.024*Data!I$18*(100%+Data!$B$162))</f>
        <v/>
      </c>
      <c r="AG93" s="24" t="str">
        <f>IF($B93="","",'Infiltration &amp; Ventilation'!Z93*0.33*'Infiltration &amp; Ventilation'!$D93*I93*0.024*Data!J$18*(100%+Data!$B$162))</f>
        <v/>
      </c>
      <c r="AH93" s="24" t="str">
        <f>IF($B93="","",'Infiltration &amp; Ventilation'!AA93*0.33*'Infiltration &amp; Ventilation'!$D93*J93*0.024*Data!K$18*(100%+Data!$B$162))</f>
        <v/>
      </c>
      <c r="AI93" s="24" t="str">
        <f>IF($B93="","",'Infiltration &amp; Ventilation'!AB93*0.33*'Infiltration &amp; Ventilation'!$D93*K93*0.024*Data!L$18*(100%+Data!$B$162))</f>
        <v/>
      </c>
      <c r="AJ93" s="24" t="str">
        <f>IF($B93="","",'Infiltration &amp; Ventilation'!AC93*0.33*'Infiltration &amp; Ventilation'!$D93*L93*0.024*Data!M$18*(100%+Data!$B$162))</f>
        <v/>
      </c>
      <c r="AK93" s="24" t="str">
        <f>IF($B93="","",'Infiltration &amp; Ventilation'!AD93*0.33*'Infiltration &amp; Ventilation'!$D93*M93*0.024*Data!N$18*(100%+Data!$B$162))</f>
        <v/>
      </c>
      <c r="AL93" s="24" t="str">
        <f>IF($B93="","",'Infiltration &amp; Ventilation'!AE93*0.33*'Infiltration &amp; Ventilation'!$D93*N93*0.024*Data!O$18*(100%+Data!$B$162))</f>
        <v/>
      </c>
      <c r="AM93" s="24" t="str">
        <f>IF($B93="","",'3 INPUT SAP DATA'!$U97*C93*0.024*Data!D$18*(100%+Data!$B$152))</f>
        <v/>
      </c>
      <c r="AN93" s="24" t="str">
        <f>IF($B93="","",'3 INPUT SAP DATA'!$U97*D93*0.024*Data!E$18*(100%+Data!$B$152))</f>
        <v/>
      </c>
      <c r="AO93" s="24" t="str">
        <f>IF($B93="","",'3 INPUT SAP DATA'!$U97*E93*0.024*Data!F$18*(100%+Data!$B$152))</f>
        <v/>
      </c>
      <c r="AP93" s="24" t="str">
        <f>IF($B93="","",'3 INPUT SAP DATA'!$U97*F93*0.024*Data!G$18*(100%+Data!$B$152))</f>
        <v/>
      </c>
      <c r="AQ93" s="24" t="str">
        <f>IF($B93="","",'3 INPUT SAP DATA'!$U97*G93*0.024*Data!H$18*(100%+Data!$B$152))</f>
        <v/>
      </c>
      <c r="AR93" s="24" t="str">
        <f>IF($B93="","",'3 INPUT SAP DATA'!$U97*H93*0.024*Data!I$18*(100%+Data!$B$152))</f>
        <v/>
      </c>
      <c r="AS93" s="24" t="str">
        <f>IF($B93="","",'3 INPUT SAP DATA'!$U97*I93*0.024*Data!J$18*(100%+Data!$B$152))</f>
        <v/>
      </c>
      <c r="AT93" s="24" t="str">
        <f>IF($B93="","",'3 INPUT SAP DATA'!$U97*J93*0.024*Data!K$18*(100%+Data!$B$152))</f>
        <v/>
      </c>
      <c r="AU93" s="24" t="str">
        <f>IF($B93="","",'3 INPUT SAP DATA'!$U97*K93*0.024*Data!L$18*(100%+Data!$B$152))</f>
        <v/>
      </c>
      <c r="AV93" s="24" t="str">
        <f>IF($B93="","",'3 INPUT SAP DATA'!$U97*L93*0.024*Data!M$18*(100%+Data!$B$152))</f>
        <v/>
      </c>
      <c r="AW93" s="24" t="str">
        <f>IF($B93="","",'3 INPUT SAP DATA'!$U97*M93*0.024*Data!N$18*(100%+Data!$B$152))</f>
        <v/>
      </c>
      <c r="AX93" s="24" t="str">
        <f>IF($B93="","",'3 INPUT SAP DATA'!$U97*N93*0.024*Data!O$18*(100%+Data!$B$152))</f>
        <v/>
      </c>
      <c r="AY93" s="24" t="str">
        <f>IF($B93="","",'3 INPUT SAP DATA'!V97*0.024*Data!D$18*Utilisation!BK93)</f>
        <v/>
      </c>
      <c r="AZ93" s="24" t="str">
        <f>IF($B93="","",'3 INPUT SAP DATA'!W97*0.024*Data!E$18*Utilisation!BL93)</f>
        <v/>
      </c>
      <c r="BA93" s="24" t="str">
        <f>IF($B93="","",'3 INPUT SAP DATA'!X97*0.024*Data!F$18*Utilisation!BM93)</f>
        <v/>
      </c>
      <c r="BB93" s="24" t="str">
        <f>IF($B93="","",'3 INPUT SAP DATA'!Y97*0.024*Data!G$18*Utilisation!BN93)</f>
        <v/>
      </c>
      <c r="BC93" s="24" t="str">
        <f>IF($B93="","",'3 INPUT SAP DATA'!Z97*0.024*Data!H$18*Utilisation!BO93)</f>
        <v/>
      </c>
      <c r="BD93" s="24" t="str">
        <f>IF($B93="","",'3 INPUT SAP DATA'!AA97*0.024*Data!I$18*Utilisation!BP93)</f>
        <v/>
      </c>
      <c r="BE93" s="24" t="str">
        <f>IF($B93="","",'3 INPUT SAP DATA'!AB97*0.024*Data!J$18*Utilisation!BQ93)</f>
        <v/>
      </c>
      <c r="BF93" s="24" t="str">
        <f>IF($B93="","",'3 INPUT SAP DATA'!AC97*0.024*Data!K$18*Utilisation!BR93)</f>
        <v/>
      </c>
      <c r="BG93" s="24" t="str">
        <f>IF($B93="","",'3 INPUT SAP DATA'!AD97*0.024*Data!L$18*Utilisation!BS93)</f>
        <v/>
      </c>
      <c r="BH93" s="24" t="str">
        <f>IF($B93="","",'3 INPUT SAP DATA'!AE97*0.024*Data!M$18*Utilisation!BT93)</f>
        <v/>
      </c>
      <c r="BI93" s="24" t="str">
        <f>IF($B93="","",'3 INPUT SAP DATA'!AF97*0.024*Data!N$18*Utilisation!BU93)</f>
        <v/>
      </c>
      <c r="BJ93" s="24" t="str">
        <f>IF($B93="","",'3 INPUT SAP DATA'!AG97*0.024*Data!O$18*Utilisation!BV93)</f>
        <v/>
      </c>
      <c r="BK93" s="24" t="str">
        <f>IF($B93="","",IHG!CI94*0.024*Data!D$18*Utilisation!BK93)</f>
        <v/>
      </c>
      <c r="BL93" s="24" t="str">
        <f>IF($B93="","",IHG!CJ94*0.024*Data!E$18*Utilisation!BL93)</f>
        <v/>
      </c>
      <c r="BM93" s="24" t="str">
        <f>IF($B93="","",IHG!CK94*0.024*Data!F$18*Utilisation!BM93)</f>
        <v/>
      </c>
      <c r="BN93" s="24" t="str">
        <f>IF($B93="","",IHG!CL94*0.024*Data!G$18*Utilisation!BN93)</f>
        <v/>
      </c>
      <c r="BO93" s="24" t="str">
        <f>IF($B93="","",IHG!CM94*0.024*Data!H$18*Utilisation!BO93)</f>
        <v/>
      </c>
      <c r="BP93" s="24" t="str">
        <f>IF($B93="","",IHG!CN94*0.024*Data!I$18*Utilisation!BP93)</f>
        <v/>
      </c>
      <c r="BQ93" s="24" t="str">
        <f>IF($B93="","",IHG!CO94*0.024*Data!J$18*Utilisation!BQ93)</f>
        <v/>
      </c>
      <c r="BR93" s="24" t="str">
        <f>IF($B93="","",IHG!CP94*0.024*Data!K$18*Utilisation!BR93)</f>
        <v/>
      </c>
      <c r="BS93" s="24" t="str">
        <f>IF($B93="","",IHG!CQ94*0.024*Data!L$18*Utilisation!BS93)</f>
        <v/>
      </c>
      <c r="BT93" s="24" t="str">
        <f>IF($B93="","",IHG!CR94*0.024*Data!M$18*Utilisation!BT93)</f>
        <v/>
      </c>
      <c r="BU93" s="24" t="str">
        <f>IF($B93="","",IHG!CS94*0.024*Data!N$18*Utilisation!BU93)</f>
        <v/>
      </c>
      <c r="BV93" s="24" t="str">
        <f>IF($B93="","",IHG!CT94*0.024*Data!O$18*Utilisation!BV93)</f>
        <v/>
      </c>
      <c r="BW93" s="24" t="str">
        <f t="shared" si="206"/>
        <v/>
      </c>
      <c r="BX93" s="24" t="str">
        <f t="shared" si="207"/>
        <v/>
      </c>
      <c r="BY93" s="24" t="str">
        <f t="shared" si="208"/>
        <v/>
      </c>
      <c r="BZ93" s="24" t="str">
        <f t="shared" si="209"/>
        <v/>
      </c>
      <c r="CA93" s="24" t="str">
        <f t="shared" si="210"/>
        <v/>
      </c>
      <c r="CB93" s="24" t="str">
        <f t="shared" si="211"/>
        <v/>
      </c>
      <c r="CC93" s="24" t="str">
        <f t="shared" si="212"/>
        <v/>
      </c>
      <c r="CD93" s="24" t="str">
        <f t="shared" si="213"/>
        <v/>
      </c>
      <c r="CE93" s="24" t="str">
        <f t="shared" si="214"/>
        <v/>
      </c>
      <c r="CF93" s="24" t="str">
        <f t="shared" si="215"/>
        <v/>
      </c>
      <c r="CG93" s="24" t="str">
        <f t="shared" si="216"/>
        <v/>
      </c>
      <c r="CH93" s="24" t="str">
        <f t="shared" si="217"/>
        <v/>
      </c>
      <c r="CI93" s="36"/>
      <c r="CJ93" s="85" t="str">
        <f>IF($B93="","",IF(BW93&lt;(SUM($BW93:$CH93)*Data!$B$170),Data!$B$171,100%))</f>
        <v/>
      </c>
      <c r="CK93" s="85" t="str">
        <f>IF($B93="","",IF(BX93&lt;(SUM($BW93:$CH93)*Data!$B$170),Data!$B$171,100%))</f>
        <v/>
      </c>
      <c r="CL93" s="85" t="str">
        <f>IF($B93="","",IF(BY93&lt;(SUM($BW93:$CH93)*Data!$B$170),Data!$B$171,100%))</f>
        <v/>
      </c>
      <c r="CM93" s="85" t="str">
        <f>IF($B93="","",IF(BZ93&lt;(SUM($BW93:$CH93)*Data!$B$170),Data!$B$171,100%))</f>
        <v/>
      </c>
      <c r="CN93" s="85" t="str">
        <f>IF($B93="","",IF(CA93&lt;(SUM($BW93:$CH93)*Data!$B$170),Data!$B$171,100%))</f>
        <v/>
      </c>
      <c r="CO93" s="85" t="str">
        <f>IF($B93="","",IF(CB93&lt;(SUM($BW93:$CH93)*Data!$B$170),Data!$B$171,100%))</f>
        <v/>
      </c>
      <c r="CP93" s="85" t="str">
        <f>IF($B93="","",IF(CC93&lt;(SUM($BW93:$CH93)*Data!$B$170),Data!$B$171,100%))</f>
        <v/>
      </c>
      <c r="CQ93" s="85" t="str">
        <f>IF($B93="","",IF(CD93&lt;(SUM($BW93:$CH93)*Data!$B$170),Data!$B$171,100%))</f>
        <v/>
      </c>
      <c r="CR93" s="85" t="str">
        <f>IF($B93="","",IF(CE93&lt;(SUM($BW93:$CH93)*Data!$B$170),Data!$B$171,100%))</f>
        <v/>
      </c>
      <c r="CS93" s="85" t="str">
        <f>IF($B93="","",IF(CF93&lt;(SUM($BW93:$CH93)*Data!$B$170),Data!$B$171,100%))</f>
        <v/>
      </c>
      <c r="CT93" s="85" t="str">
        <f>IF($B93="","",IF(CG93&lt;(SUM($BW93:$CH93)*Data!$B$170),Data!$B$171,100%))</f>
        <v/>
      </c>
      <c r="CU93" s="85" t="str">
        <f>IF($B93="","",IF(CH93&lt;(SUM($BW93:$CH93)*Data!$B$170),Data!$B$171,100%))</f>
        <v/>
      </c>
      <c r="CV93" s="39"/>
      <c r="CW93" s="24" t="str">
        <f t="shared" si="218"/>
        <v/>
      </c>
      <c r="CX93" s="24" t="str">
        <f t="shared" si="219"/>
        <v/>
      </c>
      <c r="CY93" s="24" t="str">
        <f t="shared" si="220"/>
        <v/>
      </c>
      <c r="CZ93" s="24" t="str">
        <f t="shared" si="221"/>
        <v/>
      </c>
      <c r="DA93" s="24" t="str">
        <f t="shared" si="222"/>
        <v/>
      </c>
      <c r="DB93" s="24" t="str">
        <f t="shared" si="223"/>
        <v/>
      </c>
      <c r="DC93" s="24" t="str">
        <f t="shared" si="224"/>
        <v/>
      </c>
      <c r="DD93" s="24" t="str">
        <f t="shared" si="225"/>
        <v/>
      </c>
      <c r="DE93" s="24" t="str">
        <f t="shared" si="226"/>
        <v/>
      </c>
      <c r="DF93" s="24" t="str">
        <f t="shared" si="227"/>
        <v/>
      </c>
      <c r="DG93" s="24" t="str">
        <f t="shared" si="228"/>
        <v/>
      </c>
      <c r="DH93" s="24" t="str">
        <f t="shared" si="229"/>
        <v/>
      </c>
      <c r="DI93" s="24" t="str">
        <f t="shared" si="230"/>
        <v/>
      </c>
      <c r="DJ93" s="24" t="str">
        <f t="shared" si="231"/>
        <v/>
      </c>
      <c r="DK93" s="24" t="str">
        <f t="shared" si="232"/>
        <v/>
      </c>
      <c r="DL93" s="24" t="str">
        <f t="shared" si="233"/>
        <v/>
      </c>
      <c r="DM93" s="24" t="str">
        <f t="shared" si="234"/>
        <v/>
      </c>
      <c r="DN93" s="24" t="str">
        <f t="shared" si="235"/>
        <v/>
      </c>
      <c r="DO93" s="24" t="str">
        <f t="shared" si="236"/>
        <v/>
      </c>
      <c r="DP93" s="24" t="str">
        <f t="shared" si="237"/>
        <v/>
      </c>
      <c r="DQ93" s="24" t="str">
        <f t="shared" si="238"/>
        <v/>
      </c>
      <c r="DR93" s="24" t="str">
        <f t="shared" si="239"/>
        <v/>
      </c>
      <c r="DS93" s="24" t="str">
        <f t="shared" si="240"/>
        <v/>
      </c>
      <c r="DT93" s="24" t="str">
        <f t="shared" si="241"/>
        <v/>
      </c>
      <c r="DU93" s="24" t="str">
        <f t="shared" si="242"/>
        <v/>
      </c>
      <c r="DV93" s="24" t="str">
        <f t="shared" si="243"/>
        <v/>
      </c>
      <c r="DW93" s="24" t="str">
        <f t="shared" si="244"/>
        <v/>
      </c>
      <c r="DX93" s="24" t="str">
        <f t="shared" si="245"/>
        <v/>
      </c>
      <c r="DY93" s="24" t="str">
        <f t="shared" si="246"/>
        <v/>
      </c>
      <c r="DZ93" s="24" t="str">
        <f t="shared" si="247"/>
        <v/>
      </c>
      <c r="EA93" s="24" t="str">
        <f t="shared" si="248"/>
        <v/>
      </c>
      <c r="EB93" s="24" t="str">
        <f t="shared" si="249"/>
        <v/>
      </c>
      <c r="EC93" s="24" t="str">
        <f t="shared" si="250"/>
        <v/>
      </c>
      <c r="ED93" s="24" t="str">
        <f t="shared" si="251"/>
        <v/>
      </c>
      <c r="EE93" s="24" t="str">
        <f t="shared" si="252"/>
        <v/>
      </c>
      <c r="EF93" s="24" t="str">
        <f t="shared" si="253"/>
        <v/>
      </c>
      <c r="EG93" s="24" t="str">
        <f t="shared" si="256"/>
        <v/>
      </c>
      <c r="EH93" s="24" t="str">
        <f t="shared" si="257"/>
        <v/>
      </c>
      <c r="EI93" s="85" t="str">
        <f t="shared" si="169"/>
        <v/>
      </c>
      <c r="EJ93" s="85" t="str">
        <f>IF($B93="","",MAX(0,EI93-Data!$B$166))</f>
        <v/>
      </c>
      <c r="EK93" s="88" t="str">
        <f>IF($B93="","",IF($EJ93&gt;0,
AY93*($EG93*Data!$B$166/$EH93),
AY93))</f>
        <v/>
      </c>
      <c r="EL93" s="88" t="str">
        <f>IF($B93="","",IF($EJ93&gt;0,
AZ93*($EG93*Data!$B$166/$EH93),
AZ93))</f>
        <v/>
      </c>
      <c r="EM93" s="88" t="str">
        <f>IF($B93="","",IF($EJ93&gt;0,
BA93*($EG93*Data!$B$166/$EH93),
BA93))</f>
        <v/>
      </c>
      <c r="EN93" s="88" t="str">
        <f>IF($B93="","",IF($EJ93&gt;0,
BB93*($EG93*Data!$B$166/$EH93),
BB93))</f>
        <v/>
      </c>
      <c r="EO93" s="88" t="str">
        <f>IF($B93="","",IF($EJ93&gt;0,
BC93*($EG93*Data!$B$166/$EH93),
BC93))</f>
        <v/>
      </c>
      <c r="EP93" s="88" t="str">
        <f>IF($B93="","",IF($EJ93&gt;0,
BD93*($EG93*Data!$B$166/$EH93),
BD93))</f>
        <v/>
      </c>
      <c r="EQ93" s="88" t="str">
        <f>IF($B93="","",IF($EJ93&gt;0,
BE93*($EG93*Data!$B$166/$EH93),
BE93))</f>
        <v/>
      </c>
      <c r="ER93" s="88" t="str">
        <f>IF($B93="","",IF($EJ93&gt;0,
BF93*($EG93*Data!$B$166/$EH93),
BF93))</f>
        <v/>
      </c>
      <c r="ES93" s="88" t="str">
        <f>IF($B93="","",IF($EJ93&gt;0,
BG93*($EG93*Data!$B$166/$EH93),
BG93))</f>
        <v/>
      </c>
      <c r="ET93" s="88" t="str">
        <f>IF($B93="","",IF($EJ93&gt;0,
BH93*($EG93*Data!$B$166/$EH93),
BH93))</f>
        <v/>
      </c>
      <c r="EU93" s="88" t="str">
        <f>IF($B93="","",IF($EJ93&gt;0,
BI93*($EG93*Data!$B$166/$EH93),
BI93))</f>
        <v/>
      </c>
      <c r="EV93" s="88" t="str">
        <f>IF($B93="","",IF($EJ93&gt;0,
BJ93*($EG93*Data!$B$166/$EH93),
BJ93))</f>
        <v/>
      </c>
      <c r="EW93" s="88" t="str">
        <f t="shared" si="254"/>
        <v/>
      </c>
      <c r="EX93" s="85" t="str">
        <f t="shared" si="255"/>
        <v/>
      </c>
      <c r="EY93" s="24" t="str">
        <f t="shared" si="170"/>
        <v/>
      </c>
      <c r="EZ93" s="24" t="str">
        <f t="shared" si="171"/>
        <v/>
      </c>
      <c r="FA93" s="24" t="str">
        <f t="shared" si="172"/>
        <v/>
      </c>
      <c r="FB93" s="24" t="str">
        <f t="shared" si="173"/>
        <v/>
      </c>
      <c r="FC93" s="24" t="str">
        <f t="shared" si="174"/>
        <v/>
      </c>
      <c r="FD93" s="24" t="str">
        <f t="shared" si="175"/>
        <v/>
      </c>
      <c r="FE93" s="24" t="str">
        <f t="shared" si="176"/>
        <v/>
      </c>
      <c r="FF93" s="24" t="str">
        <f t="shared" si="177"/>
        <v/>
      </c>
      <c r="FG93" s="24" t="str">
        <f t="shared" si="178"/>
        <v/>
      </c>
      <c r="FH93" s="24" t="str">
        <f t="shared" si="179"/>
        <v/>
      </c>
      <c r="FI93" s="24" t="str">
        <f t="shared" si="180"/>
        <v/>
      </c>
      <c r="FJ93" s="24" t="str">
        <f t="shared" si="181"/>
        <v/>
      </c>
      <c r="FK93" s="24" t="str">
        <f t="shared" si="182"/>
        <v/>
      </c>
      <c r="FL93" s="24" t="str">
        <f t="shared" si="183"/>
        <v/>
      </c>
      <c r="FM93" s="24" t="str">
        <f t="shared" si="184"/>
        <v/>
      </c>
      <c r="FN93" s="24" t="str">
        <f t="shared" si="185"/>
        <v/>
      </c>
      <c r="FO93" s="24" t="str">
        <f t="shared" si="186"/>
        <v/>
      </c>
      <c r="FP93" s="24" t="str">
        <f t="shared" si="187"/>
        <v/>
      </c>
      <c r="FQ93" s="24" t="str">
        <f t="shared" si="188"/>
        <v/>
      </c>
      <c r="FR93" s="24" t="str">
        <f t="shared" si="189"/>
        <v/>
      </c>
      <c r="FS93" s="24" t="str">
        <f t="shared" si="190"/>
        <v/>
      </c>
      <c r="FT93" s="24" t="str">
        <f t="shared" si="191"/>
        <v/>
      </c>
      <c r="FU93" s="24" t="str">
        <f t="shared" si="192"/>
        <v/>
      </c>
      <c r="FV93" s="24" t="str">
        <f t="shared" si="193"/>
        <v/>
      </c>
      <c r="FW93" s="24" t="str">
        <f t="shared" si="194"/>
        <v/>
      </c>
      <c r="FX93" s="24" t="str">
        <f t="shared" si="195"/>
        <v/>
      </c>
      <c r="FY93" s="24" t="str">
        <f t="shared" si="196"/>
        <v/>
      </c>
      <c r="FZ93" s="24" t="str">
        <f t="shared" si="197"/>
        <v/>
      </c>
      <c r="GA93" s="24" t="str">
        <f t="shared" si="198"/>
        <v/>
      </c>
      <c r="GB93" s="24" t="str">
        <f t="shared" si="199"/>
        <v/>
      </c>
      <c r="GC93" s="24" t="str">
        <f t="shared" si="200"/>
        <v/>
      </c>
      <c r="GD93" s="24" t="str">
        <f t="shared" si="201"/>
        <v/>
      </c>
      <c r="GE93" s="24" t="str">
        <f t="shared" si="202"/>
        <v/>
      </c>
      <c r="GF93" s="24" t="str">
        <f t="shared" si="203"/>
        <v/>
      </c>
      <c r="GG93" s="24" t="str">
        <f t="shared" si="204"/>
        <v/>
      </c>
      <c r="GH93" s="24" t="str">
        <f t="shared" si="205"/>
        <v/>
      </c>
    </row>
    <row r="94" spans="2:190" s="17" customFormat="1" ht="19.899999999999999" customHeight="1">
      <c r="B94" s="16" t="str">
        <f>IF('3 INPUT SAP DATA'!H98="","",'3 INPUT SAP DATA'!H98)</f>
        <v/>
      </c>
      <c r="C94" s="176" t="str">
        <f>IF($B94="", "", Data!D$22 - INDEX(SAP10TableU1, MATCH('3 INPUT SAP DATA'!$C$6, Data!$C$26:$C$47, 0), MATCH(SHD!BW$8, Data!$D$25:$O$25, 0)))</f>
        <v/>
      </c>
      <c r="D94" s="176" t="str">
        <f>IF($B94="", "", Data!E$22 - INDEX(SAP10TableU1, MATCH('3 INPUT SAP DATA'!$C$6, Data!$C$26:$C$47, 0), MATCH(SHD!BX$8, Data!$D$25:$O$25, 0)))</f>
        <v/>
      </c>
      <c r="E94" s="176" t="str">
        <f>IF($B94="", "", Data!F$22 - INDEX(SAP10TableU1, MATCH('3 INPUT SAP DATA'!$C$6, Data!$C$26:$C$47, 0), MATCH(SHD!BY$8, Data!$D$25:$O$25, 0)))</f>
        <v/>
      </c>
      <c r="F94" s="176" t="str">
        <f>IF($B94="", "", Data!G$22 - INDEX(SAP10TableU1, MATCH('3 INPUT SAP DATA'!$C$6, Data!$C$26:$C$47, 0), MATCH(SHD!BZ$8, Data!$D$25:$O$25, 0)))</f>
        <v/>
      </c>
      <c r="G94" s="176" t="str">
        <f>IF($B94="", "", Data!H$22 - INDEX(SAP10TableU1, MATCH('3 INPUT SAP DATA'!$C$6, Data!$C$26:$C$47, 0), MATCH(SHD!CA$8, Data!$D$25:$O$25, 0)))</f>
        <v/>
      </c>
      <c r="H94" s="176" t="str">
        <f>IF($B94="", "", Data!I$22 - INDEX(SAP10TableU1, MATCH('3 INPUT SAP DATA'!$C$6, Data!$C$26:$C$47, 0), MATCH(SHD!CB$8, Data!$D$25:$O$25, 0)))</f>
        <v/>
      </c>
      <c r="I94" s="176" t="str">
        <f>IF($B94="", "", Data!J$22 - INDEX(SAP10TableU1, MATCH('3 INPUT SAP DATA'!$C$6, Data!$C$26:$C$47, 0), MATCH(SHD!CC$8, Data!$D$25:$O$25, 0)))</f>
        <v/>
      </c>
      <c r="J94" s="176" t="str">
        <f>IF($B94="", "", Data!K$22 - INDEX(SAP10TableU1, MATCH('3 INPUT SAP DATA'!$C$6, Data!$C$26:$C$47, 0), MATCH(SHD!CD$8, Data!$D$25:$O$25, 0)))</f>
        <v/>
      </c>
      <c r="K94" s="176" t="str">
        <f>IF($B94="", "", Data!L$22 - INDEX(SAP10TableU1, MATCH('3 INPUT SAP DATA'!$C$6, Data!$C$26:$C$47, 0), MATCH(SHD!CE$8, Data!$D$25:$O$25, 0)))</f>
        <v/>
      </c>
      <c r="L94" s="176" t="str">
        <f>IF($B94="", "", Data!M$22 - INDEX(SAP10TableU1, MATCH('3 INPUT SAP DATA'!$C$6, Data!$C$26:$C$47, 0), MATCH(SHD!CF$8, Data!$D$25:$O$25, 0)))</f>
        <v/>
      </c>
      <c r="M94" s="176" t="str">
        <f>IF($B94="", "", Data!N$22 - INDEX(SAP10TableU1, MATCH('3 INPUT SAP DATA'!$C$6, Data!$C$26:$C$47, 0), MATCH(SHD!CG$8, Data!$D$25:$O$25, 0)))</f>
        <v/>
      </c>
      <c r="N94" s="176" t="str">
        <f>IF($B94="", "", Data!O$22 - INDEX(SAP10TableU1, MATCH('3 INPUT SAP DATA'!$C$6, Data!$C$26:$C$47, 0), MATCH(SHD!CH$8, Data!$D$25:$O$25, 0)))</f>
        <v/>
      </c>
      <c r="O94" s="24" t="str">
        <f>IF($B94="","",'Infiltration &amp; Ventilation'!H94*0.33*'Infiltration &amp; Ventilation'!$D94*C94*0.024*Data!D$18)</f>
        <v/>
      </c>
      <c r="P94" s="24" t="str">
        <f>IF($B94="","",'Infiltration &amp; Ventilation'!I94*0.33*'Infiltration &amp; Ventilation'!$D94*D94*0.024*Data!E$18)</f>
        <v/>
      </c>
      <c r="Q94" s="24" t="str">
        <f>IF($B94="","",'Infiltration &amp; Ventilation'!J94*0.33*'Infiltration &amp; Ventilation'!$D94*E94*0.024*Data!F$18)</f>
        <v/>
      </c>
      <c r="R94" s="24" t="str">
        <f>IF($B94="","",'Infiltration &amp; Ventilation'!K94*0.33*'Infiltration &amp; Ventilation'!$D94*F94*0.024*Data!G$18)</f>
        <v/>
      </c>
      <c r="S94" s="24" t="str">
        <f>IF($B94="","",'Infiltration &amp; Ventilation'!L94*0.33*'Infiltration &amp; Ventilation'!$D94*G94*0.024*Data!H$18)</f>
        <v/>
      </c>
      <c r="T94" s="24" t="str">
        <f>IF($B94="","",'Infiltration &amp; Ventilation'!M94*0.33*'Infiltration &amp; Ventilation'!$D94*H94*0.024*Data!I$18)</f>
        <v/>
      </c>
      <c r="U94" s="24" t="str">
        <f>IF($B94="","",'Infiltration &amp; Ventilation'!N94*0.33*'Infiltration &amp; Ventilation'!$D94*I94*0.024*Data!J$18)</f>
        <v/>
      </c>
      <c r="V94" s="24" t="str">
        <f>IF($B94="","",'Infiltration &amp; Ventilation'!O94*0.33*'Infiltration &amp; Ventilation'!$D94*J94*0.024*Data!K$18)</f>
        <v/>
      </c>
      <c r="W94" s="24" t="str">
        <f>IF($B94="","",'Infiltration &amp; Ventilation'!P94*0.33*'Infiltration &amp; Ventilation'!$D94*K94*0.024*Data!L$18)</f>
        <v/>
      </c>
      <c r="X94" s="24" t="str">
        <f>IF($B94="","",'Infiltration &amp; Ventilation'!Q94*0.33*'Infiltration &amp; Ventilation'!$D94*L94*0.024*Data!M$18)</f>
        <v/>
      </c>
      <c r="Y94" s="24" t="str">
        <f>IF($B94="","",'Infiltration &amp; Ventilation'!R94*0.33*'Infiltration &amp; Ventilation'!$D94*M94*0.024*Data!N$18)</f>
        <v/>
      </c>
      <c r="Z94" s="24" t="str">
        <f>IF($B94="","",'Infiltration &amp; Ventilation'!S94*0.33*'Infiltration &amp; Ventilation'!$D94*N94*0.024*Data!O$18)</f>
        <v/>
      </c>
      <c r="AA94" s="24" t="str">
        <f>IF($B94="","",'Infiltration &amp; Ventilation'!T94*0.33*'Infiltration &amp; Ventilation'!$D94*C94*0.024*Data!D$18*(100%+Data!$B$162))</f>
        <v/>
      </c>
      <c r="AB94" s="24" t="str">
        <f>IF($B94="","",'Infiltration &amp; Ventilation'!U94*0.33*'Infiltration &amp; Ventilation'!$D94*D94*0.024*Data!E$18*(100%+Data!$B$162))</f>
        <v/>
      </c>
      <c r="AC94" s="24" t="str">
        <f>IF($B94="","",'Infiltration &amp; Ventilation'!V94*0.33*'Infiltration &amp; Ventilation'!$D94*E94*0.024*Data!F$18*(100%+Data!$B$162))</f>
        <v/>
      </c>
      <c r="AD94" s="24" t="str">
        <f>IF($B94="","",'Infiltration &amp; Ventilation'!W94*0.33*'Infiltration &amp; Ventilation'!$D94*F94*0.024*Data!G$18*(100%+Data!$B$162))</f>
        <v/>
      </c>
      <c r="AE94" s="24" t="str">
        <f>IF($B94="","",'Infiltration &amp; Ventilation'!X94*0.33*'Infiltration &amp; Ventilation'!$D94*G94*0.024*Data!H$18*(100%+Data!$B$162))</f>
        <v/>
      </c>
      <c r="AF94" s="24" t="str">
        <f>IF($B94="","",'Infiltration &amp; Ventilation'!Y94*0.33*'Infiltration &amp; Ventilation'!$D94*H94*0.024*Data!I$18*(100%+Data!$B$162))</f>
        <v/>
      </c>
      <c r="AG94" s="24" t="str">
        <f>IF($B94="","",'Infiltration &amp; Ventilation'!Z94*0.33*'Infiltration &amp; Ventilation'!$D94*I94*0.024*Data!J$18*(100%+Data!$B$162))</f>
        <v/>
      </c>
      <c r="AH94" s="24" t="str">
        <f>IF($B94="","",'Infiltration &amp; Ventilation'!AA94*0.33*'Infiltration &amp; Ventilation'!$D94*J94*0.024*Data!K$18*(100%+Data!$B$162))</f>
        <v/>
      </c>
      <c r="AI94" s="24" t="str">
        <f>IF($B94="","",'Infiltration &amp; Ventilation'!AB94*0.33*'Infiltration &amp; Ventilation'!$D94*K94*0.024*Data!L$18*(100%+Data!$B$162))</f>
        <v/>
      </c>
      <c r="AJ94" s="24" t="str">
        <f>IF($B94="","",'Infiltration &amp; Ventilation'!AC94*0.33*'Infiltration &amp; Ventilation'!$D94*L94*0.024*Data!M$18*(100%+Data!$B$162))</f>
        <v/>
      </c>
      <c r="AK94" s="24" t="str">
        <f>IF($B94="","",'Infiltration &amp; Ventilation'!AD94*0.33*'Infiltration &amp; Ventilation'!$D94*M94*0.024*Data!N$18*(100%+Data!$B$162))</f>
        <v/>
      </c>
      <c r="AL94" s="24" t="str">
        <f>IF($B94="","",'Infiltration &amp; Ventilation'!AE94*0.33*'Infiltration &amp; Ventilation'!$D94*N94*0.024*Data!O$18*(100%+Data!$B$162))</f>
        <v/>
      </c>
      <c r="AM94" s="24" t="str">
        <f>IF($B94="","",'3 INPUT SAP DATA'!$U98*C94*0.024*Data!D$18*(100%+Data!$B$152))</f>
        <v/>
      </c>
      <c r="AN94" s="24" t="str">
        <f>IF($B94="","",'3 INPUT SAP DATA'!$U98*D94*0.024*Data!E$18*(100%+Data!$B$152))</f>
        <v/>
      </c>
      <c r="AO94" s="24" t="str">
        <f>IF($B94="","",'3 INPUT SAP DATA'!$U98*E94*0.024*Data!F$18*(100%+Data!$B$152))</f>
        <v/>
      </c>
      <c r="AP94" s="24" t="str">
        <f>IF($B94="","",'3 INPUT SAP DATA'!$U98*F94*0.024*Data!G$18*(100%+Data!$B$152))</f>
        <v/>
      </c>
      <c r="AQ94" s="24" t="str">
        <f>IF($B94="","",'3 INPUT SAP DATA'!$U98*G94*0.024*Data!H$18*(100%+Data!$B$152))</f>
        <v/>
      </c>
      <c r="AR94" s="24" t="str">
        <f>IF($B94="","",'3 INPUT SAP DATA'!$U98*H94*0.024*Data!I$18*(100%+Data!$B$152))</f>
        <v/>
      </c>
      <c r="AS94" s="24" t="str">
        <f>IF($B94="","",'3 INPUT SAP DATA'!$U98*I94*0.024*Data!J$18*(100%+Data!$B$152))</f>
        <v/>
      </c>
      <c r="AT94" s="24" t="str">
        <f>IF($B94="","",'3 INPUT SAP DATA'!$U98*J94*0.024*Data!K$18*(100%+Data!$B$152))</f>
        <v/>
      </c>
      <c r="AU94" s="24" t="str">
        <f>IF($B94="","",'3 INPUT SAP DATA'!$U98*K94*0.024*Data!L$18*(100%+Data!$B$152))</f>
        <v/>
      </c>
      <c r="AV94" s="24" t="str">
        <f>IF($B94="","",'3 INPUT SAP DATA'!$U98*L94*0.024*Data!M$18*(100%+Data!$B$152))</f>
        <v/>
      </c>
      <c r="AW94" s="24" t="str">
        <f>IF($B94="","",'3 INPUT SAP DATA'!$U98*M94*0.024*Data!N$18*(100%+Data!$B$152))</f>
        <v/>
      </c>
      <c r="AX94" s="24" t="str">
        <f>IF($B94="","",'3 INPUT SAP DATA'!$U98*N94*0.024*Data!O$18*(100%+Data!$B$152))</f>
        <v/>
      </c>
      <c r="AY94" s="24" t="str">
        <f>IF($B94="","",'3 INPUT SAP DATA'!V98*0.024*Data!D$18*Utilisation!BK94)</f>
        <v/>
      </c>
      <c r="AZ94" s="24" t="str">
        <f>IF($B94="","",'3 INPUT SAP DATA'!W98*0.024*Data!E$18*Utilisation!BL94)</f>
        <v/>
      </c>
      <c r="BA94" s="24" t="str">
        <f>IF($B94="","",'3 INPUT SAP DATA'!X98*0.024*Data!F$18*Utilisation!BM94)</f>
        <v/>
      </c>
      <c r="BB94" s="24" t="str">
        <f>IF($B94="","",'3 INPUT SAP DATA'!Y98*0.024*Data!G$18*Utilisation!BN94)</f>
        <v/>
      </c>
      <c r="BC94" s="24" t="str">
        <f>IF($B94="","",'3 INPUT SAP DATA'!Z98*0.024*Data!H$18*Utilisation!BO94)</f>
        <v/>
      </c>
      <c r="BD94" s="24" t="str">
        <f>IF($B94="","",'3 INPUT SAP DATA'!AA98*0.024*Data!I$18*Utilisation!BP94)</f>
        <v/>
      </c>
      <c r="BE94" s="24" t="str">
        <f>IF($B94="","",'3 INPUT SAP DATA'!AB98*0.024*Data!J$18*Utilisation!BQ94)</f>
        <v/>
      </c>
      <c r="BF94" s="24" t="str">
        <f>IF($B94="","",'3 INPUT SAP DATA'!AC98*0.024*Data!K$18*Utilisation!BR94)</f>
        <v/>
      </c>
      <c r="BG94" s="24" t="str">
        <f>IF($B94="","",'3 INPUT SAP DATA'!AD98*0.024*Data!L$18*Utilisation!BS94)</f>
        <v/>
      </c>
      <c r="BH94" s="24" t="str">
        <f>IF($B94="","",'3 INPUT SAP DATA'!AE98*0.024*Data!M$18*Utilisation!BT94)</f>
        <v/>
      </c>
      <c r="BI94" s="24" t="str">
        <f>IF($B94="","",'3 INPUT SAP DATA'!AF98*0.024*Data!N$18*Utilisation!BU94)</f>
        <v/>
      </c>
      <c r="BJ94" s="24" t="str">
        <f>IF($B94="","",'3 INPUT SAP DATA'!AG98*0.024*Data!O$18*Utilisation!BV94)</f>
        <v/>
      </c>
      <c r="BK94" s="24" t="str">
        <f>IF($B94="","",IHG!CI95*0.024*Data!D$18*Utilisation!BK94)</f>
        <v/>
      </c>
      <c r="BL94" s="24" t="str">
        <f>IF($B94="","",IHG!CJ95*0.024*Data!E$18*Utilisation!BL94)</f>
        <v/>
      </c>
      <c r="BM94" s="24" t="str">
        <f>IF($B94="","",IHG!CK95*0.024*Data!F$18*Utilisation!BM94)</f>
        <v/>
      </c>
      <c r="BN94" s="24" t="str">
        <f>IF($B94="","",IHG!CL95*0.024*Data!G$18*Utilisation!BN94)</f>
        <v/>
      </c>
      <c r="BO94" s="24" t="str">
        <f>IF($B94="","",IHG!CM95*0.024*Data!H$18*Utilisation!BO94)</f>
        <v/>
      </c>
      <c r="BP94" s="24" t="str">
        <f>IF($B94="","",IHG!CN95*0.024*Data!I$18*Utilisation!BP94)</f>
        <v/>
      </c>
      <c r="BQ94" s="24" t="str">
        <f>IF($B94="","",IHG!CO95*0.024*Data!J$18*Utilisation!BQ94)</f>
        <v/>
      </c>
      <c r="BR94" s="24" t="str">
        <f>IF($B94="","",IHG!CP95*0.024*Data!K$18*Utilisation!BR94)</f>
        <v/>
      </c>
      <c r="BS94" s="24" t="str">
        <f>IF($B94="","",IHG!CQ95*0.024*Data!L$18*Utilisation!BS94)</f>
        <v/>
      </c>
      <c r="BT94" s="24" t="str">
        <f>IF($B94="","",IHG!CR95*0.024*Data!M$18*Utilisation!BT94)</f>
        <v/>
      </c>
      <c r="BU94" s="24" t="str">
        <f>IF($B94="","",IHG!CS95*0.024*Data!N$18*Utilisation!BU94)</f>
        <v/>
      </c>
      <c r="BV94" s="24" t="str">
        <f>IF($B94="","",IHG!CT95*0.024*Data!O$18*Utilisation!BV94)</f>
        <v/>
      </c>
      <c r="BW94" s="24" t="str">
        <f t="shared" si="206"/>
        <v/>
      </c>
      <c r="BX94" s="24" t="str">
        <f t="shared" si="207"/>
        <v/>
      </c>
      <c r="BY94" s="24" t="str">
        <f t="shared" si="208"/>
        <v/>
      </c>
      <c r="BZ94" s="24" t="str">
        <f t="shared" si="209"/>
        <v/>
      </c>
      <c r="CA94" s="24" t="str">
        <f t="shared" si="210"/>
        <v/>
      </c>
      <c r="CB94" s="24" t="str">
        <f t="shared" si="211"/>
        <v/>
      </c>
      <c r="CC94" s="24" t="str">
        <f t="shared" si="212"/>
        <v/>
      </c>
      <c r="CD94" s="24" t="str">
        <f t="shared" si="213"/>
        <v/>
      </c>
      <c r="CE94" s="24" t="str">
        <f t="shared" si="214"/>
        <v/>
      </c>
      <c r="CF94" s="24" t="str">
        <f t="shared" si="215"/>
        <v/>
      </c>
      <c r="CG94" s="24" t="str">
        <f t="shared" si="216"/>
        <v/>
      </c>
      <c r="CH94" s="24" t="str">
        <f t="shared" si="217"/>
        <v/>
      </c>
      <c r="CI94" s="36"/>
      <c r="CJ94" s="85" t="str">
        <f>IF($B94="","",IF(BW94&lt;(SUM($BW94:$CH94)*Data!$B$170),Data!$B$171,100%))</f>
        <v/>
      </c>
      <c r="CK94" s="85" t="str">
        <f>IF($B94="","",IF(BX94&lt;(SUM($BW94:$CH94)*Data!$B$170),Data!$B$171,100%))</f>
        <v/>
      </c>
      <c r="CL94" s="85" t="str">
        <f>IF($B94="","",IF(BY94&lt;(SUM($BW94:$CH94)*Data!$B$170),Data!$B$171,100%))</f>
        <v/>
      </c>
      <c r="CM94" s="85" t="str">
        <f>IF($B94="","",IF(BZ94&lt;(SUM($BW94:$CH94)*Data!$B$170),Data!$B$171,100%))</f>
        <v/>
      </c>
      <c r="CN94" s="85" t="str">
        <f>IF($B94="","",IF(CA94&lt;(SUM($BW94:$CH94)*Data!$B$170),Data!$B$171,100%))</f>
        <v/>
      </c>
      <c r="CO94" s="85" t="str">
        <f>IF($B94="","",IF(CB94&lt;(SUM($BW94:$CH94)*Data!$B$170),Data!$B$171,100%))</f>
        <v/>
      </c>
      <c r="CP94" s="85" t="str">
        <f>IF($B94="","",IF(CC94&lt;(SUM($BW94:$CH94)*Data!$B$170),Data!$B$171,100%))</f>
        <v/>
      </c>
      <c r="CQ94" s="85" t="str">
        <f>IF($B94="","",IF(CD94&lt;(SUM($BW94:$CH94)*Data!$B$170),Data!$B$171,100%))</f>
        <v/>
      </c>
      <c r="CR94" s="85" t="str">
        <f>IF($B94="","",IF(CE94&lt;(SUM($BW94:$CH94)*Data!$B$170),Data!$B$171,100%))</f>
        <v/>
      </c>
      <c r="CS94" s="85" t="str">
        <f>IF($B94="","",IF(CF94&lt;(SUM($BW94:$CH94)*Data!$B$170),Data!$B$171,100%))</f>
        <v/>
      </c>
      <c r="CT94" s="85" t="str">
        <f>IF($B94="","",IF(CG94&lt;(SUM($BW94:$CH94)*Data!$B$170),Data!$B$171,100%))</f>
        <v/>
      </c>
      <c r="CU94" s="85" t="str">
        <f>IF($B94="","",IF(CH94&lt;(SUM($BW94:$CH94)*Data!$B$170),Data!$B$171,100%))</f>
        <v/>
      </c>
      <c r="CV94" s="39"/>
      <c r="CW94" s="24" t="str">
        <f t="shared" si="218"/>
        <v/>
      </c>
      <c r="CX94" s="24" t="str">
        <f t="shared" si="219"/>
        <v/>
      </c>
      <c r="CY94" s="24" t="str">
        <f t="shared" si="220"/>
        <v/>
      </c>
      <c r="CZ94" s="24" t="str">
        <f t="shared" si="221"/>
        <v/>
      </c>
      <c r="DA94" s="24" t="str">
        <f t="shared" si="222"/>
        <v/>
      </c>
      <c r="DB94" s="24" t="str">
        <f t="shared" si="223"/>
        <v/>
      </c>
      <c r="DC94" s="24" t="str">
        <f t="shared" si="224"/>
        <v/>
      </c>
      <c r="DD94" s="24" t="str">
        <f t="shared" si="225"/>
        <v/>
      </c>
      <c r="DE94" s="24" t="str">
        <f t="shared" si="226"/>
        <v/>
      </c>
      <c r="DF94" s="24" t="str">
        <f t="shared" si="227"/>
        <v/>
      </c>
      <c r="DG94" s="24" t="str">
        <f t="shared" si="228"/>
        <v/>
      </c>
      <c r="DH94" s="24" t="str">
        <f t="shared" si="229"/>
        <v/>
      </c>
      <c r="DI94" s="24" t="str">
        <f t="shared" si="230"/>
        <v/>
      </c>
      <c r="DJ94" s="24" t="str">
        <f t="shared" si="231"/>
        <v/>
      </c>
      <c r="DK94" s="24" t="str">
        <f t="shared" si="232"/>
        <v/>
      </c>
      <c r="DL94" s="24" t="str">
        <f t="shared" si="233"/>
        <v/>
      </c>
      <c r="DM94" s="24" t="str">
        <f t="shared" si="234"/>
        <v/>
      </c>
      <c r="DN94" s="24" t="str">
        <f t="shared" si="235"/>
        <v/>
      </c>
      <c r="DO94" s="24" t="str">
        <f t="shared" si="236"/>
        <v/>
      </c>
      <c r="DP94" s="24" t="str">
        <f t="shared" si="237"/>
        <v/>
      </c>
      <c r="DQ94" s="24" t="str">
        <f t="shared" si="238"/>
        <v/>
      </c>
      <c r="DR94" s="24" t="str">
        <f t="shared" si="239"/>
        <v/>
      </c>
      <c r="DS94" s="24" t="str">
        <f t="shared" si="240"/>
        <v/>
      </c>
      <c r="DT94" s="24" t="str">
        <f t="shared" si="241"/>
        <v/>
      </c>
      <c r="DU94" s="24" t="str">
        <f t="shared" si="242"/>
        <v/>
      </c>
      <c r="DV94" s="24" t="str">
        <f t="shared" si="243"/>
        <v/>
      </c>
      <c r="DW94" s="24" t="str">
        <f t="shared" si="244"/>
        <v/>
      </c>
      <c r="DX94" s="24" t="str">
        <f t="shared" si="245"/>
        <v/>
      </c>
      <c r="DY94" s="24" t="str">
        <f t="shared" si="246"/>
        <v/>
      </c>
      <c r="DZ94" s="24" t="str">
        <f t="shared" si="247"/>
        <v/>
      </c>
      <c r="EA94" s="24" t="str">
        <f t="shared" si="248"/>
        <v/>
      </c>
      <c r="EB94" s="24" t="str">
        <f t="shared" si="249"/>
        <v/>
      </c>
      <c r="EC94" s="24" t="str">
        <f t="shared" si="250"/>
        <v/>
      </c>
      <c r="ED94" s="24" t="str">
        <f t="shared" si="251"/>
        <v/>
      </c>
      <c r="EE94" s="24" t="str">
        <f t="shared" si="252"/>
        <v/>
      </c>
      <c r="EF94" s="24" t="str">
        <f t="shared" si="253"/>
        <v/>
      </c>
      <c r="EG94" s="24" t="str">
        <f t="shared" si="256"/>
        <v/>
      </c>
      <c r="EH94" s="24" t="str">
        <f t="shared" si="257"/>
        <v/>
      </c>
      <c r="EI94" s="85" t="str">
        <f t="shared" si="169"/>
        <v/>
      </c>
      <c r="EJ94" s="85" t="str">
        <f>IF($B94="","",MAX(0,EI94-Data!$B$166))</f>
        <v/>
      </c>
      <c r="EK94" s="88" t="str">
        <f>IF($B94="","",IF($EJ94&gt;0,
AY94*($EG94*Data!$B$166/$EH94),
AY94))</f>
        <v/>
      </c>
      <c r="EL94" s="88" t="str">
        <f>IF($B94="","",IF($EJ94&gt;0,
AZ94*($EG94*Data!$B$166/$EH94),
AZ94))</f>
        <v/>
      </c>
      <c r="EM94" s="88" t="str">
        <f>IF($B94="","",IF($EJ94&gt;0,
BA94*($EG94*Data!$B$166/$EH94),
BA94))</f>
        <v/>
      </c>
      <c r="EN94" s="88" t="str">
        <f>IF($B94="","",IF($EJ94&gt;0,
BB94*($EG94*Data!$B$166/$EH94),
BB94))</f>
        <v/>
      </c>
      <c r="EO94" s="88" t="str">
        <f>IF($B94="","",IF($EJ94&gt;0,
BC94*($EG94*Data!$B$166/$EH94),
BC94))</f>
        <v/>
      </c>
      <c r="EP94" s="88" t="str">
        <f>IF($B94="","",IF($EJ94&gt;0,
BD94*($EG94*Data!$B$166/$EH94),
BD94))</f>
        <v/>
      </c>
      <c r="EQ94" s="88" t="str">
        <f>IF($B94="","",IF($EJ94&gt;0,
BE94*($EG94*Data!$B$166/$EH94),
BE94))</f>
        <v/>
      </c>
      <c r="ER94" s="88" t="str">
        <f>IF($B94="","",IF($EJ94&gt;0,
BF94*($EG94*Data!$B$166/$EH94),
BF94))</f>
        <v/>
      </c>
      <c r="ES94" s="88" t="str">
        <f>IF($B94="","",IF($EJ94&gt;0,
BG94*($EG94*Data!$B$166/$EH94),
BG94))</f>
        <v/>
      </c>
      <c r="ET94" s="88" t="str">
        <f>IF($B94="","",IF($EJ94&gt;0,
BH94*($EG94*Data!$B$166/$EH94),
BH94))</f>
        <v/>
      </c>
      <c r="EU94" s="88" t="str">
        <f>IF($B94="","",IF($EJ94&gt;0,
BI94*($EG94*Data!$B$166/$EH94),
BI94))</f>
        <v/>
      </c>
      <c r="EV94" s="88" t="str">
        <f>IF($B94="","",IF($EJ94&gt;0,
BJ94*($EG94*Data!$B$166/$EH94),
BJ94))</f>
        <v/>
      </c>
      <c r="EW94" s="88" t="str">
        <f t="shared" si="254"/>
        <v/>
      </c>
      <c r="EX94" s="85" t="str">
        <f t="shared" si="255"/>
        <v/>
      </c>
      <c r="EY94" s="24" t="str">
        <f t="shared" si="170"/>
        <v/>
      </c>
      <c r="EZ94" s="24" t="str">
        <f t="shared" si="171"/>
        <v/>
      </c>
      <c r="FA94" s="24" t="str">
        <f t="shared" si="172"/>
        <v/>
      </c>
      <c r="FB94" s="24" t="str">
        <f t="shared" si="173"/>
        <v/>
      </c>
      <c r="FC94" s="24" t="str">
        <f t="shared" si="174"/>
        <v/>
      </c>
      <c r="FD94" s="24" t="str">
        <f t="shared" si="175"/>
        <v/>
      </c>
      <c r="FE94" s="24" t="str">
        <f t="shared" si="176"/>
        <v/>
      </c>
      <c r="FF94" s="24" t="str">
        <f t="shared" si="177"/>
        <v/>
      </c>
      <c r="FG94" s="24" t="str">
        <f t="shared" si="178"/>
        <v/>
      </c>
      <c r="FH94" s="24" t="str">
        <f t="shared" si="179"/>
        <v/>
      </c>
      <c r="FI94" s="24" t="str">
        <f t="shared" si="180"/>
        <v/>
      </c>
      <c r="FJ94" s="24" t="str">
        <f t="shared" si="181"/>
        <v/>
      </c>
      <c r="FK94" s="24" t="str">
        <f t="shared" si="182"/>
        <v/>
      </c>
      <c r="FL94" s="24" t="str">
        <f t="shared" si="183"/>
        <v/>
      </c>
      <c r="FM94" s="24" t="str">
        <f t="shared" si="184"/>
        <v/>
      </c>
      <c r="FN94" s="24" t="str">
        <f t="shared" si="185"/>
        <v/>
      </c>
      <c r="FO94" s="24" t="str">
        <f t="shared" si="186"/>
        <v/>
      </c>
      <c r="FP94" s="24" t="str">
        <f t="shared" si="187"/>
        <v/>
      </c>
      <c r="FQ94" s="24" t="str">
        <f t="shared" si="188"/>
        <v/>
      </c>
      <c r="FR94" s="24" t="str">
        <f t="shared" si="189"/>
        <v/>
      </c>
      <c r="FS94" s="24" t="str">
        <f t="shared" si="190"/>
        <v/>
      </c>
      <c r="FT94" s="24" t="str">
        <f t="shared" si="191"/>
        <v/>
      </c>
      <c r="FU94" s="24" t="str">
        <f t="shared" si="192"/>
        <v/>
      </c>
      <c r="FV94" s="24" t="str">
        <f t="shared" si="193"/>
        <v/>
      </c>
      <c r="FW94" s="24" t="str">
        <f t="shared" si="194"/>
        <v/>
      </c>
      <c r="FX94" s="24" t="str">
        <f t="shared" si="195"/>
        <v/>
      </c>
      <c r="FY94" s="24" t="str">
        <f t="shared" si="196"/>
        <v/>
      </c>
      <c r="FZ94" s="24" t="str">
        <f t="shared" si="197"/>
        <v/>
      </c>
      <c r="GA94" s="24" t="str">
        <f t="shared" si="198"/>
        <v/>
      </c>
      <c r="GB94" s="24" t="str">
        <f t="shared" si="199"/>
        <v/>
      </c>
      <c r="GC94" s="24" t="str">
        <f t="shared" si="200"/>
        <v/>
      </c>
      <c r="GD94" s="24" t="str">
        <f t="shared" si="201"/>
        <v/>
      </c>
      <c r="GE94" s="24" t="str">
        <f t="shared" si="202"/>
        <v/>
      </c>
      <c r="GF94" s="24" t="str">
        <f t="shared" si="203"/>
        <v/>
      </c>
      <c r="GG94" s="24" t="str">
        <f t="shared" si="204"/>
        <v/>
      </c>
      <c r="GH94" s="24" t="str">
        <f t="shared" si="205"/>
        <v/>
      </c>
    </row>
    <row r="95" spans="2:190" s="17" customFormat="1" ht="19.899999999999999" customHeight="1">
      <c r="B95" s="16" t="str">
        <f>IF('3 INPUT SAP DATA'!H99="","",'3 INPUT SAP DATA'!H99)</f>
        <v/>
      </c>
      <c r="C95" s="176" t="str">
        <f>IF($B95="", "", Data!D$22 - INDEX(SAP10TableU1, MATCH('3 INPUT SAP DATA'!$C$6, Data!$C$26:$C$47, 0), MATCH(SHD!BW$8, Data!$D$25:$O$25, 0)))</f>
        <v/>
      </c>
      <c r="D95" s="176" t="str">
        <f>IF($B95="", "", Data!E$22 - INDEX(SAP10TableU1, MATCH('3 INPUT SAP DATA'!$C$6, Data!$C$26:$C$47, 0), MATCH(SHD!BX$8, Data!$D$25:$O$25, 0)))</f>
        <v/>
      </c>
      <c r="E95" s="176" t="str">
        <f>IF($B95="", "", Data!F$22 - INDEX(SAP10TableU1, MATCH('3 INPUT SAP DATA'!$C$6, Data!$C$26:$C$47, 0), MATCH(SHD!BY$8, Data!$D$25:$O$25, 0)))</f>
        <v/>
      </c>
      <c r="F95" s="176" t="str">
        <f>IF($B95="", "", Data!G$22 - INDEX(SAP10TableU1, MATCH('3 INPUT SAP DATA'!$C$6, Data!$C$26:$C$47, 0), MATCH(SHD!BZ$8, Data!$D$25:$O$25, 0)))</f>
        <v/>
      </c>
      <c r="G95" s="176" t="str">
        <f>IF($B95="", "", Data!H$22 - INDEX(SAP10TableU1, MATCH('3 INPUT SAP DATA'!$C$6, Data!$C$26:$C$47, 0), MATCH(SHD!CA$8, Data!$D$25:$O$25, 0)))</f>
        <v/>
      </c>
      <c r="H95" s="176" t="str">
        <f>IF($B95="", "", Data!I$22 - INDEX(SAP10TableU1, MATCH('3 INPUT SAP DATA'!$C$6, Data!$C$26:$C$47, 0), MATCH(SHD!CB$8, Data!$D$25:$O$25, 0)))</f>
        <v/>
      </c>
      <c r="I95" s="176" t="str">
        <f>IF($B95="", "", Data!J$22 - INDEX(SAP10TableU1, MATCH('3 INPUT SAP DATA'!$C$6, Data!$C$26:$C$47, 0), MATCH(SHD!CC$8, Data!$D$25:$O$25, 0)))</f>
        <v/>
      </c>
      <c r="J95" s="176" t="str">
        <f>IF($B95="", "", Data!K$22 - INDEX(SAP10TableU1, MATCH('3 INPUT SAP DATA'!$C$6, Data!$C$26:$C$47, 0), MATCH(SHD!CD$8, Data!$D$25:$O$25, 0)))</f>
        <v/>
      </c>
      <c r="K95" s="176" t="str">
        <f>IF($B95="", "", Data!L$22 - INDEX(SAP10TableU1, MATCH('3 INPUT SAP DATA'!$C$6, Data!$C$26:$C$47, 0), MATCH(SHD!CE$8, Data!$D$25:$O$25, 0)))</f>
        <v/>
      </c>
      <c r="L95" s="176" t="str">
        <f>IF($B95="", "", Data!M$22 - INDEX(SAP10TableU1, MATCH('3 INPUT SAP DATA'!$C$6, Data!$C$26:$C$47, 0), MATCH(SHD!CF$8, Data!$D$25:$O$25, 0)))</f>
        <v/>
      </c>
      <c r="M95" s="176" t="str">
        <f>IF($B95="", "", Data!N$22 - INDEX(SAP10TableU1, MATCH('3 INPUT SAP DATA'!$C$6, Data!$C$26:$C$47, 0), MATCH(SHD!CG$8, Data!$D$25:$O$25, 0)))</f>
        <v/>
      </c>
      <c r="N95" s="176" t="str">
        <f>IF($B95="", "", Data!O$22 - INDEX(SAP10TableU1, MATCH('3 INPUT SAP DATA'!$C$6, Data!$C$26:$C$47, 0), MATCH(SHD!CH$8, Data!$D$25:$O$25, 0)))</f>
        <v/>
      </c>
      <c r="O95" s="24" t="str">
        <f>IF($B95="","",'Infiltration &amp; Ventilation'!H95*0.33*'Infiltration &amp; Ventilation'!$D95*C95*0.024*Data!D$18)</f>
        <v/>
      </c>
      <c r="P95" s="24" t="str">
        <f>IF($B95="","",'Infiltration &amp; Ventilation'!I95*0.33*'Infiltration &amp; Ventilation'!$D95*D95*0.024*Data!E$18)</f>
        <v/>
      </c>
      <c r="Q95" s="24" t="str">
        <f>IF($B95="","",'Infiltration &amp; Ventilation'!J95*0.33*'Infiltration &amp; Ventilation'!$D95*E95*0.024*Data!F$18)</f>
        <v/>
      </c>
      <c r="R95" s="24" t="str">
        <f>IF($B95="","",'Infiltration &amp; Ventilation'!K95*0.33*'Infiltration &amp; Ventilation'!$D95*F95*0.024*Data!G$18)</f>
        <v/>
      </c>
      <c r="S95" s="24" t="str">
        <f>IF($B95="","",'Infiltration &amp; Ventilation'!L95*0.33*'Infiltration &amp; Ventilation'!$D95*G95*0.024*Data!H$18)</f>
        <v/>
      </c>
      <c r="T95" s="24" t="str">
        <f>IF($B95="","",'Infiltration &amp; Ventilation'!M95*0.33*'Infiltration &amp; Ventilation'!$D95*H95*0.024*Data!I$18)</f>
        <v/>
      </c>
      <c r="U95" s="24" t="str">
        <f>IF($B95="","",'Infiltration &amp; Ventilation'!N95*0.33*'Infiltration &amp; Ventilation'!$D95*I95*0.024*Data!J$18)</f>
        <v/>
      </c>
      <c r="V95" s="24" t="str">
        <f>IF($B95="","",'Infiltration &amp; Ventilation'!O95*0.33*'Infiltration &amp; Ventilation'!$D95*J95*0.024*Data!K$18)</f>
        <v/>
      </c>
      <c r="W95" s="24" t="str">
        <f>IF($B95="","",'Infiltration &amp; Ventilation'!P95*0.33*'Infiltration &amp; Ventilation'!$D95*K95*0.024*Data!L$18)</f>
        <v/>
      </c>
      <c r="X95" s="24" t="str">
        <f>IF($B95="","",'Infiltration &amp; Ventilation'!Q95*0.33*'Infiltration &amp; Ventilation'!$D95*L95*0.024*Data!M$18)</f>
        <v/>
      </c>
      <c r="Y95" s="24" t="str">
        <f>IF($B95="","",'Infiltration &amp; Ventilation'!R95*0.33*'Infiltration &amp; Ventilation'!$D95*M95*0.024*Data!N$18)</f>
        <v/>
      </c>
      <c r="Z95" s="24" t="str">
        <f>IF($B95="","",'Infiltration &amp; Ventilation'!S95*0.33*'Infiltration &amp; Ventilation'!$D95*N95*0.024*Data!O$18)</f>
        <v/>
      </c>
      <c r="AA95" s="24" t="str">
        <f>IF($B95="","",'Infiltration &amp; Ventilation'!T95*0.33*'Infiltration &amp; Ventilation'!$D95*C95*0.024*Data!D$18*(100%+Data!$B$162))</f>
        <v/>
      </c>
      <c r="AB95" s="24" t="str">
        <f>IF($B95="","",'Infiltration &amp; Ventilation'!U95*0.33*'Infiltration &amp; Ventilation'!$D95*D95*0.024*Data!E$18*(100%+Data!$B$162))</f>
        <v/>
      </c>
      <c r="AC95" s="24" t="str">
        <f>IF($B95="","",'Infiltration &amp; Ventilation'!V95*0.33*'Infiltration &amp; Ventilation'!$D95*E95*0.024*Data!F$18*(100%+Data!$B$162))</f>
        <v/>
      </c>
      <c r="AD95" s="24" t="str">
        <f>IF($B95="","",'Infiltration &amp; Ventilation'!W95*0.33*'Infiltration &amp; Ventilation'!$D95*F95*0.024*Data!G$18*(100%+Data!$B$162))</f>
        <v/>
      </c>
      <c r="AE95" s="24" t="str">
        <f>IF($B95="","",'Infiltration &amp; Ventilation'!X95*0.33*'Infiltration &amp; Ventilation'!$D95*G95*0.024*Data!H$18*(100%+Data!$B$162))</f>
        <v/>
      </c>
      <c r="AF95" s="24" t="str">
        <f>IF($B95="","",'Infiltration &amp; Ventilation'!Y95*0.33*'Infiltration &amp; Ventilation'!$D95*H95*0.024*Data!I$18*(100%+Data!$B$162))</f>
        <v/>
      </c>
      <c r="AG95" s="24" t="str">
        <f>IF($B95="","",'Infiltration &amp; Ventilation'!Z95*0.33*'Infiltration &amp; Ventilation'!$D95*I95*0.024*Data!J$18*(100%+Data!$B$162))</f>
        <v/>
      </c>
      <c r="AH95" s="24" t="str">
        <f>IF($B95="","",'Infiltration &amp; Ventilation'!AA95*0.33*'Infiltration &amp; Ventilation'!$D95*J95*0.024*Data!K$18*(100%+Data!$B$162))</f>
        <v/>
      </c>
      <c r="AI95" s="24" t="str">
        <f>IF($B95="","",'Infiltration &amp; Ventilation'!AB95*0.33*'Infiltration &amp; Ventilation'!$D95*K95*0.024*Data!L$18*(100%+Data!$B$162))</f>
        <v/>
      </c>
      <c r="AJ95" s="24" t="str">
        <f>IF($B95="","",'Infiltration &amp; Ventilation'!AC95*0.33*'Infiltration &amp; Ventilation'!$D95*L95*0.024*Data!M$18*(100%+Data!$B$162))</f>
        <v/>
      </c>
      <c r="AK95" s="24" t="str">
        <f>IF($B95="","",'Infiltration &amp; Ventilation'!AD95*0.33*'Infiltration &amp; Ventilation'!$D95*M95*0.024*Data!N$18*(100%+Data!$B$162))</f>
        <v/>
      </c>
      <c r="AL95" s="24" t="str">
        <f>IF($B95="","",'Infiltration &amp; Ventilation'!AE95*0.33*'Infiltration &amp; Ventilation'!$D95*N95*0.024*Data!O$18*(100%+Data!$B$162))</f>
        <v/>
      </c>
      <c r="AM95" s="24" t="str">
        <f>IF($B95="","",'3 INPUT SAP DATA'!$U99*C95*0.024*Data!D$18*(100%+Data!$B$152))</f>
        <v/>
      </c>
      <c r="AN95" s="24" t="str">
        <f>IF($B95="","",'3 INPUT SAP DATA'!$U99*D95*0.024*Data!E$18*(100%+Data!$B$152))</f>
        <v/>
      </c>
      <c r="AO95" s="24" t="str">
        <f>IF($B95="","",'3 INPUT SAP DATA'!$U99*E95*0.024*Data!F$18*(100%+Data!$B$152))</f>
        <v/>
      </c>
      <c r="AP95" s="24" t="str">
        <f>IF($B95="","",'3 INPUT SAP DATA'!$U99*F95*0.024*Data!G$18*(100%+Data!$B$152))</f>
        <v/>
      </c>
      <c r="AQ95" s="24" t="str">
        <f>IF($B95="","",'3 INPUT SAP DATA'!$U99*G95*0.024*Data!H$18*(100%+Data!$B$152))</f>
        <v/>
      </c>
      <c r="AR95" s="24" t="str">
        <f>IF($B95="","",'3 INPUT SAP DATA'!$U99*H95*0.024*Data!I$18*(100%+Data!$B$152))</f>
        <v/>
      </c>
      <c r="AS95" s="24" t="str">
        <f>IF($B95="","",'3 INPUT SAP DATA'!$U99*I95*0.024*Data!J$18*(100%+Data!$B$152))</f>
        <v/>
      </c>
      <c r="AT95" s="24" t="str">
        <f>IF($B95="","",'3 INPUT SAP DATA'!$U99*J95*0.024*Data!K$18*(100%+Data!$B$152))</f>
        <v/>
      </c>
      <c r="AU95" s="24" t="str">
        <f>IF($B95="","",'3 INPUT SAP DATA'!$U99*K95*0.024*Data!L$18*(100%+Data!$B$152))</f>
        <v/>
      </c>
      <c r="AV95" s="24" t="str">
        <f>IF($B95="","",'3 INPUT SAP DATA'!$U99*L95*0.024*Data!M$18*(100%+Data!$B$152))</f>
        <v/>
      </c>
      <c r="AW95" s="24" t="str">
        <f>IF($B95="","",'3 INPUT SAP DATA'!$U99*M95*0.024*Data!N$18*(100%+Data!$B$152))</f>
        <v/>
      </c>
      <c r="AX95" s="24" t="str">
        <f>IF($B95="","",'3 INPUT SAP DATA'!$U99*N95*0.024*Data!O$18*(100%+Data!$B$152))</f>
        <v/>
      </c>
      <c r="AY95" s="24" t="str">
        <f>IF($B95="","",'3 INPUT SAP DATA'!V99*0.024*Data!D$18*Utilisation!BK95)</f>
        <v/>
      </c>
      <c r="AZ95" s="24" t="str">
        <f>IF($B95="","",'3 INPUT SAP DATA'!W99*0.024*Data!E$18*Utilisation!BL95)</f>
        <v/>
      </c>
      <c r="BA95" s="24" t="str">
        <f>IF($B95="","",'3 INPUT SAP DATA'!X99*0.024*Data!F$18*Utilisation!BM95)</f>
        <v/>
      </c>
      <c r="BB95" s="24" t="str">
        <f>IF($B95="","",'3 INPUT SAP DATA'!Y99*0.024*Data!G$18*Utilisation!BN95)</f>
        <v/>
      </c>
      <c r="BC95" s="24" t="str">
        <f>IF($B95="","",'3 INPUT SAP DATA'!Z99*0.024*Data!H$18*Utilisation!BO95)</f>
        <v/>
      </c>
      <c r="BD95" s="24" t="str">
        <f>IF($B95="","",'3 INPUT SAP DATA'!AA99*0.024*Data!I$18*Utilisation!BP95)</f>
        <v/>
      </c>
      <c r="BE95" s="24" t="str">
        <f>IF($B95="","",'3 INPUT SAP DATA'!AB99*0.024*Data!J$18*Utilisation!BQ95)</f>
        <v/>
      </c>
      <c r="BF95" s="24" t="str">
        <f>IF($B95="","",'3 INPUT SAP DATA'!AC99*0.024*Data!K$18*Utilisation!BR95)</f>
        <v/>
      </c>
      <c r="BG95" s="24" t="str">
        <f>IF($B95="","",'3 INPUT SAP DATA'!AD99*0.024*Data!L$18*Utilisation!BS95)</f>
        <v/>
      </c>
      <c r="BH95" s="24" t="str">
        <f>IF($B95="","",'3 INPUT SAP DATA'!AE99*0.024*Data!M$18*Utilisation!BT95)</f>
        <v/>
      </c>
      <c r="BI95" s="24" t="str">
        <f>IF($B95="","",'3 INPUT SAP DATA'!AF99*0.024*Data!N$18*Utilisation!BU95)</f>
        <v/>
      </c>
      <c r="BJ95" s="24" t="str">
        <f>IF($B95="","",'3 INPUT SAP DATA'!AG99*0.024*Data!O$18*Utilisation!BV95)</f>
        <v/>
      </c>
      <c r="BK95" s="24" t="str">
        <f>IF($B95="","",IHG!CI96*0.024*Data!D$18*Utilisation!BK95)</f>
        <v/>
      </c>
      <c r="BL95" s="24" t="str">
        <f>IF($B95="","",IHG!CJ96*0.024*Data!E$18*Utilisation!BL95)</f>
        <v/>
      </c>
      <c r="BM95" s="24" t="str">
        <f>IF($B95="","",IHG!CK96*0.024*Data!F$18*Utilisation!BM95)</f>
        <v/>
      </c>
      <c r="BN95" s="24" t="str">
        <f>IF($B95="","",IHG!CL96*0.024*Data!G$18*Utilisation!BN95)</f>
        <v/>
      </c>
      <c r="BO95" s="24" t="str">
        <f>IF($B95="","",IHG!CM96*0.024*Data!H$18*Utilisation!BO95)</f>
        <v/>
      </c>
      <c r="BP95" s="24" t="str">
        <f>IF($B95="","",IHG!CN96*0.024*Data!I$18*Utilisation!BP95)</f>
        <v/>
      </c>
      <c r="BQ95" s="24" t="str">
        <f>IF($B95="","",IHG!CO96*0.024*Data!J$18*Utilisation!BQ95)</f>
        <v/>
      </c>
      <c r="BR95" s="24" t="str">
        <f>IF($B95="","",IHG!CP96*0.024*Data!K$18*Utilisation!BR95)</f>
        <v/>
      </c>
      <c r="BS95" s="24" t="str">
        <f>IF($B95="","",IHG!CQ96*0.024*Data!L$18*Utilisation!BS95)</f>
        <v/>
      </c>
      <c r="BT95" s="24" t="str">
        <f>IF($B95="","",IHG!CR96*0.024*Data!M$18*Utilisation!BT95)</f>
        <v/>
      </c>
      <c r="BU95" s="24" t="str">
        <f>IF($B95="","",IHG!CS96*0.024*Data!N$18*Utilisation!BU95)</f>
        <v/>
      </c>
      <c r="BV95" s="24" t="str">
        <f>IF($B95="","",IHG!CT96*0.024*Data!O$18*Utilisation!BV95)</f>
        <v/>
      </c>
      <c r="BW95" s="24" t="str">
        <f t="shared" si="206"/>
        <v/>
      </c>
      <c r="BX95" s="24" t="str">
        <f t="shared" si="207"/>
        <v/>
      </c>
      <c r="BY95" s="24" t="str">
        <f t="shared" si="208"/>
        <v/>
      </c>
      <c r="BZ95" s="24" t="str">
        <f t="shared" si="209"/>
        <v/>
      </c>
      <c r="CA95" s="24" t="str">
        <f t="shared" si="210"/>
        <v/>
      </c>
      <c r="CB95" s="24" t="str">
        <f t="shared" si="211"/>
        <v/>
      </c>
      <c r="CC95" s="24" t="str">
        <f t="shared" si="212"/>
        <v/>
      </c>
      <c r="CD95" s="24" t="str">
        <f t="shared" si="213"/>
        <v/>
      </c>
      <c r="CE95" s="24" t="str">
        <f t="shared" si="214"/>
        <v/>
      </c>
      <c r="CF95" s="24" t="str">
        <f t="shared" si="215"/>
        <v/>
      </c>
      <c r="CG95" s="24" t="str">
        <f t="shared" si="216"/>
        <v/>
      </c>
      <c r="CH95" s="24" t="str">
        <f t="shared" si="217"/>
        <v/>
      </c>
      <c r="CI95" s="36"/>
      <c r="CJ95" s="85" t="str">
        <f>IF($B95="","",IF(BW95&lt;(SUM($BW95:$CH95)*Data!$B$170),Data!$B$171,100%))</f>
        <v/>
      </c>
      <c r="CK95" s="85" t="str">
        <f>IF($B95="","",IF(BX95&lt;(SUM($BW95:$CH95)*Data!$B$170),Data!$B$171,100%))</f>
        <v/>
      </c>
      <c r="CL95" s="85" t="str">
        <f>IF($B95="","",IF(BY95&lt;(SUM($BW95:$CH95)*Data!$B$170),Data!$B$171,100%))</f>
        <v/>
      </c>
      <c r="CM95" s="85" t="str">
        <f>IF($B95="","",IF(BZ95&lt;(SUM($BW95:$CH95)*Data!$B$170),Data!$B$171,100%))</f>
        <v/>
      </c>
      <c r="CN95" s="85" t="str">
        <f>IF($B95="","",IF(CA95&lt;(SUM($BW95:$CH95)*Data!$B$170),Data!$B$171,100%))</f>
        <v/>
      </c>
      <c r="CO95" s="85" t="str">
        <f>IF($B95="","",IF(CB95&lt;(SUM($BW95:$CH95)*Data!$B$170),Data!$B$171,100%))</f>
        <v/>
      </c>
      <c r="CP95" s="85" t="str">
        <f>IF($B95="","",IF(CC95&lt;(SUM($BW95:$CH95)*Data!$B$170),Data!$B$171,100%))</f>
        <v/>
      </c>
      <c r="CQ95" s="85" t="str">
        <f>IF($B95="","",IF(CD95&lt;(SUM($BW95:$CH95)*Data!$B$170),Data!$B$171,100%))</f>
        <v/>
      </c>
      <c r="CR95" s="85" t="str">
        <f>IF($B95="","",IF(CE95&lt;(SUM($BW95:$CH95)*Data!$B$170),Data!$B$171,100%))</f>
        <v/>
      </c>
      <c r="CS95" s="85" t="str">
        <f>IF($B95="","",IF(CF95&lt;(SUM($BW95:$CH95)*Data!$B$170),Data!$B$171,100%))</f>
        <v/>
      </c>
      <c r="CT95" s="85" t="str">
        <f>IF($B95="","",IF(CG95&lt;(SUM($BW95:$CH95)*Data!$B$170),Data!$B$171,100%))</f>
        <v/>
      </c>
      <c r="CU95" s="85" t="str">
        <f>IF($B95="","",IF(CH95&lt;(SUM($BW95:$CH95)*Data!$B$170),Data!$B$171,100%))</f>
        <v/>
      </c>
      <c r="CV95" s="39"/>
      <c r="CW95" s="24" t="str">
        <f t="shared" si="218"/>
        <v/>
      </c>
      <c r="CX95" s="24" t="str">
        <f t="shared" si="219"/>
        <v/>
      </c>
      <c r="CY95" s="24" t="str">
        <f t="shared" si="220"/>
        <v/>
      </c>
      <c r="CZ95" s="24" t="str">
        <f t="shared" si="221"/>
        <v/>
      </c>
      <c r="DA95" s="24" t="str">
        <f t="shared" si="222"/>
        <v/>
      </c>
      <c r="DB95" s="24" t="str">
        <f t="shared" si="223"/>
        <v/>
      </c>
      <c r="DC95" s="24" t="str">
        <f t="shared" si="224"/>
        <v/>
      </c>
      <c r="DD95" s="24" t="str">
        <f t="shared" si="225"/>
        <v/>
      </c>
      <c r="DE95" s="24" t="str">
        <f t="shared" si="226"/>
        <v/>
      </c>
      <c r="DF95" s="24" t="str">
        <f t="shared" si="227"/>
        <v/>
      </c>
      <c r="DG95" s="24" t="str">
        <f t="shared" si="228"/>
        <v/>
      </c>
      <c r="DH95" s="24" t="str">
        <f t="shared" si="229"/>
        <v/>
      </c>
      <c r="DI95" s="24" t="str">
        <f t="shared" si="230"/>
        <v/>
      </c>
      <c r="DJ95" s="24" t="str">
        <f t="shared" si="231"/>
        <v/>
      </c>
      <c r="DK95" s="24" t="str">
        <f t="shared" si="232"/>
        <v/>
      </c>
      <c r="DL95" s="24" t="str">
        <f t="shared" si="233"/>
        <v/>
      </c>
      <c r="DM95" s="24" t="str">
        <f t="shared" si="234"/>
        <v/>
      </c>
      <c r="DN95" s="24" t="str">
        <f t="shared" si="235"/>
        <v/>
      </c>
      <c r="DO95" s="24" t="str">
        <f t="shared" si="236"/>
        <v/>
      </c>
      <c r="DP95" s="24" t="str">
        <f t="shared" si="237"/>
        <v/>
      </c>
      <c r="DQ95" s="24" t="str">
        <f t="shared" si="238"/>
        <v/>
      </c>
      <c r="DR95" s="24" t="str">
        <f t="shared" si="239"/>
        <v/>
      </c>
      <c r="DS95" s="24" t="str">
        <f t="shared" si="240"/>
        <v/>
      </c>
      <c r="DT95" s="24" t="str">
        <f t="shared" si="241"/>
        <v/>
      </c>
      <c r="DU95" s="24" t="str">
        <f t="shared" si="242"/>
        <v/>
      </c>
      <c r="DV95" s="24" t="str">
        <f t="shared" si="243"/>
        <v/>
      </c>
      <c r="DW95" s="24" t="str">
        <f t="shared" si="244"/>
        <v/>
      </c>
      <c r="DX95" s="24" t="str">
        <f t="shared" si="245"/>
        <v/>
      </c>
      <c r="DY95" s="24" t="str">
        <f t="shared" si="246"/>
        <v/>
      </c>
      <c r="DZ95" s="24" t="str">
        <f t="shared" si="247"/>
        <v/>
      </c>
      <c r="EA95" s="24" t="str">
        <f t="shared" si="248"/>
        <v/>
      </c>
      <c r="EB95" s="24" t="str">
        <f t="shared" si="249"/>
        <v/>
      </c>
      <c r="EC95" s="24" t="str">
        <f t="shared" si="250"/>
        <v/>
      </c>
      <c r="ED95" s="24" t="str">
        <f t="shared" si="251"/>
        <v/>
      </c>
      <c r="EE95" s="24" t="str">
        <f t="shared" si="252"/>
        <v/>
      </c>
      <c r="EF95" s="24" t="str">
        <f t="shared" si="253"/>
        <v/>
      </c>
      <c r="EG95" s="24" t="str">
        <f t="shared" si="256"/>
        <v/>
      </c>
      <c r="EH95" s="24" t="str">
        <f t="shared" si="257"/>
        <v/>
      </c>
      <c r="EI95" s="85" t="str">
        <f t="shared" si="169"/>
        <v/>
      </c>
      <c r="EJ95" s="85" t="str">
        <f>IF($B95="","",MAX(0,EI95-Data!$B$166))</f>
        <v/>
      </c>
      <c r="EK95" s="88" t="str">
        <f>IF($B95="","",IF($EJ95&gt;0,
AY95*($EG95*Data!$B$166/$EH95),
AY95))</f>
        <v/>
      </c>
      <c r="EL95" s="88" t="str">
        <f>IF($B95="","",IF($EJ95&gt;0,
AZ95*($EG95*Data!$B$166/$EH95),
AZ95))</f>
        <v/>
      </c>
      <c r="EM95" s="88" t="str">
        <f>IF($B95="","",IF($EJ95&gt;0,
BA95*($EG95*Data!$B$166/$EH95),
BA95))</f>
        <v/>
      </c>
      <c r="EN95" s="88" t="str">
        <f>IF($B95="","",IF($EJ95&gt;0,
BB95*($EG95*Data!$B$166/$EH95),
BB95))</f>
        <v/>
      </c>
      <c r="EO95" s="88" t="str">
        <f>IF($B95="","",IF($EJ95&gt;0,
BC95*($EG95*Data!$B$166/$EH95),
BC95))</f>
        <v/>
      </c>
      <c r="EP95" s="88" t="str">
        <f>IF($B95="","",IF($EJ95&gt;0,
BD95*($EG95*Data!$B$166/$EH95),
BD95))</f>
        <v/>
      </c>
      <c r="EQ95" s="88" t="str">
        <f>IF($B95="","",IF($EJ95&gt;0,
BE95*($EG95*Data!$B$166/$EH95),
BE95))</f>
        <v/>
      </c>
      <c r="ER95" s="88" t="str">
        <f>IF($B95="","",IF($EJ95&gt;0,
BF95*($EG95*Data!$B$166/$EH95),
BF95))</f>
        <v/>
      </c>
      <c r="ES95" s="88" t="str">
        <f>IF($B95="","",IF($EJ95&gt;0,
BG95*($EG95*Data!$B$166/$EH95),
BG95))</f>
        <v/>
      </c>
      <c r="ET95" s="88" t="str">
        <f>IF($B95="","",IF($EJ95&gt;0,
BH95*($EG95*Data!$B$166/$EH95),
BH95))</f>
        <v/>
      </c>
      <c r="EU95" s="88" t="str">
        <f>IF($B95="","",IF($EJ95&gt;0,
BI95*($EG95*Data!$B$166/$EH95),
BI95))</f>
        <v/>
      </c>
      <c r="EV95" s="88" t="str">
        <f>IF($B95="","",IF($EJ95&gt;0,
BJ95*($EG95*Data!$B$166/$EH95),
BJ95))</f>
        <v/>
      </c>
      <c r="EW95" s="88" t="str">
        <f t="shared" si="254"/>
        <v/>
      </c>
      <c r="EX95" s="85" t="str">
        <f t="shared" si="255"/>
        <v/>
      </c>
      <c r="EY95" s="24" t="str">
        <f t="shared" si="170"/>
        <v/>
      </c>
      <c r="EZ95" s="24" t="str">
        <f t="shared" si="171"/>
        <v/>
      </c>
      <c r="FA95" s="24" t="str">
        <f t="shared" si="172"/>
        <v/>
      </c>
      <c r="FB95" s="24" t="str">
        <f t="shared" si="173"/>
        <v/>
      </c>
      <c r="FC95" s="24" t="str">
        <f t="shared" si="174"/>
        <v/>
      </c>
      <c r="FD95" s="24" t="str">
        <f t="shared" si="175"/>
        <v/>
      </c>
      <c r="FE95" s="24" t="str">
        <f t="shared" si="176"/>
        <v/>
      </c>
      <c r="FF95" s="24" t="str">
        <f t="shared" si="177"/>
        <v/>
      </c>
      <c r="FG95" s="24" t="str">
        <f t="shared" si="178"/>
        <v/>
      </c>
      <c r="FH95" s="24" t="str">
        <f t="shared" si="179"/>
        <v/>
      </c>
      <c r="FI95" s="24" t="str">
        <f t="shared" si="180"/>
        <v/>
      </c>
      <c r="FJ95" s="24" t="str">
        <f t="shared" si="181"/>
        <v/>
      </c>
      <c r="FK95" s="24" t="str">
        <f t="shared" si="182"/>
        <v/>
      </c>
      <c r="FL95" s="24" t="str">
        <f t="shared" si="183"/>
        <v/>
      </c>
      <c r="FM95" s="24" t="str">
        <f t="shared" si="184"/>
        <v/>
      </c>
      <c r="FN95" s="24" t="str">
        <f t="shared" si="185"/>
        <v/>
      </c>
      <c r="FO95" s="24" t="str">
        <f t="shared" si="186"/>
        <v/>
      </c>
      <c r="FP95" s="24" t="str">
        <f t="shared" si="187"/>
        <v/>
      </c>
      <c r="FQ95" s="24" t="str">
        <f t="shared" si="188"/>
        <v/>
      </c>
      <c r="FR95" s="24" t="str">
        <f t="shared" si="189"/>
        <v/>
      </c>
      <c r="FS95" s="24" t="str">
        <f t="shared" si="190"/>
        <v/>
      </c>
      <c r="FT95" s="24" t="str">
        <f t="shared" si="191"/>
        <v/>
      </c>
      <c r="FU95" s="24" t="str">
        <f t="shared" si="192"/>
        <v/>
      </c>
      <c r="FV95" s="24" t="str">
        <f t="shared" si="193"/>
        <v/>
      </c>
      <c r="FW95" s="24" t="str">
        <f t="shared" si="194"/>
        <v/>
      </c>
      <c r="FX95" s="24" t="str">
        <f t="shared" si="195"/>
        <v/>
      </c>
      <c r="FY95" s="24" t="str">
        <f t="shared" si="196"/>
        <v/>
      </c>
      <c r="FZ95" s="24" t="str">
        <f t="shared" si="197"/>
        <v/>
      </c>
      <c r="GA95" s="24" t="str">
        <f t="shared" si="198"/>
        <v/>
      </c>
      <c r="GB95" s="24" t="str">
        <f t="shared" si="199"/>
        <v/>
      </c>
      <c r="GC95" s="24" t="str">
        <f t="shared" si="200"/>
        <v/>
      </c>
      <c r="GD95" s="24" t="str">
        <f t="shared" si="201"/>
        <v/>
      </c>
      <c r="GE95" s="24" t="str">
        <f t="shared" si="202"/>
        <v/>
      </c>
      <c r="GF95" s="24" t="str">
        <f t="shared" si="203"/>
        <v/>
      </c>
      <c r="GG95" s="24" t="str">
        <f t="shared" si="204"/>
        <v/>
      </c>
      <c r="GH95" s="24" t="str">
        <f t="shared" si="205"/>
        <v/>
      </c>
    </row>
    <row r="96" spans="2:190" s="17" customFormat="1" ht="19.899999999999999" customHeight="1">
      <c r="B96" s="16" t="str">
        <f>IF('3 INPUT SAP DATA'!H100="","",'3 INPUT SAP DATA'!H100)</f>
        <v/>
      </c>
      <c r="C96" s="176" t="str">
        <f>IF($B96="", "", Data!D$22 - INDEX(SAP10TableU1, MATCH('3 INPUT SAP DATA'!$C$6, Data!$C$26:$C$47, 0), MATCH(SHD!BW$8, Data!$D$25:$O$25, 0)))</f>
        <v/>
      </c>
      <c r="D96" s="176" t="str">
        <f>IF($B96="", "", Data!E$22 - INDEX(SAP10TableU1, MATCH('3 INPUT SAP DATA'!$C$6, Data!$C$26:$C$47, 0), MATCH(SHD!BX$8, Data!$D$25:$O$25, 0)))</f>
        <v/>
      </c>
      <c r="E96" s="176" t="str">
        <f>IF($B96="", "", Data!F$22 - INDEX(SAP10TableU1, MATCH('3 INPUT SAP DATA'!$C$6, Data!$C$26:$C$47, 0), MATCH(SHD!BY$8, Data!$D$25:$O$25, 0)))</f>
        <v/>
      </c>
      <c r="F96" s="176" t="str">
        <f>IF($B96="", "", Data!G$22 - INDEX(SAP10TableU1, MATCH('3 INPUT SAP DATA'!$C$6, Data!$C$26:$C$47, 0), MATCH(SHD!BZ$8, Data!$D$25:$O$25, 0)))</f>
        <v/>
      </c>
      <c r="G96" s="176" t="str">
        <f>IF($B96="", "", Data!H$22 - INDEX(SAP10TableU1, MATCH('3 INPUT SAP DATA'!$C$6, Data!$C$26:$C$47, 0), MATCH(SHD!CA$8, Data!$D$25:$O$25, 0)))</f>
        <v/>
      </c>
      <c r="H96" s="176" t="str">
        <f>IF($B96="", "", Data!I$22 - INDEX(SAP10TableU1, MATCH('3 INPUT SAP DATA'!$C$6, Data!$C$26:$C$47, 0), MATCH(SHD!CB$8, Data!$D$25:$O$25, 0)))</f>
        <v/>
      </c>
      <c r="I96" s="176" t="str">
        <f>IF($B96="", "", Data!J$22 - INDEX(SAP10TableU1, MATCH('3 INPUT SAP DATA'!$C$6, Data!$C$26:$C$47, 0), MATCH(SHD!CC$8, Data!$D$25:$O$25, 0)))</f>
        <v/>
      </c>
      <c r="J96" s="176" t="str">
        <f>IF($B96="", "", Data!K$22 - INDEX(SAP10TableU1, MATCH('3 INPUT SAP DATA'!$C$6, Data!$C$26:$C$47, 0), MATCH(SHD!CD$8, Data!$D$25:$O$25, 0)))</f>
        <v/>
      </c>
      <c r="K96" s="176" t="str">
        <f>IF($B96="", "", Data!L$22 - INDEX(SAP10TableU1, MATCH('3 INPUT SAP DATA'!$C$6, Data!$C$26:$C$47, 0), MATCH(SHD!CE$8, Data!$D$25:$O$25, 0)))</f>
        <v/>
      </c>
      <c r="L96" s="176" t="str">
        <f>IF($B96="", "", Data!M$22 - INDEX(SAP10TableU1, MATCH('3 INPUT SAP DATA'!$C$6, Data!$C$26:$C$47, 0), MATCH(SHD!CF$8, Data!$D$25:$O$25, 0)))</f>
        <v/>
      </c>
      <c r="M96" s="176" t="str">
        <f>IF($B96="", "", Data!N$22 - INDEX(SAP10TableU1, MATCH('3 INPUT SAP DATA'!$C$6, Data!$C$26:$C$47, 0), MATCH(SHD!CG$8, Data!$D$25:$O$25, 0)))</f>
        <v/>
      </c>
      <c r="N96" s="176" t="str">
        <f>IF($B96="", "", Data!O$22 - INDEX(SAP10TableU1, MATCH('3 INPUT SAP DATA'!$C$6, Data!$C$26:$C$47, 0), MATCH(SHD!CH$8, Data!$D$25:$O$25, 0)))</f>
        <v/>
      </c>
      <c r="O96" s="24" t="str">
        <f>IF($B96="","",'Infiltration &amp; Ventilation'!H96*0.33*'Infiltration &amp; Ventilation'!$D96*C96*0.024*Data!D$18)</f>
        <v/>
      </c>
      <c r="P96" s="24" t="str">
        <f>IF($B96="","",'Infiltration &amp; Ventilation'!I96*0.33*'Infiltration &amp; Ventilation'!$D96*D96*0.024*Data!E$18)</f>
        <v/>
      </c>
      <c r="Q96" s="24" t="str">
        <f>IF($B96="","",'Infiltration &amp; Ventilation'!J96*0.33*'Infiltration &amp; Ventilation'!$D96*E96*0.024*Data!F$18)</f>
        <v/>
      </c>
      <c r="R96" s="24" t="str">
        <f>IF($B96="","",'Infiltration &amp; Ventilation'!K96*0.33*'Infiltration &amp; Ventilation'!$D96*F96*0.024*Data!G$18)</f>
        <v/>
      </c>
      <c r="S96" s="24" t="str">
        <f>IF($B96="","",'Infiltration &amp; Ventilation'!L96*0.33*'Infiltration &amp; Ventilation'!$D96*G96*0.024*Data!H$18)</f>
        <v/>
      </c>
      <c r="T96" s="24" t="str">
        <f>IF($B96="","",'Infiltration &amp; Ventilation'!M96*0.33*'Infiltration &amp; Ventilation'!$D96*H96*0.024*Data!I$18)</f>
        <v/>
      </c>
      <c r="U96" s="24" t="str">
        <f>IF($B96="","",'Infiltration &amp; Ventilation'!N96*0.33*'Infiltration &amp; Ventilation'!$D96*I96*0.024*Data!J$18)</f>
        <v/>
      </c>
      <c r="V96" s="24" t="str">
        <f>IF($B96="","",'Infiltration &amp; Ventilation'!O96*0.33*'Infiltration &amp; Ventilation'!$D96*J96*0.024*Data!K$18)</f>
        <v/>
      </c>
      <c r="W96" s="24" t="str">
        <f>IF($B96="","",'Infiltration &amp; Ventilation'!P96*0.33*'Infiltration &amp; Ventilation'!$D96*K96*0.024*Data!L$18)</f>
        <v/>
      </c>
      <c r="X96" s="24" t="str">
        <f>IF($B96="","",'Infiltration &amp; Ventilation'!Q96*0.33*'Infiltration &amp; Ventilation'!$D96*L96*0.024*Data!M$18)</f>
        <v/>
      </c>
      <c r="Y96" s="24" t="str">
        <f>IF($B96="","",'Infiltration &amp; Ventilation'!R96*0.33*'Infiltration &amp; Ventilation'!$D96*M96*0.024*Data!N$18)</f>
        <v/>
      </c>
      <c r="Z96" s="24" t="str">
        <f>IF($B96="","",'Infiltration &amp; Ventilation'!S96*0.33*'Infiltration &amp; Ventilation'!$D96*N96*0.024*Data!O$18)</f>
        <v/>
      </c>
      <c r="AA96" s="24" t="str">
        <f>IF($B96="","",'Infiltration &amp; Ventilation'!T96*0.33*'Infiltration &amp; Ventilation'!$D96*C96*0.024*Data!D$18*(100%+Data!$B$162))</f>
        <v/>
      </c>
      <c r="AB96" s="24" t="str">
        <f>IF($B96="","",'Infiltration &amp; Ventilation'!U96*0.33*'Infiltration &amp; Ventilation'!$D96*D96*0.024*Data!E$18*(100%+Data!$B$162))</f>
        <v/>
      </c>
      <c r="AC96" s="24" t="str">
        <f>IF($B96="","",'Infiltration &amp; Ventilation'!V96*0.33*'Infiltration &amp; Ventilation'!$D96*E96*0.024*Data!F$18*(100%+Data!$B$162))</f>
        <v/>
      </c>
      <c r="AD96" s="24" t="str">
        <f>IF($B96="","",'Infiltration &amp; Ventilation'!W96*0.33*'Infiltration &amp; Ventilation'!$D96*F96*0.024*Data!G$18*(100%+Data!$B$162))</f>
        <v/>
      </c>
      <c r="AE96" s="24" t="str">
        <f>IF($B96="","",'Infiltration &amp; Ventilation'!X96*0.33*'Infiltration &amp; Ventilation'!$D96*G96*0.024*Data!H$18*(100%+Data!$B$162))</f>
        <v/>
      </c>
      <c r="AF96" s="24" t="str">
        <f>IF($B96="","",'Infiltration &amp; Ventilation'!Y96*0.33*'Infiltration &amp; Ventilation'!$D96*H96*0.024*Data!I$18*(100%+Data!$B$162))</f>
        <v/>
      </c>
      <c r="AG96" s="24" t="str">
        <f>IF($B96="","",'Infiltration &amp; Ventilation'!Z96*0.33*'Infiltration &amp; Ventilation'!$D96*I96*0.024*Data!J$18*(100%+Data!$B$162))</f>
        <v/>
      </c>
      <c r="AH96" s="24" t="str">
        <f>IF($B96="","",'Infiltration &amp; Ventilation'!AA96*0.33*'Infiltration &amp; Ventilation'!$D96*J96*0.024*Data!K$18*(100%+Data!$B$162))</f>
        <v/>
      </c>
      <c r="AI96" s="24" t="str">
        <f>IF($B96="","",'Infiltration &amp; Ventilation'!AB96*0.33*'Infiltration &amp; Ventilation'!$D96*K96*0.024*Data!L$18*(100%+Data!$B$162))</f>
        <v/>
      </c>
      <c r="AJ96" s="24" t="str">
        <f>IF($B96="","",'Infiltration &amp; Ventilation'!AC96*0.33*'Infiltration &amp; Ventilation'!$D96*L96*0.024*Data!M$18*(100%+Data!$B$162))</f>
        <v/>
      </c>
      <c r="AK96" s="24" t="str">
        <f>IF($B96="","",'Infiltration &amp; Ventilation'!AD96*0.33*'Infiltration &amp; Ventilation'!$D96*M96*0.024*Data!N$18*(100%+Data!$B$162))</f>
        <v/>
      </c>
      <c r="AL96" s="24" t="str">
        <f>IF($B96="","",'Infiltration &amp; Ventilation'!AE96*0.33*'Infiltration &amp; Ventilation'!$D96*N96*0.024*Data!O$18*(100%+Data!$B$162))</f>
        <v/>
      </c>
      <c r="AM96" s="24" t="str">
        <f>IF($B96="","",'3 INPUT SAP DATA'!$U100*C96*0.024*Data!D$18*(100%+Data!$B$152))</f>
        <v/>
      </c>
      <c r="AN96" s="24" t="str">
        <f>IF($B96="","",'3 INPUT SAP DATA'!$U100*D96*0.024*Data!E$18*(100%+Data!$B$152))</f>
        <v/>
      </c>
      <c r="AO96" s="24" t="str">
        <f>IF($B96="","",'3 INPUT SAP DATA'!$U100*E96*0.024*Data!F$18*(100%+Data!$B$152))</f>
        <v/>
      </c>
      <c r="AP96" s="24" t="str">
        <f>IF($B96="","",'3 INPUT SAP DATA'!$U100*F96*0.024*Data!G$18*(100%+Data!$B$152))</f>
        <v/>
      </c>
      <c r="AQ96" s="24" t="str">
        <f>IF($B96="","",'3 INPUT SAP DATA'!$U100*G96*0.024*Data!H$18*(100%+Data!$B$152))</f>
        <v/>
      </c>
      <c r="AR96" s="24" t="str">
        <f>IF($B96="","",'3 INPUT SAP DATA'!$U100*H96*0.024*Data!I$18*(100%+Data!$B$152))</f>
        <v/>
      </c>
      <c r="AS96" s="24" t="str">
        <f>IF($B96="","",'3 INPUT SAP DATA'!$U100*I96*0.024*Data!J$18*(100%+Data!$B$152))</f>
        <v/>
      </c>
      <c r="AT96" s="24" t="str">
        <f>IF($B96="","",'3 INPUT SAP DATA'!$U100*J96*0.024*Data!K$18*(100%+Data!$B$152))</f>
        <v/>
      </c>
      <c r="AU96" s="24" t="str">
        <f>IF($B96="","",'3 INPUT SAP DATA'!$U100*K96*0.024*Data!L$18*(100%+Data!$B$152))</f>
        <v/>
      </c>
      <c r="AV96" s="24" t="str">
        <f>IF($B96="","",'3 INPUT SAP DATA'!$U100*L96*0.024*Data!M$18*(100%+Data!$B$152))</f>
        <v/>
      </c>
      <c r="AW96" s="24" t="str">
        <f>IF($B96="","",'3 INPUT SAP DATA'!$U100*M96*0.024*Data!N$18*(100%+Data!$B$152))</f>
        <v/>
      </c>
      <c r="AX96" s="24" t="str">
        <f>IF($B96="","",'3 INPUT SAP DATA'!$U100*N96*0.024*Data!O$18*(100%+Data!$B$152))</f>
        <v/>
      </c>
      <c r="AY96" s="24" t="str">
        <f>IF($B96="","",'3 INPUT SAP DATA'!V100*0.024*Data!D$18*Utilisation!BK96)</f>
        <v/>
      </c>
      <c r="AZ96" s="24" t="str">
        <f>IF($B96="","",'3 INPUT SAP DATA'!W100*0.024*Data!E$18*Utilisation!BL96)</f>
        <v/>
      </c>
      <c r="BA96" s="24" t="str">
        <f>IF($B96="","",'3 INPUT SAP DATA'!X100*0.024*Data!F$18*Utilisation!BM96)</f>
        <v/>
      </c>
      <c r="BB96" s="24" t="str">
        <f>IF($B96="","",'3 INPUT SAP DATA'!Y100*0.024*Data!G$18*Utilisation!BN96)</f>
        <v/>
      </c>
      <c r="BC96" s="24" t="str">
        <f>IF($B96="","",'3 INPUT SAP DATA'!Z100*0.024*Data!H$18*Utilisation!BO96)</f>
        <v/>
      </c>
      <c r="BD96" s="24" t="str">
        <f>IF($B96="","",'3 INPUT SAP DATA'!AA100*0.024*Data!I$18*Utilisation!BP96)</f>
        <v/>
      </c>
      <c r="BE96" s="24" t="str">
        <f>IF($B96="","",'3 INPUT SAP DATA'!AB100*0.024*Data!J$18*Utilisation!BQ96)</f>
        <v/>
      </c>
      <c r="BF96" s="24" t="str">
        <f>IF($B96="","",'3 INPUT SAP DATA'!AC100*0.024*Data!K$18*Utilisation!BR96)</f>
        <v/>
      </c>
      <c r="BG96" s="24" t="str">
        <f>IF($B96="","",'3 INPUT SAP DATA'!AD100*0.024*Data!L$18*Utilisation!BS96)</f>
        <v/>
      </c>
      <c r="BH96" s="24" t="str">
        <f>IF($B96="","",'3 INPUT SAP DATA'!AE100*0.024*Data!M$18*Utilisation!BT96)</f>
        <v/>
      </c>
      <c r="BI96" s="24" t="str">
        <f>IF($B96="","",'3 INPUT SAP DATA'!AF100*0.024*Data!N$18*Utilisation!BU96)</f>
        <v/>
      </c>
      <c r="BJ96" s="24" t="str">
        <f>IF($B96="","",'3 INPUT SAP DATA'!AG100*0.024*Data!O$18*Utilisation!BV96)</f>
        <v/>
      </c>
      <c r="BK96" s="24" t="str">
        <f>IF($B96="","",IHG!CI97*0.024*Data!D$18*Utilisation!BK96)</f>
        <v/>
      </c>
      <c r="BL96" s="24" t="str">
        <f>IF($B96="","",IHG!CJ97*0.024*Data!E$18*Utilisation!BL96)</f>
        <v/>
      </c>
      <c r="BM96" s="24" t="str">
        <f>IF($B96="","",IHG!CK97*0.024*Data!F$18*Utilisation!BM96)</f>
        <v/>
      </c>
      <c r="BN96" s="24" t="str">
        <f>IF($B96="","",IHG!CL97*0.024*Data!G$18*Utilisation!BN96)</f>
        <v/>
      </c>
      <c r="BO96" s="24" t="str">
        <f>IF($B96="","",IHG!CM97*0.024*Data!H$18*Utilisation!BO96)</f>
        <v/>
      </c>
      <c r="BP96" s="24" t="str">
        <f>IF($B96="","",IHG!CN97*0.024*Data!I$18*Utilisation!BP96)</f>
        <v/>
      </c>
      <c r="BQ96" s="24" t="str">
        <f>IF($B96="","",IHG!CO97*0.024*Data!J$18*Utilisation!BQ96)</f>
        <v/>
      </c>
      <c r="BR96" s="24" t="str">
        <f>IF($B96="","",IHG!CP97*0.024*Data!K$18*Utilisation!BR96)</f>
        <v/>
      </c>
      <c r="BS96" s="24" t="str">
        <f>IF($B96="","",IHG!CQ97*0.024*Data!L$18*Utilisation!BS96)</f>
        <v/>
      </c>
      <c r="BT96" s="24" t="str">
        <f>IF($B96="","",IHG!CR97*0.024*Data!M$18*Utilisation!BT96)</f>
        <v/>
      </c>
      <c r="BU96" s="24" t="str">
        <f>IF($B96="","",IHG!CS97*0.024*Data!N$18*Utilisation!BU96)</f>
        <v/>
      </c>
      <c r="BV96" s="24" t="str">
        <f>IF($B96="","",IHG!CT97*0.024*Data!O$18*Utilisation!BV96)</f>
        <v/>
      </c>
      <c r="BW96" s="24" t="str">
        <f t="shared" si="206"/>
        <v/>
      </c>
      <c r="BX96" s="24" t="str">
        <f t="shared" si="207"/>
        <v/>
      </c>
      <c r="BY96" s="24" t="str">
        <f t="shared" si="208"/>
        <v/>
      </c>
      <c r="BZ96" s="24" t="str">
        <f t="shared" si="209"/>
        <v/>
      </c>
      <c r="CA96" s="24" t="str">
        <f t="shared" si="210"/>
        <v/>
      </c>
      <c r="CB96" s="24" t="str">
        <f t="shared" si="211"/>
        <v/>
      </c>
      <c r="CC96" s="24" t="str">
        <f t="shared" si="212"/>
        <v/>
      </c>
      <c r="CD96" s="24" t="str">
        <f t="shared" si="213"/>
        <v/>
      </c>
      <c r="CE96" s="24" t="str">
        <f t="shared" si="214"/>
        <v/>
      </c>
      <c r="CF96" s="24" t="str">
        <f t="shared" si="215"/>
        <v/>
      </c>
      <c r="CG96" s="24" t="str">
        <f t="shared" si="216"/>
        <v/>
      </c>
      <c r="CH96" s="24" t="str">
        <f t="shared" si="217"/>
        <v/>
      </c>
      <c r="CI96" s="36"/>
      <c r="CJ96" s="85" t="str">
        <f>IF($B96="","",IF(BW96&lt;(SUM($BW96:$CH96)*Data!$B$170),Data!$B$171,100%))</f>
        <v/>
      </c>
      <c r="CK96" s="85" t="str">
        <f>IF($B96="","",IF(BX96&lt;(SUM($BW96:$CH96)*Data!$B$170),Data!$B$171,100%))</f>
        <v/>
      </c>
      <c r="CL96" s="85" t="str">
        <f>IF($B96="","",IF(BY96&lt;(SUM($BW96:$CH96)*Data!$B$170),Data!$B$171,100%))</f>
        <v/>
      </c>
      <c r="CM96" s="85" t="str">
        <f>IF($B96="","",IF(BZ96&lt;(SUM($BW96:$CH96)*Data!$B$170),Data!$B$171,100%))</f>
        <v/>
      </c>
      <c r="CN96" s="85" t="str">
        <f>IF($B96="","",IF(CA96&lt;(SUM($BW96:$CH96)*Data!$B$170),Data!$B$171,100%))</f>
        <v/>
      </c>
      <c r="CO96" s="85" t="str">
        <f>IF($B96="","",IF(CB96&lt;(SUM($BW96:$CH96)*Data!$B$170),Data!$B$171,100%))</f>
        <v/>
      </c>
      <c r="CP96" s="85" t="str">
        <f>IF($B96="","",IF(CC96&lt;(SUM($BW96:$CH96)*Data!$B$170),Data!$B$171,100%))</f>
        <v/>
      </c>
      <c r="CQ96" s="85" t="str">
        <f>IF($B96="","",IF(CD96&lt;(SUM($BW96:$CH96)*Data!$B$170),Data!$B$171,100%))</f>
        <v/>
      </c>
      <c r="CR96" s="85" t="str">
        <f>IF($B96="","",IF(CE96&lt;(SUM($BW96:$CH96)*Data!$B$170),Data!$B$171,100%))</f>
        <v/>
      </c>
      <c r="CS96" s="85" t="str">
        <f>IF($B96="","",IF(CF96&lt;(SUM($BW96:$CH96)*Data!$B$170),Data!$B$171,100%))</f>
        <v/>
      </c>
      <c r="CT96" s="85" t="str">
        <f>IF($B96="","",IF(CG96&lt;(SUM($BW96:$CH96)*Data!$B$170),Data!$B$171,100%))</f>
        <v/>
      </c>
      <c r="CU96" s="85" t="str">
        <f>IF($B96="","",IF(CH96&lt;(SUM($BW96:$CH96)*Data!$B$170),Data!$B$171,100%))</f>
        <v/>
      </c>
      <c r="CV96" s="39"/>
      <c r="CW96" s="24" t="str">
        <f t="shared" si="218"/>
        <v/>
      </c>
      <c r="CX96" s="24" t="str">
        <f t="shared" si="219"/>
        <v/>
      </c>
      <c r="CY96" s="24" t="str">
        <f t="shared" si="220"/>
        <v/>
      </c>
      <c r="CZ96" s="24" t="str">
        <f t="shared" si="221"/>
        <v/>
      </c>
      <c r="DA96" s="24" t="str">
        <f t="shared" si="222"/>
        <v/>
      </c>
      <c r="DB96" s="24" t="str">
        <f t="shared" si="223"/>
        <v/>
      </c>
      <c r="DC96" s="24" t="str">
        <f t="shared" si="224"/>
        <v/>
      </c>
      <c r="DD96" s="24" t="str">
        <f t="shared" si="225"/>
        <v/>
      </c>
      <c r="DE96" s="24" t="str">
        <f t="shared" si="226"/>
        <v/>
      </c>
      <c r="DF96" s="24" t="str">
        <f t="shared" si="227"/>
        <v/>
      </c>
      <c r="DG96" s="24" t="str">
        <f t="shared" si="228"/>
        <v/>
      </c>
      <c r="DH96" s="24" t="str">
        <f t="shared" si="229"/>
        <v/>
      </c>
      <c r="DI96" s="24" t="str">
        <f t="shared" si="230"/>
        <v/>
      </c>
      <c r="DJ96" s="24" t="str">
        <f t="shared" si="231"/>
        <v/>
      </c>
      <c r="DK96" s="24" t="str">
        <f t="shared" si="232"/>
        <v/>
      </c>
      <c r="DL96" s="24" t="str">
        <f t="shared" si="233"/>
        <v/>
      </c>
      <c r="DM96" s="24" t="str">
        <f t="shared" si="234"/>
        <v/>
      </c>
      <c r="DN96" s="24" t="str">
        <f t="shared" si="235"/>
        <v/>
      </c>
      <c r="DO96" s="24" t="str">
        <f t="shared" si="236"/>
        <v/>
      </c>
      <c r="DP96" s="24" t="str">
        <f t="shared" si="237"/>
        <v/>
      </c>
      <c r="DQ96" s="24" t="str">
        <f t="shared" si="238"/>
        <v/>
      </c>
      <c r="DR96" s="24" t="str">
        <f t="shared" si="239"/>
        <v/>
      </c>
      <c r="DS96" s="24" t="str">
        <f t="shared" si="240"/>
        <v/>
      </c>
      <c r="DT96" s="24" t="str">
        <f t="shared" si="241"/>
        <v/>
      </c>
      <c r="DU96" s="24" t="str">
        <f t="shared" si="242"/>
        <v/>
      </c>
      <c r="DV96" s="24" t="str">
        <f t="shared" si="243"/>
        <v/>
      </c>
      <c r="DW96" s="24" t="str">
        <f t="shared" si="244"/>
        <v/>
      </c>
      <c r="DX96" s="24" t="str">
        <f t="shared" si="245"/>
        <v/>
      </c>
      <c r="DY96" s="24" t="str">
        <f t="shared" si="246"/>
        <v/>
      </c>
      <c r="DZ96" s="24" t="str">
        <f t="shared" si="247"/>
        <v/>
      </c>
      <c r="EA96" s="24" t="str">
        <f t="shared" si="248"/>
        <v/>
      </c>
      <c r="EB96" s="24" t="str">
        <f t="shared" si="249"/>
        <v/>
      </c>
      <c r="EC96" s="24" t="str">
        <f t="shared" si="250"/>
        <v/>
      </c>
      <c r="ED96" s="24" t="str">
        <f t="shared" si="251"/>
        <v/>
      </c>
      <c r="EE96" s="24" t="str">
        <f t="shared" si="252"/>
        <v/>
      </c>
      <c r="EF96" s="24" t="str">
        <f t="shared" si="253"/>
        <v/>
      </c>
      <c r="EG96" s="24" t="str">
        <f t="shared" si="256"/>
        <v/>
      </c>
      <c r="EH96" s="24" t="str">
        <f t="shared" si="257"/>
        <v/>
      </c>
      <c r="EI96" s="85" t="str">
        <f t="shared" si="169"/>
        <v/>
      </c>
      <c r="EJ96" s="85" t="str">
        <f>IF($B96="","",MAX(0,EI96-Data!$B$166))</f>
        <v/>
      </c>
      <c r="EK96" s="88" t="str">
        <f>IF($B96="","",IF($EJ96&gt;0,
AY96*($EG96*Data!$B$166/$EH96),
AY96))</f>
        <v/>
      </c>
      <c r="EL96" s="88" t="str">
        <f>IF($B96="","",IF($EJ96&gt;0,
AZ96*($EG96*Data!$B$166/$EH96),
AZ96))</f>
        <v/>
      </c>
      <c r="EM96" s="88" t="str">
        <f>IF($B96="","",IF($EJ96&gt;0,
BA96*($EG96*Data!$B$166/$EH96),
BA96))</f>
        <v/>
      </c>
      <c r="EN96" s="88" t="str">
        <f>IF($B96="","",IF($EJ96&gt;0,
BB96*($EG96*Data!$B$166/$EH96),
BB96))</f>
        <v/>
      </c>
      <c r="EO96" s="88" t="str">
        <f>IF($B96="","",IF($EJ96&gt;0,
BC96*($EG96*Data!$B$166/$EH96),
BC96))</f>
        <v/>
      </c>
      <c r="EP96" s="88" t="str">
        <f>IF($B96="","",IF($EJ96&gt;0,
BD96*($EG96*Data!$B$166/$EH96),
BD96))</f>
        <v/>
      </c>
      <c r="EQ96" s="88" t="str">
        <f>IF($B96="","",IF($EJ96&gt;0,
BE96*($EG96*Data!$B$166/$EH96),
BE96))</f>
        <v/>
      </c>
      <c r="ER96" s="88" t="str">
        <f>IF($B96="","",IF($EJ96&gt;0,
BF96*($EG96*Data!$B$166/$EH96),
BF96))</f>
        <v/>
      </c>
      <c r="ES96" s="88" t="str">
        <f>IF($B96="","",IF($EJ96&gt;0,
BG96*($EG96*Data!$B$166/$EH96),
BG96))</f>
        <v/>
      </c>
      <c r="ET96" s="88" t="str">
        <f>IF($B96="","",IF($EJ96&gt;0,
BH96*($EG96*Data!$B$166/$EH96),
BH96))</f>
        <v/>
      </c>
      <c r="EU96" s="88" t="str">
        <f>IF($B96="","",IF($EJ96&gt;0,
BI96*($EG96*Data!$B$166/$EH96),
BI96))</f>
        <v/>
      </c>
      <c r="EV96" s="88" t="str">
        <f>IF($B96="","",IF($EJ96&gt;0,
BJ96*($EG96*Data!$B$166/$EH96),
BJ96))</f>
        <v/>
      </c>
      <c r="EW96" s="88" t="str">
        <f t="shared" si="254"/>
        <v/>
      </c>
      <c r="EX96" s="85" t="str">
        <f t="shared" si="255"/>
        <v/>
      </c>
      <c r="EY96" s="24" t="str">
        <f t="shared" si="170"/>
        <v/>
      </c>
      <c r="EZ96" s="24" t="str">
        <f t="shared" si="171"/>
        <v/>
      </c>
      <c r="FA96" s="24" t="str">
        <f t="shared" si="172"/>
        <v/>
      </c>
      <c r="FB96" s="24" t="str">
        <f t="shared" si="173"/>
        <v/>
      </c>
      <c r="FC96" s="24" t="str">
        <f t="shared" si="174"/>
        <v/>
      </c>
      <c r="FD96" s="24" t="str">
        <f t="shared" si="175"/>
        <v/>
      </c>
      <c r="FE96" s="24" t="str">
        <f t="shared" si="176"/>
        <v/>
      </c>
      <c r="FF96" s="24" t="str">
        <f t="shared" si="177"/>
        <v/>
      </c>
      <c r="FG96" s="24" t="str">
        <f t="shared" si="178"/>
        <v/>
      </c>
      <c r="FH96" s="24" t="str">
        <f t="shared" si="179"/>
        <v/>
      </c>
      <c r="FI96" s="24" t="str">
        <f t="shared" si="180"/>
        <v/>
      </c>
      <c r="FJ96" s="24" t="str">
        <f t="shared" si="181"/>
        <v/>
      </c>
      <c r="FK96" s="24" t="str">
        <f t="shared" si="182"/>
        <v/>
      </c>
      <c r="FL96" s="24" t="str">
        <f t="shared" si="183"/>
        <v/>
      </c>
      <c r="FM96" s="24" t="str">
        <f t="shared" si="184"/>
        <v/>
      </c>
      <c r="FN96" s="24" t="str">
        <f t="shared" si="185"/>
        <v/>
      </c>
      <c r="FO96" s="24" t="str">
        <f t="shared" si="186"/>
        <v/>
      </c>
      <c r="FP96" s="24" t="str">
        <f t="shared" si="187"/>
        <v/>
      </c>
      <c r="FQ96" s="24" t="str">
        <f t="shared" si="188"/>
        <v/>
      </c>
      <c r="FR96" s="24" t="str">
        <f t="shared" si="189"/>
        <v/>
      </c>
      <c r="FS96" s="24" t="str">
        <f t="shared" si="190"/>
        <v/>
      </c>
      <c r="FT96" s="24" t="str">
        <f t="shared" si="191"/>
        <v/>
      </c>
      <c r="FU96" s="24" t="str">
        <f t="shared" si="192"/>
        <v/>
      </c>
      <c r="FV96" s="24" t="str">
        <f t="shared" si="193"/>
        <v/>
      </c>
      <c r="FW96" s="24" t="str">
        <f t="shared" si="194"/>
        <v/>
      </c>
      <c r="FX96" s="24" t="str">
        <f t="shared" si="195"/>
        <v/>
      </c>
      <c r="FY96" s="24" t="str">
        <f t="shared" si="196"/>
        <v/>
      </c>
      <c r="FZ96" s="24" t="str">
        <f t="shared" si="197"/>
        <v/>
      </c>
      <c r="GA96" s="24" t="str">
        <f t="shared" si="198"/>
        <v/>
      </c>
      <c r="GB96" s="24" t="str">
        <f t="shared" si="199"/>
        <v/>
      </c>
      <c r="GC96" s="24" t="str">
        <f t="shared" si="200"/>
        <v/>
      </c>
      <c r="GD96" s="24" t="str">
        <f t="shared" si="201"/>
        <v/>
      </c>
      <c r="GE96" s="24" t="str">
        <f t="shared" si="202"/>
        <v/>
      </c>
      <c r="GF96" s="24" t="str">
        <f t="shared" si="203"/>
        <v/>
      </c>
      <c r="GG96" s="24" t="str">
        <f t="shared" si="204"/>
        <v/>
      </c>
      <c r="GH96" s="24" t="str">
        <f t="shared" si="205"/>
        <v/>
      </c>
    </row>
    <row r="97" spans="2:190" s="17" customFormat="1" ht="19.899999999999999" customHeight="1">
      <c r="B97" s="16" t="str">
        <f>IF('3 INPUT SAP DATA'!H101="","",'3 INPUT SAP DATA'!H101)</f>
        <v/>
      </c>
      <c r="C97" s="176" t="str">
        <f>IF($B97="", "", Data!D$22 - INDEX(SAP10TableU1, MATCH('3 INPUT SAP DATA'!$C$6, Data!$C$26:$C$47, 0), MATCH(SHD!BW$8, Data!$D$25:$O$25, 0)))</f>
        <v/>
      </c>
      <c r="D97" s="176" t="str">
        <f>IF($B97="", "", Data!E$22 - INDEX(SAP10TableU1, MATCH('3 INPUT SAP DATA'!$C$6, Data!$C$26:$C$47, 0), MATCH(SHD!BX$8, Data!$D$25:$O$25, 0)))</f>
        <v/>
      </c>
      <c r="E97" s="176" t="str">
        <f>IF($B97="", "", Data!F$22 - INDEX(SAP10TableU1, MATCH('3 INPUT SAP DATA'!$C$6, Data!$C$26:$C$47, 0), MATCH(SHD!BY$8, Data!$D$25:$O$25, 0)))</f>
        <v/>
      </c>
      <c r="F97" s="176" t="str">
        <f>IF($B97="", "", Data!G$22 - INDEX(SAP10TableU1, MATCH('3 INPUT SAP DATA'!$C$6, Data!$C$26:$C$47, 0), MATCH(SHD!BZ$8, Data!$D$25:$O$25, 0)))</f>
        <v/>
      </c>
      <c r="G97" s="176" t="str">
        <f>IF($B97="", "", Data!H$22 - INDEX(SAP10TableU1, MATCH('3 INPUT SAP DATA'!$C$6, Data!$C$26:$C$47, 0), MATCH(SHD!CA$8, Data!$D$25:$O$25, 0)))</f>
        <v/>
      </c>
      <c r="H97" s="176" t="str">
        <f>IF($B97="", "", Data!I$22 - INDEX(SAP10TableU1, MATCH('3 INPUT SAP DATA'!$C$6, Data!$C$26:$C$47, 0), MATCH(SHD!CB$8, Data!$D$25:$O$25, 0)))</f>
        <v/>
      </c>
      <c r="I97" s="176" t="str">
        <f>IF($B97="", "", Data!J$22 - INDEX(SAP10TableU1, MATCH('3 INPUT SAP DATA'!$C$6, Data!$C$26:$C$47, 0), MATCH(SHD!CC$8, Data!$D$25:$O$25, 0)))</f>
        <v/>
      </c>
      <c r="J97" s="176" t="str">
        <f>IF($B97="", "", Data!K$22 - INDEX(SAP10TableU1, MATCH('3 INPUT SAP DATA'!$C$6, Data!$C$26:$C$47, 0), MATCH(SHD!CD$8, Data!$D$25:$O$25, 0)))</f>
        <v/>
      </c>
      <c r="K97" s="176" t="str">
        <f>IF($B97="", "", Data!L$22 - INDEX(SAP10TableU1, MATCH('3 INPUT SAP DATA'!$C$6, Data!$C$26:$C$47, 0), MATCH(SHD!CE$8, Data!$D$25:$O$25, 0)))</f>
        <v/>
      </c>
      <c r="L97" s="176" t="str">
        <f>IF($B97="", "", Data!M$22 - INDEX(SAP10TableU1, MATCH('3 INPUT SAP DATA'!$C$6, Data!$C$26:$C$47, 0), MATCH(SHD!CF$8, Data!$D$25:$O$25, 0)))</f>
        <v/>
      </c>
      <c r="M97" s="176" t="str">
        <f>IF($B97="", "", Data!N$22 - INDEX(SAP10TableU1, MATCH('3 INPUT SAP DATA'!$C$6, Data!$C$26:$C$47, 0), MATCH(SHD!CG$8, Data!$D$25:$O$25, 0)))</f>
        <v/>
      </c>
      <c r="N97" s="176" t="str">
        <f>IF($B97="", "", Data!O$22 - INDEX(SAP10TableU1, MATCH('3 INPUT SAP DATA'!$C$6, Data!$C$26:$C$47, 0), MATCH(SHD!CH$8, Data!$D$25:$O$25, 0)))</f>
        <v/>
      </c>
      <c r="O97" s="24" t="str">
        <f>IF($B97="","",'Infiltration &amp; Ventilation'!H97*0.33*'Infiltration &amp; Ventilation'!$D97*C97*0.024*Data!D$18)</f>
        <v/>
      </c>
      <c r="P97" s="24" t="str">
        <f>IF($B97="","",'Infiltration &amp; Ventilation'!I97*0.33*'Infiltration &amp; Ventilation'!$D97*D97*0.024*Data!E$18)</f>
        <v/>
      </c>
      <c r="Q97" s="24" t="str">
        <f>IF($B97="","",'Infiltration &amp; Ventilation'!J97*0.33*'Infiltration &amp; Ventilation'!$D97*E97*0.024*Data!F$18)</f>
        <v/>
      </c>
      <c r="R97" s="24" t="str">
        <f>IF($B97="","",'Infiltration &amp; Ventilation'!K97*0.33*'Infiltration &amp; Ventilation'!$D97*F97*0.024*Data!G$18)</f>
        <v/>
      </c>
      <c r="S97" s="24" t="str">
        <f>IF($B97="","",'Infiltration &amp; Ventilation'!L97*0.33*'Infiltration &amp; Ventilation'!$D97*G97*0.024*Data!H$18)</f>
        <v/>
      </c>
      <c r="T97" s="24" t="str">
        <f>IF($B97="","",'Infiltration &amp; Ventilation'!M97*0.33*'Infiltration &amp; Ventilation'!$D97*H97*0.024*Data!I$18)</f>
        <v/>
      </c>
      <c r="U97" s="24" t="str">
        <f>IF($B97="","",'Infiltration &amp; Ventilation'!N97*0.33*'Infiltration &amp; Ventilation'!$D97*I97*0.024*Data!J$18)</f>
        <v/>
      </c>
      <c r="V97" s="24" t="str">
        <f>IF($B97="","",'Infiltration &amp; Ventilation'!O97*0.33*'Infiltration &amp; Ventilation'!$D97*J97*0.024*Data!K$18)</f>
        <v/>
      </c>
      <c r="W97" s="24" t="str">
        <f>IF($B97="","",'Infiltration &amp; Ventilation'!P97*0.33*'Infiltration &amp; Ventilation'!$D97*K97*0.024*Data!L$18)</f>
        <v/>
      </c>
      <c r="X97" s="24" t="str">
        <f>IF($B97="","",'Infiltration &amp; Ventilation'!Q97*0.33*'Infiltration &amp; Ventilation'!$D97*L97*0.024*Data!M$18)</f>
        <v/>
      </c>
      <c r="Y97" s="24" t="str">
        <f>IF($B97="","",'Infiltration &amp; Ventilation'!R97*0.33*'Infiltration &amp; Ventilation'!$D97*M97*0.024*Data!N$18)</f>
        <v/>
      </c>
      <c r="Z97" s="24" t="str">
        <f>IF($B97="","",'Infiltration &amp; Ventilation'!S97*0.33*'Infiltration &amp; Ventilation'!$D97*N97*0.024*Data!O$18)</f>
        <v/>
      </c>
      <c r="AA97" s="24" t="str">
        <f>IF($B97="","",'Infiltration &amp; Ventilation'!T97*0.33*'Infiltration &amp; Ventilation'!$D97*C97*0.024*Data!D$18*(100%+Data!$B$162))</f>
        <v/>
      </c>
      <c r="AB97" s="24" t="str">
        <f>IF($B97="","",'Infiltration &amp; Ventilation'!U97*0.33*'Infiltration &amp; Ventilation'!$D97*D97*0.024*Data!E$18*(100%+Data!$B$162))</f>
        <v/>
      </c>
      <c r="AC97" s="24" t="str">
        <f>IF($B97="","",'Infiltration &amp; Ventilation'!V97*0.33*'Infiltration &amp; Ventilation'!$D97*E97*0.024*Data!F$18*(100%+Data!$B$162))</f>
        <v/>
      </c>
      <c r="AD97" s="24" t="str">
        <f>IF($B97="","",'Infiltration &amp; Ventilation'!W97*0.33*'Infiltration &amp; Ventilation'!$D97*F97*0.024*Data!G$18*(100%+Data!$B$162))</f>
        <v/>
      </c>
      <c r="AE97" s="24" t="str">
        <f>IF($B97="","",'Infiltration &amp; Ventilation'!X97*0.33*'Infiltration &amp; Ventilation'!$D97*G97*0.024*Data!H$18*(100%+Data!$B$162))</f>
        <v/>
      </c>
      <c r="AF97" s="24" t="str">
        <f>IF($B97="","",'Infiltration &amp; Ventilation'!Y97*0.33*'Infiltration &amp; Ventilation'!$D97*H97*0.024*Data!I$18*(100%+Data!$B$162))</f>
        <v/>
      </c>
      <c r="AG97" s="24" t="str">
        <f>IF($B97="","",'Infiltration &amp; Ventilation'!Z97*0.33*'Infiltration &amp; Ventilation'!$D97*I97*0.024*Data!J$18*(100%+Data!$B$162))</f>
        <v/>
      </c>
      <c r="AH97" s="24" t="str">
        <f>IF($B97="","",'Infiltration &amp; Ventilation'!AA97*0.33*'Infiltration &amp; Ventilation'!$D97*J97*0.024*Data!K$18*(100%+Data!$B$162))</f>
        <v/>
      </c>
      <c r="AI97" s="24" t="str">
        <f>IF($B97="","",'Infiltration &amp; Ventilation'!AB97*0.33*'Infiltration &amp; Ventilation'!$D97*K97*0.024*Data!L$18*(100%+Data!$B$162))</f>
        <v/>
      </c>
      <c r="AJ97" s="24" t="str">
        <f>IF($B97="","",'Infiltration &amp; Ventilation'!AC97*0.33*'Infiltration &amp; Ventilation'!$D97*L97*0.024*Data!M$18*(100%+Data!$B$162))</f>
        <v/>
      </c>
      <c r="AK97" s="24" t="str">
        <f>IF($B97="","",'Infiltration &amp; Ventilation'!AD97*0.33*'Infiltration &amp; Ventilation'!$D97*M97*0.024*Data!N$18*(100%+Data!$B$162))</f>
        <v/>
      </c>
      <c r="AL97" s="24" t="str">
        <f>IF($B97="","",'Infiltration &amp; Ventilation'!AE97*0.33*'Infiltration &amp; Ventilation'!$D97*N97*0.024*Data!O$18*(100%+Data!$B$162))</f>
        <v/>
      </c>
      <c r="AM97" s="24" t="str">
        <f>IF($B97="","",'3 INPUT SAP DATA'!$U101*C97*0.024*Data!D$18*(100%+Data!$B$152))</f>
        <v/>
      </c>
      <c r="AN97" s="24" t="str">
        <f>IF($B97="","",'3 INPUT SAP DATA'!$U101*D97*0.024*Data!E$18*(100%+Data!$B$152))</f>
        <v/>
      </c>
      <c r="AO97" s="24" t="str">
        <f>IF($B97="","",'3 INPUT SAP DATA'!$U101*E97*0.024*Data!F$18*(100%+Data!$B$152))</f>
        <v/>
      </c>
      <c r="AP97" s="24" t="str">
        <f>IF($B97="","",'3 INPUT SAP DATA'!$U101*F97*0.024*Data!G$18*(100%+Data!$B$152))</f>
        <v/>
      </c>
      <c r="AQ97" s="24" t="str">
        <f>IF($B97="","",'3 INPUT SAP DATA'!$U101*G97*0.024*Data!H$18*(100%+Data!$B$152))</f>
        <v/>
      </c>
      <c r="AR97" s="24" t="str">
        <f>IF($B97="","",'3 INPUT SAP DATA'!$U101*H97*0.024*Data!I$18*(100%+Data!$B$152))</f>
        <v/>
      </c>
      <c r="AS97" s="24" t="str">
        <f>IF($B97="","",'3 INPUT SAP DATA'!$U101*I97*0.024*Data!J$18*(100%+Data!$B$152))</f>
        <v/>
      </c>
      <c r="AT97" s="24" t="str">
        <f>IF($B97="","",'3 INPUT SAP DATA'!$U101*J97*0.024*Data!K$18*(100%+Data!$B$152))</f>
        <v/>
      </c>
      <c r="AU97" s="24" t="str">
        <f>IF($B97="","",'3 INPUT SAP DATA'!$U101*K97*0.024*Data!L$18*(100%+Data!$B$152))</f>
        <v/>
      </c>
      <c r="AV97" s="24" t="str">
        <f>IF($B97="","",'3 INPUT SAP DATA'!$U101*L97*0.024*Data!M$18*(100%+Data!$B$152))</f>
        <v/>
      </c>
      <c r="AW97" s="24" t="str">
        <f>IF($B97="","",'3 INPUT SAP DATA'!$U101*M97*0.024*Data!N$18*(100%+Data!$B$152))</f>
        <v/>
      </c>
      <c r="AX97" s="24" t="str">
        <f>IF($B97="","",'3 INPUT SAP DATA'!$U101*N97*0.024*Data!O$18*(100%+Data!$B$152))</f>
        <v/>
      </c>
      <c r="AY97" s="24" t="str">
        <f>IF($B97="","",'3 INPUT SAP DATA'!V101*0.024*Data!D$18*Utilisation!BK97)</f>
        <v/>
      </c>
      <c r="AZ97" s="24" t="str">
        <f>IF($B97="","",'3 INPUT SAP DATA'!W101*0.024*Data!E$18*Utilisation!BL97)</f>
        <v/>
      </c>
      <c r="BA97" s="24" t="str">
        <f>IF($B97="","",'3 INPUT SAP DATA'!X101*0.024*Data!F$18*Utilisation!BM97)</f>
        <v/>
      </c>
      <c r="BB97" s="24" t="str">
        <f>IF($B97="","",'3 INPUT SAP DATA'!Y101*0.024*Data!G$18*Utilisation!BN97)</f>
        <v/>
      </c>
      <c r="BC97" s="24" t="str">
        <f>IF($B97="","",'3 INPUT SAP DATA'!Z101*0.024*Data!H$18*Utilisation!BO97)</f>
        <v/>
      </c>
      <c r="BD97" s="24" t="str">
        <f>IF($B97="","",'3 INPUT SAP DATA'!AA101*0.024*Data!I$18*Utilisation!BP97)</f>
        <v/>
      </c>
      <c r="BE97" s="24" t="str">
        <f>IF($B97="","",'3 INPUT SAP DATA'!AB101*0.024*Data!J$18*Utilisation!BQ97)</f>
        <v/>
      </c>
      <c r="BF97" s="24" t="str">
        <f>IF($B97="","",'3 INPUT SAP DATA'!AC101*0.024*Data!K$18*Utilisation!BR97)</f>
        <v/>
      </c>
      <c r="BG97" s="24" t="str">
        <f>IF($B97="","",'3 INPUT SAP DATA'!AD101*0.024*Data!L$18*Utilisation!BS97)</f>
        <v/>
      </c>
      <c r="BH97" s="24" t="str">
        <f>IF($B97="","",'3 INPUT SAP DATA'!AE101*0.024*Data!M$18*Utilisation!BT97)</f>
        <v/>
      </c>
      <c r="BI97" s="24" t="str">
        <f>IF($B97="","",'3 INPUT SAP DATA'!AF101*0.024*Data!N$18*Utilisation!BU97)</f>
        <v/>
      </c>
      <c r="BJ97" s="24" t="str">
        <f>IF($B97="","",'3 INPUT SAP DATA'!AG101*0.024*Data!O$18*Utilisation!BV97)</f>
        <v/>
      </c>
      <c r="BK97" s="24" t="str">
        <f>IF($B97="","",IHG!CI98*0.024*Data!D$18*Utilisation!BK97)</f>
        <v/>
      </c>
      <c r="BL97" s="24" t="str">
        <f>IF($B97="","",IHG!CJ98*0.024*Data!E$18*Utilisation!BL97)</f>
        <v/>
      </c>
      <c r="BM97" s="24" t="str">
        <f>IF($B97="","",IHG!CK98*0.024*Data!F$18*Utilisation!BM97)</f>
        <v/>
      </c>
      <c r="BN97" s="24" t="str">
        <f>IF($B97="","",IHG!CL98*0.024*Data!G$18*Utilisation!BN97)</f>
        <v/>
      </c>
      <c r="BO97" s="24" t="str">
        <f>IF($B97="","",IHG!CM98*0.024*Data!H$18*Utilisation!BO97)</f>
        <v/>
      </c>
      <c r="BP97" s="24" t="str">
        <f>IF($B97="","",IHG!CN98*0.024*Data!I$18*Utilisation!BP97)</f>
        <v/>
      </c>
      <c r="BQ97" s="24" t="str">
        <f>IF($B97="","",IHG!CO98*0.024*Data!J$18*Utilisation!BQ97)</f>
        <v/>
      </c>
      <c r="BR97" s="24" t="str">
        <f>IF($B97="","",IHG!CP98*0.024*Data!K$18*Utilisation!BR97)</f>
        <v/>
      </c>
      <c r="BS97" s="24" t="str">
        <f>IF($B97="","",IHG!CQ98*0.024*Data!L$18*Utilisation!BS97)</f>
        <v/>
      </c>
      <c r="BT97" s="24" t="str">
        <f>IF($B97="","",IHG!CR98*0.024*Data!M$18*Utilisation!BT97)</f>
        <v/>
      </c>
      <c r="BU97" s="24" t="str">
        <f>IF($B97="","",IHG!CS98*0.024*Data!N$18*Utilisation!BU97)</f>
        <v/>
      </c>
      <c r="BV97" s="24" t="str">
        <f>IF($B97="","",IHG!CT98*0.024*Data!O$18*Utilisation!BV97)</f>
        <v/>
      </c>
      <c r="BW97" s="24" t="str">
        <f t="shared" si="206"/>
        <v/>
      </c>
      <c r="BX97" s="24" t="str">
        <f t="shared" si="207"/>
        <v/>
      </c>
      <c r="BY97" s="24" t="str">
        <f t="shared" si="208"/>
        <v/>
      </c>
      <c r="BZ97" s="24" t="str">
        <f t="shared" si="209"/>
        <v/>
      </c>
      <c r="CA97" s="24" t="str">
        <f t="shared" si="210"/>
        <v/>
      </c>
      <c r="CB97" s="24" t="str">
        <f t="shared" si="211"/>
        <v/>
      </c>
      <c r="CC97" s="24" t="str">
        <f t="shared" si="212"/>
        <v/>
      </c>
      <c r="CD97" s="24" t="str">
        <f t="shared" si="213"/>
        <v/>
      </c>
      <c r="CE97" s="24" t="str">
        <f t="shared" si="214"/>
        <v/>
      </c>
      <c r="CF97" s="24" t="str">
        <f t="shared" si="215"/>
        <v/>
      </c>
      <c r="CG97" s="24" t="str">
        <f t="shared" si="216"/>
        <v/>
      </c>
      <c r="CH97" s="24" t="str">
        <f t="shared" si="217"/>
        <v/>
      </c>
      <c r="CI97" s="36"/>
      <c r="CJ97" s="85" t="str">
        <f>IF($B97="","",IF(BW97&lt;(SUM($BW97:$CH97)*Data!$B$170),Data!$B$171,100%))</f>
        <v/>
      </c>
      <c r="CK97" s="85" t="str">
        <f>IF($B97="","",IF(BX97&lt;(SUM($BW97:$CH97)*Data!$B$170),Data!$B$171,100%))</f>
        <v/>
      </c>
      <c r="CL97" s="85" t="str">
        <f>IF($B97="","",IF(BY97&lt;(SUM($BW97:$CH97)*Data!$B$170),Data!$B$171,100%))</f>
        <v/>
      </c>
      <c r="CM97" s="85" t="str">
        <f>IF($B97="","",IF(BZ97&lt;(SUM($BW97:$CH97)*Data!$B$170),Data!$B$171,100%))</f>
        <v/>
      </c>
      <c r="CN97" s="85" t="str">
        <f>IF($B97="","",IF(CA97&lt;(SUM($BW97:$CH97)*Data!$B$170),Data!$B$171,100%))</f>
        <v/>
      </c>
      <c r="CO97" s="85" t="str">
        <f>IF($B97="","",IF(CB97&lt;(SUM($BW97:$CH97)*Data!$B$170),Data!$B$171,100%))</f>
        <v/>
      </c>
      <c r="CP97" s="85" t="str">
        <f>IF($B97="","",IF(CC97&lt;(SUM($BW97:$CH97)*Data!$B$170),Data!$B$171,100%))</f>
        <v/>
      </c>
      <c r="CQ97" s="85" t="str">
        <f>IF($B97="","",IF(CD97&lt;(SUM($BW97:$CH97)*Data!$B$170),Data!$B$171,100%))</f>
        <v/>
      </c>
      <c r="CR97" s="85" t="str">
        <f>IF($B97="","",IF(CE97&lt;(SUM($BW97:$CH97)*Data!$B$170),Data!$B$171,100%))</f>
        <v/>
      </c>
      <c r="CS97" s="85" t="str">
        <f>IF($B97="","",IF(CF97&lt;(SUM($BW97:$CH97)*Data!$B$170),Data!$B$171,100%))</f>
        <v/>
      </c>
      <c r="CT97" s="85" t="str">
        <f>IF($B97="","",IF(CG97&lt;(SUM($BW97:$CH97)*Data!$B$170),Data!$B$171,100%))</f>
        <v/>
      </c>
      <c r="CU97" s="85" t="str">
        <f>IF($B97="","",IF(CH97&lt;(SUM($BW97:$CH97)*Data!$B$170),Data!$B$171,100%))</f>
        <v/>
      </c>
      <c r="CV97" s="39"/>
      <c r="CW97" s="24" t="str">
        <f t="shared" si="218"/>
        <v/>
      </c>
      <c r="CX97" s="24" t="str">
        <f t="shared" si="219"/>
        <v/>
      </c>
      <c r="CY97" s="24" t="str">
        <f t="shared" si="220"/>
        <v/>
      </c>
      <c r="CZ97" s="24" t="str">
        <f t="shared" si="221"/>
        <v/>
      </c>
      <c r="DA97" s="24" t="str">
        <f t="shared" si="222"/>
        <v/>
      </c>
      <c r="DB97" s="24" t="str">
        <f t="shared" si="223"/>
        <v/>
      </c>
      <c r="DC97" s="24" t="str">
        <f t="shared" si="224"/>
        <v/>
      </c>
      <c r="DD97" s="24" t="str">
        <f t="shared" si="225"/>
        <v/>
      </c>
      <c r="DE97" s="24" t="str">
        <f t="shared" si="226"/>
        <v/>
      </c>
      <c r="DF97" s="24" t="str">
        <f t="shared" si="227"/>
        <v/>
      </c>
      <c r="DG97" s="24" t="str">
        <f t="shared" si="228"/>
        <v/>
      </c>
      <c r="DH97" s="24" t="str">
        <f t="shared" si="229"/>
        <v/>
      </c>
      <c r="DI97" s="24" t="str">
        <f t="shared" si="230"/>
        <v/>
      </c>
      <c r="DJ97" s="24" t="str">
        <f t="shared" si="231"/>
        <v/>
      </c>
      <c r="DK97" s="24" t="str">
        <f t="shared" si="232"/>
        <v/>
      </c>
      <c r="DL97" s="24" t="str">
        <f t="shared" si="233"/>
        <v/>
      </c>
      <c r="DM97" s="24" t="str">
        <f t="shared" si="234"/>
        <v/>
      </c>
      <c r="DN97" s="24" t="str">
        <f t="shared" si="235"/>
        <v/>
      </c>
      <c r="DO97" s="24" t="str">
        <f t="shared" si="236"/>
        <v/>
      </c>
      <c r="DP97" s="24" t="str">
        <f t="shared" si="237"/>
        <v/>
      </c>
      <c r="DQ97" s="24" t="str">
        <f t="shared" si="238"/>
        <v/>
      </c>
      <c r="DR97" s="24" t="str">
        <f t="shared" si="239"/>
        <v/>
      </c>
      <c r="DS97" s="24" t="str">
        <f t="shared" si="240"/>
        <v/>
      </c>
      <c r="DT97" s="24" t="str">
        <f t="shared" si="241"/>
        <v/>
      </c>
      <c r="DU97" s="24" t="str">
        <f t="shared" si="242"/>
        <v/>
      </c>
      <c r="DV97" s="24" t="str">
        <f t="shared" si="243"/>
        <v/>
      </c>
      <c r="DW97" s="24" t="str">
        <f t="shared" si="244"/>
        <v/>
      </c>
      <c r="DX97" s="24" t="str">
        <f t="shared" si="245"/>
        <v/>
      </c>
      <c r="DY97" s="24" t="str">
        <f t="shared" si="246"/>
        <v/>
      </c>
      <c r="DZ97" s="24" t="str">
        <f t="shared" si="247"/>
        <v/>
      </c>
      <c r="EA97" s="24" t="str">
        <f t="shared" si="248"/>
        <v/>
      </c>
      <c r="EB97" s="24" t="str">
        <f t="shared" si="249"/>
        <v/>
      </c>
      <c r="EC97" s="24" t="str">
        <f t="shared" si="250"/>
        <v/>
      </c>
      <c r="ED97" s="24" t="str">
        <f t="shared" si="251"/>
        <v/>
      </c>
      <c r="EE97" s="24" t="str">
        <f t="shared" si="252"/>
        <v/>
      </c>
      <c r="EF97" s="24" t="str">
        <f t="shared" si="253"/>
        <v/>
      </c>
      <c r="EG97" s="24" t="str">
        <f t="shared" si="256"/>
        <v/>
      </c>
      <c r="EH97" s="24" t="str">
        <f t="shared" si="257"/>
        <v/>
      </c>
      <c r="EI97" s="85" t="str">
        <f t="shared" si="169"/>
        <v/>
      </c>
      <c r="EJ97" s="85" t="str">
        <f>IF($B97="","",MAX(0,EI97-Data!$B$166))</f>
        <v/>
      </c>
      <c r="EK97" s="88" t="str">
        <f>IF($B97="","",IF($EJ97&gt;0,
AY97*($EG97*Data!$B$166/$EH97),
AY97))</f>
        <v/>
      </c>
      <c r="EL97" s="88" t="str">
        <f>IF($B97="","",IF($EJ97&gt;0,
AZ97*($EG97*Data!$B$166/$EH97),
AZ97))</f>
        <v/>
      </c>
      <c r="EM97" s="88" t="str">
        <f>IF($B97="","",IF($EJ97&gt;0,
BA97*($EG97*Data!$B$166/$EH97),
BA97))</f>
        <v/>
      </c>
      <c r="EN97" s="88" t="str">
        <f>IF($B97="","",IF($EJ97&gt;0,
BB97*($EG97*Data!$B$166/$EH97),
BB97))</f>
        <v/>
      </c>
      <c r="EO97" s="88" t="str">
        <f>IF($B97="","",IF($EJ97&gt;0,
BC97*($EG97*Data!$B$166/$EH97),
BC97))</f>
        <v/>
      </c>
      <c r="EP97" s="88" t="str">
        <f>IF($B97="","",IF($EJ97&gt;0,
BD97*($EG97*Data!$B$166/$EH97),
BD97))</f>
        <v/>
      </c>
      <c r="EQ97" s="88" t="str">
        <f>IF($B97="","",IF($EJ97&gt;0,
BE97*($EG97*Data!$B$166/$EH97),
BE97))</f>
        <v/>
      </c>
      <c r="ER97" s="88" t="str">
        <f>IF($B97="","",IF($EJ97&gt;0,
BF97*($EG97*Data!$B$166/$EH97),
BF97))</f>
        <v/>
      </c>
      <c r="ES97" s="88" t="str">
        <f>IF($B97="","",IF($EJ97&gt;0,
BG97*($EG97*Data!$B$166/$EH97),
BG97))</f>
        <v/>
      </c>
      <c r="ET97" s="88" t="str">
        <f>IF($B97="","",IF($EJ97&gt;0,
BH97*($EG97*Data!$B$166/$EH97),
BH97))</f>
        <v/>
      </c>
      <c r="EU97" s="88" t="str">
        <f>IF($B97="","",IF($EJ97&gt;0,
BI97*($EG97*Data!$B$166/$EH97),
BI97))</f>
        <v/>
      </c>
      <c r="EV97" s="88" t="str">
        <f>IF($B97="","",IF($EJ97&gt;0,
BJ97*($EG97*Data!$B$166/$EH97),
BJ97))</f>
        <v/>
      </c>
      <c r="EW97" s="88" t="str">
        <f t="shared" si="254"/>
        <v/>
      </c>
      <c r="EX97" s="85" t="str">
        <f t="shared" si="255"/>
        <v/>
      </c>
      <c r="EY97" s="24" t="str">
        <f t="shared" si="170"/>
        <v/>
      </c>
      <c r="EZ97" s="24" t="str">
        <f t="shared" si="171"/>
        <v/>
      </c>
      <c r="FA97" s="24" t="str">
        <f t="shared" si="172"/>
        <v/>
      </c>
      <c r="FB97" s="24" t="str">
        <f t="shared" si="173"/>
        <v/>
      </c>
      <c r="FC97" s="24" t="str">
        <f t="shared" si="174"/>
        <v/>
      </c>
      <c r="FD97" s="24" t="str">
        <f t="shared" si="175"/>
        <v/>
      </c>
      <c r="FE97" s="24" t="str">
        <f t="shared" si="176"/>
        <v/>
      </c>
      <c r="FF97" s="24" t="str">
        <f t="shared" si="177"/>
        <v/>
      </c>
      <c r="FG97" s="24" t="str">
        <f t="shared" si="178"/>
        <v/>
      </c>
      <c r="FH97" s="24" t="str">
        <f t="shared" si="179"/>
        <v/>
      </c>
      <c r="FI97" s="24" t="str">
        <f t="shared" si="180"/>
        <v/>
      </c>
      <c r="FJ97" s="24" t="str">
        <f t="shared" si="181"/>
        <v/>
      </c>
      <c r="FK97" s="24" t="str">
        <f t="shared" si="182"/>
        <v/>
      </c>
      <c r="FL97" s="24" t="str">
        <f t="shared" si="183"/>
        <v/>
      </c>
      <c r="FM97" s="24" t="str">
        <f t="shared" si="184"/>
        <v/>
      </c>
      <c r="FN97" s="24" t="str">
        <f t="shared" si="185"/>
        <v/>
      </c>
      <c r="FO97" s="24" t="str">
        <f t="shared" si="186"/>
        <v/>
      </c>
      <c r="FP97" s="24" t="str">
        <f t="shared" si="187"/>
        <v/>
      </c>
      <c r="FQ97" s="24" t="str">
        <f t="shared" si="188"/>
        <v/>
      </c>
      <c r="FR97" s="24" t="str">
        <f t="shared" si="189"/>
        <v/>
      </c>
      <c r="FS97" s="24" t="str">
        <f t="shared" si="190"/>
        <v/>
      </c>
      <c r="FT97" s="24" t="str">
        <f t="shared" si="191"/>
        <v/>
      </c>
      <c r="FU97" s="24" t="str">
        <f t="shared" si="192"/>
        <v/>
      </c>
      <c r="FV97" s="24" t="str">
        <f t="shared" si="193"/>
        <v/>
      </c>
      <c r="FW97" s="24" t="str">
        <f t="shared" si="194"/>
        <v/>
      </c>
      <c r="FX97" s="24" t="str">
        <f t="shared" si="195"/>
        <v/>
      </c>
      <c r="FY97" s="24" t="str">
        <f t="shared" si="196"/>
        <v/>
      </c>
      <c r="FZ97" s="24" t="str">
        <f t="shared" si="197"/>
        <v/>
      </c>
      <c r="GA97" s="24" t="str">
        <f t="shared" si="198"/>
        <v/>
      </c>
      <c r="GB97" s="24" t="str">
        <f t="shared" si="199"/>
        <v/>
      </c>
      <c r="GC97" s="24" t="str">
        <f t="shared" si="200"/>
        <v/>
      </c>
      <c r="GD97" s="24" t="str">
        <f t="shared" si="201"/>
        <v/>
      </c>
      <c r="GE97" s="24" t="str">
        <f t="shared" si="202"/>
        <v/>
      </c>
      <c r="GF97" s="24" t="str">
        <f t="shared" si="203"/>
        <v/>
      </c>
      <c r="GG97" s="24" t="str">
        <f t="shared" si="204"/>
        <v/>
      </c>
      <c r="GH97" s="24" t="str">
        <f t="shared" si="205"/>
        <v/>
      </c>
    </row>
    <row r="98" spans="2:190" s="17" customFormat="1" ht="19.899999999999999" customHeight="1">
      <c r="B98" s="16" t="str">
        <f>IF('3 INPUT SAP DATA'!H102="","",'3 INPUT SAP DATA'!H102)</f>
        <v/>
      </c>
      <c r="C98" s="176" t="str">
        <f>IF($B98="", "", Data!D$22 - INDEX(SAP10TableU1, MATCH('3 INPUT SAP DATA'!$C$6, Data!$C$26:$C$47, 0), MATCH(SHD!BW$8, Data!$D$25:$O$25, 0)))</f>
        <v/>
      </c>
      <c r="D98" s="176" t="str">
        <f>IF($B98="", "", Data!E$22 - INDEX(SAP10TableU1, MATCH('3 INPUT SAP DATA'!$C$6, Data!$C$26:$C$47, 0), MATCH(SHD!BX$8, Data!$D$25:$O$25, 0)))</f>
        <v/>
      </c>
      <c r="E98" s="176" t="str">
        <f>IF($B98="", "", Data!F$22 - INDEX(SAP10TableU1, MATCH('3 INPUT SAP DATA'!$C$6, Data!$C$26:$C$47, 0), MATCH(SHD!BY$8, Data!$D$25:$O$25, 0)))</f>
        <v/>
      </c>
      <c r="F98" s="176" t="str">
        <f>IF($B98="", "", Data!G$22 - INDEX(SAP10TableU1, MATCH('3 INPUT SAP DATA'!$C$6, Data!$C$26:$C$47, 0), MATCH(SHD!BZ$8, Data!$D$25:$O$25, 0)))</f>
        <v/>
      </c>
      <c r="G98" s="176" t="str">
        <f>IF($B98="", "", Data!H$22 - INDEX(SAP10TableU1, MATCH('3 INPUT SAP DATA'!$C$6, Data!$C$26:$C$47, 0), MATCH(SHD!CA$8, Data!$D$25:$O$25, 0)))</f>
        <v/>
      </c>
      <c r="H98" s="176" t="str">
        <f>IF($B98="", "", Data!I$22 - INDEX(SAP10TableU1, MATCH('3 INPUT SAP DATA'!$C$6, Data!$C$26:$C$47, 0), MATCH(SHD!CB$8, Data!$D$25:$O$25, 0)))</f>
        <v/>
      </c>
      <c r="I98" s="176" t="str">
        <f>IF($B98="", "", Data!J$22 - INDEX(SAP10TableU1, MATCH('3 INPUT SAP DATA'!$C$6, Data!$C$26:$C$47, 0), MATCH(SHD!CC$8, Data!$D$25:$O$25, 0)))</f>
        <v/>
      </c>
      <c r="J98" s="176" t="str">
        <f>IF($B98="", "", Data!K$22 - INDEX(SAP10TableU1, MATCH('3 INPUT SAP DATA'!$C$6, Data!$C$26:$C$47, 0), MATCH(SHD!CD$8, Data!$D$25:$O$25, 0)))</f>
        <v/>
      </c>
      <c r="K98" s="176" t="str">
        <f>IF($B98="", "", Data!L$22 - INDEX(SAP10TableU1, MATCH('3 INPUT SAP DATA'!$C$6, Data!$C$26:$C$47, 0), MATCH(SHD!CE$8, Data!$D$25:$O$25, 0)))</f>
        <v/>
      </c>
      <c r="L98" s="176" t="str">
        <f>IF($B98="", "", Data!M$22 - INDEX(SAP10TableU1, MATCH('3 INPUT SAP DATA'!$C$6, Data!$C$26:$C$47, 0), MATCH(SHD!CF$8, Data!$D$25:$O$25, 0)))</f>
        <v/>
      </c>
      <c r="M98" s="176" t="str">
        <f>IF($B98="", "", Data!N$22 - INDEX(SAP10TableU1, MATCH('3 INPUT SAP DATA'!$C$6, Data!$C$26:$C$47, 0), MATCH(SHD!CG$8, Data!$D$25:$O$25, 0)))</f>
        <v/>
      </c>
      <c r="N98" s="176" t="str">
        <f>IF($B98="", "", Data!O$22 - INDEX(SAP10TableU1, MATCH('3 INPUT SAP DATA'!$C$6, Data!$C$26:$C$47, 0), MATCH(SHD!CH$8, Data!$D$25:$O$25, 0)))</f>
        <v/>
      </c>
      <c r="O98" s="24" t="str">
        <f>IF($B98="","",'Infiltration &amp; Ventilation'!H98*0.33*'Infiltration &amp; Ventilation'!$D98*C98*0.024*Data!D$18)</f>
        <v/>
      </c>
      <c r="P98" s="24" t="str">
        <f>IF($B98="","",'Infiltration &amp; Ventilation'!I98*0.33*'Infiltration &amp; Ventilation'!$D98*D98*0.024*Data!E$18)</f>
        <v/>
      </c>
      <c r="Q98" s="24" t="str">
        <f>IF($B98="","",'Infiltration &amp; Ventilation'!J98*0.33*'Infiltration &amp; Ventilation'!$D98*E98*0.024*Data!F$18)</f>
        <v/>
      </c>
      <c r="R98" s="24" t="str">
        <f>IF($B98="","",'Infiltration &amp; Ventilation'!K98*0.33*'Infiltration &amp; Ventilation'!$D98*F98*0.024*Data!G$18)</f>
        <v/>
      </c>
      <c r="S98" s="24" t="str">
        <f>IF($B98="","",'Infiltration &amp; Ventilation'!L98*0.33*'Infiltration &amp; Ventilation'!$D98*G98*0.024*Data!H$18)</f>
        <v/>
      </c>
      <c r="T98" s="24" t="str">
        <f>IF($B98="","",'Infiltration &amp; Ventilation'!M98*0.33*'Infiltration &amp; Ventilation'!$D98*H98*0.024*Data!I$18)</f>
        <v/>
      </c>
      <c r="U98" s="24" t="str">
        <f>IF($B98="","",'Infiltration &amp; Ventilation'!N98*0.33*'Infiltration &amp; Ventilation'!$D98*I98*0.024*Data!J$18)</f>
        <v/>
      </c>
      <c r="V98" s="24" t="str">
        <f>IF($B98="","",'Infiltration &amp; Ventilation'!O98*0.33*'Infiltration &amp; Ventilation'!$D98*J98*0.024*Data!K$18)</f>
        <v/>
      </c>
      <c r="W98" s="24" t="str">
        <f>IF($B98="","",'Infiltration &amp; Ventilation'!P98*0.33*'Infiltration &amp; Ventilation'!$D98*K98*0.024*Data!L$18)</f>
        <v/>
      </c>
      <c r="X98" s="24" t="str">
        <f>IF($B98="","",'Infiltration &amp; Ventilation'!Q98*0.33*'Infiltration &amp; Ventilation'!$D98*L98*0.024*Data!M$18)</f>
        <v/>
      </c>
      <c r="Y98" s="24" t="str">
        <f>IF($B98="","",'Infiltration &amp; Ventilation'!R98*0.33*'Infiltration &amp; Ventilation'!$D98*M98*0.024*Data!N$18)</f>
        <v/>
      </c>
      <c r="Z98" s="24" t="str">
        <f>IF($B98="","",'Infiltration &amp; Ventilation'!S98*0.33*'Infiltration &amp; Ventilation'!$D98*N98*0.024*Data!O$18)</f>
        <v/>
      </c>
      <c r="AA98" s="24" t="str">
        <f>IF($B98="","",'Infiltration &amp; Ventilation'!T98*0.33*'Infiltration &amp; Ventilation'!$D98*C98*0.024*Data!D$18*(100%+Data!$B$162))</f>
        <v/>
      </c>
      <c r="AB98" s="24" t="str">
        <f>IF($B98="","",'Infiltration &amp; Ventilation'!U98*0.33*'Infiltration &amp; Ventilation'!$D98*D98*0.024*Data!E$18*(100%+Data!$B$162))</f>
        <v/>
      </c>
      <c r="AC98" s="24" t="str">
        <f>IF($B98="","",'Infiltration &amp; Ventilation'!V98*0.33*'Infiltration &amp; Ventilation'!$D98*E98*0.024*Data!F$18*(100%+Data!$B$162))</f>
        <v/>
      </c>
      <c r="AD98" s="24" t="str">
        <f>IF($B98="","",'Infiltration &amp; Ventilation'!W98*0.33*'Infiltration &amp; Ventilation'!$D98*F98*0.024*Data!G$18*(100%+Data!$B$162))</f>
        <v/>
      </c>
      <c r="AE98" s="24" t="str">
        <f>IF($B98="","",'Infiltration &amp; Ventilation'!X98*0.33*'Infiltration &amp; Ventilation'!$D98*G98*0.024*Data!H$18*(100%+Data!$B$162))</f>
        <v/>
      </c>
      <c r="AF98" s="24" t="str">
        <f>IF($B98="","",'Infiltration &amp; Ventilation'!Y98*0.33*'Infiltration &amp; Ventilation'!$D98*H98*0.024*Data!I$18*(100%+Data!$B$162))</f>
        <v/>
      </c>
      <c r="AG98" s="24" t="str">
        <f>IF($B98="","",'Infiltration &amp; Ventilation'!Z98*0.33*'Infiltration &amp; Ventilation'!$D98*I98*0.024*Data!J$18*(100%+Data!$B$162))</f>
        <v/>
      </c>
      <c r="AH98" s="24" t="str">
        <f>IF($B98="","",'Infiltration &amp; Ventilation'!AA98*0.33*'Infiltration &amp; Ventilation'!$D98*J98*0.024*Data!K$18*(100%+Data!$B$162))</f>
        <v/>
      </c>
      <c r="AI98" s="24" t="str">
        <f>IF($B98="","",'Infiltration &amp; Ventilation'!AB98*0.33*'Infiltration &amp; Ventilation'!$D98*K98*0.024*Data!L$18*(100%+Data!$B$162))</f>
        <v/>
      </c>
      <c r="AJ98" s="24" t="str">
        <f>IF($B98="","",'Infiltration &amp; Ventilation'!AC98*0.33*'Infiltration &amp; Ventilation'!$D98*L98*0.024*Data!M$18*(100%+Data!$B$162))</f>
        <v/>
      </c>
      <c r="AK98" s="24" t="str">
        <f>IF($B98="","",'Infiltration &amp; Ventilation'!AD98*0.33*'Infiltration &amp; Ventilation'!$D98*M98*0.024*Data!N$18*(100%+Data!$B$162))</f>
        <v/>
      </c>
      <c r="AL98" s="24" t="str">
        <f>IF($B98="","",'Infiltration &amp; Ventilation'!AE98*0.33*'Infiltration &amp; Ventilation'!$D98*N98*0.024*Data!O$18*(100%+Data!$B$162))</f>
        <v/>
      </c>
      <c r="AM98" s="24" t="str">
        <f>IF($B98="","",'3 INPUT SAP DATA'!$U102*C98*0.024*Data!D$18*(100%+Data!$B$152))</f>
        <v/>
      </c>
      <c r="AN98" s="24" t="str">
        <f>IF($B98="","",'3 INPUT SAP DATA'!$U102*D98*0.024*Data!E$18*(100%+Data!$B$152))</f>
        <v/>
      </c>
      <c r="AO98" s="24" t="str">
        <f>IF($B98="","",'3 INPUT SAP DATA'!$U102*E98*0.024*Data!F$18*(100%+Data!$B$152))</f>
        <v/>
      </c>
      <c r="AP98" s="24" t="str">
        <f>IF($B98="","",'3 INPUT SAP DATA'!$U102*F98*0.024*Data!G$18*(100%+Data!$B$152))</f>
        <v/>
      </c>
      <c r="AQ98" s="24" t="str">
        <f>IF($B98="","",'3 INPUT SAP DATA'!$U102*G98*0.024*Data!H$18*(100%+Data!$B$152))</f>
        <v/>
      </c>
      <c r="AR98" s="24" t="str">
        <f>IF($B98="","",'3 INPUT SAP DATA'!$U102*H98*0.024*Data!I$18*(100%+Data!$B$152))</f>
        <v/>
      </c>
      <c r="AS98" s="24" t="str">
        <f>IF($B98="","",'3 INPUT SAP DATA'!$U102*I98*0.024*Data!J$18*(100%+Data!$B$152))</f>
        <v/>
      </c>
      <c r="AT98" s="24" t="str">
        <f>IF($B98="","",'3 INPUT SAP DATA'!$U102*J98*0.024*Data!K$18*(100%+Data!$B$152))</f>
        <v/>
      </c>
      <c r="AU98" s="24" t="str">
        <f>IF($B98="","",'3 INPUT SAP DATA'!$U102*K98*0.024*Data!L$18*(100%+Data!$B$152))</f>
        <v/>
      </c>
      <c r="AV98" s="24" t="str">
        <f>IF($B98="","",'3 INPUT SAP DATA'!$U102*L98*0.024*Data!M$18*(100%+Data!$B$152))</f>
        <v/>
      </c>
      <c r="AW98" s="24" t="str">
        <f>IF($B98="","",'3 INPUT SAP DATA'!$U102*M98*0.024*Data!N$18*(100%+Data!$B$152))</f>
        <v/>
      </c>
      <c r="AX98" s="24" t="str">
        <f>IF($B98="","",'3 INPUT SAP DATA'!$U102*N98*0.024*Data!O$18*(100%+Data!$B$152))</f>
        <v/>
      </c>
      <c r="AY98" s="24" t="str">
        <f>IF($B98="","",'3 INPUT SAP DATA'!V102*0.024*Data!D$18*Utilisation!BK98)</f>
        <v/>
      </c>
      <c r="AZ98" s="24" t="str">
        <f>IF($B98="","",'3 INPUT SAP DATA'!W102*0.024*Data!E$18*Utilisation!BL98)</f>
        <v/>
      </c>
      <c r="BA98" s="24" t="str">
        <f>IF($B98="","",'3 INPUT SAP DATA'!X102*0.024*Data!F$18*Utilisation!BM98)</f>
        <v/>
      </c>
      <c r="BB98" s="24" t="str">
        <f>IF($B98="","",'3 INPUT SAP DATA'!Y102*0.024*Data!G$18*Utilisation!BN98)</f>
        <v/>
      </c>
      <c r="BC98" s="24" t="str">
        <f>IF($B98="","",'3 INPUT SAP DATA'!Z102*0.024*Data!H$18*Utilisation!BO98)</f>
        <v/>
      </c>
      <c r="BD98" s="24" t="str">
        <f>IF($B98="","",'3 INPUT SAP DATA'!AA102*0.024*Data!I$18*Utilisation!BP98)</f>
        <v/>
      </c>
      <c r="BE98" s="24" t="str">
        <f>IF($B98="","",'3 INPUT SAP DATA'!AB102*0.024*Data!J$18*Utilisation!BQ98)</f>
        <v/>
      </c>
      <c r="BF98" s="24" t="str">
        <f>IF($B98="","",'3 INPUT SAP DATA'!AC102*0.024*Data!K$18*Utilisation!BR98)</f>
        <v/>
      </c>
      <c r="BG98" s="24" t="str">
        <f>IF($B98="","",'3 INPUT SAP DATA'!AD102*0.024*Data!L$18*Utilisation!BS98)</f>
        <v/>
      </c>
      <c r="BH98" s="24" t="str">
        <f>IF($B98="","",'3 INPUT SAP DATA'!AE102*0.024*Data!M$18*Utilisation!BT98)</f>
        <v/>
      </c>
      <c r="BI98" s="24" t="str">
        <f>IF($B98="","",'3 INPUT SAP DATA'!AF102*0.024*Data!N$18*Utilisation!BU98)</f>
        <v/>
      </c>
      <c r="BJ98" s="24" t="str">
        <f>IF($B98="","",'3 INPUT SAP DATA'!AG102*0.024*Data!O$18*Utilisation!BV98)</f>
        <v/>
      </c>
      <c r="BK98" s="24" t="str">
        <f>IF($B98="","",IHG!CI99*0.024*Data!D$18*Utilisation!BK98)</f>
        <v/>
      </c>
      <c r="BL98" s="24" t="str">
        <f>IF($B98="","",IHG!CJ99*0.024*Data!E$18*Utilisation!BL98)</f>
        <v/>
      </c>
      <c r="BM98" s="24" t="str">
        <f>IF($B98="","",IHG!CK99*0.024*Data!F$18*Utilisation!BM98)</f>
        <v/>
      </c>
      <c r="BN98" s="24" t="str">
        <f>IF($B98="","",IHG!CL99*0.024*Data!G$18*Utilisation!BN98)</f>
        <v/>
      </c>
      <c r="BO98" s="24" t="str">
        <f>IF($B98="","",IHG!CM99*0.024*Data!H$18*Utilisation!BO98)</f>
        <v/>
      </c>
      <c r="BP98" s="24" t="str">
        <f>IF($B98="","",IHG!CN99*0.024*Data!I$18*Utilisation!BP98)</f>
        <v/>
      </c>
      <c r="BQ98" s="24" t="str">
        <f>IF($B98="","",IHG!CO99*0.024*Data!J$18*Utilisation!BQ98)</f>
        <v/>
      </c>
      <c r="BR98" s="24" t="str">
        <f>IF($B98="","",IHG!CP99*0.024*Data!K$18*Utilisation!BR98)</f>
        <v/>
      </c>
      <c r="BS98" s="24" t="str">
        <f>IF($B98="","",IHG!CQ99*0.024*Data!L$18*Utilisation!BS98)</f>
        <v/>
      </c>
      <c r="BT98" s="24" t="str">
        <f>IF($B98="","",IHG!CR99*0.024*Data!M$18*Utilisation!BT98)</f>
        <v/>
      </c>
      <c r="BU98" s="24" t="str">
        <f>IF($B98="","",IHG!CS99*0.024*Data!N$18*Utilisation!BU98)</f>
        <v/>
      </c>
      <c r="BV98" s="24" t="str">
        <f>IF($B98="","",IHG!CT99*0.024*Data!O$18*Utilisation!BV98)</f>
        <v/>
      </c>
      <c r="BW98" s="24" t="str">
        <f t="shared" si="206"/>
        <v/>
      </c>
      <c r="BX98" s="24" t="str">
        <f t="shared" si="207"/>
        <v/>
      </c>
      <c r="BY98" s="24" t="str">
        <f t="shared" si="208"/>
        <v/>
      </c>
      <c r="BZ98" s="24" t="str">
        <f t="shared" si="209"/>
        <v/>
      </c>
      <c r="CA98" s="24" t="str">
        <f t="shared" si="210"/>
        <v/>
      </c>
      <c r="CB98" s="24" t="str">
        <f t="shared" si="211"/>
        <v/>
      </c>
      <c r="CC98" s="24" t="str">
        <f t="shared" si="212"/>
        <v/>
      </c>
      <c r="CD98" s="24" t="str">
        <f t="shared" si="213"/>
        <v/>
      </c>
      <c r="CE98" s="24" t="str">
        <f t="shared" si="214"/>
        <v/>
      </c>
      <c r="CF98" s="24" t="str">
        <f t="shared" si="215"/>
        <v/>
      </c>
      <c r="CG98" s="24" t="str">
        <f t="shared" si="216"/>
        <v/>
      </c>
      <c r="CH98" s="24" t="str">
        <f t="shared" si="217"/>
        <v/>
      </c>
      <c r="CI98" s="36"/>
      <c r="CJ98" s="85" t="str">
        <f>IF($B98="","",IF(BW98&lt;(SUM($BW98:$CH98)*Data!$B$170),Data!$B$171,100%))</f>
        <v/>
      </c>
      <c r="CK98" s="85" t="str">
        <f>IF($B98="","",IF(BX98&lt;(SUM($BW98:$CH98)*Data!$B$170),Data!$B$171,100%))</f>
        <v/>
      </c>
      <c r="CL98" s="85" t="str">
        <f>IF($B98="","",IF(BY98&lt;(SUM($BW98:$CH98)*Data!$B$170),Data!$B$171,100%))</f>
        <v/>
      </c>
      <c r="CM98" s="85" t="str">
        <f>IF($B98="","",IF(BZ98&lt;(SUM($BW98:$CH98)*Data!$B$170),Data!$B$171,100%))</f>
        <v/>
      </c>
      <c r="CN98" s="85" t="str">
        <f>IF($B98="","",IF(CA98&lt;(SUM($BW98:$CH98)*Data!$B$170),Data!$B$171,100%))</f>
        <v/>
      </c>
      <c r="CO98" s="85" t="str">
        <f>IF($B98="","",IF(CB98&lt;(SUM($BW98:$CH98)*Data!$B$170),Data!$B$171,100%))</f>
        <v/>
      </c>
      <c r="CP98" s="85" t="str">
        <f>IF($B98="","",IF(CC98&lt;(SUM($BW98:$CH98)*Data!$B$170),Data!$B$171,100%))</f>
        <v/>
      </c>
      <c r="CQ98" s="85" t="str">
        <f>IF($B98="","",IF(CD98&lt;(SUM($BW98:$CH98)*Data!$B$170),Data!$B$171,100%))</f>
        <v/>
      </c>
      <c r="CR98" s="85" t="str">
        <f>IF($B98="","",IF(CE98&lt;(SUM($BW98:$CH98)*Data!$B$170),Data!$B$171,100%))</f>
        <v/>
      </c>
      <c r="CS98" s="85" t="str">
        <f>IF($B98="","",IF(CF98&lt;(SUM($BW98:$CH98)*Data!$B$170),Data!$B$171,100%))</f>
        <v/>
      </c>
      <c r="CT98" s="85" t="str">
        <f>IF($B98="","",IF(CG98&lt;(SUM($BW98:$CH98)*Data!$B$170),Data!$B$171,100%))</f>
        <v/>
      </c>
      <c r="CU98" s="85" t="str">
        <f>IF($B98="","",IF(CH98&lt;(SUM($BW98:$CH98)*Data!$B$170),Data!$B$171,100%))</f>
        <v/>
      </c>
      <c r="CV98" s="39"/>
      <c r="CW98" s="24" t="str">
        <f t="shared" si="218"/>
        <v/>
      </c>
      <c r="CX98" s="24" t="str">
        <f t="shared" si="219"/>
        <v/>
      </c>
      <c r="CY98" s="24" t="str">
        <f t="shared" si="220"/>
        <v/>
      </c>
      <c r="CZ98" s="24" t="str">
        <f t="shared" si="221"/>
        <v/>
      </c>
      <c r="DA98" s="24" t="str">
        <f t="shared" si="222"/>
        <v/>
      </c>
      <c r="DB98" s="24" t="str">
        <f t="shared" si="223"/>
        <v/>
      </c>
      <c r="DC98" s="24" t="str">
        <f t="shared" si="224"/>
        <v/>
      </c>
      <c r="DD98" s="24" t="str">
        <f t="shared" si="225"/>
        <v/>
      </c>
      <c r="DE98" s="24" t="str">
        <f t="shared" si="226"/>
        <v/>
      </c>
      <c r="DF98" s="24" t="str">
        <f t="shared" si="227"/>
        <v/>
      </c>
      <c r="DG98" s="24" t="str">
        <f t="shared" si="228"/>
        <v/>
      </c>
      <c r="DH98" s="24" t="str">
        <f t="shared" si="229"/>
        <v/>
      </c>
      <c r="DI98" s="24" t="str">
        <f t="shared" si="230"/>
        <v/>
      </c>
      <c r="DJ98" s="24" t="str">
        <f t="shared" si="231"/>
        <v/>
      </c>
      <c r="DK98" s="24" t="str">
        <f t="shared" si="232"/>
        <v/>
      </c>
      <c r="DL98" s="24" t="str">
        <f t="shared" si="233"/>
        <v/>
      </c>
      <c r="DM98" s="24" t="str">
        <f t="shared" si="234"/>
        <v/>
      </c>
      <c r="DN98" s="24" t="str">
        <f t="shared" si="235"/>
        <v/>
      </c>
      <c r="DO98" s="24" t="str">
        <f t="shared" si="236"/>
        <v/>
      </c>
      <c r="DP98" s="24" t="str">
        <f t="shared" si="237"/>
        <v/>
      </c>
      <c r="DQ98" s="24" t="str">
        <f t="shared" si="238"/>
        <v/>
      </c>
      <c r="DR98" s="24" t="str">
        <f t="shared" si="239"/>
        <v/>
      </c>
      <c r="DS98" s="24" t="str">
        <f t="shared" si="240"/>
        <v/>
      </c>
      <c r="DT98" s="24" t="str">
        <f t="shared" si="241"/>
        <v/>
      </c>
      <c r="DU98" s="24" t="str">
        <f t="shared" si="242"/>
        <v/>
      </c>
      <c r="DV98" s="24" t="str">
        <f t="shared" si="243"/>
        <v/>
      </c>
      <c r="DW98" s="24" t="str">
        <f t="shared" si="244"/>
        <v/>
      </c>
      <c r="DX98" s="24" t="str">
        <f t="shared" si="245"/>
        <v/>
      </c>
      <c r="DY98" s="24" t="str">
        <f t="shared" si="246"/>
        <v/>
      </c>
      <c r="DZ98" s="24" t="str">
        <f t="shared" si="247"/>
        <v/>
      </c>
      <c r="EA98" s="24" t="str">
        <f t="shared" si="248"/>
        <v/>
      </c>
      <c r="EB98" s="24" t="str">
        <f t="shared" si="249"/>
        <v/>
      </c>
      <c r="EC98" s="24" t="str">
        <f t="shared" si="250"/>
        <v/>
      </c>
      <c r="ED98" s="24" t="str">
        <f t="shared" si="251"/>
        <v/>
      </c>
      <c r="EE98" s="24" t="str">
        <f t="shared" si="252"/>
        <v/>
      </c>
      <c r="EF98" s="24" t="str">
        <f t="shared" si="253"/>
        <v/>
      </c>
      <c r="EG98" s="24" t="str">
        <f t="shared" si="256"/>
        <v/>
      </c>
      <c r="EH98" s="24" t="str">
        <f t="shared" si="257"/>
        <v/>
      </c>
      <c r="EI98" s="85" t="str">
        <f t="shared" si="169"/>
        <v/>
      </c>
      <c r="EJ98" s="85" t="str">
        <f>IF($B98="","",MAX(0,EI98-Data!$B$166))</f>
        <v/>
      </c>
      <c r="EK98" s="88" t="str">
        <f>IF($B98="","",IF($EJ98&gt;0,
AY98*($EG98*Data!$B$166/$EH98),
AY98))</f>
        <v/>
      </c>
      <c r="EL98" s="88" t="str">
        <f>IF($B98="","",IF($EJ98&gt;0,
AZ98*($EG98*Data!$B$166/$EH98),
AZ98))</f>
        <v/>
      </c>
      <c r="EM98" s="88" t="str">
        <f>IF($B98="","",IF($EJ98&gt;0,
BA98*($EG98*Data!$B$166/$EH98),
BA98))</f>
        <v/>
      </c>
      <c r="EN98" s="88" t="str">
        <f>IF($B98="","",IF($EJ98&gt;0,
BB98*($EG98*Data!$B$166/$EH98),
BB98))</f>
        <v/>
      </c>
      <c r="EO98" s="88" t="str">
        <f>IF($B98="","",IF($EJ98&gt;0,
BC98*($EG98*Data!$B$166/$EH98),
BC98))</f>
        <v/>
      </c>
      <c r="EP98" s="88" t="str">
        <f>IF($B98="","",IF($EJ98&gt;0,
BD98*($EG98*Data!$B$166/$EH98),
BD98))</f>
        <v/>
      </c>
      <c r="EQ98" s="88" t="str">
        <f>IF($B98="","",IF($EJ98&gt;0,
BE98*($EG98*Data!$B$166/$EH98),
BE98))</f>
        <v/>
      </c>
      <c r="ER98" s="88" t="str">
        <f>IF($B98="","",IF($EJ98&gt;0,
BF98*($EG98*Data!$B$166/$EH98),
BF98))</f>
        <v/>
      </c>
      <c r="ES98" s="88" t="str">
        <f>IF($B98="","",IF($EJ98&gt;0,
BG98*($EG98*Data!$B$166/$EH98),
BG98))</f>
        <v/>
      </c>
      <c r="ET98" s="88" t="str">
        <f>IF($B98="","",IF($EJ98&gt;0,
BH98*($EG98*Data!$B$166/$EH98),
BH98))</f>
        <v/>
      </c>
      <c r="EU98" s="88" t="str">
        <f>IF($B98="","",IF($EJ98&gt;0,
BI98*($EG98*Data!$B$166/$EH98),
BI98))</f>
        <v/>
      </c>
      <c r="EV98" s="88" t="str">
        <f>IF($B98="","",IF($EJ98&gt;0,
BJ98*($EG98*Data!$B$166/$EH98),
BJ98))</f>
        <v/>
      </c>
      <c r="EW98" s="88" t="str">
        <f t="shared" si="254"/>
        <v/>
      </c>
      <c r="EX98" s="85" t="str">
        <f t="shared" si="255"/>
        <v/>
      </c>
      <c r="EY98" s="24" t="str">
        <f t="shared" si="170"/>
        <v/>
      </c>
      <c r="EZ98" s="24" t="str">
        <f t="shared" si="171"/>
        <v/>
      </c>
      <c r="FA98" s="24" t="str">
        <f t="shared" si="172"/>
        <v/>
      </c>
      <c r="FB98" s="24" t="str">
        <f t="shared" si="173"/>
        <v/>
      </c>
      <c r="FC98" s="24" t="str">
        <f t="shared" si="174"/>
        <v/>
      </c>
      <c r="FD98" s="24" t="str">
        <f t="shared" si="175"/>
        <v/>
      </c>
      <c r="FE98" s="24" t="str">
        <f t="shared" si="176"/>
        <v/>
      </c>
      <c r="FF98" s="24" t="str">
        <f t="shared" si="177"/>
        <v/>
      </c>
      <c r="FG98" s="24" t="str">
        <f t="shared" si="178"/>
        <v/>
      </c>
      <c r="FH98" s="24" t="str">
        <f t="shared" si="179"/>
        <v/>
      </c>
      <c r="FI98" s="24" t="str">
        <f t="shared" si="180"/>
        <v/>
      </c>
      <c r="FJ98" s="24" t="str">
        <f t="shared" si="181"/>
        <v/>
      </c>
      <c r="FK98" s="24" t="str">
        <f t="shared" si="182"/>
        <v/>
      </c>
      <c r="FL98" s="24" t="str">
        <f t="shared" si="183"/>
        <v/>
      </c>
      <c r="FM98" s="24" t="str">
        <f t="shared" si="184"/>
        <v/>
      </c>
      <c r="FN98" s="24" t="str">
        <f t="shared" si="185"/>
        <v/>
      </c>
      <c r="FO98" s="24" t="str">
        <f t="shared" si="186"/>
        <v/>
      </c>
      <c r="FP98" s="24" t="str">
        <f t="shared" si="187"/>
        <v/>
      </c>
      <c r="FQ98" s="24" t="str">
        <f t="shared" si="188"/>
        <v/>
      </c>
      <c r="FR98" s="24" t="str">
        <f t="shared" si="189"/>
        <v/>
      </c>
      <c r="FS98" s="24" t="str">
        <f t="shared" si="190"/>
        <v/>
      </c>
      <c r="FT98" s="24" t="str">
        <f t="shared" si="191"/>
        <v/>
      </c>
      <c r="FU98" s="24" t="str">
        <f t="shared" si="192"/>
        <v/>
      </c>
      <c r="FV98" s="24" t="str">
        <f t="shared" si="193"/>
        <v/>
      </c>
      <c r="FW98" s="24" t="str">
        <f t="shared" si="194"/>
        <v/>
      </c>
      <c r="FX98" s="24" t="str">
        <f t="shared" si="195"/>
        <v/>
      </c>
      <c r="FY98" s="24" t="str">
        <f t="shared" si="196"/>
        <v/>
      </c>
      <c r="FZ98" s="24" t="str">
        <f t="shared" si="197"/>
        <v/>
      </c>
      <c r="GA98" s="24" t="str">
        <f t="shared" si="198"/>
        <v/>
      </c>
      <c r="GB98" s="24" t="str">
        <f t="shared" si="199"/>
        <v/>
      </c>
      <c r="GC98" s="24" t="str">
        <f t="shared" si="200"/>
        <v/>
      </c>
      <c r="GD98" s="24" t="str">
        <f t="shared" si="201"/>
        <v/>
      </c>
      <c r="GE98" s="24" t="str">
        <f t="shared" si="202"/>
        <v/>
      </c>
      <c r="GF98" s="24" t="str">
        <f t="shared" si="203"/>
        <v/>
      </c>
      <c r="GG98" s="24" t="str">
        <f t="shared" si="204"/>
        <v/>
      </c>
      <c r="GH98" s="24" t="str">
        <f t="shared" si="205"/>
        <v/>
      </c>
    </row>
    <row r="99" spans="2:190" s="17" customFormat="1" ht="19.899999999999999" customHeight="1">
      <c r="B99" s="16" t="str">
        <f>IF('3 INPUT SAP DATA'!H103="","",'3 INPUT SAP DATA'!H103)</f>
        <v/>
      </c>
      <c r="C99" s="176" t="str">
        <f>IF($B99="", "", Data!D$22 - INDEX(SAP10TableU1, MATCH('3 INPUT SAP DATA'!$C$6, Data!$C$26:$C$47, 0), MATCH(SHD!BW$8, Data!$D$25:$O$25, 0)))</f>
        <v/>
      </c>
      <c r="D99" s="176" t="str">
        <f>IF($B99="", "", Data!E$22 - INDEX(SAP10TableU1, MATCH('3 INPUT SAP DATA'!$C$6, Data!$C$26:$C$47, 0), MATCH(SHD!BX$8, Data!$D$25:$O$25, 0)))</f>
        <v/>
      </c>
      <c r="E99" s="176" t="str">
        <f>IF($B99="", "", Data!F$22 - INDEX(SAP10TableU1, MATCH('3 INPUT SAP DATA'!$C$6, Data!$C$26:$C$47, 0), MATCH(SHD!BY$8, Data!$D$25:$O$25, 0)))</f>
        <v/>
      </c>
      <c r="F99" s="176" t="str">
        <f>IF($B99="", "", Data!G$22 - INDEX(SAP10TableU1, MATCH('3 INPUT SAP DATA'!$C$6, Data!$C$26:$C$47, 0), MATCH(SHD!BZ$8, Data!$D$25:$O$25, 0)))</f>
        <v/>
      </c>
      <c r="G99" s="176" t="str">
        <f>IF($B99="", "", Data!H$22 - INDEX(SAP10TableU1, MATCH('3 INPUT SAP DATA'!$C$6, Data!$C$26:$C$47, 0), MATCH(SHD!CA$8, Data!$D$25:$O$25, 0)))</f>
        <v/>
      </c>
      <c r="H99" s="176" t="str">
        <f>IF($B99="", "", Data!I$22 - INDEX(SAP10TableU1, MATCH('3 INPUT SAP DATA'!$C$6, Data!$C$26:$C$47, 0), MATCH(SHD!CB$8, Data!$D$25:$O$25, 0)))</f>
        <v/>
      </c>
      <c r="I99" s="176" t="str">
        <f>IF($B99="", "", Data!J$22 - INDEX(SAP10TableU1, MATCH('3 INPUT SAP DATA'!$C$6, Data!$C$26:$C$47, 0), MATCH(SHD!CC$8, Data!$D$25:$O$25, 0)))</f>
        <v/>
      </c>
      <c r="J99" s="176" t="str">
        <f>IF($B99="", "", Data!K$22 - INDEX(SAP10TableU1, MATCH('3 INPUT SAP DATA'!$C$6, Data!$C$26:$C$47, 0), MATCH(SHD!CD$8, Data!$D$25:$O$25, 0)))</f>
        <v/>
      </c>
      <c r="K99" s="176" t="str">
        <f>IF($B99="", "", Data!L$22 - INDEX(SAP10TableU1, MATCH('3 INPUT SAP DATA'!$C$6, Data!$C$26:$C$47, 0), MATCH(SHD!CE$8, Data!$D$25:$O$25, 0)))</f>
        <v/>
      </c>
      <c r="L99" s="176" t="str">
        <f>IF($B99="", "", Data!M$22 - INDEX(SAP10TableU1, MATCH('3 INPUT SAP DATA'!$C$6, Data!$C$26:$C$47, 0), MATCH(SHD!CF$8, Data!$D$25:$O$25, 0)))</f>
        <v/>
      </c>
      <c r="M99" s="176" t="str">
        <f>IF($B99="", "", Data!N$22 - INDEX(SAP10TableU1, MATCH('3 INPUT SAP DATA'!$C$6, Data!$C$26:$C$47, 0), MATCH(SHD!CG$8, Data!$D$25:$O$25, 0)))</f>
        <v/>
      </c>
      <c r="N99" s="176" t="str">
        <f>IF($B99="", "", Data!O$22 - INDEX(SAP10TableU1, MATCH('3 INPUT SAP DATA'!$C$6, Data!$C$26:$C$47, 0), MATCH(SHD!CH$8, Data!$D$25:$O$25, 0)))</f>
        <v/>
      </c>
      <c r="O99" s="24" t="str">
        <f>IF($B99="","",'Infiltration &amp; Ventilation'!H99*0.33*'Infiltration &amp; Ventilation'!$D99*C99*0.024*Data!D$18)</f>
        <v/>
      </c>
      <c r="P99" s="24" t="str">
        <f>IF($B99="","",'Infiltration &amp; Ventilation'!I99*0.33*'Infiltration &amp; Ventilation'!$D99*D99*0.024*Data!E$18)</f>
        <v/>
      </c>
      <c r="Q99" s="24" t="str">
        <f>IF($B99="","",'Infiltration &amp; Ventilation'!J99*0.33*'Infiltration &amp; Ventilation'!$D99*E99*0.024*Data!F$18)</f>
        <v/>
      </c>
      <c r="R99" s="24" t="str">
        <f>IF($B99="","",'Infiltration &amp; Ventilation'!K99*0.33*'Infiltration &amp; Ventilation'!$D99*F99*0.024*Data!G$18)</f>
        <v/>
      </c>
      <c r="S99" s="24" t="str">
        <f>IF($B99="","",'Infiltration &amp; Ventilation'!L99*0.33*'Infiltration &amp; Ventilation'!$D99*G99*0.024*Data!H$18)</f>
        <v/>
      </c>
      <c r="T99" s="24" t="str">
        <f>IF($B99="","",'Infiltration &amp; Ventilation'!M99*0.33*'Infiltration &amp; Ventilation'!$D99*H99*0.024*Data!I$18)</f>
        <v/>
      </c>
      <c r="U99" s="24" t="str">
        <f>IF($B99="","",'Infiltration &amp; Ventilation'!N99*0.33*'Infiltration &amp; Ventilation'!$D99*I99*0.024*Data!J$18)</f>
        <v/>
      </c>
      <c r="V99" s="24" t="str">
        <f>IF($B99="","",'Infiltration &amp; Ventilation'!O99*0.33*'Infiltration &amp; Ventilation'!$D99*J99*0.024*Data!K$18)</f>
        <v/>
      </c>
      <c r="W99" s="24" t="str">
        <f>IF($B99="","",'Infiltration &amp; Ventilation'!P99*0.33*'Infiltration &amp; Ventilation'!$D99*K99*0.024*Data!L$18)</f>
        <v/>
      </c>
      <c r="X99" s="24" t="str">
        <f>IF($B99="","",'Infiltration &amp; Ventilation'!Q99*0.33*'Infiltration &amp; Ventilation'!$D99*L99*0.024*Data!M$18)</f>
        <v/>
      </c>
      <c r="Y99" s="24" t="str">
        <f>IF($B99="","",'Infiltration &amp; Ventilation'!R99*0.33*'Infiltration &amp; Ventilation'!$D99*M99*0.024*Data!N$18)</f>
        <v/>
      </c>
      <c r="Z99" s="24" t="str">
        <f>IF($B99="","",'Infiltration &amp; Ventilation'!S99*0.33*'Infiltration &amp; Ventilation'!$D99*N99*0.024*Data!O$18)</f>
        <v/>
      </c>
      <c r="AA99" s="24" t="str">
        <f>IF($B99="","",'Infiltration &amp; Ventilation'!T99*0.33*'Infiltration &amp; Ventilation'!$D99*C99*0.024*Data!D$18*(100%+Data!$B$162))</f>
        <v/>
      </c>
      <c r="AB99" s="24" t="str">
        <f>IF($B99="","",'Infiltration &amp; Ventilation'!U99*0.33*'Infiltration &amp; Ventilation'!$D99*D99*0.024*Data!E$18*(100%+Data!$B$162))</f>
        <v/>
      </c>
      <c r="AC99" s="24" t="str">
        <f>IF($B99="","",'Infiltration &amp; Ventilation'!V99*0.33*'Infiltration &amp; Ventilation'!$D99*E99*0.024*Data!F$18*(100%+Data!$B$162))</f>
        <v/>
      </c>
      <c r="AD99" s="24" t="str">
        <f>IF($B99="","",'Infiltration &amp; Ventilation'!W99*0.33*'Infiltration &amp; Ventilation'!$D99*F99*0.024*Data!G$18*(100%+Data!$B$162))</f>
        <v/>
      </c>
      <c r="AE99" s="24" t="str">
        <f>IF($B99="","",'Infiltration &amp; Ventilation'!X99*0.33*'Infiltration &amp; Ventilation'!$D99*G99*0.024*Data!H$18*(100%+Data!$B$162))</f>
        <v/>
      </c>
      <c r="AF99" s="24" t="str">
        <f>IF($B99="","",'Infiltration &amp; Ventilation'!Y99*0.33*'Infiltration &amp; Ventilation'!$D99*H99*0.024*Data!I$18*(100%+Data!$B$162))</f>
        <v/>
      </c>
      <c r="AG99" s="24" t="str">
        <f>IF($B99="","",'Infiltration &amp; Ventilation'!Z99*0.33*'Infiltration &amp; Ventilation'!$D99*I99*0.024*Data!J$18*(100%+Data!$B$162))</f>
        <v/>
      </c>
      <c r="AH99" s="24" t="str">
        <f>IF($B99="","",'Infiltration &amp; Ventilation'!AA99*0.33*'Infiltration &amp; Ventilation'!$D99*J99*0.024*Data!K$18*(100%+Data!$B$162))</f>
        <v/>
      </c>
      <c r="AI99" s="24" t="str">
        <f>IF($B99="","",'Infiltration &amp; Ventilation'!AB99*0.33*'Infiltration &amp; Ventilation'!$D99*K99*0.024*Data!L$18*(100%+Data!$B$162))</f>
        <v/>
      </c>
      <c r="AJ99" s="24" t="str">
        <f>IF($B99="","",'Infiltration &amp; Ventilation'!AC99*0.33*'Infiltration &amp; Ventilation'!$D99*L99*0.024*Data!M$18*(100%+Data!$B$162))</f>
        <v/>
      </c>
      <c r="AK99" s="24" t="str">
        <f>IF($B99="","",'Infiltration &amp; Ventilation'!AD99*0.33*'Infiltration &amp; Ventilation'!$D99*M99*0.024*Data!N$18*(100%+Data!$B$162))</f>
        <v/>
      </c>
      <c r="AL99" s="24" t="str">
        <f>IF($B99="","",'Infiltration &amp; Ventilation'!AE99*0.33*'Infiltration &amp; Ventilation'!$D99*N99*0.024*Data!O$18*(100%+Data!$B$162))</f>
        <v/>
      </c>
      <c r="AM99" s="24" t="str">
        <f>IF($B99="","",'3 INPUT SAP DATA'!$U103*C99*0.024*Data!D$18*(100%+Data!$B$152))</f>
        <v/>
      </c>
      <c r="AN99" s="24" t="str">
        <f>IF($B99="","",'3 INPUT SAP DATA'!$U103*D99*0.024*Data!E$18*(100%+Data!$B$152))</f>
        <v/>
      </c>
      <c r="AO99" s="24" t="str">
        <f>IF($B99="","",'3 INPUT SAP DATA'!$U103*E99*0.024*Data!F$18*(100%+Data!$B$152))</f>
        <v/>
      </c>
      <c r="AP99" s="24" t="str">
        <f>IF($B99="","",'3 INPUT SAP DATA'!$U103*F99*0.024*Data!G$18*(100%+Data!$B$152))</f>
        <v/>
      </c>
      <c r="AQ99" s="24" t="str">
        <f>IF($B99="","",'3 INPUT SAP DATA'!$U103*G99*0.024*Data!H$18*(100%+Data!$B$152))</f>
        <v/>
      </c>
      <c r="AR99" s="24" t="str">
        <f>IF($B99="","",'3 INPUT SAP DATA'!$U103*H99*0.024*Data!I$18*(100%+Data!$B$152))</f>
        <v/>
      </c>
      <c r="AS99" s="24" t="str">
        <f>IF($B99="","",'3 INPUT SAP DATA'!$U103*I99*0.024*Data!J$18*(100%+Data!$B$152))</f>
        <v/>
      </c>
      <c r="AT99" s="24" t="str">
        <f>IF($B99="","",'3 INPUT SAP DATA'!$U103*J99*0.024*Data!K$18*(100%+Data!$B$152))</f>
        <v/>
      </c>
      <c r="AU99" s="24" t="str">
        <f>IF($B99="","",'3 INPUT SAP DATA'!$U103*K99*0.024*Data!L$18*(100%+Data!$B$152))</f>
        <v/>
      </c>
      <c r="AV99" s="24" t="str">
        <f>IF($B99="","",'3 INPUT SAP DATA'!$U103*L99*0.024*Data!M$18*(100%+Data!$B$152))</f>
        <v/>
      </c>
      <c r="AW99" s="24" t="str">
        <f>IF($B99="","",'3 INPUT SAP DATA'!$U103*M99*0.024*Data!N$18*(100%+Data!$B$152))</f>
        <v/>
      </c>
      <c r="AX99" s="24" t="str">
        <f>IF($B99="","",'3 INPUT SAP DATA'!$U103*N99*0.024*Data!O$18*(100%+Data!$B$152))</f>
        <v/>
      </c>
      <c r="AY99" s="24" t="str">
        <f>IF($B99="","",'3 INPUT SAP DATA'!V103*0.024*Data!D$18*Utilisation!BK99)</f>
        <v/>
      </c>
      <c r="AZ99" s="24" t="str">
        <f>IF($B99="","",'3 INPUT SAP DATA'!W103*0.024*Data!E$18*Utilisation!BL99)</f>
        <v/>
      </c>
      <c r="BA99" s="24" t="str">
        <f>IF($B99="","",'3 INPUT SAP DATA'!X103*0.024*Data!F$18*Utilisation!BM99)</f>
        <v/>
      </c>
      <c r="BB99" s="24" t="str">
        <f>IF($B99="","",'3 INPUT SAP DATA'!Y103*0.024*Data!G$18*Utilisation!BN99)</f>
        <v/>
      </c>
      <c r="BC99" s="24" t="str">
        <f>IF($B99="","",'3 INPUT SAP DATA'!Z103*0.024*Data!H$18*Utilisation!BO99)</f>
        <v/>
      </c>
      <c r="BD99" s="24" t="str">
        <f>IF($B99="","",'3 INPUT SAP DATA'!AA103*0.024*Data!I$18*Utilisation!BP99)</f>
        <v/>
      </c>
      <c r="BE99" s="24" t="str">
        <f>IF($B99="","",'3 INPUT SAP DATA'!AB103*0.024*Data!J$18*Utilisation!BQ99)</f>
        <v/>
      </c>
      <c r="BF99" s="24" t="str">
        <f>IF($B99="","",'3 INPUT SAP DATA'!AC103*0.024*Data!K$18*Utilisation!BR99)</f>
        <v/>
      </c>
      <c r="BG99" s="24" t="str">
        <f>IF($B99="","",'3 INPUT SAP DATA'!AD103*0.024*Data!L$18*Utilisation!BS99)</f>
        <v/>
      </c>
      <c r="BH99" s="24" t="str">
        <f>IF($B99="","",'3 INPUT SAP DATA'!AE103*0.024*Data!M$18*Utilisation!BT99)</f>
        <v/>
      </c>
      <c r="BI99" s="24" t="str">
        <f>IF($B99="","",'3 INPUT SAP DATA'!AF103*0.024*Data!N$18*Utilisation!BU99)</f>
        <v/>
      </c>
      <c r="BJ99" s="24" t="str">
        <f>IF($B99="","",'3 INPUT SAP DATA'!AG103*0.024*Data!O$18*Utilisation!BV99)</f>
        <v/>
      </c>
      <c r="BK99" s="24" t="str">
        <f>IF($B99="","",IHG!CI100*0.024*Data!D$18*Utilisation!BK99)</f>
        <v/>
      </c>
      <c r="BL99" s="24" t="str">
        <f>IF($B99="","",IHG!CJ100*0.024*Data!E$18*Utilisation!BL99)</f>
        <v/>
      </c>
      <c r="BM99" s="24" t="str">
        <f>IF($B99="","",IHG!CK100*0.024*Data!F$18*Utilisation!BM99)</f>
        <v/>
      </c>
      <c r="BN99" s="24" t="str">
        <f>IF($B99="","",IHG!CL100*0.024*Data!G$18*Utilisation!BN99)</f>
        <v/>
      </c>
      <c r="BO99" s="24" t="str">
        <f>IF($B99="","",IHG!CM100*0.024*Data!H$18*Utilisation!BO99)</f>
        <v/>
      </c>
      <c r="BP99" s="24" t="str">
        <f>IF($B99="","",IHG!CN100*0.024*Data!I$18*Utilisation!BP99)</f>
        <v/>
      </c>
      <c r="BQ99" s="24" t="str">
        <f>IF($B99="","",IHG!CO100*0.024*Data!J$18*Utilisation!BQ99)</f>
        <v/>
      </c>
      <c r="BR99" s="24" t="str">
        <f>IF($B99="","",IHG!CP100*0.024*Data!K$18*Utilisation!BR99)</f>
        <v/>
      </c>
      <c r="BS99" s="24" t="str">
        <f>IF($B99="","",IHG!CQ100*0.024*Data!L$18*Utilisation!BS99)</f>
        <v/>
      </c>
      <c r="BT99" s="24" t="str">
        <f>IF($B99="","",IHG!CR100*0.024*Data!M$18*Utilisation!BT99)</f>
        <v/>
      </c>
      <c r="BU99" s="24" t="str">
        <f>IF($B99="","",IHG!CS100*0.024*Data!N$18*Utilisation!BU99)</f>
        <v/>
      </c>
      <c r="BV99" s="24" t="str">
        <f>IF($B99="","",IHG!CT100*0.024*Data!O$18*Utilisation!BV99)</f>
        <v/>
      </c>
      <c r="BW99" s="24" t="str">
        <f t="shared" si="206"/>
        <v/>
      </c>
      <c r="BX99" s="24" t="str">
        <f t="shared" si="207"/>
        <v/>
      </c>
      <c r="BY99" s="24" t="str">
        <f t="shared" si="208"/>
        <v/>
      </c>
      <c r="BZ99" s="24" t="str">
        <f t="shared" si="209"/>
        <v/>
      </c>
      <c r="CA99" s="24" t="str">
        <f t="shared" si="210"/>
        <v/>
      </c>
      <c r="CB99" s="24" t="str">
        <f t="shared" si="211"/>
        <v/>
      </c>
      <c r="CC99" s="24" t="str">
        <f t="shared" si="212"/>
        <v/>
      </c>
      <c r="CD99" s="24" t="str">
        <f t="shared" si="213"/>
        <v/>
      </c>
      <c r="CE99" s="24" t="str">
        <f t="shared" si="214"/>
        <v/>
      </c>
      <c r="CF99" s="24" t="str">
        <f t="shared" si="215"/>
        <v/>
      </c>
      <c r="CG99" s="24" t="str">
        <f t="shared" si="216"/>
        <v/>
      </c>
      <c r="CH99" s="24" t="str">
        <f t="shared" si="217"/>
        <v/>
      </c>
      <c r="CI99" s="36"/>
      <c r="CJ99" s="85" t="str">
        <f>IF($B99="","",IF(BW99&lt;(SUM($BW99:$CH99)*Data!$B$170),Data!$B$171,100%))</f>
        <v/>
      </c>
      <c r="CK99" s="85" t="str">
        <f>IF($B99="","",IF(BX99&lt;(SUM($BW99:$CH99)*Data!$B$170),Data!$B$171,100%))</f>
        <v/>
      </c>
      <c r="CL99" s="85" t="str">
        <f>IF($B99="","",IF(BY99&lt;(SUM($BW99:$CH99)*Data!$B$170),Data!$B$171,100%))</f>
        <v/>
      </c>
      <c r="CM99" s="85" t="str">
        <f>IF($B99="","",IF(BZ99&lt;(SUM($BW99:$CH99)*Data!$B$170),Data!$B$171,100%))</f>
        <v/>
      </c>
      <c r="CN99" s="85" t="str">
        <f>IF($B99="","",IF(CA99&lt;(SUM($BW99:$CH99)*Data!$B$170),Data!$B$171,100%))</f>
        <v/>
      </c>
      <c r="CO99" s="85" t="str">
        <f>IF($B99="","",IF(CB99&lt;(SUM($BW99:$CH99)*Data!$B$170),Data!$B$171,100%))</f>
        <v/>
      </c>
      <c r="CP99" s="85" t="str">
        <f>IF($B99="","",IF(CC99&lt;(SUM($BW99:$CH99)*Data!$B$170),Data!$B$171,100%))</f>
        <v/>
      </c>
      <c r="CQ99" s="85" t="str">
        <f>IF($B99="","",IF(CD99&lt;(SUM($BW99:$CH99)*Data!$B$170),Data!$B$171,100%))</f>
        <v/>
      </c>
      <c r="CR99" s="85" t="str">
        <f>IF($B99="","",IF(CE99&lt;(SUM($BW99:$CH99)*Data!$B$170),Data!$B$171,100%))</f>
        <v/>
      </c>
      <c r="CS99" s="85" t="str">
        <f>IF($B99="","",IF(CF99&lt;(SUM($BW99:$CH99)*Data!$B$170),Data!$B$171,100%))</f>
        <v/>
      </c>
      <c r="CT99" s="85" t="str">
        <f>IF($B99="","",IF(CG99&lt;(SUM($BW99:$CH99)*Data!$B$170),Data!$B$171,100%))</f>
        <v/>
      </c>
      <c r="CU99" s="85" t="str">
        <f>IF($B99="","",IF(CH99&lt;(SUM($BW99:$CH99)*Data!$B$170),Data!$B$171,100%))</f>
        <v/>
      </c>
      <c r="CV99" s="39"/>
      <c r="CW99" s="24" t="str">
        <f t="shared" si="218"/>
        <v/>
      </c>
      <c r="CX99" s="24" t="str">
        <f t="shared" si="219"/>
        <v/>
      </c>
      <c r="CY99" s="24" t="str">
        <f t="shared" si="220"/>
        <v/>
      </c>
      <c r="CZ99" s="24" t="str">
        <f t="shared" si="221"/>
        <v/>
      </c>
      <c r="DA99" s="24" t="str">
        <f t="shared" si="222"/>
        <v/>
      </c>
      <c r="DB99" s="24" t="str">
        <f t="shared" si="223"/>
        <v/>
      </c>
      <c r="DC99" s="24" t="str">
        <f t="shared" si="224"/>
        <v/>
      </c>
      <c r="DD99" s="24" t="str">
        <f t="shared" si="225"/>
        <v/>
      </c>
      <c r="DE99" s="24" t="str">
        <f t="shared" si="226"/>
        <v/>
      </c>
      <c r="DF99" s="24" t="str">
        <f t="shared" si="227"/>
        <v/>
      </c>
      <c r="DG99" s="24" t="str">
        <f t="shared" si="228"/>
        <v/>
      </c>
      <c r="DH99" s="24" t="str">
        <f t="shared" si="229"/>
        <v/>
      </c>
      <c r="DI99" s="24" t="str">
        <f t="shared" si="230"/>
        <v/>
      </c>
      <c r="DJ99" s="24" t="str">
        <f t="shared" si="231"/>
        <v/>
      </c>
      <c r="DK99" s="24" t="str">
        <f t="shared" si="232"/>
        <v/>
      </c>
      <c r="DL99" s="24" t="str">
        <f t="shared" si="233"/>
        <v/>
      </c>
      <c r="DM99" s="24" t="str">
        <f t="shared" si="234"/>
        <v/>
      </c>
      <c r="DN99" s="24" t="str">
        <f t="shared" si="235"/>
        <v/>
      </c>
      <c r="DO99" s="24" t="str">
        <f t="shared" si="236"/>
        <v/>
      </c>
      <c r="DP99" s="24" t="str">
        <f t="shared" si="237"/>
        <v/>
      </c>
      <c r="DQ99" s="24" t="str">
        <f t="shared" si="238"/>
        <v/>
      </c>
      <c r="DR99" s="24" t="str">
        <f t="shared" si="239"/>
        <v/>
      </c>
      <c r="DS99" s="24" t="str">
        <f t="shared" si="240"/>
        <v/>
      </c>
      <c r="DT99" s="24" t="str">
        <f t="shared" si="241"/>
        <v/>
      </c>
      <c r="DU99" s="24" t="str">
        <f t="shared" si="242"/>
        <v/>
      </c>
      <c r="DV99" s="24" t="str">
        <f t="shared" si="243"/>
        <v/>
      </c>
      <c r="DW99" s="24" t="str">
        <f t="shared" si="244"/>
        <v/>
      </c>
      <c r="DX99" s="24" t="str">
        <f t="shared" si="245"/>
        <v/>
      </c>
      <c r="DY99" s="24" t="str">
        <f t="shared" si="246"/>
        <v/>
      </c>
      <c r="DZ99" s="24" t="str">
        <f t="shared" si="247"/>
        <v/>
      </c>
      <c r="EA99" s="24" t="str">
        <f t="shared" si="248"/>
        <v/>
      </c>
      <c r="EB99" s="24" t="str">
        <f t="shared" si="249"/>
        <v/>
      </c>
      <c r="EC99" s="24" t="str">
        <f t="shared" si="250"/>
        <v/>
      </c>
      <c r="ED99" s="24" t="str">
        <f t="shared" si="251"/>
        <v/>
      </c>
      <c r="EE99" s="24" t="str">
        <f t="shared" si="252"/>
        <v/>
      </c>
      <c r="EF99" s="24" t="str">
        <f t="shared" si="253"/>
        <v/>
      </c>
      <c r="EG99" s="24" t="str">
        <f t="shared" si="256"/>
        <v/>
      </c>
      <c r="EH99" s="24" t="str">
        <f t="shared" si="257"/>
        <v/>
      </c>
      <c r="EI99" s="85" t="str">
        <f t="shared" si="169"/>
        <v/>
      </c>
      <c r="EJ99" s="85" t="str">
        <f>IF($B99="","",MAX(0,EI99-Data!$B$166))</f>
        <v/>
      </c>
      <c r="EK99" s="88" t="str">
        <f>IF($B99="","",IF($EJ99&gt;0,
AY99*($EG99*Data!$B$166/$EH99),
AY99))</f>
        <v/>
      </c>
      <c r="EL99" s="88" t="str">
        <f>IF($B99="","",IF($EJ99&gt;0,
AZ99*($EG99*Data!$B$166/$EH99),
AZ99))</f>
        <v/>
      </c>
      <c r="EM99" s="88" t="str">
        <f>IF($B99="","",IF($EJ99&gt;0,
BA99*($EG99*Data!$B$166/$EH99),
BA99))</f>
        <v/>
      </c>
      <c r="EN99" s="88" t="str">
        <f>IF($B99="","",IF($EJ99&gt;0,
BB99*($EG99*Data!$B$166/$EH99),
BB99))</f>
        <v/>
      </c>
      <c r="EO99" s="88" t="str">
        <f>IF($B99="","",IF($EJ99&gt;0,
BC99*($EG99*Data!$B$166/$EH99),
BC99))</f>
        <v/>
      </c>
      <c r="EP99" s="88" t="str">
        <f>IF($B99="","",IF($EJ99&gt;0,
BD99*($EG99*Data!$B$166/$EH99),
BD99))</f>
        <v/>
      </c>
      <c r="EQ99" s="88" t="str">
        <f>IF($B99="","",IF($EJ99&gt;0,
BE99*($EG99*Data!$B$166/$EH99),
BE99))</f>
        <v/>
      </c>
      <c r="ER99" s="88" t="str">
        <f>IF($B99="","",IF($EJ99&gt;0,
BF99*($EG99*Data!$B$166/$EH99),
BF99))</f>
        <v/>
      </c>
      <c r="ES99" s="88" t="str">
        <f>IF($B99="","",IF($EJ99&gt;0,
BG99*($EG99*Data!$B$166/$EH99),
BG99))</f>
        <v/>
      </c>
      <c r="ET99" s="88" t="str">
        <f>IF($B99="","",IF($EJ99&gt;0,
BH99*($EG99*Data!$B$166/$EH99),
BH99))</f>
        <v/>
      </c>
      <c r="EU99" s="88" t="str">
        <f>IF($B99="","",IF($EJ99&gt;0,
BI99*($EG99*Data!$B$166/$EH99),
BI99))</f>
        <v/>
      </c>
      <c r="EV99" s="88" t="str">
        <f>IF($B99="","",IF($EJ99&gt;0,
BJ99*($EG99*Data!$B$166/$EH99),
BJ99))</f>
        <v/>
      </c>
      <c r="EW99" s="88" t="str">
        <f t="shared" si="254"/>
        <v/>
      </c>
      <c r="EX99" s="85" t="str">
        <f t="shared" si="255"/>
        <v/>
      </c>
      <c r="EY99" s="24" t="str">
        <f t="shared" si="170"/>
        <v/>
      </c>
      <c r="EZ99" s="24" t="str">
        <f t="shared" si="171"/>
        <v/>
      </c>
      <c r="FA99" s="24" t="str">
        <f t="shared" si="172"/>
        <v/>
      </c>
      <c r="FB99" s="24" t="str">
        <f t="shared" si="173"/>
        <v/>
      </c>
      <c r="FC99" s="24" t="str">
        <f t="shared" si="174"/>
        <v/>
      </c>
      <c r="FD99" s="24" t="str">
        <f t="shared" si="175"/>
        <v/>
      </c>
      <c r="FE99" s="24" t="str">
        <f t="shared" si="176"/>
        <v/>
      </c>
      <c r="FF99" s="24" t="str">
        <f t="shared" si="177"/>
        <v/>
      </c>
      <c r="FG99" s="24" t="str">
        <f t="shared" si="178"/>
        <v/>
      </c>
      <c r="FH99" s="24" t="str">
        <f t="shared" si="179"/>
        <v/>
      </c>
      <c r="FI99" s="24" t="str">
        <f t="shared" si="180"/>
        <v/>
      </c>
      <c r="FJ99" s="24" t="str">
        <f t="shared" si="181"/>
        <v/>
      </c>
      <c r="FK99" s="24" t="str">
        <f t="shared" si="182"/>
        <v/>
      </c>
      <c r="FL99" s="24" t="str">
        <f t="shared" si="183"/>
        <v/>
      </c>
      <c r="FM99" s="24" t="str">
        <f t="shared" si="184"/>
        <v/>
      </c>
      <c r="FN99" s="24" t="str">
        <f t="shared" si="185"/>
        <v/>
      </c>
      <c r="FO99" s="24" t="str">
        <f t="shared" si="186"/>
        <v/>
      </c>
      <c r="FP99" s="24" t="str">
        <f t="shared" si="187"/>
        <v/>
      </c>
      <c r="FQ99" s="24" t="str">
        <f t="shared" si="188"/>
        <v/>
      </c>
      <c r="FR99" s="24" t="str">
        <f t="shared" si="189"/>
        <v/>
      </c>
      <c r="FS99" s="24" t="str">
        <f t="shared" si="190"/>
        <v/>
      </c>
      <c r="FT99" s="24" t="str">
        <f t="shared" si="191"/>
        <v/>
      </c>
      <c r="FU99" s="24" t="str">
        <f t="shared" si="192"/>
        <v/>
      </c>
      <c r="FV99" s="24" t="str">
        <f t="shared" si="193"/>
        <v/>
      </c>
      <c r="FW99" s="24" t="str">
        <f t="shared" si="194"/>
        <v/>
      </c>
      <c r="FX99" s="24" t="str">
        <f t="shared" si="195"/>
        <v/>
      </c>
      <c r="FY99" s="24" t="str">
        <f t="shared" si="196"/>
        <v/>
      </c>
      <c r="FZ99" s="24" t="str">
        <f t="shared" si="197"/>
        <v/>
      </c>
      <c r="GA99" s="24" t="str">
        <f t="shared" si="198"/>
        <v/>
      </c>
      <c r="GB99" s="24" t="str">
        <f t="shared" si="199"/>
        <v/>
      </c>
      <c r="GC99" s="24" t="str">
        <f t="shared" si="200"/>
        <v/>
      </c>
      <c r="GD99" s="24" t="str">
        <f t="shared" si="201"/>
        <v/>
      </c>
      <c r="GE99" s="24" t="str">
        <f t="shared" si="202"/>
        <v/>
      </c>
      <c r="GF99" s="24" t="str">
        <f t="shared" si="203"/>
        <v/>
      </c>
      <c r="GG99" s="24" t="str">
        <f t="shared" si="204"/>
        <v/>
      </c>
      <c r="GH99" s="24" t="str">
        <f t="shared" si="205"/>
        <v/>
      </c>
    </row>
    <row r="100" spans="2:190" s="17" customFormat="1" ht="19.899999999999999" customHeight="1">
      <c r="B100" s="16" t="str">
        <f>IF('3 INPUT SAP DATA'!H104="","",'3 INPUT SAP DATA'!H104)</f>
        <v/>
      </c>
      <c r="C100" s="176" t="str">
        <f>IF($B100="", "", Data!D$22 - INDEX(SAP10TableU1, MATCH('3 INPUT SAP DATA'!$C$6, Data!$C$26:$C$47, 0), MATCH(SHD!BW$8, Data!$D$25:$O$25, 0)))</f>
        <v/>
      </c>
      <c r="D100" s="176" t="str">
        <f>IF($B100="", "", Data!E$22 - INDEX(SAP10TableU1, MATCH('3 INPUT SAP DATA'!$C$6, Data!$C$26:$C$47, 0), MATCH(SHD!BX$8, Data!$D$25:$O$25, 0)))</f>
        <v/>
      </c>
      <c r="E100" s="176" t="str">
        <f>IF($B100="", "", Data!F$22 - INDEX(SAP10TableU1, MATCH('3 INPUT SAP DATA'!$C$6, Data!$C$26:$C$47, 0), MATCH(SHD!BY$8, Data!$D$25:$O$25, 0)))</f>
        <v/>
      </c>
      <c r="F100" s="176" t="str">
        <f>IF($B100="", "", Data!G$22 - INDEX(SAP10TableU1, MATCH('3 INPUT SAP DATA'!$C$6, Data!$C$26:$C$47, 0), MATCH(SHD!BZ$8, Data!$D$25:$O$25, 0)))</f>
        <v/>
      </c>
      <c r="G100" s="176" t="str">
        <f>IF($B100="", "", Data!H$22 - INDEX(SAP10TableU1, MATCH('3 INPUT SAP DATA'!$C$6, Data!$C$26:$C$47, 0), MATCH(SHD!CA$8, Data!$D$25:$O$25, 0)))</f>
        <v/>
      </c>
      <c r="H100" s="176" t="str">
        <f>IF($B100="", "", Data!I$22 - INDEX(SAP10TableU1, MATCH('3 INPUT SAP DATA'!$C$6, Data!$C$26:$C$47, 0), MATCH(SHD!CB$8, Data!$D$25:$O$25, 0)))</f>
        <v/>
      </c>
      <c r="I100" s="176" t="str">
        <f>IF($B100="", "", Data!J$22 - INDEX(SAP10TableU1, MATCH('3 INPUT SAP DATA'!$C$6, Data!$C$26:$C$47, 0), MATCH(SHD!CC$8, Data!$D$25:$O$25, 0)))</f>
        <v/>
      </c>
      <c r="J100" s="176" t="str">
        <f>IF($B100="", "", Data!K$22 - INDEX(SAP10TableU1, MATCH('3 INPUT SAP DATA'!$C$6, Data!$C$26:$C$47, 0), MATCH(SHD!CD$8, Data!$D$25:$O$25, 0)))</f>
        <v/>
      </c>
      <c r="K100" s="176" t="str">
        <f>IF($B100="", "", Data!L$22 - INDEX(SAP10TableU1, MATCH('3 INPUT SAP DATA'!$C$6, Data!$C$26:$C$47, 0), MATCH(SHD!CE$8, Data!$D$25:$O$25, 0)))</f>
        <v/>
      </c>
      <c r="L100" s="176" t="str">
        <f>IF($B100="", "", Data!M$22 - INDEX(SAP10TableU1, MATCH('3 INPUT SAP DATA'!$C$6, Data!$C$26:$C$47, 0), MATCH(SHD!CF$8, Data!$D$25:$O$25, 0)))</f>
        <v/>
      </c>
      <c r="M100" s="176" t="str">
        <f>IF($B100="", "", Data!N$22 - INDEX(SAP10TableU1, MATCH('3 INPUT SAP DATA'!$C$6, Data!$C$26:$C$47, 0), MATCH(SHD!CG$8, Data!$D$25:$O$25, 0)))</f>
        <v/>
      </c>
      <c r="N100" s="176" t="str">
        <f>IF($B100="", "", Data!O$22 - INDEX(SAP10TableU1, MATCH('3 INPUT SAP DATA'!$C$6, Data!$C$26:$C$47, 0), MATCH(SHD!CH$8, Data!$D$25:$O$25, 0)))</f>
        <v/>
      </c>
      <c r="O100" s="24" t="str">
        <f>IF($B100="","",'Infiltration &amp; Ventilation'!H100*0.33*'Infiltration &amp; Ventilation'!$D100*C100*0.024*Data!D$18)</f>
        <v/>
      </c>
      <c r="P100" s="24" t="str">
        <f>IF($B100="","",'Infiltration &amp; Ventilation'!I100*0.33*'Infiltration &amp; Ventilation'!$D100*D100*0.024*Data!E$18)</f>
        <v/>
      </c>
      <c r="Q100" s="24" t="str">
        <f>IF($B100="","",'Infiltration &amp; Ventilation'!J100*0.33*'Infiltration &amp; Ventilation'!$D100*E100*0.024*Data!F$18)</f>
        <v/>
      </c>
      <c r="R100" s="24" t="str">
        <f>IF($B100="","",'Infiltration &amp; Ventilation'!K100*0.33*'Infiltration &amp; Ventilation'!$D100*F100*0.024*Data!G$18)</f>
        <v/>
      </c>
      <c r="S100" s="24" t="str">
        <f>IF($B100="","",'Infiltration &amp; Ventilation'!L100*0.33*'Infiltration &amp; Ventilation'!$D100*G100*0.024*Data!H$18)</f>
        <v/>
      </c>
      <c r="T100" s="24" t="str">
        <f>IF($B100="","",'Infiltration &amp; Ventilation'!M100*0.33*'Infiltration &amp; Ventilation'!$D100*H100*0.024*Data!I$18)</f>
        <v/>
      </c>
      <c r="U100" s="24" t="str">
        <f>IF($B100="","",'Infiltration &amp; Ventilation'!N100*0.33*'Infiltration &amp; Ventilation'!$D100*I100*0.024*Data!J$18)</f>
        <v/>
      </c>
      <c r="V100" s="24" t="str">
        <f>IF($B100="","",'Infiltration &amp; Ventilation'!O100*0.33*'Infiltration &amp; Ventilation'!$D100*J100*0.024*Data!K$18)</f>
        <v/>
      </c>
      <c r="W100" s="24" t="str">
        <f>IF($B100="","",'Infiltration &amp; Ventilation'!P100*0.33*'Infiltration &amp; Ventilation'!$D100*K100*0.024*Data!L$18)</f>
        <v/>
      </c>
      <c r="X100" s="24" t="str">
        <f>IF($B100="","",'Infiltration &amp; Ventilation'!Q100*0.33*'Infiltration &amp; Ventilation'!$D100*L100*0.024*Data!M$18)</f>
        <v/>
      </c>
      <c r="Y100" s="24" t="str">
        <f>IF($B100="","",'Infiltration &amp; Ventilation'!R100*0.33*'Infiltration &amp; Ventilation'!$D100*M100*0.024*Data!N$18)</f>
        <v/>
      </c>
      <c r="Z100" s="24" t="str">
        <f>IF($B100="","",'Infiltration &amp; Ventilation'!S100*0.33*'Infiltration &amp; Ventilation'!$D100*N100*0.024*Data!O$18)</f>
        <v/>
      </c>
      <c r="AA100" s="24" t="str">
        <f>IF($B100="","",'Infiltration &amp; Ventilation'!T100*0.33*'Infiltration &amp; Ventilation'!$D100*C100*0.024*Data!D$18*(100%+Data!$B$162))</f>
        <v/>
      </c>
      <c r="AB100" s="24" t="str">
        <f>IF($B100="","",'Infiltration &amp; Ventilation'!U100*0.33*'Infiltration &amp; Ventilation'!$D100*D100*0.024*Data!E$18*(100%+Data!$B$162))</f>
        <v/>
      </c>
      <c r="AC100" s="24" t="str">
        <f>IF($B100="","",'Infiltration &amp; Ventilation'!V100*0.33*'Infiltration &amp; Ventilation'!$D100*E100*0.024*Data!F$18*(100%+Data!$B$162))</f>
        <v/>
      </c>
      <c r="AD100" s="24" t="str">
        <f>IF($B100="","",'Infiltration &amp; Ventilation'!W100*0.33*'Infiltration &amp; Ventilation'!$D100*F100*0.024*Data!G$18*(100%+Data!$B$162))</f>
        <v/>
      </c>
      <c r="AE100" s="24" t="str">
        <f>IF($B100="","",'Infiltration &amp; Ventilation'!X100*0.33*'Infiltration &amp; Ventilation'!$D100*G100*0.024*Data!H$18*(100%+Data!$B$162))</f>
        <v/>
      </c>
      <c r="AF100" s="24" t="str">
        <f>IF($B100="","",'Infiltration &amp; Ventilation'!Y100*0.33*'Infiltration &amp; Ventilation'!$D100*H100*0.024*Data!I$18*(100%+Data!$B$162))</f>
        <v/>
      </c>
      <c r="AG100" s="24" t="str">
        <f>IF($B100="","",'Infiltration &amp; Ventilation'!Z100*0.33*'Infiltration &amp; Ventilation'!$D100*I100*0.024*Data!J$18*(100%+Data!$B$162))</f>
        <v/>
      </c>
      <c r="AH100" s="24" t="str">
        <f>IF($B100="","",'Infiltration &amp; Ventilation'!AA100*0.33*'Infiltration &amp; Ventilation'!$D100*J100*0.024*Data!K$18*(100%+Data!$B$162))</f>
        <v/>
      </c>
      <c r="AI100" s="24" t="str">
        <f>IF($B100="","",'Infiltration &amp; Ventilation'!AB100*0.33*'Infiltration &amp; Ventilation'!$D100*K100*0.024*Data!L$18*(100%+Data!$B$162))</f>
        <v/>
      </c>
      <c r="AJ100" s="24" t="str">
        <f>IF($B100="","",'Infiltration &amp; Ventilation'!AC100*0.33*'Infiltration &amp; Ventilation'!$D100*L100*0.024*Data!M$18*(100%+Data!$B$162))</f>
        <v/>
      </c>
      <c r="AK100" s="24" t="str">
        <f>IF($B100="","",'Infiltration &amp; Ventilation'!AD100*0.33*'Infiltration &amp; Ventilation'!$D100*M100*0.024*Data!N$18*(100%+Data!$B$162))</f>
        <v/>
      </c>
      <c r="AL100" s="24" t="str">
        <f>IF($B100="","",'Infiltration &amp; Ventilation'!AE100*0.33*'Infiltration &amp; Ventilation'!$D100*N100*0.024*Data!O$18*(100%+Data!$B$162))</f>
        <v/>
      </c>
      <c r="AM100" s="24" t="str">
        <f>IF($B100="","",'3 INPUT SAP DATA'!$U104*C100*0.024*Data!D$18*(100%+Data!$B$152))</f>
        <v/>
      </c>
      <c r="AN100" s="24" t="str">
        <f>IF($B100="","",'3 INPUT SAP DATA'!$U104*D100*0.024*Data!E$18*(100%+Data!$B$152))</f>
        <v/>
      </c>
      <c r="AO100" s="24" t="str">
        <f>IF($B100="","",'3 INPUT SAP DATA'!$U104*E100*0.024*Data!F$18*(100%+Data!$B$152))</f>
        <v/>
      </c>
      <c r="AP100" s="24" t="str">
        <f>IF($B100="","",'3 INPUT SAP DATA'!$U104*F100*0.024*Data!G$18*(100%+Data!$B$152))</f>
        <v/>
      </c>
      <c r="AQ100" s="24" t="str">
        <f>IF($B100="","",'3 INPUT SAP DATA'!$U104*G100*0.024*Data!H$18*(100%+Data!$B$152))</f>
        <v/>
      </c>
      <c r="AR100" s="24" t="str">
        <f>IF($B100="","",'3 INPUT SAP DATA'!$U104*H100*0.024*Data!I$18*(100%+Data!$B$152))</f>
        <v/>
      </c>
      <c r="AS100" s="24" t="str">
        <f>IF($B100="","",'3 INPUT SAP DATA'!$U104*I100*0.024*Data!J$18*(100%+Data!$B$152))</f>
        <v/>
      </c>
      <c r="AT100" s="24" t="str">
        <f>IF($B100="","",'3 INPUT SAP DATA'!$U104*J100*0.024*Data!K$18*(100%+Data!$B$152))</f>
        <v/>
      </c>
      <c r="AU100" s="24" t="str">
        <f>IF($B100="","",'3 INPUT SAP DATA'!$U104*K100*0.024*Data!L$18*(100%+Data!$B$152))</f>
        <v/>
      </c>
      <c r="AV100" s="24" t="str">
        <f>IF($B100="","",'3 INPUT SAP DATA'!$U104*L100*0.024*Data!M$18*(100%+Data!$B$152))</f>
        <v/>
      </c>
      <c r="AW100" s="24" t="str">
        <f>IF($B100="","",'3 INPUT SAP DATA'!$U104*M100*0.024*Data!N$18*(100%+Data!$B$152))</f>
        <v/>
      </c>
      <c r="AX100" s="24" t="str">
        <f>IF($B100="","",'3 INPUT SAP DATA'!$U104*N100*0.024*Data!O$18*(100%+Data!$B$152))</f>
        <v/>
      </c>
      <c r="AY100" s="24" t="str">
        <f>IF($B100="","",'3 INPUT SAP DATA'!V104*0.024*Data!D$18*Utilisation!BK100)</f>
        <v/>
      </c>
      <c r="AZ100" s="24" t="str">
        <f>IF($B100="","",'3 INPUT SAP DATA'!W104*0.024*Data!E$18*Utilisation!BL100)</f>
        <v/>
      </c>
      <c r="BA100" s="24" t="str">
        <f>IF($B100="","",'3 INPUT SAP DATA'!X104*0.024*Data!F$18*Utilisation!BM100)</f>
        <v/>
      </c>
      <c r="BB100" s="24" t="str">
        <f>IF($B100="","",'3 INPUT SAP DATA'!Y104*0.024*Data!G$18*Utilisation!BN100)</f>
        <v/>
      </c>
      <c r="BC100" s="24" t="str">
        <f>IF($B100="","",'3 INPUT SAP DATA'!Z104*0.024*Data!H$18*Utilisation!BO100)</f>
        <v/>
      </c>
      <c r="BD100" s="24" t="str">
        <f>IF($B100="","",'3 INPUT SAP DATA'!AA104*0.024*Data!I$18*Utilisation!BP100)</f>
        <v/>
      </c>
      <c r="BE100" s="24" t="str">
        <f>IF($B100="","",'3 INPUT SAP DATA'!AB104*0.024*Data!J$18*Utilisation!BQ100)</f>
        <v/>
      </c>
      <c r="BF100" s="24" t="str">
        <f>IF($B100="","",'3 INPUT SAP DATA'!AC104*0.024*Data!K$18*Utilisation!BR100)</f>
        <v/>
      </c>
      <c r="BG100" s="24" t="str">
        <f>IF($B100="","",'3 INPUT SAP DATA'!AD104*0.024*Data!L$18*Utilisation!BS100)</f>
        <v/>
      </c>
      <c r="BH100" s="24" t="str">
        <f>IF($B100="","",'3 INPUT SAP DATA'!AE104*0.024*Data!M$18*Utilisation!BT100)</f>
        <v/>
      </c>
      <c r="BI100" s="24" t="str">
        <f>IF($B100="","",'3 INPUT SAP DATA'!AF104*0.024*Data!N$18*Utilisation!BU100)</f>
        <v/>
      </c>
      <c r="BJ100" s="24" t="str">
        <f>IF($B100="","",'3 INPUT SAP DATA'!AG104*0.024*Data!O$18*Utilisation!BV100)</f>
        <v/>
      </c>
      <c r="BK100" s="24" t="str">
        <f>IF($B100="","",IHG!CI101*0.024*Data!D$18*Utilisation!BK100)</f>
        <v/>
      </c>
      <c r="BL100" s="24" t="str">
        <f>IF($B100="","",IHG!CJ101*0.024*Data!E$18*Utilisation!BL100)</f>
        <v/>
      </c>
      <c r="BM100" s="24" t="str">
        <f>IF($B100="","",IHG!CK101*0.024*Data!F$18*Utilisation!BM100)</f>
        <v/>
      </c>
      <c r="BN100" s="24" t="str">
        <f>IF($B100="","",IHG!CL101*0.024*Data!G$18*Utilisation!BN100)</f>
        <v/>
      </c>
      <c r="BO100" s="24" t="str">
        <f>IF($B100="","",IHG!CM101*0.024*Data!H$18*Utilisation!BO100)</f>
        <v/>
      </c>
      <c r="BP100" s="24" t="str">
        <f>IF($B100="","",IHG!CN101*0.024*Data!I$18*Utilisation!BP100)</f>
        <v/>
      </c>
      <c r="BQ100" s="24" t="str">
        <f>IF($B100="","",IHG!CO101*0.024*Data!J$18*Utilisation!BQ100)</f>
        <v/>
      </c>
      <c r="BR100" s="24" t="str">
        <f>IF($B100="","",IHG!CP101*0.024*Data!K$18*Utilisation!BR100)</f>
        <v/>
      </c>
      <c r="BS100" s="24" t="str">
        <f>IF($B100="","",IHG!CQ101*0.024*Data!L$18*Utilisation!BS100)</f>
        <v/>
      </c>
      <c r="BT100" s="24" t="str">
        <f>IF($B100="","",IHG!CR101*0.024*Data!M$18*Utilisation!BT100)</f>
        <v/>
      </c>
      <c r="BU100" s="24" t="str">
        <f>IF($B100="","",IHG!CS101*0.024*Data!N$18*Utilisation!BU100)</f>
        <v/>
      </c>
      <c r="BV100" s="24" t="str">
        <f>IF($B100="","",IHG!CT101*0.024*Data!O$18*Utilisation!BV100)</f>
        <v/>
      </c>
      <c r="BW100" s="24" t="str">
        <f t="shared" si="206"/>
        <v/>
      </c>
      <c r="BX100" s="24" t="str">
        <f t="shared" si="207"/>
        <v/>
      </c>
      <c r="BY100" s="24" t="str">
        <f t="shared" si="208"/>
        <v/>
      </c>
      <c r="BZ100" s="24" t="str">
        <f t="shared" si="209"/>
        <v/>
      </c>
      <c r="CA100" s="24" t="str">
        <f t="shared" si="210"/>
        <v/>
      </c>
      <c r="CB100" s="24" t="str">
        <f t="shared" si="211"/>
        <v/>
      </c>
      <c r="CC100" s="24" t="str">
        <f t="shared" si="212"/>
        <v/>
      </c>
      <c r="CD100" s="24" t="str">
        <f t="shared" si="213"/>
        <v/>
      </c>
      <c r="CE100" s="24" t="str">
        <f t="shared" si="214"/>
        <v/>
      </c>
      <c r="CF100" s="24" t="str">
        <f t="shared" si="215"/>
        <v/>
      </c>
      <c r="CG100" s="24" t="str">
        <f t="shared" si="216"/>
        <v/>
      </c>
      <c r="CH100" s="24" t="str">
        <f t="shared" si="217"/>
        <v/>
      </c>
      <c r="CI100" s="36"/>
      <c r="CJ100" s="85" t="str">
        <f>IF($B100="","",IF(BW100&lt;(SUM($BW100:$CH100)*Data!$B$170),Data!$B$171,100%))</f>
        <v/>
      </c>
      <c r="CK100" s="85" t="str">
        <f>IF($B100="","",IF(BX100&lt;(SUM($BW100:$CH100)*Data!$B$170),Data!$B$171,100%))</f>
        <v/>
      </c>
      <c r="CL100" s="85" t="str">
        <f>IF($B100="","",IF(BY100&lt;(SUM($BW100:$CH100)*Data!$B$170),Data!$B$171,100%))</f>
        <v/>
      </c>
      <c r="CM100" s="85" t="str">
        <f>IF($B100="","",IF(BZ100&lt;(SUM($BW100:$CH100)*Data!$B$170),Data!$B$171,100%))</f>
        <v/>
      </c>
      <c r="CN100" s="85" t="str">
        <f>IF($B100="","",IF(CA100&lt;(SUM($BW100:$CH100)*Data!$B$170),Data!$B$171,100%))</f>
        <v/>
      </c>
      <c r="CO100" s="85" t="str">
        <f>IF($B100="","",IF(CB100&lt;(SUM($BW100:$CH100)*Data!$B$170),Data!$B$171,100%))</f>
        <v/>
      </c>
      <c r="CP100" s="85" t="str">
        <f>IF($B100="","",IF(CC100&lt;(SUM($BW100:$CH100)*Data!$B$170),Data!$B$171,100%))</f>
        <v/>
      </c>
      <c r="CQ100" s="85" t="str">
        <f>IF($B100="","",IF(CD100&lt;(SUM($BW100:$CH100)*Data!$B$170),Data!$B$171,100%))</f>
        <v/>
      </c>
      <c r="CR100" s="85" t="str">
        <f>IF($B100="","",IF(CE100&lt;(SUM($BW100:$CH100)*Data!$B$170),Data!$B$171,100%))</f>
        <v/>
      </c>
      <c r="CS100" s="85" t="str">
        <f>IF($B100="","",IF(CF100&lt;(SUM($BW100:$CH100)*Data!$B$170),Data!$B$171,100%))</f>
        <v/>
      </c>
      <c r="CT100" s="85" t="str">
        <f>IF($B100="","",IF(CG100&lt;(SUM($BW100:$CH100)*Data!$B$170),Data!$B$171,100%))</f>
        <v/>
      </c>
      <c r="CU100" s="85" t="str">
        <f>IF($B100="","",IF(CH100&lt;(SUM($BW100:$CH100)*Data!$B$170),Data!$B$171,100%))</f>
        <v/>
      </c>
      <c r="CV100" s="39"/>
      <c r="CW100" s="24" t="str">
        <f t="shared" si="218"/>
        <v/>
      </c>
      <c r="CX100" s="24" t="str">
        <f t="shared" si="219"/>
        <v/>
      </c>
      <c r="CY100" s="24" t="str">
        <f t="shared" si="220"/>
        <v/>
      </c>
      <c r="CZ100" s="24" t="str">
        <f t="shared" si="221"/>
        <v/>
      </c>
      <c r="DA100" s="24" t="str">
        <f t="shared" si="222"/>
        <v/>
      </c>
      <c r="DB100" s="24" t="str">
        <f t="shared" si="223"/>
        <v/>
      </c>
      <c r="DC100" s="24" t="str">
        <f t="shared" si="224"/>
        <v/>
      </c>
      <c r="DD100" s="24" t="str">
        <f t="shared" si="225"/>
        <v/>
      </c>
      <c r="DE100" s="24" t="str">
        <f t="shared" si="226"/>
        <v/>
      </c>
      <c r="DF100" s="24" t="str">
        <f t="shared" si="227"/>
        <v/>
      </c>
      <c r="DG100" s="24" t="str">
        <f t="shared" si="228"/>
        <v/>
      </c>
      <c r="DH100" s="24" t="str">
        <f t="shared" si="229"/>
        <v/>
      </c>
      <c r="DI100" s="24" t="str">
        <f t="shared" si="230"/>
        <v/>
      </c>
      <c r="DJ100" s="24" t="str">
        <f t="shared" si="231"/>
        <v/>
      </c>
      <c r="DK100" s="24" t="str">
        <f t="shared" si="232"/>
        <v/>
      </c>
      <c r="DL100" s="24" t="str">
        <f t="shared" si="233"/>
        <v/>
      </c>
      <c r="DM100" s="24" t="str">
        <f t="shared" si="234"/>
        <v/>
      </c>
      <c r="DN100" s="24" t="str">
        <f t="shared" si="235"/>
        <v/>
      </c>
      <c r="DO100" s="24" t="str">
        <f t="shared" si="236"/>
        <v/>
      </c>
      <c r="DP100" s="24" t="str">
        <f t="shared" si="237"/>
        <v/>
      </c>
      <c r="DQ100" s="24" t="str">
        <f t="shared" si="238"/>
        <v/>
      </c>
      <c r="DR100" s="24" t="str">
        <f t="shared" si="239"/>
        <v/>
      </c>
      <c r="DS100" s="24" t="str">
        <f t="shared" si="240"/>
        <v/>
      </c>
      <c r="DT100" s="24" t="str">
        <f t="shared" si="241"/>
        <v/>
      </c>
      <c r="DU100" s="24" t="str">
        <f t="shared" si="242"/>
        <v/>
      </c>
      <c r="DV100" s="24" t="str">
        <f t="shared" si="243"/>
        <v/>
      </c>
      <c r="DW100" s="24" t="str">
        <f t="shared" si="244"/>
        <v/>
      </c>
      <c r="DX100" s="24" t="str">
        <f t="shared" si="245"/>
        <v/>
      </c>
      <c r="DY100" s="24" t="str">
        <f t="shared" si="246"/>
        <v/>
      </c>
      <c r="DZ100" s="24" t="str">
        <f t="shared" si="247"/>
        <v/>
      </c>
      <c r="EA100" s="24" t="str">
        <f t="shared" si="248"/>
        <v/>
      </c>
      <c r="EB100" s="24" t="str">
        <f t="shared" si="249"/>
        <v/>
      </c>
      <c r="EC100" s="24" t="str">
        <f t="shared" si="250"/>
        <v/>
      </c>
      <c r="ED100" s="24" t="str">
        <f t="shared" si="251"/>
        <v/>
      </c>
      <c r="EE100" s="24" t="str">
        <f t="shared" si="252"/>
        <v/>
      </c>
      <c r="EF100" s="24" t="str">
        <f t="shared" si="253"/>
        <v/>
      </c>
      <c r="EG100" s="24" t="str">
        <f t="shared" si="256"/>
        <v/>
      </c>
      <c r="EH100" s="24" t="str">
        <f t="shared" si="257"/>
        <v/>
      </c>
      <c r="EI100" s="85" t="str">
        <f t="shared" si="169"/>
        <v/>
      </c>
      <c r="EJ100" s="85" t="str">
        <f>IF($B100="","",MAX(0,EI100-Data!$B$166))</f>
        <v/>
      </c>
      <c r="EK100" s="88" t="str">
        <f>IF($B100="","",IF($EJ100&gt;0,
AY100*($EG100*Data!$B$166/$EH100),
AY100))</f>
        <v/>
      </c>
      <c r="EL100" s="88" t="str">
        <f>IF($B100="","",IF($EJ100&gt;0,
AZ100*($EG100*Data!$B$166/$EH100),
AZ100))</f>
        <v/>
      </c>
      <c r="EM100" s="88" t="str">
        <f>IF($B100="","",IF($EJ100&gt;0,
BA100*($EG100*Data!$B$166/$EH100),
BA100))</f>
        <v/>
      </c>
      <c r="EN100" s="88" t="str">
        <f>IF($B100="","",IF($EJ100&gt;0,
BB100*($EG100*Data!$B$166/$EH100),
BB100))</f>
        <v/>
      </c>
      <c r="EO100" s="88" t="str">
        <f>IF($B100="","",IF($EJ100&gt;0,
BC100*($EG100*Data!$B$166/$EH100),
BC100))</f>
        <v/>
      </c>
      <c r="EP100" s="88" t="str">
        <f>IF($B100="","",IF($EJ100&gt;0,
BD100*($EG100*Data!$B$166/$EH100),
BD100))</f>
        <v/>
      </c>
      <c r="EQ100" s="88" t="str">
        <f>IF($B100="","",IF($EJ100&gt;0,
BE100*($EG100*Data!$B$166/$EH100),
BE100))</f>
        <v/>
      </c>
      <c r="ER100" s="88" t="str">
        <f>IF($B100="","",IF($EJ100&gt;0,
BF100*($EG100*Data!$B$166/$EH100),
BF100))</f>
        <v/>
      </c>
      <c r="ES100" s="88" t="str">
        <f>IF($B100="","",IF($EJ100&gt;0,
BG100*($EG100*Data!$B$166/$EH100),
BG100))</f>
        <v/>
      </c>
      <c r="ET100" s="88" t="str">
        <f>IF($B100="","",IF($EJ100&gt;0,
BH100*($EG100*Data!$B$166/$EH100),
BH100))</f>
        <v/>
      </c>
      <c r="EU100" s="88" t="str">
        <f>IF($B100="","",IF($EJ100&gt;0,
BI100*($EG100*Data!$B$166/$EH100),
BI100))</f>
        <v/>
      </c>
      <c r="EV100" s="88" t="str">
        <f>IF($B100="","",IF($EJ100&gt;0,
BJ100*($EG100*Data!$B$166/$EH100),
BJ100))</f>
        <v/>
      </c>
      <c r="EW100" s="88" t="str">
        <f t="shared" si="254"/>
        <v/>
      </c>
      <c r="EX100" s="85" t="str">
        <f t="shared" si="255"/>
        <v/>
      </c>
      <c r="EY100" s="24" t="str">
        <f t="shared" si="170"/>
        <v/>
      </c>
      <c r="EZ100" s="24" t="str">
        <f t="shared" si="171"/>
        <v/>
      </c>
      <c r="FA100" s="24" t="str">
        <f t="shared" si="172"/>
        <v/>
      </c>
      <c r="FB100" s="24" t="str">
        <f t="shared" si="173"/>
        <v/>
      </c>
      <c r="FC100" s="24" t="str">
        <f t="shared" si="174"/>
        <v/>
      </c>
      <c r="FD100" s="24" t="str">
        <f t="shared" si="175"/>
        <v/>
      </c>
      <c r="FE100" s="24" t="str">
        <f t="shared" si="176"/>
        <v/>
      </c>
      <c r="FF100" s="24" t="str">
        <f t="shared" si="177"/>
        <v/>
      </c>
      <c r="FG100" s="24" t="str">
        <f t="shared" si="178"/>
        <v/>
      </c>
      <c r="FH100" s="24" t="str">
        <f t="shared" si="179"/>
        <v/>
      </c>
      <c r="FI100" s="24" t="str">
        <f t="shared" si="180"/>
        <v/>
      </c>
      <c r="FJ100" s="24" t="str">
        <f t="shared" si="181"/>
        <v/>
      </c>
      <c r="FK100" s="24" t="str">
        <f t="shared" si="182"/>
        <v/>
      </c>
      <c r="FL100" s="24" t="str">
        <f t="shared" si="183"/>
        <v/>
      </c>
      <c r="FM100" s="24" t="str">
        <f t="shared" si="184"/>
        <v/>
      </c>
      <c r="FN100" s="24" t="str">
        <f t="shared" si="185"/>
        <v/>
      </c>
      <c r="FO100" s="24" t="str">
        <f t="shared" si="186"/>
        <v/>
      </c>
      <c r="FP100" s="24" t="str">
        <f t="shared" si="187"/>
        <v/>
      </c>
      <c r="FQ100" s="24" t="str">
        <f t="shared" si="188"/>
        <v/>
      </c>
      <c r="FR100" s="24" t="str">
        <f t="shared" si="189"/>
        <v/>
      </c>
      <c r="FS100" s="24" t="str">
        <f t="shared" si="190"/>
        <v/>
      </c>
      <c r="FT100" s="24" t="str">
        <f t="shared" si="191"/>
        <v/>
      </c>
      <c r="FU100" s="24" t="str">
        <f t="shared" si="192"/>
        <v/>
      </c>
      <c r="FV100" s="24" t="str">
        <f t="shared" si="193"/>
        <v/>
      </c>
      <c r="FW100" s="24" t="str">
        <f t="shared" si="194"/>
        <v/>
      </c>
      <c r="FX100" s="24" t="str">
        <f t="shared" si="195"/>
        <v/>
      </c>
      <c r="FY100" s="24" t="str">
        <f t="shared" si="196"/>
        <v/>
      </c>
      <c r="FZ100" s="24" t="str">
        <f t="shared" si="197"/>
        <v/>
      </c>
      <c r="GA100" s="24" t="str">
        <f t="shared" si="198"/>
        <v/>
      </c>
      <c r="GB100" s="24" t="str">
        <f t="shared" si="199"/>
        <v/>
      </c>
      <c r="GC100" s="24" t="str">
        <f t="shared" si="200"/>
        <v/>
      </c>
      <c r="GD100" s="24" t="str">
        <f t="shared" si="201"/>
        <v/>
      </c>
      <c r="GE100" s="24" t="str">
        <f t="shared" si="202"/>
        <v/>
      </c>
      <c r="GF100" s="24" t="str">
        <f t="shared" si="203"/>
        <v/>
      </c>
      <c r="GG100" s="24" t="str">
        <f t="shared" si="204"/>
        <v/>
      </c>
      <c r="GH100" s="24" t="str">
        <f t="shared" si="205"/>
        <v/>
      </c>
    </row>
    <row r="101" spans="2:190" s="17" customFormat="1" ht="19.899999999999999" customHeight="1">
      <c r="B101" s="16" t="str">
        <f>IF('3 INPUT SAP DATA'!H105="","",'3 INPUT SAP DATA'!H105)</f>
        <v/>
      </c>
      <c r="C101" s="176" t="str">
        <f>IF($B101="", "", Data!D$22 - INDEX(SAP10TableU1, MATCH('3 INPUT SAP DATA'!$C$6, Data!$C$26:$C$47, 0), MATCH(SHD!BW$8, Data!$D$25:$O$25, 0)))</f>
        <v/>
      </c>
      <c r="D101" s="176" t="str">
        <f>IF($B101="", "", Data!E$22 - INDEX(SAP10TableU1, MATCH('3 INPUT SAP DATA'!$C$6, Data!$C$26:$C$47, 0), MATCH(SHD!BX$8, Data!$D$25:$O$25, 0)))</f>
        <v/>
      </c>
      <c r="E101" s="176" t="str">
        <f>IF($B101="", "", Data!F$22 - INDEX(SAP10TableU1, MATCH('3 INPUT SAP DATA'!$C$6, Data!$C$26:$C$47, 0), MATCH(SHD!BY$8, Data!$D$25:$O$25, 0)))</f>
        <v/>
      </c>
      <c r="F101" s="176" t="str">
        <f>IF($B101="", "", Data!G$22 - INDEX(SAP10TableU1, MATCH('3 INPUT SAP DATA'!$C$6, Data!$C$26:$C$47, 0), MATCH(SHD!BZ$8, Data!$D$25:$O$25, 0)))</f>
        <v/>
      </c>
      <c r="G101" s="176" t="str">
        <f>IF($B101="", "", Data!H$22 - INDEX(SAP10TableU1, MATCH('3 INPUT SAP DATA'!$C$6, Data!$C$26:$C$47, 0), MATCH(SHD!CA$8, Data!$D$25:$O$25, 0)))</f>
        <v/>
      </c>
      <c r="H101" s="176" t="str">
        <f>IF($B101="", "", Data!I$22 - INDEX(SAP10TableU1, MATCH('3 INPUT SAP DATA'!$C$6, Data!$C$26:$C$47, 0), MATCH(SHD!CB$8, Data!$D$25:$O$25, 0)))</f>
        <v/>
      </c>
      <c r="I101" s="176" t="str">
        <f>IF($B101="", "", Data!J$22 - INDEX(SAP10TableU1, MATCH('3 INPUT SAP DATA'!$C$6, Data!$C$26:$C$47, 0), MATCH(SHD!CC$8, Data!$D$25:$O$25, 0)))</f>
        <v/>
      </c>
      <c r="J101" s="176" t="str">
        <f>IF($B101="", "", Data!K$22 - INDEX(SAP10TableU1, MATCH('3 INPUT SAP DATA'!$C$6, Data!$C$26:$C$47, 0), MATCH(SHD!CD$8, Data!$D$25:$O$25, 0)))</f>
        <v/>
      </c>
      <c r="K101" s="176" t="str">
        <f>IF($B101="", "", Data!L$22 - INDEX(SAP10TableU1, MATCH('3 INPUT SAP DATA'!$C$6, Data!$C$26:$C$47, 0), MATCH(SHD!CE$8, Data!$D$25:$O$25, 0)))</f>
        <v/>
      </c>
      <c r="L101" s="176" t="str">
        <f>IF($B101="", "", Data!M$22 - INDEX(SAP10TableU1, MATCH('3 INPUT SAP DATA'!$C$6, Data!$C$26:$C$47, 0), MATCH(SHD!CF$8, Data!$D$25:$O$25, 0)))</f>
        <v/>
      </c>
      <c r="M101" s="176" t="str">
        <f>IF($B101="", "", Data!N$22 - INDEX(SAP10TableU1, MATCH('3 INPUT SAP DATA'!$C$6, Data!$C$26:$C$47, 0), MATCH(SHD!CG$8, Data!$D$25:$O$25, 0)))</f>
        <v/>
      </c>
      <c r="N101" s="176" t="str">
        <f>IF($B101="", "", Data!O$22 - INDEX(SAP10TableU1, MATCH('3 INPUT SAP DATA'!$C$6, Data!$C$26:$C$47, 0), MATCH(SHD!CH$8, Data!$D$25:$O$25, 0)))</f>
        <v/>
      </c>
      <c r="O101" s="24" t="str">
        <f>IF($B101="","",'Infiltration &amp; Ventilation'!H101*0.33*'Infiltration &amp; Ventilation'!$D101*C101*0.024*Data!D$18)</f>
        <v/>
      </c>
      <c r="P101" s="24" t="str">
        <f>IF($B101="","",'Infiltration &amp; Ventilation'!I101*0.33*'Infiltration &amp; Ventilation'!$D101*D101*0.024*Data!E$18)</f>
        <v/>
      </c>
      <c r="Q101" s="24" t="str">
        <f>IF($B101="","",'Infiltration &amp; Ventilation'!J101*0.33*'Infiltration &amp; Ventilation'!$D101*E101*0.024*Data!F$18)</f>
        <v/>
      </c>
      <c r="R101" s="24" t="str">
        <f>IF($B101="","",'Infiltration &amp; Ventilation'!K101*0.33*'Infiltration &amp; Ventilation'!$D101*F101*0.024*Data!G$18)</f>
        <v/>
      </c>
      <c r="S101" s="24" t="str">
        <f>IF($B101="","",'Infiltration &amp; Ventilation'!L101*0.33*'Infiltration &amp; Ventilation'!$D101*G101*0.024*Data!H$18)</f>
        <v/>
      </c>
      <c r="T101" s="24" t="str">
        <f>IF($B101="","",'Infiltration &amp; Ventilation'!M101*0.33*'Infiltration &amp; Ventilation'!$D101*H101*0.024*Data!I$18)</f>
        <v/>
      </c>
      <c r="U101" s="24" t="str">
        <f>IF($B101="","",'Infiltration &amp; Ventilation'!N101*0.33*'Infiltration &amp; Ventilation'!$D101*I101*0.024*Data!J$18)</f>
        <v/>
      </c>
      <c r="V101" s="24" t="str">
        <f>IF($B101="","",'Infiltration &amp; Ventilation'!O101*0.33*'Infiltration &amp; Ventilation'!$D101*J101*0.024*Data!K$18)</f>
        <v/>
      </c>
      <c r="W101" s="24" t="str">
        <f>IF($B101="","",'Infiltration &amp; Ventilation'!P101*0.33*'Infiltration &amp; Ventilation'!$D101*K101*0.024*Data!L$18)</f>
        <v/>
      </c>
      <c r="X101" s="24" t="str">
        <f>IF($B101="","",'Infiltration &amp; Ventilation'!Q101*0.33*'Infiltration &amp; Ventilation'!$D101*L101*0.024*Data!M$18)</f>
        <v/>
      </c>
      <c r="Y101" s="24" t="str">
        <f>IF($B101="","",'Infiltration &amp; Ventilation'!R101*0.33*'Infiltration &amp; Ventilation'!$D101*M101*0.024*Data!N$18)</f>
        <v/>
      </c>
      <c r="Z101" s="24" t="str">
        <f>IF($B101="","",'Infiltration &amp; Ventilation'!S101*0.33*'Infiltration &amp; Ventilation'!$D101*N101*0.024*Data!O$18)</f>
        <v/>
      </c>
      <c r="AA101" s="24" t="str">
        <f>IF($B101="","",'Infiltration &amp; Ventilation'!T101*0.33*'Infiltration &amp; Ventilation'!$D101*C101*0.024*Data!D$18*(100%+Data!$B$162))</f>
        <v/>
      </c>
      <c r="AB101" s="24" t="str">
        <f>IF($B101="","",'Infiltration &amp; Ventilation'!U101*0.33*'Infiltration &amp; Ventilation'!$D101*D101*0.024*Data!E$18*(100%+Data!$B$162))</f>
        <v/>
      </c>
      <c r="AC101" s="24" t="str">
        <f>IF($B101="","",'Infiltration &amp; Ventilation'!V101*0.33*'Infiltration &amp; Ventilation'!$D101*E101*0.024*Data!F$18*(100%+Data!$B$162))</f>
        <v/>
      </c>
      <c r="AD101" s="24" t="str">
        <f>IF($B101="","",'Infiltration &amp; Ventilation'!W101*0.33*'Infiltration &amp; Ventilation'!$D101*F101*0.024*Data!G$18*(100%+Data!$B$162))</f>
        <v/>
      </c>
      <c r="AE101" s="24" t="str">
        <f>IF($B101="","",'Infiltration &amp; Ventilation'!X101*0.33*'Infiltration &amp; Ventilation'!$D101*G101*0.024*Data!H$18*(100%+Data!$B$162))</f>
        <v/>
      </c>
      <c r="AF101" s="24" t="str">
        <f>IF($B101="","",'Infiltration &amp; Ventilation'!Y101*0.33*'Infiltration &amp; Ventilation'!$D101*H101*0.024*Data!I$18*(100%+Data!$B$162))</f>
        <v/>
      </c>
      <c r="AG101" s="24" t="str">
        <f>IF($B101="","",'Infiltration &amp; Ventilation'!Z101*0.33*'Infiltration &amp; Ventilation'!$D101*I101*0.024*Data!J$18*(100%+Data!$B$162))</f>
        <v/>
      </c>
      <c r="AH101" s="24" t="str">
        <f>IF($B101="","",'Infiltration &amp; Ventilation'!AA101*0.33*'Infiltration &amp; Ventilation'!$D101*J101*0.024*Data!K$18*(100%+Data!$B$162))</f>
        <v/>
      </c>
      <c r="AI101" s="24" t="str">
        <f>IF($B101="","",'Infiltration &amp; Ventilation'!AB101*0.33*'Infiltration &amp; Ventilation'!$D101*K101*0.024*Data!L$18*(100%+Data!$B$162))</f>
        <v/>
      </c>
      <c r="AJ101" s="24" t="str">
        <f>IF($B101="","",'Infiltration &amp; Ventilation'!AC101*0.33*'Infiltration &amp; Ventilation'!$D101*L101*0.024*Data!M$18*(100%+Data!$B$162))</f>
        <v/>
      </c>
      <c r="AK101" s="24" t="str">
        <f>IF($B101="","",'Infiltration &amp; Ventilation'!AD101*0.33*'Infiltration &amp; Ventilation'!$D101*M101*0.024*Data!N$18*(100%+Data!$B$162))</f>
        <v/>
      </c>
      <c r="AL101" s="24" t="str">
        <f>IF($B101="","",'Infiltration &amp; Ventilation'!AE101*0.33*'Infiltration &amp; Ventilation'!$D101*N101*0.024*Data!O$18*(100%+Data!$B$162))</f>
        <v/>
      </c>
      <c r="AM101" s="24" t="str">
        <f>IF($B101="","",'3 INPUT SAP DATA'!$U105*C101*0.024*Data!D$18*(100%+Data!$B$152))</f>
        <v/>
      </c>
      <c r="AN101" s="24" t="str">
        <f>IF($B101="","",'3 INPUT SAP DATA'!$U105*D101*0.024*Data!E$18*(100%+Data!$B$152))</f>
        <v/>
      </c>
      <c r="AO101" s="24" t="str">
        <f>IF($B101="","",'3 INPUT SAP DATA'!$U105*E101*0.024*Data!F$18*(100%+Data!$B$152))</f>
        <v/>
      </c>
      <c r="AP101" s="24" t="str">
        <f>IF($B101="","",'3 INPUT SAP DATA'!$U105*F101*0.024*Data!G$18*(100%+Data!$B$152))</f>
        <v/>
      </c>
      <c r="AQ101" s="24" t="str">
        <f>IF($B101="","",'3 INPUT SAP DATA'!$U105*G101*0.024*Data!H$18*(100%+Data!$B$152))</f>
        <v/>
      </c>
      <c r="AR101" s="24" t="str">
        <f>IF($B101="","",'3 INPUT SAP DATA'!$U105*H101*0.024*Data!I$18*(100%+Data!$B$152))</f>
        <v/>
      </c>
      <c r="AS101" s="24" t="str">
        <f>IF($B101="","",'3 INPUT SAP DATA'!$U105*I101*0.024*Data!J$18*(100%+Data!$B$152))</f>
        <v/>
      </c>
      <c r="AT101" s="24" t="str">
        <f>IF($B101="","",'3 INPUT SAP DATA'!$U105*J101*0.024*Data!K$18*(100%+Data!$B$152))</f>
        <v/>
      </c>
      <c r="AU101" s="24" t="str">
        <f>IF($B101="","",'3 INPUT SAP DATA'!$U105*K101*0.024*Data!L$18*(100%+Data!$B$152))</f>
        <v/>
      </c>
      <c r="AV101" s="24" t="str">
        <f>IF($B101="","",'3 INPUT SAP DATA'!$U105*L101*0.024*Data!M$18*(100%+Data!$B$152))</f>
        <v/>
      </c>
      <c r="AW101" s="24" t="str">
        <f>IF($B101="","",'3 INPUT SAP DATA'!$U105*M101*0.024*Data!N$18*(100%+Data!$B$152))</f>
        <v/>
      </c>
      <c r="AX101" s="24" t="str">
        <f>IF($B101="","",'3 INPUT SAP DATA'!$U105*N101*0.024*Data!O$18*(100%+Data!$B$152))</f>
        <v/>
      </c>
      <c r="AY101" s="24" t="str">
        <f>IF($B101="","",'3 INPUT SAP DATA'!V105*0.024*Data!D$18*Utilisation!BK101)</f>
        <v/>
      </c>
      <c r="AZ101" s="24" t="str">
        <f>IF($B101="","",'3 INPUT SAP DATA'!W105*0.024*Data!E$18*Utilisation!BL101)</f>
        <v/>
      </c>
      <c r="BA101" s="24" t="str">
        <f>IF($B101="","",'3 INPUT SAP DATA'!X105*0.024*Data!F$18*Utilisation!BM101)</f>
        <v/>
      </c>
      <c r="BB101" s="24" t="str">
        <f>IF($B101="","",'3 INPUT SAP DATA'!Y105*0.024*Data!G$18*Utilisation!BN101)</f>
        <v/>
      </c>
      <c r="BC101" s="24" t="str">
        <f>IF($B101="","",'3 INPUT SAP DATA'!Z105*0.024*Data!H$18*Utilisation!BO101)</f>
        <v/>
      </c>
      <c r="BD101" s="24" t="str">
        <f>IF($B101="","",'3 INPUT SAP DATA'!AA105*0.024*Data!I$18*Utilisation!BP101)</f>
        <v/>
      </c>
      <c r="BE101" s="24" t="str">
        <f>IF($B101="","",'3 INPUT SAP DATA'!AB105*0.024*Data!J$18*Utilisation!BQ101)</f>
        <v/>
      </c>
      <c r="BF101" s="24" t="str">
        <f>IF($B101="","",'3 INPUT SAP DATA'!AC105*0.024*Data!K$18*Utilisation!BR101)</f>
        <v/>
      </c>
      <c r="BG101" s="24" t="str">
        <f>IF($B101="","",'3 INPUT SAP DATA'!AD105*0.024*Data!L$18*Utilisation!BS101)</f>
        <v/>
      </c>
      <c r="BH101" s="24" t="str">
        <f>IF($B101="","",'3 INPUT SAP DATA'!AE105*0.024*Data!M$18*Utilisation!BT101)</f>
        <v/>
      </c>
      <c r="BI101" s="24" t="str">
        <f>IF($B101="","",'3 INPUT SAP DATA'!AF105*0.024*Data!N$18*Utilisation!BU101)</f>
        <v/>
      </c>
      <c r="BJ101" s="24" t="str">
        <f>IF($B101="","",'3 INPUT SAP DATA'!AG105*0.024*Data!O$18*Utilisation!BV101)</f>
        <v/>
      </c>
      <c r="BK101" s="24" t="str">
        <f>IF($B101="","",IHG!CI102*0.024*Data!D$18*Utilisation!BK101)</f>
        <v/>
      </c>
      <c r="BL101" s="24" t="str">
        <f>IF($B101="","",IHG!CJ102*0.024*Data!E$18*Utilisation!BL101)</f>
        <v/>
      </c>
      <c r="BM101" s="24" t="str">
        <f>IF($B101="","",IHG!CK102*0.024*Data!F$18*Utilisation!BM101)</f>
        <v/>
      </c>
      <c r="BN101" s="24" t="str">
        <f>IF($B101="","",IHG!CL102*0.024*Data!G$18*Utilisation!BN101)</f>
        <v/>
      </c>
      <c r="BO101" s="24" t="str">
        <f>IF($B101="","",IHG!CM102*0.024*Data!H$18*Utilisation!BO101)</f>
        <v/>
      </c>
      <c r="BP101" s="24" t="str">
        <f>IF($B101="","",IHG!CN102*0.024*Data!I$18*Utilisation!BP101)</f>
        <v/>
      </c>
      <c r="BQ101" s="24" t="str">
        <f>IF($B101="","",IHG!CO102*0.024*Data!J$18*Utilisation!BQ101)</f>
        <v/>
      </c>
      <c r="BR101" s="24" t="str">
        <f>IF($B101="","",IHG!CP102*0.024*Data!K$18*Utilisation!BR101)</f>
        <v/>
      </c>
      <c r="BS101" s="24" t="str">
        <f>IF($B101="","",IHG!CQ102*0.024*Data!L$18*Utilisation!BS101)</f>
        <v/>
      </c>
      <c r="BT101" s="24" t="str">
        <f>IF($B101="","",IHG!CR102*0.024*Data!M$18*Utilisation!BT101)</f>
        <v/>
      </c>
      <c r="BU101" s="24" t="str">
        <f>IF($B101="","",IHG!CS102*0.024*Data!N$18*Utilisation!BU101)</f>
        <v/>
      </c>
      <c r="BV101" s="24" t="str">
        <f>IF($B101="","",IHG!CT102*0.024*Data!O$18*Utilisation!BV101)</f>
        <v/>
      </c>
      <c r="BW101" s="24" t="str">
        <f t="shared" si="206"/>
        <v/>
      </c>
      <c r="BX101" s="24" t="str">
        <f t="shared" si="207"/>
        <v/>
      </c>
      <c r="BY101" s="24" t="str">
        <f t="shared" si="208"/>
        <v/>
      </c>
      <c r="BZ101" s="24" t="str">
        <f t="shared" si="209"/>
        <v/>
      </c>
      <c r="CA101" s="24" t="str">
        <f t="shared" si="210"/>
        <v/>
      </c>
      <c r="CB101" s="24" t="str">
        <f t="shared" si="211"/>
        <v/>
      </c>
      <c r="CC101" s="24" t="str">
        <f t="shared" si="212"/>
        <v/>
      </c>
      <c r="CD101" s="24" t="str">
        <f t="shared" si="213"/>
        <v/>
      </c>
      <c r="CE101" s="24" t="str">
        <f t="shared" si="214"/>
        <v/>
      </c>
      <c r="CF101" s="24" t="str">
        <f t="shared" si="215"/>
        <v/>
      </c>
      <c r="CG101" s="24" t="str">
        <f t="shared" si="216"/>
        <v/>
      </c>
      <c r="CH101" s="24" t="str">
        <f t="shared" si="217"/>
        <v/>
      </c>
      <c r="CI101" s="36"/>
      <c r="CJ101" s="85" t="str">
        <f>IF($B101="","",IF(BW101&lt;(SUM($BW101:$CH101)*Data!$B$170),Data!$B$171,100%))</f>
        <v/>
      </c>
      <c r="CK101" s="85" t="str">
        <f>IF($B101="","",IF(BX101&lt;(SUM($BW101:$CH101)*Data!$B$170),Data!$B$171,100%))</f>
        <v/>
      </c>
      <c r="CL101" s="85" t="str">
        <f>IF($B101="","",IF(BY101&lt;(SUM($BW101:$CH101)*Data!$B$170),Data!$B$171,100%))</f>
        <v/>
      </c>
      <c r="CM101" s="85" t="str">
        <f>IF($B101="","",IF(BZ101&lt;(SUM($BW101:$CH101)*Data!$B$170),Data!$B$171,100%))</f>
        <v/>
      </c>
      <c r="CN101" s="85" t="str">
        <f>IF($B101="","",IF(CA101&lt;(SUM($BW101:$CH101)*Data!$B$170),Data!$B$171,100%))</f>
        <v/>
      </c>
      <c r="CO101" s="85" t="str">
        <f>IF($B101="","",IF(CB101&lt;(SUM($BW101:$CH101)*Data!$B$170),Data!$B$171,100%))</f>
        <v/>
      </c>
      <c r="CP101" s="85" t="str">
        <f>IF($B101="","",IF(CC101&lt;(SUM($BW101:$CH101)*Data!$B$170),Data!$B$171,100%))</f>
        <v/>
      </c>
      <c r="CQ101" s="85" t="str">
        <f>IF($B101="","",IF(CD101&lt;(SUM($BW101:$CH101)*Data!$B$170),Data!$B$171,100%))</f>
        <v/>
      </c>
      <c r="CR101" s="85" t="str">
        <f>IF($B101="","",IF(CE101&lt;(SUM($BW101:$CH101)*Data!$B$170),Data!$B$171,100%))</f>
        <v/>
      </c>
      <c r="CS101" s="85" t="str">
        <f>IF($B101="","",IF(CF101&lt;(SUM($BW101:$CH101)*Data!$B$170),Data!$B$171,100%))</f>
        <v/>
      </c>
      <c r="CT101" s="85" t="str">
        <f>IF($B101="","",IF(CG101&lt;(SUM($BW101:$CH101)*Data!$B$170),Data!$B$171,100%))</f>
        <v/>
      </c>
      <c r="CU101" s="85" t="str">
        <f>IF($B101="","",IF(CH101&lt;(SUM($BW101:$CH101)*Data!$B$170),Data!$B$171,100%))</f>
        <v/>
      </c>
      <c r="CV101" s="39"/>
      <c r="CW101" s="24" t="str">
        <f t="shared" si="218"/>
        <v/>
      </c>
      <c r="CX101" s="24" t="str">
        <f t="shared" si="219"/>
        <v/>
      </c>
      <c r="CY101" s="24" t="str">
        <f t="shared" si="220"/>
        <v/>
      </c>
      <c r="CZ101" s="24" t="str">
        <f t="shared" si="221"/>
        <v/>
      </c>
      <c r="DA101" s="24" t="str">
        <f t="shared" si="222"/>
        <v/>
      </c>
      <c r="DB101" s="24" t="str">
        <f t="shared" si="223"/>
        <v/>
      </c>
      <c r="DC101" s="24" t="str">
        <f t="shared" si="224"/>
        <v/>
      </c>
      <c r="DD101" s="24" t="str">
        <f t="shared" si="225"/>
        <v/>
      </c>
      <c r="DE101" s="24" t="str">
        <f t="shared" si="226"/>
        <v/>
      </c>
      <c r="DF101" s="24" t="str">
        <f t="shared" si="227"/>
        <v/>
      </c>
      <c r="DG101" s="24" t="str">
        <f t="shared" si="228"/>
        <v/>
      </c>
      <c r="DH101" s="24" t="str">
        <f t="shared" si="229"/>
        <v/>
      </c>
      <c r="DI101" s="24" t="str">
        <f t="shared" si="230"/>
        <v/>
      </c>
      <c r="DJ101" s="24" t="str">
        <f t="shared" si="231"/>
        <v/>
      </c>
      <c r="DK101" s="24" t="str">
        <f t="shared" si="232"/>
        <v/>
      </c>
      <c r="DL101" s="24" t="str">
        <f t="shared" si="233"/>
        <v/>
      </c>
      <c r="DM101" s="24" t="str">
        <f t="shared" si="234"/>
        <v/>
      </c>
      <c r="DN101" s="24" t="str">
        <f t="shared" si="235"/>
        <v/>
      </c>
      <c r="DO101" s="24" t="str">
        <f t="shared" si="236"/>
        <v/>
      </c>
      <c r="DP101" s="24" t="str">
        <f t="shared" si="237"/>
        <v/>
      </c>
      <c r="DQ101" s="24" t="str">
        <f t="shared" si="238"/>
        <v/>
      </c>
      <c r="DR101" s="24" t="str">
        <f t="shared" si="239"/>
        <v/>
      </c>
      <c r="DS101" s="24" t="str">
        <f t="shared" si="240"/>
        <v/>
      </c>
      <c r="DT101" s="24" t="str">
        <f t="shared" si="241"/>
        <v/>
      </c>
      <c r="DU101" s="24" t="str">
        <f t="shared" si="242"/>
        <v/>
      </c>
      <c r="DV101" s="24" t="str">
        <f t="shared" si="243"/>
        <v/>
      </c>
      <c r="DW101" s="24" t="str">
        <f t="shared" si="244"/>
        <v/>
      </c>
      <c r="DX101" s="24" t="str">
        <f t="shared" si="245"/>
        <v/>
      </c>
      <c r="DY101" s="24" t="str">
        <f t="shared" si="246"/>
        <v/>
      </c>
      <c r="DZ101" s="24" t="str">
        <f t="shared" si="247"/>
        <v/>
      </c>
      <c r="EA101" s="24" t="str">
        <f t="shared" si="248"/>
        <v/>
      </c>
      <c r="EB101" s="24" t="str">
        <f t="shared" si="249"/>
        <v/>
      </c>
      <c r="EC101" s="24" t="str">
        <f t="shared" si="250"/>
        <v/>
      </c>
      <c r="ED101" s="24" t="str">
        <f t="shared" si="251"/>
        <v/>
      </c>
      <c r="EE101" s="24" t="str">
        <f t="shared" si="252"/>
        <v/>
      </c>
      <c r="EF101" s="24" t="str">
        <f t="shared" si="253"/>
        <v/>
      </c>
      <c r="EG101" s="24" t="str">
        <f t="shared" si="256"/>
        <v/>
      </c>
      <c r="EH101" s="24" t="str">
        <f t="shared" si="257"/>
        <v/>
      </c>
      <c r="EI101" s="85" t="str">
        <f t="shared" si="169"/>
        <v/>
      </c>
      <c r="EJ101" s="85" t="str">
        <f>IF($B101="","",MAX(0,EI101-Data!$B$166))</f>
        <v/>
      </c>
      <c r="EK101" s="88" t="str">
        <f>IF($B101="","",IF($EJ101&gt;0,
AY101*($EG101*Data!$B$166/$EH101),
AY101))</f>
        <v/>
      </c>
      <c r="EL101" s="88" t="str">
        <f>IF($B101="","",IF($EJ101&gt;0,
AZ101*($EG101*Data!$B$166/$EH101),
AZ101))</f>
        <v/>
      </c>
      <c r="EM101" s="88" t="str">
        <f>IF($B101="","",IF($EJ101&gt;0,
BA101*($EG101*Data!$B$166/$EH101),
BA101))</f>
        <v/>
      </c>
      <c r="EN101" s="88" t="str">
        <f>IF($B101="","",IF($EJ101&gt;0,
BB101*($EG101*Data!$B$166/$EH101),
BB101))</f>
        <v/>
      </c>
      <c r="EO101" s="88" t="str">
        <f>IF($B101="","",IF($EJ101&gt;0,
BC101*($EG101*Data!$B$166/$EH101),
BC101))</f>
        <v/>
      </c>
      <c r="EP101" s="88" t="str">
        <f>IF($B101="","",IF($EJ101&gt;0,
BD101*($EG101*Data!$B$166/$EH101),
BD101))</f>
        <v/>
      </c>
      <c r="EQ101" s="88" t="str">
        <f>IF($B101="","",IF($EJ101&gt;0,
BE101*($EG101*Data!$B$166/$EH101),
BE101))</f>
        <v/>
      </c>
      <c r="ER101" s="88" t="str">
        <f>IF($B101="","",IF($EJ101&gt;0,
BF101*($EG101*Data!$B$166/$EH101),
BF101))</f>
        <v/>
      </c>
      <c r="ES101" s="88" t="str">
        <f>IF($B101="","",IF($EJ101&gt;0,
BG101*($EG101*Data!$B$166/$EH101),
BG101))</f>
        <v/>
      </c>
      <c r="ET101" s="88" t="str">
        <f>IF($B101="","",IF($EJ101&gt;0,
BH101*($EG101*Data!$B$166/$EH101),
BH101))</f>
        <v/>
      </c>
      <c r="EU101" s="88" t="str">
        <f>IF($B101="","",IF($EJ101&gt;0,
BI101*($EG101*Data!$B$166/$EH101),
BI101))</f>
        <v/>
      </c>
      <c r="EV101" s="88" t="str">
        <f>IF($B101="","",IF($EJ101&gt;0,
BJ101*($EG101*Data!$B$166/$EH101),
BJ101))</f>
        <v/>
      </c>
      <c r="EW101" s="88" t="str">
        <f t="shared" si="254"/>
        <v/>
      </c>
      <c r="EX101" s="85" t="str">
        <f t="shared" si="255"/>
        <v/>
      </c>
      <c r="EY101" s="24" t="str">
        <f t="shared" si="170"/>
        <v/>
      </c>
      <c r="EZ101" s="24" t="str">
        <f t="shared" si="171"/>
        <v/>
      </c>
      <c r="FA101" s="24" t="str">
        <f t="shared" si="172"/>
        <v/>
      </c>
      <c r="FB101" s="24" t="str">
        <f t="shared" si="173"/>
        <v/>
      </c>
      <c r="FC101" s="24" t="str">
        <f t="shared" si="174"/>
        <v/>
      </c>
      <c r="FD101" s="24" t="str">
        <f t="shared" si="175"/>
        <v/>
      </c>
      <c r="FE101" s="24" t="str">
        <f t="shared" si="176"/>
        <v/>
      </c>
      <c r="FF101" s="24" t="str">
        <f t="shared" si="177"/>
        <v/>
      </c>
      <c r="FG101" s="24" t="str">
        <f t="shared" si="178"/>
        <v/>
      </c>
      <c r="FH101" s="24" t="str">
        <f t="shared" si="179"/>
        <v/>
      </c>
      <c r="FI101" s="24" t="str">
        <f t="shared" si="180"/>
        <v/>
      </c>
      <c r="FJ101" s="24" t="str">
        <f t="shared" si="181"/>
        <v/>
      </c>
      <c r="FK101" s="24" t="str">
        <f t="shared" si="182"/>
        <v/>
      </c>
      <c r="FL101" s="24" t="str">
        <f t="shared" si="183"/>
        <v/>
      </c>
      <c r="FM101" s="24" t="str">
        <f t="shared" si="184"/>
        <v/>
      </c>
      <c r="FN101" s="24" t="str">
        <f t="shared" si="185"/>
        <v/>
      </c>
      <c r="FO101" s="24" t="str">
        <f t="shared" si="186"/>
        <v/>
      </c>
      <c r="FP101" s="24" t="str">
        <f t="shared" si="187"/>
        <v/>
      </c>
      <c r="FQ101" s="24" t="str">
        <f t="shared" si="188"/>
        <v/>
      </c>
      <c r="FR101" s="24" t="str">
        <f t="shared" si="189"/>
        <v/>
      </c>
      <c r="FS101" s="24" t="str">
        <f t="shared" si="190"/>
        <v/>
      </c>
      <c r="FT101" s="24" t="str">
        <f t="shared" si="191"/>
        <v/>
      </c>
      <c r="FU101" s="24" t="str">
        <f t="shared" si="192"/>
        <v/>
      </c>
      <c r="FV101" s="24" t="str">
        <f t="shared" si="193"/>
        <v/>
      </c>
      <c r="FW101" s="24" t="str">
        <f t="shared" si="194"/>
        <v/>
      </c>
      <c r="FX101" s="24" t="str">
        <f t="shared" si="195"/>
        <v/>
      </c>
      <c r="FY101" s="24" t="str">
        <f t="shared" si="196"/>
        <v/>
      </c>
      <c r="FZ101" s="24" t="str">
        <f t="shared" si="197"/>
        <v/>
      </c>
      <c r="GA101" s="24" t="str">
        <f t="shared" si="198"/>
        <v/>
      </c>
      <c r="GB101" s="24" t="str">
        <f t="shared" si="199"/>
        <v/>
      </c>
      <c r="GC101" s="24" t="str">
        <f t="shared" si="200"/>
        <v/>
      </c>
      <c r="GD101" s="24" t="str">
        <f t="shared" si="201"/>
        <v/>
      </c>
      <c r="GE101" s="24" t="str">
        <f t="shared" si="202"/>
        <v/>
      </c>
      <c r="GF101" s="24" t="str">
        <f t="shared" si="203"/>
        <v/>
      </c>
      <c r="GG101" s="24" t="str">
        <f t="shared" si="204"/>
        <v/>
      </c>
      <c r="GH101" s="24" t="str">
        <f t="shared" si="205"/>
        <v/>
      </c>
    </row>
    <row r="102" spans="2:190" s="17" customFormat="1" ht="19.899999999999999" customHeight="1">
      <c r="B102" s="16" t="str">
        <f>IF('3 INPUT SAP DATA'!H106="","",'3 INPUT SAP DATA'!H106)</f>
        <v/>
      </c>
      <c r="C102" s="176" t="str">
        <f>IF($B102="", "", Data!D$22 - INDEX(SAP10TableU1, MATCH('3 INPUT SAP DATA'!$C$6, Data!$C$26:$C$47, 0), MATCH(SHD!BW$8, Data!$D$25:$O$25, 0)))</f>
        <v/>
      </c>
      <c r="D102" s="176" t="str">
        <f>IF($B102="", "", Data!E$22 - INDEX(SAP10TableU1, MATCH('3 INPUT SAP DATA'!$C$6, Data!$C$26:$C$47, 0), MATCH(SHD!BX$8, Data!$D$25:$O$25, 0)))</f>
        <v/>
      </c>
      <c r="E102" s="176" t="str">
        <f>IF($B102="", "", Data!F$22 - INDEX(SAP10TableU1, MATCH('3 INPUT SAP DATA'!$C$6, Data!$C$26:$C$47, 0), MATCH(SHD!BY$8, Data!$D$25:$O$25, 0)))</f>
        <v/>
      </c>
      <c r="F102" s="176" t="str">
        <f>IF($B102="", "", Data!G$22 - INDEX(SAP10TableU1, MATCH('3 INPUT SAP DATA'!$C$6, Data!$C$26:$C$47, 0), MATCH(SHD!BZ$8, Data!$D$25:$O$25, 0)))</f>
        <v/>
      </c>
      <c r="G102" s="176" t="str">
        <f>IF($B102="", "", Data!H$22 - INDEX(SAP10TableU1, MATCH('3 INPUT SAP DATA'!$C$6, Data!$C$26:$C$47, 0), MATCH(SHD!CA$8, Data!$D$25:$O$25, 0)))</f>
        <v/>
      </c>
      <c r="H102" s="176" t="str">
        <f>IF($B102="", "", Data!I$22 - INDEX(SAP10TableU1, MATCH('3 INPUT SAP DATA'!$C$6, Data!$C$26:$C$47, 0), MATCH(SHD!CB$8, Data!$D$25:$O$25, 0)))</f>
        <v/>
      </c>
      <c r="I102" s="176" t="str">
        <f>IF($B102="", "", Data!J$22 - INDEX(SAP10TableU1, MATCH('3 INPUT SAP DATA'!$C$6, Data!$C$26:$C$47, 0), MATCH(SHD!CC$8, Data!$D$25:$O$25, 0)))</f>
        <v/>
      </c>
      <c r="J102" s="176" t="str">
        <f>IF($B102="", "", Data!K$22 - INDEX(SAP10TableU1, MATCH('3 INPUT SAP DATA'!$C$6, Data!$C$26:$C$47, 0), MATCH(SHD!CD$8, Data!$D$25:$O$25, 0)))</f>
        <v/>
      </c>
      <c r="K102" s="176" t="str">
        <f>IF($B102="", "", Data!L$22 - INDEX(SAP10TableU1, MATCH('3 INPUT SAP DATA'!$C$6, Data!$C$26:$C$47, 0), MATCH(SHD!CE$8, Data!$D$25:$O$25, 0)))</f>
        <v/>
      </c>
      <c r="L102" s="176" t="str">
        <f>IF($B102="", "", Data!M$22 - INDEX(SAP10TableU1, MATCH('3 INPUT SAP DATA'!$C$6, Data!$C$26:$C$47, 0), MATCH(SHD!CF$8, Data!$D$25:$O$25, 0)))</f>
        <v/>
      </c>
      <c r="M102" s="176" t="str">
        <f>IF($B102="", "", Data!N$22 - INDEX(SAP10TableU1, MATCH('3 INPUT SAP DATA'!$C$6, Data!$C$26:$C$47, 0), MATCH(SHD!CG$8, Data!$D$25:$O$25, 0)))</f>
        <v/>
      </c>
      <c r="N102" s="176" t="str">
        <f>IF($B102="", "", Data!O$22 - INDEX(SAP10TableU1, MATCH('3 INPUT SAP DATA'!$C$6, Data!$C$26:$C$47, 0), MATCH(SHD!CH$8, Data!$D$25:$O$25, 0)))</f>
        <v/>
      </c>
      <c r="O102" s="24" t="str">
        <f>IF($B102="","",'Infiltration &amp; Ventilation'!H102*0.33*'Infiltration &amp; Ventilation'!$D102*C102*0.024*Data!D$18)</f>
        <v/>
      </c>
      <c r="P102" s="24" t="str">
        <f>IF($B102="","",'Infiltration &amp; Ventilation'!I102*0.33*'Infiltration &amp; Ventilation'!$D102*D102*0.024*Data!E$18)</f>
        <v/>
      </c>
      <c r="Q102" s="24" t="str">
        <f>IF($B102="","",'Infiltration &amp; Ventilation'!J102*0.33*'Infiltration &amp; Ventilation'!$D102*E102*0.024*Data!F$18)</f>
        <v/>
      </c>
      <c r="R102" s="24" t="str">
        <f>IF($B102="","",'Infiltration &amp; Ventilation'!K102*0.33*'Infiltration &amp; Ventilation'!$D102*F102*0.024*Data!G$18)</f>
        <v/>
      </c>
      <c r="S102" s="24" t="str">
        <f>IF($B102="","",'Infiltration &amp; Ventilation'!L102*0.33*'Infiltration &amp; Ventilation'!$D102*G102*0.024*Data!H$18)</f>
        <v/>
      </c>
      <c r="T102" s="24" t="str">
        <f>IF($B102="","",'Infiltration &amp; Ventilation'!M102*0.33*'Infiltration &amp; Ventilation'!$D102*H102*0.024*Data!I$18)</f>
        <v/>
      </c>
      <c r="U102" s="24" t="str">
        <f>IF($B102="","",'Infiltration &amp; Ventilation'!N102*0.33*'Infiltration &amp; Ventilation'!$D102*I102*0.024*Data!J$18)</f>
        <v/>
      </c>
      <c r="V102" s="24" t="str">
        <f>IF($B102="","",'Infiltration &amp; Ventilation'!O102*0.33*'Infiltration &amp; Ventilation'!$D102*J102*0.024*Data!K$18)</f>
        <v/>
      </c>
      <c r="W102" s="24" t="str">
        <f>IF($B102="","",'Infiltration &amp; Ventilation'!P102*0.33*'Infiltration &amp; Ventilation'!$D102*K102*0.024*Data!L$18)</f>
        <v/>
      </c>
      <c r="X102" s="24" t="str">
        <f>IF($B102="","",'Infiltration &amp; Ventilation'!Q102*0.33*'Infiltration &amp; Ventilation'!$D102*L102*0.024*Data!M$18)</f>
        <v/>
      </c>
      <c r="Y102" s="24" t="str">
        <f>IF($B102="","",'Infiltration &amp; Ventilation'!R102*0.33*'Infiltration &amp; Ventilation'!$D102*M102*0.024*Data!N$18)</f>
        <v/>
      </c>
      <c r="Z102" s="24" t="str">
        <f>IF($B102="","",'Infiltration &amp; Ventilation'!S102*0.33*'Infiltration &amp; Ventilation'!$D102*N102*0.024*Data!O$18)</f>
        <v/>
      </c>
      <c r="AA102" s="24" t="str">
        <f>IF($B102="","",'Infiltration &amp; Ventilation'!T102*0.33*'Infiltration &amp; Ventilation'!$D102*C102*0.024*Data!D$18*(100%+Data!$B$162))</f>
        <v/>
      </c>
      <c r="AB102" s="24" t="str">
        <f>IF($B102="","",'Infiltration &amp; Ventilation'!U102*0.33*'Infiltration &amp; Ventilation'!$D102*D102*0.024*Data!E$18*(100%+Data!$B$162))</f>
        <v/>
      </c>
      <c r="AC102" s="24" t="str">
        <f>IF($B102="","",'Infiltration &amp; Ventilation'!V102*0.33*'Infiltration &amp; Ventilation'!$D102*E102*0.024*Data!F$18*(100%+Data!$B$162))</f>
        <v/>
      </c>
      <c r="AD102" s="24" t="str">
        <f>IF($B102="","",'Infiltration &amp; Ventilation'!W102*0.33*'Infiltration &amp; Ventilation'!$D102*F102*0.024*Data!G$18*(100%+Data!$B$162))</f>
        <v/>
      </c>
      <c r="AE102" s="24" t="str">
        <f>IF($B102="","",'Infiltration &amp; Ventilation'!X102*0.33*'Infiltration &amp; Ventilation'!$D102*G102*0.024*Data!H$18*(100%+Data!$B$162))</f>
        <v/>
      </c>
      <c r="AF102" s="24" t="str">
        <f>IF($B102="","",'Infiltration &amp; Ventilation'!Y102*0.33*'Infiltration &amp; Ventilation'!$D102*H102*0.024*Data!I$18*(100%+Data!$B$162))</f>
        <v/>
      </c>
      <c r="AG102" s="24" t="str">
        <f>IF($B102="","",'Infiltration &amp; Ventilation'!Z102*0.33*'Infiltration &amp; Ventilation'!$D102*I102*0.024*Data!J$18*(100%+Data!$B$162))</f>
        <v/>
      </c>
      <c r="AH102" s="24" t="str">
        <f>IF($B102="","",'Infiltration &amp; Ventilation'!AA102*0.33*'Infiltration &amp; Ventilation'!$D102*J102*0.024*Data!K$18*(100%+Data!$B$162))</f>
        <v/>
      </c>
      <c r="AI102" s="24" t="str">
        <f>IF($B102="","",'Infiltration &amp; Ventilation'!AB102*0.33*'Infiltration &amp; Ventilation'!$D102*K102*0.024*Data!L$18*(100%+Data!$B$162))</f>
        <v/>
      </c>
      <c r="AJ102" s="24" t="str">
        <f>IF($B102="","",'Infiltration &amp; Ventilation'!AC102*0.33*'Infiltration &amp; Ventilation'!$D102*L102*0.024*Data!M$18*(100%+Data!$B$162))</f>
        <v/>
      </c>
      <c r="AK102" s="24" t="str">
        <f>IF($B102="","",'Infiltration &amp; Ventilation'!AD102*0.33*'Infiltration &amp; Ventilation'!$D102*M102*0.024*Data!N$18*(100%+Data!$B$162))</f>
        <v/>
      </c>
      <c r="AL102" s="24" t="str">
        <f>IF($B102="","",'Infiltration &amp; Ventilation'!AE102*0.33*'Infiltration &amp; Ventilation'!$D102*N102*0.024*Data!O$18*(100%+Data!$B$162))</f>
        <v/>
      </c>
      <c r="AM102" s="24" t="str">
        <f>IF($B102="","",'3 INPUT SAP DATA'!$U106*C102*0.024*Data!D$18*(100%+Data!$B$152))</f>
        <v/>
      </c>
      <c r="AN102" s="24" t="str">
        <f>IF($B102="","",'3 INPUT SAP DATA'!$U106*D102*0.024*Data!E$18*(100%+Data!$B$152))</f>
        <v/>
      </c>
      <c r="AO102" s="24" t="str">
        <f>IF($B102="","",'3 INPUT SAP DATA'!$U106*E102*0.024*Data!F$18*(100%+Data!$B$152))</f>
        <v/>
      </c>
      <c r="AP102" s="24" t="str">
        <f>IF($B102="","",'3 INPUT SAP DATA'!$U106*F102*0.024*Data!G$18*(100%+Data!$B$152))</f>
        <v/>
      </c>
      <c r="AQ102" s="24" t="str">
        <f>IF($B102="","",'3 INPUT SAP DATA'!$U106*G102*0.024*Data!H$18*(100%+Data!$B$152))</f>
        <v/>
      </c>
      <c r="AR102" s="24" t="str">
        <f>IF($B102="","",'3 INPUT SAP DATA'!$U106*H102*0.024*Data!I$18*(100%+Data!$B$152))</f>
        <v/>
      </c>
      <c r="AS102" s="24" t="str">
        <f>IF($B102="","",'3 INPUT SAP DATA'!$U106*I102*0.024*Data!J$18*(100%+Data!$B$152))</f>
        <v/>
      </c>
      <c r="AT102" s="24" t="str">
        <f>IF($B102="","",'3 INPUT SAP DATA'!$U106*J102*0.024*Data!K$18*(100%+Data!$B$152))</f>
        <v/>
      </c>
      <c r="AU102" s="24" t="str">
        <f>IF($B102="","",'3 INPUT SAP DATA'!$U106*K102*0.024*Data!L$18*(100%+Data!$B$152))</f>
        <v/>
      </c>
      <c r="AV102" s="24" t="str">
        <f>IF($B102="","",'3 INPUT SAP DATA'!$U106*L102*0.024*Data!M$18*(100%+Data!$B$152))</f>
        <v/>
      </c>
      <c r="AW102" s="24" t="str">
        <f>IF($B102="","",'3 INPUT SAP DATA'!$U106*M102*0.024*Data!N$18*(100%+Data!$B$152))</f>
        <v/>
      </c>
      <c r="AX102" s="24" t="str">
        <f>IF($B102="","",'3 INPUT SAP DATA'!$U106*N102*0.024*Data!O$18*(100%+Data!$B$152))</f>
        <v/>
      </c>
      <c r="AY102" s="24" t="str">
        <f>IF($B102="","",'3 INPUT SAP DATA'!V106*0.024*Data!D$18*Utilisation!BK102)</f>
        <v/>
      </c>
      <c r="AZ102" s="24" t="str">
        <f>IF($B102="","",'3 INPUT SAP DATA'!W106*0.024*Data!E$18*Utilisation!BL102)</f>
        <v/>
      </c>
      <c r="BA102" s="24" t="str">
        <f>IF($B102="","",'3 INPUT SAP DATA'!X106*0.024*Data!F$18*Utilisation!BM102)</f>
        <v/>
      </c>
      <c r="BB102" s="24" t="str">
        <f>IF($B102="","",'3 INPUT SAP DATA'!Y106*0.024*Data!G$18*Utilisation!BN102)</f>
        <v/>
      </c>
      <c r="BC102" s="24" t="str">
        <f>IF($B102="","",'3 INPUT SAP DATA'!Z106*0.024*Data!H$18*Utilisation!BO102)</f>
        <v/>
      </c>
      <c r="BD102" s="24" t="str">
        <f>IF($B102="","",'3 INPUT SAP DATA'!AA106*0.024*Data!I$18*Utilisation!BP102)</f>
        <v/>
      </c>
      <c r="BE102" s="24" t="str">
        <f>IF($B102="","",'3 INPUT SAP DATA'!AB106*0.024*Data!J$18*Utilisation!BQ102)</f>
        <v/>
      </c>
      <c r="BF102" s="24" t="str">
        <f>IF($B102="","",'3 INPUT SAP DATA'!AC106*0.024*Data!K$18*Utilisation!BR102)</f>
        <v/>
      </c>
      <c r="BG102" s="24" t="str">
        <f>IF($B102="","",'3 INPUT SAP DATA'!AD106*0.024*Data!L$18*Utilisation!BS102)</f>
        <v/>
      </c>
      <c r="BH102" s="24" t="str">
        <f>IF($B102="","",'3 INPUT SAP DATA'!AE106*0.024*Data!M$18*Utilisation!BT102)</f>
        <v/>
      </c>
      <c r="BI102" s="24" t="str">
        <f>IF($B102="","",'3 INPUT SAP DATA'!AF106*0.024*Data!N$18*Utilisation!BU102)</f>
        <v/>
      </c>
      <c r="BJ102" s="24" t="str">
        <f>IF($B102="","",'3 INPUT SAP DATA'!AG106*0.024*Data!O$18*Utilisation!BV102)</f>
        <v/>
      </c>
      <c r="BK102" s="24" t="str">
        <f>IF($B102="","",IHG!CI103*0.024*Data!D$18*Utilisation!BK102)</f>
        <v/>
      </c>
      <c r="BL102" s="24" t="str">
        <f>IF($B102="","",IHG!CJ103*0.024*Data!E$18*Utilisation!BL102)</f>
        <v/>
      </c>
      <c r="BM102" s="24" t="str">
        <f>IF($B102="","",IHG!CK103*0.024*Data!F$18*Utilisation!BM102)</f>
        <v/>
      </c>
      <c r="BN102" s="24" t="str">
        <f>IF($B102="","",IHG!CL103*0.024*Data!G$18*Utilisation!BN102)</f>
        <v/>
      </c>
      <c r="BO102" s="24" t="str">
        <f>IF($B102="","",IHG!CM103*0.024*Data!H$18*Utilisation!BO102)</f>
        <v/>
      </c>
      <c r="BP102" s="24" t="str">
        <f>IF($B102="","",IHG!CN103*0.024*Data!I$18*Utilisation!BP102)</f>
        <v/>
      </c>
      <c r="BQ102" s="24" t="str">
        <f>IF($B102="","",IHG!CO103*0.024*Data!J$18*Utilisation!BQ102)</f>
        <v/>
      </c>
      <c r="BR102" s="24" t="str">
        <f>IF($B102="","",IHG!CP103*0.024*Data!K$18*Utilisation!BR102)</f>
        <v/>
      </c>
      <c r="BS102" s="24" t="str">
        <f>IF($B102="","",IHG!CQ103*0.024*Data!L$18*Utilisation!BS102)</f>
        <v/>
      </c>
      <c r="BT102" s="24" t="str">
        <f>IF($B102="","",IHG!CR103*0.024*Data!M$18*Utilisation!BT102)</f>
        <v/>
      </c>
      <c r="BU102" s="24" t="str">
        <f>IF($B102="","",IHG!CS103*0.024*Data!N$18*Utilisation!BU102)</f>
        <v/>
      </c>
      <c r="BV102" s="24" t="str">
        <f>IF($B102="","",IHG!CT103*0.024*Data!O$18*Utilisation!BV102)</f>
        <v/>
      </c>
      <c r="BW102" s="24" t="str">
        <f t="shared" si="206"/>
        <v/>
      </c>
      <c r="BX102" s="24" t="str">
        <f t="shared" si="207"/>
        <v/>
      </c>
      <c r="BY102" s="24" t="str">
        <f t="shared" si="208"/>
        <v/>
      </c>
      <c r="BZ102" s="24" t="str">
        <f t="shared" si="209"/>
        <v/>
      </c>
      <c r="CA102" s="24" t="str">
        <f t="shared" si="210"/>
        <v/>
      </c>
      <c r="CB102" s="24" t="str">
        <f t="shared" si="211"/>
        <v/>
      </c>
      <c r="CC102" s="24" t="str">
        <f t="shared" si="212"/>
        <v/>
      </c>
      <c r="CD102" s="24" t="str">
        <f t="shared" si="213"/>
        <v/>
      </c>
      <c r="CE102" s="24" t="str">
        <f t="shared" si="214"/>
        <v/>
      </c>
      <c r="CF102" s="24" t="str">
        <f t="shared" si="215"/>
        <v/>
      </c>
      <c r="CG102" s="24" t="str">
        <f t="shared" si="216"/>
        <v/>
      </c>
      <c r="CH102" s="24" t="str">
        <f t="shared" si="217"/>
        <v/>
      </c>
      <c r="CI102" s="36"/>
      <c r="CJ102" s="85" t="str">
        <f>IF($B102="","",IF(BW102&lt;(SUM($BW102:$CH102)*Data!$B$170),Data!$B$171,100%))</f>
        <v/>
      </c>
      <c r="CK102" s="85" t="str">
        <f>IF($B102="","",IF(BX102&lt;(SUM($BW102:$CH102)*Data!$B$170),Data!$B$171,100%))</f>
        <v/>
      </c>
      <c r="CL102" s="85" t="str">
        <f>IF($B102="","",IF(BY102&lt;(SUM($BW102:$CH102)*Data!$B$170),Data!$B$171,100%))</f>
        <v/>
      </c>
      <c r="CM102" s="85" t="str">
        <f>IF($B102="","",IF(BZ102&lt;(SUM($BW102:$CH102)*Data!$B$170),Data!$B$171,100%))</f>
        <v/>
      </c>
      <c r="CN102" s="85" t="str">
        <f>IF($B102="","",IF(CA102&lt;(SUM($BW102:$CH102)*Data!$B$170),Data!$B$171,100%))</f>
        <v/>
      </c>
      <c r="CO102" s="85" t="str">
        <f>IF($B102="","",IF(CB102&lt;(SUM($BW102:$CH102)*Data!$B$170),Data!$B$171,100%))</f>
        <v/>
      </c>
      <c r="CP102" s="85" t="str">
        <f>IF($B102="","",IF(CC102&lt;(SUM($BW102:$CH102)*Data!$B$170),Data!$B$171,100%))</f>
        <v/>
      </c>
      <c r="CQ102" s="85" t="str">
        <f>IF($B102="","",IF(CD102&lt;(SUM($BW102:$CH102)*Data!$B$170),Data!$B$171,100%))</f>
        <v/>
      </c>
      <c r="CR102" s="85" t="str">
        <f>IF($B102="","",IF(CE102&lt;(SUM($BW102:$CH102)*Data!$B$170),Data!$B$171,100%))</f>
        <v/>
      </c>
      <c r="CS102" s="85" t="str">
        <f>IF($B102="","",IF(CF102&lt;(SUM($BW102:$CH102)*Data!$B$170),Data!$B$171,100%))</f>
        <v/>
      </c>
      <c r="CT102" s="85" t="str">
        <f>IF($B102="","",IF(CG102&lt;(SUM($BW102:$CH102)*Data!$B$170),Data!$B$171,100%))</f>
        <v/>
      </c>
      <c r="CU102" s="85" t="str">
        <f>IF($B102="","",IF(CH102&lt;(SUM($BW102:$CH102)*Data!$B$170),Data!$B$171,100%))</f>
        <v/>
      </c>
      <c r="CV102" s="39"/>
      <c r="CW102" s="24" t="str">
        <f t="shared" si="218"/>
        <v/>
      </c>
      <c r="CX102" s="24" t="str">
        <f t="shared" si="219"/>
        <v/>
      </c>
      <c r="CY102" s="24" t="str">
        <f t="shared" si="220"/>
        <v/>
      </c>
      <c r="CZ102" s="24" t="str">
        <f t="shared" si="221"/>
        <v/>
      </c>
      <c r="DA102" s="24" t="str">
        <f t="shared" si="222"/>
        <v/>
      </c>
      <c r="DB102" s="24" t="str">
        <f t="shared" si="223"/>
        <v/>
      </c>
      <c r="DC102" s="24" t="str">
        <f t="shared" si="224"/>
        <v/>
      </c>
      <c r="DD102" s="24" t="str">
        <f t="shared" si="225"/>
        <v/>
      </c>
      <c r="DE102" s="24" t="str">
        <f t="shared" si="226"/>
        <v/>
      </c>
      <c r="DF102" s="24" t="str">
        <f t="shared" si="227"/>
        <v/>
      </c>
      <c r="DG102" s="24" t="str">
        <f t="shared" si="228"/>
        <v/>
      </c>
      <c r="DH102" s="24" t="str">
        <f t="shared" si="229"/>
        <v/>
      </c>
      <c r="DI102" s="24" t="str">
        <f t="shared" si="230"/>
        <v/>
      </c>
      <c r="DJ102" s="24" t="str">
        <f t="shared" si="231"/>
        <v/>
      </c>
      <c r="DK102" s="24" t="str">
        <f t="shared" si="232"/>
        <v/>
      </c>
      <c r="DL102" s="24" t="str">
        <f t="shared" si="233"/>
        <v/>
      </c>
      <c r="DM102" s="24" t="str">
        <f t="shared" si="234"/>
        <v/>
      </c>
      <c r="DN102" s="24" t="str">
        <f t="shared" si="235"/>
        <v/>
      </c>
      <c r="DO102" s="24" t="str">
        <f t="shared" si="236"/>
        <v/>
      </c>
      <c r="DP102" s="24" t="str">
        <f t="shared" si="237"/>
        <v/>
      </c>
      <c r="DQ102" s="24" t="str">
        <f t="shared" si="238"/>
        <v/>
      </c>
      <c r="DR102" s="24" t="str">
        <f t="shared" si="239"/>
        <v/>
      </c>
      <c r="DS102" s="24" t="str">
        <f t="shared" si="240"/>
        <v/>
      </c>
      <c r="DT102" s="24" t="str">
        <f t="shared" si="241"/>
        <v/>
      </c>
      <c r="DU102" s="24" t="str">
        <f t="shared" si="242"/>
        <v/>
      </c>
      <c r="DV102" s="24" t="str">
        <f t="shared" si="243"/>
        <v/>
      </c>
      <c r="DW102" s="24" t="str">
        <f t="shared" si="244"/>
        <v/>
      </c>
      <c r="DX102" s="24" t="str">
        <f t="shared" si="245"/>
        <v/>
      </c>
      <c r="DY102" s="24" t="str">
        <f t="shared" si="246"/>
        <v/>
      </c>
      <c r="DZ102" s="24" t="str">
        <f t="shared" si="247"/>
        <v/>
      </c>
      <c r="EA102" s="24" t="str">
        <f t="shared" si="248"/>
        <v/>
      </c>
      <c r="EB102" s="24" t="str">
        <f t="shared" si="249"/>
        <v/>
      </c>
      <c r="EC102" s="24" t="str">
        <f t="shared" si="250"/>
        <v/>
      </c>
      <c r="ED102" s="24" t="str">
        <f t="shared" si="251"/>
        <v/>
      </c>
      <c r="EE102" s="24" t="str">
        <f t="shared" si="252"/>
        <v/>
      </c>
      <c r="EF102" s="24" t="str">
        <f t="shared" si="253"/>
        <v/>
      </c>
      <c r="EG102" s="24" t="str">
        <f t="shared" si="256"/>
        <v/>
      </c>
      <c r="EH102" s="24" t="str">
        <f t="shared" si="257"/>
        <v/>
      </c>
      <c r="EI102" s="85" t="str">
        <f t="shared" si="169"/>
        <v/>
      </c>
      <c r="EJ102" s="85" t="str">
        <f>IF($B102="","",MAX(0,EI102-Data!$B$166))</f>
        <v/>
      </c>
      <c r="EK102" s="88" t="str">
        <f>IF($B102="","",IF($EJ102&gt;0,
AY102*($EG102*Data!$B$166/$EH102),
AY102))</f>
        <v/>
      </c>
      <c r="EL102" s="88" t="str">
        <f>IF($B102="","",IF($EJ102&gt;0,
AZ102*($EG102*Data!$B$166/$EH102),
AZ102))</f>
        <v/>
      </c>
      <c r="EM102" s="88" t="str">
        <f>IF($B102="","",IF($EJ102&gt;0,
BA102*($EG102*Data!$B$166/$EH102),
BA102))</f>
        <v/>
      </c>
      <c r="EN102" s="88" t="str">
        <f>IF($B102="","",IF($EJ102&gt;0,
BB102*($EG102*Data!$B$166/$EH102),
BB102))</f>
        <v/>
      </c>
      <c r="EO102" s="88" t="str">
        <f>IF($B102="","",IF($EJ102&gt;0,
BC102*($EG102*Data!$B$166/$EH102),
BC102))</f>
        <v/>
      </c>
      <c r="EP102" s="88" t="str">
        <f>IF($B102="","",IF($EJ102&gt;0,
BD102*($EG102*Data!$B$166/$EH102),
BD102))</f>
        <v/>
      </c>
      <c r="EQ102" s="88" t="str">
        <f>IF($B102="","",IF($EJ102&gt;0,
BE102*($EG102*Data!$B$166/$EH102),
BE102))</f>
        <v/>
      </c>
      <c r="ER102" s="88" t="str">
        <f>IF($B102="","",IF($EJ102&gt;0,
BF102*($EG102*Data!$B$166/$EH102),
BF102))</f>
        <v/>
      </c>
      <c r="ES102" s="88" t="str">
        <f>IF($B102="","",IF($EJ102&gt;0,
BG102*($EG102*Data!$B$166/$EH102),
BG102))</f>
        <v/>
      </c>
      <c r="ET102" s="88" t="str">
        <f>IF($B102="","",IF($EJ102&gt;0,
BH102*($EG102*Data!$B$166/$EH102),
BH102))</f>
        <v/>
      </c>
      <c r="EU102" s="88" t="str">
        <f>IF($B102="","",IF($EJ102&gt;0,
BI102*($EG102*Data!$B$166/$EH102),
BI102))</f>
        <v/>
      </c>
      <c r="EV102" s="88" t="str">
        <f>IF($B102="","",IF($EJ102&gt;0,
BJ102*($EG102*Data!$B$166/$EH102),
BJ102))</f>
        <v/>
      </c>
      <c r="EW102" s="88" t="str">
        <f t="shared" si="254"/>
        <v/>
      </c>
      <c r="EX102" s="85" t="str">
        <f t="shared" si="255"/>
        <v/>
      </c>
      <c r="EY102" s="24" t="str">
        <f t="shared" si="170"/>
        <v/>
      </c>
      <c r="EZ102" s="24" t="str">
        <f t="shared" si="171"/>
        <v/>
      </c>
      <c r="FA102" s="24" t="str">
        <f t="shared" si="172"/>
        <v/>
      </c>
      <c r="FB102" s="24" t="str">
        <f t="shared" si="173"/>
        <v/>
      </c>
      <c r="FC102" s="24" t="str">
        <f t="shared" si="174"/>
        <v/>
      </c>
      <c r="FD102" s="24" t="str">
        <f t="shared" si="175"/>
        <v/>
      </c>
      <c r="FE102" s="24" t="str">
        <f t="shared" si="176"/>
        <v/>
      </c>
      <c r="FF102" s="24" t="str">
        <f t="shared" si="177"/>
        <v/>
      </c>
      <c r="FG102" s="24" t="str">
        <f t="shared" si="178"/>
        <v/>
      </c>
      <c r="FH102" s="24" t="str">
        <f t="shared" si="179"/>
        <v/>
      </c>
      <c r="FI102" s="24" t="str">
        <f t="shared" si="180"/>
        <v/>
      </c>
      <c r="FJ102" s="24" t="str">
        <f t="shared" si="181"/>
        <v/>
      </c>
      <c r="FK102" s="24" t="str">
        <f t="shared" si="182"/>
        <v/>
      </c>
      <c r="FL102" s="24" t="str">
        <f t="shared" si="183"/>
        <v/>
      </c>
      <c r="FM102" s="24" t="str">
        <f t="shared" si="184"/>
        <v/>
      </c>
      <c r="FN102" s="24" t="str">
        <f t="shared" si="185"/>
        <v/>
      </c>
      <c r="FO102" s="24" t="str">
        <f t="shared" si="186"/>
        <v/>
      </c>
      <c r="FP102" s="24" t="str">
        <f t="shared" si="187"/>
        <v/>
      </c>
      <c r="FQ102" s="24" t="str">
        <f t="shared" si="188"/>
        <v/>
      </c>
      <c r="FR102" s="24" t="str">
        <f t="shared" si="189"/>
        <v/>
      </c>
      <c r="FS102" s="24" t="str">
        <f t="shared" si="190"/>
        <v/>
      </c>
      <c r="FT102" s="24" t="str">
        <f t="shared" si="191"/>
        <v/>
      </c>
      <c r="FU102" s="24" t="str">
        <f t="shared" si="192"/>
        <v/>
      </c>
      <c r="FV102" s="24" t="str">
        <f t="shared" si="193"/>
        <v/>
      </c>
      <c r="FW102" s="24" t="str">
        <f t="shared" si="194"/>
        <v/>
      </c>
      <c r="FX102" s="24" t="str">
        <f t="shared" si="195"/>
        <v/>
      </c>
      <c r="FY102" s="24" t="str">
        <f t="shared" si="196"/>
        <v/>
      </c>
      <c r="FZ102" s="24" t="str">
        <f t="shared" si="197"/>
        <v/>
      </c>
      <c r="GA102" s="24" t="str">
        <f t="shared" si="198"/>
        <v/>
      </c>
      <c r="GB102" s="24" t="str">
        <f t="shared" si="199"/>
        <v/>
      </c>
      <c r="GC102" s="24" t="str">
        <f t="shared" si="200"/>
        <v/>
      </c>
      <c r="GD102" s="24" t="str">
        <f t="shared" si="201"/>
        <v/>
      </c>
      <c r="GE102" s="24" t="str">
        <f t="shared" si="202"/>
        <v/>
      </c>
      <c r="GF102" s="24" t="str">
        <f t="shared" si="203"/>
        <v/>
      </c>
      <c r="GG102" s="24" t="str">
        <f t="shared" si="204"/>
        <v/>
      </c>
      <c r="GH102" s="24" t="str">
        <f t="shared" si="205"/>
        <v/>
      </c>
    </row>
    <row r="103" spans="2:190" s="17" customFormat="1" ht="19.899999999999999" customHeight="1">
      <c r="B103" s="16" t="str">
        <f>IF('3 INPUT SAP DATA'!H107="","",'3 INPUT SAP DATA'!H107)</f>
        <v/>
      </c>
      <c r="C103" s="176" t="str">
        <f>IF($B103="", "", Data!D$22 - INDEX(SAP10TableU1, MATCH('3 INPUT SAP DATA'!$C$6, Data!$C$26:$C$47, 0), MATCH(SHD!BW$8, Data!$D$25:$O$25, 0)))</f>
        <v/>
      </c>
      <c r="D103" s="176" t="str">
        <f>IF($B103="", "", Data!E$22 - INDEX(SAP10TableU1, MATCH('3 INPUT SAP DATA'!$C$6, Data!$C$26:$C$47, 0), MATCH(SHD!BX$8, Data!$D$25:$O$25, 0)))</f>
        <v/>
      </c>
      <c r="E103" s="176" t="str">
        <f>IF($B103="", "", Data!F$22 - INDEX(SAP10TableU1, MATCH('3 INPUT SAP DATA'!$C$6, Data!$C$26:$C$47, 0), MATCH(SHD!BY$8, Data!$D$25:$O$25, 0)))</f>
        <v/>
      </c>
      <c r="F103" s="176" t="str">
        <f>IF($B103="", "", Data!G$22 - INDEX(SAP10TableU1, MATCH('3 INPUT SAP DATA'!$C$6, Data!$C$26:$C$47, 0), MATCH(SHD!BZ$8, Data!$D$25:$O$25, 0)))</f>
        <v/>
      </c>
      <c r="G103" s="176" t="str">
        <f>IF($B103="", "", Data!H$22 - INDEX(SAP10TableU1, MATCH('3 INPUT SAP DATA'!$C$6, Data!$C$26:$C$47, 0), MATCH(SHD!CA$8, Data!$D$25:$O$25, 0)))</f>
        <v/>
      </c>
      <c r="H103" s="176" t="str">
        <f>IF($B103="", "", Data!I$22 - INDEX(SAP10TableU1, MATCH('3 INPUT SAP DATA'!$C$6, Data!$C$26:$C$47, 0), MATCH(SHD!CB$8, Data!$D$25:$O$25, 0)))</f>
        <v/>
      </c>
      <c r="I103" s="176" t="str">
        <f>IF($B103="", "", Data!J$22 - INDEX(SAP10TableU1, MATCH('3 INPUT SAP DATA'!$C$6, Data!$C$26:$C$47, 0), MATCH(SHD!CC$8, Data!$D$25:$O$25, 0)))</f>
        <v/>
      </c>
      <c r="J103" s="176" t="str">
        <f>IF($B103="", "", Data!K$22 - INDEX(SAP10TableU1, MATCH('3 INPUT SAP DATA'!$C$6, Data!$C$26:$C$47, 0), MATCH(SHD!CD$8, Data!$D$25:$O$25, 0)))</f>
        <v/>
      </c>
      <c r="K103" s="176" t="str">
        <f>IF($B103="", "", Data!L$22 - INDEX(SAP10TableU1, MATCH('3 INPUT SAP DATA'!$C$6, Data!$C$26:$C$47, 0), MATCH(SHD!CE$8, Data!$D$25:$O$25, 0)))</f>
        <v/>
      </c>
      <c r="L103" s="176" t="str">
        <f>IF($B103="", "", Data!M$22 - INDEX(SAP10TableU1, MATCH('3 INPUT SAP DATA'!$C$6, Data!$C$26:$C$47, 0), MATCH(SHD!CF$8, Data!$D$25:$O$25, 0)))</f>
        <v/>
      </c>
      <c r="M103" s="176" t="str">
        <f>IF($B103="", "", Data!N$22 - INDEX(SAP10TableU1, MATCH('3 INPUT SAP DATA'!$C$6, Data!$C$26:$C$47, 0), MATCH(SHD!CG$8, Data!$D$25:$O$25, 0)))</f>
        <v/>
      </c>
      <c r="N103" s="176" t="str">
        <f>IF($B103="", "", Data!O$22 - INDEX(SAP10TableU1, MATCH('3 INPUT SAP DATA'!$C$6, Data!$C$26:$C$47, 0), MATCH(SHD!CH$8, Data!$D$25:$O$25, 0)))</f>
        <v/>
      </c>
      <c r="O103" s="24" t="str">
        <f>IF($B103="","",'Infiltration &amp; Ventilation'!H103*0.33*'Infiltration &amp; Ventilation'!$D103*C103*0.024*Data!D$18)</f>
        <v/>
      </c>
      <c r="P103" s="24" t="str">
        <f>IF($B103="","",'Infiltration &amp; Ventilation'!I103*0.33*'Infiltration &amp; Ventilation'!$D103*D103*0.024*Data!E$18)</f>
        <v/>
      </c>
      <c r="Q103" s="24" t="str">
        <f>IF($B103="","",'Infiltration &amp; Ventilation'!J103*0.33*'Infiltration &amp; Ventilation'!$D103*E103*0.024*Data!F$18)</f>
        <v/>
      </c>
      <c r="R103" s="24" t="str">
        <f>IF($B103="","",'Infiltration &amp; Ventilation'!K103*0.33*'Infiltration &amp; Ventilation'!$D103*F103*0.024*Data!G$18)</f>
        <v/>
      </c>
      <c r="S103" s="24" t="str">
        <f>IF($B103="","",'Infiltration &amp; Ventilation'!L103*0.33*'Infiltration &amp; Ventilation'!$D103*G103*0.024*Data!H$18)</f>
        <v/>
      </c>
      <c r="T103" s="24" t="str">
        <f>IF($B103="","",'Infiltration &amp; Ventilation'!M103*0.33*'Infiltration &amp; Ventilation'!$D103*H103*0.024*Data!I$18)</f>
        <v/>
      </c>
      <c r="U103" s="24" t="str">
        <f>IF($B103="","",'Infiltration &amp; Ventilation'!N103*0.33*'Infiltration &amp; Ventilation'!$D103*I103*0.024*Data!J$18)</f>
        <v/>
      </c>
      <c r="V103" s="24" t="str">
        <f>IF($B103="","",'Infiltration &amp; Ventilation'!O103*0.33*'Infiltration &amp; Ventilation'!$D103*J103*0.024*Data!K$18)</f>
        <v/>
      </c>
      <c r="W103" s="24" t="str">
        <f>IF($B103="","",'Infiltration &amp; Ventilation'!P103*0.33*'Infiltration &amp; Ventilation'!$D103*K103*0.024*Data!L$18)</f>
        <v/>
      </c>
      <c r="X103" s="24" t="str">
        <f>IF($B103="","",'Infiltration &amp; Ventilation'!Q103*0.33*'Infiltration &amp; Ventilation'!$D103*L103*0.024*Data!M$18)</f>
        <v/>
      </c>
      <c r="Y103" s="24" t="str">
        <f>IF($B103="","",'Infiltration &amp; Ventilation'!R103*0.33*'Infiltration &amp; Ventilation'!$D103*M103*0.024*Data!N$18)</f>
        <v/>
      </c>
      <c r="Z103" s="24" t="str">
        <f>IF($B103="","",'Infiltration &amp; Ventilation'!S103*0.33*'Infiltration &amp; Ventilation'!$D103*N103*0.024*Data!O$18)</f>
        <v/>
      </c>
      <c r="AA103" s="24" t="str">
        <f>IF($B103="","",'Infiltration &amp; Ventilation'!T103*0.33*'Infiltration &amp; Ventilation'!$D103*C103*0.024*Data!D$18*(100%+Data!$B$162))</f>
        <v/>
      </c>
      <c r="AB103" s="24" t="str">
        <f>IF($B103="","",'Infiltration &amp; Ventilation'!U103*0.33*'Infiltration &amp; Ventilation'!$D103*D103*0.024*Data!E$18*(100%+Data!$B$162))</f>
        <v/>
      </c>
      <c r="AC103" s="24" t="str">
        <f>IF($B103="","",'Infiltration &amp; Ventilation'!V103*0.33*'Infiltration &amp; Ventilation'!$D103*E103*0.024*Data!F$18*(100%+Data!$B$162))</f>
        <v/>
      </c>
      <c r="AD103" s="24" t="str">
        <f>IF($B103="","",'Infiltration &amp; Ventilation'!W103*0.33*'Infiltration &amp; Ventilation'!$D103*F103*0.024*Data!G$18*(100%+Data!$B$162))</f>
        <v/>
      </c>
      <c r="AE103" s="24" t="str">
        <f>IF($B103="","",'Infiltration &amp; Ventilation'!X103*0.33*'Infiltration &amp; Ventilation'!$D103*G103*0.024*Data!H$18*(100%+Data!$B$162))</f>
        <v/>
      </c>
      <c r="AF103" s="24" t="str">
        <f>IF($B103="","",'Infiltration &amp; Ventilation'!Y103*0.33*'Infiltration &amp; Ventilation'!$D103*H103*0.024*Data!I$18*(100%+Data!$B$162))</f>
        <v/>
      </c>
      <c r="AG103" s="24" t="str">
        <f>IF($B103="","",'Infiltration &amp; Ventilation'!Z103*0.33*'Infiltration &amp; Ventilation'!$D103*I103*0.024*Data!J$18*(100%+Data!$B$162))</f>
        <v/>
      </c>
      <c r="AH103" s="24" t="str">
        <f>IF($B103="","",'Infiltration &amp; Ventilation'!AA103*0.33*'Infiltration &amp; Ventilation'!$D103*J103*0.024*Data!K$18*(100%+Data!$B$162))</f>
        <v/>
      </c>
      <c r="AI103" s="24" t="str">
        <f>IF($B103="","",'Infiltration &amp; Ventilation'!AB103*0.33*'Infiltration &amp; Ventilation'!$D103*K103*0.024*Data!L$18*(100%+Data!$B$162))</f>
        <v/>
      </c>
      <c r="AJ103" s="24" t="str">
        <f>IF($B103="","",'Infiltration &amp; Ventilation'!AC103*0.33*'Infiltration &amp; Ventilation'!$D103*L103*0.024*Data!M$18*(100%+Data!$B$162))</f>
        <v/>
      </c>
      <c r="AK103" s="24" t="str">
        <f>IF($B103="","",'Infiltration &amp; Ventilation'!AD103*0.33*'Infiltration &amp; Ventilation'!$D103*M103*0.024*Data!N$18*(100%+Data!$B$162))</f>
        <v/>
      </c>
      <c r="AL103" s="24" t="str">
        <f>IF($B103="","",'Infiltration &amp; Ventilation'!AE103*0.33*'Infiltration &amp; Ventilation'!$D103*N103*0.024*Data!O$18*(100%+Data!$B$162))</f>
        <v/>
      </c>
      <c r="AM103" s="24" t="str">
        <f>IF($B103="","",'3 INPUT SAP DATA'!$U107*C103*0.024*Data!D$18*(100%+Data!$B$152))</f>
        <v/>
      </c>
      <c r="AN103" s="24" t="str">
        <f>IF($B103="","",'3 INPUT SAP DATA'!$U107*D103*0.024*Data!E$18*(100%+Data!$B$152))</f>
        <v/>
      </c>
      <c r="AO103" s="24" t="str">
        <f>IF($B103="","",'3 INPUT SAP DATA'!$U107*E103*0.024*Data!F$18*(100%+Data!$B$152))</f>
        <v/>
      </c>
      <c r="AP103" s="24" t="str">
        <f>IF($B103="","",'3 INPUT SAP DATA'!$U107*F103*0.024*Data!G$18*(100%+Data!$B$152))</f>
        <v/>
      </c>
      <c r="AQ103" s="24" t="str">
        <f>IF($B103="","",'3 INPUT SAP DATA'!$U107*G103*0.024*Data!H$18*(100%+Data!$B$152))</f>
        <v/>
      </c>
      <c r="AR103" s="24" t="str">
        <f>IF($B103="","",'3 INPUT SAP DATA'!$U107*H103*0.024*Data!I$18*(100%+Data!$B$152))</f>
        <v/>
      </c>
      <c r="AS103" s="24" t="str">
        <f>IF($B103="","",'3 INPUT SAP DATA'!$U107*I103*0.024*Data!J$18*(100%+Data!$B$152))</f>
        <v/>
      </c>
      <c r="AT103" s="24" t="str">
        <f>IF($B103="","",'3 INPUT SAP DATA'!$U107*J103*0.024*Data!K$18*(100%+Data!$B$152))</f>
        <v/>
      </c>
      <c r="AU103" s="24" t="str">
        <f>IF($B103="","",'3 INPUT SAP DATA'!$U107*K103*0.024*Data!L$18*(100%+Data!$B$152))</f>
        <v/>
      </c>
      <c r="AV103" s="24" t="str">
        <f>IF($B103="","",'3 INPUT SAP DATA'!$U107*L103*0.024*Data!M$18*(100%+Data!$B$152))</f>
        <v/>
      </c>
      <c r="AW103" s="24" t="str">
        <f>IF($B103="","",'3 INPUT SAP DATA'!$U107*M103*0.024*Data!N$18*(100%+Data!$B$152))</f>
        <v/>
      </c>
      <c r="AX103" s="24" t="str">
        <f>IF($B103="","",'3 INPUT SAP DATA'!$U107*N103*0.024*Data!O$18*(100%+Data!$B$152))</f>
        <v/>
      </c>
      <c r="AY103" s="24" t="str">
        <f>IF($B103="","",'3 INPUT SAP DATA'!V107*0.024*Data!D$18*Utilisation!BK103)</f>
        <v/>
      </c>
      <c r="AZ103" s="24" t="str">
        <f>IF($B103="","",'3 INPUT SAP DATA'!W107*0.024*Data!E$18*Utilisation!BL103)</f>
        <v/>
      </c>
      <c r="BA103" s="24" t="str">
        <f>IF($B103="","",'3 INPUT SAP DATA'!X107*0.024*Data!F$18*Utilisation!BM103)</f>
        <v/>
      </c>
      <c r="BB103" s="24" t="str">
        <f>IF($B103="","",'3 INPUT SAP DATA'!Y107*0.024*Data!G$18*Utilisation!BN103)</f>
        <v/>
      </c>
      <c r="BC103" s="24" t="str">
        <f>IF($B103="","",'3 INPUT SAP DATA'!Z107*0.024*Data!H$18*Utilisation!BO103)</f>
        <v/>
      </c>
      <c r="BD103" s="24" t="str">
        <f>IF($B103="","",'3 INPUT SAP DATA'!AA107*0.024*Data!I$18*Utilisation!BP103)</f>
        <v/>
      </c>
      <c r="BE103" s="24" t="str">
        <f>IF($B103="","",'3 INPUT SAP DATA'!AB107*0.024*Data!J$18*Utilisation!BQ103)</f>
        <v/>
      </c>
      <c r="BF103" s="24" t="str">
        <f>IF($B103="","",'3 INPUT SAP DATA'!AC107*0.024*Data!K$18*Utilisation!BR103)</f>
        <v/>
      </c>
      <c r="BG103" s="24" t="str">
        <f>IF($B103="","",'3 INPUT SAP DATA'!AD107*0.024*Data!L$18*Utilisation!BS103)</f>
        <v/>
      </c>
      <c r="BH103" s="24" t="str">
        <f>IF($B103="","",'3 INPUT SAP DATA'!AE107*0.024*Data!M$18*Utilisation!BT103)</f>
        <v/>
      </c>
      <c r="BI103" s="24" t="str">
        <f>IF($B103="","",'3 INPUT SAP DATA'!AF107*0.024*Data!N$18*Utilisation!BU103)</f>
        <v/>
      </c>
      <c r="BJ103" s="24" t="str">
        <f>IF($B103="","",'3 INPUT SAP DATA'!AG107*0.024*Data!O$18*Utilisation!BV103)</f>
        <v/>
      </c>
      <c r="BK103" s="24" t="str">
        <f>IF($B103="","",IHG!CI104*0.024*Data!D$18*Utilisation!BK103)</f>
        <v/>
      </c>
      <c r="BL103" s="24" t="str">
        <f>IF($B103="","",IHG!CJ104*0.024*Data!E$18*Utilisation!BL103)</f>
        <v/>
      </c>
      <c r="BM103" s="24" t="str">
        <f>IF($B103="","",IHG!CK104*0.024*Data!F$18*Utilisation!BM103)</f>
        <v/>
      </c>
      <c r="BN103" s="24" t="str">
        <f>IF($B103="","",IHG!CL104*0.024*Data!G$18*Utilisation!BN103)</f>
        <v/>
      </c>
      <c r="BO103" s="24" t="str">
        <f>IF($B103="","",IHG!CM104*0.024*Data!H$18*Utilisation!BO103)</f>
        <v/>
      </c>
      <c r="BP103" s="24" t="str">
        <f>IF($B103="","",IHG!CN104*0.024*Data!I$18*Utilisation!BP103)</f>
        <v/>
      </c>
      <c r="BQ103" s="24" t="str">
        <f>IF($B103="","",IHG!CO104*0.024*Data!J$18*Utilisation!BQ103)</f>
        <v/>
      </c>
      <c r="BR103" s="24" t="str">
        <f>IF($B103="","",IHG!CP104*0.024*Data!K$18*Utilisation!BR103)</f>
        <v/>
      </c>
      <c r="BS103" s="24" t="str">
        <f>IF($B103="","",IHG!CQ104*0.024*Data!L$18*Utilisation!BS103)</f>
        <v/>
      </c>
      <c r="BT103" s="24" t="str">
        <f>IF($B103="","",IHG!CR104*0.024*Data!M$18*Utilisation!BT103)</f>
        <v/>
      </c>
      <c r="BU103" s="24" t="str">
        <f>IF($B103="","",IHG!CS104*0.024*Data!N$18*Utilisation!BU103)</f>
        <v/>
      </c>
      <c r="BV103" s="24" t="str">
        <f>IF($B103="","",IHG!CT104*0.024*Data!O$18*Utilisation!BV103)</f>
        <v/>
      </c>
      <c r="BW103" s="24" t="str">
        <f t="shared" si="206"/>
        <v/>
      </c>
      <c r="BX103" s="24" t="str">
        <f t="shared" si="207"/>
        <v/>
      </c>
      <c r="BY103" s="24" t="str">
        <f t="shared" si="208"/>
        <v/>
      </c>
      <c r="BZ103" s="24" t="str">
        <f t="shared" si="209"/>
        <v/>
      </c>
      <c r="CA103" s="24" t="str">
        <f t="shared" si="210"/>
        <v/>
      </c>
      <c r="CB103" s="24" t="str">
        <f t="shared" si="211"/>
        <v/>
      </c>
      <c r="CC103" s="24" t="str">
        <f t="shared" si="212"/>
        <v/>
      </c>
      <c r="CD103" s="24" t="str">
        <f t="shared" si="213"/>
        <v/>
      </c>
      <c r="CE103" s="24" t="str">
        <f t="shared" si="214"/>
        <v/>
      </c>
      <c r="CF103" s="24" t="str">
        <f t="shared" si="215"/>
        <v/>
      </c>
      <c r="CG103" s="24" t="str">
        <f t="shared" si="216"/>
        <v/>
      </c>
      <c r="CH103" s="24" t="str">
        <f t="shared" si="217"/>
        <v/>
      </c>
      <c r="CI103" s="36"/>
      <c r="CJ103" s="85" t="str">
        <f>IF($B103="","",IF(BW103&lt;(SUM($BW103:$CH103)*Data!$B$170),Data!$B$171,100%))</f>
        <v/>
      </c>
      <c r="CK103" s="85" t="str">
        <f>IF($B103="","",IF(BX103&lt;(SUM($BW103:$CH103)*Data!$B$170),Data!$B$171,100%))</f>
        <v/>
      </c>
      <c r="CL103" s="85" t="str">
        <f>IF($B103="","",IF(BY103&lt;(SUM($BW103:$CH103)*Data!$B$170),Data!$B$171,100%))</f>
        <v/>
      </c>
      <c r="CM103" s="85" t="str">
        <f>IF($B103="","",IF(BZ103&lt;(SUM($BW103:$CH103)*Data!$B$170),Data!$B$171,100%))</f>
        <v/>
      </c>
      <c r="CN103" s="85" t="str">
        <f>IF($B103="","",IF(CA103&lt;(SUM($BW103:$CH103)*Data!$B$170),Data!$B$171,100%))</f>
        <v/>
      </c>
      <c r="CO103" s="85" t="str">
        <f>IF($B103="","",IF(CB103&lt;(SUM($BW103:$CH103)*Data!$B$170),Data!$B$171,100%))</f>
        <v/>
      </c>
      <c r="CP103" s="85" t="str">
        <f>IF($B103="","",IF(CC103&lt;(SUM($BW103:$CH103)*Data!$B$170),Data!$B$171,100%))</f>
        <v/>
      </c>
      <c r="CQ103" s="85" t="str">
        <f>IF($B103="","",IF(CD103&lt;(SUM($BW103:$CH103)*Data!$B$170),Data!$B$171,100%))</f>
        <v/>
      </c>
      <c r="CR103" s="85" t="str">
        <f>IF($B103="","",IF(CE103&lt;(SUM($BW103:$CH103)*Data!$B$170),Data!$B$171,100%))</f>
        <v/>
      </c>
      <c r="CS103" s="85" t="str">
        <f>IF($B103="","",IF(CF103&lt;(SUM($BW103:$CH103)*Data!$B$170),Data!$B$171,100%))</f>
        <v/>
      </c>
      <c r="CT103" s="85" t="str">
        <f>IF($B103="","",IF(CG103&lt;(SUM($BW103:$CH103)*Data!$B$170),Data!$B$171,100%))</f>
        <v/>
      </c>
      <c r="CU103" s="85" t="str">
        <f>IF($B103="","",IF(CH103&lt;(SUM($BW103:$CH103)*Data!$B$170),Data!$B$171,100%))</f>
        <v/>
      </c>
      <c r="CV103" s="39"/>
      <c r="CW103" s="24" t="str">
        <f t="shared" si="218"/>
        <v/>
      </c>
      <c r="CX103" s="24" t="str">
        <f t="shared" si="219"/>
        <v/>
      </c>
      <c r="CY103" s="24" t="str">
        <f t="shared" si="220"/>
        <v/>
      </c>
      <c r="CZ103" s="24" t="str">
        <f t="shared" si="221"/>
        <v/>
      </c>
      <c r="DA103" s="24" t="str">
        <f t="shared" si="222"/>
        <v/>
      </c>
      <c r="DB103" s="24" t="str">
        <f t="shared" si="223"/>
        <v/>
      </c>
      <c r="DC103" s="24" t="str">
        <f t="shared" si="224"/>
        <v/>
      </c>
      <c r="DD103" s="24" t="str">
        <f t="shared" si="225"/>
        <v/>
      </c>
      <c r="DE103" s="24" t="str">
        <f t="shared" si="226"/>
        <v/>
      </c>
      <c r="DF103" s="24" t="str">
        <f t="shared" si="227"/>
        <v/>
      </c>
      <c r="DG103" s="24" t="str">
        <f t="shared" si="228"/>
        <v/>
      </c>
      <c r="DH103" s="24" t="str">
        <f t="shared" si="229"/>
        <v/>
      </c>
      <c r="DI103" s="24" t="str">
        <f t="shared" si="230"/>
        <v/>
      </c>
      <c r="DJ103" s="24" t="str">
        <f t="shared" si="231"/>
        <v/>
      </c>
      <c r="DK103" s="24" t="str">
        <f t="shared" si="232"/>
        <v/>
      </c>
      <c r="DL103" s="24" t="str">
        <f t="shared" si="233"/>
        <v/>
      </c>
      <c r="DM103" s="24" t="str">
        <f t="shared" si="234"/>
        <v/>
      </c>
      <c r="DN103" s="24" t="str">
        <f t="shared" si="235"/>
        <v/>
      </c>
      <c r="DO103" s="24" t="str">
        <f t="shared" si="236"/>
        <v/>
      </c>
      <c r="DP103" s="24" t="str">
        <f t="shared" si="237"/>
        <v/>
      </c>
      <c r="DQ103" s="24" t="str">
        <f t="shared" si="238"/>
        <v/>
      </c>
      <c r="DR103" s="24" t="str">
        <f t="shared" si="239"/>
        <v/>
      </c>
      <c r="DS103" s="24" t="str">
        <f t="shared" si="240"/>
        <v/>
      </c>
      <c r="DT103" s="24" t="str">
        <f t="shared" si="241"/>
        <v/>
      </c>
      <c r="DU103" s="24" t="str">
        <f t="shared" si="242"/>
        <v/>
      </c>
      <c r="DV103" s="24" t="str">
        <f t="shared" si="243"/>
        <v/>
      </c>
      <c r="DW103" s="24" t="str">
        <f t="shared" si="244"/>
        <v/>
      </c>
      <c r="DX103" s="24" t="str">
        <f t="shared" si="245"/>
        <v/>
      </c>
      <c r="DY103" s="24" t="str">
        <f t="shared" si="246"/>
        <v/>
      </c>
      <c r="DZ103" s="24" t="str">
        <f t="shared" si="247"/>
        <v/>
      </c>
      <c r="EA103" s="24" t="str">
        <f t="shared" si="248"/>
        <v/>
      </c>
      <c r="EB103" s="24" t="str">
        <f t="shared" si="249"/>
        <v/>
      </c>
      <c r="EC103" s="24" t="str">
        <f t="shared" si="250"/>
        <v/>
      </c>
      <c r="ED103" s="24" t="str">
        <f t="shared" si="251"/>
        <v/>
      </c>
      <c r="EE103" s="24" t="str">
        <f t="shared" si="252"/>
        <v/>
      </c>
      <c r="EF103" s="24" t="str">
        <f t="shared" si="253"/>
        <v/>
      </c>
      <c r="EG103" s="24" t="str">
        <f t="shared" si="256"/>
        <v/>
      </c>
      <c r="EH103" s="24" t="str">
        <f t="shared" si="257"/>
        <v/>
      </c>
      <c r="EI103" s="85" t="str">
        <f t="shared" si="169"/>
        <v/>
      </c>
      <c r="EJ103" s="85" t="str">
        <f>IF($B103="","",MAX(0,EI103-Data!$B$166))</f>
        <v/>
      </c>
      <c r="EK103" s="88" t="str">
        <f>IF($B103="","",IF($EJ103&gt;0,
AY103*($EG103*Data!$B$166/$EH103),
AY103))</f>
        <v/>
      </c>
      <c r="EL103" s="88" t="str">
        <f>IF($B103="","",IF($EJ103&gt;0,
AZ103*($EG103*Data!$B$166/$EH103),
AZ103))</f>
        <v/>
      </c>
      <c r="EM103" s="88" t="str">
        <f>IF($B103="","",IF($EJ103&gt;0,
BA103*($EG103*Data!$B$166/$EH103),
BA103))</f>
        <v/>
      </c>
      <c r="EN103" s="88" t="str">
        <f>IF($B103="","",IF($EJ103&gt;0,
BB103*($EG103*Data!$B$166/$EH103),
BB103))</f>
        <v/>
      </c>
      <c r="EO103" s="88" t="str">
        <f>IF($B103="","",IF($EJ103&gt;0,
BC103*($EG103*Data!$B$166/$EH103),
BC103))</f>
        <v/>
      </c>
      <c r="EP103" s="88" t="str">
        <f>IF($B103="","",IF($EJ103&gt;0,
BD103*($EG103*Data!$B$166/$EH103),
BD103))</f>
        <v/>
      </c>
      <c r="EQ103" s="88" t="str">
        <f>IF($B103="","",IF($EJ103&gt;0,
BE103*($EG103*Data!$B$166/$EH103),
BE103))</f>
        <v/>
      </c>
      <c r="ER103" s="88" t="str">
        <f>IF($B103="","",IF($EJ103&gt;0,
BF103*($EG103*Data!$B$166/$EH103),
BF103))</f>
        <v/>
      </c>
      <c r="ES103" s="88" t="str">
        <f>IF($B103="","",IF($EJ103&gt;0,
BG103*($EG103*Data!$B$166/$EH103),
BG103))</f>
        <v/>
      </c>
      <c r="ET103" s="88" t="str">
        <f>IF($B103="","",IF($EJ103&gt;0,
BH103*($EG103*Data!$B$166/$EH103),
BH103))</f>
        <v/>
      </c>
      <c r="EU103" s="88" t="str">
        <f>IF($B103="","",IF($EJ103&gt;0,
BI103*($EG103*Data!$B$166/$EH103),
BI103))</f>
        <v/>
      </c>
      <c r="EV103" s="88" t="str">
        <f>IF($B103="","",IF($EJ103&gt;0,
BJ103*($EG103*Data!$B$166/$EH103),
BJ103))</f>
        <v/>
      </c>
      <c r="EW103" s="88" t="str">
        <f t="shared" si="254"/>
        <v/>
      </c>
      <c r="EX103" s="85" t="str">
        <f t="shared" si="255"/>
        <v/>
      </c>
      <c r="EY103" s="24" t="str">
        <f t="shared" si="170"/>
        <v/>
      </c>
      <c r="EZ103" s="24" t="str">
        <f t="shared" si="171"/>
        <v/>
      </c>
      <c r="FA103" s="24" t="str">
        <f t="shared" si="172"/>
        <v/>
      </c>
      <c r="FB103" s="24" t="str">
        <f t="shared" si="173"/>
        <v/>
      </c>
      <c r="FC103" s="24" t="str">
        <f t="shared" si="174"/>
        <v/>
      </c>
      <c r="FD103" s="24" t="str">
        <f t="shared" si="175"/>
        <v/>
      </c>
      <c r="FE103" s="24" t="str">
        <f t="shared" si="176"/>
        <v/>
      </c>
      <c r="FF103" s="24" t="str">
        <f t="shared" si="177"/>
        <v/>
      </c>
      <c r="FG103" s="24" t="str">
        <f t="shared" si="178"/>
        <v/>
      </c>
      <c r="FH103" s="24" t="str">
        <f t="shared" si="179"/>
        <v/>
      </c>
      <c r="FI103" s="24" t="str">
        <f t="shared" si="180"/>
        <v/>
      </c>
      <c r="FJ103" s="24" t="str">
        <f t="shared" si="181"/>
        <v/>
      </c>
      <c r="FK103" s="24" t="str">
        <f t="shared" si="182"/>
        <v/>
      </c>
      <c r="FL103" s="24" t="str">
        <f t="shared" si="183"/>
        <v/>
      </c>
      <c r="FM103" s="24" t="str">
        <f t="shared" si="184"/>
        <v/>
      </c>
      <c r="FN103" s="24" t="str">
        <f t="shared" si="185"/>
        <v/>
      </c>
      <c r="FO103" s="24" t="str">
        <f t="shared" si="186"/>
        <v/>
      </c>
      <c r="FP103" s="24" t="str">
        <f t="shared" si="187"/>
        <v/>
      </c>
      <c r="FQ103" s="24" t="str">
        <f t="shared" si="188"/>
        <v/>
      </c>
      <c r="FR103" s="24" t="str">
        <f t="shared" si="189"/>
        <v/>
      </c>
      <c r="FS103" s="24" t="str">
        <f t="shared" si="190"/>
        <v/>
      </c>
      <c r="FT103" s="24" t="str">
        <f t="shared" si="191"/>
        <v/>
      </c>
      <c r="FU103" s="24" t="str">
        <f t="shared" si="192"/>
        <v/>
      </c>
      <c r="FV103" s="24" t="str">
        <f t="shared" si="193"/>
        <v/>
      </c>
      <c r="FW103" s="24" t="str">
        <f t="shared" si="194"/>
        <v/>
      </c>
      <c r="FX103" s="24" t="str">
        <f t="shared" si="195"/>
        <v/>
      </c>
      <c r="FY103" s="24" t="str">
        <f t="shared" si="196"/>
        <v/>
      </c>
      <c r="FZ103" s="24" t="str">
        <f t="shared" si="197"/>
        <v/>
      </c>
      <c r="GA103" s="24" t="str">
        <f t="shared" si="198"/>
        <v/>
      </c>
      <c r="GB103" s="24" t="str">
        <f t="shared" si="199"/>
        <v/>
      </c>
      <c r="GC103" s="24" t="str">
        <f t="shared" si="200"/>
        <v/>
      </c>
      <c r="GD103" s="24" t="str">
        <f t="shared" si="201"/>
        <v/>
      </c>
      <c r="GE103" s="24" t="str">
        <f t="shared" si="202"/>
        <v/>
      </c>
      <c r="GF103" s="24" t="str">
        <f t="shared" si="203"/>
        <v/>
      </c>
      <c r="GG103" s="24" t="str">
        <f t="shared" si="204"/>
        <v/>
      </c>
      <c r="GH103" s="24" t="str">
        <f t="shared" si="205"/>
        <v/>
      </c>
    </row>
    <row r="104" spans="2:190" s="17" customFormat="1" ht="19.899999999999999" customHeight="1">
      <c r="B104" s="16" t="str">
        <f>IF('3 INPUT SAP DATA'!H108="","",'3 INPUT SAP DATA'!H108)</f>
        <v/>
      </c>
      <c r="C104" s="176" t="str">
        <f>IF($B104="", "", Data!D$22 - INDEX(SAP10TableU1, MATCH('3 INPUT SAP DATA'!$C$6, Data!$C$26:$C$47, 0), MATCH(SHD!BW$8, Data!$D$25:$O$25, 0)))</f>
        <v/>
      </c>
      <c r="D104" s="176" t="str">
        <f>IF($B104="", "", Data!E$22 - INDEX(SAP10TableU1, MATCH('3 INPUT SAP DATA'!$C$6, Data!$C$26:$C$47, 0), MATCH(SHD!BX$8, Data!$D$25:$O$25, 0)))</f>
        <v/>
      </c>
      <c r="E104" s="176" t="str">
        <f>IF($B104="", "", Data!F$22 - INDEX(SAP10TableU1, MATCH('3 INPUT SAP DATA'!$C$6, Data!$C$26:$C$47, 0), MATCH(SHD!BY$8, Data!$D$25:$O$25, 0)))</f>
        <v/>
      </c>
      <c r="F104" s="176" t="str">
        <f>IF($B104="", "", Data!G$22 - INDEX(SAP10TableU1, MATCH('3 INPUT SAP DATA'!$C$6, Data!$C$26:$C$47, 0), MATCH(SHD!BZ$8, Data!$D$25:$O$25, 0)))</f>
        <v/>
      </c>
      <c r="G104" s="176" t="str">
        <f>IF($B104="", "", Data!H$22 - INDEX(SAP10TableU1, MATCH('3 INPUT SAP DATA'!$C$6, Data!$C$26:$C$47, 0), MATCH(SHD!CA$8, Data!$D$25:$O$25, 0)))</f>
        <v/>
      </c>
      <c r="H104" s="176" t="str">
        <f>IF($B104="", "", Data!I$22 - INDEX(SAP10TableU1, MATCH('3 INPUT SAP DATA'!$C$6, Data!$C$26:$C$47, 0), MATCH(SHD!CB$8, Data!$D$25:$O$25, 0)))</f>
        <v/>
      </c>
      <c r="I104" s="176" t="str">
        <f>IF($B104="", "", Data!J$22 - INDEX(SAP10TableU1, MATCH('3 INPUT SAP DATA'!$C$6, Data!$C$26:$C$47, 0), MATCH(SHD!CC$8, Data!$D$25:$O$25, 0)))</f>
        <v/>
      </c>
      <c r="J104" s="176" t="str">
        <f>IF($B104="", "", Data!K$22 - INDEX(SAP10TableU1, MATCH('3 INPUT SAP DATA'!$C$6, Data!$C$26:$C$47, 0), MATCH(SHD!CD$8, Data!$D$25:$O$25, 0)))</f>
        <v/>
      </c>
      <c r="K104" s="176" t="str">
        <f>IF($B104="", "", Data!L$22 - INDEX(SAP10TableU1, MATCH('3 INPUT SAP DATA'!$C$6, Data!$C$26:$C$47, 0), MATCH(SHD!CE$8, Data!$D$25:$O$25, 0)))</f>
        <v/>
      </c>
      <c r="L104" s="176" t="str">
        <f>IF($B104="", "", Data!M$22 - INDEX(SAP10TableU1, MATCH('3 INPUT SAP DATA'!$C$6, Data!$C$26:$C$47, 0), MATCH(SHD!CF$8, Data!$D$25:$O$25, 0)))</f>
        <v/>
      </c>
      <c r="M104" s="176" t="str">
        <f>IF($B104="", "", Data!N$22 - INDEX(SAP10TableU1, MATCH('3 INPUT SAP DATA'!$C$6, Data!$C$26:$C$47, 0), MATCH(SHD!CG$8, Data!$D$25:$O$25, 0)))</f>
        <v/>
      </c>
      <c r="N104" s="176" t="str">
        <f>IF($B104="", "", Data!O$22 - INDEX(SAP10TableU1, MATCH('3 INPUT SAP DATA'!$C$6, Data!$C$26:$C$47, 0), MATCH(SHD!CH$8, Data!$D$25:$O$25, 0)))</f>
        <v/>
      </c>
      <c r="O104" s="24" t="str">
        <f>IF($B104="","",'Infiltration &amp; Ventilation'!H104*0.33*'Infiltration &amp; Ventilation'!$D104*C104*0.024*Data!D$18)</f>
        <v/>
      </c>
      <c r="P104" s="24" t="str">
        <f>IF($B104="","",'Infiltration &amp; Ventilation'!I104*0.33*'Infiltration &amp; Ventilation'!$D104*D104*0.024*Data!E$18)</f>
        <v/>
      </c>
      <c r="Q104" s="24" t="str">
        <f>IF($B104="","",'Infiltration &amp; Ventilation'!J104*0.33*'Infiltration &amp; Ventilation'!$D104*E104*0.024*Data!F$18)</f>
        <v/>
      </c>
      <c r="R104" s="24" t="str">
        <f>IF($B104="","",'Infiltration &amp; Ventilation'!K104*0.33*'Infiltration &amp; Ventilation'!$D104*F104*0.024*Data!G$18)</f>
        <v/>
      </c>
      <c r="S104" s="24" t="str">
        <f>IF($B104="","",'Infiltration &amp; Ventilation'!L104*0.33*'Infiltration &amp; Ventilation'!$D104*G104*0.024*Data!H$18)</f>
        <v/>
      </c>
      <c r="T104" s="24" t="str">
        <f>IF($B104="","",'Infiltration &amp; Ventilation'!M104*0.33*'Infiltration &amp; Ventilation'!$D104*H104*0.024*Data!I$18)</f>
        <v/>
      </c>
      <c r="U104" s="24" t="str">
        <f>IF($B104="","",'Infiltration &amp; Ventilation'!N104*0.33*'Infiltration &amp; Ventilation'!$D104*I104*0.024*Data!J$18)</f>
        <v/>
      </c>
      <c r="V104" s="24" t="str">
        <f>IF($B104="","",'Infiltration &amp; Ventilation'!O104*0.33*'Infiltration &amp; Ventilation'!$D104*J104*0.024*Data!K$18)</f>
        <v/>
      </c>
      <c r="W104" s="24" t="str">
        <f>IF($B104="","",'Infiltration &amp; Ventilation'!P104*0.33*'Infiltration &amp; Ventilation'!$D104*K104*0.024*Data!L$18)</f>
        <v/>
      </c>
      <c r="X104" s="24" t="str">
        <f>IF($B104="","",'Infiltration &amp; Ventilation'!Q104*0.33*'Infiltration &amp; Ventilation'!$D104*L104*0.024*Data!M$18)</f>
        <v/>
      </c>
      <c r="Y104" s="24" t="str">
        <f>IF($B104="","",'Infiltration &amp; Ventilation'!R104*0.33*'Infiltration &amp; Ventilation'!$D104*M104*0.024*Data!N$18)</f>
        <v/>
      </c>
      <c r="Z104" s="24" t="str">
        <f>IF($B104="","",'Infiltration &amp; Ventilation'!S104*0.33*'Infiltration &amp; Ventilation'!$D104*N104*0.024*Data!O$18)</f>
        <v/>
      </c>
      <c r="AA104" s="24" t="str">
        <f>IF($B104="","",'Infiltration &amp; Ventilation'!T104*0.33*'Infiltration &amp; Ventilation'!$D104*C104*0.024*Data!D$18*(100%+Data!$B$162))</f>
        <v/>
      </c>
      <c r="AB104" s="24" t="str">
        <f>IF($B104="","",'Infiltration &amp; Ventilation'!U104*0.33*'Infiltration &amp; Ventilation'!$D104*D104*0.024*Data!E$18*(100%+Data!$B$162))</f>
        <v/>
      </c>
      <c r="AC104" s="24" t="str">
        <f>IF($B104="","",'Infiltration &amp; Ventilation'!V104*0.33*'Infiltration &amp; Ventilation'!$D104*E104*0.024*Data!F$18*(100%+Data!$B$162))</f>
        <v/>
      </c>
      <c r="AD104" s="24" t="str">
        <f>IF($B104="","",'Infiltration &amp; Ventilation'!W104*0.33*'Infiltration &amp; Ventilation'!$D104*F104*0.024*Data!G$18*(100%+Data!$B$162))</f>
        <v/>
      </c>
      <c r="AE104" s="24" t="str">
        <f>IF($B104="","",'Infiltration &amp; Ventilation'!X104*0.33*'Infiltration &amp; Ventilation'!$D104*G104*0.024*Data!H$18*(100%+Data!$B$162))</f>
        <v/>
      </c>
      <c r="AF104" s="24" t="str">
        <f>IF($B104="","",'Infiltration &amp; Ventilation'!Y104*0.33*'Infiltration &amp; Ventilation'!$D104*H104*0.024*Data!I$18*(100%+Data!$B$162))</f>
        <v/>
      </c>
      <c r="AG104" s="24" t="str">
        <f>IF($B104="","",'Infiltration &amp; Ventilation'!Z104*0.33*'Infiltration &amp; Ventilation'!$D104*I104*0.024*Data!J$18*(100%+Data!$B$162))</f>
        <v/>
      </c>
      <c r="AH104" s="24" t="str">
        <f>IF($B104="","",'Infiltration &amp; Ventilation'!AA104*0.33*'Infiltration &amp; Ventilation'!$D104*J104*0.024*Data!K$18*(100%+Data!$B$162))</f>
        <v/>
      </c>
      <c r="AI104" s="24" t="str">
        <f>IF($B104="","",'Infiltration &amp; Ventilation'!AB104*0.33*'Infiltration &amp; Ventilation'!$D104*K104*0.024*Data!L$18*(100%+Data!$B$162))</f>
        <v/>
      </c>
      <c r="AJ104" s="24" t="str">
        <f>IF($B104="","",'Infiltration &amp; Ventilation'!AC104*0.33*'Infiltration &amp; Ventilation'!$D104*L104*0.024*Data!M$18*(100%+Data!$B$162))</f>
        <v/>
      </c>
      <c r="AK104" s="24" t="str">
        <f>IF($B104="","",'Infiltration &amp; Ventilation'!AD104*0.33*'Infiltration &amp; Ventilation'!$D104*M104*0.024*Data!N$18*(100%+Data!$B$162))</f>
        <v/>
      </c>
      <c r="AL104" s="24" t="str">
        <f>IF($B104="","",'Infiltration &amp; Ventilation'!AE104*0.33*'Infiltration &amp; Ventilation'!$D104*N104*0.024*Data!O$18*(100%+Data!$B$162))</f>
        <v/>
      </c>
      <c r="AM104" s="24" t="str">
        <f>IF($B104="","",'3 INPUT SAP DATA'!$U108*C104*0.024*Data!D$18*(100%+Data!$B$152))</f>
        <v/>
      </c>
      <c r="AN104" s="24" t="str">
        <f>IF($B104="","",'3 INPUT SAP DATA'!$U108*D104*0.024*Data!E$18*(100%+Data!$B$152))</f>
        <v/>
      </c>
      <c r="AO104" s="24" t="str">
        <f>IF($B104="","",'3 INPUT SAP DATA'!$U108*E104*0.024*Data!F$18*(100%+Data!$B$152))</f>
        <v/>
      </c>
      <c r="AP104" s="24" t="str">
        <f>IF($B104="","",'3 INPUT SAP DATA'!$U108*F104*0.024*Data!G$18*(100%+Data!$B$152))</f>
        <v/>
      </c>
      <c r="AQ104" s="24" t="str">
        <f>IF($B104="","",'3 INPUT SAP DATA'!$U108*G104*0.024*Data!H$18*(100%+Data!$B$152))</f>
        <v/>
      </c>
      <c r="AR104" s="24" t="str">
        <f>IF($B104="","",'3 INPUT SAP DATA'!$U108*H104*0.024*Data!I$18*(100%+Data!$B$152))</f>
        <v/>
      </c>
      <c r="AS104" s="24" t="str">
        <f>IF($B104="","",'3 INPUT SAP DATA'!$U108*I104*0.024*Data!J$18*(100%+Data!$B$152))</f>
        <v/>
      </c>
      <c r="AT104" s="24" t="str">
        <f>IF($B104="","",'3 INPUT SAP DATA'!$U108*J104*0.024*Data!K$18*(100%+Data!$B$152))</f>
        <v/>
      </c>
      <c r="AU104" s="24" t="str">
        <f>IF($B104="","",'3 INPUT SAP DATA'!$U108*K104*0.024*Data!L$18*(100%+Data!$B$152))</f>
        <v/>
      </c>
      <c r="AV104" s="24" t="str">
        <f>IF($B104="","",'3 INPUT SAP DATA'!$U108*L104*0.024*Data!M$18*(100%+Data!$B$152))</f>
        <v/>
      </c>
      <c r="AW104" s="24" t="str">
        <f>IF($B104="","",'3 INPUT SAP DATA'!$U108*M104*0.024*Data!N$18*(100%+Data!$B$152))</f>
        <v/>
      </c>
      <c r="AX104" s="24" t="str">
        <f>IF($B104="","",'3 INPUT SAP DATA'!$U108*N104*0.024*Data!O$18*(100%+Data!$B$152))</f>
        <v/>
      </c>
      <c r="AY104" s="24" t="str">
        <f>IF($B104="","",'3 INPUT SAP DATA'!V108*0.024*Data!D$18*Utilisation!BK104)</f>
        <v/>
      </c>
      <c r="AZ104" s="24" t="str">
        <f>IF($B104="","",'3 INPUT SAP DATA'!W108*0.024*Data!E$18*Utilisation!BL104)</f>
        <v/>
      </c>
      <c r="BA104" s="24" t="str">
        <f>IF($B104="","",'3 INPUT SAP DATA'!X108*0.024*Data!F$18*Utilisation!BM104)</f>
        <v/>
      </c>
      <c r="BB104" s="24" t="str">
        <f>IF($B104="","",'3 INPUT SAP DATA'!Y108*0.024*Data!G$18*Utilisation!BN104)</f>
        <v/>
      </c>
      <c r="BC104" s="24" t="str">
        <f>IF($B104="","",'3 INPUT SAP DATA'!Z108*0.024*Data!H$18*Utilisation!BO104)</f>
        <v/>
      </c>
      <c r="BD104" s="24" t="str">
        <f>IF($B104="","",'3 INPUT SAP DATA'!AA108*0.024*Data!I$18*Utilisation!BP104)</f>
        <v/>
      </c>
      <c r="BE104" s="24" t="str">
        <f>IF($B104="","",'3 INPUT SAP DATA'!AB108*0.024*Data!J$18*Utilisation!BQ104)</f>
        <v/>
      </c>
      <c r="BF104" s="24" t="str">
        <f>IF($B104="","",'3 INPUT SAP DATA'!AC108*0.024*Data!K$18*Utilisation!BR104)</f>
        <v/>
      </c>
      <c r="BG104" s="24" t="str">
        <f>IF($B104="","",'3 INPUT SAP DATA'!AD108*0.024*Data!L$18*Utilisation!BS104)</f>
        <v/>
      </c>
      <c r="BH104" s="24" t="str">
        <f>IF($B104="","",'3 INPUT SAP DATA'!AE108*0.024*Data!M$18*Utilisation!BT104)</f>
        <v/>
      </c>
      <c r="BI104" s="24" t="str">
        <f>IF($B104="","",'3 INPUT SAP DATA'!AF108*0.024*Data!N$18*Utilisation!BU104)</f>
        <v/>
      </c>
      <c r="BJ104" s="24" t="str">
        <f>IF($B104="","",'3 INPUT SAP DATA'!AG108*0.024*Data!O$18*Utilisation!BV104)</f>
        <v/>
      </c>
      <c r="BK104" s="24" t="str">
        <f>IF($B104="","",IHG!CI105*0.024*Data!D$18*Utilisation!BK104)</f>
        <v/>
      </c>
      <c r="BL104" s="24" t="str">
        <f>IF($B104="","",IHG!CJ105*0.024*Data!E$18*Utilisation!BL104)</f>
        <v/>
      </c>
      <c r="BM104" s="24" t="str">
        <f>IF($B104="","",IHG!CK105*0.024*Data!F$18*Utilisation!BM104)</f>
        <v/>
      </c>
      <c r="BN104" s="24" t="str">
        <f>IF($B104="","",IHG!CL105*0.024*Data!G$18*Utilisation!BN104)</f>
        <v/>
      </c>
      <c r="BO104" s="24" t="str">
        <f>IF($B104="","",IHG!CM105*0.024*Data!H$18*Utilisation!BO104)</f>
        <v/>
      </c>
      <c r="BP104" s="24" t="str">
        <f>IF($B104="","",IHG!CN105*0.024*Data!I$18*Utilisation!BP104)</f>
        <v/>
      </c>
      <c r="BQ104" s="24" t="str">
        <f>IF($B104="","",IHG!CO105*0.024*Data!J$18*Utilisation!BQ104)</f>
        <v/>
      </c>
      <c r="BR104" s="24" t="str">
        <f>IF($B104="","",IHG!CP105*0.024*Data!K$18*Utilisation!BR104)</f>
        <v/>
      </c>
      <c r="BS104" s="24" t="str">
        <f>IF($B104="","",IHG!CQ105*0.024*Data!L$18*Utilisation!BS104)</f>
        <v/>
      </c>
      <c r="BT104" s="24" t="str">
        <f>IF($B104="","",IHG!CR105*0.024*Data!M$18*Utilisation!BT104)</f>
        <v/>
      </c>
      <c r="BU104" s="24" t="str">
        <f>IF($B104="","",IHG!CS105*0.024*Data!N$18*Utilisation!BU104)</f>
        <v/>
      </c>
      <c r="BV104" s="24" t="str">
        <f>IF($B104="","",IHG!CT105*0.024*Data!O$18*Utilisation!BV104)</f>
        <v/>
      </c>
      <c r="BW104" s="24" t="str">
        <f t="shared" si="206"/>
        <v/>
      </c>
      <c r="BX104" s="24" t="str">
        <f t="shared" si="207"/>
        <v/>
      </c>
      <c r="BY104" s="24" t="str">
        <f t="shared" si="208"/>
        <v/>
      </c>
      <c r="BZ104" s="24" t="str">
        <f t="shared" si="209"/>
        <v/>
      </c>
      <c r="CA104" s="24" t="str">
        <f t="shared" si="210"/>
        <v/>
      </c>
      <c r="CB104" s="24" t="str">
        <f t="shared" si="211"/>
        <v/>
      </c>
      <c r="CC104" s="24" t="str">
        <f t="shared" si="212"/>
        <v/>
      </c>
      <c r="CD104" s="24" t="str">
        <f t="shared" si="213"/>
        <v/>
      </c>
      <c r="CE104" s="24" t="str">
        <f t="shared" si="214"/>
        <v/>
      </c>
      <c r="CF104" s="24" t="str">
        <f t="shared" si="215"/>
        <v/>
      </c>
      <c r="CG104" s="24" t="str">
        <f t="shared" si="216"/>
        <v/>
      </c>
      <c r="CH104" s="24" t="str">
        <f t="shared" si="217"/>
        <v/>
      </c>
      <c r="CI104" s="36"/>
      <c r="CJ104" s="85" t="str">
        <f>IF($B104="","",IF(BW104&lt;(SUM($BW104:$CH104)*Data!$B$170),Data!$B$171,100%))</f>
        <v/>
      </c>
      <c r="CK104" s="85" t="str">
        <f>IF($B104="","",IF(BX104&lt;(SUM($BW104:$CH104)*Data!$B$170),Data!$B$171,100%))</f>
        <v/>
      </c>
      <c r="CL104" s="85" t="str">
        <f>IF($B104="","",IF(BY104&lt;(SUM($BW104:$CH104)*Data!$B$170),Data!$B$171,100%))</f>
        <v/>
      </c>
      <c r="CM104" s="85" t="str">
        <f>IF($B104="","",IF(BZ104&lt;(SUM($BW104:$CH104)*Data!$B$170),Data!$B$171,100%))</f>
        <v/>
      </c>
      <c r="CN104" s="85" t="str">
        <f>IF($B104="","",IF(CA104&lt;(SUM($BW104:$CH104)*Data!$B$170),Data!$B$171,100%))</f>
        <v/>
      </c>
      <c r="CO104" s="85" t="str">
        <f>IF($B104="","",IF(CB104&lt;(SUM($BW104:$CH104)*Data!$B$170),Data!$B$171,100%))</f>
        <v/>
      </c>
      <c r="CP104" s="85" t="str">
        <f>IF($B104="","",IF(CC104&lt;(SUM($BW104:$CH104)*Data!$B$170),Data!$B$171,100%))</f>
        <v/>
      </c>
      <c r="CQ104" s="85" t="str">
        <f>IF($B104="","",IF(CD104&lt;(SUM($BW104:$CH104)*Data!$B$170),Data!$B$171,100%))</f>
        <v/>
      </c>
      <c r="CR104" s="85" t="str">
        <f>IF($B104="","",IF(CE104&lt;(SUM($BW104:$CH104)*Data!$B$170),Data!$B$171,100%))</f>
        <v/>
      </c>
      <c r="CS104" s="85" t="str">
        <f>IF($B104="","",IF(CF104&lt;(SUM($BW104:$CH104)*Data!$B$170),Data!$B$171,100%))</f>
        <v/>
      </c>
      <c r="CT104" s="85" t="str">
        <f>IF($B104="","",IF(CG104&lt;(SUM($BW104:$CH104)*Data!$B$170),Data!$B$171,100%))</f>
        <v/>
      </c>
      <c r="CU104" s="85" t="str">
        <f>IF($B104="","",IF(CH104&lt;(SUM($BW104:$CH104)*Data!$B$170),Data!$B$171,100%))</f>
        <v/>
      </c>
      <c r="CV104" s="39"/>
      <c r="CW104" s="24" t="str">
        <f t="shared" si="218"/>
        <v/>
      </c>
      <c r="CX104" s="24" t="str">
        <f t="shared" si="219"/>
        <v/>
      </c>
      <c r="CY104" s="24" t="str">
        <f t="shared" si="220"/>
        <v/>
      </c>
      <c r="CZ104" s="24" t="str">
        <f t="shared" si="221"/>
        <v/>
      </c>
      <c r="DA104" s="24" t="str">
        <f t="shared" si="222"/>
        <v/>
      </c>
      <c r="DB104" s="24" t="str">
        <f t="shared" si="223"/>
        <v/>
      </c>
      <c r="DC104" s="24" t="str">
        <f t="shared" si="224"/>
        <v/>
      </c>
      <c r="DD104" s="24" t="str">
        <f t="shared" si="225"/>
        <v/>
      </c>
      <c r="DE104" s="24" t="str">
        <f t="shared" si="226"/>
        <v/>
      </c>
      <c r="DF104" s="24" t="str">
        <f t="shared" si="227"/>
        <v/>
      </c>
      <c r="DG104" s="24" t="str">
        <f t="shared" si="228"/>
        <v/>
      </c>
      <c r="DH104" s="24" t="str">
        <f t="shared" si="229"/>
        <v/>
      </c>
      <c r="DI104" s="24" t="str">
        <f t="shared" si="230"/>
        <v/>
      </c>
      <c r="DJ104" s="24" t="str">
        <f t="shared" si="231"/>
        <v/>
      </c>
      <c r="DK104" s="24" t="str">
        <f t="shared" si="232"/>
        <v/>
      </c>
      <c r="DL104" s="24" t="str">
        <f t="shared" si="233"/>
        <v/>
      </c>
      <c r="DM104" s="24" t="str">
        <f t="shared" si="234"/>
        <v/>
      </c>
      <c r="DN104" s="24" t="str">
        <f t="shared" si="235"/>
        <v/>
      </c>
      <c r="DO104" s="24" t="str">
        <f t="shared" si="236"/>
        <v/>
      </c>
      <c r="DP104" s="24" t="str">
        <f t="shared" si="237"/>
        <v/>
      </c>
      <c r="DQ104" s="24" t="str">
        <f t="shared" si="238"/>
        <v/>
      </c>
      <c r="DR104" s="24" t="str">
        <f t="shared" si="239"/>
        <v/>
      </c>
      <c r="DS104" s="24" t="str">
        <f t="shared" si="240"/>
        <v/>
      </c>
      <c r="DT104" s="24" t="str">
        <f t="shared" si="241"/>
        <v/>
      </c>
      <c r="DU104" s="24" t="str">
        <f t="shared" si="242"/>
        <v/>
      </c>
      <c r="DV104" s="24" t="str">
        <f t="shared" si="243"/>
        <v/>
      </c>
      <c r="DW104" s="24" t="str">
        <f t="shared" si="244"/>
        <v/>
      </c>
      <c r="DX104" s="24" t="str">
        <f t="shared" si="245"/>
        <v/>
      </c>
      <c r="DY104" s="24" t="str">
        <f t="shared" si="246"/>
        <v/>
      </c>
      <c r="DZ104" s="24" t="str">
        <f t="shared" si="247"/>
        <v/>
      </c>
      <c r="EA104" s="24" t="str">
        <f t="shared" si="248"/>
        <v/>
      </c>
      <c r="EB104" s="24" t="str">
        <f t="shared" si="249"/>
        <v/>
      </c>
      <c r="EC104" s="24" t="str">
        <f t="shared" si="250"/>
        <v/>
      </c>
      <c r="ED104" s="24" t="str">
        <f t="shared" si="251"/>
        <v/>
      </c>
      <c r="EE104" s="24" t="str">
        <f t="shared" si="252"/>
        <v/>
      </c>
      <c r="EF104" s="24" t="str">
        <f t="shared" si="253"/>
        <v/>
      </c>
      <c r="EG104" s="24" t="str">
        <f t="shared" si="256"/>
        <v/>
      </c>
      <c r="EH104" s="24" t="str">
        <f t="shared" si="257"/>
        <v/>
      </c>
      <c r="EI104" s="85" t="str">
        <f t="shared" si="169"/>
        <v/>
      </c>
      <c r="EJ104" s="85" t="str">
        <f>IF($B104="","",MAX(0,EI104-Data!$B$166))</f>
        <v/>
      </c>
      <c r="EK104" s="88" t="str">
        <f>IF($B104="","",IF($EJ104&gt;0,
AY104*($EG104*Data!$B$166/$EH104),
AY104))</f>
        <v/>
      </c>
      <c r="EL104" s="88" t="str">
        <f>IF($B104="","",IF($EJ104&gt;0,
AZ104*($EG104*Data!$B$166/$EH104),
AZ104))</f>
        <v/>
      </c>
      <c r="EM104" s="88" t="str">
        <f>IF($B104="","",IF($EJ104&gt;0,
BA104*($EG104*Data!$B$166/$EH104),
BA104))</f>
        <v/>
      </c>
      <c r="EN104" s="88" t="str">
        <f>IF($B104="","",IF($EJ104&gt;0,
BB104*($EG104*Data!$B$166/$EH104),
BB104))</f>
        <v/>
      </c>
      <c r="EO104" s="88" t="str">
        <f>IF($B104="","",IF($EJ104&gt;0,
BC104*($EG104*Data!$B$166/$EH104),
BC104))</f>
        <v/>
      </c>
      <c r="EP104" s="88" t="str">
        <f>IF($B104="","",IF($EJ104&gt;0,
BD104*($EG104*Data!$B$166/$EH104),
BD104))</f>
        <v/>
      </c>
      <c r="EQ104" s="88" t="str">
        <f>IF($B104="","",IF($EJ104&gt;0,
BE104*($EG104*Data!$B$166/$EH104),
BE104))</f>
        <v/>
      </c>
      <c r="ER104" s="88" t="str">
        <f>IF($B104="","",IF($EJ104&gt;0,
BF104*($EG104*Data!$B$166/$EH104),
BF104))</f>
        <v/>
      </c>
      <c r="ES104" s="88" t="str">
        <f>IF($B104="","",IF($EJ104&gt;0,
BG104*($EG104*Data!$B$166/$EH104),
BG104))</f>
        <v/>
      </c>
      <c r="ET104" s="88" t="str">
        <f>IF($B104="","",IF($EJ104&gt;0,
BH104*($EG104*Data!$B$166/$EH104),
BH104))</f>
        <v/>
      </c>
      <c r="EU104" s="88" t="str">
        <f>IF($B104="","",IF($EJ104&gt;0,
BI104*($EG104*Data!$B$166/$EH104),
BI104))</f>
        <v/>
      </c>
      <c r="EV104" s="88" t="str">
        <f>IF($B104="","",IF($EJ104&gt;0,
BJ104*($EG104*Data!$B$166/$EH104),
BJ104))</f>
        <v/>
      </c>
      <c r="EW104" s="88" t="str">
        <f t="shared" si="254"/>
        <v/>
      </c>
      <c r="EX104" s="85" t="str">
        <f t="shared" si="255"/>
        <v/>
      </c>
      <c r="EY104" s="24" t="str">
        <f t="shared" si="170"/>
        <v/>
      </c>
      <c r="EZ104" s="24" t="str">
        <f t="shared" si="171"/>
        <v/>
      </c>
      <c r="FA104" s="24" t="str">
        <f t="shared" si="172"/>
        <v/>
      </c>
      <c r="FB104" s="24" t="str">
        <f t="shared" si="173"/>
        <v/>
      </c>
      <c r="FC104" s="24" t="str">
        <f t="shared" si="174"/>
        <v/>
      </c>
      <c r="FD104" s="24" t="str">
        <f t="shared" si="175"/>
        <v/>
      </c>
      <c r="FE104" s="24" t="str">
        <f t="shared" si="176"/>
        <v/>
      </c>
      <c r="FF104" s="24" t="str">
        <f t="shared" si="177"/>
        <v/>
      </c>
      <c r="FG104" s="24" t="str">
        <f t="shared" si="178"/>
        <v/>
      </c>
      <c r="FH104" s="24" t="str">
        <f t="shared" si="179"/>
        <v/>
      </c>
      <c r="FI104" s="24" t="str">
        <f t="shared" si="180"/>
        <v/>
      </c>
      <c r="FJ104" s="24" t="str">
        <f t="shared" si="181"/>
        <v/>
      </c>
      <c r="FK104" s="24" t="str">
        <f t="shared" si="182"/>
        <v/>
      </c>
      <c r="FL104" s="24" t="str">
        <f t="shared" si="183"/>
        <v/>
      </c>
      <c r="FM104" s="24" t="str">
        <f t="shared" si="184"/>
        <v/>
      </c>
      <c r="FN104" s="24" t="str">
        <f t="shared" si="185"/>
        <v/>
      </c>
      <c r="FO104" s="24" t="str">
        <f t="shared" si="186"/>
        <v/>
      </c>
      <c r="FP104" s="24" t="str">
        <f t="shared" si="187"/>
        <v/>
      </c>
      <c r="FQ104" s="24" t="str">
        <f t="shared" si="188"/>
        <v/>
      </c>
      <c r="FR104" s="24" t="str">
        <f t="shared" si="189"/>
        <v/>
      </c>
      <c r="FS104" s="24" t="str">
        <f t="shared" si="190"/>
        <v/>
      </c>
      <c r="FT104" s="24" t="str">
        <f t="shared" si="191"/>
        <v/>
      </c>
      <c r="FU104" s="24" t="str">
        <f t="shared" si="192"/>
        <v/>
      </c>
      <c r="FV104" s="24" t="str">
        <f t="shared" si="193"/>
        <v/>
      </c>
      <c r="FW104" s="24" t="str">
        <f t="shared" si="194"/>
        <v/>
      </c>
      <c r="FX104" s="24" t="str">
        <f t="shared" si="195"/>
        <v/>
      </c>
      <c r="FY104" s="24" t="str">
        <f t="shared" si="196"/>
        <v/>
      </c>
      <c r="FZ104" s="24" t="str">
        <f t="shared" si="197"/>
        <v/>
      </c>
      <c r="GA104" s="24" t="str">
        <f t="shared" si="198"/>
        <v/>
      </c>
      <c r="GB104" s="24" t="str">
        <f t="shared" si="199"/>
        <v/>
      </c>
      <c r="GC104" s="24" t="str">
        <f t="shared" si="200"/>
        <v/>
      </c>
      <c r="GD104" s="24" t="str">
        <f t="shared" si="201"/>
        <v/>
      </c>
      <c r="GE104" s="24" t="str">
        <f t="shared" si="202"/>
        <v/>
      </c>
      <c r="GF104" s="24" t="str">
        <f t="shared" si="203"/>
        <v/>
      </c>
      <c r="GG104" s="24" t="str">
        <f t="shared" si="204"/>
        <v/>
      </c>
      <c r="GH104" s="24" t="str">
        <f t="shared" si="205"/>
        <v/>
      </c>
    </row>
    <row r="105" spans="2:190" s="17" customFormat="1" ht="19.899999999999999" customHeight="1">
      <c r="B105" s="16" t="str">
        <f>IF('3 INPUT SAP DATA'!H109="","",'3 INPUT SAP DATA'!H109)</f>
        <v/>
      </c>
      <c r="C105" s="176" t="str">
        <f>IF($B105="", "", Data!D$22 - INDEX(SAP10TableU1, MATCH('3 INPUT SAP DATA'!$C$6, Data!$C$26:$C$47, 0), MATCH(SHD!BW$8, Data!$D$25:$O$25, 0)))</f>
        <v/>
      </c>
      <c r="D105" s="176" t="str">
        <f>IF($B105="", "", Data!E$22 - INDEX(SAP10TableU1, MATCH('3 INPUT SAP DATA'!$C$6, Data!$C$26:$C$47, 0), MATCH(SHD!BX$8, Data!$D$25:$O$25, 0)))</f>
        <v/>
      </c>
      <c r="E105" s="176" t="str">
        <f>IF($B105="", "", Data!F$22 - INDEX(SAP10TableU1, MATCH('3 INPUT SAP DATA'!$C$6, Data!$C$26:$C$47, 0), MATCH(SHD!BY$8, Data!$D$25:$O$25, 0)))</f>
        <v/>
      </c>
      <c r="F105" s="176" t="str">
        <f>IF($B105="", "", Data!G$22 - INDEX(SAP10TableU1, MATCH('3 INPUT SAP DATA'!$C$6, Data!$C$26:$C$47, 0), MATCH(SHD!BZ$8, Data!$D$25:$O$25, 0)))</f>
        <v/>
      </c>
      <c r="G105" s="176" t="str">
        <f>IF($B105="", "", Data!H$22 - INDEX(SAP10TableU1, MATCH('3 INPUT SAP DATA'!$C$6, Data!$C$26:$C$47, 0), MATCH(SHD!CA$8, Data!$D$25:$O$25, 0)))</f>
        <v/>
      </c>
      <c r="H105" s="176" t="str">
        <f>IF($B105="", "", Data!I$22 - INDEX(SAP10TableU1, MATCH('3 INPUT SAP DATA'!$C$6, Data!$C$26:$C$47, 0), MATCH(SHD!CB$8, Data!$D$25:$O$25, 0)))</f>
        <v/>
      </c>
      <c r="I105" s="176" t="str">
        <f>IF($B105="", "", Data!J$22 - INDEX(SAP10TableU1, MATCH('3 INPUT SAP DATA'!$C$6, Data!$C$26:$C$47, 0), MATCH(SHD!CC$8, Data!$D$25:$O$25, 0)))</f>
        <v/>
      </c>
      <c r="J105" s="176" t="str">
        <f>IF($B105="", "", Data!K$22 - INDEX(SAP10TableU1, MATCH('3 INPUT SAP DATA'!$C$6, Data!$C$26:$C$47, 0), MATCH(SHD!CD$8, Data!$D$25:$O$25, 0)))</f>
        <v/>
      </c>
      <c r="K105" s="176" t="str">
        <f>IF($B105="", "", Data!L$22 - INDEX(SAP10TableU1, MATCH('3 INPUT SAP DATA'!$C$6, Data!$C$26:$C$47, 0), MATCH(SHD!CE$8, Data!$D$25:$O$25, 0)))</f>
        <v/>
      </c>
      <c r="L105" s="176" t="str">
        <f>IF($B105="", "", Data!M$22 - INDEX(SAP10TableU1, MATCH('3 INPUT SAP DATA'!$C$6, Data!$C$26:$C$47, 0), MATCH(SHD!CF$8, Data!$D$25:$O$25, 0)))</f>
        <v/>
      </c>
      <c r="M105" s="176" t="str">
        <f>IF($B105="", "", Data!N$22 - INDEX(SAP10TableU1, MATCH('3 INPUT SAP DATA'!$C$6, Data!$C$26:$C$47, 0), MATCH(SHD!CG$8, Data!$D$25:$O$25, 0)))</f>
        <v/>
      </c>
      <c r="N105" s="176" t="str">
        <f>IF($B105="", "", Data!O$22 - INDEX(SAP10TableU1, MATCH('3 INPUT SAP DATA'!$C$6, Data!$C$26:$C$47, 0), MATCH(SHD!CH$8, Data!$D$25:$O$25, 0)))</f>
        <v/>
      </c>
      <c r="O105" s="24" t="str">
        <f>IF($B105="","",'Infiltration &amp; Ventilation'!H105*0.33*'Infiltration &amp; Ventilation'!$D105*C105*0.024*Data!D$18)</f>
        <v/>
      </c>
      <c r="P105" s="24" t="str">
        <f>IF($B105="","",'Infiltration &amp; Ventilation'!I105*0.33*'Infiltration &amp; Ventilation'!$D105*D105*0.024*Data!E$18)</f>
        <v/>
      </c>
      <c r="Q105" s="24" t="str">
        <f>IF($B105="","",'Infiltration &amp; Ventilation'!J105*0.33*'Infiltration &amp; Ventilation'!$D105*E105*0.024*Data!F$18)</f>
        <v/>
      </c>
      <c r="R105" s="24" t="str">
        <f>IF($B105="","",'Infiltration &amp; Ventilation'!K105*0.33*'Infiltration &amp; Ventilation'!$D105*F105*0.024*Data!G$18)</f>
        <v/>
      </c>
      <c r="S105" s="24" t="str">
        <f>IF($B105="","",'Infiltration &amp; Ventilation'!L105*0.33*'Infiltration &amp; Ventilation'!$D105*G105*0.024*Data!H$18)</f>
        <v/>
      </c>
      <c r="T105" s="24" t="str">
        <f>IF($B105="","",'Infiltration &amp; Ventilation'!M105*0.33*'Infiltration &amp; Ventilation'!$D105*H105*0.024*Data!I$18)</f>
        <v/>
      </c>
      <c r="U105" s="24" t="str">
        <f>IF($B105="","",'Infiltration &amp; Ventilation'!N105*0.33*'Infiltration &amp; Ventilation'!$D105*I105*0.024*Data!J$18)</f>
        <v/>
      </c>
      <c r="V105" s="24" t="str">
        <f>IF($B105="","",'Infiltration &amp; Ventilation'!O105*0.33*'Infiltration &amp; Ventilation'!$D105*J105*0.024*Data!K$18)</f>
        <v/>
      </c>
      <c r="W105" s="24" t="str">
        <f>IF($B105="","",'Infiltration &amp; Ventilation'!P105*0.33*'Infiltration &amp; Ventilation'!$D105*K105*0.024*Data!L$18)</f>
        <v/>
      </c>
      <c r="X105" s="24" t="str">
        <f>IF($B105="","",'Infiltration &amp; Ventilation'!Q105*0.33*'Infiltration &amp; Ventilation'!$D105*L105*0.024*Data!M$18)</f>
        <v/>
      </c>
      <c r="Y105" s="24" t="str">
        <f>IF($B105="","",'Infiltration &amp; Ventilation'!R105*0.33*'Infiltration &amp; Ventilation'!$D105*M105*0.024*Data!N$18)</f>
        <v/>
      </c>
      <c r="Z105" s="24" t="str">
        <f>IF($B105="","",'Infiltration &amp; Ventilation'!S105*0.33*'Infiltration &amp; Ventilation'!$D105*N105*0.024*Data!O$18)</f>
        <v/>
      </c>
      <c r="AA105" s="24" t="str">
        <f>IF($B105="","",'Infiltration &amp; Ventilation'!T105*0.33*'Infiltration &amp; Ventilation'!$D105*C105*0.024*Data!D$18*(100%+Data!$B$162))</f>
        <v/>
      </c>
      <c r="AB105" s="24" t="str">
        <f>IF($B105="","",'Infiltration &amp; Ventilation'!U105*0.33*'Infiltration &amp; Ventilation'!$D105*D105*0.024*Data!E$18*(100%+Data!$B$162))</f>
        <v/>
      </c>
      <c r="AC105" s="24" t="str">
        <f>IF($B105="","",'Infiltration &amp; Ventilation'!V105*0.33*'Infiltration &amp; Ventilation'!$D105*E105*0.024*Data!F$18*(100%+Data!$B$162))</f>
        <v/>
      </c>
      <c r="AD105" s="24" t="str">
        <f>IF($B105="","",'Infiltration &amp; Ventilation'!W105*0.33*'Infiltration &amp; Ventilation'!$D105*F105*0.024*Data!G$18*(100%+Data!$B$162))</f>
        <v/>
      </c>
      <c r="AE105" s="24" t="str">
        <f>IF($B105="","",'Infiltration &amp; Ventilation'!X105*0.33*'Infiltration &amp; Ventilation'!$D105*G105*0.024*Data!H$18*(100%+Data!$B$162))</f>
        <v/>
      </c>
      <c r="AF105" s="24" t="str">
        <f>IF($B105="","",'Infiltration &amp; Ventilation'!Y105*0.33*'Infiltration &amp; Ventilation'!$D105*H105*0.024*Data!I$18*(100%+Data!$B$162))</f>
        <v/>
      </c>
      <c r="AG105" s="24" t="str">
        <f>IF($B105="","",'Infiltration &amp; Ventilation'!Z105*0.33*'Infiltration &amp; Ventilation'!$D105*I105*0.024*Data!J$18*(100%+Data!$B$162))</f>
        <v/>
      </c>
      <c r="AH105" s="24" t="str">
        <f>IF($B105="","",'Infiltration &amp; Ventilation'!AA105*0.33*'Infiltration &amp; Ventilation'!$D105*J105*0.024*Data!K$18*(100%+Data!$B$162))</f>
        <v/>
      </c>
      <c r="AI105" s="24" t="str">
        <f>IF($B105="","",'Infiltration &amp; Ventilation'!AB105*0.33*'Infiltration &amp; Ventilation'!$D105*K105*0.024*Data!L$18*(100%+Data!$B$162))</f>
        <v/>
      </c>
      <c r="AJ105" s="24" t="str">
        <f>IF($B105="","",'Infiltration &amp; Ventilation'!AC105*0.33*'Infiltration &amp; Ventilation'!$D105*L105*0.024*Data!M$18*(100%+Data!$B$162))</f>
        <v/>
      </c>
      <c r="AK105" s="24" t="str">
        <f>IF($B105="","",'Infiltration &amp; Ventilation'!AD105*0.33*'Infiltration &amp; Ventilation'!$D105*M105*0.024*Data!N$18*(100%+Data!$B$162))</f>
        <v/>
      </c>
      <c r="AL105" s="24" t="str">
        <f>IF($B105="","",'Infiltration &amp; Ventilation'!AE105*0.33*'Infiltration &amp; Ventilation'!$D105*N105*0.024*Data!O$18*(100%+Data!$B$162))</f>
        <v/>
      </c>
      <c r="AM105" s="24" t="str">
        <f>IF($B105="","",'3 INPUT SAP DATA'!$U109*C105*0.024*Data!D$18*(100%+Data!$B$152))</f>
        <v/>
      </c>
      <c r="AN105" s="24" t="str">
        <f>IF($B105="","",'3 INPUT SAP DATA'!$U109*D105*0.024*Data!E$18*(100%+Data!$B$152))</f>
        <v/>
      </c>
      <c r="AO105" s="24" t="str">
        <f>IF($B105="","",'3 INPUT SAP DATA'!$U109*E105*0.024*Data!F$18*(100%+Data!$B$152))</f>
        <v/>
      </c>
      <c r="AP105" s="24" t="str">
        <f>IF($B105="","",'3 INPUT SAP DATA'!$U109*F105*0.024*Data!G$18*(100%+Data!$B$152))</f>
        <v/>
      </c>
      <c r="AQ105" s="24" t="str">
        <f>IF($B105="","",'3 INPUT SAP DATA'!$U109*G105*0.024*Data!H$18*(100%+Data!$B$152))</f>
        <v/>
      </c>
      <c r="AR105" s="24" t="str">
        <f>IF($B105="","",'3 INPUT SAP DATA'!$U109*H105*0.024*Data!I$18*(100%+Data!$B$152))</f>
        <v/>
      </c>
      <c r="AS105" s="24" t="str">
        <f>IF($B105="","",'3 INPUT SAP DATA'!$U109*I105*0.024*Data!J$18*(100%+Data!$B$152))</f>
        <v/>
      </c>
      <c r="AT105" s="24" t="str">
        <f>IF($B105="","",'3 INPUT SAP DATA'!$U109*J105*0.024*Data!K$18*(100%+Data!$B$152))</f>
        <v/>
      </c>
      <c r="AU105" s="24" t="str">
        <f>IF($B105="","",'3 INPUT SAP DATA'!$U109*K105*0.024*Data!L$18*(100%+Data!$B$152))</f>
        <v/>
      </c>
      <c r="AV105" s="24" t="str">
        <f>IF($B105="","",'3 INPUT SAP DATA'!$U109*L105*0.024*Data!M$18*(100%+Data!$B$152))</f>
        <v/>
      </c>
      <c r="AW105" s="24" t="str">
        <f>IF($B105="","",'3 INPUT SAP DATA'!$U109*M105*0.024*Data!N$18*(100%+Data!$B$152))</f>
        <v/>
      </c>
      <c r="AX105" s="24" t="str">
        <f>IF($B105="","",'3 INPUT SAP DATA'!$U109*N105*0.024*Data!O$18*(100%+Data!$B$152))</f>
        <v/>
      </c>
      <c r="AY105" s="24" t="str">
        <f>IF($B105="","",'3 INPUT SAP DATA'!V109*0.024*Data!D$18*Utilisation!BK105)</f>
        <v/>
      </c>
      <c r="AZ105" s="24" t="str">
        <f>IF($B105="","",'3 INPUT SAP DATA'!W109*0.024*Data!E$18*Utilisation!BL105)</f>
        <v/>
      </c>
      <c r="BA105" s="24" t="str">
        <f>IF($B105="","",'3 INPUT SAP DATA'!X109*0.024*Data!F$18*Utilisation!BM105)</f>
        <v/>
      </c>
      <c r="BB105" s="24" t="str">
        <f>IF($B105="","",'3 INPUT SAP DATA'!Y109*0.024*Data!G$18*Utilisation!BN105)</f>
        <v/>
      </c>
      <c r="BC105" s="24" t="str">
        <f>IF($B105="","",'3 INPUT SAP DATA'!Z109*0.024*Data!H$18*Utilisation!BO105)</f>
        <v/>
      </c>
      <c r="BD105" s="24" t="str">
        <f>IF($B105="","",'3 INPUT SAP DATA'!AA109*0.024*Data!I$18*Utilisation!BP105)</f>
        <v/>
      </c>
      <c r="BE105" s="24" t="str">
        <f>IF($B105="","",'3 INPUT SAP DATA'!AB109*0.024*Data!J$18*Utilisation!BQ105)</f>
        <v/>
      </c>
      <c r="BF105" s="24" t="str">
        <f>IF($B105="","",'3 INPUT SAP DATA'!AC109*0.024*Data!K$18*Utilisation!BR105)</f>
        <v/>
      </c>
      <c r="BG105" s="24" t="str">
        <f>IF($B105="","",'3 INPUT SAP DATA'!AD109*0.024*Data!L$18*Utilisation!BS105)</f>
        <v/>
      </c>
      <c r="BH105" s="24" t="str">
        <f>IF($B105="","",'3 INPUT SAP DATA'!AE109*0.024*Data!M$18*Utilisation!BT105)</f>
        <v/>
      </c>
      <c r="BI105" s="24" t="str">
        <f>IF($B105="","",'3 INPUT SAP DATA'!AF109*0.024*Data!N$18*Utilisation!BU105)</f>
        <v/>
      </c>
      <c r="BJ105" s="24" t="str">
        <f>IF($B105="","",'3 INPUT SAP DATA'!AG109*0.024*Data!O$18*Utilisation!BV105)</f>
        <v/>
      </c>
      <c r="BK105" s="24" t="str">
        <f>IF($B105="","",IHG!CI106*0.024*Data!D$18*Utilisation!BK105)</f>
        <v/>
      </c>
      <c r="BL105" s="24" t="str">
        <f>IF($B105="","",IHG!CJ106*0.024*Data!E$18*Utilisation!BL105)</f>
        <v/>
      </c>
      <c r="BM105" s="24" t="str">
        <f>IF($B105="","",IHG!CK106*0.024*Data!F$18*Utilisation!BM105)</f>
        <v/>
      </c>
      <c r="BN105" s="24" t="str">
        <f>IF($B105="","",IHG!CL106*0.024*Data!G$18*Utilisation!BN105)</f>
        <v/>
      </c>
      <c r="BO105" s="24" t="str">
        <f>IF($B105="","",IHG!CM106*0.024*Data!H$18*Utilisation!BO105)</f>
        <v/>
      </c>
      <c r="BP105" s="24" t="str">
        <f>IF($B105="","",IHG!CN106*0.024*Data!I$18*Utilisation!BP105)</f>
        <v/>
      </c>
      <c r="BQ105" s="24" t="str">
        <f>IF($B105="","",IHG!CO106*0.024*Data!J$18*Utilisation!BQ105)</f>
        <v/>
      </c>
      <c r="BR105" s="24" t="str">
        <f>IF($B105="","",IHG!CP106*0.024*Data!K$18*Utilisation!BR105)</f>
        <v/>
      </c>
      <c r="BS105" s="24" t="str">
        <f>IF($B105="","",IHG!CQ106*0.024*Data!L$18*Utilisation!BS105)</f>
        <v/>
      </c>
      <c r="BT105" s="24" t="str">
        <f>IF($B105="","",IHG!CR106*0.024*Data!M$18*Utilisation!BT105)</f>
        <v/>
      </c>
      <c r="BU105" s="24" t="str">
        <f>IF($B105="","",IHG!CS106*0.024*Data!N$18*Utilisation!BU105)</f>
        <v/>
      </c>
      <c r="BV105" s="24" t="str">
        <f>IF($B105="","",IHG!CT106*0.024*Data!O$18*Utilisation!BV105)</f>
        <v/>
      </c>
      <c r="BW105" s="24" t="str">
        <f t="shared" si="206"/>
        <v/>
      </c>
      <c r="BX105" s="24" t="str">
        <f t="shared" si="207"/>
        <v/>
      </c>
      <c r="BY105" s="24" t="str">
        <f t="shared" si="208"/>
        <v/>
      </c>
      <c r="BZ105" s="24" t="str">
        <f t="shared" si="209"/>
        <v/>
      </c>
      <c r="CA105" s="24" t="str">
        <f t="shared" si="210"/>
        <v/>
      </c>
      <c r="CB105" s="24" t="str">
        <f t="shared" si="211"/>
        <v/>
      </c>
      <c r="CC105" s="24" t="str">
        <f t="shared" si="212"/>
        <v/>
      </c>
      <c r="CD105" s="24" t="str">
        <f t="shared" si="213"/>
        <v/>
      </c>
      <c r="CE105" s="24" t="str">
        <f t="shared" si="214"/>
        <v/>
      </c>
      <c r="CF105" s="24" t="str">
        <f t="shared" si="215"/>
        <v/>
      </c>
      <c r="CG105" s="24" t="str">
        <f t="shared" si="216"/>
        <v/>
      </c>
      <c r="CH105" s="24" t="str">
        <f t="shared" si="217"/>
        <v/>
      </c>
      <c r="CI105" s="36"/>
      <c r="CJ105" s="85" t="str">
        <f>IF($B105="","",IF(BW105&lt;(SUM($BW105:$CH105)*Data!$B$170),Data!$B$171,100%))</f>
        <v/>
      </c>
      <c r="CK105" s="85" t="str">
        <f>IF($B105="","",IF(BX105&lt;(SUM($BW105:$CH105)*Data!$B$170),Data!$B$171,100%))</f>
        <v/>
      </c>
      <c r="CL105" s="85" t="str">
        <f>IF($B105="","",IF(BY105&lt;(SUM($BW105:$CH105)*Data!$B$170),Data!$B$171,100%))</f>
        <v/>
      </c>
      <c r="CM105" s="85" t="str">
        <f>IF($B105="","",IF(BZ105&lt;(SUM($BW105:$CH105)*Data!$B$170),Data!$B$171,100%))</f>
        <v/>
      </c>
      <c r="CN105" s="85" t="str">
        <f>IF($B105="","",IF(CA105&lt;(SUM($BW105:$CH105)*Data!$B$170),Data!$B$171,100%))</f>
        <v/>
      </c>
      <c r="CO105" s="85" t="str">
        <f>IF($B105="","",IF(CB105&lt;(SUM($BW105:$CH105)*Data!$B$170),Data!$B$171,100%))</f>
        <v/>
      </c>
      <c r="CP105" s="85" t="str">
        <f>IF($B105="","",IF(CC105&lt;(SUM($BW105:$CH105)*Data!$B$170),Data!$B$171,100%))</f>
        <v/>
      </c>
      <c r="CQ105" s="85" t="str">
        <f>IF($B105="","",IF(CD105&lt;(SUM($BW105:$CH105)*Data!$B$170),Data!$B$171,100%))</f>
        <v/>
      </c>
      <c r="CR105" s="85" t="str">
        <f>IF($B105="","",IF(CE105&lt;(SUM($BW105:$CH105)*Data!$B$170),Data!$B$171,100%))</f>
        <v/>
      </c>
      <c r="CS105" s="85" t="str">
        <f>IF($B105="","",IF(CF105&lt;(SUM($BW105:$CH105)*Data!$B$170),Data!$B$171,100%))</f>
        <v/>
      </c>
      <c r="CT105" s="85" t="str">
        <f>IF($B105="","",IF(CG105&lt;(SUM($BW105:$CH105)*Data!$B$170),Data!$B$171,100%))</f>
        <v/>
      </c>
      <c r="CU105" s="85" t="str">
        <f>IF($B105="","",IF(CH105&lt;(SUM($BW105:$CH105)*Data!$B$170),Data!$B$171,100%))</f>
        <v/>
      </c>
      <c r="CV105" s="39"/>
      <c r="CW105" s="24" t="str">
        <f t="shared" si="218"/>
        <v/>
      </c>
      <c r="CX105" s="24" t="str">
        <f t="shared" si="219"/>
        <v/>
      </c>
      <c r="CY105" s="24" t="str">
        <f t="shared" si="220"/>
        <v/>
      </c>
      <c r="CZ105" s="24" t="str">
        <f t="shared" si="221"/>
        <v/>
      </c>
      <c r="DA105" s="24" t="str">
        <f t="shared" si="222"/>
        <v/>
      </c>
      <c r="DB105" s="24" t="str">
        <f t="shared" si="223"/>
        <v/>
      </c>
      <c r="DC105" s="24" t="str">
        <f t="shared" si="224"/>
        <v/>
      </c>
      <c r="DD105" s="24" t="str">
        <f t="shared" si="225"/>
        <v/>
      </c>
      <c r="DE105" s="24" t="str">
        <f t="shared" si="226"/>
        <v/>
      </c>
      <c r="DF105" s="24" t="str">
        <f t="shared" si="227"/>
        <v/>
      </c>
      <c r="DG105" s="24" t="str">
        <f t="shared" si="228"/>
        <v/>
      </c>
      <c r="DH105" s="24" t="str">
        <f t="shared" si="229"/>
        <v/>
      </c>
      <c r="DI105" s="24" t="str">
        <f t="shared" si="230"/>
        <v/>
      </c>
      <c r="DJ105" s="24" t="str">
        <f t="shared" si="231"/>
        <v/>
      </c>
      <c r="DK105" s="24" t="str">
        <f t="shared" si="232"/>
        <v/>
      </c>
      <c r="DL105" s="24" t="str">
        <f t="shared" si="233"/>
        <v/>
      </c>
      <c r="DM105" s="24" t="str">
        <f t="shared" si="234"/>
        <v/>
      </c>
      <c r="DN105" s="24" t="str">
        <f t="shared" si="235"/>
        <v/>
      </c>
      <c r="DO105" s="24" t="str">
        <f t="shared" si="236"/>
        <v/>
      </c>
      <c r="DP105" s="24" t="str">
        <f t="shared" si="237"/>
        <v/>
      </c>
      <c r="DQ105" s="24" t="str">
        <f t="shared" si="238"/>
        <v/>
      </c>
      <c r="DR105" s="24" t="str">
        <f t="shared" si="239"/>
        <v/>
      </c>
      <c r="DS105" s="24" t="str">
        <f t="shared" si="240"/>
        <v/>
      </c>
      <c r="DT105" s="24" t="str">
        <f t="shared" si="241"/>
        <v/>
      </c>
      <c r="DU105" s="24" t="str">
        <f t="shared" si="242"/>
        <v/>
      </c>
      <c r="DV105" s="24" t="str">
        <f t="shared" si="243"/>
        <v/>
      </c>
      <c r="DW105" s="24" t="str">
        <f t="shared" si="244"/>
        <v/>
      </c>
      <c r="DX105" s="24" t="str">
        <f t="shared" si="245"/>
        <v/>
      </c>
      <c r="DY105" s="24" t="str">
        <f t="shared" si="246"/>
        <v/>
      </c>
      <c r="DZ105" s="24" t="str">
        <f t="shared" si="247"/>
        <v/>
      </c>
      <c r="EA105" s="24" t="str">
        <f t="shared" si="248"/>
        <v/>
      </c>
      <c r="EB105" s="24" t="str">
        <f t="shared" si="249"/>
        <v/>
      </c>
      <c r="EC105" s="24" t="str">
        <f t="shared" si="250"/>
        <v/>
      </c>
      <c r="ED105" s="24" t="str">
        <f t="shared" si="251"/>
        <v/>
      </c>
      <c r="EE105" s="24" t="str">
        <f t="shared" si="252"/>
        <v/>
      </c>
      <c r="EF105" s="24" t="str">
        <f t="shared" si="253"/>
        <v/>
      </c>
      <c r="EG105" s="24" t="str">
        <f t="shared" si="256"/>
        <v/>
      </c>
      <c r="EH105" s="24" t="str">
        <f t="shared" si="257"/>
        <v/>
      </c>
      <c r="EI105" s="85" t="str">
        <f t="shared" ref="EI105:EI108" si="258">IF($B105="","",EH105/EG105)</f>
        <v/>
      </c>
      <c r="EJ105" s="85" t="str">
        <f>IF($B105="","",MAX(0,EI105-Data!$B$166))</f>
        <v/>
      </c>
      <c r="EK105" s="88" t="str">
        <f>IF($B105="","",IF($EJ105&gt;0,
AY105*($EG105*Data!$B$166/$EH105),
AY105))</f>
        <v/>
      </c>
      <c r="EL105" s="88" t="str">
        <f>IF($B105="","",IF($EJ105&gt;0,
AZ105*($EG105*Data!$B$166/$EH105),
AZ105))</f>
        <v/>
      </c>
      <c r="EM105" s="88" t="str">
        <f>IF($B105="","",IF($EJ105&gt;0,
BA105*($EG105*Data!$B$166/$EH105),
BA105))</f>
        <v/>
      </c>
      <c r="EN105" s="88" t="str">
        <f>IF($B105="","",IF($EJ105&gt;0,
BB105*($EG105*Data!$B$166/$EH105),
BB105))</f>
        <v/>
      </c>
      <c r="EO105" s="88" t="str">
        <f>IF($B105="","",IF($EJ105&gt;0,
BC105*($EG105*Data!$B$166/$EH105),
BC105))</f>
        <v/>
      </c>
      <c r="EP105" s="88" t="str">
        <f>IF($B105="","",IF($EJ105&gt;0,
BD105*($EG105*Data!$B$166/$EH105),
BD105))</f>
        <v/>
      </c>
      <c r="EQ105" s="88" t="str">
        <f>IF($B105="","",IF($EJ105&gt;0,
BE105*($EG105*Data!$B$166/$EH105),
BE105))</f>
        <v/>
      </c>
      <c r="ER105" s="88" t="str">
        <f>IF($B105="","",IF($EJ105&gt;0,
BF105*($EG105*Data!$B$166/$EH105),
BF105))</f>
        <v/>
      </c>
      <c r="ES105" s="88" t="str">
        <f>IF($B105="","",IF($EJ105&gt;0,
BG105*($EG105*Data!$B$166/$EH105),
BG105))</f>
        <v/>
      </c>
      <c r="ET105" s="88" t="str">
        <f>IF($B105="","",IF($EJ105&gt;0,
BH105*($EG105*Data!$B$166/$EH105),
BH105))</f>
        <v/>
      </c>
      <c r="EU105" s="88" t="str">
        <f>IF($B105="","",IF($EJ105&gt;0,
BI105*($EG105*Data!$B$166/$EH105),
BI105))</f>
        <v/>
      </c>
      <c r="EV105" s="88" t="str">
        <f>IF($B105="","",IF($EJ105&gt;0,
BJ105*($EG105*Data!$B$166/$EH105),
BJ105))</f>
        <v/>
      </c>
      <c r="EW105" s="88" t="str">
        <f t="shared" si="254"/>
        <v/>
      </c>
      <c r="EX105" s="85" t="str">
        <f t="shared" si="255"/>
        <v/>
      </c>
      <c r="EY105" s="24" t="str">
        <f t="shared" si="170"/>
        <v/>
      </c>
      <c r="EZ105" s="24" t="str">
        <f t="shared" si="171"/>
        <v/>
      </c>
      <c r="FA105" s="24" t="str">
        <f t="shared" si="172"/>
        <v/>
      </c>
      <c r="FB105" s="24" t="str">
        <f t="shared" si="173"/>
        <v/>
      </c>
      <c r="FC105" s="24" t="str">
        <f t="shared" si="174"/>
        <v/>
      </c>
      <c r="FD105" s="24" t="str">
        <f t="shared" si="175"/>
        <v/>
      </c>
      <c r="FE105" s="24" t="str">
        <f t="shared" si="176"/>
        <v/>
      </c>
      <c r="FF105" s="24" t="str">
        <f t="shared" si="177"/>
        <v/>
      </c>
      <c r="FG105" s="24" t="str">
        <f t="shared" si="178"/>
        <v/>
      </c>
      <c r="FH105" s="24" t="str">
        <f t="shared" si="179"/>
        <v/>
      </c>
      <c r="FI105" s="24" t="str">
        <f t="shared" si="180"/>
        <v/>
      </c>
      <c r="FJ105" s="24" t="str">
        <f t="shared" si="181"/>
        <v/>
      </c>
      <c r="FK105" s="24" t="str">
        <f t="shared" si="182"/>
        <v/>
      </c>
      <c r="FL105" s="24" t="str">
        <f t="shared" si="183"/>
        <v/>
      </c>
      <c r="FM105" s="24" t="str">
        <f t="shared" si="184"/>
        <v/>
      </c>
      <c r="FN105" s="24" t="str">
        <f t="shared" si="185"/>
        <v/>
      </c>
      <c r="FO105" s="24" t="str">
        <f t="shared" si="186"/>
        <v/>
      </c>
      <c r="FP105" s="24" t="str">
        <f t="shared" si="187"/>
        <v/>
      </c>
      <c r="FQ105" s="24" t="str">
        <f t="shared" si="188"/>
        <v/>
      </c>
      <c r="FR105" s="24" t="str">
        <f t="shared" si="189"/>
        <v/>
      </c>
      <c r="FS105" s="24" t="str">
        <f t="shared" si="190"/>
        <v/>
      </c>
      <c r="FT105" s="24" t="str">
        <f t="shared" si="191"/>
        <v/>
      </c>
      <c r="FU105" s="24" t="str">
        <f t="shared" si="192"/>
        <v/>
      </c>
      <c r="FV105" s="24" t="str">
        <f t="shared" si="193"/>
        <v/>
      </c>
      <c r="FW105" s="24" t="str">
        <f t="shared" si="194"/>
        <v/>
      </c>
      <c r="FX105" s="24" t="str">
        <f t="shared" si="195"/>
        <v/>
      </c>
      <c r="FY105" s="24" t="str">
        <f t="shared" si="196"/>
        <v/>
      </c>
      <c r="FZ105" s="24" t="str">
        <f t="shared" si="197"/>
        <v/>
      </c>
      <c r="GA105" s="24" t="str">
        <f t="shared" si="198"/>
        <v/>
      </c>
      <c r="GB105" s="24" t="str">
        <f t="shared" si="199"/>
        <v/>
      </c>
      <c r="GC105" s="24" t="str">
        <f t="shared" si="200"/>
        <v/>
      </c>
      <c r="GD105" s="24" t="str">
        <f t="shared" si="201"/>
        <v/>
      </c>
      <c r="GE105" s="24" t="str">
        <f t="shared" si="202"/>
        <v/>
      </c>
      <c r="GF105" s="24" t="str">
        <f t="shared" si="203"/>
        <v/>
      </c>
      <c r="GG105" s="24" t="str">
        <f t="shared" si="204"/>
        <v/>
      </c>
      <c r="GH105" s="24" t="str">
        <f t="shared" si="205"/>
        <v/>
      </c>
    </row>
    <row r="106" spans="2:190" s="17" customFormat="1" ht="19.899999999999999" customHeight="1">
      <c r="B106" s="16" t="str">
        <f>IF('3 INPUT SAP DATA'!H110="","",'3 INPUT SAP DATA'!H110)</f>
        <v/>
      </c>
      <c r="C106" s="176" t="str">
        <f>IF($B106="", "", Data!D$22 - INDEX(SAP10TableU1, MATCH('3 INPUT SAP DATA'!$C$6, Data!$C$26:$C$47, 0), MATCH(SHD!BW$8, Data!$D$25:$O$25, 0)))</f>
        <v/>
      </c>
      <c r="D106" s="176" t="str">
        <f>IF($B106="", "", Data!E$22 - INDEX(SAP10TableU1, MATCH('3 INPUT SAP DATA'!$C$6, Data!$C$26:$C$47, 0), MATCH(SHD!BX$8, Data!$D$25:$O$25, 0)))</f>
        <v/>
      </c>
      <c r="E106" s="176" t="str">
        <f>IF($B106="", "", Data!F$22 - INDEX(SAP10TableU1, MATCH('3 INPUT SAP DATA'!$C$6, Data!$C$26:$C$47, 0), MATCH(SHD!BY$8, Data!$D$25:$O$25, 0)))</f>
        <v/>
      </c>
      <c r="F106" s="176" t="str">
        <f>IF($B106="", "", Data!G$22 - INDEX(SAP10TableU1, MATCH('3 INPUT SAP DATA'!$C$6, Data!$C$26:$C$47, 0), MATCH(SHD!BZ$8, Data!$D$25:$O$25, 0)))</f>
        <v/>
      </c>
      <c r="G106" s="176" t="str">
        <f>IF($B106="", "", Data!H$22 - INDEX(SAP10TableU1, MATCH('3 INPUT SAP DATA'!$C$6, Data!$C$26:$C$47, 0), MATCH(SHD!CA$8, Data!$D$25:$O$25, 0)))</f>
        <v/>
      </c>
      <c r="H106" s="176" t="str">
        <f>IF($B106="", "", Data!I$22 - INDEX(SAP10TableU1, MATCH('3 INPUT SAP DATA'!$C$6, Data!$C$26:$C$47, 0), MATCH(SHD!CB$8, Data!$D$25:$O$25, 0)))</f>
        <v/>
      </c>
      <c r="I106" s="176" t="str">
        <f>IF($B106="", "", Data!J$22 - INDEX(SAP10TableU1, MATCH('3 INPUT SAP DATA'!$C$6, Data!$C$26:$C$47, 0), MATCH(SHD!CC$8, Data!$D$25:$O$25, 0)))</f>
        <v/>
      </c>
      <c r="J106" s="176" t="str">
        <f>IF($B106="", "", Data!K$22 - INDEX(SAP10TableU1, MATCH('3 INPUT SAP DATA'!$C$6, Data!$C$26:$C$47, 0), MATCH(SHD!CD$8, Data!$D$25:$O$25, 0)))</f>
        <v/>
      </c>
      <c r="K106" s="176" t="str">
        <f>IF($B106="", "", Data!L$22 - INDEX(SAP10TableU1, MATCH('3 INPUT SAP DATA'!$C$6, Data!$C$26:$C$47, 0), MATCH(SHD!CE$8, Data!$D$25:$O$25, 0)))</f>
        <v/>
      </c>
      <c r="L106" s="176" t="str">
        <f>IF($B106="", "", Data!M$22 - INDEX(SAP10TableU1, MATCH('3 INPUT SAP DATA'!$C$6, Data!$C$26:$C$47, 0), MATCH(SHD!CF$8, Data!$D$25:$O$25, 0)))</f>
        <v/>
      </c>
      <c r="M106" s="176" t="str">
        <f>IF($B106="", "", Data!N$22 - INDEX(SAP10TableU1, MATCH('3 INPUT SAP DATA'!$C$6, Data!$C$26:$C$47, 0), MATCH(SHD!CG$8, Data!$D$25:$O$25, 0)))</f>
        <v/>
      </c>
      <c r="N106" s="176" t="str">
        <f>IF($B106="", "", Data!O$22 - INDEX(SAP10TableU1, MATCH('3 INPUT SAP DATA'!$C$6, Data!$C$26:$C$47, 0), MATCH(SHD!CH$8, Data!$D$25:$O$25, 0)))</f>
        <v/>
      </c>
      <c r="O106" s="24" t="str">
        <f>IF($B106="","",'Infiltration &amp; Ventilation'!H106*0.33*'Infiltration &amp; Ventilation'!$D106*C106*0.024*Data!D$18)</f>
        <v/>
      </c>
      <c r="P106" s="24" t="str">
        <f>IF($B106="","",'Infiltration &amp; Ventilation'!I106*0.33*'Infiltration &amp; Ventilation'!$D106*D106*0.024*Data!E$18)</f>
        <v/>
      </c>
      <c r="Q106" s="24" t="str">
        <f>IF($B106="","",'Infiltration &amp; Ventilation'!J106*0.33*'Infiltration &amp; Ventilation'!$D106*E106*0.024*Data!F$18)</f>
        <v/>
      </c>
      <c r="R106" s="24" t="str">
        <f>IF($B106="","",'Infiltration &amp; Ventilation'!K106*0.33*'Infiltration &amp; Ventilation'!$D106*F106*0.024*Data!G$18)</f>
        <v/>
      </c>
      <c r="S106" s="24" t="str">
        <f>IF($B106="","",'Infiltration &amp; Ventilation'!L106*0.33*'Infiltration &amp; Ventilation'!$D106*G106*0.024*Data!H$18)</f>
        <v/>
      </c>
      <c r="T106" s="24" t="str">
        <f>IF($B106="","",'Infiltration &amp; Ventilation'!M106*0.33*'Infiltration &amp; Ventilation'!$D106*H106*0.024*Data!I$18)</f>
        <v/>
      </c>
      <c r="U106" s="24" t="str">
        <f>IF($B106="","",'Infiltration &amp; Ventilation'!N106*0.33*'Infiltration &amp; Ventilation'!$D106*I106*0.024*Data!J$18)</f>
        <v/>
      </c>
      <c r="V106" s="24" t="str">
        <f>IF($B106="","",'Infiltration &amp; Ventilation'!O106*0.33*'Infiltration &amp; Ventilation'!$D106*J106*0.024*Data!K$18)</f>
        <v/>
      </c>
      <c r="W106" s="24" t="str">
        <f>IF($B106="","",'Infiltration &amp; Ventilation'!P106*0.33*'Infiltration &amp; Ventilation'!$D106*K106*0.024*Data!L$18)</f>
        <v/>
      </c>
      <c r="X106" s="24" t="str">
        <f>IF($B106="","",'Infiltration &amp; Ventilation'!Q106*0.33*'Infiltration &amp; Ventilation'!$D106*L106*0.024*Data!M$18)</f>
        <v/>
      </c>
      <c r="Y106" s="24" t="str">
        <f>IF($B106="","",'Infiltration &amp; Ventilation'!R106*0.33*'Infiltration &amp; Ventilation'!$D106*M106*0.024*Data!N$18)</f>
        <v/>
      </c>
      <c r="Z106" s="24" t="str">
        <f>IF($B106="","",'Infiltration &amp; Ventilation'!S106*0.33*'Infiltration &amp; Ventilation'!$D106*N106*0.024*Data!O$18)</f>
        <v/>
      </c>
      <c r="AA106" s="24" t="str">
        <f>IF($B106="","",'Infiltration &amp; Ventilation'!T106*0.33*'Infiltration &amp; Ventilation'!$D106*C106*0.024*Data!D$18*(100%+Data!$B$162))</f>
        <v/>
      </c>
      <c r="AB106" s="24" t="str">
        <f>IF($B106="","",'Infiltration &amp; Ventilation'!U106*0.33*'Infiltration &amp; Ventilation'!$D106*D106*0.024*Data!E$18*(100%+Data!$B$162))</f>
        <v/>
      </c>
      <c r="AC106" s="24" t="str">
        <f>IF($B106="","",'Infiltration &amp; Ventilation'!V106*0.33*'Infiltration &amp; Ventilation'!$D106*E106*0.024*Data!F$18*(100%+Data!$B$162))</f>
        <v/>
      </c>
      <c r="AD106" s="24" t="str">
        <f>IF($B106="","",'Infiltration &amp; Ventilation'!W106*0.33*'Infiltration &amp; Ventilation'!$D106*F106*0.024*Data!G$18*(100%+Data!$B$162))</f>
        <v/>
      </c>
      <c r="AE106" s="24" t="str">
        <f>IF($B106="","",'Infiltration &amp; Ventilation'!X106*0.33*'Infiltration &amp; Ventilation'!$D106*G106*0.024*Data!H$18*(100%+Data!$B$162))</f>
        <v/>
      </c>
      <c r="AF106" s="24" t="str">
        <f>IF($B106="","",'Infiltration &amp; Ventilation'!Y106*0.33*'Infiltration &amp; Ventilation'!$D106*H106*0.024*Data!I$18*(100%+Data!$B$162))</f>
        <v/>
      </c>
      <c r="AG106" s="24" t="str">
        <f>IF($B106="","",'Infiltration &amp; Ventilation'!Z106*0.33*'Infiltration &amp; Ventilation'!$D106*I106*0.024*Data!J$18*(100%+Data!$B$162))</f>
        <v/>
      </c>
      <c r="AH106" s="24" t="str">
        <f>IF($B106="","",'Infiltration &amp; Ventilation'!AA106*0.33*'Infiltration &amp; Ventilation'!$D106*J106*0.024*Data!K$18*(100%+Data!$B$162))</f>
        <v/>
      </c>
      <c r="AI106" s="24" t="str">
        <f>IF($B106="","",'Infiltration &amp; Ventilation'!AB106*0.33*'Infiltration &amp; Ventilation'!$D106*K106*0.024*Data!L$18*(100%+Data!$B$162))</f>
        <v/>
      </c>
      <c r="AJ106" s="24" t="str">
        <f>IF($B106="","",'Infiltration &amp; Ventilation'!AC106*0.33*'Infiltration &amp; Ventilation'!$D106*L106*0.024*Data!M$18*(100%+Data!$B$162))</f>
        <v/>
      </c>
      <c r="AK106" s="24" t="str">
        <f>IF($B106="","",'Infiltration &amp; Ventilation'!AD106*0.33*'Infiltration &amp; Ventilation'!$D106*M106*0.024*Data!N$18*(100%+Data!$B$162))</f>
        <v/>
      </c>
      <c r="AL106" s="24" t="str">
        <f>IF($B106="","",'Infiltration &amp; Ventilation'!AE106*0.33*'Infiltration &amp; Ventilation'!$D106*N106*0.024*Data!O$18*(100%+Data!$B$162))</f>
        <v/>
      </c>
      <c r="AM106" s="24" t="str">
        <f>IF($B106="","",'3 INPUT SAP DATA'!$U110*C106*0.024*Data!D$18*(100%+Data!$B$152))</f>
        <v/>
      </c>
      <c r="AN106" s="24" t="str">
        <f>IF($B106="","",'3 INPUT SAP DATA'!$U110*D106*0.024*Data!E$18*(100%+Data!$B$152))</f>
        <v/>
      </c>
      <c r="AO106" s="24" t="str">
        <f>IF($B106="","",'3 INPUT SAP DATA'!$U110*E106*0.024*Data!F$18*(100%+Data!$B$152))</f>
        <v/>
      </c>
      <c r="AP106" s="24" t="str">
        <f>IF($B106="","",'3 INPUT SAP DATA'!$U110*F106*0.024*Data!G$18*(100%+Data!$B$152))</f>
        <v/>
      </c>
      <c r="AQ106" s="24" t="str">
        <f>IF($B106="","",'3 INPUT SAP DATA'!$U110*G106*0.024*Data!H$18*(100%+Data!$B$152))</f>
        <v/>
      </c>
      <c r="AR106" s="24" t="str">
        <f>IF($B106="","",'3 INPUT SAP DATA'!$U110*H106*0.024*Data!I$18*(100%+Data!$B$152))</f>
        <v/>
      </c>
      <c r="AS106" s="24" t="str">
        <f>IF($B106="","",'3 INPUT SAP DATA'!$U110*I106*0.024*Data!J$18*(100%+Data!$B$152))</f>
        <v/>
      </c>
      <c r="AT106" s="24" t="str">
        <f>IF($B106="","",'3 INPUT SAP DATA'!$U110*J106*0.024*Data!K$18*(100%+Data!$B$152))</f>
        <v/>
      </c>
      <c r="AU106" s="24" t="str">
        <f>IF($B106="","",'3 INPUT SAP DATA'!$U110*K106*0.024*Data!L$18*(100%+Data!$B$152))</f>
        <v/>
      </c>
      <c r="AV106" s="24" t="str">
        <f>IF($B106="","",'3 INPUT SAP DATA'!$U110*L106*0.024*Data!M$18*(100%+Data!$B$152))</f>
        <v/>
      </c>
      <c r="AW106" s="24" t="str">
        <f>IF($B106="","",'3 INPUT SAP DATA'!$U110*M106*0.024*Data!N$18*(100%+Data!$B$152))</f>
        <v/>
      </c>
      <c r="AX106" s="24" t="str">
        <f>IF($B106="","",'3 INPUT SAP DATA'!$U110*N106*0.024*Data!O$18*(100%+Data!$B$152))</f>
        <v/>
      </c>
      <c r="AY106" s="24" t="str">
        <f>IF($B106="","",'3 INPUT SAP DATA'!V110*0.024*Data!D$18*Utilisation!BK106)</f>
        <v/>
      </c>
      <c r="AZ106" s="24" t="str">
        <f>IF($B106="","",'3 INPUT SAP DATA'!W110*0.024*Data!E$18*Utilisation!BL106)</f>
        <v/>
      </c>
      <c r="BA106" s="24" t="str">
        <f>IF($B106="","",'3 INPUT SAP DATA'!X110*0.024*Data!F$18*Utilisation!BM106)</f>
        <v/>
      </c>
      <c r="BB106" s="24" t="str">
        <f>IF($B106="","",'3 INPUT SAP DATA'!Y110*0.024*Data!G$18*Utilisation!BN106)</f>
        <v/>
      </c>
      <c r="BC106" s="24" t="str">
        <f>IF($B106="","",'3 INPUT SAP DATA'!Z110*0.024*Data!H$18*Utilisation!BO106)</f>
        <v/>
      </c>
      <c r="BD106" s="24" t="str">
        <f>IF($B106="","",'3 INPUT SAP DATA'!AA110*0.024*Data!I$18*Utilisation!BP106)</f>
        <v/>
      </c>
      <c r="BE106" s="24" t="str">
        <f>IF($B106="","",'3 INPUT SAP DATA'!AB110*0.024*Data!J$18*Utilisation!BQ106)</f>
        <v/>
      </c>
      <c r="BF106" s="24" t="str">
        <f>IF($B106="","",'3 INPUT SAP DATA'!AC110*0.024*Data!K$18*Utilisation!BR106)</f>
        <v/>
      </c>
      <c r="BG106" s="24" t="str">
        <f>IF($B106="","",'3 INPUT SAP DATA'!AD110*0.024*Data!L$18*Utilisation!BS106)</f>
        <v/>
      </c>
      <c r="BH106" s="24" t="str">
        <f>IF($B106="","",'3 INPUT SAP DATA'!AE110*0.024*Data!M$18*Utilisation!BT106)</f>
        <v/>
      </c>
      <c r="BI106" s="24" t="str">
        <f>IF($B106="","",'3 INPUT SAP DATA'!AF110*0.024*Data!N$18*Utilisation!BU106)</f>
        <v/>
      </c>
      <c r="BJ106" s="24" t="str">
        <f>IF($B106="","",'3 INPUT SAP DATA'!AG110*0.024*Data!O$18*Utilisation!BV106)</f>
        <v/>
      </c>
      <c r="BK106" s="24" t="str">
        <f>IF($B106="","",IHG!CI107*0.024*Data!D$18*Utilisation!BK106)</f>
        <v/>
      </c>
      <c r="BL106" s="24" t="str">
        <f>IF($B106="","",IHG!CJ107*0.024*Data!E$18*Utilisation!BL106)</f>
        <v/>
      </c>
      <c r="BM106" s="24" t="str">
        <f>IF($B106="","",IHG!CK107*0.024*Data!F$18*Utilisation!BM106)</f>
        <v/>
      </c>
      <c r="BN106" s="24" t="str">
        <f>IF($B106="","",IHG!CL107*0.024*Data!G$18*Utilisation!BN106)</f>
        <v/>
      </c>
      <c r="BO106" s="24" t="str">
        <f>IF($B106="","",IHG!CM107*0.024*Data!H$18*Utilisation!BO106)</f>
        <v/>
      </c>
      <c r="BP106" s="24" t="str">
        <f>IF($B106="","",IHG!CN107*0.024*Data!I$18*Utilisation!BP106)</f>
        <v/>
      </c>
      <c r="BQ106" s="24" t="str">
        <f>IF($B106="","",IHG!CO107*0.024*Data!J$18*Utilisation!BQ106)</f>
        <v/>
      </c>
      <c r="BR106" s="24" t="str">
        <f>IF($B106="","",IHG!CP107*0.024*Data!K$18*Utilisation!BR106)</f>
        <v/>
      </c>
      <c r="BS106" s="24" t="str">
        <f>IF($B106="","",IHG!CQ107*0.024*Data!L$18*Utilisation!BS106)</f>
        <v/>
      </c>
      <c r="BT106" s="24" t="str">
        <f>IF($B106="","",IHG!CR107*0.024*Data!M$18*Utilisation!BT106)</f>
        <v/>
      </c>
      <c r="BU106" s="24" t="str">
        <f>IF($B106="","",IHG!CS107*0.024*Data!N$18*Utilisation!BU106)</f>
        <v/>
      </c>
      <c r="BV106" s="24" t="str">
        <f>IF($B106="","",IHG!CT107*0.024*Data!O$18*Utilisation!BV106)</f>
        <v/>
      </c>
      <c r="BW106" s="24" t="str">
        <f t="shared" si="206"/>
        <v/>
      </c>
      <c r="BX106" s="24" t="str">
        <f t="shared" si="207"/>
        <v/>
      </c>
      <c r="BY106" s="24" t="str">
        <f t="shared" si="208"/>
        <v/>
      </c>
      <c r="BZ106" s="24" t="str">
        <f t="shared" si="209"/>
        <v/>
      </c>
      <c r="CA106" s="24" t="str">
        <f t="shared" si="210"/>
        <v/>
      </c>
      <c r="CB106" s="24" t="str">
        <f t="shared" si="211"/>
        <v/>
      </c>
      <c r="CC106" s="24" t="str">
        <f t="shared" si="212"/>
        <v/>
      </c>
      <c r="CD106" s="24" t="str">
        <f t="shared" si="213"/>
        <v/>
      </c>
      <c r="CE106" s="24" t="str">
        <f t="shared" si="214"/>
        <v/>
      </c>
      <c r="CF106" s="24" t="str">
        <f t="shared" si="215"/>
        <v/>
      </c>
      <c r="CG106" s="24" t="str">
        <f t="shared" si="216"/>
        <v/>
      </c>
      <c r="CH106" s="24" t="str">
        <f t="shared" si="217"/>
        <v/>
      </c>
      <c r="CI106" s="36"/>
      <c r="CJ106" s="85" t="str">
        <f>IF($B106="","",IF(BW106&lt;(SUM($BW106:$CH106)*Data!$B$170),Data!$B$171,100%))</f>
        <v/>
      </c>
      <c r="CK106" s="85" t="str">
        <f>IF($B106="","",IF(BX106&lt;(SUM($BW106:$CH106)*Data!$B$170),Data!$B$171,100%))</f>
        <v/>
      </c>
      <c r="CL106" s="85" t="str">
        <f>IF($B106="","",IF(BY106&lt;(SUM($BW106:$CH106)*Data!$B$170),Data!$B$171,100%))</f>
        <v/>
      </c>
      <c r="CM106" s="85" t="str">
        <f>IF($B106="","",IF(BZ106&lt;(SUM($BW106:$CH106)*Data!$B$170),Data!$B$171,100%))</f>
        <v/>
      </c>
      <c r="CN106" s="85" t="str">
        <f>IF($B106="","",IF(CA106&lt;(SUM($BW106:$CH106)*Data!$B$170),Data!$B$171,100%))</f>
        <v/>
      </c>
      <c r="CO106" s="85" t="str">
        <f>IF($B106="","",IF(CB106&lt;(SUM($BW106:$CH106)*Data!$B$170),Data!$B$171,100%))</f>
        <v/>
      </c>
      <c r="CP106" s="85" t="str">
        <f>IF($B106="","",IF(CC106&lt;(SUM($BW106:$CH106)*Data!$B$170),Data!$B$171,100%))</f>
        <v/>
      </c>
      <c r="CQ106" s="85" t="str">
        <f>IF($B106="","",IF(CD106&lt;(SUM($BW106:$CH106)*Data!$B$170),Data!$B$171,100%))</f>
        <v/>
      </c>
      <c r="CR106" s="85" t="str">
        <f>IF($B106="","",IF(CE106&lt;(SUM($BW106:$CH106)*Data!$B$170),Data!$B$171,100%))</f>
        <v/>
      </c>
      <c r="CS106" s="85" t="str">
        <f>IF($B106="","",IF(CF106&lt;(SUM($BW106:$CH106)*Data!$B$170),Data!$B$171,100%))</f>
        <v/>
      </c>
      <c r="CT106" s="85" t="str">
        <f>IF($B106="","",IF(CG106&lt;(SUM($BW106:$CH106)*Data!$B$170),Data!$B$171,100%))</f>
        <v/>
      </c>
      <c r="CU106" s="85" t="str">
        <f>IF($B106="","",IF(CH106&lt;(SUM($BW106:$CH106)*Data!$B$170),Data!$B$171,100%))</f>
        <v/>
      </c>
      <c r="CV106" s="39"/>
      <c r="CW106" s="24" t="str">
        <f t="shared" si="218"/>
        <v/>
      </c>
      <c r="CX106" s="24" t="str">
        <f t="shared" si="219"/>
        <v/>
      </c>
      <c r="CY106" s="24" t="str">
        <f t="shared" si="220"/>
        <v/>
      </c>
      <c r="CZ106" s="24" t="str">
        <f t="shared" si="221"/>
        <v/>
      </c>
      <c r="DA106" s="24" t="str">
        <f t="shared" si="222"/>
        <v/>
      </c>
      <c r="DB106" s="24" t="str">
        <f t="shared" si="223"/>
        <v/>
      </c>
      <c r="DC106" s="24" t="str">
        <f t="shared" si="224"/>
        <v/>
      </c>
      <c r="DD106" s="24" t="str">
        <f t="shared" si="225"/>
        <v/>
      </c>
      <c r="DE106" s="24" t="str">
        <f t="shared" si="226"/>
        <v/>
      </c>
      <c r="DF106" s="24" t="str">
        <f t="shared" si="227"/>
        <v/>
      </c>
      <c r="DG106" s="24" t="str">
        <f t="shared" si="228"/>
        <v/>
      </c>
      <c r="DH106" s="24" t="str">
        <f t="shared" si="229"/>
        <v/>
      </c>
      <c r="DI106" s="24" t="str">
        <f t="shared" si="230"/>
        <v/>
      </c>
      <c r="DJ106" s="24" t="str">
        <f t="shared" si="231"/>
        <v/>
      </c>
      <c r="DK106" s="24" t="str">
        <f t="shared" si="232"/>
        <v/>
      </c>
      <c r="DL106" s="24" t="str">
        <f t="shared" si="233"/>
        <v/>
      </c>
      <c r="DM106" s="24" t="str">
        <f t="shared" si="234"/>
        <v/>
      </c>
      <c r="DN106" s="24" t="str">
        <f t="shared" si="235"/>
        <v/>
      </c>
      <c r="DO106" s="24" t="str">
        <f t="shared" si="236"/>
        <v/>
      </c>
      <c r="DP106" s="24" t="str">
        <f t="shared" si="237"/>
        <v/>
      </c>
      <c r="DQ106" s="24" t="str">
        <f t="shared" si="238"/>
        <v/>
      </c>
      <c r="DR106" s="24" t="str">
        <f t="shared" si="239"/>
        <v/>
      </c>
      <c r="DS106" s="24" t="str">
        <f t="shared" si="240"/>
        <v/>
      </c>
      <c r="DT106" s="24" t="str">
        <f t="shared" si="241"/>
        <v/>
      </c>
      <c r="DU106" s="24" t="str">
        <f t="shared" si="242"/>
        <v/>
      </c>
      <c r="DV106" s="24" t="str">
        <f t="shared" si="243"/>
        <v/>
      </c>
      <c r="DW106" s="24" t="str">
        <f t="shared" si="244"/>
        <v/>
      </c>
      <c r="DX106" s="24" t="str">
        <f t="shared" si="245"/>
        <v/>
      </c>
      <c r="DY106" s="24" t="str">
        <f t="shared" si="246"/>
        <v/>
      </c>
      <c r="DZ106" s="24" t="str">
        <f t="shared" si="247"/>
        <v/>
      </c>
      <c r="EA106" s="24" t="str">
        <f t="shared" si="248"/>
        <v/>
      </c>
      <c r="EB106" s="24" t="str">
        <f t="shared" si="249"/>
        <v/>
      </c>
      <c r="EC106" s="24" t="str">
        <f t="shared" si="250"/>
        <v/>
      </c>
      <c r="ED106" s="24" t="str">
        <f t="shared" si="251"/>
        <v/>
      </c>
      <c r="EE106" s="24" t="str">
        <f t="shared" si="252"/>
        <v/>
      </c>
      <c r="EF106" s="24" t="str">
        <f t="shared" si="253"/>
        <v/>
      </c>
      <c r="EG106" s="24" t="str">
        <f t="shared" si="256"/>
        <v/>
      </c>
      <c r="EH106" s="24" t="str">
        <f t="shared" si="257"/>
        <v/>
      </c>
      <c r="EI106" s="85" t="str">
        <f t="shared" si="258"/>
        <v/>
      </c>
      <c r="EJ106" s="85" t="str">
        <f>IF($B106="","",MAX(0,EI106-Data!$B$166))</f>
        <v/>
      </c>
      <c r="EK106" s="88" t="str">
        <f>IF($B106="","",IF($EJ106&gt;0,
AY106*($EG106*Data!$B$166/$EH106),
AY106))</f>
        <v/>
      </c>
      <c r="EL106" s="88" t="str">
        <f>IF($B106="","",IF($EJ106&gt;0,
AZ106*($EG106*Data!$B$166/$EH106),
AZ106))</f>
        <v/>
      </c>
      <c r="EM106" s="88" t="str">
        <f>IF($B106="","",IF($EJ106&gt;0,
BA106*($EG106*Data!$B$166/$EH106),
BA106))</f>
        <v/>
      </c>
      <c r="EN106" s="88" t="str">
        <f>IF($B106="","",IF($EJ106&gt;0,
BB106*($EG106*Data!$B$166/$EH106),
BB106))</f>
        <v/>
      </c>
      <c r="EO106" s="88" t="str">
        <f>IF($B106="","",IF($EJ106&gt;0,
BC106*($EG106*Data!$B$166/$EH106),
BC106))</f>
        <v/>
      </c>
      <c r="EP106" s="88" t="str">
        <f>IF($B106="","",IF($EJ106&gt;0,
BD106*($EG106*Data!$B$166/$EH106),
BD106))</f>
        <v/>
      </c>
      <c r="EQ106" s="88" t="str">
        <f>IF($B106="","",IF($EJ106&gt;0,
BE106*($EG106*Data!$B$166/$EH106),
BE106))</f>
        <v/>
      </c>
      <c r="ER106" s="88" t="str">
        <f>IF($B106="","",IF($EJ106&gt;0,
BF106*($EG106*Data!$B$166/$EH106),
BF106))</f>
        <v/>
      </c>
      <c r="ES106" s="88" t="str">
        <f>IF($B106="","",IF($EJ106&gt;0,
BG106*($EG106*Data!$B$166/$EH106),
BG106))</f>
        <v/>
      </c>
      <c r="ET106" s="88" t="str">
        <f>IF($B106="","",IF($EJ106&gt;0,
BH106*($EG106*Data!$B$166/$EH106),
BH106))</f>
        <v/>
      </c>
      <c r="EU106" s="88" t="str">
        <f>IF($B106="","",IF($EJ106&gt;0,
BI106*($EG106*Data!$B$166/$EH106),
BI106))</f>
        <v/>
      </c>
      <c r="EV106" s="88" t="str">
        <f>IF($B106="","",IF($EJ106&gt;0,
BJ106*($EG106*Data!$B$166/$EH106),
BJ106))</f>
        <v/>
      </c>
      <c r="EW106" s="88" t="str">
        <f t="shared" si="254"/>
        <v/>
      </c>
      <c r="EX106" s="85" t="str">
        <f t="shared" si="255"/>
        <v/>
      </c>
      <c r="EY106" s="24" t="str">
        <f t="shared" si="170"/>
        <v/>
      </c>
      <c r="EZ106" s="24" t="str">
        <f t="shared" si="171"/>
        <v/>
      </c>
      <c r="FA106" s="24" t="str">
        <f t="shared" si="172"/>
        <v/>
      </c>
      <c r="FB106" s="24" t="str">
        <f t="shared" si="173"/>
        <v/>
      </c>
      <c r="FC106" s="24" t="str">
        <f t="shared" si="174"/>
        <v/>
      </c>
      <c r="FD106" s="24" t="str">
        <f t="shared" si="175"/>
        <v/>
      </c>
      <c r="FE106" s="24" t="str">
        <f t="shared" si="176"/>
        <v/>
      </c>
      <c r="FF106" s="24" t="str">
        <f t="shared" si="177"/>
        <v/>
      </c>
      <c r="FG106" s="24" t="str">
        <f t="shared" si="178"/>
        <v/>
      </c>
      <c r="FH106" s="24" t="str">
        <f t="shared" si="179"/>
        <v/>
      </c>
      <c r="FI106" s="24" t="str">
        <f t="shared" si="180"/>
        <v/>
      </c>
      <c r="FJ106" s="24" t="str">
        <f t="shared" si="181"/>
        <v/>
      </c>
      <c r="FK106" s="24" t="str">
        <f t="shared" si="182"/>
        <v/>
      </c>
      <c r="FL106" s="24" t="str">
        <f t="shared" si="183"/>
        <v/>
      </c>
      <c r="FM106" s="24" t="str">
        <f t="shared" si="184"/>
        <v/>
      </c>
      <c r="FN106" s="24" t="str">
        <f t="shared" si="185"/>
        <v/>
      </c>
      <c r="FO106" s="24" t="str">
        <f t="shared" si="186"/>
        <v/>
      </c>
      <c r="FP106" s="24" t="str">
        <f t="shared" si="187"/>
        <v/>
      </c>
      <c r="FQ106" s="24" t="str">
        <f t="shared" si="188"/>
        <v/>
      </c>
      <c r="FR106" s="24" t="str">
        <f t="shared" si="189"/>
        <v/>
      </c>
      <c r="FS106" s="24" t="str">
        <f t="shared" si="190"/>
        <v/>
      </c>
      <c r="FT106" s="24" t="str">
        <f t="shared" si="191"/>
        <v/>
      </c>
      <c r="FU106" s="24" t="str">
        <f t="shared" si="192"/>
        <v/>
      </c>
      <c r="FV106" s="24" t="str">
        <f t="shared" si="193"/>
        <v/>
      </c>
      <c r="FW106" s="24" t="str">
        <f t="shared" si="194"/>
        <v/>
      </c>
      <c r="FX106" s="24" t="str">
        <f t="shared" si="195"/>
        <v/>
      </c>
      <c r="FY106" s="24" t="str">
        <f t="shared" si="196"/>
        <v/>
      </c>
      <c r="FZ106" s="24" t="str">
        <f t="shared" si="197"/>
        <v/>
      </c>
      <c r="GA106" s="24" t="str">
        <f t="shared" si="198"/>
        <v/>
      </c>
      <c r="GB106" s="24" t="str">
        <f t="shared" si="199"/>
        <v/>
      </c>
      <c r="GC106" s="24" t="str">
        <f t="shared" si="200"/>
        <v/>
      </c>
      <c r="GD106" s="24" t="str">
        <f t="shared" si="201"/>
        <v/>
      </c>
      <c r="GE106" s="24" t="str">
        <f t="shared" si="202"/>
        <v/>
      </c>
      <c r="GF106" s="24" t="str">
        <f t="shared" si="203"/>
        <v/>
      </c>
      <c r="GG106" s="24" t="str">
        <f t="shared" si="204"/>
        <v/>
      </c>
      <c r="GH106" s="24" t="str">
        <f t="shared" si="205"/>
        <v/>
      </c>
    </row>
    <row r="107" spans="2:190" s="17" customFormat="1" ht="19.899999999999999" customHeight="1">
      <c r="B107" s="16" t="str">
        <f>IF('3 INPUT SAP DATA'!H111="","",'3 INPUT SAP DATA'!H111)</f>
        <v/>
      </c>
      <c r="C107" s="176" t="str">
        <f>IF($B107="", "", Data!D$22 - INDEX(SAP10TableU1, MATCH('3 INPUT SAP DATA'!$C$6, Data!$C$26:$C$47, 0), MATCH(SHD!BW$8, Data!$D$25:$O$25, 0)))</f>
        <v/>
      </c>
      <c r="D107" s="176" t="str">
        <f>IF($B107="", "", Data!E$22 - INDEX(SAP10TableU1, MATCH('3 INPUT SAP DATA'!$C$6, Data!$C$26:$C$47, 0), MATCH(SHD!BX$8, Data!$D$25:$O$25, 0)))</f>
        <v/>
      </c>
      <c r="E107" s="176" t="str">
        <f>IF($B107="", "", Data!F$22 - INDEX(SAP10TableU1, MATCH('3 INPUT SAP DATA'!$C$6, Data!$C$26:$C$47, 0), MATCH(SHD!BY$8, Data!$D$25:$O$25, 0)))</f>
        <v/>
      </c>
      <c r="F107" s="176" t="str">
        <f>IF($B107="", "", Data!G$22 - INDEX(SAP10TableU1, MATCH('3 INPUT SAP DATA'!$C$6, Data!$C$26:$C$47, 0), MATCH(SHD!BZ$8, Data!$D$25:$O$25, 0)))</f>
        <v/>
      </c>
      <c r="G107" s="176" t="str">
        <f>IF($B107="", "", Data!H$22 - INDEX(SAP10TableU1, MATCH('3 INPUT SAP DATA'!$C$6, Data!$C$26:$C$47, 0), MATCH(SHD!CA$8, Data!$D$25:$O$25, 0)))</f>
        <v/>
      </c>
      <c r="H107" s="176" t="str">
        <f>IF($B107="", "", Data!I$22 - INDEX(SAP10TableU1, MATCH('3 INPUT SAP DATA'!$C$6, Data!$C$26:$C$47, 0), MATCH(SHD!CB$8, Data!$D$25:$O$25, 0)))</f>
        <v/>
      </c>
      <c r="I107" s="176" t="str">
        <f>IF($B107="", "", Data!J$22 - INDEX(SAP10TableU1, MATCH('3 INPUT SAP DATA'!$C$6, Data!$C$26:$C$47, 0), MATCH(SHD!CC$8, Data!$D$25:$O$25, 0)))</f>
        <v/>
      </c>
      <c r="J107" s="176" t="str">
        <f>IF($B107="", "", Data!K$22 - INDEX(SAP10TableU1, MATCH('3 INPUT SAP DATA'!$C$6, Data!$C$26:$C$47, 0), MATCH(SHD!CD$8, Data!$D$25:$O$25, 0)))</f>
        <v/>
      </c>
      <c r="K107" s="176" t="str">
        <f>IF($B107="", "", Data!L$22 - INDEX(SAP10TableU1, MATCH('3 INPUT SAP DATA'!$C$6, Data!$C$26:$C$47, 0), MATCH(SHD!CE$8, Data!$D$25:$O$25, 0)))</f>
        <v/>
      </c>
      <c r="L107" s="176" t="str">
        <f>IF($B107="", "", Data!M$22 - INDEX(SAP10TableU1, MATCH('3 INPUT SAP DATA'!$C$6, Data!$C$26:$C$47, 0), MATCH(SHD!CF$8, Data!$D$25:$O$25, 0)))</f>
        <v/>
      </c>
      <c r="M107" s="176" t="str">
        <f>IF($B107="", "", Data!N$22 - INDEX(SAP10TableU1, MATCH('3 INPUT SAP DATA'!$C$6, Data!$C$26:$C$47, 0), MATCH(SHD!CG$8, Data!$D$25:$O$25, 0)))</f>
        <v/>
      </c>
      <c r="N107" s="176" t="str">
        <f>IF($B107="", "", Data!O$22 - INDEX(SAP10TableU1, MATCH('3 INPUT SAP DATA'!$C$6, Data!$C$26:$C$47, 0), MATCH(SHD!CH$8, Data!$D$25:$O$25, 0)))</f>
        <v/>
      </c>
      <c r="O107" s="24" t="str">
        <f>IF($B107="","",'Infiltration &amp; Ventilation'!H107*0.33*'Infiltration &amp; Ventilation'!$D107*C107*0.024*Data!D$18)</f>
        <v/>
      </c>
      <c r="P107" s="24" t="str">
        <f>IF($B107="","",'Infiltration &amp; Ventilation'!I107*0.33*'Infiltration &amp; Ventilation'!$D107*D107*0.024*Data!E$18)</f>
        <v/>
      </c>
      <c r="Q107" s="24" t="str">
        <f>IF($B107="","",'Infiltration &amp; Ventilation'!J107*0.33*'Infiltration &amp; Ventilation'!$D107*E107*0.024*Data!F$18)</f>
        <v/>
      </c>
      <c r="R107" s="24" t="str">
        <f>IF($B107="","",'Infiltration &amp; Ventilation'!K107*0.33*'Infiltration &amp; Ventilation'!$D107*F107*0.024*Data!G$18)</f>
        <v/>
      </c>
      <c r="S107" s="24" t="str">
        <f>IF($B107="","",'Infiltration &amp; Ventilation'!L107*0.33*'Infiltration &amp; Ventilation'!$D107*G107*0.024*Data!H$18)</f>
        <v/>
      </c>
      <c r="T107" s="24" t="str">
        <f>IF($B107="","",'Infiltration &amp; Ventilation'!M107*0.33*'Infiltration &amp; Ventilation'!$D107*H107*0.024*Data!I$18)</f>
        <v/>
      </c>
      <c r="U107" s="24" t="str">
        <f>IF($B107="","",'Infiltration &amp; Ventilation'!N107*0.33*'Infiltration &amp; Ventilation'!$D107*I107*0.024*Data!J$18)</f>
        <v/>
      </c>
      <c r="V107" s="24" t="str">
        <f>IF($B107="","",'Infiltration &amp; Ventilation'!O107*0.33*'Infiltration &amp; Ventilation'!$D107*J107*0.024*Data!K$18)</f>
        <v/>
      </c>
      <c r="W107" s="24" t="str">
        <f>IF($B107="","",'Infiltration &amp; Ventilation'!P107*0.33*'Infiltration &amp; Ventilation'!$D107*K107*0.024*Data!L$18)</f>
        <v/>
      </c>
      <c r="X107" s="24" t="str">
        <f>IF($B107="","",'Infiltration &amp; Ventilation'!Q107*0.33*'Infiltration &amp; Ventilation'!$D107*L107*0.024*Data!M$18)</f>
        <v/>
      </c>
      <c r="Y107" s="24" t="str">
        <f>IF($B107="","",'Infiltration &amp; Ventilation'!R107*0.33*'Infiltration &amp; Ventilation'!$D107*M107*0.024*Data!N$18)</f>
        <v/>
      </c>
      <c r="Z107" s="24" t="str">
        <f>IF($B107="","",'Infiltration &amp; Ventilation'!S107*0.33*'Infiltration &amp; Ventilation'!$D107*N107*0.024*Data!O$18)</f>
        <v/>
      </c>
      <c r="AA107" s="24" t="str">
        <f>IF($B107="","",'Infiltration &amp; Ventilation'!T107*0.33*'Infiltration &amp; Ventilation'!$D107*C107*0.024*Data!D$18*(100%+Data!$B$162))</f>
        <v/>
      </c>
      <c r="AB107" s="24" t="str">
        <f>IF($B107="","",'Infiltration &amp; Ventilation'!U107*0.33*'Infiltration &amp; Ventilation'!$D107*D107*0.024*Data!E$18*(100%+Data!$B$162))</f>
        <v/>
      </c>
      <c r="AC107" s="24" t="str">
        <f>IF($B107="","",'Infiltration &amp; Ventilation'!V107*0.33*'Infiltration &amp; Ventilation'!$D107*E107*0.024*Data!F$18*(100%+Data!$B$162))</f>
        <v/>
      </c>
      <c r="AD107" s="24" t="str">
        <f>IF($B107="","",'Infiltration &amp; Ventilation'!W107*0.33*'Infiltration &amp; Ventilation'!$D107*F107*0.024*Data!G$18*(100%+Data!$B$162))</f>
        <v/>
      </c>
      <c r="AE107" s="24" t="str">
        <f>IF($B107="","",'Infiltration &amp; Ventilation'!X107*0.33*'Infiltration &amp; Ventilation'!$D107*G107*0.024*Data!H$18*(100%+Data!$B$162))</f>
        <v/>
      </c>
      <c r="AF107" s="24" t="str">
        <f>IF($B107="","",'Infiltration &amp; Ventilation'!Y107*0.33*'Infiltration &amp; Ventilation'!$D107*H107*0.024*Data!I$18*(100%+Data!$B$162))</f>
        <v/>
      </c>
      <c r="AG107" s="24" t="str">
        <f>IF($B107="","",'Infiltration &amp; Ventilation'!Z107*0.33*'Infiltration &amp; Ventilation'!$D107*I107*0.024*Data!J$18*(100%+Data!$B$162))</f>
        <v/>
      </c>
      <c r="AH107" s="24" t="str">
        <f>IF($B107="","",'Infiltration &amp; Ventilation'!AA107*0.33*'Infiltration &amp; Ventilation'!$D107*J107*0.024*Data!K$18*(100%+Data!$B$162))</f>
        <v/>
      </c>
      <c r="AI107" s="24" t="str">
        <f>IF($B107="","",'Infiltration &amp; Ventilation'!AB107*0.33*'Infiltration &amp; Ventilation'!$D107*K107*0.024*Data!L$18*(100%+Data!$B$162))</f>
        <v/>
      </c>
      <c r="AJ107" s="24" t="str">
        <f>IF($B107="","",'Infiltration &amp; Ventilation'!AC107*0.33*'Infiltration &amp; Ventilation'!$D107*L107*0.024*Data!M$18*(100%+Data!$B$162))</f>
        <v/>
      </c>
      <c r="AK107" s="24" t="str">
        <f>IF($B107="","",'Infiltration &amp; Ventilation'!AD107*0.33*'Infiltration &amp; Ventilation'!$D107*M107*0.024*Data!N$18*(100%+Data!$B$162))</f>
        <v/>
      </c>
      <c r="AL107" s="24" t="str">
        <f>IF($B107="","",'Infiltration &amp; Ventilation'!AE107*0.33*'Infiltration &amp; Ventilation'!$D107*N107*0.024*Data!O$18*(100%+Data!$B$162))</f>
        <v/>
      </c>
      <c r="AM107" s="24" t="str">
        <f>IF($B107="","",'3 INPUT SAP DATA'!$U111*C107*0.024*Data!D$18*(100%+Data!$B$152))</f>
        <v/>
      </c>
      <c r="AN107" s="24" t="str">
        <f>IF($B107="","",'3 INPUT SAP DATA'!$U111*D107*0.024*Data!E$18*(100%+Data!$B$152))</f>
        <v/>
      </c>
      <c r="AO107" s="24" t="str">
        <f>IF($B107="","",'3 INPUT SAP DATA'!$U111*E107*0.024*Data!F$18*(100%+Data!$B$152))</f>
        <v/>
      </c>
      <c r="AP107" s="24" t="str">
        <f>IF($B107="","",'3 INPUT SAP DATA'!$U111*F107*0.024*Data!G$18*(100%+Data!$B$152))</f>
        <v/>
      </c>
      <c r="AQ107" s="24" t="str">
        <f>IF($B107="","",'3 INPUT SAP DATA'!$U111*G107*0.024*Data!H$18*(100%+Data!$B$152))</f>
        <v/>
      </c>
      <c r="AR107" s="24" t="str">
        <f>IF($B107="","",'3 INPUT SAP DATA'!$U111*H107*0.024*Data!I$18*(100%+Data!$B$152))</f>
        <v/>
      </c>
      <c r="AS107" s="24" t="str">
        <f>IF($B107="","",'3 INPUT SAP DATA'!$U111*I107*0.024*Data!J$18*(100%+Data!$B$152))</f>
        <v/>
      </c>
      <c r="AT107" s="24" t="str">
        <f>IF($B107="","",'3 INPUT SAP DATA'!$U111*J107*0.024*Data!K$18*(100%+Data!$B$152))</f>
        <v/>
      </c>
      <c r="AU107" s="24" t="str">
        <f>IF($B107="","",'3 INPUT SAP DATA'!$U111*K107*0.024*Data!L$18*(100%+Data!$B$152))</f>
        <v/>
      </c>
      <c r="AV107" s="24" t="str">
        <f>IF($B107="","",'3 INPUT SAP DATA'!$U111*L107*0.024*Data!M$18*(100%+Data!$B$152))</f>
        <v/>
      </c>
      <c r="AW107" s="24" t="str">
        <f>IF($B107="","",'3 INPUT SAP DATA'!$U111*M107*0.024*Data!N$18*(100%+Data!$B$152))</f>
        <v/>
      </c>
      <c r="AX107" s="24" t="str">
        <f>IF($B107="","",'3 INPUT SAP DATA'!$U111*N107*0.024*Data!O$18*(100%+Data!$B$152))</f>
        <v/>
      </c>
      <c r="AY107" s="24" t="str">
        <f>IF($B107="","",'3 INPUT SAP DATA'!V111*0.024*Data!D$18*Utilisation!BK107)</f>
        <v/>
      </c>
      <c r="AZ107" s="24" t="str">
        <f>IF($B107="","",'3 INPUT SAP DATA'!W111*0.024*Data!E$18*Utilisation!BL107)</f>
        <v/>
      </c>
      <c r="BA107" s="24" t="str">
        <f>IF($B107="","",'3 INPUT SAP DATA'!X111*0.024*Data!F$18*Utilisation!BM107)</f>
        <v/>
      </c>
      <c r="BB107" s="24" t="str">
        <f>IF($B107="","",'3 INPUT SAP DATA'!Y111*0.024*Data!G$18*Utilisation!BN107)</f>
        <v/>
      </c>
      <c r="BC107" s="24" t="str">
        <f>IF($B107="","",'3 INPUT SAP DATA'!Z111*0.024*Data!H$18*Utilisation!BO107)</f>
        <v/>
      </c>
      <c r="BD107" s="24" t="str">
        <f>IF($B107="","",'3 INPUT SAP DATA'!AA111*0.024*Data!I$18*Utilisation!BP107)</f>
        <v/>
      </c>
      <c r="BE107" s="24" t="str">
        <f>IF($B107="","",'3 INPUT SAP DATA'!AB111*0.024*Data!J$18*Utilisation!BQ107)</f>
        <v/>
      </c>
      <c r="BF107" s="24" t="str">
        <f>IF($B107="","",'3 INPUT SAP DATA'!AC111*0.024*Data!K$18*Utilisation!BR107)</f>
        <v/>
      </c>
      <c r="BG107" s="24" t="str">
        <f>IF($B107="","",'3 INPUT SAP DATA'!AD111*0.024*Data!L$18*Utilisation!BS107)</f>
        <v/>
      </c>
      <c r="BH107" s="24" t="str">
        <f>IF($B107="","",'3 INPUT SAP DATA'!AE111*0.024*Data!M$18*Utilisation!BT107)</f>
        <v/>
      </c>
      <c r="BI107" s="24" t="str">
        <f>IF($B107="","",'3 INPUT SAP DATA'!AF111*0.024*Data!N$18*Utilisation!BU107)</f>
        <v/>
      </c>
      <c r="BJ107" s="24" t="str">
        <f>IF($B107="","",'3 INPUT SAP DATA'!AG111*0.024*Data!O$18*Utilisation!BV107)</f>
        <v/>
      </c>
      <c r="BK107" s="24" t="str">
        <f>IF($B107="","",IHG!CI108*0.024*Data!D$18*Utilisation!BK107)</f>
        <v/>
      </c>
      <c r="BL107" s="24" t="str">
        <f>IF($B107="","",IHG!CJ108*0.024*Data!E$18*Utilisation!BL107)</f>
        <v/>
      </c>
      <c r="BM107" s="24" t="str">
        <f>IF($B107="","",IHG!CK108*0.024*Data!F$18*Utilisation!BM107)</f>
        <v/>
      </c>
      <c r="BN107" s="24" t="str">
        <f>IF($B107="","",IHG!CL108*0.024*Data!G$18*Utilisation!BN107)</f>
        <v/>
      </c>
      <c r="BO107" s="24" t="str">
        <f>IF($B107="","",IHG!CM108*0.024*Data!H$18*Utilisation!BO107)</f>
        <v/>
      </c>
      <c r="BP107" s="24" t="str">
        <f>IF($B107="","",IHG!CN108*0.024*Data!I$18*Utilisation!BP107)</f>
        <v/>
      </c>
      <c r="BQ107" s="24" t="str">
        <f>IF($B107="","",IHG!CO108*0.024*Data!J$18*Utilisation!BQ107)</f>
        <v/>
      </c>
      <c r="BR107" s="24" t="str">
        <f>IF($B107="","",IHG!CP108*0.024*Data!K$18*Utilisation!BR107)</f>
        <v/>
      </c>
      <c r="BS107" s="24" t="str">
        <f>IF($B107="","",IHG!CQ108*0.024*Data!L$18*Utilisation!BS107)</f>
        <v/>
      </c>
      <c r="BT107" s="24" t="str">
        <f>IF($B107="","",IHG!CR108*0.024*Data!M$18*Utilisation!BT107)</f>
        <v/>
      </c>
      <c r="BU107" s="24" t="str">
        <f>IF($B107="","",IHG!CS108*0.024*Data!N$18*Utilisation!BU107)</f>
        <v/>
      </c>
      <c r="BV107" s="24" t="str">
        <f>IF($B107="","",IHG!CT108*0.024*Data!O$18*Utilisation!BV107)</f>
        <v/>
      </c>
      <c r="BW107" s="24" t="str">
        <f t="shared" si="206"/>
        <v/>
      </c>
      <c r="BX107" s="24" t="str">
        <f t="shared" si="207"/>
        <v/>
      </c>
      <c r="BY107" s="24" t="str">
        <f t="shared" si="208"/>
        <v/>
      </c>
      <c r="BZ107" s="24" t="str">
        <f t="shared" si="209"/>
        <v/>
      </c>
      <c r="CA107" s="24" t="str">
        <f t="shared" si="210"/>
        <v/>
      </c>
      <c r="CB107" s="24" t="str">
        <f t="shared" si="211"/>
        <v/>
      </c>
      <c r="CC107" s="24" t="str">
        <f t="shared" si="212"/>
        <v/>
      </c>
      <c r="CD107" s="24" t="str">
        <f t="shared" si="213"/>
        <v/>
      </c>
      <c r="CE107" s="24" t="str">
        <f t="shared" si="214"/>
        <v/>
      </c>
      <c r="CF107" s="24" t="str">
        <f t="shared" si="215"/>
        <v/>
      </c>
      <c r="CG107" s="24" t="str">
        <f t="shared" si="216"/>
        <v/>
      </c>
      <c r="CH107" s="24" t="str">
        <f t="shared" si="217"/>
        <v/>
      </c>
      <c r="CI107" s="36"/>
      <c r="CJ107" s="85" t="str">
        <f>IF($B107="","",IF(BW107&lt;(SUM($BW107:$CH107)*Data!$B$170),Data!$B$171,100%))</f>
        <v/>
      </c>
      <c r="CK107" s="85" t="str">
        <f>IF($B107="","",IF(BX107&lt;(SUM($BW107:$CH107)*Data!$B$170),Data!$B$171,100%))</f>
        <v/>
      </c>
      <c r="CL107" s="85" t="str">
        <f>IF($B107="","",IF(BY107&lt;(SUM($BW107:$CH107)*Data!$B$170),Data!$B$171,100%))</f>
        <v/>
      </c>
      <c r="CM107" s="85" t="str">
        <f>IF($B107="","",IF(BZ107&lt;(SUM($BW107:$CH107)*Data!$B$170),Data!$B$171,100%))</f>
        <v/>
      </c>
      <c r="CN107" s="85" t="str">
        <f>IF($B107="","",IF(CA107&lt;(SUM($BW107:$CH107)*Data!$B$170),Data!$B$171,100%))</f>
        <v/>
      </c>
      <c r="CO107" s="85" t="str">
        <f>IF($B107="","",IF(CB107&lt;(SUM($BW107:$CH107)*Data!$B$170),Data!$B$171,100%))</f>
        <v/>
      </c>
      <c r="CP107" s="85" t="str">
        <f>IF($B107="","",IF(CC107&lt;(SUM($BW107:$CH107)*Data!$B$170),Data!$B$171,100%))</f>
        <v/>
      </c>
      <c r="CQ107" s="85" t="str">
        <f>IF($B107="","",IF(CD107&lt;(SUM($BW107:$CH107)*Data!$B$170),Data!$B$171,100%))</f>
        <v/>
      </c>
      <c r="CR107" s="85" t="str">
        <f>IF($B107="","",IF(CE107&lt;(SUM($BW107:$CH107)*Data!$B$170),Data!$B$171,100%))</f>
        <v/>
      </c>
      <c r="CS107" s="85" t="str">
        <f>IF($B107="","",IF(CF107&lt;(SUM($BW107:$CH107)*Data!$B$170),Data!$B$171,100%))</f>
        <v/>
      </c>
      <c r="CT107" s="85" t="str">
        <f>IF($B107="","",IF(CG107&lt;(SUM($BW107:$CH107)*Data!$B$170),Data!$B$171,100%))</f>
        <v/>
      </c>
      <c r="CU107" s="85" t="str">
        <f>IF($B107="","",IF(CH107&lt;(SUM($BW107:$CH107)*Data!$B$170),Data!$B$171,100%))</f>
        <v/>
      </c>
      <c r="CV107" s="39"/>
      <c r="CW107" s="24" t="str">
        <f t="shared" si="218"/>
        <v/>
      </c>
      <c r="CX107" s="24" t="str">
        <f t="shared" si="219"/>
        <v/>
      </c>
      <c r="CY107" s="24" t="str">
        <f t="shared" si="220"/>
        <v/>
      </c>
      <c r="CZ107" s="24" t="str">
        <f t="shared" si="221"/>
        <v/>
      </c>
      <c r="DA107" s="24" t="str">
        <f t="shared" si="222"/>
        <v/>
      </c>
      <c r="DB107" s="24" t="str">
        <f t="shared" si="223"/>
        <v/>
      </c>
      <c r="DC107" s="24" t="str">
        <f t="shared" si="224"/>
        <v/>
      </c>
      <c r="DD107" s="24" t="str">
        <f t="shared" si="225"/>
        <v/>
      </c>
      <c r="DE107" s="24" t="str">
        <f t="shared" si="226"/>
        <v/>
      </c>
      <c r="DF107" s="24" t="str">
        <f t="shared" si="227"/>
        <v/>
      </c>
      <c r="DG107" s="24" t="str">
        <f t="shared" si="228"/>
        <v/>
      </c>
      <c r="DH107" s="24" t="str">
        <f t="shared" si="229"/>
        <v/>
      </c>
      <c r="DI107" s="24" t="str">
        <f t="shared" si="230"/>
        <v/>
      </c>
      <c r="DJ107" s="24" t="str">
        <f t="shared" si="231"/>
        <v/>
      </c>
      <c r="DK107" s="24" t="str">
        <f t="shared" si="232"/>
        <v/>
      </c>
      <c r="DL107" s="24" t="str">
        <f t="shared" si="233"/>
        <v/>
      </c>
      <c r="DM107" s="24" t="str">
        <f t="shared" si="234"/>
        <v/>
      </c>
      <c r="DN107" s="24" t="str">
        <f t="shared" si="235"/>
        <v/>
      </c>
      <c r="DO107" s="24" t="str">
        <f t="shared" si="236"/>
        <v/>
      </c>
      <c r="DP107" s="24" t="str">
        <f t="shared" si="237"/>
        <v/>
      </c>
      <c r="DQ107" s="24" t="str">
        <f t="shared" si="238"/>
        <v/>
      </c>
      <c r="DR107" s="24" t="str">
        <f t="shared" si="239"/>
        <v/>
      </c>
      <c r="DS107" s="24" t="str">
        <f t="shared" si="240"/>
        <v/>
      </c>
      <c r="DT107" s="24" t="str">
        <f t="shared" si="241"/>
        <v/>
      </c>
      <c r="DU107" s="24" t="str">
        <f t="shared" si="242"/>
        <v/>
      </c>
      <c r="DV107" s="24" t="str">
        <f t="shared" si="243"/>
        <v/>
      </c>
      <c r="DW107" s="24" t="str">
        <f t="shared" si="244"/>
        <v/>
      </c>
      <c r="DX107" s="24" t="str">
        <f t="shared" si="245"/>
        <v/>
      </c>
      <c r="DY107" s="24" t="str">
        <f t="shared" si="246"/>
        <v/>
      </c>
      <c r="DZ107" s="24" t="str">
        <f t="shared" si="247"/>
        <v/>
      </c>
      <c r="EA107" s="24" t="str">
        <f t="shared" si="248"/>
        <v/>
      </c>
      <c r="EB107" s="24" t="str">
        <f t="shared" si="249"/>
        <v/>
      </c>
      <c r="EC107" s="24" t="str">
        <f t="shared" si="250"/>
        <v/>
      </c>
      <c r="ED107" s="24" t="str">
        <f t="shared" si="251"/>
        <v/>
      </c>
      <c r="EE107" s="24" t="str">
        <f t="shared" si="252"/>
        <v/>
      </c>
      <c r="EF107" s="24" t="str">
        <f t="shared" si="253"/>
        <v/>
      </c>
      <c r="EG107" s="24" t="str">
        <f t="shared" si="256"/>
        <v/>
      </c>
      <c r="EH107" s="24" t="str">
        <f t="shared" si="257"/>
        <v/>
      </c>
      <c r="EI107" s="85" t="str">
        <f t="shared" si="258"/>
        <v/>
      </c>
      <c r="EJ107" s="85" t="str">
        <f>IF($B107="","",MAX(0,EI107-Data!$B$166))</f>
        <v/>
      </c>
      <c r="EK107" s="88" t="str">
        <f>IF($B107="","",IF($EJ107&gt;0,
AY107*($EG107*Data!$B$166/$EH107),
AY107))</f>
        <v/>
      </c>
      <c r="EL107" s="88" t="str">
        <f>IF($B107="","",IF($EJ107&gt;0,
AZ107*($EG107*Data!$B$166/$EH107),
AZ107))</f>
        <v/>
      </c>
      <c r="EM107" s="88" t="str">
        <f>IF($B107="","",IF($EJ107&gt;0,
BA107*($EG107*Data!$B$166/$EH107),
BA107))</f>
        <v/>
      </c>
      <c r="EN107" s="88" t="str">
        <f>IF($B107="","",IF($EJ107&gt;0,
BB107*($EG107*Data!$B$166/$EH107),
BB107))</f>
        <v/>
      </c>
      <c r="EO107" s="88" t="str">
        <f>IF($B107="","",IF($EJ107&gt;0,
BC107*($EG107*Data!$B$166/$EH107),
BC107))</f>
        <v/>
      </c>
      <c r="EP107" s="88" t="str">
        <f>IF($B107="","",IF($EJ107&gt;0,
BD107*($EG107*Data!$B$166/$EH107),
BD107))</f>
        <v/>
      </c>
      <c r="EQ107" s="88" t="str">
        <f>IF($B107="","",IF($EJ107&gt;0,
BE107*($EG107*Data!$B$166/$EH107),
BE107))</f>
        <v/>
      </c>
      <c r="ER107" s="88" t="str">
        <f>IF($B107="","",IF($EJ107&gt;0,
BF107*($EG107*Data!$B$166/$EH107),
BF107))</f>
        <v/>
      </c>
      <c r="ES107" s="88" t="str">
        <f>IF($B107="","",IF($EJ107&gt;0,
BG107*($EG107*Data!$B$166/$EH107),
BG107))</f>
        <v/>
      </c>
      <c r="ET107" s="88" t="str">
        <f>IF($B107="","",IF($EJ107&gt;0,
BH107*($EG107*Data!$B$166/$EH107),
BH107))</f>
        <v/>
      </c>
      <c r="EU107" s="88" t="str">
        <f>IF($B107="","",IF($EJ107&gt;0,
BI107*($EG107*Data!$B$166/$EH107),
BI107))</f>
        <v/>
      </c>
      <c r="EV107" s="88" t="str">
        <f>IF($B107="","",IF($EJ107&gt;0,
BJ107*($EG107*Data!$B$166/$EH107),
BJ107))</f>
        <v/>
      </c>
      <c r="EW107" s="88" t="str">
        <f t="shared" si="254"/>
        <v/>
      </c>
      <c r="EX107" s="85" t="str">
        <f t="shared" si="255"/>
        <v/>
      </c>
      <c r="EY107" s="24" t="str">
        <f t="shared" si="170"/>
        <v/>
      </c>
      <c r="EZ107" s="24" t="str">
        <f t="shared" si="171"/>
        <v/>
      </c>
      <c r="FA107" s="24" t="str">
        <f t="shared" si="172"/>
        <v/>
      </c>
      <c r="FB107" s="24" t="str">
        <f t="shared" si="173"/>
        <v/>
      </c>
      <c r="FC107" s="24" t="str">
        <f t="shared" si="174"/>
        <v/>
      </c>
      <c r="FD107" s="24" t="str">
        <f t="shared" si="175"/>
        <v/>
      </c>
      <c r="FE107" s="24" t="str">
        <f t="shared" si="176"/>
        <v/>
      </c>
      <c r="FF107" s="24" t="str">
        <f t="shared" si="177"/>
        <v/>
      </c>
      <c r="FG107" s="24" t="str">
        <f t="shared" si="178"/>
        <v/>
      </c>
      <c r="FH107" s="24" t="str">
        <f t="shared" si="179"/>
        <v/>
      </c>
      <c r="FI107" s="24" t="str">
        <f t="shared" si="180"/>
        <v/>
      </c>
      <c r="FJ107" s="24" t="str">
        <f t="shared" si="181"/>
        <v/>
      </c>
      <c r="FK107" s="24" t="str">
        <f t="shared" si="182"/>
        <v/>
      </c>
      <c r="FL107" s="24" t="str">
        <f t="shared" si="183"/>
        <v/>
      </c>
      <c r="FM107" s="24" t="str">
        <f t="shared" si="184"/>
        <v/>
      </c>
      <c r="FN107" s="24" t="str">
        <f t="shared" si="185"/>
        <v/>
      </c>
      <c r="FO107" s="24" t="str">
        <f t="shared" si="186"/>
        <v/>
      </c>
      <c r="FP107" s="24" t="str">
        <f t="shared" si="187"/>
        <v/>
      </c>
      <c r="FQ107" s="24" t="str">
        <f t="shared" si="188"/>
        <v/>
      </c>
      <c r="FR107" s="24" t="str">
        <f t="shared" si="189"/>
        <v/>
      </c>
      <c r="FS107" s="24" t="str">
        <f t="shared" si="190"/>
        <v/>
      </c>
      <c r="FT107" s="24" t="str">
        <f t="shared" si="191"/>
        <v/>
      </c>
      <c r="FU107" s="24" t="str">
        <f t="shared" si="192"/>
        <v/>
      </c>
      <c r="FV107" s="24" t="str">
        <f t="shared" si="193"/>
        <v/>
      </c>
      <c r="FW107" s="24" t="str">
        <f t="shared" si="194"/>
        <v/>
      </c>
      <c r="FX107" s="24" t="str">
        <f t="shared" si="195"/>
        <v/>
      </c>
      <c r="FY107" s="24" t="str">
        <f t="shared" si="196"/>
        <v/>
      </c>
      <c r="FZ107" s="24" t="str">
        <f t="shared" si="197"/>
        <v/>
      </c>
      <c r="GA107" s="24" t="str">
        <f t="shared" si="198"/>
        <v/>
      </c>
      <c r="GB107" s="24" t="str">
        <f t="shared" si="199"/>
        <v/>
      </c>
      <c r="GC107" s="24" t="str">
        <f t="shared" si="200"/>
        <v/>
      </c>
      <c r="GD107" s="24" t="str">
        <f t="shared" si="201"/>
        <v/>
      </c>
      <c r="GE107" s="24" t="str">
        <f t="shared" si="202"/>
        <v/>
      </c>
      <c r="GF107" s="24" t="str">
        <f t="shared" si="203"/>
        <v/>
      </c>
      <c r="GG107" s="24" t="str">
        <f t="shared" si="204"/>
        <v/>
      </c>
      <c r="GH107" s="24" t="str">
        <f t="shared" si="205"/>
        <v/>
      </c>
    </row>
    <row r="108" spans="2:190" s="17" customFormat="1" ht="19.899999999999999" customHeight="1">
      <c r="B108" s="16" t="str">
        <f>IF('3 INPUT SAP DATA'!H112="","",'3 INPUT SAP DATA'!H112)</f>
        <v/>
      </c>
      <c r="C108" s="176" t="str">
        <f>IF($B108="", "", Data!D$22 - INDEX(SAP10TableU1, MATCH('3 INPUT SAP DATA'!$C$6, Data!$C$26:$C$47, 0), MATCH(SHD!BW$8, Data!$D$25:$O$25, 0)))</f>
        <v/>
      </c>
      <c r="D108" s="176" t="str">
        <f>IF($B108="", "", Data!E$22 - INDEX(SAP10TableU1, MATCH('3 INPUT SAP DATA'!$C$6, Data!$C$26:$C$47, 0), MATCH(SHD!BX$8, Data!$D$25:$O$25, 0)))</f>
        <v/>
      </c>
      <c r="E108" s="176" t="str">
        <f>IF($B108="", "", Data!F$22 - INDEX(SAP10TableU1, MATCH('3 INPUT SAP DATA'!$C$6, Data!$C$26:$C$47, 0), MATCH(SHD!BY$8, Data!$D$25:$O$25, 0)))</f>
        <v/>
      </c>
      <c r="F108" s="176" t="str">
        <f>IF($B108="", "", Data!G$22 - INDEX(SAP10TableU1, MATCH('3 INPUT SAP DATA'!$C$6, Data!$C$26:$C$47, 0), MATCH(SHD!BZ$8, Data!$D$25:$O$25, 0)))</f>
        <v/>
      </c>
      <c r="G108" s="176" t="str">
        <f>IF($B108="", "", Data!H$22 - INDEX(SAP10TableU1, MATCH('3 INPUT SAP DATA'!$C$6, Data!$C$26:$C$47, 0), MATCH(SHD!CA$8, Data!$D$25:$O$25, 0)))</f>
        <v/>
      </c>
      <c r="H108" s="176" t="str">
        <f>IF($B108="", "", Data!I$22 - INDEX(SAP10TableU1, MATCH('3 INPUT SAP DATA'!$C$6, Data!$C$26:$C$47, 0), MATCH(SHD!CB$8, Data!$D$25:$O$25, 0)))</f>
        <v/>
      </c>
      <c r="I108" s="176" t="str">
        <f>IF($B108="", "", Data!J$22 - INDEX(SAP10TableU1, MATCH('3 INPUT SAP DATA'!$C$6, Data!$C$26:$C$47, 0), MATCH(SHD!CC$8, Data!$D$25:$O$25, 0)))</f>
        <v/>
      </c>
      <c r="J108" s="176" t="str">
        <f>IF($B108="", "", Data!K$22 - INDEX(SAP10TableU1, MATCH('3 INPUT SAP DATA'!$C$6, Data!$C$26:$C$47, 0), MATCH(SHD!CD$8, Data!$D$25:$O$25, 0)))</f>
        <v/>
      </c>
      <c r="K108" s="176" t="str">
        <f>IF($B108="", "", Data!L$22 - INDEX(SAP10TableU1, MATCH('3 INPUT SAP DATA'!$C$6, Data!$C$26:$C$47, 0), MATCH(SHD!CE$8, Data!$D$25:$O$25, 0)))</f>
        <v/>
      </c>
      <c r="L108" s="176" t="str">
        <f>IF($B108="", "", Data!M$22 - INDEX(SAP10TableU1, MATCH('3 INPUT SAP DATA'!$C$6, Data!$C$26:$C$47, 0), MATCH(SHD!CF$8, Data!$D$25:$O$25, 0)))</f>
        <v/>
      </c>
      <c r="M108" s="176" t="str">
        <f>IF($B108="", "", Data!N$22 - INDEX(SAP10TableU1, MATCH('3 INPUT SAP DATA'!$C$6, Data!$C$26:$C$47, 0), MATCH(SHD!CG$8, Data!$D$25:$O$25, 0)))</f>
        <v/>
      </c>
      <c r="N108" s="176" t="str">
        <f>IF($B108="", "", Data!O$22 - INDEX(SAP10TableU1, MATCH('3 INPUT SAP DATA'!$C$6, Data!$C$26:$C$47, 0), MATCH(SHD!CH$8, Data!$D$25:$O$25, 0)))</f>
        <v/>
      </c>
      <c r="O108" s="24" t="str">
        <f>IF($B108="","",'Infiltration &amp; Ventilation'!H108*0.33*'Infiltration &amp; Ventilation'!$D108*C108*0.024*Data!D$18)</f>
        <v/>
      </c>
      <c r="P108" s="24" t="str">
        <f>IF($B108="","",'Infiltration &amp; Ventilation'!I108*0.33*'Infiltration &amp; Ventilation'!$D108*D108*0.024*Data!E$18)</f>
        <v/>
      </c>
      <c r="Q108" s="24" t="str">
        <f>IF($B108="","",'Infiltration &amp; Ventilation'!J108*0.33*'Infiltration &amp; Ventilation'!$D108*E108*0.024*Data!F$18)</f>
        <v/>
      </c>
      <c r="R108" s="24" t="str">
        <f>IF($B108="","",'Infiltration &amp; Ventilation'!K108*0.33*'Infiltration &amp; Ventilation'!$D108*F108*0.024*Data!G$18)</f>
        <v/>
      </c>
      <c r="S108" s="24" t="str">
        <f>IF($B108="","",'Infiltration &amp; Ventilation'!L108*0.33*'Infiltration &amp; Ventilation'!$D108*G108*0.024*Data!H$18)</f>
        <v/>
      </c>
      <c r="T108" s="24" t="str">
        <f>IF($B108="","",'Infiltration &amp; Ventilation'!M108*0.33*'Infiltration &amp; Ventilation'!$D108*H108*0.024*Data!I$18)</f>
        <v/>
      </c>
      <c r="U108" s="24" t="str">
        <f>IF($B108="","",'Infiltration &amp; Ventilation'!N108*0.33*'Infiltration &amp; Ventilation'!$D108*I108*0.024*Data!J$18)</f>
        <v/>
      </c>
      <c r="V108" s="24" t="str">
        <f>IF($B108="","",'Infiltration &amp; Ventilation'!O108*0.33*'Infiltration &amp; Ventilation'!$D108*J108*0.024*Data!K$18)</f>
        <v/>
      </c>
      <c r="W108" s="24" t="str">
        <f>IF($B108="","",'Infiltration &amp; Ventilation'!P108*0.33*'Infiltration &amp; Ventilation'!$D108*K108*0.024*Data!L$18)</f>
        <v/>
      </c>
      <c r="X108" s="24" t="str">
        <f>IF($B108="","",'Infiltration &amp; Ventilation'!Q108*0.33*'Infiltration &amp; Ventilation'!$D108*L108*0.024*Data!M$18)</f>
        <v/>
      </c>
      <c r="Y108" s="24" t="str">
        <f>IF($B108="","",'Infiltration &amp; Ventilation'!R108*0.33*'Infiltration &amp; Ventilation'!$D108*M108*0.024*Data!N$18)</f>
        <v/>
      </c>
      <c r="Z108" s="24" t="str">
        <f>IF($B108="","",'Infiltration &amp; Ventilation'!S108*0.33*'Infiltration &amp; Ventilation'!$D108*N108*0.024*Data!O$18)</f>
        <v/>
      </c>
      <c r="AA108" s="24" t="str">
        <f>IF($B108="","",'Infiltration &amp; Ventilation'!T108*0.33*'Infiltration &amp; Ventilation'!$D108*C108*0.024*Data!D$18*(100%+Data!$B$162))</f>
        <v/>
      </c>
      <c r="AB108" s="24" t="str">
        <f>IF($B108="","",'Infiltration &amp; Ventilation'!U108*0.33*'Infiltration &amp; Ventilation'!$D108*D108*0.024*Data!E$18*(100%+Data!$B$162))</f>
        <v/>
      </c>
      <c r="AC108" s="24" t="str">
        <f>IF($B108="","",'Infiltration &amp; Ventilation'!V108*0.33*'Infiltration &amp; Ventilation'!$D108*E108*0.024*Data!F$18*(100%+Data!$B$162))</f>
        <v/>
      </c>
      <c r="AD108" s="24" t="str">
        <f>IF($B108="","",'Infiltration &amp; Ventilation'!W108*0.33*'Infiltration &amp; Ventilation'!$D108*F108*0.024*Data!G$18*(100%+Data!$B$162))</f>
        <v/>
      </c>
      <c r="AE108" s="24" t="str">
        <f>IF($B108="","",'Infiltration &amp; Ventilation'!X108*0.33*'Infiltration &amp; Ventilation'!$D108*G108*0.024*Data!H$18*(100%+Data!$B$162))</f>
        <v/>
      </c>
      <c r="AF108" s="24" t="str">
        <f>IF($B108="","",'Infiltration &amp; Ventilation'!Y108*0.33*'Infiltration &amp; Ventilation'!$D108*H108*0.024*Data!I$18*(100%+Data!$B$162))</f>
        <v/>
      </c>
      <c r="AG108" s="24" t="str">
        <f>IF($B108="","",'Infiltration &amp; Ventilation'!Z108*0.33*'Infiltration &amp; Ventilation'!$D108*I108*0.024*Data!J$18*(100%+Data!$B$162))</f>
        <v/>
      </c>
      <c r="AH108" s="24" t="str">
        <f>IF($B108="","",'Infiltration &amp; Ventilation'!AA108*0.33*'Infiltration &amp; Ventilation'!$D108*J108*0.024*Data!K$18*(100%+Data!$B$162))</f>
        <v/>
      </c>
      <c r="AI108" s="24" t="str">
        <f>IF($B108="","",'Infiltration &amp; Ventilation'!AB108*0.33*'Infiltration &amp; Ventilation'!$D108*K108*0.024*Data!L$18*(100%+Data!$B$162))</f>
        <v/>
      </c>
      <c r="AJ108" s="24" t="str">
        <f>IF($B108="","",'Infiltration &amp; Ventilation'!AC108*0.33*'Infiltration &amp; Ventilation'!$D108*L108*0.024*Data!M$18*(100%+Data!$B$162))</f>
        <v/>
      </c>
      <c r="AK108" s="24" t="str">
        <f>IF($B108="","",'Infiltration &amp; Ventilation'!AD108*0.33*'Infiltration &amp; Ventilation'!$D108*M108*0.024*Data!N$18*(100%+Data!$B$162))</f>
        <v/>
      </c>
      <c r="AL108" s="24" t="str">
        <f>IF($B108="","",'Infiltration &amp; Ventilation'!AE108*0.33*'Infiltration &amp; Ventilation'!$D108*N108*0.024*Data!O$18*(100%+Data!$B$162))</f>
        <v/>
      </c>
      <c r="AM108" s="24" t="str">
        <f>IF($B108="","",'3 INPUT SAP DATA'!$U112*C108*0.024*Data!D$18*(100%+Data!$B$152))</f>
        <v/>
      </c>
      <c r="AN108" s="24" t="str">
        <f>IF($B108="","",'3 INPUT SAP DATA'!$U112*D108*0.024*Data!E$18*(100%+Data!$B$152))</f>
        <v/>
      </c>
      <c r="AO108" s="24" t="str">
        <f>IF($B108="","",'3 INPUT SAP DATA'!$U112*E108*0.024*Data!F$18*(100%+Data!$B$152))</f>
        <v/>
      </c>
      <c r="AP108" s="24" t="str">
        <f>IF($B108="","",'3 INPUT SAP DATA'!$U112*F108*0.024*Data!G$18*(100%+Data!$B$152))</f>
        <v/>
      </c>
      <c r="AQ108" s="24" t="str">
        <f>IF($B108="","",'3 INPUT SAP DATA'!$U112*G108*0.024*Data!H$18*(100%+Data!$B$152))</f>
        <v/>
      </c>
      <c r="AR108" s="24" t="str">
        <f>IF($B108="","",'3 INPUT SAP DATA'!$U112*H108*0.024*Data!I$18*(100%+Data!$B$152))</f>
        <v/>
      </c>
      <c r="AS108" s="24" t="str">
        <f>IF($B108="","",'3 INPUT SAP DATA'!$U112*I108*0.024*Data!J$18*(100%+Data!$B$152))</f>
        <v/>
      </c>
      <c r="AT108" s="24" t="str">
        <f>IF($B108="","",'3 INPUT SAP DATA'!$U112*J108*0.024*Data!K$18*(100%+Data!$B$152))</f>
        <v/>
      </c>
      <c r="AU108" s="24" t="str">
        <f>IF($B108="","",'3 INPUT SAP DATA'!$U112*K108*0.024*Data!L$18*(100%+Data!$B$152))</f>
        <v/>
      </c>
      <c r="AV108" s="24" t="str">
        <f>IF($B108="","",'3 INPUT SAP DATA'!$U112*L108*0.024*Data!M$18*(100%+Data!$B$152))</f>
        <v/>
      </c>
      <c r="AW108" s="24" t="str">
        <f>IF($B108="","",'3 INPUT SAP DATA'!$U112*M108*0.024*Data!N$18*(100%+Data!$B$152))</f>
        <v/>
      </c>
      <c r="AX108" s="24" t="str">
        <f>IF($B108="","",'3 INPUT SAP DATA'!$U112*N108*0.024*Data!O$18*(100%+Data!$B$152))</f>
        <v/>
      </c>
      <c r="AY108" s="24" t="str">
        <f>IF($B108="","",'3 INPUT SAP DATA'!V112*0.024*Data!D$18*Utilisation!BK108)</f>
        <v/>
      </c>
      <c r="AZ108" s="24" t="str">
        <f>IF($B108="","",'3 INPUT SAP DATA'!W112*0.024*Data!E$18*Utilisation!BL108)</f>
        <v/>
      </c>
      <c r="BA108" s="24" t="str">
        <f>IF($B108="","",'3 INPUT SAP DATA'!X112*0.024*Data!F$18*Utilisation!BM108)</f>
        <v/>
      </c>
      <c r="BB108" s="24" t="str">
        <f>IF($B108="","",'3 INPUT SAP DATA'!Y112*0.024*Data!G$18*Utilisation!BN108)</f>
        <v/>
      </c>
      <c r="BC108" s="24" t="str">
        <f>IF($B108="","",'3 INPUT SAP DATA'!Z112*0.024*Data!H$18*Utilisation!BO108)</f>
        <v/>
      </c>
      <c r="BD108" s="24" t="str">
        <f>IF($B108="","",'3 INPUT SAP DATA'!AA112*0.024*Data!I$18*Utilisation!BP108)</f>
        <v/>
      </c>
      <c r="BE108" s="24" t="str">
        <f>IF($B108="","",'3 INPUT SAP DATA'!AB112*0.024*Data!J$18*Utilisation!BQ108)</f>
        <v/>
      </c>
      <c r="BF108" s="24" t="str">
        <f>IF($B108="","",'3 INPUT SAP DATA'!AC112*0.024*Data!K$18*Utilisation!BR108)</f>
        <v/>
      </c>
      <c r="BG108" s="24" t="str">
        <f>IF($B108="","",'3 INPUT SAP DATA'!AD112*0.024*Data!L$18*Utilisation!BS108)</f>
        <v/>
      </c>
      <c r="BH108" s="24" t="str">
        <f>IF($B108="","",'3 INPUT SAP DATA'!AE112*0.024*Data!M$18*Utilisation!BT108)</f>
        <v/>
      </c>
      <c r="BI108" s="24" t="str">
        <f>IF($B108="","",'3 INPUT SAP DATA'!AF112*0.024*Data!N$18*Utilisation!BU108)</f>
        <v/>
      </c>
      <c r="BJ108" s="24" t="str">
        <f>IF($B108="","",'3 INPUT SAP DATA'!AG112*0.024*Data!O$18*Utilisation!BV108)</f>
        <v/>
      </c>
      <c r="BK108" s="24" t="str">
        <f>IF($B108="","",IHG!CI109*0.024*Data!D$18*Utilisation!BK108)</f>
        <v/>
      </c>
      <c r="BL108" s="24" t="str">
        <f>IF($B108="","",IHG!CJ109*0.024*Data!E$18*Utilisation!BL108)</f>
        <v/>
      </c>
      <c r="BM108" s="24" t="str">
        <f>IF($B108="","",IHG!CK109*0.024*Data!F$18*Utilisation!BM108)</f>
        <v/>
      </c>
      <c r="BN108" s="24" t="str">
        <f>IF($B108="","",IHG!CL109*0.024*Data!G$18*Utilisation!BN108)</f>
        <v/>
      </c>
      <c r="BO108" s="24" t="str">
        <f>IF($B108="","",IHG!CM109*0.024*Data!H$18*Utilisation!BO108)</f>
        <v/>
      </c>
      <c r="BP108" s="24" t="str">
        <f>IF($B108="","",IHG!CN109*0.024*Data!I$18*Utilisation!BP108)</f>
        <v/>
      </c>
      <c r="BQ108" s="24" t="str">
        <f>IF($B108="","",IHG!CO109*0.024*Data!J$18*Utilisation!BQ108)</f>
        <v/>
      </c>
      <c r="BR108" s="24" t="str">
        <f>IF($B108="","",IHG!CP109*0.024*Data!K$18*Utilisation!BR108)</f>
        <v/>
      </c>
      <c r="BS108" s="24" t="str">
        <f>IF($B108="","",IHG!CQ109*0.024*Data!L$18*Utilisation!BS108)</f>
        <v/>
      </c>
      <c r="BT108" s="24" t="str">
        <f>IF($B108="","",IHG!CR109*0.024*Data!M$18*Utilisation!BT108)</f>
        <v/>
      </c>
      <c r="BU108" s="24" t="str">
        <f>IF($B108="","",IHG!CS109*0.024*Data!N$18*Utilisation!BU108)</f>
        <v/>
      </c>
      <c r="BV108" s="24" t="str">
        <f>IF($B108="","",IHG!CT109*0.024*Data!O$18*Utilisation!BV108)</f>
        <v/>
      </c>
      <c r="BW108" s="24" t="str">
        <f t="shared" si="206"/>
        <v/>
      </c>
      <c r="BX108" s="24" t="str">
        <f t="shared" si="207"/>
        <v/>
      </c>
      <c r="BY108" s="24" t="str">
        <f t="shared" si="208"/>
        <v/>
      </c>
      <c r="BZ108" s="24" t="str">
        <f t="shared" si="209"/>
        <v/>
      </c>
      <c r="CA108" s="24" t="str">
        <f t="shared" si="210"/>
        <v/>
      </c>
      <c r="CB108" s="24" t="str">
        <f t="shared" si="211"/>
        <v/>
      </c>
      <c r="CC108" s="24" t="str">
        <f t="shared" si="212"/>
        <v/>
      </c>
      <c r="CD108" s="24" t="str">
        <f t="shared" si="213"/>
        <v/>
      </c>
      <c r="CE108" s="24" t="str">
        <f t="shared" si="214"/>
        <v/>
      </c>
      <c r="CF108" s="24" t="str">
        <f t="shared" si="215"/>
        <v/>
      </c>
      <c r="CG108" s="24" t="str">
        <f t="shared" si="216"/>
        <v/>
      </c>
      <c r="CH108" s="24" t="str">
        <f t="shared" si="217"/>
        <v/>
      </c>
      <c r="CI108" s="36"/>
      <c r="CJ108" s="85" t="str">
        <f>IF($B108="","",IF(BW108&lt;(SUM($BW108:$CH108)*Data!$B$170),Data!$B$171,100%))</f>
        <v/>
      </c>
      <c r="CK108" s="85" t="str">
        <f>IF($B108="","",IF(BX108&lt;(SUM($BW108:$CH108)*Data!$B$170),Data!$B$171,100%))</f>
        <v/>
      </c>
      <c r="CL108" s="85" t="str">
        <f>IF($B108="","",IF(BY108&lt;(SUM($BW108:$CH108)*Data!$B$170),Data!$B$171,100%))</f>
        <v/>
      </c>
      <c r="CM108" s="85" t="str">
        <f>IF($B108="","",IF(BZ108&lt;(SUM($BW108:$CH108)*Data!$B$170),Data!$B$171,100%))</f>
        <v/>
      </c>
      <c r="CN108" s="85" t="str">
        <f>IF($B108="","",IF(CA108&lt;(SUM($BW108:$CH108)*Data!$B$170),Data!$B$171,100%))</f>
        <v/>
      </c>
      <c r="CO108" s="85" t="str">
        <f>IF($B108="","",IF(CB108&lt;(SUM($BW108:$CH108)*Data!$B$170),Data!$B$171,100%))</f>
        <v/>
      </c>
      <c r="CP108" s="85" t="str">
        <f>IF($B108="","",IF(CC108&lt;(SUM($BW108:$CH108)*Data!$B$170),Data!$B$171,100%))</f>
        <v/>
      </c>
      <c r="CQ108" s="85" t="str">
        <f>IF($B108="","",IF(CD108&lt;(SUM($BW108:$CH108)*Data!$B$170),Data!$B$171,100%))</f>
        <v/>
      </c>
      <c r="CR108" s="85" t="str">
        <f>IF($B108="","",IF(CE108&lt;(SUM($BW108:$CH108)*Data!$B$170),Data!$B$171,100%))</f>
        <v/>
      </c>
      <c r="CS108" s="85" t="str">
        <f>IF($B108="","",IF(CF108&lt;(SUM($BW108:$CH108)*Data!$B$170),Data!$B$171,100%))</f>
        <v/>
      </c>
      <c r="CT108" s="85" t="str">
        <f>IF($B108="","",IF(CG108&lt;(SUM($BW108:$CH108)*Data!$B$170),Data!$B$171,100%))</f>
        <v/>
      </c>
      <c r="CU108" s="85" t="str">
        <f>IF($B108="","",IF(CH108&lt;(SUM($BW108:$CH108)*Data!$B$170),Data!$B$171,100%))</f>
        <v/>
      </c>
      <c r="CV108" s="39"/>
      <c r="CW108" s="24" t="str">
        <f t="shared" si="218"/>
        <v/>
      </c>
      <c r="CX108" s="24" t="str">
        <f t="shared" si="219"/>
        <v/>
      </c>
      <c r="CY108" s="24" t="str">
        <f t="shared" si="220"/>
        <v/>
      </c>
      <c r="CZ108" s="24" t="str">
        <f t="shared" si="221"/>
        <v/>
      </c>
      <c r="DA108" s="24" t="str">
        <f t="shared" si="222"/>
        <v/>
      </c>
      <c r="DB108" s="24" t="str">
        <f t="shared" si="223"/>
        <v/>
      </c>
      <c r="DC108" s="24" t="str">
        <f t="shared" si="224"/>
        <v/>
      </c>
      <c r="DD108" s="24" t="str">
        <f t="shared" si="225"/>
        <v/>
      </c>
      <c r="DE108" s="24" t="str">
        <f t="shared" si="226"/>
        <v/>
      </c>
      <c r="DF108" s="24" t="str">
        <f t="shared" si="227"/>
        <v/>
      </c>
      <c r="DG108" s="24" t="str">
        <f t="shared" si="228"/>
        <v/>
      </c>
      <c r="DH108" s="24" t="str">
        <f t="shared" si="229"/>
        <v/>
      </c>
      <c r="DI108" s="24" t="str">
        <f t="shared" si="230"/>
        <v/>
      </c>
      <c r="DJ108" s="24" t="str">
        <f t="shared" si="231"/>
        <v/>
      </c>
      <c r="DK108" s="24" t="str">
        <f t="shared" si="232"/>
        <v/>
      </c>
      <c r="DL108" s="24" t="str">
        <f t="shared" si="233"/>
        <v/>
      </c>
      <c r="DM108" s="24" t="str">
        <f t="shared" si="234"/>
        <v/>
      </c>
      <c r="DN108" s="24" t="str">
        <f t="shared" si="235"/>
        <v/>
      </c>
      <c r="DO108" s="24" t="str">
        <f t="shared" si="236"/>
        <v/>
      </c>
      <c r="DP108" s="24" t="str">
        <f t="shared" si="237"/>
        <v/>
      </c>
      <c r="DQ108" s="24" t="str">
        <f t="shared" si="238"/>
        <v/>
      </c>
      <c r="DR108" s="24" t="str">
        <f t="shared" si="239"/>
        <v/>
      </c>
      <c r="DS108" s="24" t="str">
        <f t="shared" si="240"/>
        <v/>
      </c>
      <c r="DT108" s="24" t="str">
        <f t="shared" si="241"/>
        <v/>
      </c>
      <c r="DU108" s="24" t="str">
        <f t="shared" si="242"/>
        <v/>
      </c>
      <c r="DV108" s="24" t="str">
        <f t="shared" si="243"/>
        <v/>
      </c>
      <c r="DW108" s="24" t="str">
        <f t="shared" si="244"/>
        <v/>
      </c>
      <c r="DX108" s="24" t="str">
        <f t="shared" si="245"/>
        <v/>
      </c>
      <c r="DY108" s="24" t="str">
        <f t="shared" si="246"/>
        <v/>
      </c>
      <c r="DZ108" s="24" t="str">
        <f t="shared" si="247"/>
        <v/>
      </c>
      <c r="EA108" s="24" t="str">
        <f t="shared" si="248"/>
        <v/>
      </c>
      <c r="EB108" s="24" t="str">
        <f t="shared" si="249"/>
        <v/>
      </c>
      <c r="EC108" s="24" t="str">
        <f t="shared" si="250"/>
        <v/>
      </c>
      <c r="ED108" s="24" t="str">
        <f t="shared" si="251"/>
        <v/>
      </c>
      <c r="EE108" s="24" t="str">
        <f t="shared" si="252"/>
        <v/>
      </c>
      <c r="EF108" s="24" t="str">
        <f t="shared" si="253"/>
        <v/>
      </c>
      <c r="EG108" s="24" t="str">
        <f t="shared" si="256"/>
        <v/>
      </c>
      <c r="EH108" s="24" t="str">
        <f t="shared" si="257"/>
        <v/>
      </c>
      <c r="EI108" s="85" t="str">
        <f t="shared" si="258"/>
        <v/>
      </c>
      <c r="EJ108" s="85" t="str">
        <f>IF($B108="","",MAX(0,EI108-Data!$B$166))</f>
        <v/>
      </c>
      <c r="EK108" s="88" t="str">
        <f>IF($B108="","",IF($EJ108&gt;0,
AY108*($EG108*Data!$B$166/$EH108),
AY108))</f>
        <v/>
      </c>
      <c r="EL108" s="88" t="str">
        <f>IF($B108="","",IF($EJ108&gt;0,
AZ108*($EG108*Data!$B$166/$EH108),
AZ108))</f>
        <v/>
      </c>
      <c r="EM108" s="88" t="str">
        <f>IF($B108="","",IF($EJ108&gt;0,
BA108*($EG108*Data!$B$166/$EH108),
BA108))</f>
        <v/>
      </c>
      <c r="EN108" s="88" t="str">
        <f>IF($B108="","",IF($EJ108&gt;0,
BB108*($EG108*Data!$B$166/$EH108),
BB108))</f>
        <v/>
      </c>
      <c r="EO108" s="88" t="str">
        <f>IF($B108="","",IF($EJ108&gt;0,
BC108*($EG108*Data!$B$166/$EH108),
BC108))</f>
        <v/>
      </c>
      <c r="EP108" s="88" t="str">
        <f>IF($B108="","",IF($EJ108&gt;0,
BD108*($EG108*Data!$B$166/$EH108),
BD108))</f>
        <v/>
      </c>
      <c r="EQ108" s="88" t="str">
        <f>IF($B108="","",IF($EJ108&gt;0,
BE108*($EG108*Data!$B$166/$EH108),
BE108))</f>
        <v/>
      </c>
      <c r="ER108" s="88" t="str">
        <f>IF($B108="","",IF($EJ108&gt;0,
BF108*($EG108*Data!$B$166/$EH108),
BF108))</f>
        <v/>
      </c>
      <c r="ES108" s="88" t="str">
        <f>IF($B108="","",IF($EJ108&gt;0,
BG108*($EG108*Data!$B$166/$EH108),
BG108))</f>
        <v/>
      </c>
      <c r="ET108" s="88" t="str">
        <f>IF($B108="","",IF($EJ108&gt;0,
BH108*($EG108*Data!$B$166/$EH108),
BH108))</f>
        <v/>
      </c>
      <c r="EU108" s="88" t="str">
        <f>IF($B108="","",IF($EJ108&gt;0,
BI108*($EG108*Data!$B$166/$EH108),
BI108))</f>
        <v/>
      </c>
      <c r="EV108" s="88" t="str">
        <f>IF($B108="","",IF($EJ108&gt;0,
BJ108*($EG108*Data!$B$166/$EH108),
BJ108))</f>
        <v/>
      </c>
      <c r="EW108" s="88" t="str">
        <f t="shared" si="254"/>
        <v/>
      </c>
      <c r="EX108" s="85" t="str">
        <f t="shared" si="255"/>
        <v/>
      </c>
      <c r="EY108" s="24" t="str">
        <f t="shared" si="170"/>
        <v/>
      </c>
      <c r="EZ108" s="24" t="str">
        <f t="shared" si="171"/>
        <v/>
      </c>
      <c r="FA108" s="24" t="str">
        <f t="shared" si="172"/>
        <v/>
      </c>
      <c r="FB108" s="24" t="str">
        <f t="shared" si="173"/>
        <v/>
      </c>
      <c r="FC108" s="24" t="str">
        <f t="shared" si="174"/>
        <v/>
      </c>
      <c r="FD108" s="24" t="str">
        <f t="shared" si="175"/>
        <v/>
      </c>
      <c r="FE108" s="24" t="str">
        <f t="shared" si="176"/>
        <v/>
      </c>
      <c r="FF108" s="24" t="str">
        <f t="shared" si="177"/>
        <v/>
      </c>
      <c r="FG108" s="24" t="str">
        <f t="shared" si="178"/>
        <v/>
      </c>
      <c r="FH108" s="24" t="str">
        <f t="shared" si="179"/>
        <v/>
      </c>
      <c r="FI108" s="24" t="str">
        <f t="shared" si="180"/>
        <v/>
      </c>
      <c r="FJ108" s="24" t="str">
        <f t="shared" si="181"/>
        <v/>
      </c>
      <c r="FK108" s="24" t="str">
        <f t="shared" si="182"/>
        <v/>
      </c>
      <c r="FL108" s="24" t="str">
        <f t="shared" si="183"/>
        <v/>
      </c>
      <c r="FM108" s="24" t="str">
        <f t="shared" si="184"/>
        <v/>
      </c>
      <c r="FN108" s="24" t="str">
        <f t="shared" si="185"/>
        <v/>
      </c>
      <c r="FO108" s="24" t="str">
        <f t="shared" si="186"/>
        <v/>
      </c>
      <c r="FP108" s="24" t="str">
        <f t="shared" si="187"/>
        <v/>
      </c>
      <c r="FQ108" s="24" t="str">
        <f t="shared" si="188"/>
        <v/>
      </c>
      <c r="FR108" s="24" t="str">
        <f t="shared" si="189"/>
        <v/>
      </c>
      <c r="FS108" s="24" t="str">
        <f t="shared" si="190"/>
        <v/>
      </c>
      <c r="FT108" s="24" t="str">
        <f t="shared" si="191"/>
        <v/>
      </c>
      <c r="FU108" s="24" t="str">
        <f t="shared" si="192"/>
        <v/>
      </c>
      <c r="FV108" s="24" t="str">
        <f t="shared" si="193"/>
        <v/>
      </c>
      <c r="FW108" s="24" t="str">
        <f t="shared" si="194"/>
        <v/>
      </c>
      <c r="FX108" s="24" t="str">
        <f t="shared" si="195"/>
        <v/>
      </c>
      <c r="FY108" s="24" t="str">
        <f t="shared" si="196"/>
        <v/>
      </c>
      <c r="FZ108" s="24" t="str">
        <f t="shared" si="197"/>
        <v/>
      </c>
      <c r="GA108" s="24" t="str">
        <f t="shared" si="198"/>
        <v/>
      </c>
      <c r="GB108" s="24" t="str">
        <f t="shared" si="199"/>
        <v/>
      </c>
      <c r="GC108" s="24" t="str">
        <f t="shared" si="200"/>
        <v/>
      </c>
      <c r="GD108" s="24" t="str">
        <f t="shared" si="201"/>
        <v/>
      </c>
      <c r="GE108" s="24" t="str">
        <f t="shared" si="202"/>
        <v/>
      </c>
      <c r="GF108" s="24" t="str">
        <f t="shared" si="203"/>
        <v/>
      </c>
      <c r="GG108" s="24" t="str">
        <f t="shared" si="204"/>
        <v/>
      </c>
      <c r="GH108" s="24" t="str">
        <f t="shared" si="205"/>
        <v/>
      </c>
    </row>
  </sheetData>
  <sheetProtection algorithmName="SHA-512" hashValue="r+9bSOfd8JUSzbL+ymHyD3G53N809nMlL1HTCxQ+o5YSbjCkLzAUyAni4jQKrAl+Cd7DVazFFHq5emmcGnJrFA==" saltValue="SyWTHpdzPKh6UL0wFSFXCA==" spinCount="100000" sheet="1" objects="1" scenarios="1"/>
  <mergeCells count="53">
    <mergeCell ref="C7:N7"/>
    <mergeCell ref="CW7:DH7"/>
    <mergeCell ref="CW5:DH5"/>
    <mergeCell ref="BK5:BV5"/>
    <mergeCell ref="BW5:CH5"/>
    <mergeCell ref="C5:N5"/>
    <mergeCell ref="C6:N6"/>
    <mergeCell ref="O5:Z5"/>
    <mergeCell ref="AA5:AL5"/>
    <mergeCell ref="AM5:AX5"/>
    <mergeCell ref="O6:Z6"/>
    <mergeCell ref="AY5:BJ5"/>
    <mergeCell ref="AY6:BJ6"/>
    <mergeCell ref="CJ5:CU5"/>
    <mergeCell ref="CJ6:CU6"/>
    <mergeCell ref="CJ7:CU7"/>
    <mergeCell ref="BK6:BV6"/>
    <mergeCell ref="BW6:CH6"/>
    <mergeCell ref="BW7:CH7"/>
    <mergeCell ref="C4:GH4"/>
    <mergeCell ref="DU6:EF6"/>
    <mergeCell ref="DU7:EF7"/>
    <mergeCell ref="FK5:FV5"/>
    <mergeCell ref="FK6:FV6"/>
    <mergeCell ref="AY7:BJ7"/>
    <mergeCell ref="CW6:DH6"/>
    <mergeCell ref="EG5:EJ5"/>
    <mergeCell ref="EW6:EW8"/>
    <mergeCell ref="EX6:EX8"/>
    <mergeCell ref="AA6:AL6"/>
    <mergeCell ref="O7:Z7"/>
    <mergeCell ref="AA7:AL7"/>
    <mergeCell ref="BK7:BV7"/>
    <mergeCell ref="AM6:AX6"/>
    <mergeCell ref="AM7:AX7"/>
    <mergeCell ref="FW7:GH7"/>
    <mergeCell ref="FW5:GH5"/>
    <mergeCell ref="EK6:EV6"/>
    <mergeCell ref="EK7:EV7"/>
    <mergeCell ref="FW6:GH6"/>
    <mergeCell ref="EK5:EV5"/>
    <mergeCell ref="FK7:FV7"/>
    <mergeCell ref="DI7:DT7"/>
    <mergeCell ref="DI6:DT6"/>
    <mergeCell ref="DI5:DT5"/>
    <mergeCell ref="EY5:FJ5"/>
    <mergeCell ref="EY6:FJ6"/>
    <mergeCell ref="EY7:FJ7"/>
    <mergeCell ref="EG6:EG8"/>
    <mergeCell ref="EH6:EH8"/>
    <mergeCell ref="EI6:EI8"/>
    <mergeCell ref="EJ6:EJ8"/>
    <mergeCell ref="DU5:EF5"/>
  </mergeCells>
  <phoneticPr fontId="4" type="noConversion"/>
  <conditionalFormatting sqref="CJ9:CU108">
    <cfRule type="cellIs" dxfId="0" priority="1" operator="lessThan">
      <formula>1</formula>
    </cfRule>
  </conditionalFormatting>
  <pageMargins left="0.7" right="0.7" top="0.75" bottom="0.75" header="0.3" footer="0.3"/>
  <pageSetup paperSize="9" orientation="portrait" verticalDpi="0" r:id="rId1"/>
  <headerFooter>
    <oddHeader>&amp;R&amp;"Calibri"&amp;10&amp;K317100Information Classification: PUBLIC&amp;1#</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D2DE7-8220-4520-940D-CBF07E9C7CD5}">
  <sheetPr codeName="Sheet14">
    <tabColor theme="9" tint="0.79998168889431442"/>
  </sheetPr>
  <dimension ref="B2:Q107"/>
  <sheetViews>
    <sheetView zoomScale="70" zoomScaleNormal="70" workbookViewId="0">
      <selection activeCell="N12" sqref="N12"/>
    </sheetView>
  </sheetViews>
  <sheetFormatPr defaultColWidth="9" defaultRowHeight="19.899999999999999" customHeight="1"/>
  <cols>
    <col min="1" max="1" width="2.59765625" style="1" customWidth="1"/>
    <col min="2" max="2" width="24.3984375" style="1" customWidth="1"/>
    <col min="3" max="3" width="10.59765625" style="1" customWidth="1"/>
    <col min="4" max="5" width="14.59765625" style="1" customWidth="1"/>
    <col min="6" max="6" width="12.59765625" style="1" customWidth="1"/>
    <col min="7" max="9" width="10.59765625" style="1" customWidth="1"/>
    <col min="10" max="11" width="12.59765625" style="1" customWidth="1"/>
    <col min="12" max="14" width="10.59765625" style="1" customWidth="1"/>
    <col min="15" max="16384" width="9" style="1"/>
  </cols>
  <sheetData>
    <row r="2" spans="2:17" ht="60" customHeight="1"/>
    <row r="4" spans="2:17" ht="19.899999999999999" customHeight="1">
      <c r="C4" s="334" t="s">
        <v>191</v>
      </c>
      <c r="D4" s="335"/>
      <c r="E4" s="335"/>
      <c r="F4" s="335"/>
      <c r="G4" s="335"/>
      <c r="H4" s="335"/>
      <c r="I4" s="335"/>
      <c r="J4" s="335"/>
      <c r="K4" s="335"/>
      <c r="L4" s="335"/>
      <c r="M4" s="335"/>
      <c r="N4" s="336"/>
    </row>
    <row r="5" spans="2:17" ht="40.15" customHeight="1">
      <c r="B5" s="6"/>
      <c r="C5" s="38" t="s">
        <v>31</v>
      </c>
      <c r="D5" s="38" t="s">
        <v>289</v>
      </c>
      <c r="E5" s="38" t="s">
        <v>290</v>
      </c>
      <c r="F5" s="38" t="s">
        <v>291</v>
      </c>
      <c r="G5" s="38" t="s">
        <v>292</v>
      </c>
      <c r="H5" s="38" t="s">
        <v>293</v>
      </c>
      <c r="I5" s="38" t="s">
        <v>294</v>
      </c>
      <c r="J5" s="38" t="s">
        <v>243</v>
      </c>
      <c r="K5" s="38" t="s">
        <v>244</v>
      </c>
      <c r="L5" s="38" t="s">
        <v>242</v>
      </c>
      <c r="M5" s="38" t="s">
        <v>245</v>
      </c>
      <c r="N5" s="38" t="s">
        <v>222</v>
      </c>
    </row>
    <row r="6" spans="2:17" ht="19.899999999999999" customHeight="1">
      <c r="B6" s="6"/>
      <c r="C6" s="337" t="s">
        <v>63</v>
      </c>
      <c r="D6" s="337" t="s">
        <v>67</v>
      </c>
      <c r="E6" s="337" t="s">
        <v>67</v>
      </c>
      <c r="F6" s="337" t="s">
        <v>63</v>
      </c>
      <c r="G6" s="337" t="s">
        <v>63</v>
      </c>
      <c r="H6" s="337" t="s">
        <v>67</v>
      </c>
      <c r="I6" s="337" t="s">
        <v>63</v>
      </c>
      <c r="J6" s="337" t="s">
        <v>63</v>
      </c>
      <c r="K6" s="337" t="s">
        <v>63</v>
      </c>
      <c r="L6" s="337" t="s">
        <v>63</v>
      </c>
      <c r="M6" s="337" t="s">
        <v>63</v>
      </c>
      <c r="N6" s="337" t="s">
        <v>63</v>
      </c>
    </row>
    <row r="7" spans="2:17" ht="19.899999999999999" customHeight="1">
      <c r="B7" s="2"/>
      <c r="C7" s="338"/>
      <c r="D7" s="338"/>
      <c r="E7" s="338"/>
      <c r="F7" s="338"/>
      <c r="G7" s="338"/>
      <c r="H7" s="338"/>
      <c r="I7" s="338"/>
      <c r="J7" s="338"/>
      <c r="K7" s="338"/>
      <c r="L7" s="338"/>
      <c r="M7" s="338"/>
      <c r="N7" s="338"/>
    </row>
    <row r="8" spans="2:17" ht="19.899999999999999" customHeight="1">
      <c r="B8" s="16" t="str">
        <f>IF('3 INPUT SAP DATA'!H13="","",'3 INPUT SAP DATA'!H13)</f>
        <v>EXAMPLE - Semi Detached House</v>
      </c>
      <c r="C8" s="24">
        <f>IF(B8="","",SUM(SHD!FW9:GH9))</f>
        <v>2522.5060740235372</v>
      </c>
      <c r="D8" s="177">
        <f>IF(B8="","",'3 INPUT SAP DATA'!$AJ13*(1+IF(ISNUMBER(SEARCH("heat pump",'3 INPUT SAP DATA'!$AI13)),Data!$B$175,0)))</f>
        <v>3.5764470999999998</v>
      </c>
      <c r="E8" s="177">
        <f>IF(B8="","",'3 INPUT SAP DATA'!$AL13*(1+IF(ISNUMBER(SEARCH("heat pump",'3 INPUT SAP DATA'!$AI13)),Data!$B$175,0)))</f>
        <v>0</v>
      </c>
      <c r="F8" s="175">
        <f>IF(B8="","",IF('3 INPUT SAP DATA'!$AM13&gt;0,((C8*(100%-'3 INPUT SAP DATA'!$AM13))/D8)+((C8*'3 INPUT SAP DATA'!$AM13)/E8),(C8*(100%-'3 INPUT SAP DATA'!$AM13))/D8))</f>
        <v>705.31060672574677</v>
      </c>
      <c r="G8" s="24">
        <f>IF(B8="","",SUM(DHW!CJ10:CU10))</f>
        <v>2114.0326855980143</v>
      </c>
      <c r="H8" s="177">
        <f>IF(B8="","",'3 INPUT SAP DATA'!AO13*(1+IF(ISNUMBER(SEARCH("heat pump",'3 INPUT SAP DATA'!$AN13)),Data!$B$176,0)))</f>
        <v>3.0163584000000001</v>
      </c>
      <c r="I8" s="24">
        <f t="shared" ref="I8:I39" si="0">IF(B8="","",G8/H8)</f>
        <v>700.85593462567783</v>
      </c>
      <c r="J8" s="24">
        <f>IF(B8="","",Appliances!V9)</f>
        <v>1175.0092958147004</v>
      </c>
      <c r="K8" s="24">
        <f>IF(B8="","",Cooking!C9)</f>
        <v>212.67703025145263</v>
      </c>
      <c r="L8" s="24">
        <f>IF(B8="","",Lighting!C9)</f>
        <v>128.01776614534739</v>
      </c>
      <c r="M8" s="24">
        <f>IF(B8="","",'3 INPUT SAP DATA'!AQ13)</f>
        <v>189.48769999999999</v>
      </c>
      <c r="N8" s="24">
        <f t="shared" ref="N8:N39" si="1">IF(B8="","",F8+I8+J8+K8+L8+M8)</f>
        <v>3111.3583335629255</v>
      </c>
    </row>
    <row r="9" spans="2:17" ht="19.899999999999999" customHeight="1">
      <c r="B9" s="16" t="str">
        <f>IF('3 INPUT SAP DATA'!H14="","",'3 INPUT SAP DATA'!H14)</f>
        <v/>
      </c>
      <c r="C9" s="24" t="str">
        <f>IF(B9="","",SUM(SHD!FW10:GH10))</f>
        <v/>
      </c>
      <c r="D9" s="177" t="str">
        <f>IF(B9="","",'3 INPUT SAP DATA'!$AJ14*(1+IF(ISNUMBER(SEARCH("heat pump",'3 INPUT SAP DATA'!$AI14)),Data!$B$175,0)))</f>
        <v/>
      </c>
      <c r="E9" s="177" t="str">
        <f>IF(B9="","",'3 INPUT SAP DATA'!$AL14*(1+IF(ISNUMBER(SEARCH("heat pump",'3 INPUT SAP DATA'!$AI14)),Data!$B$175,0)))</f>
        <v/>
      </c>
      <c r="F9" s="175" t="str">
        <f>IF(B9="","",IF('3 INPUT SAP DATA'!$AM14&gt;0,((C9*(100%-'3 INPUT SAP DATA'!$AM14))/D9)+((C9*'3 INPUT SAP DATA'!$AM14)/E9),(C9*(100%-'3 INPUT SAP DATA'!$AM14))/D9))</f>
        <v/>
      </c>
      <c r="G9" s="24" t="str">
        <f>IF(B9="","",SUM(DHW!CJ11:CU11))</f>
        <v/>
      </c>
      <c r="H9" s="177" t="str">
        <f>IF(B9="","",'3 INPUT SAP DATA'!AO14*(1+IF(ISNUMBER(SEARCH("heat pump",'3 INPUT SAP DATA'!$AN14)),Data!$B$176,0)))</f>
        <v/>
      </c>
      <c r="I9" s="24" t="str">
        <f t="shared" si="0"/>
        <v/>
      </c>
      <c r="J9" s="24" t="str">
        <f>IF(B9="","",Appliances!V10)</f>
        <v/>
      </c>
      <c r="K9" s="24" t="str">
        <f>IF(B9="","",Cooking!C10)</f>
        <v/>
      </c>
      <c r="L9" s="24" t="str">
        <f>IF(B9="","",Lighting!C10)</f>
        <v/>
      </c>
      <c r="M9" s="24" t="str">
        <f>IF(B9="","",'3 INPUT SAP DATA'!AQ14)</f>
        <v/>
      </c>
      <c r="N9" s="24" t="str">
        <f t="shared" si="1"/>
        <v/>
      </c>
      <c r="P9" s="91"/>
      <c r="Q9" s="91"/>
    </row>
    <row r="10" spans="2:17" ht="19.899999999999999" customHeight="1">
      <c r="B10" s="16" t="str">
        <f>IF('3 INPUT SAP DATA'!H15="","",'3 INPUT SAP DATA'!H15)</f>
        <v/>
      </c>
      <c r="C10" s="24" t="str">
        <f>IF(B10="","",SUM(SHD!FW11:GH11))</f>
        <v/>
      </c>
      <c r="D10" s="177" t="str">
        <f>IF(B10="","",'3 INPUT SAP DATA'!$AJ15*(1+IF(ISNUMBER(SEARCH("heat pump",'3 INPUT SAP DATA'!$AI15)),Data!$B$175,0)))</f>
        <v/>
      </c>
      <c r="E10" s="177" t="str">
        <f>IF(B10="","",'3 INPUT SAP DATA'!$AL15*(1+IF(ISNUMBER(SEARCH("heat pump",'3 INPUT SAP DATA'!$AI15)),Data!$B$175,0)))</f>
        <v/>
      </c>
      <c r="F10" s="175" t="str">
        <f>IF(B10="","",IF('3 INPUT SAP DATA'!$AM15&gt;0,((C10*(100%-'3 INPUT SAP DATA'!$AM15))/D10)+((C10*'3 INPUT SAP DATA'!$AM15)/E10),(C10*(100%-'3 INPUT SAP DATA'!$AM15))/D10))</f>
        <v/>
      </c>
      <c r="G10" s="24" t="str">
        <f>IF(B10="","",SUM(DHW!CJ12:CU12))</f>
        <v/>
      </c>
      <c r="H10" s="177" t="str">
        <f>IF(B10="","",'3 INPUT SAP DATA'!AO15*(1+IF(ISNUMBER(SEARCH("heat pump",'3 INPUT SAP DATA'!$AN15)),Data!$B$176,0)))</f>
        <v/>
      </c>
      <c r="I10" s="24" t="str">
        <f t="shared" si="0"/>
        <v/>
      </c>
      <c r="J10" s="24" t="str">
        <f>IF(B10="","",Appliances!V11)</f>
        <v/>
      </c>
      <c r="K10" s="24" t="str">
        <f>IF(B10="","",Cooking!C11)</f>
        <v/>
      </c>
      <c r="L10" s="24" t="str">
        <f>IF(B10="","",Lighting!C11)</f>
        <v/>
      </c>
      <c r="M10" s="24" t="str">
        <f>IF(B10="","",'3 INPUT SAP DATA'!AQ15)</f>
        <v/>
      </c>
      <c r="N10" s="24" t="str">
        <f t="shared" si="1"/>
        <v/>
      </c>
    </row>
    <row r="11" spans="2:17" ht="19.899999999999999" customHeight="1">
      <c r="B11" s="16" t="str">
        <f>IF('3 INPUT SAP DATA'!H16="","",'3 INPUT SAP DATA'!H16)</f>
        <v/>
      </c>
      <c r="C11" s="24" t="str">
        <f>IF(B11="","",SUM(SHD!FW12:GH12))</f>
        <v/>
      </c>
      <c r="D11" s="177" t="str">
        <f>IF(B11="","",'3 INPUT SAP DATA'!$AJ16*(1+IF(ISNUMBER(SEARCH("heat pump",'3 INPUT SAP DATA'!$AI16)),Data!$B$175,0)))</f>
        <v/>
      </c>
      <c r="E11" s="177" t="str">
        <f>IF(B11="","",'3 INPUT SAP DATA'!$AL16*(1+IF(ISNUMBER(SEARCH("heat pump",'3 INPUT SAP DATA'!$AI16)),Data!$B$175,0)))</f>
        <v/>
      </c>
      <c r="F11" s="175" t="str">
        <f>IF(B11="","",IF('3 INPUT SAP DATA'!$AM16&gt;0,((C11*(100%-'3 INPUT SAP DATA'!$AM16))/D11)+((C11*'3 INPUT SAP DATA'!$AM16)/E11),(C11*(100%-'3 INPUT SAP DATA'!$AM16))/D11))</f>
        <v/>
      </c>
      <c r="G11" s="24" t="str">
        <f>IF(B11="","",SUM(DHW!CJ13:CU13))</f>
        <v/>
      </c>
      <c r="H11" s="177" t="str">
        <f>IF(B11="","",'3 INPUT SAP DATA'!AO16*(1+IF(ISNUMBER(SEARCH("heat pump",'3 INPUT SAP DATA'!$AN16)),Data!$B$176,0)))</f>
        <v/>
      </c>
      <c r="I11" s="24" t="str">
        <f t="shared" si="0"/>
        <v/>
      </c>
      <c r="J11" s="24" t="str">
        <f>IF(B11="","",Appliances!V12)</f>
        <v/>
      </c>
      <c r="K11" s="24" t="str">
        <f>IF(B11="","",Cooking!C12)</f>
        <v/>
      </c>
      <c r="L11" s="24" t="str">
        <f>IF(B11="","",Lighting!C12)</f>
        <v/>
      </c>
      <c r="M11" s="24" t="str">
        <f>IF(B11="","",'3 INPUT SAP DATA'!AQ16)</f>
        <v/>
      </c>
      <c r="N11" s="24" t="str">
        <f t="shared" si="1"/>
        <v/>
      </c>
    </row>
    <row r="12" spans="2:17" ht="19.899999999999999" customHeight="1">
      <c r="B12" s="16" t="str">
        <f>IF('3 INPUT SAP DATA'!H17="","",'3 INPUT SAP DATA'!H17)</f>
        <v/>
      </c>
      <c r="C12" s="24" t="str">
        <f>IF(B12="","",SUM(SHD!FW13:GH13))</f>
        <v/>
      </c>
      <c r="D12" s="177" t="str">
        <f>IF(B12="","",'3 INPUT SAP DATA'!$AJ17*(1+IF(ISNUMBER(SEARCH("heat pump",'3 INPUT SAP DATA'!$AI17)),Data!$B$175,0)))</f>
        <v/>
      </c>
      <c r="E12" s="177" t="str">
        <f>IF(B12="","",'3 INPUT SAP DATA'!$AL17*(1+IF(ISNUMBER(SEARCH("heat pump",'3 INPUT SAP DATA'!$AI17)),Data!$B$175,0)))</f>
        <v/>
      </c>
      <c r="F12" s="175" t="str">
        <f>IF(B12="","",IF('3 INPUT SAP DATA'!$AM17&gt;0,((C12*(100%-'3 INPUT SAP DATA'!$AM17))/D12)+((C12*'3 INPUT SAP DATA'!$AM17)/E12),(C12*(100%-'3 INPUT SAP DATA'!$AM17))/D12))</f>
        <v/>
      </c>
      <c r="G12" s="24" t="str">
        <f>IF(B12="","",SUM(DHW!CJ14:CU14))</f>
        <v/>
      </c>
      <c r="H12" s="177" t="str">
        <f>IF(B12="","",'3 INPUT SAP DATA'!AO17*(1+IF(ISNUMBER(SEARCH("heat pump",'3 INPUT SAP DATA'!$AN17)),Data!$B$176,0)))</f>
        <v/>
      </c>
      <c r="I12" s="24" t="str">
        <f t="shared" si="0"/>
        <v/>
      </c>
      <c r="J12" s="24" t="str">
        <f>IF(B12="","",Appliances!V13)</f>
        <v/>
      </c>
      <c r="K12" s="24" t="str">
        <f>IF(B12="","",Cooking!C13)</f>
        <v/>
      </c>
      <c r="L12" s="24" t="str">
        <f>IF(B12="","",Lighting!C13)</f>
        <v/>
      </c>
      <c r="M12" s="24" t="str">
        <f>IF(B12="","",'3 INPUT SAP DATA'!AQ17)</f>
        <v/>
      </c>
      <c r="N12" s="24" t="str">
        <f t="shared" si="1"/>
        <v/>
      </c>
    </row>
    <row r="13" spans="2:17" ht="19.899999999999999" customHeight="1">
      <c r="B13" s="16" t="str">
        <f>IF('3 INPUT SAP DATA'!H18="","",'3 INPUT SAP DATA'!H18)</f>
        <v/>
      </c>
      <c r="C13" s="24" t="str">
        <f>IF(B13="","",SUM(SHD!FW14:GH14))</f>
        <v/>
      </c>
      <c r="D13" s="177" t="str">
        <f>IF(B13="","",'3 INPUT SAP DATA'!$AJ18*(1+IF(ISNUMBER(SEARCH("heat pump",'3 INPUT SAP DATA'!$AI18)),Data!$B$175,0)))</f>
        <v/>
      </c>
      <c r="E13" s="177" t="str">
        <f>IF(B13="","",'3 INPUT SAP DATA'!$AL18*(1+IF(ISNUMBER(SEARCH("heat pump",'3 INPUT SAP DATA'!$AI18)),Data!$B$175,0)))</f>
        <v/>
      </c>
      <c r="F13" s="175" t="str">
        <f>IF(B13="","",IF('3 INPUT SAP DATA'!$AM18&gt;0,((C13*(100%-'3 INPUT SAP DATA'!$AM18))/D13)+((C13*'3 INPUT SAP DATA'!$AM18)/E13),(C13*(100%-'3 INPUT SAP DATA'!$AM18))/D13))</f>
        <v/>
      </c>
      <c r="G13" s="24" t="str">
        <f>IF(B13="","",SUM(DHW!CJ15:CU15))</f>
        <v/>
      </c>
      <c r="H13" s="177" t="str">
        <f>IF(B13="","",'3 INPUT SAP DATA'!AO18*(1+IF(ISNUMBER(SEARCH("heat pump",'3 INPUT SAP DATA'!$AN18)),Data!$B$176,0)))</f>
        <v/>
      </c>
      <c r="I13" s="24" t="str">
        <f t="shared" si="0"/>
        <v/>
      </c>
      <c r="J13" s="24" t="str">
        <f>IF(B13="","",Appliances!V14)</f>
        <v/>
      </c>
      <c r="K13" s="24" t="str">
        <f>IF(B13="","",Cooking!C14)</f>
        <v/>
      </c>
      <c r="L13" s="24" t="str">
        <f>IF(B13="","",Lighting!C14)</f>
        <v/>
      </c>
      <c r="M13" s="24" t="str">
        <f>IF(B13="","",'3 INPUT SAP DATA'!AQ18)</f>
        <v/>
      </c>
      <c r="N13" s="24" t="str">
        <f t="shared" si="1"/>
        <v/>
      </c>
    </row>
    <row r="14" spans="2:17" ht="19.899999999999999" customHeight="1">
      <c r="B14" s="16" t="str">
        <f>IF('3 INPUT SAP DATA'!H19="","",'3 INPUT SAP DATA'!H19)</f>
        <v/>
      </c>
      <c r="C14" s="24" t="str">
        <f>IF(B14="","",SUM(SHD!FW15:GH15))</f>
        <v/>
      </c>
      <c r="D14" s="177" t="str">
        <f>IF(B14="","",'3 INPUT SAP DATA'!$AJ19*(1+IF(ISNUMBER(SEARCH("heat pump",'3 INPUT SAP DATA'!$AI19)),Data!$B$175,0)))</f>
        <v/>
      </c>
      <c r="E14" s="177" t="str">
        <f>IF(B14="","",'3 INPUT SAP DATA'!$AL19*(1+IF(ISNUMBER(SEARCH("heat pump",'3 INPUT SAP DATA'!$AI19)),Data!$B$175,0)))</f>
        <v/>
      </c>
      <c r="F14" s="175" t="str">
        <f>IF(B14="","",IF('3 INPUT SAP DATA'!$AM19&gt;0,((C14*(100%-'3 INPUT SAP DATA'!$AM19))/D14)+((C14*'3 INPUT SAP DATA'!$AM19)/E14),(C14*(100%-'3 INPUT SAP DATA'!$AM19))/D14))</f>
        <v/>
      </c>
      <c r="G14" s="24" t="str">
        <f>IF(B14="","",SUM(DHW!CJ16:CU16))</f>
        <v/>
      </c>
      <c r="H14" s="177" t="str">
        <f>IF(B14="","",'3 INPUT SAP DATA'!AO19*(1+IF(ISNUMBER(SEARCH("heat pump",'3 INPUT SAP DATA'!$AN19)),Data!$B$176,0)))</f>
        <v/>
      </c>
      <c r="I14" s="24" t="str">
        <f t="shared" si="0"/>
        <v/>
      </c>
      <c r="J14" s="24" t="str">
        <f>IF(B14="","",Appliances!V15)</f>
        <v/>
      </c>
      <c r="K14" s="24" t="str">
        <f>IF(B14="","",Cooking!C15)</f>
        <v/>
      </c>
      <c r="L14" s="24" t="str">
        <f>IF(B14="","",Lighting!C15)</f>
        <v/>
      </c>
      <c r="M14" s="24" t="str">
        <f>IF(B14="","",'3 INPUT SAP DATA'!AQ19)</f>
        <v/>
      </c>
      <c r="N14" s="24" t="str">
        <f t="shared" si="1"/>
        <v/>
      </c>
      <c r="Q14" s="9"/>
    </row>
    <row r="15" spans="2:17" ht="19.899999999999999" customHeight="1">
      <c r="B15" s="16" t="str">
        <f>IF('3 INPUT SAP DATA'!H20="","",'3 INPUT SAP DATA'!H20)</f>
        <v/>
      </c>
      <c r="C15" s="24" t="str">
        <f>IF(B15="","",SUM(SHD!FW16:GH16))</f>
        <v/>
      </c>
      <c r="D15" s="177" t="str">
        <f>IF(B15="","",'3 INPUT SAP DATA'!$AJ20*(1+IF(ISNUMBER(SEARCH("heat pump",'3 INPUT SAP DATA'!$AI20)),Data!$B$175,0)))</f>
        <v/>
      </c>
      <c r="E15" s="177" t="str">
        <f>IF(B15="","",'3 INPUT SAP DATA'!$AL20*(1+IF(ISNUMBER(SEARCH("heat pump",'3 INPUT SAP DATA'!$AI20)),Data!$B$175,0)))</f>
        <v/>
      </c>
      <c r="F15" s="175" t="str">
        <f>IF(B15="","",IF('3 INPUT SAP DATA'!$AM20&gt;0,((C15*(100%-'3 INPUT SAP DATA'!$AM20))/D15)+((C15*'3 INPUT SAP DATA'!$AM20)/E15),(C15*(100%-'3 INPUT SAP DATA'!$AM20))/D15))</f>
        <v/>
      </c>
      <c r="G15" s="24" t="str">
        <f>IF(B15="","",SUM(DHW!CJ17:CU17))</f>
        <v/>
      </c>
      <c r="H15" s="177" t="str">
        <f>IF(B15="","",'3 INPUT SAP DATA'!AO20*(1+IF(ISNUMBER(SEARCH("heat pump",'3 INPUT SAP DATA'!$AN20)),Data!$B$176,0)))</f>
        <v/>
      </c>
      <c r="I15" s="24" t="str">
        <f t="shared" si="0"/>
        <v/>
      </c>
      <c r="J15" s="24" t="str">
        <f>IF(B15="","",Appliances!V16)</f>
        <v/>
      </c>
      <c r="K15" s="24" t="str">
        <f>IF(B15="","",Cooking!C16)</f>
        <v/>
      </c>
      <c r="L15" s="24" t="str">
        <f>IF(B15="","",Lighting!C16)</f>
        <v/>
      </c>
      <c r="M15" s="24" t="str">
        <f>IF(B15="","",'3 INPUT SAP DATA'!AQ20)</f>
        <v/>
      </c>
      <c r="N15" s="24" t="str">
        <f t="shared" si="1"/>
        <v/>
      </c>
      <c r="Q15" s="9"/>
    </row>
    <row r="16" spans="2:17" ht="19.899999999999999" customHeight="1">
      <c r="B16" s="16" t="str">
        <f>IF('3 INPUT SAP DATA'!H21="","",'3 INPUT SAP DATA'!H21)</f>
        <v/>
      </c>
      <c r="C16" s="24" t="str">
        <f>IF(B16="","",SUM(SHD!FW17:GH17))</f>
        <v/>
      </c>
      <c r="D16" s="177" t="str">
        <f>IF(B16="","",'3 INPUT SAP DATA'!$AJ21*(1+IF(ISNUMBER(SEARCH("heat pump",'3 INPUT SAP DATA'!$AI21)),Data!$B$175,0)))</f>
        <v/>
      </c>
      <c r="E16" s="177" t="str">
        <f>IF(B16="","",'3 INPUT SAP DATA'!$AL21*(1+IF(ISNUMBER(SEARCH("heat pump",'3 INPUT SAP DATA'!$AI21)),Data!$B$175,0)))</f>
        <v/>
      </c>
      <c r="F16" s="175" t="str">
        <f>IF(B16="","",IF('3 INPUT SAP DATA'!$AM21&gt;0,((C16*(100%-'3 INPUT SAP DATA'!$AM21))/D16)+((C16*'3 INPUT SAP DATA'!$AM21)/E16),(C16*(100%-'3 INPUT SAP DATA'!$AM21))/D16))</f>
        <v/>
      </c>
      <c r="G16" s="24" t="str">
        <f>IF(B16="","",SUM(DHW!CJ18:CU18))</f>
        <v/>
      </c>
      <c r="H16" s="177" t="str">
        <f>IF(B16="","",'3 INPUT SAP DATA'!AO21*(1+IF(ISNUMBER(SEARCH("heat pump",'3 INPUT SAP DATA'!$AN21)),Data!$B$176,0)))</f>
        <v/>
      </c>
      <c r="I16" s="24" t="str">
        <f t="shared" si="0"/>
        <v/>
      </c>
      <c r="J16" s="24" t="str">
        <f>IF(B16="","",Appliances!V17)</f>
        <v/>
      </c>
      <c r="K16" s="24" t="str">
        <f>IF(B16="","",Cooking!C17)</f>
        <v/>
      </c>
      <c r="L16" s="24" t="str">
        <f>IF(B16="","",Lighting!C17)</f>
        <v/>
      </c>
      <c r="M16" s="24" t="str">
        <f>IF(B16="","",'3 INPUT SAP DATA'!AQ21)</f>
        <v/>
      </c>
      <c r="N16" s="24" t="str">
        <f t="shared" si="1"/>
        <v/>
      </c>
    </row>
    <row r="17" spans="2:14" ht="19.899999999999999" customHeight="1">
      <c r="B17" s="16" t="str">
        <f>IF('3 INPUT SAP DATA'!H22="","",'3 INPUT SAP DATA'!H22)</f>
        <v/>
      </c>
      <c r="C17" s="24" t="str">
        <f>IF(B17="","",SUM(SHD!FW18:GH18))</f>
        <v/>
      </c>
      <c r="D17" s="177" t="str">
        <f>IF(B17="","",'3 INPUT SAP DATA'!$AJ22*(1+IF(ISNUMBER(SEARCH("heat pump",'3 INPUT SAP DATA'!$AI22)),Data!$B$175,0)))</f>
        <v/>
      </c>
      <c r="E17" s="177" t="str">
        <f>IF(B17="","",'3 INPUT SAP DATA'!$AL22*(1+IF(ISNUMBER(SEARCH("heat pump",'3 INPUT SAP DATA'!$AI22)),Data!$B$175,0)))</f>
        <v/>
      </c>
      <c r="F17" s="175" t="str">
        <f>IF(B17="","",IF('3 INPUT SAP DATA'!$AM22&gt;0,((C17*(100%-'3 INPUT SAP DATA'!$AM22))/D17)+((C17*'3 INPUT SAP DATA'!$AM22)/E17),(C17*(100%-'3 INPUT SAP DATA'!$AM22))/D17))</f>
        <v/>
      </c>
      <c r="G17" s="24" t="str">
        <f>IF(B17="","",SUM(DHW!CJ19:CU19))</f>
        <v/>
      </c>
      <c r="H17" s="177" t="str">
        <f>IF(B17="","",'3 INPUT SAP DATA'!AO22*(1+IF(ISNUMBER(SEARCH("heat pump",'3 INPUT SAP DATA'!$AN22)),Data!$B$176,0)))</f>
        <v/>
      </c>
      <c r="I17" s="24" t="str">
        <f t="shared" si="0"/>
        <v/>
      </c>
      <c r="J17" s="24" t="str">
        <f>IF(B17="","",Appliances!V18)</f>
        <v/>
      </c>
      <c r="K17" s="24" t="str">
        <f>IF(B17="","",Cooking!C18)</f>
        <v/>
      </c>
      <c r="L17" s="24" t="str">
        <f>IF(B17="","",Lighting!C18)</f>
        <v/>
      </c>
      <c r="M17" s="24" t="str">
        <f>IF(B17="","",'3 INPUT SAP DATA'!AQ22)</f>
        <v/>
      </c>
      <c r="N17" s="24" t="str">
        <f t="shared" si="1"/>
        <v/>
      </c>
    </row>
    <row r="18" spans="2:14" ht="19.899999999999999" customHeight="1">
      <c r="B18" s="16" t="str">
        <f>IF('3 INPUT SAP DATA'!H23="","",'3 INPUT SAP DATA'!H23)</f>
        <v/>
      </c>
      <c r="C18" s="24" t="str">
        <f>IF(B18="","",SUM(SHD!FW19:GH19))</f>
        <v/>
      </c>
      <c r="D18" s="177" t="str">
        <f>IF(B18="","",'3 INPUT SAP DATA'!$AJ23*(1+IF(ISNUMBER(SEARCH("heat pump",'3 INPUT SAP DATA'!$AI23)),Data!$B$175,0)))</f>
        <v/>
      </c>
      <c r="E18" s="177" t="str">
        <f>IF(B18="","",'3 INPUT SAP DATA'!$AL23*(1+IF(ISNUMBER(SEARCH("heat pump",'3 INPUT SAP DATA'!$AI23)),Data!$B$175,0)))</f>
        <v/>
      </c>
      <c r="F18" s="175" t="str">
        <f>IF(B18="","",IF('3 INPUT SAP DATA'!$AM23&gt;0,((C18*(100%-'3 INPUT SAP DATA'!$AM23))/D18)+((C18*'3 INPUT SAP DATA'!$AM23)/E18),(C18*(100%-'3 INPUT SAP DATA'!$AM23))/D18))</f>
        <v/>
      </c>
      <c r="G18" s="24" t="str">
        <f>IF(B18="","",SUM(DHW!CJ20:CU20))</f>
        <v/>
      </c>
      <c r="H18" s="177" t="str">
        <f>IF(B18="","",'3 INPUT SAP DATA'!AO23*(1+IF(ISNUMBER(SEARCH("heat pump",'3 INPUT SAP DATA'!$AN23)),Data!$B$176,0)))</f>
        <v/>
      </c>
      <c r="I18" s="24" t="str">
        <f t="shared" si="0"/>
        <v/>
      </c>
      <c r="J18" s="24" t="str">
        <f>IF(B18="","",Appliances!V19)</f>
        <v/>
      </c>
      <c r="K18" s="24" t="str">
        <f>IF(B18="","",Cooking!C19)</f>
        <v/>
      </c>
      <c r="L18" s="24" t="str">
        <f>IF(B18="","",Lighting!C19)</f>
        <v/>
      </c>
      <c r="M18" s="24" t="str">
        <f>IF(B18="","",'3 INPUT SAP DATA'!AQ23)</f>
        <v/>
      </c>
      <c r="N18" s="24" t="str">
        <f t="shared" si="1"/>
        <v/>
      </c>
    </row>
    <row r="19" spans="2:14" ht="19.899999999999999" customHeight="1">
      <c r="B19" s="16" t="str">
        <f>IF('3 INPUT SAP DATA'!H24="","",'3 INPUT SAP DATA'!H24)</f>
        <v/>
      </c>
      <c r="C19" s="24" t="str">
        <f>IF(B19="","",SUM(SHD!FW20:GH20))</f>
        <v/>
      </c>
      <c r="D19" s="177" t="str">
        <f>IF(B19="","",'3 INPUT SAP DATA'!$AJ24*(1+IF(ISNUMBER(SEARCH("heat pump",'3 INPUT SAP DATA'!$AI24)),Data!$B$175,0)))</f>
        <v/>
      </c>
      <c r="E19" s="177" t="str">
        <f>IF(B19="","",'3 INPUT SAP DATA'!$AL24*(1+IF(ISNUMBER(SEARCH("heat pump",'3 INPUT SAP DATA'!$AI24)),Data!$B$175,0)))</f>
        <v/>
      </c>
      <c r="F19" s="175" t="str">
        <f>IF(B19="","",IF('3 INPUT SAP DATA'!$AM24&gt;0,((C19*(100%-'3 INPUT SAP DATA'!$AM24))/D19)+((C19*'3 INPUT SAP DATA'!$AM24)/E19),(C19*(100%-'3 INPUT SAP DATA'!$AM24))/D19))</f>
        <v/>
      </c>
      <c r="G19" s="24" t="str">
        <f>IF(B19="","",SUM(DHW!CJ21:CU21))</f>
        <v/>
      </c>
      <c r="H19" s="177" t="str">
        <f>IF(B19="","",'3 INPUT SAP DATA'!AO24*(1+IF(ISNUMBER(SEARCH("heat pump",'3 INPUT SAP DATA'!$AN24)),Data!$B$176,0)))</f>
        <v/>
      </c>
      <c r="I19" s="24" t="str">
        <f t="shared" si="0"/>
        <v/>
      </c>
      <c r="J19" s="24" t="str">
        <f>IF(B19="","",Appliances!V20)</f>
        <v/>
      </c>
      <c r="K19" s="24" t="str">
        <f>IF(B19="","",Cooking!C20)</f>
        <v/>
      </c>
      <c r="L19" s="24" t="str">
        <f>IF(B19="","",Lighting!C20)</f>
        <v/>
      </c>
      <c r="M19" s="24" t="str">
        <f>IF(B19="","",'3 INPUT SAP DATA'!AQ24)</f>
        <v/>
      </c>
      <c r="N19" s="24" t="str">
        <f t="shared" si="1"/>
        <v/>
      </c>
    </row>
    <row r="20" spans="2:14" ht="19.899999999999999" customHeight="1">
      <c r="B20" s="16" t="str">
        <f>IF('3 INPUT SAP DATA'!H25="","",'3 INPUT SAP DATA'!H25)</f>
        <v/>
      </c>
      <c r="C20" s="24" t="str">
        <f>IF(B20="","",SUM(SHD!FW21:GH21))</f>
        <v/>
      </c>
      <c r="D20" s="177" t="str">
        <f>IF(B20="","",'3 INPUT SAP DATA'!$AJ25*(1+IF(ISNUMBER(SEARCH("heat pump",'3 INPUT SAP DATA'!$AI25)),Data!$B$175,0)))</f>
        <v/>
      </c>
      <c r="E20" s="177" t="str">
        <f>IF(B20="","",'3 INPUT SAP DATA'!$AL25*(1+IF(ISNUMBER(SEARCH("heat pump",'3 INPUT SAP DATA'!$AI25)),Data!$B$175,0)))</f>
        <v/>
      </c>
      <c r="F20" s="175" t="str">
        <f>IF(B20="","",IF('3 INPUT SAP DATA'!$AM25&gt;0,((C20*(100%-'3 INPUT SAP DATA'!$AM25))/D20)+((C20*'3 INPUT SAP DATA'!$AM25)/E20),(C20*(100%-'3 INPUT SAP DATA'!$AM25))/D20))</f>
        <v/>
      </c>
      <c r="G20" s="24" t="str">
        <f>IF(B20="","",SUM(DHW!CJ22:CU22))</f>
        <v/>
      </c>
      <c r="H20" s="177" t="str">
        <f>IF(B20="","",'3 INPUT SAP DATA'!AO25*(1+IF(ISNUMBER(SEARCH("heat pump",'3 INPUT SAP DATA'!$AN25)),Data!$B$176,0)))</f>
        <v/>
      </c>
      <c r="I20" s="24" t="str">
        <f t="shared" si="0"/>
        <v/>
      </c>
      <c r="J20" s="24" t="str">
        <f>IF(B20="","",Appliances!V21)</f>
        <v/>
      </c>
      <c r="K20" s="24" t="str">
        <f>IF(B20="","",Cooking!C21)</f>
        <v/>
      </c>
      <c r="L20" s="24" t="str">
        <f>IF(B20="","",Lighting!C21)</f>
        <v/>
      </c>
      <c r="M20" s="24" t="str">
        <f>IF(B20="","",'3 INPUT SAP DATA'!AQ25)</f>
        <v/>
      </c>
      <c r="N20" s="24" t="str">
        <f t="shared" si="1"/>
        <v/>
      </c>
    </row>
    <row r="21" spans="2:14" ht="19.899999999999999" customHeight="1">
      <c r="B21" s="16" t="str">
        <f>IF('3 INPUT SAP DATA'!H26="","",'3 INPUT SAP DATA'!H26)</f>
        <v/>
      </c>
      <c r="C21" s="24" t="str">
        <f>IF(B21="","",SUM(SHD!FW22:GH22))</f>
        <v/>
      </c>
      <c r="D21" s="177" t="str">
        <f>IF(B21="","",'3 INPUT SAP DATA'!$AJ26*(1+IF(ISNUMBER(SEARCH("heat pump",'3 INPUT SAP DATA'!$AI26)),Data!$B$175,0)))</f>
        <v/>
      </c>
      <c r="E21" s="177" t="str">
        <f>IF(B21="","",'3 INPUT SAP DATA'!$AL26*(1+IF(ISNUMBER(SEARCH("heat pump",'3 INPUT SAP DATA'!$AI26)),Data!$B$175,0)))</f>
        <v/>
      </c>
      <c r="F21" s="175" t="str">
        <f>IF(B21="","",IF('3 INPUT SAP DATA'!$AM26&gt;0,((C21*(100%-'3 INPUT SAP DATA'!$AM26))/D21)+((C21*'3 INPUT SAP DATA'!$AM26)/E21),(C21*(100%-'3 INPUT SAP DATA'!$AM26))/D21))</f>
        <v/>
      </c>
      <c r="G21" s="24" t="str">
        <f>IF(B21="","",SUM(DHW!CJ23:CU23))</f>
        <v/>
      </c>
      <c r="H21" s="177" t="str">
        <f>IF(B21="","",'3 INPUT SAP DATA'!AO26*(1+IF(ISNUMBER(SEARCH("heat pump",'3 INPUT SAP DATA'!$AN26)),Data!$B$176,0)))</f>
        <v/>
      </c>
      <c r="I21" s="24" t="str">
        <f t="shared" si="0"/>
        <v/>
      </c>
      <c r="J21" s="24" t="str">
        <f>IF(B21="","",Appliances!V22)</f>
        <v/>
      </c>
      <c r="K21" s="24" t="str">
        <f>IF(B21="","",Cooking!C22)</f>
        <v/>
      </c>
      <c r="L21" s="24" t="str">
        <f>IF(B21="","",Lighting!C22)</f>
        <v/>
      </c>
      <c r="M21" s="24" t="str">
        <f>IF(B21="","",'3 INPUT SAP DATA'!AQ26)</f>
        <v/>
      </c>
      <c r="N21" s="24" t="str">
        <f t="shared" si="1"/>
        <v/>
      </c>
    </row>
    <row r="22" spans="2:14" ht="19.899999999999999" customHeight="1">
      <c r="B22" s="16" t="str">
        <f>IF('3 INPUT SAP DATA'!H27="","",'3 INPUT SAP DATA'!H27)</f>
        <v/>
      </c>
      <c r="C22" s="24" t="str">
        <f>IF(B22="","",SUM(SHD!FW23:GH23))</f>
        <v/>
      </c>
      <c r="D22" s="177" t="str">
        <f>IF(B22="","",'3 INPUT SAP DATA'!$AJ27*(1+IF(ISNUMBER(SEARCH("heat pump",'3 INPUT SAP DATA'!$AI27)),Data!$B$175,0)))</f>
        <v/>
      </c>
      <c r="E22" s="177" t="str">
        <f>IF(B22="","",'3 INPUT SAP DATA'!$AL27*(1+IF(ISNUMBER(SEARCH("heat pump",'3 INPUT SAP DATA'!$AI27)),Data!$B$175,0)))</f>
        <v/>
      </c>
      <c r="F22" s="175" t="str">
        <f>IF(B22="","",IF('3 INPUT SAP DATA'!$AM27&gt;0,((C22*(100%-'3 INPUT SAP DATA'!$AM27))/D22)+((C22*'3 INPUT SAP DATA'!$AM27)/E22),(C22*(100%-'3 INPUT SAP DATA'!$AM27))/D22))</f>
        <v/>
      </c>
      <c r="G22" s="24" t="str">
        <f>IF(B22="","",SUM(DHW!CJ24:CU24))</f>
        <v/>
      </c>
      <c r="H22" s="177" t="str">
        <f>IF(B22="","",'3 INPUT SAP DATA'!AO27*(1+IF(ISNUMBER(SEARCH("heat pump",'3 INPUT SAP DATA'!$AN27)),Data!$B$176,0)))</f>
        <v/>
      </c>
      <c r="I22" s="24" t="str">
        <f t="shared" si="0"/>
        <v/>
      </c>
      <c r="J22" s="24" t="str">
        <f>IF(B22="","",Appliances!V23)</f>
        <v/>
      </c>
      <c r="K22" s="24" t="str">
        <f>IF(B22="","",Cooking!C23)</f>
        <v/>
      </c>
      <c r="L22" s="24" t="str">
        <f>IF(B22="","",Lighting!C23)</f>
        <v/>
      </c>
      <c r="M22" s="24" t="str">
        <f>IF(B22="","",'3 INPUT SAP DATA'!AQ27)</f>
        <v/>
      </c>
      <c r="N22" s="24" t="str">
        <f t="shared" si="1"/>
        <v/>
      </c>
    </row>
    <row r="23" spans="2:14" ht="19.899999999999999" customHeight="1">
      <c r="B23" s="16" t="str">
        <f>IF('3 INPUT SAP DATA'!H28="","",'3 INPUT SAP DATA'!H28)</f>
        <v/>
      </c>
      <c r="C23" s="24" t="str">
        <f>IF(B23="","",SUM(SHD!FW24:GH24))</f>
        <v/>
      </c>
      <c r="D23" s="177" t="str">
        <f>IF(B23="","",'3 INPUT SAP DATA'!$AJ28*(1+IF(ISNUMBER(SEARCH("heat pump",'3 INPUT SAP DATA'!$AI28)),Data!$B$175,0)))</f>
        <v/>
      </c>
      <c r="E23" s="177" t="str">
        <f>IF(B23="","",'3 INPUT SAP DATA'!$AL28*(1+IF(ISNUMBER(SEARCH("heat pump",'3 INPUT SAP DATA'!$AI28)),Data!$B$175,0)))</f>
        <v/>
      </c>
      <c r="F23" s="175" t="str">
        <f>IF(B23="","",IF('3 INPUT SAP DATA'!$AM28&gt;0,((C23*(100%-'3 INPUT SAP DATA'!$AM28))/D23)+((C23*'3 INPUT SAP DATA'!$AM28)/E23),(C23*(100%-'3 INPUT SAP DATA'!$AM28))/D23))</f>
        <v/>
      </c>
      <c r="G23" s="24" t="str">
        <f>IF(B23="","",SUM(DHW!CJ25:CU25))</f>
        <v/>
      </c>
      <c r="H23" s="177" t="str">
        <f>IF(B23="","",'3 INPUT SAP DATA'!AO28*(1+IF(ISNUMBER(SEARCH("heat pump",'3 INPUT SAP DATA'!$AN28)),Data!$B$176,0)))</f>
        <v/>
      </c>
      <c r="I23" s="24" t="str">
        <f t="shared" si="0"/>
        <v/>
      </c>
      <c r="J23" s="24" t="str">
        <f>IF(B23="","",Appliances!V24)</f>
        <v/>
      </c>
      <c r="K23" s="24" t="str">
        <f>IF(B23="","",Cooking!C24)</f>
        <v/>
      </c>
      <c r="L23" s="24" t="str">
        <f>IF(B23="","",Lighting!C24)</f>
        <v/>
      </c>
      <c r="M23" s="24" t="str">
        <f>IF(B23="","",'3 INPUT SAP DATA'!AQ28)</f>
        <v/>
      </c>
      <c r="N23" s="24" t="str">
        <f t="shared" si="1"/>
        <v/>
      </c>
    </row>
    <row r="24" spans="2:14" ht="19.899999999999999" customHeight="1">
      <c r="B24" s="16" t="str">
        <f>IF('3 INPUT SAP DATA'!H29="","",'3 INPUT SAP DATA'!H29)</f>
        <v/>
      </c>
      <c r="C24" s="24" t="str">
        <f>IF(B24="","",SUM(SHD!FW25:GH25))</f>
        <v/>
      </c>
      <c r="D24" s="177" t="str">
        <f>IF(B24="","",'3 INPUT SAP DATA'!$AJ29*(1+IF(ISNUMBER(SEARCH("heat pump",'3 INPUT SAP DATA'!$AI29)),Data!$B$175,0)))</f>
        <v/>
      </c>
      <c r="E24" s="177" t="str">
        <f>IF(B24="","",'3 INPUT SAP DATA'!$AL29*(1+IF(ISNUMBER(SEARCH("heat pump",'3 INPUT SAP DATA'!$AI29)),Data!$B$175,0)))</f>
        <v/>
      </c>
      <c r="F24" s="175" t="str">
        <f>IF(B24="","",IF('3 INPUT SAP DATA'!$AM29&gt;0,((C24*(100%-'3 INPUT SAP DATA'!$AM29))/D24)+((C24*'3 INPUT SAP DATA'!$AM29)/E24),(C24*(100%-'3 INPUT SAP DATA'!$AM29))/D24))</f>
        <v/>
      </c>
      <c r="G24" s="24" t="str">
        <f>IF(B24="","",SUM(DHW!CJ26:CU26))</f>
        <v/>
      </c>
      <c r="H24" s="177" t="str">
        <f>IF(B24="","",'3 INPUT SAP DATA'!AO29*(1+IF(ISNUMBER(SEARCH("heat pump",'3 INPUT SAP DATA'!$AN29)),Data!$B$176,0)))</f>
        <v/>
      </c>
      <c r="I24" s="24" t="str">
        <f t="shared" si="0"/>
        <v/>
      </c>
      <c r="J24" s="24" t="str">
        <f>IF(B24="","",Appliances!V25)</f>
        <v/>
      </c>
      <c r="K24" s="24" t="str">
        <f>IF(B24="","",Cooking!C25)</f>
        <v/>
      </c>
      <c r="L24" s="24" t="str">
        <f>IF(B24="","",Lighting!C25)</f>
        <v/>
      </c>
      <c r="M24" s="24" t="str">
        <f>IF(B24="","",'3 INPUT SAP DATA'!AQ29)</f>
        <v/>
      </c>
      <c r="N24" s="24" t="str">
        <f t="shared" si="1"/>
        <v/>
      </c>
    </row>
    <row r="25" spans="2:14" ht="19.899999999999999" customHeight="1">
      <c r="B25" s="16" t="str">
        <f>IF('3 INPUT SAP DATA'!H30="","",'3 INPUT SAP DATA'!H30)</f>
        <v/>
      </c>
      <c r="C25" s="24" t="str">
        <f>IF(B25="","",SUM(SHD!FW26:GH26))</f>
        <v/>
      </c>
      <c r="D25" s="177" t="str">
        <f>IF(B25="","",'3 INPUT SAP DATA'!$AJ30*(1+IF(ISNUMBER(SEARCH("heat pump",'3 INPUT SAP DATA'!$AI30)),Data!$B$175,0)))</f>
        <v/>
      </c>
      <c r="E25" s="177" t="str">
        <f>IF(B25="","",'3 INPUT SAP DATA'!$AL30*(1+IF(ISNUMBER(SEARCH("heat pump",'3 INPUT SAP DATA'!$AI30)),Data!$B$175,0)))</f>
        <v/>
      </c>
      <c r="F25" s="175" t="str">
        <f>IF(B25="","",IF('3 INPUT SAP DATA'!$AM30&gt;0,((C25*(100%-'3 INPUT SAP DATA'!$AM30))/D25)+((C25*'3 INPUT SAP DATA'!$AM30)/E25),(C25*(100%-'3 INPUT SAP DATA'!$AM30))/D25))</f>
        <v/>
      </c>
      <c r="G25" s="24" t="str">
        <f>IF(B25="","",SUM(DHW!CJ27:CU27))</f>
        <v/>
      </c>
      <c r="H25" s="177" t="str">
        <f>IF(B25="","",'3 INPUT SAP DATA'!AO30*(1+IF(ISNUMBER(SEARCH("heat pump",'3 INPUT SAP DATA'!$AN30)),Data!$B$176,0)))</f>
        <v/>
      </c>
      <c r="I25" s="24" t="str">
        <f t="shared" si="0"/>
        <v/>
      </c>
      <c r="J25" s="24" t="str">
        <f>IF(B25="","",Appliances!V26)</f>
        <v/>
      </c>
      <c r="K25" s="24" t="str">
        <f>IF(B25="","",Cooking!C26)</f>
        <v/>
      </c>
      <c r="L25" s="24" t="str">
        <f>IF(B25="","",Lighting!C26)</f>
        <v/>
      </c>
      <c r="M25" s="24" t="str">
        <f>IF(B25="","",'3 INPUT SAP DATA'!AQ30)</f>
        <v/>
      </c>
      <c r="N25" s="24" t="str">
        <f t="shared" si="1"/>
        <v/>
      </c>
    </row>
    <row r="26" spans="2:14" ht="19.899999999999999" customHeight="1">
      <c r="B26" s="16" t="str">
        <f>IF('3 INPUT SAP DATA'!H31="","",'3 INPUT SAP DATA'!H31)</f>
        <v/>
      </c>
      <c r="C26" s="24" t="str">
        <f>IF(B26="","",SUM(SHD!FW27:GH27))</f>
        <v/>
      </c>
      <c r="D26" s="177" t="str">
        <f>IF(B26="","",'3 INPUT SAP DATA'!$AJ31*(1+IF(ISNUMBER(SEARCH("heat pump",'3 INPUT SAP DATA'!$AI31)),Data!$B$175,0)))</f>
        <v/>
      </c>
      <c r="E26" s="177" t="str">
        <f>IF(B26="","",'3 INPUT SAP DATA'!$AL31*(1+IF(ISNUMBER(SEARCH("heat pump",'3 INPUT SAP DATA'!$AI31)),Data!$B$175,0)))</f>
        <v/>
      </c>
      <c r="F26" s="175" t="str">
        <f>IF(B26="","",IF('3 INPUT SAP DATA'!$AM31&gt;0,((C26*(100%-'3 INPUT SAP DATA'!$AM31))/D26)+((C26*'3 INPUT SAP DATA'!$AM31)/E26),(C26*(100%-'3 INPUT SAP DATA'!$AM31))/D26))</f>
        <v/>
      </c>
      <c r="G26" s="24" t="str">
        <f>IF(B26="","",SUM(DHW!CJ28:CU28))</f>
        <v/>
      </c>
      <c r="H26" s="177" t="str">
        <f>IF(B26="","",'3 INPUT SAP DATA'!AO31*(1+IF(ISNUMBER(SEARCH("heat pump",'3 INPUT SAP DATA'!$AN31)),Data!$B$176,0)))</f>
        <v/>
      </c>
      <c r="I26" s="24" t="str">
        <f t="shared" si="0"/>
        <v/>
      </c>
      <c r="J26" s="24" t="str">
        <f>IF(B26="","",Appliances!V27)</f>
        <v/>
      </c>
      <c r="K26" s="24" t="str">
        <f>IF(B26="","",Cooking!C27)</f>
        <v/>
      </c>
      <c r="L26" s="24" t="str">
        <f>IF(B26="","",Lighting!C27)</f>
        <v/>
      </c>
      <c r="M26" s="24" t="str">
        <f>IF(B26="","",'3 INPUT SAP DATA'!AQ31)</f>
        <v/>
      </c>
      <c r="N26" s="24" t="str">
        <f t="shared" si="1"/>
        <v/>
      </c>
    </row>
    <row r="27" spans="2:14" ht="19.899999999999999" customHeight="1">
      <c r="B27" s="16" t="str">
        <f>IF('3 INPUT SAP DATA'!H32="","",'3 INPUT SAP DATA'!H32)</f>
        <v/>
      </c>
      <c r="C27" s="24" t="str">
        <f>IF(B27="","",SUM(SHD!FW28:GH28))</f>
        <v/>
      </c>
      <c r="D27" s="177" t="str">
        <f>IF(B27="","",'3 INPUT SAP DATA'!$AJ32*(1+IF(ISNUMBER(SEARCH("heat pump",'3 INPUT SAP DATA'!$AI32)),Data!$B$175,0)))</f>
        <v/>
      </c>
      <c r="E27" s="177" t="str">
        <f>IF(B27="","",'3 INPUT SAP DATA'!$AL32*(1+IF(ISNUMBER(SEARCH("heat pump",'3 INPUT SAP DATA'!$AI32)),Data!$B$175,0)))</f>
        <v/>
      </c>
      <c r="F27" s="175" t="str">
        <f>IF(B27="","",IF('3 INPUT SAP DATA'!$AM32&gt;0,((C27*(100%-'3 INPUT SAP DATA'!$AM32))/D27)+((C27*'3 INPUT SAP DATA'!$AM32)/E27),(C27*(100%-'3 INPUT SAP DATA'!$AM32))/D27))</f>
        <v/>
      </c>
      <c r="G27" s="24" t="str">
        <f>IF(B27="","",SUM(DHW!CJ29:CU29))</f>
        <v/>
      </c>
      <c r="H27" s="177" t="str">
        <f>IF(B27="","",'3 INPUT SAP DATA'!AO32*(1+IF(ISNUMBER(SEARCH("heat pump",'3 INPUT SAP DATA'!$AN32)),Data!$B$176,0)))</f>
        <v/>
      </c>
      <c r="I27" s="24" t="str">
        <f t="shared" si="0"/>
        <v/>
      </c>
      <c r="J27" s="24" t="str">
        <f>IF(B27="","",Appliances!V28)</f>
        <v/>
      </c>
      <c r="K27" s="24" t="str">
        <f>IF(B27="","",Cooking!C28)</f>
        <v/>
      </c>
      <c r="L27" s="24" t="str">
        <f>IF(B27="","",Lighting!C28)</f>
        <v/>
      </c>
      <c r="M27" s="24" t="str">
        <f>IF(B27="","",'3 INPUT SAP DATA'!AQ32)</f>
        <v/>
      </c>
      <c r="N27" s="24" t="str">
        <f t="shared" si="1"/>
        <v/>
      </c>
    </row>
    <row r="28" spans="2:14" ht="19.899999999999999" customHeight="1">
      <c r="B28" s="16" t="str">
        <f>IF('3 INPUT SAP DATA'!H33="","",'3 INPUT SAP DATA'!H33)</f>
        <v/>
      </c>
      <c r="C28" s="24" t="str">
        <f>IF(B28="","",SUM(SHD!FW29:GH29))</f>
        <v/>
      </c>
      <c r="D28" s="177" t="str">
        <f>IF(B28="","",'3 INPUT SAP DATA'!$AJ33*(1+IF(ISNUMBER(SEARCH("heat pump",'3 INPUT SAP DATA'!$AI33)),Data!$B$175,0)))</f>
        <v/>
      </c>
      <c r="E28" s="177" t="str">
        <f>IF(B28="","",'3 INPUT SAP DATA'!$AL33*(1+IF(ISNUMBER(SEARCH("heat pump",'3 INPUT SAP DATA'!$AI33)),Data!$B$175,0)))</f>
        <v/>
      </c>
      <c r="F28" s="175" t="str">
        <f>IF(B28="","",IF('3 INPUT SAP DATA'!$AM33&gt;0,((C28*(100%-'3 INPUT SAP DATA'!$AM33))/D28)+((C28*'3 INPUT SAP DATA'!$AM33)/E28),(C28*(100%-'3 INPUT SAP DATA'!$AM33))/D28))</f>
        <v/>
      </c>
      <c r="G28" s="24" t="str">
        <f>IF(B28="","",SUM(DHW!CJ30:CU30))</f>
        <v/>
      </c>
      <c r="H28" s="177" t="str">
        <f>IF(B28="","",'3 INPUT SAP DATA'!AO33*(1+IF(ISNUMBER(SEARCH("heat pump",'3 INPUT SAP DATA'!$AN33)),Data!$B$176,0)))</f>
        <v/>
      </c>
      <c r="I28" s="24" t="str">
        <f t="shared" si="0"/>
        <v/>
      </c>
      <c r="J28" s="24" t="str">
        <f>IF(B28="","",Appliances!V29)</f>
        <v/>
      </c>
      <c r="K28" s="24" t="str">
        <f>IF(B28="","",Cooking!C29)</f>
        <v/>
      </c>
      <c r="L28" s="24" t="str">
        <f>IF(B28="","",Lighting!C29)</f>
        <v/>
      </c>
      <c r="M28" s="24" t="str">
        <f>IF(B28="","",'3 INPUT SAP DATA'!AQ33)</f>
        <v/>
      </c>
      <c r="N28" s="24" t="str">
        <f t="shared" si="1"/>
        <v/>
      </c>
    </row>
    <row r="29" spans="2:14" ht="19.899999999999999" customHeight="1">
      <c r="B29" s="16" t="str">
        <f>IF('3 INPUT SAP DATA'!H34="","",'3 INPUT SAP DATA'!H34)</f>
        <v/>
      </c>
      <c r="C29" s="24" t="str">
        <f>IF(B29="","",SUM(SHD!FW30:GH30))</f>
        <v/>
      </c>
      <c r="D29" s="177" t="str">
        <f>IF(B29="","",'3 INPUT SAP DATA'!$AJ34*(1+IF(ISNUMBER(SEARCH("heat pump",'3 INPUT SAP DATA'!$AI34)),Data!$B$175,0)))</f>
        <v/>
      </c>
      <c r="E29" s="177" t="str">
        <f>IF(B29="","",'3 INPUT SAP DATA'!$AL34*(1+IF(ISNUMBER(SEARCH("heat pump",'3 INPUT SAP DATA'!$AI34)),Data!$B$175,0)))</f>
        <v/>
      </c>
      <c r="F29" s="175" t="str">
        <f>IF(B29="","",IF('3 INPUT SAP DATA'!$AM34&gt;0,((C29*(100%-'3 INPUT SAP DATA'!$AM34))/D29)+((C29*'3 INPUT SAP DATA'!$AM34)/E29),(C29*(100%-'3 INPUT SAP DATA'!$AM34))/D29))</f>
        <v/>
      </c>
      <c r="G29" s="24" t="str">
        <f>IF(B29="","",SUM(DHW!CJ31:CU31))</f>
        <v/>
      </c>
      <c r="H29" s="177" t="str">
        <f>IF(B29="","",'3 INPUT SAP DATA'!AO34*(1+IF(ISNUMBER(SEARCH("heat pump",'3 INPUT SAP DATA'!$AN34)),Data!$B$176,0)))</f>
        <v/>
      </c>
      <c r="I29" s="24" t="str">
        <f t="shared" si="0"/>
        <v/>
      </c>
      <c r="J29" s="24" t="str">
        <f>IF(B29="","",Appliances!V30)</f>
        <v/>
      </c>
      <c r="K29" s="24" t="str">
        <f>IF(B29="","",Cooking!C30)</f>
        <v/>
      </c>
      <c r="L29" s="24" t="str">
        <f>IF(B29="","",Lighting!C30)</f>
        <v/>
      </c>
      <c r="M29" s="24" t="str">
        <f>IF(B29="","",'3 INPUT SAP DATA'!AQ34)</f>
        <v/>
      </c>
      <c r="N29" s="24" t="str">
        <f t="shared" si="1"/>
        <v/>
      </c>
    </row>
    <row r="30" spans="2:14" ht="19.899999999999999" customHeight="1">
      <c r="B30" s="16" t="str">
        <f>IF('3 INPUT SAP DATA'!H35="","",'3 INPUT SAP DATA'!H35)</f>
        <v/>
      </c>
      <c r="C30" s="24" t="str">
        <f>IF(B30="","",SUM(SHD!FW31:GH31))</f>
        <v/>
      </c>
      <c r="D30" s="177" t="str">
        <f>IF(B30="","",'3 INPUT SAP DATA'!$AJ35*(1+IF(ISNUMBER(SEARCH("heat pump",'3 INPUT SAP DATA'!$AI35)),Data!$B$175,0)))</f>
        <v/>
      </c>
      <c r="E30" s="177" t="str">
        <f>IF(B30="","",'3 INPUT SAP DATA'!$AL35*(1+IF(ISNUMBER(SEARCH("heat pump",'3 INPUT SAP DATA'!$AI35)),Data!$B$175,0)))</f>
        <v/>
      </c>
      <c r="F30" s="175" t="str">
        <f>IF(B30="","",IF('3 INPUT SAP DATA'!$AM35&gt;0,((C30*(100%-'3 INPUT SAP DATA'!$AM35))/D30)+((C30*'3 INPUT SAP DATA'!$AM35)/E30),(C30*(100%-'3 INPUT SAP DATA'!$AM35))/D30))</f>
        <v/>
      </c>
      <c r="G30" s="24" t="str">
        <f>IF(B30="","",SUM(DHW!CJ32:CU32))</f>
        <v/>
      </c>
      <c r="H30" s="177" t="str">
        <f>IF(B30="","",'3 INPUT SAP DATA'!AO35*(1+IF(ISNUMBER(SEARCH("heat pump",'3 INPUT SAP DATA'!$AN35)),Data!$B$176,0)))</f>
        <v/>
      </c>
      <c r="I30" s="24" t="str">
        <f t="shared" si="0"/>
        <v/>
      </c>
      <c r="J30" s="24" t="str">
        <f>IF(B30="","",Appliances!V31)</f>
        <v/>
      </c>
      <c r="K30" s="24" t="str">
        <f>IF(B30="","",Cooking!C31)</f>
        <v/>
      </c>
      <c r="L30" s="24" t="str">
        <f>IF(B30="","",Lighting!C31)</f>
        <v/>
      </c>
      <c r="M30" s="24" t="str">
        <f>IF(B30="","",'3 INPUT SAP DATA'!AQ35)</f>
        <v/>
      </c>
      <c r="N30" s="24" t="str">
        <f t="shared" si="1"/>
        <v/>
      </c>
    </row>
    <row r="31" spans="2:14" ht="19.899999999999999" customHeight="1">
      <c r="B31" s="16" t="str">
        <f>IF('3 INPUT SAP DATA'!H36="","",'3 INPUT SAP DATA'!H36)</f>
        <v/>
      </c>
      <c r="C31" s="24" t="str">
        <f>IF(B31="","",SUM(SHD!FW32:GH32))</f>
        <v/>
      </c>
      <c r="D31" s="177" t="str">
        <f>IF(B31="","",'3 INPUT SAP DATA'!$AJ36*(1+IF(ISNUMBER(SEARCH("heat pump",'3 INPUT SAP DATA'!$AI36)),Data!$B$175,0)))</f>
        <v/>
      </c>
      <c r="E31" s="177" t="str">
        <f>IF(B31="","",'3 INPUT SAP DATA'!$AL36*(1+IF(ISNUMBER(SEARCH("heat pump",'3 INPUT SAP DATA'!$AI36)),Data!$B$175,0)))</f>
        <v/>
      </c>
      <c r="F31" s="175" t="str">
        <f>IF(B31="","",IF('3 INPUT SAP DATA'!$AM36&gt;0,((C31*(100%-'3 INPUT SAP DATA'!$AM36))/D31)+((C31*'3 INPUT SAP DATA'!$AM36)/E31),(C31*(100%-'3 INPUT SAP DATA'!$AM36))/D31))</f>
        <v/>
      </c>
      <c r="G31" s="24" t="str">
        <f>IF(B31="","",SUM(DHW!CJ33:CU33))</f>
        <v/>
      </c>
      <c r="H31" s="177" t="str">
        <f>IF(B31="","",'3 INPUT SAP DATA'!AO36*(1+IF(ISNUMBER(SEARCH("heat pump",'3 INPUT SAP DATA'!$AN36)),Data!$B$176,0)))</f>
        <v/>
      </c>
      <c r="I31" s="24" t="str">
        <f t="shared" si="0"/>
        <v/>
      </c>
      <c r="J31" s="24" t="str">
        <f>IF(B31="","",Appliances!V32)</f>
        <v/>
      </c>
      <c r="K31" s="24" t="str">
        <f>IF(B31="","",Cooking!C32)</f>
        <v/>
      </c>
      <c r="L31" s="24" t="str">
        <f>IF(B31="","",Lighting!C32)</f>
        <v/>
      </c>
      <c r="M31" s="24" t="str">
        <f>IF(B31="","",'3 INPUT SAP DATA'!AQ36)</f>
        <v/>
      </c>
      <c r="N31" s="24" t="str">
        <f t="shared" si="1"/>
        <v/>
      </c>
    </row>
    <row r="32" spans="2:14" ht="19.899999999999999" customHeight="1">
      <c r="B32" s="16" t="str">
        <f>IF('3 INPUT SAP DATA'!H37="","",'3 INPUT SAP DATA'!H37)</f>
        <v/>
      </c>
      <c r="C32" s="24" t="str">
        <f>IF(B32="","",SUM(SHD!FW33:GH33))</f>
        <v/>
      </c>
      <c r="D32" s="177" t="str">
        <f>IF(B32="","",'3 INPUT SAP DATA'!$AJ37*(1+IF(ISNUMBER(SEARCH("heat pump",'3 INPUT SAP DATA'!$AI37)),Data!$B$175,0)))</f>
        <v/>
      </c>
      <c r="E32" s="177" t="str">
        <f>IF(B32="","",'3 INPUT SAP DATA'!$AL37*(1+IF(ISNUMBER(SEARCH("heat pump",'3 INPUT SAP DATA'!$AI37)),Data!$B$175,0)))</f>
        <v/>
      </c>
      <c r="F32" s="175" t="str">
        <f>IF(B32="","",IF('3 INPUT SAP DATA'!$AM37&gt;0,((C32*(100%-'3 INPUT SAP DATA'!$AM37))/D32)+((C32*'3 INPUT SAP DATA'!$AM37)/E32),(C32*(100%-'3 INPUT SAP DATA'!$AM37))/D32))</f>
        <v/>
      </c>
      <c r="G32" s="24" t="str">
        <f>IF(B32="","",SUM(DHW!CJ34:CU34))</f>
        <v/>
      </c>
      <c r="H32" s="177" t="str">
        <f>IF(B32="","",'3 INPUT SAP DATA'!AO37*(1+IF(ISNUMBER(SEARCH("heat pump",'3 INPUT SAP DATA'!$AN37)),Data!$B$176,0)))</f>
        <v/>
      </c>
      <c r="I32" s="24" t="str">
        <f t="shared" si="0"/>
        <v/>
      </c>
      <c r="J32" s="24" t="str">
        <f>IF(B32="","",Appliances!V33)</f>
        <v/>
      </c>
      <c r="K32" s="24" t="str">
        <f>IF(B32="","",Cooking!C33)</f>
        <v/>
      </c>
      <c r="L32" s="24" t="str">
        <f>IF(B32="","",Lighting!C33)</f>
        <v/>
      </c>
      <c r="M32" s="24" t="str">
        <f>IF(B32="","",'3 INPUT SAP DATA'!AQ37)</f>
        <v/>
      </c>
      <c r="N32" s="24" t="str">
        <f t="shared" si="1"/>
        <v/>
      </c>
    </row>
    <row r="33" spans="2:14" ht="19.899999999999999" customHeight="1">
      <c r="B33" s="16" t="str">
        <f>IF('3 INPUT SAP DATA'!H38="","",'3 INPUT SAP DATA'!H38)</f>
        <v/>
      </c>
      <c r="C33" s="24" t="str">
        <f>IF(B33="","",SUM(SHD!FW34:GH34))</f>
        <v/>
      </c>
      <c r="D33" s="177" t="str">
        <f>IF(B33="","",'3 INPUT SAP DATA'!$AJ38*(1+IF(ISNUMBER(SEARCH("heat pump",'3 INPUT SAP DATA'!$AI38)),Data!$B$175,0)))</f>
        <v/>
      </c>
      <c r="E33" s="177" t="str">
        <f>IF(B33="","",'3 INPUT SAP DATA'!$AL38*(1+IF(ISNUMBER(SEARCH("heat pump",'3 INPUT SAP DATA'!$AI38)),Data!$B$175,0)))</f>
        <v/>
      </c>
      <c r="F33" s="175" t="str">
        <f>IF(B33="","",IF('3 INPUT SAP DATA'!$AM38&gt;0,((C33*(100%-'3 INPUT SAP DATA'!$AM38))/D33)+((C33*'3 INPUT SAP DATA'!$AM38)/E33),(C33*(100%-'3 INPUT SAP DATA'!$AM38))/D33))</f>
        <v/>
      </c>
      <c r="G33" s="24" t="str">
        <f>IF(B33="","",SUM(DHW!CJ35:CU35))</f>
        <v/>
      </c>
      <c r="H33" s="177" t="str">
        <f>IF(B33="","",'3 INPUT SAP DATA'!AO38*(1+IF(ISNUMBER(SEARCH("heat pump",'3 INPUT SAP DATA'!$AN38)),Data!$B$176,0)))</f>
        <v/>
      </c>
      <c r="I33" s="24" t="str">
        <f t="shared" si="0"/>
        <v/>
      </c>
      <c r="J33" s="24" t="str">
        <f>IF(B33="","",Appliances!V34)</f>
        <v/>
      </c>
      <c r="K33" s="24" t="str">
        <f>IF(B33="","",Cooking!C34)</f>
        <v/>
      </c>
      <c r="L33" s="24" t="str">
        <f>IF(B33="","",Lighting!C34)</f>
        <v/>
      </c>
      <c r="M33" s="24" t="str">
        <f>IF(B33="","",'3 INPUT SAP DATA'!AQ38)</f>
        <v/>
      </c>
      <c r="N33" s="24" t="str">
        <f t="shared" si="1"/>
        <v/>
      </c>
    </row>
    <row r="34" spans="2:14" ht="19.899999999999999" customHeight="1">
      <c r="B34" s="16" t="str">
        <f>IF('3 INPUT SAP DATA'!H39="","",'3 INPUT SAP DATA'!H39)</f>
        <v/>
      </c>
      <c r="C34" s="24" t="str">
        <f>IF(B34="","",SUM(SHD!FW35:GH35))</f>
        <v/>
      </c>
      <c r="D34" s="177" t="str">
        <f>IF(B34="","",'3 INPUT SAP DATA'!$AJ39*(1+IF(ISNUMBER(SEARCH("heat pump",'3 INPUT SAP DATA'!$AI39)),Data!$B$175,0)))</f>
        <v/>
      </c>
      <c r="E34" s="177" t="str">
        <f>IF(B34="","",'3 INPUT SAP DATA'!$AL39*(1+IF(ISNUMBER(SEARCH("heat pump",'3 INPUT SAP DATA'!$AI39)),Data!$B$175,0)))</f>
        <v/>
      </c>
      <c r="F34" s="175" t="str">
        <f>IF(B34="","",IF('3 INPUT SAP DATA'!$AM39&gt;0,((C34*(100%-'3 INPUT SAP DATA'!$AM39))/D34)+((C34*'3 INPUT SAP DATA'!$AM39)/E34),(C34*(100%-'3 INPUT SAP DATA'!$AM39))/D34))</f>
        <v/>
      </c>
      <c r="G34" s="24" t="str">
        <f>IF(B34="","",SUM(DHW!CJ36:CU36))</f>
        <v/>
      </c>
      <c r="H34" s="177" t="str">
        <f>IF(B34="","",'3 INPUT SAP DATA'!AO39*(1+IF(ISNUMBER(SEARCH("heat pump",'3 INPUT SAP DATA'!$AN39)),Data!$B$176,0)))</f>
        <v/>
      </c>
      <c r="I34" s="24" t="str">
        <f t="shared" si="0"/>
        <v/>
      </c>
      <c r="J34" s="24" t="str">
        <f>IF(B34="","",Appliances!V35)</f>
        <v/>
      </c>
      <c r="K34" s="24" t="str">
        <f>IF(B34="","",Cooking!C35)</f>
        <v/>
      </c>
      <c r="L34" s="24" t="str">
        <f>IF(B34="","",Lighting!C35)</f>
        <v/>
      </c>
      <c r="M34" s="24" t="str">
        <f>IF(B34="","",'3 INPUT SAP DATA'!AQ39)</f>
        <v/>
      </c>
      <c r="N34" s="24" t="str">
        <f t="shared" si="1"/>
        <v/>
      </c>
    </row>
    <row r="35" spans="2:14" ht="19.899999999999999" customHeight="1">
      <c r="B35" s="16" t="str">
        <f>IF('3 INPUT SAP DATA'!H40="","",'3 INPUT SAP DATA'!H40)</f>
        <v/>
      </c>
      <c r="C35" s="24" t="str">
        <f>IF(B35="","",SUM(SHD!FW36:GH36))</f>
        <v/>
      </c>
      <c r="D35" s="177" t="str">
        <f>IF(B35="","",'3 INPUT SAP DATA'!$AJ40*(1+IF(ISNUMBER(SEARCH("heat pump",'3 INPUT SAP DATA'!$AI40)),Data!$B$175,0)))</f>
        <v/>
      </c>
      <c r="E35" s="177" t="str">
        <f>IF(B35="","",'3 INPUT SAP DATA'!$AL40*(1+IF(ISNUMBER(SEARCH("heat pump",'3 INPUT SAP DATA'!$AI40)),Data!$B$175,0)))</f>
        <v/>
      </c>
      <c r="F35" s="175" t="str">
        <f>IF(B35="","",IF('3 INPUT SAP DATA'!$AM40&gt;0,((C35*(100%-'3 INPUT SAP DATA'!$AM40))/D35)+((C35*'3 INPUT SAP DATA'!$AM40)/E35),(C35*(100%-'3 INPUT SAP DATA'!$AM40))/D35))</f>
        <v/>
      </c>
      <c r="G35" s="24" t="str">
        <f>IF(B35="","",SUM(DHW!CJ37:CU37))</f>
        <v/>
      </c>
      <c r="H35" s="177" t="str">
        <f>IF(B35="","",'3 INPUT SAP DATA'!AO40*(1+IF(ISNUMBER(SEARCH("heat pump",'3 INPUT SAP DATA'!$AN40)),Data!$B$176,0)))</f>
        <v/>
      </c>
      <c r="I35" s="24" t="str">
        <f t="shared" si="0"/>
        <v/>
      </c>
      <c r="J35" s="24" t="str">
        <f>IF(B35="","",Appliances!V36)</f>
        <v/>
      </c>
      <c r="K35" s="24" t="str">
        <f>IF(B35="","",Cooking!C36)</f>
        <v/>
      </c>
      <c r="L35" s="24" t="str">
        <f>IF(B35="","",Lighting!C36)</f>
        <v/>
      </c>
      <c r="M35" s="24" t="str">
        <f>IF(B35="","",'3 INPUT SAP DATA'!AQ40)</f>
        <v/>
      </c>
      <c r="N35" s="24" t="str">
        <f t="shared" si="1"/>
        <v/>
      </c>
    </row>
    <row r="36" spans="2:14" ht="19.899999999999999" customHeight="1">
      <c r="B36" s="16" t="str">
        <f>IF('3 INPUT SAP DATA'!H41="","",'3 INPUT SAP DATA'!H41)</f>
        <v/>
      </c>
      <c r="C36" s="24" t="str">
        <f>IF(B36="","",SUM(SHD!FW37:GH37))</f>
        <v/>
      </c>
      <c r="D36" s="177" t="str">
        <f>IF(B36="","",'3 INPUT SAP DATA'!$AJ41*(1+IF(ISNUMBER(SEARCH("heat pump",'3 INPUT SAP DATA'!$AI41)),Data!$B$175,0)))</f>
        <v/>
      </c>
      <c r="E36" s="177" t="str">
        <f>IF(B36="","",'3 INPUT SAP DATA'!$AL41*(1+IF(ISNUMBER(SEARCH("heat pump",'3 INPUT SAP DATA'!$AI41)),Data!$B$175,0)))</f>
        <v/>
      </c>
      <c r="F36" s="175" t="str">
        <f>IF(B36="","",IF('3 INPUT SAP DATA'!$AM41&gt;0,((C36*(100%-'3 INPUT SAP DATA'!$AM41))/D36)+((C36*'3 INPUT SAP DATA'!$AM41)/E36),(C36*(100%-'3 INPUT SAP DATA'!$AM41))/D36))</f>
        <v/>
      </c>
      <c r="G36" s="24" t="str">
        <f>IF(B36="","",SUM(DHW!CJ38:CU38))</f>
        <v/>
      </c>
      <c r="H36" s="177" t="str">
        <f>IF(B36="","",'3 INPUT SAP DATA'!AO41*(1+IF(ISNUMBER(SEARCH("heat pump",'3 INPUT SAP DATA'!$AN41)),Data!$B$176,0)))</f>
        <v/>
      </c>
      <c r="I36" s="24" t="str">
        <f t="shared" si="0"/>
        <v/>
      </c>
      <c r="J36" s="24" t="str">
        <f>IF(B36="","",Appliances!V37)</f>
        <v/>
      </c>
      <c r="K36" s="24" t="str">
        <f>IF(B36="","",Cooking!C37)</f>
        <v/>
      </c>
      <c r="L36" s="24" t="str">
        <f>IF(B36="","",Lighting!C37)</f>
        <v/>
      </c>
      <c r="M36" s="24" t="str">
        <f>IF(B36="","",'3 INPUT SAP DATA'!AQ41)</f>
        <v/>
      </c>
      <c r="N36" s="24" t="str">
        <f t="shared" si="1"/>
        <v/>
      </c>
    </row>
    <row r="37" spans="2:14" ht="19.899999999999999" customHeight="1">
      <c r="B37" s="16" t="str">
        <f>IF('3 INPUT SAP DATA'!H42="","",'3 INPUT SAP DATA'!H42)</f>
        <v/>
      </c>
      <c r="C37" s="24" t="str">
        <f>IF(B37="","",SUM(SHD!FW38:GH38))</f>
        <v/>
      </c>
      <c r="D37" s="177" t="str">
        <f>IF(B37="","",'3 INPUT SAP DATA'!$AJ42*(1+IF(ISNUMBER(SEARCH("heat pump",'3 INPUT SAP DATA'!$AI42)),Data!$B$175,0)))</f>
        <v/>
      </c>
      <c r="E37" s="177" t="str">
        <f>IF(B37="","",'3 INPUT SAP DATA'!$AL42*(1+IF(ISNUMBER(SEARCH("heat pump",'3 INPUT SAP DATA'!$AI42)),Data!$B$175,0)))</f>
        <v/>
      </c>
      <c r="F37" s="175" t="str">
        <f>IF(B37="","",IF('3 INPUT SAP DATA'!$AM42&gt;0,((C37*(100%-'3 INPUT SAP DATA'!$AM42))/D37)+((C37*'3 INPUT SAP DATA'!$AM42)/E37),(C37*(100%-'3 INPUT SAP DATA'!$AM42))/D37))</f>
        <v/>
      </c>
      <c r="G37" s="24" t="str">
        <f>IF(B37="","",SUM(DHW!CJ39:CU39))</f>
        <v/>
      </c>
      <c r="H37" s="177" t="str">
        <f>IF(B37="","",'3 INPUT SAP DATA'!AO42*(1+IF(ISNUMBER(SEARCH("heat pump",'3 INPUT SAP DATA'!$AN42)),Data!$B$176,0)))</f>
        <v/>
      </c>
      <c r="I37" s="24" t="str">
        <f t="shared" si="0"/>
        <v/>
      </c>
      <c r="J37" s="24" t="str">
        <f>IF(B37="","",Appliances!V38)</f>
        <v/>
      </c>
      <c r="K37" s="24" t="str">
        <f>IF(B37="","",Cooking!C38)</f>
        <v/>
      </c>
      <c r="L37" s="24" t="str">
        <f>IF(B37="","",Lighting!C38)</f>
        <v/>
      </c>
      <c r="M37" s="24" t="str">
        <f>IF(B37="","",'3 INPUT SAP DATA'!AQ42)</f>
        <v/>
      </c>
      <c r="N37" s="24" t="str">
        <f t="shared" si="1"/>
        <v/>
      </c>
    </row>
    <row r="38" spans="2:14" ht="19.899999999999999" customHeight="1">
      <c r="B38" s="16" t="str">
        <f>IF('3 INPUT SAP DATA'!H43="","",'3 INPUT SAP DATA'!H43)</f>
        <v/>
      </c>
      <c r="C38" s="24" t="str">
        <f>IF(B38="","",SUM(SHD!FW39:GH39))</f>
        <v/>
      </c>
      <c r="D38" s="177" t="str">
        <f>IF(B38="","",'3 INPUT SAP DATA'!$AJ43*(1+IF(ISNUMBER(SEARCH("heat pump",'3 INPUT SAP DATA'!$AI43)),Data!$B$175,0)))</f>
        <v/>
      </c>
      <c r="E38" s="177" t="str">
        <f>IF(B38="","",'3 INPUT SAP DATA'!$AL43*(1+IF(ISNUMBER(SEARCH("heat pump",'3 INPUT SAP DATA'!$AI43)),Data!$B$175,0)))</f>
        <v/>
      </c>
      <c r="F38" s="175" t="str">
        <f>IF(B38="","",IF('3 INPUT SAP DATA'!$AM43&gt;0,((C38*(100%-'3 INPUT SAP DATA'!$AM43))/D38)+((C38*'3 INPUT SAP DATA'!$AM43)/E38),(C38*(100%-'3 INPUT SAP DATA'!$AM43))/D38))</f>
        <v/>
      </c>
      <c r="G38" s="24" t="str">
        <f>IF(B38="","",SUM(DHW!CJ40:CU40))</f>
        <v/>
      </c>
      <c r="H38" s="177" t="str">
        <f>IF(B38="","",'3 INPUT SAP DATA'!AO43*(1+IF(ISNUMBER(SEARCH("heat pump",'3 INPUT SAP DATA'!$AN43)),Data!$B$176,0)))</f>
        <v/>
      </c>
      <c r="I38" s="24" t="str">
        <f t="shared" si="0"/>
        <v/>
      </c>
      <c r="J38" s="24" t="str">
        <f>IF(B38="","",Appliances!V39)</f>
        <v/>
      </c>
      <c r="K38" s="24" t="str">
        <f>IF(B38="","",Cooking!C39)</f>
        <v/>
      </c>
      <c r="L38" s="24" t="str">
        <f>IF(B38="","",Lighting!C39)</f>
        <v/>
      </c>
      <c r="M38" s="24" t="str">
        <f>IF(B38="","",'3 INPUT SAP DATA'!AQ43)</f>
        <v/>
      </c>
      <c r="N38" s="24" t="str">
        <f t="shared" si="1"/>
        <v/>
      </c>
    </row>
    <row r="39" spans="2:14" ht="19.899999999999999" customHeight="1">
      <c r="B39" s="16" t="str">
        <f>IF('3 INPUT SAP DATA'!H44="","",'3 INPUT SAP DATA'!H44)</f>
        <v/>
      </c>
      <c r="C39" s="24" t="str">
        <f>IF(B39="","",SUM(SHD!FW40:GH40))</f>
        <v/>
      </c>
      <c r="D39" s="177" t="str">
        <f>IF(B39="","",'3 INPUT SAP DATA'!$AJ44*(1+IF(ISNUMBER(SEARCH("heat pump",'3 INPUT SAP DATA'!$AI44)),Data!$B$175,0)))</f>
        <v/>
      </c>
      <c r="E39" s="177" t="str">
        <f>IF(B39="","",'3 INPUT SAP DATA'!$AL44*(1+IF(ISNUMBER(SEARCH("heat pump",'3 INPUT SAP DATA'!$AI44)),Data!$B$175,0)))</f>
        <v/>
      </c>
      <c r="F39" s="175" t="str">
        <f>IF(B39="","",IF('3 INPUT SAP DATA'!$AM44&gt;0,((C39*(100%-'3 INPUT SAP DATA'!$AM44))/D39)+((C39*'3 INPUT SAP DATA'!$AM44)/E39),(C39*(100%-'3 INPUT SAP DATA'!$AM44))/D39))</f>
        <v/>
      </c>
      <c r="G39" s="24" t="str">
        <f>IF(B39="","",SUM(DHW!CJ41:CU41))</f>
        <v/>
      </c>
      <c r="H39" s="177" t="str">
        <f>IF(B39="","",'3 INPUT SAP DATA'!AO44*(1+IF(ISNUMBER(SEARCH("heat pump",'3 INPUT SAP DATA'!$AN44)),Data!$B$176,0)))</f>
        <v/>
      </c>
      <c r="I39" s="24" t="str">
        <f t="shared" si="0"/>
        <v/>
      </c>
      <c r="J39" s="24" t="str">
        <f>IF(B39="","",Appliances!V40)</f>
        <v/>
      </c>
      <c r="K39" s="24" t="str">
        <f>IF(B39="","",Cooking!C40)</f>
        <v/>
      </c>
      <c r="L39" s="24" t="str">
        <f>IF(B39="","",Lighting!C40)</f>
        <v/>
      </c>
      <c r="M39" s="24" t="str">
        <f>IF(B39="","",'3 INPUT SAP DATA'!AQ44)</f>
        <v/>
      </c>
      <c r="N39" s="24" t="str">
        <f t="shared" si="1"/>
        <v/>
      </c>
    </row>
    <row r="40" spans="2:14" ht="19.899999999999999" customHeight="1">
      <c r="B40" s="16" t="str">
        <f>IF('3 INPUT SAP DATA'!H45="","",'3 INPUT SAP DATA'!H45)</f>
        <v/>
      </c>
      <c r="C40" s="24" t="str">
        <f>IF(B40="","",SUM(SHD!FW41:GH41))</f>
        <v/>
      </c>
      <c r="D40" s="177" t="str">
        <f>IF(B40="","",'3 INPUT SAP DATA'!$AJ45*(1+IF(ISNUMBER(SEARCH("heat pump",'3 INPUT SAP DATA'!$AI45)),Data!$B$175,0)))</f>
        <v/>
      </c>
      <c r="E40" s="177" t="str">
        <f>IF(B40="","",'3 INPUT SAP DATA'!$AL45*(1+IF(ISNUMBER(SEARCH("heat pump",'3 INPUT SAP DATA'!$AI45)),Data!$B$175,0)))</f>
        <v/>
      </c>
      <c r="F40" s="175" t="str">
        <f>IF(B40="","",IF('3 INPUT SAP DATA'!$AM45&gt;0,((C40*(100%-'3 INPUT SAP DATA'!$AM45))/D40)+((C40*'3 INPUT SAP DATA'!$AM45)/E40),(C40*(100%-'3 INPUT SAP DATA'!$AM45))/D40))</f>
        <v/>
      </c>
      <c r="G40" s="24" t="str">
        <f>IF(B40="","",SUM(DHW!CJ42:CU42))</f>
        <v/>
      </c>
      <c r="H40" s="177" t="str">
        <f>IF(B40="","",'3 INPUT SAP DATA'!AO45*(1+IF(ISNUMBER(SEARCH("heat pump",'3 INPUT SAP DATA'!$AN45)),Data!$B$176,0)))</f>
        <v/>
      </c>
      <c r="I40" s="24" t="str">
        <f t="shared" ref="I40:I71" si="2">IF(B40="","",G40/H40)</f>
        <v/>
      </c>
      <c r="J40" s="24" t="str">
        <f>IF(B40="","",Appliances!V41)</f>
        <v/>
      </c>
      <c r="K40" s="24" t="str">
        <f>IF(B40="","",Cooking!C41)</f>
        <v/>
      </c>
      <c r="L40" s="24" t="str">
        <f>IF(B40="","",Lighting!C41)</f>
        <v/>
      </c>
      <c r="M40" s="24" t="str">
        <f>IF(B40="","",'3 INPUT SAP DATA'!AQ45)</f>
        <v/>
      </c>
      <c r="N40" s="24" t="str">
        <f t="shared" ref="N40:N71" si="3">IF(B40="","",F40+I40+J40+K40+L40+M40)</f>
        <v/>
      </c>
    </row>
    <row r="41" spans="2:14" ht="19.899999999999999" customHeight="1">
      <c r="B41" s="16" t="str">
        <f>IF('3 INPUT SAP DATA'!H46="","",'3 INPUT SAP DATA'!H46)</f>
        <v/>
      </c>
      <c r="C41" s="24" t="str">
        <f>IF(B41="","",SUM(SHD!FW42:GH42))</f>
        <v/>
      </c>
      <c r="D41" s="177" t="str">
        <f>IF(B41="","",'3 INPUT SAP DATA'!$AJ46*(1+IF(ISNUMBER(SEARCH("heat pump",'3 INPUT SAP DATA'!$AI46)),Data!$B$175,0)))</f>
        <v/>
      </c>
      <c r="E41" s="177" t="str">
        <f>IF(B41="","",'3 INPUT SAP DATA'!$AL46*(1+IF(ISNUMBER(SEARCH("heat pump",'3 INPUT SAP DATA'!$AI46)),Data!$B$175,0)))</f>
        <v/>
      </c>
      <c r="F41" s="175" t="str">
        <f>IF(B41="","",IF('3 INPUT SAP DATA'!$AM46&gt;0,((C41*(100%-'3 INPUT SAP DATA'!$AM46))/D41)+((C41*'3 INPUT SAP DATA'!$AM46)/E41),(C41*(100%-'3 INPUT SAP DATA'!$AM46))/D41))</f>
        <v/>
      </c>
      <c r="G41" s="24" t="str">
        <f>IF(B41="","",SUM(DHW!CJ43:CU43))</f>
        <v/>
      </c>
      <c r="H41" s="177" t="str">
        <f>IF(B41="","",'3 INPUT SAP DATA'!AO46*(1+IF(ISNUMBER(SEARCH("heat pump",'3 INPUT SAP DATA'!$AN46)),Data!$B$176,0)))</f>
        <v/>
      </c>
      <c r="I41" s="24" t="str">
        <f t="shared" si="2"/>
        <v/>
      </c>
      <c r="J41" s="24" t="str">
        <f>IF(B41="","",Appliances!V42)</f>
        <v/>
      </c>
      <c r="K41" s="24" t="str">
        <f>IF(B41="","",Cooking!C42)</f>
        <v/>
      </c>
      <c r="L41" s="24" t="str">
        <f>IF(B41="","",Lighting!C42)</f>
        <v/>
      </c>
      <c r="M41" s="24" t="str">
        <f>IF(B41="","",'3 INPUT SAP DATA'!AQ46)</f>
        <v/>
      </c>
      <c r="N41" s="24" t="str">
        <f t="shared" si="3"/>
        <v/>
      </c>
    </row>
    <row r="42" spans="2:14" ht="19.899999999999999" customHeight="1">
      <c r="B42" s="16" t="str">
        <f>IF('3 INPUT SAP DATA'!H47="","",'3 INPUT SAP DATA'!H47)</f>
        <v/>
      </c>
      <c r="C42" s="24" t="str">
        <f>IF(B42="","",SUM(SHD!FW43:GH43))</f>
        <v/>
      </c>
      <c r="D42" s="177" t="str">
        <f>IF(B42="","",'3 INPUT SAP DATA'!$AJ47*(1+IF(ISNUMBER(SEARCH("heat pump",'3 INPUT SAP DATA'!$AI47)),Data!$B$175,0)))</f>
        <v/>
      </c>
      <c r="E42" s="177" t="str">
        <f>IF(B42="","",'3 INPUT SAP DATA'!$AL47*(1+IF(ISNUMBER(SEARCH("heat pump",'3 INPUT SAP DATA'!$AI47)),Data!$B$175,0)))</f>
        <v/>
      </c>
      <c r="F42" s="175" t="str">
        <f>IF(B42="","",IF('3 INPUT SAP DATA'!$AM47&gt;0,((C42*(100%-'3 INPUT SAP DATA'!$AM47))/D42)+((C42*'3 INPUT SAP DATA'!$AM47)/E42),(C42*(100%-'3 INPUT SAP DATA'!$AM47))/D42))</f>
        <v/>
      </c>
      <c r="G42" s="24" t="str">
        <f>IF(B42="","",SUM(DHW!CJ44:CU44))</f>
        <v/>
      </c>
      <c r="H42" s="177" t="str">
        <f>IF(B42="","",'3 INPUT SAP DATA'!AO47*(1+IF(ISNUMBER(SEARCH("heat pump",'3 INPUT SAP DATA'!$AN47)),Data!$B$176,0)))</f>
        <v/>
      </c>
      <c r="I42" s="24" t="str">
        <f t="shared" si="2"/>
        <v/>
      </c>
      <c r="J42" s="24" t="str">
        <f>IF(B42="","",Appliances!V43)</f>
        <v/>
      </c>
      <c r="K42" s="24" t="str">
        <f>IF(B42="","",Cooking!C43)</f>
        <v/>
      </c>
      <c r="L42" s="24" t="str">
        <f>IF(B42="","",Lighting!C43)</f>
        <v/>
      </c>
      <c r="M42" s="24" t="str">
        <f>IF(B42="","",'3 INPUT SAP DATA'!AQ47)</f>
        <v/>
      </c>
      <c r="N42" s="24" t="str">
        <f t="shared" si="3"/>
        <v/>
      </c>
    </row>
    <row r="43" spans="2:14" ht="19.899999999999999" customHeight="1">
      <c r="B43" s="16" t="str">
        <f>IF('3 INPUT SAP DATA'!H48="","",'3 INPUT SAP DATA'!H48)</f>
        <v/>
      </c>
      <c r="C43" s="24" t="str">
        <f>IF(B43="","",SUM(SHD!FW44:GH44))</f>
        <v/>
      </c>
      <c r="D43" s="177" t="str">
        <f>IF(B43="","",'3 INPUT SAP DATA'!$AJ48*(1+IF(ISNUMBER(SEARCH("heat pump",'3 INPUT SAP DATA'!$AI48)),Data!$B$175,0)))</f>
        <v/>
      </c>
      <c r="E43" s="177" t="str">
        <f>IF(B43="","",'3 INPUT SAP DATA'!$AL48*(1+IF(ISNUMBER(SEARCH("heat pump",'3 INPUT SAP DATA'!$AI48)),Data!$B$175,0)))</f>
        <v/>
      </c>
      <c r="F43" s="175" t="str">
        <f>IF(B43="","",IF('3 INPUT SAP DATA'!$AM48&gt;0,((C43*(100%-'3 INPUT SAP DATA'!$AM48))/D43)+((C43*'3 INPUT SAP DATA'!$AM48)/E43),(C43*(100%-'3 INPUT SAP DATA'!$AM48))/D43))</f>
        <v/>
      </c>
      <c r="G43" s="24" t="str">
        <f>IF(B43="","",SUM(DHW!CJ45:CU45))</f>
        <v/>
      </c>
      <c r="H43" s="177" t="str">
        <f>IF(B43="","",'3 INPUT SAP DATA'!AO48*(1+IF(ISNUMBER(SEARCH("heat pump",'3 INPUT SAP DATA'!$AN48)),Data!$B$176,0)))</f>
        <v/>
      </c>
      <c r="I43" s="24" t="str">
        <f t="shared" si="2"/>
        <v/>
      </c>
      <c r="J43" s="24" t="str">
        <f>IF(B43="","",Appliances!V44)</f>
        <v/>
      </c>
      <c r="K43" s="24" t="str">
        <f>IF(B43="","",Cooking!C44)</f>
        <v/>
      </c>
      <c r="L43" s="24" t="str">
        <f>IF(B43="","",Lighting!C44)</f>
        <v/>
      </c>
      <c r="M43" s="24" t="str">
        <f>IF(B43="","",'3 INPUT SAP DATA'!AQ48)</f>
        <v/>
      </c>
      <c r="N43" s="24" t="str">
        <f t="shared" si="3"/>
        <v/>
      </c>
    </row>
    <row r="44" spans="2:14" ht="19.899999999999999" customHeight="1">
      <c r="B44" s="16" t="str">
        <f>IF('3 INPUT SAP DATA'!H49="","",'3 INPUT SAP DATA'!H49)</f>
        <v/>
      </c>
      <c r="C44" s="24" t="str">
        <f>IF(B44="","",SUM(SHD!FW45:GH45))</f>
        <v/>
      </c>
      <c r="D44" s="177" t="str">
        <f>IF(B44="","",'3 INPUT SAP DATA'!$AJ49*(1+IF(ISNUMBER(SEARCH("heat pump",'3 INPUT SAP DATA'!$AI49)),Data!$B$175,0)))</f>
        <v/>
      </c>
      <c r="E44" s="177" t="str">
        <f>IF(B44="","",'3 INPUT SAP DATA'!$AL49*(1+IF(ISNUMBER(SEARCH("heat pump",'3 INPUT SAP DATA'!$AI49)),Data!$B$175,0)))</f>
        <v/>
      </c>
      <c r="F44" s="175" t="str">
        <f>IF(B44="","",IF('3 INPUT SAP DATA'!$AM49&gt;0,((C44*(100%-'3 INPUT SAP DATA'!$AM49))/D44)+((C44*'3 INPUT SAP DATA'!$AM49)/E44),(C44*(100%-'3 INPUT SAP DATA'!$AM49))/D44))</f>
        <v/>
      </c>
      <c r="G44" s="24" t="str">
        <f>IF(B44="","",SUM(DHW!CJ46:CU46))</f>
        <v/>
      </c>
      <c r="H44" s="177" t="str">
        <f>IF(B44="","",'3 INPUT SAP DATA'!AO49*(1+IF(ISNUMBER(SEARCH("heat pump",'3 INPUT SAP DATA'!$AN49)),Data!$B$176,0)))</f>
        <v/>
      </c>
      <c r="I44" s="24" t="str">
        <f t="shared" si="2"/>
        <v/>
      </c>
      <c r="J44" s="24" t="str">
        <f>IF(B44="","",Appliances!V45)</f>
        <v/>
      </c>
      <c r="K44" s="24" t="str">
        <f>IF(B44="","",Cooking!C45)</f>
        <v/>
      </c>
      <c r="L44" s="24" t="str">
        <f>IF(B44="","",Lighting!C45)</f>
        <v/>
      </c>
      <c r="M44" s="24" t="str">
        <f>IF(B44="","",'3 INPUT SAP DATA'!AQ49)</f>
        <v/>
      </c>
      <c r="N44" s="24" t="str">
        <f t="shared" si="3"/>
        <v/>
      </c>
    </row>
    <row r="45" spans="2:14" ht="19.899999999999999" customHeight="1">
      <c r="B45" s="16" t="str">
        <f>IF('3 INPUT SAP DATA'!H50="","",'3 INPUT SAP DATA'!H50)</f>
        <v/>
      </c>
      <c r="C45" s="24" t="str">
        <f>IF(B45="","",SUM(SHD!FW46:GH46))</f>
        <v/>
      </c>
      <c r="D45" s="177" t="str">
        <f>IF(B45="","",'3 INPUT SAP DATA'!$AJ50*(1+IF(ISNUMBER(SEARCH("heat pump",'3 INPUT SAP DATA'!$AI50)),Data!$B$175,0)))</f>
        <v/>
      </c>
      <c r="E45" s="177" t="str">
        <f>IF(B45="","",'3 INPUT SAP DATA'!$AL50*(1+IF(ISNUMBER(SEARCH("heat pump",'3 INPUT SAP DATA'!$AI50)),Data!$B$175,0)))</f>
        <v/>
      </c>
      <c r="F45" s="175" t="str">
        <f>IF(B45="","",IF('3 INPUT SAP DATA'!$AM50&gt;0,((C45*(100%-'3 INPUT SAP DATA'!$AM50))/D45)+((C45*'3 INPUT SAP DATA'!$AM50)/E45),(C45*(100%-'3 INPUT SAP DATA'!$AM50))/D45))</f>
        <v/>
      </c>
      <c r="G45" s="24" t="str">
        <f>IF(B45="","",SUM(DHW!CJ47:CU47))</f>
        <v/>
      </c>
      <c r="H45" s="177" t="str">
        <f>IF(B45="","",'3 INPUT SAP DATA'!AO50*(1+IF(ISNUMBER(SEARCH("heat pump",'3 INPUT SAP DATA'!$AN50)),Data!$B$176,0)))</f>
        <v/>
      </c>
      <c r="I45" s="24" t="str">
        <f t="shared" si="2"/>
        <v/>
      </c>
      <c r="J45" s="24" t="str">
        <f>IF(B45="","",Appliances!V46)</f>
        <v/>
      </c>
      <c r="K45" s="24" t="str">
        <f>IF(B45="","",Cooking!C46)</f>
        <v/>
      </c>
      <c r="L45" s="24" t="str">
        <f>IF(B45="","",Lighting!C46)</f>
        <v/>
      </c>
      <c r="M45" s="24" t="str">
        <f>IF(B45="","",'3 INPUT SAP DATA'!AQ50)</f>
        <v/>
      </c>
      <c r="N45" s="24" t="str">
        <f t="shared" si="3"/>
        <v/>
      </c>
    </row>
    <row r="46" spans="2:14" ht="19.899999999999999" customHeight="1">
      <c r="B46" s="16" t="str">
        <f>IF('3 INPUT SAP DATA'!H51="","",'3 INPUT SAP DATA'!H51)</f>
        <v/>
      </c>
      <c r="C46" s="24" t="str">
        <f>IF(B46="","",SUM(SHD!FW47:GH47))</f>
        <v/>
      </c>
      <c r="D46" s="177" t="str">
        <f>IF(B46="","",'3 INPUT SAP DATA'!$AJ51*(1+IF(ISNUMBER(SEARCH("heat pump",'3 INPUT SAP DATA'!$AI51)),Data!$B$175,0)))</f>
        <v/>
      </c>
      <c r="E46" s="177" t="str">
        <f>IF(B46="","",'3 INPUT SAP DATA'!$AL51*(1+IF(ISNUMBER(SEARCH("heat pump",'3 INPUT SAP DATA'!$AI51)),Data!$B$175,0)))</f>
        <v/>
      </c>
      <c r="F46" s="175" t="str">
        <f>IF(B46="","",IF('3 INPUT SAP DATA'!$AM51&gt;0,((C46*(100%-'3 INPUT SAP DATA'!$AM51))/D46)+((C46*'3 INPUT SAP DATA'!$AM51)/E46),(C46*(100%-'3 INPUT SAP DATA'!$AM51))/D46))</f>
        <v/>
      </c>
      <c r="G46" s="24" t="str">
        <f>IF(B46="","",SUM(DHW!CJ48:CU48))</f>
        <v/>
      </c>
      <c r="H46" s="177" t="str">
        <f>IF(B46="","",'3 INPUT SAP DATA'!AO51*(1+IF(ISNUMBER(SEARCH("heat pump",'3 INPUT SAP DATA'!$AN51)),Data!$B$176,0)))</f>
        <v/>
      </c>
      <c r="I46" s="24" t="str">
        <f t="shared" si="2"/>
        <v/>
      </c>
      <c r="J46" s="24" t="str">
        <f>IF(B46="","",Appliances!V47)</f>
        <v/>
      </c>
      <c r="K46" s="24" t="str">
        <f>IF(B46="","",Cooking!C47)</f>
        <v/>
      </c>
      <c r="L46" s="24" t="str">
        <f>IF(B46="","",Lighting!C47)</f>
        <v/>
      </c>
      <c r="M46" s="24" t="str">
        <f>IF(B46="","",'3 INPUT SAP DATA'!AQ51)</f>
        <v/>
      </c>
      <c r="N46" s="24" t="str">
        <f t="shared" si="3"/>
        <v/>
      </c>
    </row>
    <row r="47" spans="2:14" ht="19.899999999999999" customHeight="1">
      <c r="B47" s="16" t="str">
        <f>IF('3 INPUT SAP DATA'!H52="","",'3 INPUT SAP DATA'!H52)</f>
        <v/>
      </c>
      <c r="C47" s="24" t="str">
        <f>IF(B47="","",SUM(SHD!FW48:GH48))</f>
        <v/>
      </c>
      <c r="D47" s="177" t="str">
        <f>IF(B47="","",'3 INPUT SAP DATA'!$AJ52*(1+IF(ISNUMBER(SEARCH("heat pump",'3 INPUT SAP DATA'!$AI52)),Data!$B$175,0)))</f>
        <v/>
      </c>
      <c r="E47" s="177" t="str">
        <f>IF(B47="","",'3 INPUT SAP DATA'!$AL52*(1+IF(ISNUMBER(SEARCH("heat pump",'3 INPUT SAP DATA'!$AI52)),Data!$B$175,0)))</f>
        <v/>
      </c>
      <c r="F47" s="175" t="str">
        <f>IF(B47="","",IF('3 INPUT SAP DATA'!$AM52&gt;0,((C47*(100%-'3 INPUT SAP DATA'!$AM52))/D47)+((C47*'3 INPUT SAP DATA'!$AM52)/E47),(C47*(100%-'3 INPUT SAP DATA'!$AM52))/D47))</f>
        <v/>
      </c>
      <c r="G47" s="24" t="str">
        <f>IF(B47="","",SUM(DHW!CJ49:CU49))</f>
        <v/>
      </c>
      <c r="H47" s="177" t="str">
        <f>IF(B47="","",'3 INPUT SAP DATA'!AO52*(1+IF(ISNUMBER(SEARCH("heat pump",'3 INPUT SAP DATA'!$AN52)),Data!$B$176,0)))</f>
        <v/>
      </c>
      <c r="I47" s="24" t="str">
        <f t="shared" si="2"/>
        <v/>
      </c>
      <c r="J47" s="24" t="str">
        <f>IF(B47="","",Appliances!V48)</f>
        <v/>
      </c>
      <c r="K47" s="24" t="str">
        <f>IF(B47="","",Cooking!C48)</f>
        <v/>
      </c>
      <c r="L47" s="24" t="str">
        <f>IF(B47="","",Lighting!C48)</f>
        <v/>
      </c>
      <c r="M47" s="24" t="str">
        <f>IF(B47="","",'3 INPUT SAP DATA'!AQ52)</f>
        <v/>
      </c>
      <c r="N47" s="24" t="str">
        <f t="shared" si="3"/>
        <v/>
      </c>
    </row>
    <row r="48" spans="2:14" ht="19.899999999999999" customHeight="1">
      <c r="B48" s="16" t="str">
        <f>IF('3 INPUT SAP DATA'!H53="","",'3 INPUT SAP DATA'!H53)</f>
        <v/>
      </c>
      <c r="C48" s="24" t="str">
        <f>IF(B48="","",SUM(SHD!FW49:GH49))</f>
        <v/>
      </c>
      <c r="D48" s="177" t="str">
        <f>IF(B48="","",'3 INPUT SAP DATA'!$AJ53*(1+IF(ISNUMBER(SEARCH("heat pump",'3 INPUT SAP DATA'!$AI53)),Data!$B$175,0)))</f>
        <v/>
      </c>
      <c r="E48" s="177" t="str">
        <f>IF(B48="","",'3 INPUT SAP DATA'!$AL53*(1+IF(ISNUMBER(SEARCH("heat pump",'3 INPUT SAP DATA'!$AI53)),Data!$B$175,0)))</f>
        <v/>
      </c>
      <c r="F48" s="175" t="str">
        <f>IF(B48="","",IF('3 INPUT SAP DATA'!$AM53&gt;0,((C48*(100%-'3 INPUT SAP DATA'!$AM53))/D48)+((C48*'3 INPUT SAP DATA'!$AM53)/E48),(C48*(100%-'3 INPUT SAP DATA'!$AM53))/D48))</f>
        <v/>
      </c>
      <c r="G48" s="24" t="str">
        <f>IF(B48="","",SUM(DHW!CJ50:CU50))</f>
        <v/>
      </c>
      <c r="H48" s="177" t="str">
        <f>IF(B48="","",'3 INPUT SAP DATA'!AO53*(1+IF(ISNUMBER(SEARCH("heat pump",'3 INPUT SAP DATA'!$AN53)),Data!$B$176,0)))</f>
        <v/>
      </c>
      <c r="I48" s="24" t="str">
        <f t="shared" si="2"/>
        <v/>
      </c>
      <c r="J48" s="24" t="str">
        <f>IF(B48="","",Appliances!V49)</f>
        <v/>
      </c>
      <c r="K48" s="24" t="str">
        <f>IF(B48="","",Cooking!C49)</f>
        <v/>
      </c>
      <c r="L48" s="24" t="str">
        <f>IF(B48="","",Lighting!C49)</f>
        <v/>
      </c>
      <c r="M48" s="24" t="str">
        <f>IF(B48="","",'3 INPUT SAP DATA'!AQ53)</f>
        <v/>
      </c>
      <c r="N48" s="24" t="str">
        <f t="shared" si="3"/>
        <v/>
      </c>
    </row>
    <row r="49" spans="2:14" ht="19.899999999999999" customHeight="1">
      <c r="B49" s="16" t="str">
        <f>IF('3 INPUT SAP DATA'!H54="","",'3 INPUT SAP DATA'!H54)</f>
        <v/>
      </c>
      <c r="C49" s="24" t="str">
        <f>IF(B49="","",SUM(SHD!FW50:GH50))</f>
        <v/>
      </c>
      <c r="D49" s="177" t="str">
        <f>IF(B49="","",'3 INPUT SAP DATA'!$AJ54*(1+IF(ISNUMBER(SEARCH("heat pump",'3 INPUT SAP DATA'!$AI54)),Data!$B$175,0)))</f>
        <v/>
      </c>
      <c r="E49" s="177" t="str">
        <f>IF(B49="","",'3 INPUT SAP DATA'!$AL54*(1+IF(ISNUMBER(SEARCH("heat pump",'3 INPUT SAP DATA'!$AI54)),Data!$B$175,0)))</f>
        <v/>
      </c>
      <c r="F49" s="175" t="str">
        <f>IF(B49="","",IF('3 INPUT SAP DATA'!$AM54&gt;0,((C49*(100%-'3 INPUT SAP DATA'!$AM54))/D49)+((C49*'3 INPUT SAP DATA'!$AM54)/E49),(C49*(100%-'3 INPUT SAP DATA'!$AM54))/D49))</f>
        <v/>
      </c>
      <c r="G49" s="24" t="str">
        <f>IF(B49="","",SUM(DHW!CJ51:CU51))</f>
        <v/>
      </c>
      <c r="H49" s="177" t="str">
        <f>IF(B49="","",'3 INPUT SAP DATA'!AO54*(1+IF(ISNUMBER(SEARCH("heat pump",'3 INPUT SAP DATA'!$AN54)),Data!$B$176,0)))</f>
        <v/>
      </c>
      <c r="I49" s="24" t="str">
        <f t="shared" si="2"/>
        <v/>
      </c>
      <c r="J49" s="24" t="str">
        <f>IF(B49="","",Appliances!V50)</f>
        <v/>
      </c>
      <c r="K49" s="24" t="str">
        <f>IF(B49="","",Cooking!C50)</f>
        <v/>
      </c>
      <c r="L49" s="24" t="str">
        <f>IF(B49="","",Lighting!C50)</f>
        <v/>
      </c>
      <c r="M49" s="24" t="str">
        <f>IF(B49="","",'3 INPUT SAP DATA'!AQ54)</f>
        <v/>
      </c>
      <c r="N49" s="24" t="str">
        <f t="shared" si="3"/>
        <v/>
      </c>
    </row>
    <row r="50" spans="2:14" ht="19.899999999999999" customHeight="1">
      <c r="B50" s="16" t="str">
        <f>IF('3 INPUT SAP DATA'!H55="","",'3 INPUT SAP DATA'!H55)</f>
        <v/>
      </c>
      <c r="C50" s="24" t="str">
        <f>IF(B50="","",SUM(SHD!FW51:GH51))</f>
        <v/>
      </c>
      <c r="D50" s="177" t="str">
        <f>IF(B50="","",'3 INPUT SAP DATA'!$AJ55*(1+IF(ISNUMBER(SEARCH("heat pump",'3 INPUT SAP DATA'!$AI55)),Data!$B$175,0)))</f>
        <v/>
      </c>
      <c r="E50" s="177" t="str">
        <f>IF(B50="","",'3 INPUT SAP DATA'!$AL55*(1+IF(ISNUMBER(SEARCH("heat pump",'3 INPUT SAP DATA'!$AI55)),Data!$B$175,0)))</f>
        <v/>
      </c>
      <c r="F50" s="175" t="str">
        <f>IF(B50="","",IF('3 INPUT SAP DATA'!$AM55&gt;0,((C50*(100%-'3 INPUT SAP DATA'!$AM55))/D50)+((C50*'3 INPUT SAP DATA'!$AM55)/E50),(C50*(100%-'3 INPUT SAP DATA'!$AM55))/D50))</f>
        <v/>
      </c>
      <c r="G50" s="24" t="str">
        <f>IF(B50="","",SUM(DHW!CJ52:CU52))</f>
        <v/>
      </c>
      <c r="H50" s="177" t="str">
        <f>IF(B50="","",'3 INPUT SAP DATA'!AO55*(1+IF(ISNUMBER(SEARCH("heat pump",'3 INPUT SAP DATA'!$AN55)),Data!$B$176,0)))</f>
        <v/>
      </c>
      <c r="I50" s="24" t="str">
        <f t="shared" si="2"/>
        <v/>
      </c>
      <c r="J50" s="24" t="str">
        <f>IF(B50="","",Appliances!V51)</f>
        <v/>
      </c>
      <c r="K50" s="24" t="str">
        <f>IF(B50="","",Cooking!C51)</f>
        <v/>
      </c>
      <c r="L50" s="24" t="str">
        <f>IF(B50="","",Lighting!C51)</f>
        <v/>
      </c>
      <c r="M50" s="24" t="str">
        <f>IF(B50="","",'3 INPUT SAP DATA'!AQ55)</f>
        <v/>
      </c>
      <c r="N50" s="24" t="str">
        <f t="shared" si="3"/>
        <v/>
      </c>
    </row>
    <row r="51" spans="2:14" ht="19.899999999999999" customHeight="1">
      <c r="B51" s="16" t="str">
        <f>IF('3 INPUT SAP DATA'!H56="","",'3 INPUT SAP DATA'!H56)</f>
        <v/>
      </c>
      <c r="C51" s="24" t="str">
        <f>IF(B51="","",SUM(SHD!FW52:GH52))</f>
        <v/>
      </c>
      <c r="D51" s="177" t="str">
        <f>IF(B51="","",'3 INPUT SAP DATA'!$AJ56*(1+IF(ISNUMBER(SEARCH("heat pump",'3 INPUT SAP DATA'!$AI56)),Data!$B$175,0)))</f>
        <v/>
      </c>
      <c r="E51" s="177" t="str">
        <f>IF(B51="","",'3 INPUT SAP DATA'!$AL56*(1+IF(ISNUMBER(SEARCH("heat pump",'3 INPUT SAP DATA'!$AI56)),Data!$B$175,0)))</f>
        <v/>
      </c>
      <c r="F51" s="175" t="str">
        <f>IF(B51="","",IF('3 INPUT SAP DATA'!$AM56&gt;0,((C51*(100%-'3 INPUT SAP DATA'!$AM56))/D51)+((C51*'3 INPUT SAP DATA'!$AM56)/E51),(C51*(100%-'3 INPUT SAP DATA'!$AM56))/D51))</f>
        <v/>
      </c>
      <c r="G51" s="24" t="str">
        <f>IF(B51="","",SUM(DHW!CJ53:CU53))</f>
        <v/>
      </c>
      <c r="H51" s="177" t="str">
        <f>IF(B51="","",'3 INPUT SAP DATA'!AO56*(1+IF(ISNUMBER(SEARCH("heat pump",'3 INPUT SAP DATA'!$AN56)),Data!$B$176,0)))</f>
        <v/>
      </c>
      <c r="I51" s="24" t="str">
        <f t="shared" si="2"/>
        <v/>
      </c>
      <c r="J51" s="24" t="str">
        <f>IF(B51="","",Appliances!V52)</f>
        <v/>
      </c>
      <c r="K51" s="24" t="str">
        <f>IF(B51="","",Cooking!C52)</f>
        <v/>
      </c>
      <c r="L51" s="24" t="str">
        <f>IF(B51="","",Lighting!C52)</f>
        <v/>
      </c>
      <c r="M51" s="24" t="str">
        <f>IF(B51="","",'3 INPUT SAP DATA'!AQ56)</f>
        <v/>
      </c>
      <c r="N51" s="24" t="str">
        <f t="shared" si="3"/>
        <v/>
      </c>
    </row>
    <row r="52" spans="2:14" ht="19.899999999999999" customHeight="1">
      <c r="B52" s="16" t="str">
        <f>IF('3 INPUT SAP DATA'!H57="","",'3 INPUT SAP DATA'!H57)</f>
        <v/>
      </c>
      <c r="C52" s="24" t="str">
        <f>IF(B52="","",SUM(SHD!FW53:GH53))</f>
        <v/>
      </c>
      <c r="D52" s="177" t="str">
        <f>IF(B52="","",'3 INPUT SAP DATA'!$AJ57*(1+IF(ISNUMBER(SEARCH("heat pump",'3 INPUT SAP DATA'!$AI57)),Data!$B$175,0)))</f>
        <v/>
      </c>
      <c r="E52" s="177" t="str">
        <f>IF(B52="","",'3 INPUT SAP DATA'!$AL57*(1+IF(ISNUMBER(SEARCH("heat pump",'3 INPUT SAP DATA'!$AI57)),Data!$B$175,0)))</f>
        <v/>
      </c>
      <c r="F52" s="175" t="str">
        <f>IF(B52="","",IF('3 INPUT SAP DATA'!$AM57&gt;0,((C52*(100%-'3 INPUT SAP DATA'!$AM57))/D52)+((C52*'3 INPUT SAP DATA'!$AM57)/E52),(C52*(100%-'3 INPUT SAP DATA'!$AM57))/D52))</f>
        <v/>
      </c>
      <c r="G52" s="24" t="str">
        <f>IF(B52="","",SUM(DHW!CJ54:CU54))</f>
        <v/>
      </c>
      <c r="H52" s="177" t="str">
        <f>IF(B52="","",'3 INPUT SAP DATA'!AO57*(1+IF(ISNUMBER(SEARCH("heat pump",'3 INPUT SAP DATA'!$AN57)),Data!$B$176,0)))</f>
        <v/>
      </c>
      <c r="I52" s="24" t="str">
        <f t="shared" si="2"/>
        <v/>
      </c>
      <c r="J52" s="24" t="str">
        <f>IF(B52="","",Appliances!V53)</f>
        <v/>
      </c>
      <c r="K52" s="24" t="str">
        <f>IF(B52="","",Cooking!C53)</f>
        <v/>
      </c>
      <c r="L52" s="24" t="str">
        <f>IF(B52="","",Lighting!C53)</f>
        <v/>
      </c>
      <c r="M52" s="24" t="str">
        <f>IF(B52="","",'3 INPUT SAP DATA'!AQ57)</f>
        <v/>
      </c>
      <c r="N52" s="24" t="str">
        <f t="shared" si="3"/>
        <v/>
      </c>
    </row>
    <row r="53" spans="2:14" ht="19.899999999999999" customHeight="1">
      <c r="B53" s="16" t="str">
        <f>IF('3 INPUT SAP DATA'!H58="","",'3 INPUT SAP DATA'!H58)</f>
        <v/>
      </c>
      <c r="C53" s="24" t="str">
        <f>IF(B53="","",SUM(SHD!FW54:GH54))</f>
        <v/>
      </c>
      <c r="D53" s="177" t="str">
        <f>IF(B53="","",'3 INPUT SAP DATA'!$AJ58*(1+IF(ISNUMBER(SEARCH("heat pump",'3 INPUT SAP DATA'!$AI58)),Data!$B$175,0)))</f>
        <v/>
      </c>
      <c r="E53" s="177" t="str">
        <f>IF(B53="","",'3 INPUT SAP DATA'!$AL58*(1+IF(ISNUMBER(SEARCH("heat pump",'3 INPUT SAP DATA'!$AI58)),Data!$B$175,0)))</f>
        <v/>
      </c>
      <c r="F53" s="175" t="str">
        <f>IF(B53="","",IF('3 INPUT SAP DATA'!$AM58&gt;0,((C53*(100%-'3 INPUT SAP DATA'!$AM58))/D53)+((C53*'3 INPUT SAP DATA'!$AM58)/E53),(C53*(100%-'3 INPUT SAP DATA'!$AM58))/D53))</f>
        <v/>
      </c>
      <c r="G53" s="24" t="str">
        <f>IF(B53="","",SUM(DHW!CJ55:CU55))</f>
        <v/>
      </c>
      <c r="H53" s="177" t="str">
        <f>IF(B53="","",'3 INPUT SAP DATA'!AO58*(1+IF(ISNUMBER(SEARCH("heat pump",'3 INPUT SAP DATA'!$AN58)),Data!$B$176,0)))</f>
        <v/>
      </c>
      <c r="I53" s="24" t="str">
        <f t="shared" si="2"/>
        <v/>
      </c>
      <c r="J53" s="24" t="str">
        <f>IF(B53="","",Appliances!V54)</f>
        <v/>
      </c>
      <c r="K53" s="24" t="str">
        <f>IF(B53="","",Cooking!C54)</f>
        <v/>
      </c>
      <c r="L53" s="24" t="str">
        <f>IF(B53="","",Lighting!C54)</f>
        <v/>
      </c>
      <c r="M53" s="24" t="str">
        <f>IF(B53="","",'3 INPUT SAP DATA'!AQ58)</f>
        <v/>
      </c>
      <c r="N53" s="24" t="str">
        <f t="shared" si="3"/>
        <v/>
      </c>
    </row>
    <row r="54" spans="2:14" ht="19.899999999999999" customHeight="1">
      <c r="B54" s="16" t="str">
        <f>IF('3 INPUT SAP DATA'!H59="","",'3 INPUT SAP DATA'!H59)</f>
        <v/>
      </c>
      <c r="C54" s="24" t="str">
        <f>IF(B54="","",SUM(SHD!FW55:GH55))</f>
        <v/>
      </c>
      <c r="D54" s="177" t="str">
        <f>IF(B54="","",'3 INPUT SAP DATA'!$AJ59*(1+IF(ISNUMBER(SEARCH("heat pump",'3 INPUT SAP DATA'!$AI59)),Data!$B$175,0)))</f>
        <v/>
      </c>
      <c r="E54" s="177" t="str">
        <f>IF(B54="","",'3 INPUT SAP DATA'!$AL59*(1+IF(ISNUMBER(SEARCH("heat pump",'3 INPUT SAP DATA'!$AI59)),Data!$B$175,0)))</f>
        <v/>
      </c>
      <c r="F54" s="175" t="str">
        <f>IF(B54="","",IF('3 INPUT SAP DATA'!$AM59&gt;0,((C54*(100%-'3 INPUT SAP DATA'!$AM59))/D54)+((C54*'3 INPUT SAP DATA'!$AM59)/E54),(C54*(100%-'3 INPUT SAP DATA'!$AM59))/D54))</f>
        <v/>
      </c>
      <c r="G54" s="24" t="str">
        <f>IF(B54="","",SUM(DHW!CJ56:CU56))</f>
        <v/>
      </c>
      <c r="H54" s="177" t="str">
        <f>IF(B54="","",'3 INPUT SAP DATA'!AO59*(1+IF(ISNUMBER(SEARCH("heat pump",'3 INPUT SAP DATA'!$AN59)),Data!$B$176,0)))</f>
        <v/>
      </c>
      <c r="I54" s="24" t="str">
        <f t="shared" si="2"/>
        <v/>
      </c>
      <c r="J54" s="24" t="str">
        <f>IF(B54="","",Appliances!V55)</f>
        <v/>
      </c>
      <c r="K54" s="24" t="str">
        <f>IF(B54="","",Cooking!C55)</f>
        <v/>
      </c>
      <c r="L54" s="24" t="str">
        <f>IF(B54="","",Lighting!C55)</f>
        <v/>
      </c>
      <c r="M54" s="24" t="str">
        <f>IF(B54="","",'3 INPUT SAP DATA'!AQ59)</f>
        <v/>
      </c>
      <c r="N54" s="24" t="str">
        <f t="shared" si="3"/>
        <v/>
      </c>
    </row>
    <row r="55" spans="2:14" ht="19.899999999999999" customHeight="1">
      <c r="B55" s="16" t="str">
        <f>IF('3 INPUT SAP DATA'!H60="","",'3 INPUT SAP DATA'!H60)</f>
        <v/>
      </c>
      <c r="C55" s="24" t="str">
        <f>IF(B55="","",SUM(SHD!FW56:GH56))</f>
        <v/>
      </c>
      <c r="D55" s="177" t="str">
        <f>IF(B55="","",'3 INPUT SAP DATA'!$AJ60*(1+IF(ISNUMBER(SEARCH("heat pump",'3 INPUT SAP DATA'!$AI60)),Data!$B$175,0)))</f>
        <v/>
      </c>
      <c r="E55" s="177" t="str">
        <f>IF(B55="","",'3 INPUT SAP DATA'!$AL60*(1+IF(ISNUMBER(SEARCH("heat pump",'3 INPUT SAP DATA'!$AI60)),Data!$B$175,0)))</f>
        <v/>
      </c>
      <c r="F55" s="175" t="str">
        <f>IF(B55="","",IF('3 INPUT SAP DATA'!$AM60&gt;0,((C55*(100%-'3 INPUT SAP DATA'!$AM60))/D55)+((C55*'3 INPUT SAP DATA'!$AM60)/E55),(C55*(100%-'3 INPUT SAP DATA'!$AM60))/D55))</f>
        <v/>
      </c>
      <c r="G55" s="24" t="str">
        <f>IF(B55="","",SUM(DHW!CJ57:CU57))</f>
        <v/>
      </c>
      <c r="H55" s="177" t="str">
        <f>IF(B55="","",'3 INPUT SAP DATA'!AO60*(1+IF(ISNUMBER(SEARCH("heat pump",'3 INPUT SAP DATA'!$AN60)),Data!$B$176,0)))</f>
        <v/>
      </c>
      <c r="I55" s="24" t="str">
        <f t="shared" si="2"/>
        <v/>
      </c>
      <c r="J55" s="24" t="str">
        <f>IF(B55="","",Appliances!V56)</f>
        <v/>
      </c>
      <c r="K55" s="24" t="str">
        <f>IF(B55="","",Cooking!C56)</f>
        <v/>
      </c>
      <c r="L55" s="24" t="str">
        <f>IF(B55="","",Lighting!C56)</f>
        <v/>
      </c>
      <c r="M55" s="24" t="str">
        <f>IF(B55="","",'3 INPUT SAP DATA'!AQ60)</f>
        <v/>
      </c>
      <c r="N55" s="24" t="str">
        <f t="shared" si="3"/>
        <v/>
      </c>
    </row>
    <row r="56" spans="2:14" ht="19.899999999999999" customHeight="1">
      <c r="B56" s="16" t="str">
        <f>IF('3 INPUT SAP DATA'!H61="","",'3 INPUT SAP DATA'!H61)</f>
        <v/>
      </c>
      <c r="C56" s="24" t="str">
        <f>IF(B56="","",SUM(SHD!FW57:GH57))</f>
        <v/>
      </c>
      <c r="D56" s="177" t="str">
        <f>IF(B56="","",'3 INPUT SAP DATA'!$AJ61*(1+IF(ISNUMBER(SEARCH("heat pump",'3 INPUT SAP DATA'!$AI61)),Data!$B$175,0)))</f>
        <v/>
      </c>
      <c r="E56" s="177" t="str">
        <f>IF(B56="","",'3 INPUT SAP DATA'!$AL61*(1+IF(ISNUMBER(SEARCH("heat pump",'3 INPUT SAP DATA'!$AI61)),Data!$B$175,0)))</f>
        <v/>
      </c>
      <c r="F56" s="175" t="str">
        <f>IF(B56="","",IF('3 INPUT SAP DATA'!$AM61&gt;0,((C56*(100%-'3 INPUT SAP DATA'!$AM61))/D56)+((C56*'3 INPUT SAP DATA'!$AM61)/E56),(C56*(100%-'3 INPUT SAP DATA'!$AM61))/D56))</f>
        <v/>
      </c>
      <c r="G56" s="24" t="str">
        <f>IF(B56="","",SUM(DHW!CJ58:CU58))</f>
        <v/>
      </c>
      <c r="H56" s="177" t="str">
        <f>IF(B56="","",'3 INPUT SAP DATA'!AO61*(1+IF(ISNUMBER(SEARCH("heat pump",'3 INPUT SAP DATA'!$AN61)),Data!$B$176,0)))</f>
        <v/>
      </c>
      <c r="I56" s="24" t="str">
        <f t="shared" si="2"/>
        <v/>
      </c>
      <c r="J56" s="24" t="str">
        <f>IF(B56="","",Appliances!V57)</f>
        <v/>
      </c>
      <c r="K56" s="24" t="str">
        <f>IF(B56="","",Cooking!C57)</f>
        <v/>
      </c>
      <c r="L56" s="24" t="str">
        <f>IF(B56="","",Lighting!C57)</f>
        <v/>
      </c>
      <c r="M56" s="24" t="str">
        <f>IF(B56="","",'3 INPUT SAP DATA'!AQ61)</f>
        <v/>
      </c>
      <c r="N56" s="24" t="str">
        <f t="shared" si="3"/>
        <v/>
      </c>
    </row>
    <row r="57" spans="2:14" ht="19.899999999999999" customHeight="1">
      <c r="B57" s="16" t="str">
        <f>IF('3 INPUT SAP DATA'!H62="","",'3 INPUT SAP DATA'!H62)</f>
        <v/>
      </c>
      <c r="C57" s="24" t="str">
        <f>IF(B57="","",SUM(SHD!FW58:GH58))</f>
        <v/>
      </c>
      <c r="D57" s="177" t="str">
        <f>IF(B57="","",'3 INPUT SAP DATA'!$AJ62*(1+IF(ISNUMBER(SEARCH("heat pump",'3 INPUT SAP DATA'!$AI62)),Data!$B$175,0)))</f>
        <v/>
      </c>
      <c r="E57" s="177" t="str">
        <f>IF(B57="","",'3 INPUT SAP DATA'!$AL62*(1+IF(ISNUMBER(SEARCH("heat pump",'3 INPUT SAP DATA'!$AI62)),Data!$B$175,0)))</f>
        <v/>
      </c>
      <c r="F57" s="175" t="str">
        <f>IF(B57="","",IF('3 INPUT SAP DATA'!$AM62&gt;0,((C57*(100%-'3 INPUT SAP DATA'!$AM62))/D57)+((C57*'3 INPUT SAP DATA'!$AM62)/E57),(C57*(100%-'3 INPUT SAP DATA'!$AM62))/D57))</f>
        <v/>
      </c>
      <c r="G57" s="24" t="str">
        <f>IF(B57="","",SUM(DHW!CJ59:CU59))</f>
        <v/>
      </c>
      <c r="H57" s="177" t="str">
        <f>IF(B57="","",'3 INPUT SAP DATA'!AO62*(1+IF(ISNUMBER(SEARCH("heat pump",'3 INPUT SAP DATA'!$AN62)),Data!$B$176,0)))</f>
        <v/>
      </c>
      <c r="I57" s="24" t="str">
        <f t="shared" si="2"/>
        <v/>
      </c>
      <c r="J57" s="24" t="str">
        <f>IF(B57="","",Appliances!V58)</f>
        <v/>
      </c>
      <c r="K57" s="24" t="str">
        <f>IF(B57="","",Cooking!C58)</f>
        <v/>
      </c>
      <c r="L57" s="24" t="str">
        <f>IF(B57="","",Lighting!C58)</f>
        <v/>
      </c>
      <c r="M57" s="24" t="str">
        <f>IF(B57="","",'3 INPUT SAP DATA'!AQ62)</f>
        <v/>
      </c>
      <c r="N57" s="24" t="str">
        <f t="shared" si="3"/>
        <v/>
      </c>
    </row>
    <row r="58" spans="2:14" ht="19.899999999999999" customHeight="1">
      <c r="B58" s="16" t="str">
        <f>IF('3 INPUT SAP DATA'!H63="","",'3 INPUT SAP DATA'!H63)</f>
        <v/>
      </c>
      <c r="C58" s="24" t="str">
        <f>IF(B58="","",SUM(SHD!FW59:GH59))</f>
        <v/>
      </c>
      <c r="D58" s="177" t="str">
        <f>IF(B58="","",'3 INPUT SAP DATA'!$AJ63*(1+IF(ISNUMBER(SEARCH("heat pump",'3 INPUT SAP DATA'!$AI63)),Data!$B$175,0)))</f>
        <v/>
      </c>
      <c r="E58" s="177" t="str">
        <f>IF(B58="","",'3 INPUT SAP DATA'!$AL63*(1+IF(ISNUMBER(SEARCH("heat pump",'3 INPUT SAP DATA'!$AI63)),Data!$B$175,0)))</f>
        <v/>
      </c>
      <c r="F58" s="175" t="str">
        <f>IF(B58="","",IF('3 INPUT SAP DATA'!$AM63&gt;0,((C58*(100%-'3 INPUT SAP DATA'!$AM63))/D58)+((C58*'3 INPUT SAP DATA'!$AM63)/E58),(C58*(100%-'3 INPUT SAP DATA'!$AM63))/D58))</f>
        <v/>
      </c>
      <c r="G58" s="24" t="str">
        <f>IF(B58="","",SUM(DHW!CJ60:CU60))</f>
        <v/>
      </c>
      <c r="H58" s="177" t="str">
        <f>IF(B58="","",'3 INPUT SAP DATA'!AO63*(1+IF(ISNUMBER(SEARCH("heat pump",'3 INPUT SAP DATA'!$AN63)),Data!$B$176,0)))</f>
        <v/>
      </c>
      <c r="I58" s="24" t="str">
        <f t="shared" si="2"/>
        <v/>
      </c>
      <c r="J58" s="24" t="str">
        <f>IF(B58="","",Appliances!V59)</f>
        <v/>
      </c>
      <c r="K58" s="24" t="str">
        <f>IF(B58="","",Cooking!C59)</f>
        <v/>
      </c>
      <c r="L58" s="24" t="str">
        <f>IF(B58="","",Lighting!C59)</f>
        <v/>
      </c>
      <c r="M58" s="24" t="str">
        <f>IF(B58="","",'3 INPUT SAP DATA'!AQ63)</f>
        <v/>
      </c>
      <c r="N58" s="24" t="str">
        <f t="shared" si="3"/>
        <v/>
      </c>
    </row>
    <row r="59" spans="2:14" ht="19.899999999999999" customHeight="1">
      <c r="B59" s="16" t="str">
        <f>IF('3 INPUT SAP DATA'!H64="","",'3 INPUT SAP DATA'!H64)</f>
        <v/>
      </c>
      <c r="C59" s="24" t="str">
        <f>IF(B59="","",SUM(SHD!FW60:GH60))</f>
        <v/>
      </c>
      <c r="D59" s="177" t="str">
        <f>IF(B59="","",'3 INPUT SAP DATA'!$AJ64*(1+IF(ISNUMBER(SEARCH("heat pump",'3 INPUT SAP DATA'!$AI64)),Data!$B$175,0)))</f>
        <v/>
      </c>
      <c r="E59" s="177" t="str">
        <f>IF(B59="","",'3 INPUT SAP DATA'!$AL64*(1+IF(ISNUMBER(SEARCH("heat pump",'3 INPUT SAP DATA'!$AI64)),Data!$B$175,0)))</f>
        <v/>
      </c>
      <c r="F59" s="175" t="str">
        <f>IF(B59="","",IF('3 INPUT SAP DATA'!$AM64&gt;0,((C59*(100%-'3 INPUT SAP DATA'!$AM64))/D59)+((C59*'3 INPUT SAP DATA'!$AM64)/E59),(C59*(100%-'3 INPUT SAP DATA'!$AM64))/D59))</f>
        <v/>
      </c>
      <c r="G59" s="24" t="str">
        <f>IF(B59="","",SUM(DHW!CJ61:CU61))</f>
        <v/>
      </c>
      <c r="H59" s="177" t="str">
        <f>IF(B59="","",'3 INPUT SAP DATA'!AO64*(1+IF(ISNUMBER(SEARCH("heat pump",'3 INPUT SAP DATA'!$AN64)),Data!$B$176,0)))</f>
        <v/>
      </c>
      <c r="I59" s="24" t="str">
        <f t="shared" si="2"/>
        <v/>
      </c>
      <c r="J59" s="24" t="str">
        <f>IF(B59="","",Appliances!V60)</f>
        <v/>
      </c>
      <c r="K59" s="24" t="str">
        <f>IF(B59="","",Cooking!C60)</f>
        <v/>
      </c>
      <c r="L59" s="24" t="str">
        <f>IF(B59="","",Lighting!C60)</f>
        <v/>
      </c>
      <c r="M59" s="24" t="str">
        <f>IF(B59="","",'3 INPUT SAP DATA'!AQ64)</f>
        <v/>
      </c>
      <c r="N59" s="24" t="str">
        <f t="shared" si="3"/>
        <v/>
      </c>
    </row>
    <row r="60" spans="2:14" ht="19.899999999999999" customHeight="1">
      <c r="B60" s="16" t="str">
        <f>IF('3 INPUT SAP DATA'!H65="","",'3 INPUT SAP DATA'!H65)</f>
        <v/>
      </c>
      <c r="C60" s="24" t="str">
        <f>IF(B60="","",SUM(SHD!FW61:GH61))</f>
        <v/>
      </c>
      <c r="D60" s="177" t="str">
        <f>IF(B60="","",'3 INPUT SAP DATA'!$AJ65*(1+IF(ISNUMBER(SEARCH("heat pump",'3 INPUT SAP DATA'!$AI65)),Data!$B$175,0)))</f>
        <v/>
      </c>
      <c r="E60" s="177" t="str">
        <f>IF(B60="","",'3 INPUT SAP DATA'!$AL65*(1+IF(ISNUMBER(SEARCH("heat pump",'3 INPUT SAP DATA'!$AI65)),Data!$B$175,0)))</f>
        <v/>
      </c>
      <c r="F60" s="175" t="str">
        <f>IF(B60="","",IF('3 INPUT SAP DATA'!$AM65&gt;0,((C60*(100%-'3 INPUT SAP DATA'!$AM65))/D60)+((C60*'3 INPUT SAP DATA'!$AM65)/E60),(C60*(100%-'3 INPUT SAP DATA'!$AM65))/D60))</f>
        <v/>
      </c>
      <c r="G60" s="24" t="str">
        <f>IF(B60="","",SUM(DHW!CJ62:CU62))</f>
        <v/>
      </c>
      <c r="H60" s="177" t="str">
        <f>IF(B60="","",'3 INPUT SAP DATA'!AO65*(1+IF(ISNUMBER(SEARCH("heat pump",'3 INPUT SAP DATA'!$AN65)),Data!$B$176,0)))</f>
        <v/>
      </c>
      <c r="I60" s="24" t="str">
        <f t="shared" si="2"/>
        <v/>
      </c>
      <c r="J60" s="24" t="str">
        <f>IF(B60="","",Appliances!V61)</f>
        <v/>
      </c>
      <c r="K60" s="24" t="str">
        <f>IF(B60="","",Cooking!C61)</f>
        <v/>
      </c>
      <c r="L60" s="24" t="str">
        <f>IF(B60="","",Lighting!C61)</f>
        <v/>
      </c>
      <c r="M60" s="24" t="str">
        <f>IF(B60="","",'3 INPUT SAP DATA'!AQ65)</f>
        <v/>
      </c>
      <c r="N60" s="24" t="str">
        <f t="shared" si="3"/>
        <v/>
      </c>
    </row>
    <row r="61" spans="2:14" ht="19.899999999999999" customHeight="1">
      <c r="B61" s="16" t="str">
        <f>IF('3 INPUT SAP DATA'!H66="","",'3 INPUT SAP DATA'!H66)</f>
        <v/>
      </c>
      <c r="C61" s="24" t="str">
        <f>IF(B61="","",SUM(SHD!FW62:GH62))</f>
        <v/>
      </c>
      <c r="D61" s="177" t="str">
        <f>IF(B61="","",'3 INPUT SAP DATA'!$AJ66*(1+IF(ISNUMBER(SEARCH("heat pump",'3 INPUT SAP DATA'!$AI66)),Data!$B$175,0)))</f>
        <v/>
      </c>
      <c r="E61" s="177" t="str">
        <f>IF(B61="","",'3 INPUT SAP DATA'!$AL66*(1+IF(ISNUMBER(SEARCH("heat pump",'3 INPUT SAP DATA'!$AI66)),Data!$B$175,0)))</f>
        <v/>
      </c>
      <c r="F61" s="175" t="str">
        <f>IF(B61="","",IF('3 INPUT SAP DATA'!$AM66&gt;0,((C61*(100%-'3 INPUT SAP DATA'!$AM66))/D61)+((C61*'3 INPUT SAP DATA'!$AM66)/E61),(C61*(100%-'3 INPUT SAP DATA'!$AM66))/D61))</f>
        <v/>
      </c>
      <c r="G61" s="24" t="str">
        <f>IF(B61="","",SUM(DHW!CJ63:CU63))</f>
        <v/>
      </c>
      <c r="H61" s="177" t="str">
        <f>IF(B61="","",'3 INPUT SAP DATA'!AO66*(1+IF(ISNUMBER(SEARCH("heat pump",'3 INPUT SAP DATA'!$AN66)),Data!$B$176,0)))</f>
        <v/>
      </c>
      <c r="I61" s="24" t="str">
        <f t="shared" si="2"/>
        <v/>
      </c>
      <c r="J61" s="24" t="str">
        <f>IF(B61="","",Appliances!V62)</f>
        <v/>
      </c>
      <c r="K61" s="24" t="str">
        <f>IF(B61="","",Cooking!C62)</f>
        <v/>
      </c>
      <c r="L61" s="24" t="str">
        <f>IF(B61="","",Lighting!C62)</f>
        <v/>
      </c>
      <c r="M61" s="24" t="str">
        <f>IF(B61="","",'3 INPUT SAP DATA'!AQ66)</f>
        <v/>
      </c>
      <c r="N61" s="24" t="str">
        <f t="shared" si="3"/>
        <v/>
      </c>
    </row>
    <row r="62" spans="2:14" ht="19.899999999999999" customHeight="1">
      <c r="B62" s="16" t="str">
        <f>IF('3 INPUT SAP DATA'!H67="","",'3 INPUT SAP DATA'!H67)</f>
        <v/>
      </c>
      <c r="C62" s="24" t="str">
        <f>IF(B62="","",SUM(SHD!FW63:GH63))</f>
        <v/>
      </c>
      <c r="D62" s="177" t="str">
        <f>IF(B62="","",'3 INPUT SAP DATA'!$AJ67*(1+IF(ISNUMBER(SEARCH("heat pump",'3 INPUT SAP DATA'!$AI67)),Data!$B$175,0)))</f>
        <v/>
      </c>
      <c r="E62" s="177" t="str">
        <f>IF(B62="","",'3 INPUT SAP DATA'!$AL67*(1+IF(ISNUMBER(SEARCH("heat pump",'3 INPUT SAP DATA'!$AI67)),Data!$B$175,0)))</f>
        <v/>
      </c>
      <c r="F62" s="175" t="str">
        <f>IF(B62="","",IF('3 INPUT SAP DATA'!$AM67&gt;0,((C62*(100%-'3 INPUT SAP DATA'!$AM67))/D62)+((C62*'3 INPUT SAP DATA'!$AM67)/E62),(C62*(100%-'3 INPUT SAP DATA'!$AM67))/D62))</f>
        <v/>
      </c>
      <c r="G62" s="24" t="str">
        <f>IF(B62="","",SUM(DHW!CJ64:CU64))</f>
        <v/>
      </c>
      <c r="H62" s="177" t="str">
        <f>IF(B62="","",'3 INPUT SAP DATA'!AO67*(1+IF(ISNUMBER(SEARCH("heat pump",'3 INPUT SAP DATA'!$AN67)),Data!$B$176,0)))</f>
        <v/>
      </c>
      <c r="I62" s="24" t="str">
        <f t="shared" si="2"/>
        <v/>
      </c>
      <c r="J62" s="24" t="str">
        <f>IF(B62="","",Appliances!V63)</f>
        <v/>
      </c>
      <c r="K62" s="24" t="str">
        <f>IF(B62="","",Cooking!C63)</f>
        <v/>
      </c>
      <c r="L62" s="24" t="str">
        <f>IF(B62="","",Lighting!C63)</f>
        <v/>
      </c>
      <c r="M62" s="24" t="str">
        <f>IF(B62="","",'3 INPUT SAP DATA'!AQ67)</f>
        <v/>
      </c>
      <c r="N62" s="24" t="str">
        <f t="shared" si="3"/>
        <v/>
      </c>
    </row>
    <row r="63" spans="2:14" ht="19.899999999999999" customHeight="1">
      <c r="B63" s="16" t="str">
        <f>IF('3 INPUT SAP DATA'!H68="","",'3 INPUT SAP DATA'!H68)</f>
        <v/>
      </c>
      <c r="C63" s="24" t="str">
        <f>IF(B63="","",SUM(SHD!FW64:GH64))</f>
        <v/>
      </c>
      <c r="D63" s="177" t="str">
        <f>IF(B63="","",'3 INPUT SAP DATA'!$AJ68*(1+IF(ISNUMBER(SEARCH("heat pump",'3 INPUT SAP DATA'!$AI68)),Data!$B$175,0)))</f>
        <v/>
      </c>
      <c r="E63" s="177" t="str">
        <f>IF(B63="","",'3 INPUT SAP DATA'!$AL68*(1+IF(ISNUMBER(SEARCH("heat pump",'3 INPUT SAP DATA'!$AI68)),Data!$B$175,0)))</f>
        <v/>
      </c>
      <c r="F63" s="175" t="str">
        <f>IF(B63="","",IF('3 INPUT SAP DATA'!$AM68&gt;0,((C63*(100%-'3 INPUT SAP DATA'!$AM68))/D63)+((C63*'3 INPUT SAP DATA'!$AM68)/E63),(C63*(100%-'3 INPUT SAP DATA'!$AM68))/D63))</f>
        <v/>
      </c>
      <c r="G63" s="24" t="str">
        <f>IF(B63="","",SUM(DHW!CJ65:CU65))</f>
        <v/>
      </c>
      <c r="H63" s="177" t="str">
        <f>IF(B63="","",'3 INPUT SAP DATA'!AO68*(1+IF(ISNUMBER(SEARCH("heat pump",'3 INPUT SAP DATA'!$AN68)),Data!$B$176,0)))</f>
        <v/>
      </c>
      <c r="I63" s="24" t="str">
        <f t="shared" si="2"/>
        <v/>
      </c>
      <c r="J63" s="24" t="str">
        <f>IF(B63="","",Appliances!V64)</f>
        <v/>
      </c>
      <c r="K63" s="24" t="str">
        <f>IF(B63="","",Cooking!C64)</f>
        <v/>
      </c>
      <c r="L63" s="24" t="str">
        <f>IF(B63="","",Lighting!C64)</f>
        <v/>
      </c>
      <c r="M63" s="24" t="str">
        <f>IF(B63="","",'3 INPUT SAP DATA'!AQ68)</f>
        <v/>
      </c>
      <c r="N63" s="24" t="str">
        <f t="shared" si="3"/>
        <v/>
      </c>
    </row>
    <row r="64" spans="2:14" ht="19.899999999999999" customHeight="1">
      <c r="B64" s="16" t="str">
        <f>IF('3 INPUT SAP DATA'!H69="","",'3 INPUT SAP DATA'!H69)</f>
        <v/>
      </c>
      <c r="C64" s="24" t="str">
        <f>IF(B64="","",SUM(SHD!FW65:GH65))</f>
        <v/>
      </c>
      <c r="D64" s="177" t="str">
        <f>IF(B64="","",'3 INPUT SAP DATA'!$AJ69*(1+IF(ISNUMBER(SEARCH("heat pump",'3 INPUT SAP DATA'!$AI69)),Data!$B$175,0)))</f>
        <v/>
      </c>
      <c r="E64" s="177" t="str">
        <f>IF(B64="","",'3 INPUT SAP DATA'!$AL69*(1+IF(ISNUMBER(SEARCH("heat pump",'3 INPUT SAP DATA'!$AI69)),Data!$B$175,0)))</f>
        <v/>
      </c>
      <c r="F64" s="175" t="str">
        <f>IF(B64="","",IF('3 INPUT SAP DATA'!$AM69&gt;0,((C64*(100%-'3 INPUT SAP DATA'!$AM69))/D64)+((C64*'3 INPUT SAP DATA'!$AM69)/E64),(C64*(100%-'3 INPUT SAP DATA'!$AM69))/D64))</f>
        <v/>
      </c>
      <c r="G64" s="24" t="str">
        <f>IF(B64="","",SUM(DHW!CJ66:CU66))</f>
        <v/>
      </c>
      <c r="H64" s="177" t="str">
        <f>IF(B64="","",'3 INPUT SAP DATA'!AO69*(1+IF(ISNUMBER(SEARCH("heat pump",'3 INPUT SAP DATA'!$AN69)),Data!$B$176,0)))</f>
        <v/>
      </c>
      <c r="I64" s="24" t="str">
        <f t="shared" si="2"/>
        <v/>
      </c>
      <c r="J64" s="24" t="str">
        <f>IF(B64="","",Appliances!V65)</f>
        <v/>
      </c>
      <c r="K64" s="24" t="str">
        <f>IF(B64="","",Cooking!C65)</f>
        <v/>
      </c>
      <c r="L64" s="24" t="str">
        <f>IF(B64="","",Lighting!C65)</f>
        <v/>
      </c>
      <c r="M64" s="24" t="str">
        <f>IF(B64="","",'3 INPUT SAP DATA'!AQ69)</f>
        <v/>
      </c>
      <c r="N64" s="24" t="str">
        <f t="shared" si="3"/>
        <v/>
      </c>
    </row>
    <row r="65" spans="2:14" ht="19.899999999999999" customHeight="1">
      <c r="B65" s="16" t="str">
        <f>IF('3 INPUT SAP DATA'!H70="","",'3 INPUT SAP DATA'!H70)</f>
        <v/>
      </c>
      <c r="C65" s="24" t="str">
        <f>IF(B65="","",SUM(SHD!FW66:GH66))</f>
        <v/>
      </c>
      <c r="D65" s="177" t="str">
        <f>IF(B65="","",'3 INPUT SAP DATA'!$AJ70*(1+IF(ISNUMBER(SEARCH("heat pump",'3 INPUT SAP DATA'!$AI70)),Data!$B$175,0)))</f>
        <v/>
      </c>
      <c r="E65" s="177" t="str">
        <f>IF(B65="","",'3 INPUT SAP DATA'!$AL70*(1+IF(ISNUMBER(SEARCH("heat pump",'3 INPUT SAP DATA'!$AI70)),Data!$B$175,0)))</f>
        <v/>
      </c>
      <c r="F65" s="175" t="str">
        <f>IF(B65="","",IF('3 INPUT SAP DATA'!$AM70&gt;0,((C65*(100%-'3 INPUT SAP DATA'!$AM70))/D65)+((C65*'3 INPUT SAP DATA'!$AM70)/E65),(C65*(100%-'3 INPUT SAP DATA'!$AM70))/D65))</f>
        <v/>
      </c>
      <c r="G65" s="24" t="str">
        <f>IF(B65="","",SUM(DHW!CJ67:CU67))</f>
        <v/>
      </c>
      <c r="H65" s="177" t="str">
        <f>IF(B65="","",'3 INPUT SAP DATA'!AO70*(1+IF(ISNUMBER(SEARCH("heat pump",'3 INPUT SAP DATA'!$AN70)),Data!$B$176,0)))</f>
        <v/>
      </c>
      <c r="I65" s="24" t="str">
        <f t="shared" si="2"/>
        <v/>
      </c>
      <c r="J65" s="24" t="str">
        <f>IF(B65="","",Appliances!V66)</f>
        <v/>
      </c>
      <c r="K65" s="24" t="str">
        <f>IF(B65="","",Cooking!C66)</f>
        <v/>
      </c>
      <c r="L65" s="24" t="str">
        <f>IF(B65="","",Lighting!C66)</f>
        <v/>
      </c>
      <c r="M65" s="24" t="str">
        <f>IF(B65="","",'3 INPUT SAP DATA'!AQ70)</f>
        <v/>
      </c>
      <c r="N65" s="24" t="str">
        <f t="shared" si="3"/>
        <v/>
      </c>
    </row>
    <row r="66" spans="2:14" ht="19.899999999999999" customHeight="1">
      <c r="B66" s="16" t="str">
        <f>IF('3 INPUT SAP DATA'!H71="","",'3 INPUT SAP DATA'!H71)</f>
        <v/>
      </c>
      <c r="C66" s="24" t="str">
        <f>IF(B66="","",SUM(SHD!FW67:GH67))</f>
        <v/>
      </c>
      <c r="D66" s="177" t="str">
        <f>IF(B66="","",'3 INPUT SAP DATA'!$AJ71*(1+IF(ISNUMBER(SEARCH("heat pump",'3 INPUT SAP DATA'!$AI71)),Data!$B$175,0)))</f>
        <v/>
      </c>
      <c r="E66" s="177" t="str">
        <f>IF(B66="","",'3 INPUT SAP DATA'!$AL71*(1+IF(ISNUMBER(SEARCH("heat pump",'3 INPUT SAP DATA'!$AI71)),Data!$B$175,0)))</f>
        <v/>
      </c>
      <c r="F66" s="175" t="str">
        <f>IF(B66="","",IF('3 INPUT SAP DATA'!$AM71&gt;0,((C66*(100%-'3 INPUT SAP DATA'!$AM71))/D66)+((C66*'3 INPUT SAP DATA'!$AM71)/E66),(C66*(100%-'3 INPUT SAP DATA'!$AM71))/D66))</f>
        <v/>
      </c>
      <c r="G66" s="24" t="str">
        <f>IF(B66="","",SUM(DHW!CJ68:CU68))</f>
        <v/>
      </c>
      <c r="H66" s="177" t="str">
        <f>IF(B66="","",'3 INPUT SAP DATA'!AO71*(1+IF(ISNUMBER(SEARCH("heat pump",'3 INPUT SAP DATA'!$AN71)),Data!$B$176,0)))</f>
        <v/>
      </c>
      <c r="I66" s="24" t="str">
        <f t="shared" si="2"/>
        <v/>
      </c>
      <c r="J66" s="24" t="str">
        <f>IF(B66="","",Appliances!V67)</f>
        <v/>
      </c>
      <c r="K66" s="24" t="str">
        <f>IF(B66="","",Cooking!C67)</f>
        <v/>
      </c>
      <c r="L66" s="24" t="str">
        <f>IF(B66="","",Lighting!C67)</f>
        <v/>
      </c>
      <c r="M66" s="24" t="str">
        <f>IF(B66="","",'3 INPUT SAP DATA'!AQ71)</f>
        <v/>
      </c>
      <c r="N66" s="24" t="str">
        <f t="shared" si="3"/>
        <v/>
      </c>
    </row>
    <row r="67" spans="2:14" ht="19.899999999999999" customHeight="1">
      <c r="B67" s="16" t="str">
        <f>IF('3 INPUT SAP DATA'!H72="","",'3 INPUT SAP DATA'!H72)</f>
        <v/>
      </c>
      <c r="C67" s="24" t="str">
        <f>IF(B67="","",SUM(SHD!FW68:GH68))</f>
        <v/>
      </c>
      <c r="D67" s="177" t="str">
        <f>IF(B67="","",'3 INPUT SAP DATA'!$AJ72*(1+IF(ISNUMBER(SEARCH("heat pump",'3 INPUT SAP DATA'!$AI72)),Data!$B$175,0)))</f>
        <v/>
      </c>
      <c r="E67" s="177" t="str">
        <f>IF(B67="","",'3 INPUT SAP DATA'!$AL72*(1+IF(ISNUMBER(SEARCH("heat pump",'3 INPUT SAP DATA'!$AI72)),Data!$B$175,0)))</f>
        <v/>
      </c>
      <c r="F67" s="175" t="str">
        <f>IF(B67="","",IF('3 INPUT SAP DATA'!$AM72&gt;0,((C67*(100%-'3 INPUT SAP DATA'!$AM72))/D67)+((C67*'3 INPUT SAP DATA'!$AM72)/E67),(C67*(100%-'3 INPUT SAP DATA'!$AM72))/D67))</f>
        <v/>
      </c>
      <c r="G67" s="24" t="str">
        <f>IF(B67="","",SUM(DHW!CJ69:CU69))</f>
        <v/>
      </c>
      <c r="H67" s="177" t="str">
        <f>IF(B67="","",'3 INPUT SAP DATA'!AO72*(1+IF(ISNUMBER(SEARCH("heat pump",'3 INPUT SAP DATA'!$AN72)),Data!$B$176,0)))</f>
        <v/>
      </c>
      <c r="I67" s="24" t="str">
        <f t="shared" si="2"/>
        <v/>
      </c>
      <c r="J67" s="24" t="str">
        <f>IF(B67="","",Appliances!V68)</f>
        <v/>
      </c>
      <c r="K67" s="24" t="str">
        <f>IF(B67="","",Cooking!C68)</f>
        <v/>
      </c>
      <c r="L67" s="24" t="str">
        <f>IF(B67="","",Lighting!C68)</f>
        <v/>
      </c>
      <c r="M67" s="24" t="str">
        <f>IF(B67="","",'3 INPUT SAP DATA'!AQ72)</f>
        <v/>
      </c>
      <c r="N67" s="24" t="str">
        <f t="shared" si="3"/>
        <v/>
      </c>
    </row>
    <row r="68" spans="2:14" ht="19.899999999999999" customHeight="1">
      <c r="B68" s="16" t="str">
        <f>IF('3 INPUT SAP DATA'!H73="","",'3 INPUT SAP DATA'!H73)</f>
        <v/>
      </c>
      <c r="C68" s="24" t="str">
        <f>IF(B68="","",SUM(SHD!FW69:GH69))</f>
        <v/>
      </c>
      <c r="D68" s="177" t="str">
        <f>IF(B68="","",'3 INPUT SAP DATA'!$AJ73*(1+IF(ISNUMBER(SEARCH("heat pump",'3 INPUT SAP DATA'!$AI73)),Data!$B$175,0)))</f>
        <v/>
      </c>
      <c r="E68" s="177" t="str">
        <f>IF(B68="","",'3 INPUT SAP DATA'!$AL73*(1+IF(ISNUMBER(SEARCH("heat pump",'3 INPUT SAP DATA'!$AI73)),Data!$B$175,0)))</f>
        <v/>
      </c>
      <c r="F68" s="175" t="str">
        <f>IF(B68="","",IF('3 INPUT SAP DATA'!$AM73&gt;0,((C68*(100%-'3 INPUT SAP DATA'!$AM73))/D68)+((C68*'3 INPUT SAP DATA'!$AM73)/E68),(C68*(100%-'3 INPUT SAP DATA'!$AM73))/D68))</f>
        <v/>
      </c>
      <c r="G68" s="24" t="str">
        <f>IF(B68="","",SUM(DHW!CJ70:CU70))</f>
        <v/>
      </c>
      <c r="H68" s="177" t="str">
        <f>IF(B68="","",'3 INPUT SAP DATA'!AO73*(1+IF(ISNUMBER(SEARCH("heat pump",'3 INPUT SAP DATA'!$AN73)),Data!$B$176,0)))</f>
        <v/>
      </c>
      <c r="I68" s="24" t="str">
        <f t="shared" si="2"/>
        <v/>
      </c>
      <c r="J68" s="24" t="str">
        <f>IF(B68="","",Appliances!V69)</f>
        <v/>
      </c>
      <c r="K68" s="24" t="str">
        <f>IF(B68="","",Cooking!C69)</f>
        <v/>
      </c>
      <c r="L68" s="24" t="str">
        <f>IF(B68="","",Lighting!C69)</f>
        <v/>
      </c>
      <c r="M68" s="24" t="str">
        <f>IF(B68="","",'3 INPUT SAP DATA'!AQ73)</f>
        <v/>
      </c>
      <c r="N68" s="24" t="str">
        <f t="shared" si="3"/>
        <v/>
      </c>
    </row>
    <row r="69" spans="2:14" ht="19.899999999999999" customHeight="1">
      <c r="B69" s="16" t="str">
        <f>IF('3 INPUT SAP DATA'!H74="","",'3 INPUT SAP DATA'!H74)</f>
        <v/>
      </c>
      <c r="C69" s="24" t="str">
        <f>IF(B69="","",SUM(SHD!FW70:GH70))</f>
        <v/>
      </c>
      <c r="D69" s="177" t="str">
        <f>IF(B69="","",'3 INPUT SAP DATA'!$AJ74*(1+IF(ISNUMBER(SEARCH("heat pump",'3 INPUT SAP DATA'!$AI74)),Data!$B$175,0)))</f>
        <v/>
      </c>
      <c r="E69" s="177" t="str">
        <f>IF(B69="","",'3 INPUT SAP DATA'!$AL74*(1+IF(ISNUMBER(SEARCH("heat pump",'3 INPUT SAP DATA'!$AI74)),Data!$B$175,0)))</f>
        <v/>
      </c>
      <c r="F69" s="175" t="str">
        <f>IF(B69="","",IF('3 INPUT SAP DATA'!$AM74&gt;0,((C69*(100%-'3 INPUT SAP DATA'!$AM74))/D69)+((C69*'3 INPUT SAP DATA'!$AM74)/E69),(C69*(100%-'3 INPUT SAP DATA'!$AM74))/D69))</f>
        <v/>
      </c>
      <c r="G69" s="24" t="str">
        <f>IF(B69="","",SUM(DHW!CJ71:CU71))</f>
        <v/>
      </c>
      <c r="H69" s="177" t="str">
        <f>IF(B69="","",'3 INPUT SAP DATA'!AO74*(1+IF(ISNUMBER(SEARCH("heat pump",'3 INPUT SAP DATA'!$AN74)),Data!$B$176,0)))</f>
        <v/>
      </c>
      <c r="I69" s="24" t="str">
        <f t="shared" si="2"/>
        <v/>
      </c>
      <c r="J69" s="24" t="str">
        <f>IF(B69="","",Appliances!V70)</f>
        <v/>
      </c>
      <c r="K69" s="24" t="str">
        <f>IF(B69="","",Cooking!C70)</f>
        <v/>
      </c>
      <c r="L69" s="24" t="str">
        <f>IF(B69="","",Lighting!C70)</f>
        <v/>
      </c>
      <c r="M69" s="24" t="str">
        <f>IF(B69="","",'3 INPUT SAP DATA'!AQ74)</f>
        <v/>
      </c>
      <c r="N69" s="24" t="str">
        <f t="shared" si="3"/>
        <v/>
      </c>
    </row>
    <row r="70" spans="2:14" ht="19.899999999999999" customHeight="1">
      <c r="B70" s="16" t="str">
        <f>IF('3 INPUT SAP DATA'!H75="","",'3 INPUT SAP DATA'!H75)</f>
        <v/>
      </c>
      <c r="C70" s="24" t="str">
        <f>IF(B70="","",SUM(SHD!FW71:GH71))</f>
        <v/>
      </c>
      <c r="D70" s="177" t="str">
        <f>IF(B70="","",'3 INPUT SAP DATA'!$AJ75*(1+IF(ISNUMBER(SEARCH("heat pump",'3 INPUT SAP DATA'!$AI75)),Data!$B$175,0)))</f>
        <v/>
      </c>
      <c r="E70" s="177" t="str">
        <f>IF(B70="","",'3 INPUT SAP DATA'!$AL75*(1+IF(ISNUMBER(SEARCH("heat pump",'3 INPUT SAP DATA'!$AI75)),Data!$B$175,0)))</f>
        <v/>
      </c>
      <c r="F70" s="175" t="str">
        <f>IF(B70="","",IF('3 INPUT SAP DATA'!$AM75&gt;0,((C70*(100%-'3 INPUT SAP DATA'!$AM75))/D70)+((C70*'3 INPUT SAP DATA'!$AM75)/E70),(C70*(100%-'3 INPUT SAP DATA'!$AM75))/D70))</f>
        <v/>
      </c>
      <c r="G70" s="24" t="str">
        <f>IF(B70="","",SUM(DHW!CJ72:CU72))</f>
        <v/>
      </c>
      <c r="H70" s="177" t="str">
        <f>IF(B70="","",'3 INPUT SAP DATA'!AO75*(1+IF(ISNUMBER(SEARCH("heat pump",'3 INPUT SAP DATA'!$AN75)),Data!$B$176,0)))</f>
        <v/>
      </c>
      <c r="I70" s="24" t="str">
        <f t="shared" si="2"/>
        <v/>
      </c>
      <c r="J70" s="24" t="str">
        <f>IF(B70="","",Appliances!V71)</f>
        <v/>
      </c>
      <c r="K70" s="24" t="str">
        <f>IF(B70="","",Cooking!C71)</f>
        <v/>
      </c>
      <c r="L70" s="24" t="str">
        <f>IF(B70="","",Lighting!C71)</f>
        <v/>
      </c>
      <c r="M70" s="24" t="str">
        <f>IF(B70="","",'3 INPUT SAP DATA'!AQ75)</f>
        <v/>
      </c>
      <c r="N70" s="24" t="str">
        <f t="shared" si="3"/>
        <v/>
      </c>
    </row>
    <row r="71" spans="2:14" ht="19.899999999999999" customHeight="1">
      <c r="B71" s="16" t="str">
        <f>IF('3 INPUT SAP DATA'!H76="","",'3 INPUT SAP DATA'!H76)</f>
        <v/>
      </c>
      <c r="C71" s="24" t="str">
        <f>IF(B71="","",SUM(SHD!FW72:GH72))</f>
        <v/>
      </c>
      <c r="D71" s="177" t="str">
        <f>IF(B71="","",'3 INPUT SAP DATA'!$AJ76*(1+IF(ISNUMBER(SEARCH("heat pump",'3 INPUT SAP DATA'!$AI76)),Data!$B$175,0)))</f>
        <v/>
      </c>
      <c r="E71" s="177" t="str">
        <f>IF(B71="","",'3 INPUT SAP DATA'!$AL76*(1+IF(ISNUMBER(SEARCH("heat pump",'3 INPUT SAP DATA'!$AI76)),Data!$B$175,0)))</f>
        <v/>
      </c>
      <c r="F71" s="175" t="str">
        <f>IF(B71="","",IF('3 INPUT SAP DATA'!$AM76&gt;0,((C71*(100%-'3 INPUT SAP DATA'!$AM76))/D71)+((C71*'3 INPUT SAP DATA'!$AM76)/E71),(C71*(100%-'3 INPUT SAP DATA'!$AM76))/D71))</f>
        <v/>
      </c>
      <c r="G71" s="24" t="str">
        <f>IF(B71="","",SUM(DHW!CJ73:CU73))</f>
        <v/>
      </c>
      <c r="H71" s="177" t="str">
        <f>IF(B71="","",'3 INPUT SAP DATA'!AO76*(1+IF(ISNUMBER(SEARCH("heat pump",'3 INPUT SAP DATA'!$AN76)),Data!$B$176,0)))</f>
        <v/>
      </c>
      <c r="I71" s="24" t="str">
        <f t="shared" si="2"/>
        <v/>
      </c>
      <c r="J71" s="24" t="str">
        <f>IF(B71="","",Appliances!V72)</f>
        <v/>
      </c>
      <c r="K71" s="24" t="str">
        <f>IF(B71="","",Cooking!C72)</f>
        <v/>
      </c>
      <c r="L71" s="24" t="str">
        <f>IF(B71="","",Lighting!C72)</f>
        <v/>
      </c>
      <c r="M71" s="24" t="str">
        <f>IF(B71="","",'3 INPUT SAP DATA'!AQ76)</f>
        <v/>
      </c>
      <c r="N71" s="24" t="str">
        <f t="shared" si="3"/>
        <v/>
      </c>
    </row>
    <row r="72" spans="2:14" ht="19.899999999999999" customHeight="1">
      <c r="B72" s="16" t="str">
        <f>IF('3 INPUT SAP DATA'!H77="","",'3 INPUT SAP DATA'!H77)</f>
        <v/>
      </c>
      <c r="C72" s="24" t="str">
        <f>IF(B72="","",SUM(SHD!FW73:GH73))</f>
        <v/>
      </c>
      <c r="D72" s="177" t="str">
        <f>IF(B72="","",'3 INPUT SAP DATA'!$AJ77*(1+IF(ISNUMBER(SEARCH("heat pump",'3 INPUT SAP DATA'!$AI77)),Data!$B$175,0)))</f>
        <v/>
      </c>
      <c r="E72" s="177" t="str">
        <f>IF(B72="","",'3 INPUT SAP DATA'!$AL77*(1+IF(ISNUMBER(SEARCH("heat pump",'3 INPUT SAP DATA'!$AI77)),Data!$B$175,0)))</f>
        <v/>
      </c>
      <c r="F72" s="175" t="str">
        <f>IF(B72="","",IF('3 INPUT SAP DATA'!$AM77&gt;0,((C72*(100%-'3 INPUT SAP DATA'!$AM77))/D72)+((C72*'3 INPUT SAP DATA'!$AM77)/E72),(C72*(100%-'3 INPUT SAP DATA'!$AM77))/D72))</f>
        <v/>
      </c>
      <c r="G72" s="24" t="str">
        <f>IF(B72="","",SUM(DHW!CJ74:CU74))</f>
        <v/>
      </c>
      <c r="H72" s="177" t="str">
        <f>IF(B72="","",'3 INPUT SAP DATA'!AO77*(1+IF(ISNUMBER(SEARCH("heat pump",'3 INPUT SAP DATA'!$AN77)),Data!$B$176,0)))</f>
        <v/>
      </c>
      <c r="I72" s="24" t="str">
        <f t="shared" ref="I72:I103" si="4">IF(B72="","",G72/H72)</f>
        <v/>
      </c>
      <c r="J72" s="24" t="str">
        <f>IF(B72="","",Appliances!V73)</f>
        <v/>
      </c>
      <c r="K72" s="24" t="str">
        <f>IF(B72="","",Cooking!C73)</f>
        <v/>
      </c>
      <c r="L72" s="24" t="str">
        <f>IF(B72="","",Lighting!C73)</f>
        <v/>
      </c>
      <c r="M72" s="24" t="str">
        <f>IF(B72="","",'3 INPUT SAP DATA'!AQ77)</f>
        <v/>
      </c>
      <c r="N72" s="24" t="str">
        <f t="shared" ref="N72:N103" si="5">IF(B72="","",F72+I72+J72+K72+L72+M72)</f>
        <v/>
      </c>
    </row>
    <row r="73" spans="2:14" ht="19.899999999999999" customHeight="1">
      <c r="B73" s="16" t="str">
        <f>IF('3 INPUT SAP DATA'!H78="","",'3 INPUT SAP DATA'!H78)</f>
        <v/>
      </c>
      <c r="C73" s="24" t="str">
        <f>IF(B73="","",SUM(SHD!FW74:GH74))</f>
        <v/>
      </c>
      <c r="D73" s="177" t="str">
        <f>IF(B73="","",'3 INPUT SAP DATA'!$AJ78*(1+IF(ISNUMBER(SEARCH("heat pump",'3 INPUT SAP DATA'!$AI78)),Data!$B$175,0)))</f>
        <v/>
      </c>
      <c r="E73" s="177" t="str">
        <f>IF(B73="","",'3 INPUT SAP DATA'!$AL78*(1+IF(ISNUMBER(SEARCH("heat pump",'3 INPUT SAP DATA'!$AI78)),Data!$B$175,0)))</f>
        <v/>
      </c>
      <c r="F73" s="175" t="str">
        <f>IF(B73="","",IF('3 INPUT SAP DATA'!$AM78&gt;0,((C73*(100%-'3 INPUT SAP DATA'!$AM78))/D73)+((C73*'3 INPUT SAP DATA'!$AM78)/E73),(C73*(100%-'3 INPUT SAP DATA'!$AM78))/D73))</f>
        <v/>
      </c>
      <c r="G73" s="24" t="str">
        <f>IF(B73="","",SUM(DHW!CJ75:CU75))</f>
        <v/>
      </c>
      <c r="H73" s="177" t="str">
        <f>IF(B73="","",'3 INPUT SAP DATA'!AO78*(1+IF(ISNUMBER(SEARCH("heat pump",'3 INPUT SAP DATA'!$AN78)),Data!$B$176,0)))</f>
        <v/>
      </c>
      <c r="I73" s="24" t="str">
        <f t="shared" si="4"/>
        <v/>
      </c>
      <c r="J73" s="24" t="str">
        <f>IF(B73="","",Appliances!V74)</f>
        <v/>
      </c>
      <c r="K73" s="24" t="str">
        <f>IF(B73="","",Cooking!C74)</f>
        <v/>
      </c>
      <c r="L73" s="24" t="str">
        <f>IF(B73="","",Lighting!C74)</f>
        <v/>
      </c>
      <c r="M73" s="24" t="str">
        <f>IF(B73="","",'3 INPUT SAP DATA'!AQ78)</f>
        <v/>
      </c>
      <c r="N73" s="24" t="str">
        <f t="shared" si="5"/>
        <v/>
      </c>
    </row>
    <row r="74" spans="2:14" ht="19.899999999999999" customHeight="1">
      <c r="B74" s="16" t="str">
        <f>IF('3 INPUT SAP DATA'!H79="","",'3 INPUT SAP DATA'!H79)</f>
        <v/>
      </c>
      <c r="C74" s="24" t="str">
        <f>IF(B74="","",SUM(SHD!FW75:GH75))</f>
        <v/>
      </c>
      <c r="D74" s="177" t="str">
        <f>IF(B74="","",'3 INPUT SAP DATA'!$AJ79*(1+IF(ISNUMBER(SEARCH("heat pump",'3 INPUT SAP DATA'!$AI79)),Data!$B$175,0)))</f>
        <v/>
      </c>
      <c r="E74" s="177" t="str">
        <f>IF(B74="","",'3 INPUT SAP DATA'!$AL79*(1+IF(ISNUMBER(SEARCH("heat pump",'3 INPUT SAP DATA'!$AI79)),Data!$B$175,0)))</f>
        <v/>
      </c>
      <c r="F74" s="175" t="str">
        <f>IF(B74="","",IF('3 INPUT SAP DATA'!$AM79&gt;0,((C74*(100%-'3 INPUT SAP DATA'!$AM79))/D74)+((C74*'3 INPUT SAP DATA'!$AM79)/E74),(C74*(100%-'3 INPUT SAP DATA'!$AM79))/D74))</f>
        <v/>
      </c>
      <c r="G74" s="24" t="str">
        <f>IF(B74="","",SUM(DHW!CJ76:CU76))</f>
        <v/>
      </c>
      <c r="H74" s="177" t="str">
        <f>IF(B74="","",'3 INPUT SAP DATA'!AO79*(1+IF(ISNUMBER(SEARCH("heat pump",'3 INPUT SAP DATA'!$AN79)),Data!$B$176,0)))</f>
        <v/>
      </c>
      <c r="I74" s="24" t="str">
        <f t="shared" si="4"/>
        <v/>
      </c>
      <c r="J74" s="24" t="str">
        <f>IF(B74="","",Appliances!V75)</f>
        <v/>
      </c>
      <c r="K74" s="24" t="str">
        <f>IF(B74="","",Cooking!C75)</f>
        <v/>
      </c>
      <c r="L74" s="24" t="str">
        <f>IF(B74="","",Lighting!C75)</f>
        <v/>
      </c>
      <c r="M74" s="24" t="str">
        <f>IF(B74="","",'3 INPUT SAP DATA'!AQ79)</f>
        <v/>
      </c>
      <c r="N74" s="24" t="str">
        <f t="shared" si="5"/>
        <v/>
      </c>
    </row>
    <row r="75" spans="2:14" ht="19.899999999999999" customHeight="1">
      <c r="B75" s="16" t="str">
        <f>IF('3 INPUT SAP DATA'!H80="","",'3 INPUT SAP DATA'!H80)</f>
        <v/>
      </c>
      <c r="C75" s="24" t="str">
        <f>IF(B75="","",SUM(SHD!FW76:GH76))</f>
        <v/>
      </c>
      <c r="D75" s="177" t="str">
        <f>IF(B75="","",'3 INPUT SAP DATA'!$AJ80*(1+IF(ISNUMBER(SEARCH("heat pump",'3 INPUT SAP DATA'!$AI80)),Data!$B$175,0)))</f>
        <v/>
      </c>
      <c r="E75" s="177" t="str">
        <f>IF(B75="","",'3 INPUT SAP DATA'!$AL80*(1+IF(ISNUMBER(SEARCH("heat pump",'3 INPUT SAP DATA'!$AI80)),Data!$B$175,0)))</f>
        <v/>
      </c>
      <c r="F75" s="175" t="str">
        <f>IF(B75="","",IF('3 INPUT SAP DATA'!$AM80&gt;0,((C75*(100%-'3 INPUT SAP DATA'!$AM80))/D75)+((C75*'3 INPUT SAP DATA'!$AM80)/E75),(C75*(100%-'3 INPUT SAP DATA'!$AM80))/D75))</f>
        <v/>
      </c>
      <c r="G75" s="24" t="str">
        <f>IF(B75="","",SUM(DHW!CJ77:CU77))</f>
        <v/>
      </c>
      <c r="H75" s="177" t="str">
        <f>IF(B75="","",'3 INPUT SAP DATA'!AO80*(1+IF(ISNUMBER(SEARCH("heat pump",'3 INPUT SAP DATA'!$AN80)),Data!$B$176,0)))</f>
        <v/>
      </c>
      <c r="I75" s="24" t="str">
        <f t="shared" si="4"/>
        <v/>
      </c>
      <c r="J75" s="24" t="str">
        <f>IF(B75="","",Appliances!V76)</f>
        <v/>
      </c>
      <c r="K75" s="24" t="str">
        <f>IF(B75="","",Cooking!C76)</f>
        <v/>
      </c>
      <c r="L75" s="24" t="str">
        <f>IF(B75="","",Lighting!C76)</f>
        <v/>
      </c>
      <c r="M75" s="24" t="str">
        <f>IF(B75="","",'3 INPUT SAP DATA'!AQ80)</f>
        <v/>
      </c>
      <c r="N75" s="24" t="str">
        <f t="shared" si="5"/>
        <v/>
      </c>
    </row>
    <row r="76" spans="2:14" ht="19.899999999999999" customHeight="1">
      <c r="B76" s="16" t="str">
        <f>IF('3 INPUT SAP DATA'!H81="","",'3 INPUT SAP DATA'!H81)</f>
        <v/>
      </c>
      <c r="C76" s="24" t="str">
        <f>IF(B76="","",SUM(SHD!FW77:GH77))</f>
        <v/>
      </c>
      <c r="D76" s="177" t="str">
        <f>IF(B76="","",'3 INPUT SAP DATA'!$AJ81*(1+IF(ISNUMBER(SEARCH("heat pump",'3 INPUT SAP DATA'!$AI81)),Data!$B$175,0)))</f>
        <v/>
      </c>
      <c r="E76" s="177" t="str">
        <f>IF(B76="","",'3 INPUT SAP DATA'!$AL81*(1+IF(ISNUMBER(SEARCH("heat pump",'3 INPUT SAP DATA'!$AI81)),Data!$B$175,0)))</f>
        <v/>
      </c>
      <c r="F76" s="175" t="str">
        <f>IF(B76="","",IF('3 INPUT SAP DATA'!$AM81&gt;0,((C76*(100%-'3 INPUT SAP DATA'!$AM81))/D76)+((C76*'3 INPUT SAP DATA'!$AM81)/E76),(C76*(100%-'3 INPUT SAP DATA'!$AM81))/D76))</f>
        <v/>
      </c>
      <c r="G76" s="24" t="str">
        <f>IF(B76="","",SUM(DHW!CJ78:CU78))</f>
        <v/>
      </c>
      <c r="H76" s="177" t="str">
        <f>IF(B76="","",'3 INPUT SAP DATA'!AO81*(1+IF(ISNUMBER(SEARCH("heat pump",'3 INPUT SAP DATA'!$AN81)),Data!$B$176,0)))</f>
        <v/>
      </c>
      <c r="I76" s="24" t="str">
        <f t="shared" si="4"/>
        <v/>
      </c>
      <c r="J76" s="24" t="str">
        <f>IF(B76="","",Appliances!V77)</f>
        <v/>
      </c>
      <c r="K76" s="24" t="str">
        <f>IF(B76="","",Cooking!C77)</f>
        <v/>
      </c>
      <c r="L76" s="24" t="str">
        <f>IF(B76="","",Lighting!C77)</f>
        <v/>
      </c>
      <c r="M76" s="24" t="str">
        <f>IF(B76="","",'3 INPUT SAP DATA'!AQ81)</f>
        <v/>
      </c>
      <c r="N76" s="24" t="str">
        <f t="shared" si="5"/>
        <v/>
      </c>
    </row>
    <row r="77" spans="2:14" ht="19.899999999999999" customHeight="1">
      <c r="B77" s="16" t="str">
        <f>IF('3 INPUT SAP DATA'!H82="","",'3 INPUT SAP DATA'!H82)</f>
        <v/>
      </c>
      <c r="C77" s="24" t="str">
        <f>IF(B77="","",SUM(SHD!FW78:GH78))</f>
        <v/>
      </c>
      <c r="D77" s="177" t="str">
        <f>IF(B77="","",'3 INPUT SAP DATA'!$AJ82*(1+IF(ISNUMBER(SEARCH("heat pump",'3 INPUT SAP DATA'!$AI82)),Data!$B$175,0)))</f>
        <v/>
      </c>
      <c r="E77" s="177" t="str">
        <f>IF(B77="","",'3 INPUT SAP DATA'!$AL82*(1+IF(ISNUMBER(SEARCH("heat pump",'3 INPUT SAP DATA'!$AI82)),Data!$B$175,0)))</f>
        <v/>
      </c>
      <c r="F77" s="175" t="str">
        <f>IF(B77="","",IF('3 INPUT SAP DATA'!$AM82&gt;0,((C77*(100%-'3 INPUT SAP DATA'!$AM82))/D77)+((C77*'3 INPUT SAP DATA'!$AM82)/E77),(C77*(100%-'3 INPUT SAP DATA'!$AM82))/D77))</f>
        <v/>
      </c>
      <c r="G77" s="24" t="str">
        <f>IF(B77="","",SUM(DHW!CJ79:CU79))</f>
        <v/>
      </c>
      <c r="H77" s="177" t="str">
        <f>IF(B77="","",'3 INPUT SAP DATA'!AO82*(1+IF(ISNUMBER(SEARCH("heat pump",'3 INPUT SAP DATA'!$AN82)),Data!$B$176,0)))</f>
        <v/>
      </c>
      <c r="I77" s="24" t="str">
        <f t="shared" si="4"/>
        <v/>
      </c>
      <c r="J77" s="24" t="str">
        <f>IF(B77="","",Appliances!V78)</f>
        <v/>
      </c>
      <c r="K77" s="24" t="str">
        <f>IF(B77="","",Cooking!C78)</f>
        <v/>
      </c>
      <c r="L77" s="24" t="str">
        <f>IF(B77="","",Lighting!C78)</f>
        <v/>
      </c>
      <c r="M77" s="24" t="str">
        <f>IF(B77="","",'3 INPUT SAP DATA'!AQ82)</f>
        <v/>
      </c>
      <c r="N77" s="24" t="str">
        <f t="shared" si="5"/>
        <v/>
      </c>
    </row>
    <row r="78" spans="2:14" ht="19.899999999999999" customHeight="1">
      <c r="B78" s="16" t="str">
        <f>IF('3 INPUT SAP DATA'!H83="","",'3 INPUT SAP DATA'!H83)</f>
        <v/>
      </c>
      <c r="C78" s="24" t="str">
        <f>IF(B78="","",SUM(SHD!FW79:GH79))</f>
        <v/>
      </c>
      <c r="D78" s="177" t="str">
        <f>IF(B78="","",'3 INPUT SAP DATA'!$AJ83*(1+IF(ISNUMBER(SEARCH("heat pump",'3 INPUT SAP DATA'!$AI83)),Data!$B$175,0)))</f>
        <v/>
      </c>
      <c r="E78" s="177" t="str">
        <f>IF(B78="","",'3 INPUT SAP DATA'!$AL83*(1+IF(ISNUMBER(SEARCH("heat pump",'3 INPUT SAP DATA'!$AI83)),Data!$B$175,0)))</f>
        <v/>
      </c>
      <c r="F78" s="175" t="str">
        <f>IF(B78="","",IF('3 INPUT SAP DATA'!$AM83&gt;0,((C78*(100%-'3 INPUT SAP DATA'!$AM83))/D78)+((C78*'3 INPUT SAP DATA'!$AM83)/E78),(C78*(100%-'3 INPUT SAP DATA'!$AM83))/D78))</f>
        <v/>
      </c>
      <c r="G78" s="24" t="str">
        <f>IF(B78="","",SUM(DHW!CJ80:CU80))</f>
        <v/>
      </c>
      <c r="H78" s="177" t="str">
        <f>IF(B78="","",'3 INPUT SAP DATA'!AO83*(1+IF(ISNUMBER(SEARCH("heat pump",'3 INPUT SAP DATA'!$AN83)),Data!$B$176,0)))</f>
        <v/>
      </c>
      <c r="I78" s="24" t="str">
        <f t="shared" si="4"/>
        <v/>
      </c>
      <c r="J78" s="24" t="str">
        <f>IF(B78="","",Appliances!V79)</f>
        <v/>
      </c>
      <c r="K78" s="24" t="str">
        <f>IF(B78="","",Cooking!C79)</f>
        <v/>
      </c>
      <c r="L78" s="24" t="str">
        <f>IF(B78="","",Lighting!C79)</f>
        <v/>
      </c>
      <c r="M78" s="24" t="str">
        <f>IF(B78="","",'3 INPUT SAP DATA'!AQ83)</f>
        <v/>
      </c>
      <c r="N78" s="24" t="str">
        <f t="shared" si="5"/>
        <v/>
      </c>
    </row>
    <row r="79" spans="2:14" ht="19.899999999999999" customHeight="1">
      <c r="B79" s="16" t="str">
        <f>IF('3 INPUT SAP DATA'!H84="","",'3 INPUT SAP DATA'!H84)</f>
        <v/>
      </c>
      <c r="C79" s="24" t="str">
        <f>IF(B79="","",SUM(SHD!FW80:GH80))</f>
        <v/>
      </c>
      <c r="D79" s="177" t="str">
        <f>IF(B79="","",'3 INPUT SAP DATA'!$AJ84*(1+IF(ISNUMBER(SEARCH("heat pump",'3 INPUT SAP DATA'!$AI84)),Data!$B$175,0)))</f>
        <v/>
      </c>
      <c r="E79" s="177" t="str">
        <f>IF(B79="","",'3 INPUT SAP DATA'!$AL84*(1+IF(ISNUMBER(SEARCH("heat pump",'3 INPUT SAP DATA'!$AI84)),Data!$B$175,0)))</f>
        <v/>
      </c>
      <c r="F79" s="175" t="str">
        <f>IF(B79="","",IF('3 INPUT SAP DATA'!$AM84&gt;0,((C79*(100%-'3 INPUT SAP DATA'!$AM84))/D79)+((C79*'3 INPUT SAP DATA'!$AM84)/E79),(C79*(100%-'3 INPUT SAP DATA'!$AM84))/D79))</f>
        <v/>
      </c>
      <c r="G79" s="24" t="str">
        <f>IF(B79="","",SUM(DHW!CJ81:CU81))</f>
        <v/>
      </c>
      <c r="H79" s="177" t="str">
        <f>IF(B79="","",'3 INPUT SAP DATA'!AO84*(1+IF(ISNUMBER(SEARCH("heat pump",'3 INPUT SAP DATA'!$AN84)),Data!$B$176,0)))</f>
        <v/>
      </c>
      <c r="I79" s="24" t="str">
        <f t="shared" si="4"/>
        <v/>
      </c>
      <c r="J79" s="24" t="str">
        <f>IF(B79="","",Appliances!V80)</f>
        <v/>
      </c>
      <c r="K79" s="24" t="str">
        <f>IF(B79="","",Cooking!C80)</f>
        <v/>
      </c>
      <c r="L79" s="24" t="str">
        <f>IF(B79="","",Lighting!C80)</f>
        <v/>
      </c>
      <c r="M79" s="24" t="str">
        <f>IF(B79="","",'3 INPUT SAP DATA'!AQ84)</f>
        <v/>
      </c>
      <c r="N79" s="24" t="str">
        <f t="shared" si="5"/>
        <v/>
      </c>
    </row>
    <row r="80" spans="2:14" ht="19.899999999999999" customHeight="1">
      <c r="B80" s="16" t="str">
        <f>IF('3 INPUT SAP DATA'!H85="","",'3 INPUT SAP DATA'!H85)</f>
        <v/>
      </c>
      <c r="C80" s="24" t="str">
        <f>IF(B80="","",SUM(SHD!FW81:GH81))</f>
        <v/>
      </c>
      <c r="D80" s="177" t="str">
        <f>IF(B80="","",'3 INPUT SAP DATA'!$AJ85*(1+IF(ISNUMBER(SEARCH("heat pump",'3 INPUT SAP DATA'!$AI85)),Data!$B$175,0)))</f>
        <v/>
      </c>
      <c r="E80" s="177" t="str">
        <f>IF(B80="","",'3 INPUT SAP DATA'!$AL85*(1+IF(ISNUMBER(SEARCH("heat pump",'3 INPUT SAP DATA'!$AI85)),Data!$B$175,0)))</f>
        <v/>
      </c>
      <c r="F80" s="175" t="str">
        <f>IF(B80="","",IF('3 INPUT SAP DATA'!$AM85&gt;0,((C80*(100%-'3 INPUT SAP DATA'!$AM85))/D80)+((C80*'3 INPUT SAP DATA'!$AM85)/E80),(C80*(100%-'3 INPUT SAP DATA'!$AM85))/D80))</f>
        <v/>
      </c>
      <c r="G80" s="24" t="str">
        <f>IF(B80="","",SUM(DHW!CJ82:CU82))</f>
        <v/>
      </c>
      <c r="H80" s="177" t="str">
        <f>IF(B80="","",'3 INPUT SAP DATA'!AO85*(1+IF(ISNUMBER(SEARCH("heat pump",'3 INPUT SAP DATA'!$AN85)),Data!$B$176,0)))</f>
        <v/>
      </c>
      <c r="I80" s="24" t="str">
        <f t="shared" si="4"/>
        <v/>
      </c>
      <c r="J80" s="24" t="str">
        <f>IF(B80="","",Appliances!V81)</f>
        <v/>
      </c>
      <c r="K80" s="24" t="str">
        <f>IF(B80="","",Cooking!C81)</f>
        <v/>
      </c>
      <c r="L80" s="24" t="str">
        <f>IF(B80="","",Lighting!C81)</f>
        <v/>
      </c>
      <c r="M80" s="24" t="str">
        <f>IF(B80="","",'3 INPUT SAP DATA'!AQ85)</f>
        <v/>
      </c>
      <c r="N80" s="24" t="str">
        <f t="shared" si="5"/>
        <v/>
      </c>
    </row>
    <row r="81" spans="2:14" ht="19.899999999999999" customHeight="1">
      <c r="B81" s="16" t="str">
        <f>IF('3 INPUT SAP DATA'!H86="","",'3 INPUT SAP DATA'!H86)</f>
        <v/>
      </c>
      <c r="C81" s="24" t="str">
        <f>IF(B81="","",SUM(SHD!FW82:GH82))</f>
        <v/>
      </c>
      <c r="D81" s="177" t="str">
        <f>IF(B81="","",'3 INPUT SAP DATA'!$AJ86*(1+IF(ISNUMBER(SEARCH("heat pump",'3 INPUT SAP DATA'!$AI86)),Data!$B$175,0)))</f>
        <v/>
      </c>
      <c r="E81" s="177" t="str">
        <f>IF(B81="","",'3 INPUT SAP DATA'!$AL86*(1+IF(ISNUMBER(SEARCH("heat pump",'3 INPUT SAP DATA'!$AI86)),Data!$B$175,0)))</f>
        <v/>
      </c>
      <c r="F81" s="175" t="str">
        <f>IF(B81="","",IF('3 INPUT SAP DATA'!$AM86&gt;0,((C81*(100%-'3 INPUT SAP DATA'!$AM86))/D81)+((C81*'3 INPUT SAP DATA'!$AM86)/E81),(C81*(100%-'3 INPUT SAP DATA'!$AM86))/D81))</f>
        <v/>
      </c>
      <c r="G81" s="24" t="str">
        <f>IF(B81="","",SUM(DHW!CJ83:CU83))</f>
        <v/>
      </c>
      <c r="H81" s="177" t="str">
        <f>IF(B81="","",'3 INPUT SAP DATA'!AO86*(1+IF(ISNUMBER(SEARCH("heat pump",'3 INPUT SAP DATA'!$AN86)),Data!$B$176,0)))</f>
        <v/>
      </c>
      <c r="I81" s="24" t="str">
        <f t="shared" si="4"/>
        <v/>
      </c>
      <c r="J81" s="24" t="str">
        <f>IF(B81="","",Appliances!V82)</f>
        <v/>
      </c>
      <c r="K81" s="24" t="str">
        <f>IF(B81="","",Cooking!C82)</f>
        <v/>
      </c>
      <c r="L81" s="24" t="str">
        <f>IF(B81="","",Lighting!C82)</f>
        <v/>
      </c>
      <c r="M81" s="24" t="str">
        <f>IF(B81="","",'3 INPUT SAP DATA'!AQ86)</f>
        <v/>
      </c>
      <c r="N81" s="24" t="str">
        <f t="shared" si="5"/>
        <v/>
      </c>
    </row>
    <row r="82" spans="2:14" ht="19.899999999999999" customHeight="1">
      <c r="B82" s="16" t="str">
        <f>IF('3 INPUT SAP DATA'!H87="","",'3 INPUT SAP DATA'!H87)</f>
        <v/>
      </c>
      <c r="C82" s="24" t="str">
        <f>IF(B82="","",SUM(SHD!FW83:GH83))</f>
        <v/>
      </c>
      <c r="D82" s="177" t="str">
        <f>IF(B82="","",'3 INPUT SAP DATA'!$AJ87*(1+IF(ISNUMBER(SEARCH("heat pump",'3 INPUT SAP DATA'!$AI87)),Data!$B$175,0)))</f>
        <v/>
      </c>
      <c r="E82" s="177" t="str">
        <f>IF(B82="","",'3 INPUT SAP DATA'!$AL87*(1+IF(ISNUMBER(SEARCH("heat pump",'3 INPUT SAP DATA'!$AI87)),Data!$B$175,0)))</f>
        <v/>
      </c>
      <c r="F82" s="175" t="str">
        <f>IF(B82="","",IF('3 INPUT SAP DATA'!$AM87&gt;0,((C82*(100%-'3 INPUT SAP DATA'!$AM87))/D82)+((C82*'3 INPUT SAP DATA'!$AM87)/E82),(C82*(100%-'3 INPUT SAP DATA'!$AM87))/D82))</f>
        <v/>
      </c>
      <c r="G82" s="24" t="str">
        <f>IF(B82="","",SUM(DHW!CJ84:CU84))</f>
        <v/>
      </c>
      <c r="H82" s="177" t="str">
        <f>IF(B82="","",'3 INPUT SAP DATA'!AO87*(1+IF(ISNUMBER(SEARCH("heat pump",'3 INPUT SAP DATA'!$AN87)),Data!$B$176,0)))</f>
        <v/>
      </c>
      <c r="I82" s="24" t="str">
        <f t="shared" si="4"/>
        <v/>
      </c>
      <c r="J82" s="24" t="str">
        <f>IF(B82="","",Appliances!V83)</f>
        <v/>
      </c>
      <c r="K82" s="24" t="str">
        <f>IF(B82="","",Cooking!C83)</f>
        <v/>
      </c>
      <c r="L82" s="24" t="str">
        <f>IF(B82="","",Lighting!C83)</f>
        <v/>
      </c>
      <c r="M82" s="24" t="str">
        <f>IF(B82="","",'3 INPUT SAP DATA'!AQ87)</f>
        <v/>
      </c>
      <c r="N82" s="24" t="str">
        <f t="shared" si="5"/>
        <v/>
      </c>
    </row>
    <row r="83" spans="2:14" ht="19.899999999999999" customHeight="1">
      <c r="B83" s="16" t="str">
        <f>IF('3 INPUT SAP DATA'!H88="","",'3 INPUT SAP DATA'!H88)</f>
        <v/>
      </c>
      <c r="C83" s="24" t="str">
        <f>IF(B83="","",SUM(SHD!FW84:GH84))</f>
        <v/>
      </c>
      <c r="D83" s="177" t="str">
        <f>IF(B83="","",'3 INPUT SAP DATA'!$AJ88*(1+IF(ISNUMBER(SEARCH("heat pump",'3 INPUT SAP DATA'!$AI88)),Data!$B$175,0)))</f>
        <v/>
      </c>
      <c r="E83" s="177" t="str">
        <f>IF(B83="","",'3 INPUT SAP DATA'!$AL88*(1+IF(ISNUMBER(SEARCH("heat pump",'3 INPUT SAP DATA'!$AI88)),Data!$B$175,0)))</f>
        <v/>
      </c>
      <c r="F83" s="175" t="str">
        <f>IF(B83="","",IF('3 INPUT SAP DATA'!$AM88&gt;0,((C83*(100%-'3 INPUT SAP DATA'!$AM88))/D83)+((C83*'3 INPUT SAP DATA'!$AM88)/E83),(C83*(100%-'3 INPUT SAP DATA'!$AM88))/D83))</f>
        <v/>
      </c>
      <c r="G83" s="24" t="str">
        <f>IF(B83="","",SUM(DHW!CJ85:CU85))</f>
        <v/>
      </c>
      <c r="H83" s="177" t="str">
        <f>IF(B83="","",'3 INPUT SAP DATA'!AO88*(1+IF(ISNUMBER(SEARCH("heat pump",'3 INPUT SAP DATA'!$AN88)),Data!$B$176,0)))</f>
        <v/>
      </c>
      <c r="I83" s="24" t="str">
        <f t="shared" si="4"/>
        <v/>
      </c>
      <c r="J83" s="24" t="str">
        <f>IF(B83="","",Appliances!V84)</f>
        <v/>
      </c>
      <c r="K83" s="24" t="str">
        <f>IF(B83="","",Cooking!C84)</f>
        <v/>
      </c>
      <c r="L83" s="24" t="str">
        <f>IF(B83="","",Lighting!C84)</f>
        <v/>
      </c>
      <c r="M83" s="24" t="str">
        <f>IF(B83="","",'3 INPUT SAP DATA'!AQ88)</f>
        <v/>
      </c>
      <c r="N83" s="24" t="str">
        <f t="shared" si="5"/>
        <v/>
      </c>
    </row>
    <row r="84" spans="2:14" ht="19.899999999999999" customHeight="1">
      <c r="B84" s="16" t="str">
        <f>IF('3 INPUT SAP DATA'!H89="","",'3 INPUT SAP DATA'!H89)</f>
        <v/>
      </c>
      <c r="C84" s="24" t="str">
        <f>IF(B84="","",SUM(SHD!FW85:GH85))</f>
        <v/>
      </c>
      <c r="D84" s="177" t="str">
        <f>IF(B84="","",'3 INPUT SAP DATA'!$AJ89*(1+IF(ISNUMBER(SEARCH("heat pump",'3 INPUT SAP DATA'!$AI89)),Data!$B$175,0)))</f>
        <v/>
      </c>
      <c r="E84" s="177" t="str">
        <f>IF(B84="","",'3 INPUT SAP DATA'!$AL89*(1+IF(ISNUMBER(SEARCH("heat pump",'3 INPUT SAP DATA'!$AI89)),Data!$B$175,0)))</f>
        <v/>
      </c>
      <c r="F84" s="175" t="str">
        <f>IF(B84="","",IF('3 INPUT SAP DATA'!$AM89&gt;0,((C84*(100%-'3 INPUT SAP DATA'!$AM89))/D84)+((C84*'3 INPUT SAP DATA'!$AM89)/E84),(C84*(100%-'3 INPUT SAP DATA'!$AM89))/D84))</f>
        <v/>
      </c>
      <c r="G84" s="24" t="str">
        <f>IF(B84="","",SUM(DHW!CJ86:CU86))</f>
        <v/>
      </c>
      <c r="H84" s="177" t="str">
        <f>IF(B84="","",'3 INPUT SAP DATA'!AO89*(1+IF(ISNUMBER(SEARCH("heat pump",'3 INPUT SAP DATA'!$AN89)),Data!$B$176,0)))</f>
        <v/>
      </c>
      <c r="I84" s="24" t="str">
        <f t="shared" si="4"/>
        <v/>
      </c>
      <c r="J84" s="24" t="str">
        <f>IF(B84="","",Appliances!V85)</f>
        <v/>
      </c>
      <c r="K84" s="24" t="str">
        <f>IF(B84="","",Cooking!C85)</f>
        <v/>
      </c>
      <c r="L84" s="24" t="str">
        <f>IF(B84="","",Lighting!C85)</f>
        <v/>
      </c>
      <c r="M84" s="24" t="str">
        <f>IF(B84="","",'3 INPUT SAP DATA'!AQ89)</f>
        <v/>
      </c>
      <c r="N84" s="24" t="str">
        <f t="shared" si="5"/>
        <v/>
      </c>
    </row>
    <row r="85" spans="2:14" ht="19.899999999999999" customHeight="1">
      <c r="B85" s="16" t="str">
        <f>IF('3 INPUT SAP DATA'!H90="","",'3 INPUT SAP DATA'!H90)</f>
        <v/>
      </c>
      <c r="C85" s="24" t="str">
        <f>IF(B85="","",SUM(SHD!FW86:GH86))</f>
        <v/>
      </c>
      <c r="D85" s="177" t="str">
        <f>IF(B85="","",'3 INPUT SAP DATA'!$AJ90*(1+IF(ISNUMBER(SEARCH("heat pump",'3 INPUT SAP DATA'!$AI90)),Data!$B$175,0)))</f>
        <v/>
      </c>
      <c r="E85" s="177" t="str">
        <f>IF(B85="","",'3 INPUT SAP DATA'!$AL90*(1+IF(ISNUMBER(SEARCH("heat pump",'3 INPUT SAP DATA'!$AI90)),Data!$B$175,0)))</f>
        <v/>
      </c>
      <c r="F85" s="175" t="str">
        <f>IF(B85="","",IF('3 INPUT SAP DATA'!$AM90&gt;0,((C85*(100%-'3 INPUT SAP DATA'!$AM90))/D85)+((C85*'3 INPUT SAP DATA'!$AM90)/E85),(C85*(100%-'3 INPUT SAP DATA'!$AM90))/D85))</f>
        <v/>
      </c>
      <c r="G85" s="24" t="str">
        <f>IF(B85="","",SUM(DHW!CJ87:CU87))</f>
        <v/>
      </c>
      <c r="H85" s="177" t="str">
        <f>IF(B85="","",'3 INPUT SAP DATA'!AO90*(1+IF(ISNUMBER(SEARCH("heat pump",'3 INPUT SAP DATA'!$AN90)),Data!$B$176,0)))</f>
        <v/>
      </c>
      <c r="I85" s="24" t="str">
        <f t="shared" si="4"/>
        <v/>
      </c>
      <c r="J85" s="24" t="str">
        <f>IF(B85="","",Appliances!V86)</f>
        <v/>
      </c>
      <c r="K85" s="24" t="str">
        <f>IF(B85="","",Cooking!C86)</f>
        <v/>
      </c>
      <c r="L85" s="24" t="str">
        <f>IF(B85="","",Lighting!C86)</f>
        <v/>
      </c>
      <c r="M85" s="24" t="str">
        <f>IF(B85="","",'3 INPUT SAP DATA'!AQ90)</f>
        <v/>
      </c>
      <c r="N85" s="24" t="str">
        <f t="shared" si="5"/>
        <v/>
      </c>
    </row>
    <row r="86" spans="2:14" ht="19.899999999999999" customHeight="1">
      <c r="B86" s="16" t="str">
        <f>IF('3 INPUT SAP DATA'!H91="","",'3 INPUT SAP DATA'!H91)</f>
        <v/>
      </c>
      <c r="C86" s="24" t="str">
        <f>IF(B86="","",SUM(SHD!FW87:GH87))</f>
        <v/>
      </c>
      <c r="D86" s="177" t="str">
        <f>IF(B86="","",'3 INPUT SAP DATA'!$AJ91*(1+IF(ISNUMBER(SEARCH("heat pump",'3 INPUT SAP DATA'!$AI91)),Data!$B$175,0)))</f>
        <v/>
      </c>
      <c r="E86" s="177" t="str">
        <f>IF(B86="","",'3 INPUT SAP DATA'!$AL91*(1+IF(ISNUMBER(SEARCH("heat pump",'3 INPUT SAP DATA'!$AI91)),Data!$B$175,0)))</f>
        <v/>
      </c>
      <c r="F86" s="175" t="str">
        <f>IF(B86="","",IF('3 INPUT SAP DATA'!$AM91&gt;0,((C86*(100%-'3 INPUT SAP DATA'!$AM91))/D86)+((C86*'3 INPUT SAP DATA'!$AM91)/E86),(C86*(100%-'3 INPUT SAP DATA'!$AM91))/D86))</f>
        <v/>
      </c>
      <c r="G86" s="24" t="str">
        <f>IF(B86="","",SUM(DHW!CJ88:CU88))</f>
        <v/>
      </c>
      <c r="H86" s="177" t="str">
        <f>IF(B86="","",'3 INPUT SAP DATA'!AO91*(1+IF(ISNUMBER(SEARCH("heat pump",'3 INPUT SAP DATA'!$AN91)),Data!$B$176,0)))</f>
        <v/>
      </c>
      <c r="I86" s="24" t="str">
        <f t="shared" si="4"/>
        <v/>
      </c>
      <c r="J86" s="24" t="str">
        <f>IF(B86="","",Appliances!V87)</f>
        <v/>
      </c>
      <c r="K86" s="24" t="str">
        <f>IF(B86="","",Cooking!C87)</f>
        <v/>
      </c>
      <c r="L86" s="24" t="str">
        <f>IF(B86="","",Lighting!C87)</f>
        <v/>
      </c>
      <c r="M86" s="24" t="str">
        <f>IF(B86="","",'3 INPUT SAP DATA'!AQ91)</f>
        <v/>
      </c>
      <c r="N86" s="24" t="str">
        <f t="shared" si="5"/>
        <v/>
      </c>
    </row>
    <row r="87" spans="2:14" ht="19.899999999999999" customHeight="1">
      <c r="B87" s="16" t="str">
        <f>IF('3 INPUT SAP DATA'!H92="","",'3 INPUT SAP DATA'!H92)</f>
        <v/>
      </c>
      <c r="C87" s="24" t="str">
        <f>IF(B87="","",SUM(SHD!FW88:GH88))</f>
        <v/>
      </c>
      <c r="D87" s="177" t="str">
        <f>IF(B87="","",'3 INPUT SAP DATA'!$AJ92*(1+IF(ISNUMBER(SEARCH("heat pump",'3 INPUT SAP DATA'!$AI92)),Data!$B$175,0)))</f>
        <v/>
      </c>
      <c r="E87" s="177" t="str">
        <f>IF(B87="","",'3 INPUT SAP DATA'!$AL92*(1+IF(ISNUMBER(SEARCH("heat pump",'3 INPUT SAP DATA'!$AI92)),Data!$B$175,0)))</f>
        <v/>
      </c>
      <c r="F87" s="175" t="str">
        <f>IF(B87="","",IF('3 INPUT SAP DATA'!$AM92&gt;0,((C87*(100%-'3 INPUT SAP DATA'!$AM92))/D87)+((C87*'3 INPUT SAP DATA'!$AM92)/E87),(C87*(100%-'3 INPUT SAP DATA'!$AM92))/D87))</f>
        <v/>
      </c>
      <c r="G87" s="24" t="str">
        <f>IF(B87="","",SUM(DHW!CJ89:CU89))</f>
        <v/>
      </c>
      <c r="H87" s="177" t="str">
        <f>IF(B87="","",'3 INPUT SAP DATA'!AO92*(1+IF(ISNUMBER(SEARCH("heat pump",'3 INPUT SAP DATA'!$AN92)),Data!$B$176,0)))</f>
        <v/>
      </c>
      <c r="I87" s="24" t="str">
        <f t="shared" si="4"/>
        <v/>
      </c>
      <c r="J87" s="24" t="str">
        <f>IF(B87="","",Appliances!V88)</f>
        <v/>
      </c>
      <c r="K87" s="24" t="str">
        <f>IF(B87="","",Cooking!C88)</f>
        <v/>
      </c>
      <c r="L87" s="24" t="str">
        <f>IF(B87="","",Lighting!C88)</f>
        <v/>
      </c>
      <c r="M87" s="24" t="str">
        <f>IF(B87="","",'3 INPUT SAP DATA'!AQ92)</f>
        <v/>
      </c>
      <c r="N87" s="24" t="str">
        <f t="shared" si="5"/>
        <v/>
      </c>
    </row>
    <row r="88" spans="2:14" ht="19.899999999999999" customHeight="1">
      <c r="B88" s="16" t="str">
        <f>IF('3 INPUT SAP DATA'!H93="","",'3 INPUT SAP DATA'!H93)</f>
        <v/>
      </c>
      <c r="C88" s="24" t="str">
        <f>IF(B88="","",SUM(SHD!FW89:GH89))</f>
        <v/>
      </c>
      <c r="D88" s="177" t="str">
        <f>IF(B88="","",'3 INPUT SAP DATA'!$AJ93*(1+IF(ISNUMBER(SEARCH("heat pump",'3 INPUT SAP DATA'!$AI93)),Data!$B$175,0)))</f>
        <v/>
      </c>
      <c r="E88" s="177" t="str">
        <f>IF(B88="","",'3 INPUT SAP DATA'!$AL93*(1+IF(ISNUMBER(SEARCH("heat pump",'3 INPUT SAP DATA'!$AI93)),Data!$B$175,0)))</f>
        <v/>
      </c>
      <c r="F88" s="175" t="str">
        <f>IF(B88="","",IF('3 INPUT SAP DATA'!$AM93&gt;0,((C88*(100%-'3 INPUT SAP DATA'!$AM93))/D88)+((C88*'3 INPUT SAP DATA'!$AM93)/E88),(C88*(100%-'3 INPUT SAP DATA'!$AM93))/D88))</f>
        <v/>
      </c>
      <c r="G88" s="24" t="str">
        <f>IF(B88="","",SUM(DHW!CJ90:CU90))</f>
        <v/>
      </c>
      <c r="H88" s="177" t="str">
        <f>IF(B88="","",'3 INPUT SAP DATA'!AO93*(1+IF(ISNUMBER(SEARCH("heat pump",'3 INPUT SAP DATA'!$AN93)),Data!$B$176,0)))</f>
        <v/>
      </c>
      <c r="I88" s="24" t="str">
        <f t="shared" si="4"/>
        <v/>
      </c>
      <c r="J88" s="24" t="str">
        <f>IF(B88="","",Appliances!V89)</f>
        <v/>
      </c>
      <c r="K88" s="24" t="str">
        <f>IF(B88="","",Cooking!C89)</f>
        <v/>
      </c>
      <c r="L88" s="24" t="str">
        <f>IF(B88="","",Lighting!C89)</f>
        <v/>
      </c>
      <c r="M88" s="24" t="str">
        <f>IF(B88="","",'3 INPUT SAP DATA'!AQ93)</f>
        <v/>
      </c>
      <c r="N88" s="24" t="str">
        <f t="shared" si="5"/>
        <v/>
      </c>
    </row>
    <row r="89" spans="2:14" ht="19.899999999999999" customHeight="1">
      <c r="B89" s="16" t="str">
        <f>IF('3 INPUT SAP DATA'!H94="","",'3 INPUT SAP DATA'!H94)</f>
        <v/>
      </c>
      <c r="C89" s="24" t="str">
        <f>IF(B89="","",SUM(SHD!FW90:GH90))</f>
        <v/>
      </c>
      <c r="D89" s="177" t="str">
        <f>IF(B89="","",'3 INPUT SAP DATA'!$AJ94*(1+IF(ISNUMBER(SEARCH("heat pump",'3 INPUT SAP DATA'!$AI94)),Data!$B$175,0)))</f>
        <v/>
      </c>
      <c r="E89" s="177" t="str">
        <f>IF(B89="","",'3 INPUT SAP DATA'!$AL94*(1+IF(ISNUMBER(SEARCH("heat pump",'3 INPUT SAP DATA'!$AI94)),Data!$B$175,0)))</f>
        <v/>
      </c>
      <c r="F89" s="175" t="str">
        <f>IF(B89="","",IF('3 INPUT SAP DATA'!$AM94&gt;0,((C89*(100%-'3 INPUT SAP DATA'!$AM94))/D89)+((C89*'3 INPUT SAP DATA'!$AM94)/E89),(C89*(100%-'3 INPUT SAP DATA'!$AM94))/D89))</f>
        <v/>
      </c>
      <c r="G89" s="24" t="str">
        <f>IF(B89="","",SUM(DHW!CJ91:CU91))</f>
        <v/>
      </c>
      <c r="H89" s="177" t="str">
        <f>IF(B89="","",'3 INPUT SAP DATA'!AO94*(1+IF(ISNUMBER(SEARCH("heat pump",'3 INPUT SAP DATA'!$AN94)),Data!$B$176,0)))</f>
        <v/>
      </c>
      <c r="I89" s="24" t="str">
        <f t="shared" si="4"/>
        <v/>
      </c>
      <c r="J89" s="24" t="str">
        <f>IF(B89="","",Appliances!V90)</f>
        <v/>
      </c>
      <c r="K89" s="24" t="str">
        <f>IF(B89="","",Cooking!C90)</f>
        <v/>
      </c>
      <c r="L89" s="24" t="str">
        <f>IF(B89="","",Lighting!C90)</f>
        <v/>
      </c>
      <c r="M89" s="24" t="str">
        <f>IF(B89="","",'3 INPUT SAP DATA'!AQ94)</f>
        <v/>
      </c>
      <c r="N89" s="24" t="str">
        <f t="shared" si="5"/>
        <v/>
      </c>
    </row>
    <row r="90" spans="2:14" ht="19.899999999999999" customHeight="1">
      <c r="B90" s="16" t="str">
        <f>IF('3 INPUT SAP DATA'!H95="","",'3 INPUT SAP DATA'!H95)</f>
        <v/>
      </c>
      <c r="C90" s="24" t="str">
        <f>IF(B90="","",SUM(SHD!FW91:GH91))</f>
        <v/>
      </c>
      <c r="D90" s="177" t="str">
        <f>IF(B90="","",'3 INPUT SAP DATA'!$AJ95*(1+IF(ISNUMBER(SEARCH("heat pump",'3 INPUT SAP DATA'!$AI95)),Data!$B$175,0)))</f>
        <v/>
      </c>
      <c r="E90" s="177" t="str">
        <f>IF(B90="","",'3 INPUT SAP DATA'!$AL95*(1+IF(ISNUMBER(SEARCH("heat pump",'3 INPUT SAP DATA'!$AI95)),Data!$B$175,0)))</f>
        <v/>
      </c>
      <c r="F90" s="175" t="str">
        <f>IF(B90="","",IF('3 INPUT SAP DATA'!$AM95&gt;0,((C90*(100%-'3 INPUT SAP DATA'!$AM95))/D90)+((C90*'3 INPUT SAP DATA'!$AM95)/E90),(C90*(100%-'3 INPUT SAP DATA'!$AM95))/D90))</f>
        <v/>
      </c>
      <c r="G90" s="24" t="str">
        <f>IF(B90="","",SUM(DHW!CJ92:CU92))</f>
        <v/>
      </c>
      <c r="H90" s="177" t="str">
        <f>IF(B90="","",'3 INPUT SAP DATA'!AO95*(1+IF(ISNUMBER(SEARCH("heat pump",'3 INPUT SAP DATA'!$AN95)),Data!$B$176,0)))</f>
        <v/>
      </c>
      <c r="I90" s="24" t="str">
        <f t="shared" si="4"/>
        <v/>
      </c>
      <c r="J90" s="24" t="str">
        <f>IF(B90="","",Appliances!V91)</f>
        <v/>
      </c>
      <c r="K90" s="24" t="str">
        <f>IF(B90="","",Cooking!C91)</f>
        <v/>
      </c>
      <c r="L90" s="24" t="str">
        <f>IF(B90="","",Lighting!C91)</f>
        <v/>
      </c>
      <c r="M90" s="24" t="str">
        <f>IF(B90="","",'3 INPUT SAP DATA'!AQ95)</f>
        <v/>
      </c>
      <c r="N90" s="24" t="str">
        <f t="shared" si="5"/>
        <v/>
      </c>
    </row>
    <row r="91" spans="2:14" ht="19.899999999999999" customHeight="1">
      <c r="B91" s="16" t="str">
        <f>IF('3 INPUT SAP DATA'!H96="","",'3 INPUT SAP DATA'!H96)</f>
        <v/>
      </c>
      <c r="C91" s="24" t="str">
        <f>IF(B91="","",SUM(SHD!FW92:GH92))</f>
        <v/>
      </c>
      <c r="D91" s="177" t="str">
        <f>IF(B91="","",'3 INPUT SAP DATA'!$AJ96*(1+IF(ISNUMBER(SEARCH("heat pump",'3 INPUT SAP DATA'!$AI96)),Data!$B$175,0)))</f>
        <v/>
      </c>
      <c r="E91" s="177" t="str">
        <f>IF(B91="","",'3 INPUT SAP DATA'!$AL96*(1+IF(ISNUMBER(SEARCH("heat pump",'3 INPUT SAP DATA'!$AI96)),Data!$B$175,0)))</f>
        <v/>
      </c>
      <c r="F91" s="175" t="str">
        <f>IF(B91="","",IF('3 INPUT SAP DATA'!$AM96&gt;0,((C91*(100%-'3 INPUT SAP DATA'!$AM96))/D91)+((C91*'3 INPUT SAP DATA'!$AM96)/E91),(C91*(100%-'3 INPUT SAP DATA'!$AM96))/D91))</f>
        <v/>
      </c>
      <c r="G91" s="24" t="str">
        <f>IF(B91="","",SUM(DHW!CJ93:CU93))</f>
        <v/>
      </c>
      <c r="H91" s="177" t="str">
        <f>IF(B91="","",'3 INPUT SAP DATA'!AO96*(1+IF(ISNUMBER(SEARCH("heat pump",'3 INPUT SAP DATA'!$AN96)),Data!$B$176,0)))</f>
        <v/>
      </c>
      <c r="I91" s="24" t="str">
        <f t="shared" si="4"/>
        <v/>
      </c>
      <c r="J91" s="24" t="str">
        <f>IF(B91="","",Appliances!V92)</f>
        <v/>
      </c>
      <c r="K91" s="24" t="str">
        <f>IF(B91="","",Cooking!C92)</f>
        <v/>
      </c>
      <c r="L91" s="24" t="str">
        <f>IF(B91="","",Lighting!C92)</f>
        <v/>
      </c>
      <c r="M91" s="24" t="str">
        <f>IF(B91="","",'3 INPUT SAP DATA'!AQ96)</f>
        <v/>
      </c>
      <c r="N91" s="24" t="str">
        <f t="shared" si="5"/>
        <v/>
      </c>
    </row>
    <row r="92" spans="2:14" ht="19.899999999999999" customHeight="1">
      <c r="B92" s="16" t="str">
        <f>IF('3 INPUT SAP DATA'!H97="","",'3 INPUT SAP DATA'!H97)</f>
        <v/>
      </c>
      <c r="C92" s="24" t="str">
        <f>IF(B92="","",SUM(SHD!FW93:GH93))</f>
        <v/>
      </c>
      <c r="D92" s="177" t="str">
        <f>IF(B92="","",'3 INPUT SAP DATA'!$AJ97*(1+IF(ISNUMBER(SEARCH("heat pump",'3 INPUT SAP DATA'!$AI97)),Data!$B$175,0)))</f>
        <v/>
      </c>
      <c r="E92" s="177" t="str">
        <f>IF(B92="","",'3 INPUT SAP DATA'!$AL97*(1+IF(ISNUMBER(SEARCH("heat pump",'3 INPUT SAP DATA'!$AI97)),Data!$B$175,0)))</f>
        <v/>
      </c>
      <c r="F92" s="175" t="str">
        <f>IF(B92="","",IF('3 INPUT SAP DATA'!$AM97&gt;0,((C92*(100%-'3 INPUT SAP DATA'!$AM97))/D92)+((C92*'3 INPUT SAP DATA'!$AM97)/E92),(C92*(100%-'3 INPUT SAP DATA'!$AM97))/D92))</f>
        <v/>
      </c>
      <c r="G92" s="24" t="str">
        <f>IF(B92="","",SUM(DHW!CJ94:CU94))</f>
        <v/>
      </c>
      <c r="H92" s="177" t="str">
        <f>IF(B92="","",'3 INPUT SAP DATA'!AO97*(1+IF(ISNUMBER(SEARCH("heat pump",'3 INPUT SAP DATA'!$AN97)),Data!$B$176,0)))</f>
        <v/>
      </c>
      <c r="I92" s="24" t="str">
        <f t="shared" si="4"/>
        <v/>
      </c>
      <c r="J92" s="24" t="str">
        <f>IF(B92="","",Appliances!V93)</f>
        <v/>
      </c>
      <c r="K92" s="24" t="str">
        <f>IF(B92="","",Cooking!C93)</f>
        <v/>
      </c>
      <c r="L92" s="24" t="str">
        <f>IF(B92="","",Lighting!C93)</f>
        <v/>
      </c>
      <c r="M92" s="24" t="str">
        <f>IF(B92="","",'3 INPUT SAP DATA'!AQ97)</f>
        <v/>
      </c>
      <c r="N92" s="24" t="str">
        <f t="shared" si="5"/>
        <v/>
      </c>
    </row>
    <row r="93" spans="2:14" ht="19.899999999999999" customHeight="1">
      <c r="B93" s="16" t="str">
        <f>IF('3 INPUT SAP DATA'!H98="","",'3 INPUT SAP DATA'!H98)</f>
        <v/>
      </c>
      <c r="C93" s="24" t="str">
        <f>IF(B93="","",SUM(SHD!FW94:GH94))</f>
        <v/>
      </c>
      <c r="D93" s="177" t="str">
        <f>IF(B93="","",'3 INPUT SAP DATA'!$AJ98*(1+IF(ISNUMBER(SEARCH("heat pump",'3 INPUT SAP DATA'!$AI98)),Data!$B$175,0)))</f>
        <v/>
      </c>
      <c r="E93" s="177" t="str">
        <f>IF(B93="","",'3 INPUT SAP DATA'!$AL98*(1+IF(ISNUMBER(SEARCH("heat pump",'3 INPUT SAP DATA'!$AI98)),Data!$B$175,0)))</f>
        <v/>
      </c>
      <c r="F93" s="175" t="str">
        <f>IF(B93="","",IF('3 INPUT SAP DATA'!$AM98&gt;0,((C93*(100%-'3 INPUT SAP DATA'!$AM98))/D93)+((C93*'3 INPUT SAP DATA'!$AM98)/E93),(C93*(100%-'3 INPUT SAP DATA'!$AM98))/D93))</f>
        <v/>
      </c>
      <c r="G93" s="24" t="str">
        <f>IF(B93="","",SUM(DHW!CJ95:CU95))</f>
        <v/>
      </c>
      <c r="H93" s="177" t="str">
        <f>IF(B93="","",'3 INPUT SAP DATA'!AO98*(1+IF(ISNUMBER(SEARCH("heat pump",'3 INPUT SAP DATA'!$AN98)),Data!$B$176,0)))</f>
        <v/>
      </c>
      <c r="I93" s="24" t="str">
        <f t="shared" si="4"/>
        <v/>
      </c>
      <c r="J93" s="24" t="str">
        <f>IF(B93="","",Appliances!V94)</f>
        <v/>
      </c>
      <c r="K93" s="24" t="str">
        <f>IF(B93="","",Cooking!C94)</f>
        <v/>
      </c>
      <c r="L93" s="24" t="str">
        <f>IF(B93="","",Lighting!C94)</f>
        <v/>
      </c>
      <c r="M93" s="24" t="str">
        <f>IF(B93="","",'3 INPUT SAP DATA'!AQ98)</f>
        <v/>
      </c>
      <c r="N93" s="24" t="str">
        <f t="shared" si="5"/>
        <v/>
      </c>
    </row>
    <row r="94" spans="2:14" ht="19.899999999999999" customHeight="1">
      <c r="B94" s="16" t="str">
        <f>IF('3 INPUT SAP DATA'!H99="","",'3 INPUT SAP DATA'!H99)</f>
        <v/>
      </c>
      <c r="C94" s="24" t="str">
        <f>IF(B94="","",SUM(SHD!FW95:GH95))</f>
        <v/>
      </c>
      <c r="D94" s="177" t="str">
        <f>IF(B94="","",'3 INPUT SAP DATA'!$AJ99*(1+IF(ISNUMBER(SEARCH("heat pump",'3 INPUT SAP DATA'!$AI99)),Data!$B$175,0)))</f>
        <v/>
      </c>
      <c r="E94" s="177" t="str">
        <f>IF(B94="","",'3 INPUT SAP DATA'!$AL99*(1+IF(ISNUMBER(SEARCH("heat pump",'3 INPUT SAP DATA'!$AI99)),Data!$B$175,0)))</f>
        <v/>
      </c>
      <c r="F94" s="175" t="str">
        <f>IF(B94="","",IF('3 INPUT SAP DATA'!$AM99&gt;0,((C94*(100%-'3 INPUT SAP DATA'!$AM99))/D94)+((C94*'3 INPUT SAP DATA'!$AM99)/E94),(C94*(100%-'3 INPUT SAP DATA'!$AM99))/D94))</f>
        <v/>
      </c>
      <c r="G94" s="24" t="str">
        <f>IF(B94="","",SUM(DHW!CJ96:CU96))</f>
        <v/>
      </c>
      <c r="H94" s="177" t="str">
        <f>IF(B94="","",'3 INPUT SAP DATA'!AO99*(1+IF(ISNUMBER(SEARCH("heat pump",'3 INPUT SAP DATA'!$AN99)),Data!$B$176,0)))</f>
        <v/>
      </c>
      <c r="I94" s="24" t="str">
        <f t="shared" si="4"/>
        <v/>
      </c>
      <c r="J94" s="24" t="str">
        <f>IF(B94="","",Appliances!V95)</f>
        <v/>
      </c>
      <c r="K94" s="24" t="str">
        <f>IF(B94="","",Cooking!C95)</f>
        <v/>
      </c>
      <c r="L94" s="24" t="str">
        <f>IF(B94="","",Lighting!C95)</f>
        <v/>
      </c>
      <c r="M94" s="24" t="str">
        <f>IF(B94="","",'3 INPUT SAP DATA'!AQ99)</f>
        <v/>
      </c>
      <c r="N94" s="24" t="str">
        <f t="shared" si="5"/>
        <v/>
      </c>
    </row>
    <row r="95" spans="2:14" ht="19.899999999999999" customHeight="1">
      <c r="B95" s="16" t="str">
        <f>IF('3 INPUT SAP DATA'!H100="","",'3 INPUT SAP DATA'!H100)</f>
        <v/>
      </c>
      <c r="C95" s="24" t="str">
        <f>IF(B95="","",SUM(SHD!FW96:GH96))</f>
        <v/>
      </c>
      <c r="D95" s="177" t="str">
        <f>IF(B95="","",'3 INPUT SAP DATA'!$AJ100*(1+IF(ISNUMBER(SEARCH("heat pump",'3 INPUT SAP DATA'!$AI100)),Data!$B$175,0)))</f>
        <v/>
      </c>
      <c r="E95" s="177" t="str">
        <f>IF(B95="","",'3 INPUT SAP DATA'!$AL100*(1+IF(ISNUMBER(SEARCH("heat pump",'3 INPUT SAP DATA'!$AI100)),Data!$B$175,0)))</f>
        <v/>
      </c>
      <c r="F95" s="175" t="str">
        <f>IF(B95="","",IF('3 INPUT SAP DATA'!$AM100&gt;0,((C95*(100%-'3 INPUT SAP DATA'!$AM100))/D95)+((C95*'3 INPUT SAP DATA'!$AM100)/E95),(C95*(100%-'3 INPUT SAP DATA'!$AM100))/D95))</f>
        <v/>
      </c>
      <c r="G95" s="24" t="str">
        <f>IF(B95="","",SUM(DHW!CJ97:CU97))</f>
        <v/>
      </c>
      <c r="H95" s="177" t="str">
        <f>IF(B95="","",'3 INPUT SAP DATA'!AO100*(1+IF(ISNUMBER(SEARCH("heat pump",'3 INPUT SAP DATA'!$AN100)),Data!$B$176,0)))</f>
        <v/>
      </c>
      <c r="I95" s="24" t="str">
        <f t="shared" si="4"/>
        <v/>
      </c>
      <c r="J95" s="24" t="str">
        <f>IF(B95="","",Appliances!V96)</f>
        <v/>
      </c>
      <c r="K95" s="24" t="str">
        <f>IF(B95="","",Cooking!C96)</f>
        <v/>
      </c>
      <c r="L95" s="24" t="str">
        <f>IF(B95="","",Lighting!C96)</f>
        <v/>
      </c>
      <c r="M95" s="24" t="str">
        <f>IF(B95="","",'3 INPUT SAP DATA'!AQ100)</f>
        <v/>
      </c>
      <c r="N95" s="24" t="str">
        <f t="shared" si="5"/>
        <v/>
      </c>
    </row>
    <row r="96" spans="2:14" ht="19.899999999999999" customHeight="1">
      <c r="B96" s="16" t="str">
        <f>IF('3 INPUT SAP DATA'!H101="","",'3 INPUT SAP DATA'!H101)</f>
        <v/>
      </c>
      <c r="C96" s="24" t="str">
        <f>IF(B96="","",SUM(SHD!FW97:GH97))</f>
        <v/>
      </c>
      <c r="D96" s="177" t="str">
        <f>IF(B96="","",'3 INPUT SAP DATA'!$AJ101*(1+IF(ISNUMBER(SEARCH("heat pump",'3 INPUT SAP DATA'!$AI101)),Data!$B$175,0)))</f>
        <v/>
      </c>
      <c r="E96" s="177" t="str">
        <f>IF(B96="","",'3 INPUT SAP DATA'!$AL101*(1+IF(ISNUMBER(SEARCH("heat pump",'3 INPUT SAP DATA'!$AI101)),Data!$B$175,0)))</f>
        <v/>
      </c>
      <c r="F96" s="175" t="str">
        <f>IF(B96="","",IF('3 INPUT SAP DATA'!$AM101&gt;0,((C96*(100%-'3 INPUT SAP DATA'!$AM101))/D96)+((C96*'3 INPUT SAP DATA'!$AM101)/E96),(C96*(100%-'3 INPUT SAP DATA'!$AM101))/D96))</f>
        <v/>
      </c>
      <c r="G96" s="24" t="str">
        <f>IF(B96="","",SUM(DHW!CJ98:CU98))</f>
        <v/>
      </c>
      <c r="H96" s="177" t="str">
        <f>IF(B96="","",'3 INPUT SAP DATA'!AO101*(1+IF(ISNUMBER(SEARCH("heat pump",'3 INPUT SAP DATA'!$AN101)),Data!$B$176,0)))</f>
        <v/>
      </c>
      <c r="I96" s="24" t="str">
        <f t="shared" si="4"/>
        <v/>
      </c>
      <c r="J96" s="24" t="str">
        <f>IF(B96="","",Appliances!V97)</f>
        <v/>
      </c>
      <c r="K96" s="24" t="str">
        <f>IF(B96="","",Cooking!C97)</f>
        <v/>
      </c>
      <c r="L96" s="24" t="str">
        <f>IF(B96="","",Lighting!C97)</f>
        <v/>
      </c>
      <c r="M96" s="24" t="str">
        <f>IF(B96="","",'3 INPUT SAP DATA'!AQ101)</f>
        <v/>
      </c>
      <c r="N96" s="24" t="str">
        <f t="shared" si="5"/>
        <v/>
      </c>
    </row>
    <row r="97" spans="2:14" ht="19.899999999999999" customHeight="1">
      <c r="B97" s="16" t="str">
        <f>IF('3 INPUT SAP DATA'!H102="","",'3 INPUT SAP DATA'!H102)</f>
        <v/>
      </c>
      <c r="C97" s="24" t="str">
        <f>IF(B97="","",SUM(SHD!FW98:GH98))</f>
        <v/>
      </c>
      <c r="D97" s="177" t="str">
        <f>IF(B97="","",'3 INPUT SAP DATA'!$AJ102*(1+IF(ISNUMBER(SEARCH("heat pump",'3 INPUT SAP DATA'!$AI102)),Data!$B$175,0)))</f>
        <v/>
      </c>
      <c r="E97" s="177" t="str">
        <f>IF(B97="","",'3 INPUT SAP DATA'!$AL102*(1+IF(ISNUMBER(SEARCH("heat pump",'3 INPUT SAP DATA'!$AI102)),Data!$B$175,0)))</f>
        <v/>
      </c>
      <c r="F97" s="175" t="str">
        <f>IF(B97="","",IF('3 INPUT SAP DATA'!$AM102&gt;0,((C97*(100%-'3 INPUT SAP DATA'!$AM102))/D97)+((C97*'3 INPUT SAP DATA'!$AM102)/E97),(C97*(100%-'3 INPUT SAP DATA'!$AM102))/D97))</f>
        <v/>
      </c>
      <c r="G97" s="24" t="str">
        <f>IF(B97="","",SUM(DHW!CJ99:CU99))</f>
        <v/>
      </c>
      <c r="H97" s="177" t="str">
        <f>IF(B97="","",'3 INPUT SAP DATA'!AO102*(1+IF(ISNUMBER(SEARCH("heat pump",'3 INPUT SAP DATA'!$AN102)),Data!$B$176,0)))</f>
        <v/>
      </c>
      <c r="I97" s="24" t="str">
        <f t="shared" si="4"/>
        <v/>
      </c>
      <c r="J97" s="24" t="str">
        <f>IF(B97="","",Appliances!V98)</f>
        <v/>
      </c>
      <c r="K97" s="24" t="str">
        <f>IF(B97="","",Cooking!C98)</f>
        <v/>
      </c>
      <c r="L97" s="24" t="str">
        <f>IF(B97="","",Lighting!C98)</f>
        <v/>
      </c>
      <c r="M97" s="24" t="str">
        <f>IF(B97="","",'3 INPUT SAP DATA'!AQ102)</f>
        <v/>
      </c>
      <c r="N97" s="24" t="str">
        <f t="shared" si="5"/>
        <v/>
      </c>
    </row>
    <row r="98" spans="2:14" ht="19.899999999999999" customHeight="1">
      <c r="B98" s="16" t="str">
        <f>IF('3 INPUT SAP DATA'!H103="","",'3 INPUT SAP DATA'!H103)</f>
        <v/>
      </c>
      <c r="C98" s="24" t="str">
        <f>IF(B98="","",SUM(SHD!FW99:GH99))</f>
        <v/>
      </c>
      <c r="D98" s="177" t="str">
        <f>IF(B98="","",'3 INPUT SAP DATA'!$AJ103*(1+IF(ISNUMBER(SEARCH("heat pump",'3 INPUT SAP DATA'!$AI103)),Data!$B$175,0)))</f>
        <v/>
      </c>
      <c r="E98" s="177" t="str">
        <f>IF(B98="","",'3 INPUT SAP DATA'!$AL103*(1+IF(ISNUMBER(SEARCH("heat pump",'3 INPUT SAP DATA'!$AI103)),Data!$B$175,0)))</f>
        <v/>
      </c>
      <c r="F98" s="175" t="str">
        <f>IF(B98="","",IF('3 INPUT SAP DATA'!$AM103&gt;0,((C98*(100%-'3 INPUT SAP DATA'!$AM103))/D98)+((C98*'3 INPUT SAP DATA'!$AM103)/E98),(C98*(100%-'3 INPUT SAP DATA'!$AM103))/D98))</f>
        <v/>
      </c>
      <c r="G98" s="24" t="str">
        <f>IF(B98="","",SUM(DHW!CJ100:CU100))</f>
        <v/>
      </c>
      <c r="H98" s="177" t="str">
        <f>IF(B98="","",'3 INPUT SAP DATA'!AO103*(1+IF(ISNUMBER(SEARCH("heat pump",'3 INPUT SAP DATA'!$AN103)),Data!$B$176,0)))</f>
        <v/>
      </c>
      <c r="I98" s="24" t="str">
        <f t="shared" si="4"/>
        <v/>
      </c>
      <c r="J98" s="24" t="str">
        <f>IF(B98="","",Appliances!V99)</f>
        <v/>
      </c>
      <c r="K98" s="24" t="str">
        <f>IF(B98="","",Cooking!C99)</f>
        <v/>
      </c>
      <c r="L98" s="24" t="str">
        <f>IF(B98="","",Lighting!C99)</f>
        <v/>
      </c>
      <c r="M98" s="24" t="str">
        <f>IF(B98="","",'3 INPUT SAP DATA'!AQ103)</f>
        <v/>
      </c>
      <c r="N98" s="24" t="str">
        <f t="shared" si="5"/>
        <v/>
      </c>
    </row>
    <row r="99" spans="2:14" ht="19.899999999999999" customHeight="1">
      <c r="B99" s="16" t="str">
        <f>IF('3 INPUT SAP DATA'!H104="","",'3 INPUT SAP DATA'!H104)</f>
        <v/>
      </c>
      <c r="C99" s="24" t="str">
        <f>IF(B99="","",SUM(SHD!FW100:GH100))</f>
        <v/>
      </c>
      <c r="D99" s="177" t="str">
        <f>IF(B99="","",'3 INPUT SAP DATA'!$AJ104*(1+IF(ISNUMBER(SEARCH("heat pump",'3 INPUT SAP DATA'!$AI104)),Data!$B$175,0)))</f>
        <v/>
      </c>
      <c r="E99" s="177" t="str">
        <f>IF(B99="","",'3 INPUT SAP DATA'!$AL104*(1+IF(ISNUMBER(SEARCH("heat pump",'3 INPUT SAP DATA'!$AI104)),Data!$B$175,0)))</f>
        <v/>
      </c>
      <c r="F99" s="175" t="str">
        <f>IF(B99="","",IF('3 INPUT SAP DATA'!$AM104&gt;0,((C99*(100%-'3 INPUT SAP DATA'!$AM104))/D99)+((C99*'3 INPUT SAP DATA'!$AM104)/E99),(C99*(100%-'3 INPUT SAP DATA'!$AM104))/D99))</f>
        <v/>
      </c>
      <c r="G99" s="24" t="str">
        <f>IF(B99="","",SUM(DHW!CJ101:CU101))</f>
        <v/>
      </c>
      <c r="H99" s="177" t="str">
        <f>IF(B99="","",'3 INPUT SAP DATA'!AO104*(1+IF(ISNUMBER(SEARCH("heat pump",'3 INPUT SAP DATA'!$AN104)),Data!$B$176,0)))</f>
        <v/>
      </c>
      <c r="I99" s="24" t="str">
        <f t="shared" si="4"/>
        <v/>
      </c>
      <c r="J99" s="24" t="str">
        <f>IF(B99="","",Appliances!V100)</f>
        <v/>
      </c>
      <c r="K99" s="24" t="str">
        <f>IF(B99="","",Cooking!C100)</f>
        <v/>
      </c>
      <c r="L99" s="24" t="str">
        <f>IF(B99="","",Lighting!C100)</f>
        <v/>
      </c>
      <c r="M99" s="24" t="str">
        <f>IF(B99="","",'3 INPUT SAP DATA'!AQ104)</f>
        <v/>
      </c>
      <c r="N99" s="24" t="str">
        <f t="shared" si="5"/>
        <v/>
      </c>
    </row>
    <row r="100" spans="2:14" ht="19.899999999999999" customHeight="1">
      <c r="B100" s="16" t="str">
        <f>IF('3 INPUT SAP DATA'!H105="","",'3 INPUT SAP DATA'!H105)</f>
        <v/>
      </c>
      <c r="C100" s="24" t="str">
        <f>IF(B100="","",SUM(SHD!FW101:GH101))</f>
        <v/>
      </c>
      <c r="D100" s="177" t="str">
        <f>IF(B100="","",'3 INPUT SAP DATA'!$AJ105*(1+IF(ISNUMBER(SEARCH("heat pump",'3 INPUT SAP DATA'!$AI105)),Data!$B$175,0)))</f>
        <v/>
      </c>
      <c r="E100" s="177" t="str">
        <f>IF(B100="","",'3 INPUT SAP DATA'!$AL105*(1+IF(ISNUMBER(SEARCH("heat pump",'3 INPUT SAP DATA'!$AI105)),Data!$B$175,0)))</f>
        <v/>
      </c>
      <c r="F100" s="175" t="str">
        <f>IF(B100="","",IF('3 INPUT SAP DATA'!$AM105&gt;0,((C100*(100%-'3 INPUT SAP DATA'!$AM105))/D100)+((C100*'3 INPUT SAP DATA'!$AM105)/E100),(C100*(100%-'3 INPUT SAP DATA'!$AM105))/D100))</f>
        <v/>
      </c>
      <c r="G100" s="24" t="str">
        <f>IF(B100="","",SUM(DHW!CJ102:CU102))</f>
        <v/>
      </c>
      <c r="H100" s="177" t="str">
        <f>IF(B100="","",'3 INPUT SAP DATA'!AO105*(1+IF(ISNUMBER(SEARCH("heat pump",'3 INPUT SAP DATA'!$AN105)),Data!$B$176,0)))</f>
        <v/>
      </c>
      <c r="I100" s="24" t="str">
        <f t="shared" si="4"/>
        <v/>
      </c>
      <c r="J100" s="24" t="str">
        <f>IF(B100="","",Appliances!V101)</f>
        <v/>
      </c>
      <c r="K100" s="24" t="str">
        <f>IF(B100="","",Cooking!C101)</f>
        <v/>
      </c>
      <c r="L100" s="24" t="str">
        <f>IF(B100="","",Lighting!C101)</f>
        <v/>
      </c>
      <c r="M100" s="24" t="str">
        <f>IF(B100="","",'3 INPUT SAP DATA'!AQ105)</f>
        <v/>
      </c>
      <c r="N100" s="24" t="str">
        <f t="shared" si="5"/>
        <v/>
      </c>
    </row>
    <row r="101" spans="2:14" ht="19.899999999999999" customHeight="1">
      <c r="B101" s="16" t="str">
        <f>IF('3 INPUT SAP DATA'!H106="","",'3 INPUT SAP DATA'!H106)</f>
        <v/>
      </c>
      <c r="C101" s="24" t="str">
        <f>IF(B101="","",SUM(SHD!FW102:GH102))</f>
        <v/>
      </c>
      <c r="D101" s="177" t="str">
        <f>IF(B101="","",'3 INPUT SAP DATA'!$AJ106*(1+IF(ISNUMBER(SEARCH("heat pump",'3 INPUT SAP DATA'!$AI106)),Data!$B$175,0)))</f>
        <v/>
      </c>
      <c r="E101" s="177" t="str">
        <f>IF(B101="","",'3 INPUT SAP DATA'!$AL106*(1+IF(ISNUMBER(SEARCH("heat pump",'3 INPUT SAP DATA'!$AI106)),Data!$B$175,0)))</f>
        <v/>
      </c>
      <c r="F101" s="175" t="str">
        <f>IF(B101="","",IF('3 INPUT SAP DATA'!$AM106&gt;0,((C101*(100%-'3 INPUT SAP DATA'!$AM106))/D101)+((C101*'3 INPUT SAP DATA'!$AM106)/E101),(C101*(100%-'3 INPUT SAP DATA'!$AM106))/D101))</f>
        <v/>
      </c>
      <c r="G101" s="24" t="str">
        <f>IF(B101="","",SUM(DHW!CJ103:CU103))</f>
        <v/>
      </c>
      <c r="H101" s="177" t="str">
        <f>IF(B101="","",'3 INPUT SAP DATA'!AO106*(1+IF(ISNUMBER(SEARCH("heat pump",'3 INPUT SAP DATA'!$AN106)),Data!$B$176,0)))</f>
        <v/>
      </c>
      <c r="I101" s="24" t="str">
        <f t="shared" si="4"/>
        <v/>
      </c>
      <c r="J101" s="24" t="str">
        <f>IF(B101="","",Appliances!V102)</f>
        <v/>
      </c>
      <c r="K101" s="24" t="str">
        <f>IF(B101="","",Cooking!C102)</f>
        <v/>
      </c>
      <c r="L101" s="24" t="str">
        <f>IF(B101="","",Lighting!C102)</f>
        <v/>
      </c>
      <c r="M101" s="24" t="str">
        <f>IF(B101="","",'3 INPUT SAP DATA'!AQ106)</f>
        <v/>
      </c>
      <c r="N101" s="24" t="str">
        <f t="shared" si="5"/>
        <v/>
      </c>
    </row>
    <row r="102" spans="2:14" ht="19.899999999999999" customHeight="1">
      <c r="B102" s="16" t="str">
        <f>IF('3 INPUT SAP DATA'!H107="","",'3 INPUT SAP DATA'!H107)</f>
        <v/>
      </c>
      <c r="C102" s="24" t="str">
        <f>IF(B102="","",SUM(SHD!FW103:GH103))</f>
        <v/>
      </c>
      <c r="D102" s="177" t="str">
        <f>IF(B102="","",'3 INPUT SAP DATA'!$AJ107*(1+IF(ISNUMBER(SEARCH("heat pump",'3 INPUT SAP DATA'!$AI107)),Data!$B$175,0)))</f>
        <v/>
      </c>
      <c r="E102" s="177" t="str">
        <f>IF(B102="","",'3 INPUT SAP DATA'!$AL107*(1+IF(ISNUMBER(SEARCH("heat pump",'3 INPUT SAP DATA'!$AI107)),Data!$B$175,0)))</f>
        <v/>
      </c>
      <c r="F102" s="175" t="str">
        <f>IF(B102="","",IF('3 INPUT SAP DATA'!$AM107&gt;0,((C102*(100%-'3 INPUT SAP DATA'!$AM107))/D102)+((C102*'3 INPUT SAP DATA'!$AM107)/E102),(C102*(100%-'3 INPUT SAP DATA'!$AM107))/D102))</f>
        <v/>
      </c>
      <c r="G102" s="24" t="str">
        <f>IF(B102="","",SUM(DHW!CJ104:CU104))</f>
        <v/>
      </c>
      <c r="H102" s="177" t="str">
        <f>IF(B102="","",'3 INPUT SAP DATA'!AO107*(1+IF(ISNUMBER(SEARCH("heat pump",'3 INPUT SAP DATA'!$AN107)),Data!$B$176,0)))</f>
        <v/>
      </c>
      <c r="I102" s="24" t="str">
        <f t="shared" si="4"/>
        <v/>
      </c>
      <c r="J102" s="24" t="str">
        <f>IF(B102="","",Appliances!V103)</f>
        <v/>
      </c>
      <c r="K102" s="24" t="str">
        <f>IF(B102="","",Cooking!C103)</f>
        <v/>
      </c>
      <c r="L102" s="24" t="str">
        <f>IF(B102="","",Lighting!C103)</f>
        <v/>
      </c>
      <c r="M102" s="24" t="str">
        <f>IF(B102="","",'3 INPUT SAP DATA'!AQ107)</f>
        <v/>
      </c>
      <c r="N102" s="24" t="str">
        <f t="shared" si="5"/>
        <v/>
      </c>
    </row>
    <row r="103" spans="2:14" ht="19.899999999999999" customHeight="1">
      <c r="B103" s="16" t="str">
        <f>IF('3 INPUT SAP DATA'!H108="","",'3 INPUT SAP DATA'!H108)</f>
        <v/>
      </c>
      <c r="C103" s="24" t="str">
        <f>IF(B103="","",SUM(SHD!FW104:GH104))</f>
        <v/>
      </c>
      <c r="D103" s="177" t="str">
        <f>IF(B103="","",'3 INPUT SAP DATA'!$AJ108*(1+IF(ISNUMBER(SEARCH("heat pump",'3 INPUT SAP DATA'!$AI108)),Data!$B$175,0)))</f>
        <v/>
      </c>
      <c r="E103" s="177" t="str">
        <f>IF(B103="","",'3 INPUT SAP DATA'!$AL108*(1+IF(ISNUMBER(SEARCH("heat pump",'3 INPUT SAP DATA'!$AI108)),Data!$B$175,0)))</f>
        <v/>
      </c>
      <c r="F103" s="175" t="str">
        <f>IF(B103="","",IF('3 INPUT SAP DATA'!$AM108&gt;0,((C103*(100%-'3 INPUT SAP DATA'!$AM108))/D103)+((C103*'3 INPUT SAP DATA'!$AM108)/E103),(C103*(100%-'3 INPUT SAP DATA'!$AM108))/D103))</f>
        <v/>
      </c>
      <c r="G103" s="24" t="str">
        <f>IF(B103="","",SUM(DHW!CJ105:CU105))</f>
        <v/>
      </c>
      <c r="H103" s="177" t="str">
        <f>IF(B103="","",'3 INPUT SAP DATA'!AO108*(1+IF(ISNUMBER(SEARCH("heat pump",'3 INPUT SAP DATA'!$AN108)),Data!$B$176,0)))</f>
        <v/>
      </c>
      <c r="I103" s="24" t="str">
        <f t="shared" si="4"/>
        <v/>
      </c>
      <c r="J103" s="24" t="str">
        <f>IF(B103="","",Appliances!V104)</f>
        <v/>
      </c>
      <c r="K103" s="24" t="str">
        <f>IF(B103="","",Cooking!C104)</f>
        <v/>
      </c>
      <c r="L103" s="24" t="str">
        <f>IF(B103="","",Lighting!C104)</f>
        <v/>
      </c>
      <c r="M103" s="24" t="str">
        <f>IF(B103="","",'3 INPUT SAP DATA'!AQ108)</f>
        <v/>
      </c>
      <c r="N103" s="24" t="str">
        <f t="shared" si="5"/>
        <v/>
      </c>
    </row>
    <row r="104" spans="2:14" ht="19.899999999999999" customHeight="1">
      <c r="B104" s="16" t="str">
        <f>IF('3 INPUT SAP DATA'!H109="","",'3 INPUT SAP DATA'!H109)</f>
        <v/>
      </c>
      <c r="C104" s="24" t="str">
        <f>IF(B104="","",SUM(SHD!FW105:GH105))</f>
        <v/>
      </c>
      <c r="D104" s="177" t="str">
        <f>IF(B104="","",'3 INPUT SAP DATA'!$AJ109*(1+IF(ISNUMBER(SEARCH("heat pump",'3 INPUT SAP DATA'!$AI109)),Data!$B$175,0)))</f>
        <v/>
      </c>
      <c r="E104" s="177" t="str">
        <f>IF(B104="","",'3 INPUT SAP DATA'!$AL109*(1+IF(ISNUMBER(SEARCH("heat pump",'3 INPUT SAP DATA'!$AI109)),Data!$B$175,0)))</f>
        <v/>
      </c>
      <c r="F104" s="175" t="str">
        <f>IF(B104="","",IF('3 INPUT SAP DATA'!$AM109&gt;0,((C104*(100%-'3 INPUT SAP DATA'!$AM109))/D104)+((C104*'3 INPUT SAP DATA'!$AM109)/E104),(C104*(100%-'3 INPUT SAP DATA'!$AM109))/D104))</f>
        <v/>
      </c>
      <c r="G104" s="24" t="str">
        <f>IF(B104="","",SUM(DHW!CJ106:CU106))</f>
        <v/>
      </c>
      <c r="H104" s="177" t="str">
        <f>IF(B104="","",'3 INPUT SAP DATA'!AO109*(1+IF(ISNUMBER(SEARCH("heat pump",'3 INPUT SAP DATA'!$AN109)),Data!$B$176,0)))</f>
        <v/>
      </c>
      <c r="I104" s="24" t="str">
        <f t="shared" ref="I104:I107" si="6">IF(B104="","",G104/H104)</f>
        <v/>
      </c>
      <c r="J104" s="24" t="str">
        <f>IF(B104="","",Appliances!V105)</f>
        <v/>
      </c>
      <c r="K104" s="24" t="str">
        <f>IF(B104="","",Cooking!C105)</f>
        <v/>
      </c>
      <c r="L104" s="24" t="str">
        <f>IF(B104="","",Lighting!C105)</f>
        <v/>
      </c>
      <c r="M104" s="24" t="str">
        <f>IF(B104="","",'3 INPUT SAP DATA'!AQ109)</f>
        <v/>
      </c>
      <c r="N104" s="24" t="str">
        <f t="shared" ref="N104:N107" si="7">IF(B104="","",F104+I104+J104+K104+L104+M104)</f>
        <v/>
      </c>
    </row>
    <row r="105" spans="2:14" ht="19.899999999999999" customHeight="1">
      <c r="B105" s="16" t="str">
        <f>IF('3 INPUT SAP DATA'!H110="","",'3 INPUT SAP DATA'!H110)</f>
        <v/>
      </c>
      <c r="C105" s="24" t="str">
        <f>IF(B105="","",SUM(SHD!FW106:GH106))</f>
        <v/>
      </c>
      <c r="D105" s="177" t="str">
        <f>IF(B105="","",'3 INPUT SAP DATA'!$AJ110*(1+IF(ISNUMBER(SEARCH("heat pump",'3 INPUT SAP DATA'!$AI110)),Data!$B$175,0)))</f>
        <v/>
      </c>
      <c r="E105" s="177" t="str">
        <f>IF(B105="","",'3 INPUT SAP DATA'!$AL110*(1+IF(ISNUMBER(SEARCH("heat pump",'3 INPUT SAP DATA'!$AI110)),Data!$B$175,0)))</f>
        <v/>
      </c>
      <c r="F105" s="175" t="str">
        <f>IF(B105="","",IF('3 INPUT SAP DATA'!$AM110&gt;0,((C105*(100%-'3 INPUT SAP DATA'!$AM110))/D105)+((C105*'3 INPUT SAP DATA'!$AM110)/E105),(C105*(100%-'3 INPUT SAP DATA'!$AM110))/D105))</f>
        <v/>
      </c>
      <c r="G105" s="24" t="str">
        <f>IF(B105="","",SUM(DHW!CJ107:CU107))</f>
        <v/>
      </c>
      <c r="H105" s="177" t="str">
        <f>IF(B105="","",'3 INPUT SAP DATA'!AO110*(1+IF(ISNUMBER(SEARCH("heat pump",'3 INPUT SAP DATA'!$AN110)),Data!$B$176,0)))</f>
        <v/>
      </c>
      <c r="I105" s="24" t="str">
        <f t="shared" si="6"/>
        <v/>
      </c>
      <c r="J105" s="24" t="str">
        <f>IF(B105="","",Appliances!V106)</f>
        <v/>
      </c>
      <c r="K105" s="24" t="str">
        <f>IF(B105="","",Cooking!C106)</f>
        <v/>
      </c>
      <c r="L105" s="24" t="str">
        <f>IF(B105="","",Lighting!C106)</f>
        <v/>
      </c>
      <c r="M105" s="24" t="str">
        <f>IF(B105="","",'3 INPUT SAP DATA'!AQ110)</f>
        <v/>
      </c>
      <c r="N105" s="24" t="str">
        <f t="shared" si="7"/>
        <v/>
      </c>
    </row>
    <row r="106" spans="2:14" ht="19.899999999999999" customHeight="1">
      <c r="B106" s="16" t="str">
        <f>IF('3 INPUT SAP DATA'!H111="","",'3 INPUT SAP DATA'!H111)</f>
        <v/>
      </c>
      <c r="C106" s="24" t="str">
        <f>IF(B106="","",SUM(SHD!FW107:GH107))</f>
        <v/>
      </c>
      <c r="D106" s="177" t="str">
        <f>IF(B106="","",'3 INPUT SAP DATA'!$AJ111*(1+IF(ISNUMBER(SEARCH("heat pump",'3 INPUT SAP DATA'!$AI111)),Data!$B$175,0)))</f>
        <v/>
      </c>
      <c r="E106" s="177" t="str">
        <f>IF(B106="","",'3 INPUT SAP DATA'!$AL111*(1+IF(ISNUMBER(SEARCH("heat pump",'3 INPUT SAP DATA'!$AI111)),Data!$B$175,0)))</f>
        <v/>
      </c>
      <c r="F106" s="175" t="str">
        <f>IF(B106="","",IF('3 INPUT SAP DATA'!$AM111&gt;0,((C106*(100%-'3 INPUT SAP DATA'!$AM111))/D106)+((C106*'3 INPUT SAP DATA'!$AM111)/E106),(C106*(100%-'3 INPUT SAP DATA'!$AM111))/D106))</f>
        <v/>
      </c>
      <c r="G106" s="24" t="str">
        <f>IF(B106="","",SUM(DHW!CJ108:CU108))</f>
        <v/>
      </c>
      <c r="H106" s="177" t="str">
        <f>IF(B106="","",'3 INPUT SAP DATA'!AO111*(1+IF(ISNUMBER(SEARCH("heat pump",'3 INPUT SAP DATA'!$AN111)),Data!$B$176,0)))</f>
        <v/>
      </c>
      <c r="I106" s="24" t="str">
        <f t="shared" si="6"/>
        <v/>
      </c>
      <c r="J106" s="24" t="str">
        <f>IF(B106="","",Appliances!V107)</f>
        <v/>
      </c>
      <c r="K106" s="24" t="str">
        <f>IF(B106="","",Cooking!C107)</f>
        <v/>
      </c>
      <c r="L106" s="24" t="str">
        <f>IF(B106="","",Lighting!C107)</f>
        <v/>
      </c>
      <c r="M106" s="24" t="str">
        <f>IF(B106="","",'3 INPUT SAP DATA'!AQ111)</f>
        <v/>
      </c>
      <c r="N106" s="24" t="str">
        <f t="shared" si="7"/>
        <v/>
      </c>
    </row>
    <row r="107" spans="2:14" ht="19.899999999999999" customHeight="1">
      <c r="B107" s="16" t="str">
        <f>IF('3 INPUT SAP DATA'!H112="","",'3 INPUT SAP DATA'!H112)</f>
        <v/>
      </c>
      <c r="C107" s="24" t="str">
        <f>IF(B107="","",SUM(SHD!FW108:GH108))</f>
        <v/>
      </c>
      <c r="D107" s="177" t="str">
        <f>IF(B107="","",'3 INPUT SAP DATA'!$AJ112*(1+IF(ISNUMBER(SEARCH("heat pump",'3 INPUT SAP DATA'!$AI112)),Data!$B$175,0)))</f>
        <v/>
      </c>
      <c r="E107" s="177" t="str">
        <f>IF(B107="","",'3 INPUT SAP DATA'!$AL112*(1+IF(ISNUMBER(SEARCH("heat pump",'3 INPUT SAP DATA'!$AI112)),Data!$B$175,0)))</f>
        <v/>
      </c>
      <c r="F107" s="175" t="str">
        <f>IF(B107="","",IF('3 INPUT SAP DATA'!$AM112&gt;0,((C107*(100%-'3 INPUT SAP DATA'!$AM112))/D107)+((C107*'3 INPUT SAP DATA'!$AM112)/E107),(C107*(100%-'3 INPUT SAP DATA'!$AM112))/D107))</f>
        <v/>
      </c>
      <c r="G107" s="24" t="str">
        <f>IF(B107="","",SUM(DHW!CJ109:CU109))</f>
        <v/>
      </c>
      <c r="H107" s="177" t="str">
        <f>IF(B107="","",'3 INPUT SAP DATA'!AO112*(1+IF(ISNUMBER(SEARCH("heat pump",'3 INPUT SAP DATA'!$AN112)),Data!$B$176,0)))</f>
        <v/>
      </c>
      <c r="I107" s="24" t="str">
        <f t="shared" si="6"/>
        <v/>
      </c>
      <c r="J107" s="24" t="str">
        <f>IF(B107="","",Appliances!V108)</f>
        <v/>
      </c>
      <c r="K107" s="24" t="str">
        <f>IF(B107="","",Cooking!C108)</f>
        <v/>
      </c>
      <c r="L107" s="24" t="str">
        <f>IF(B107="","",Lighting!C108)</f>
        <v/>
      </c>
      <c r="M107" s="24" t="str">
        <f>IF(B107="","",'3 INPUT SAP DATA'!AQ112)</f>
        <v/>
      </c>
      <c r="N107" s="24" t="str">
        <f t="shared" si="7"/>
        <v/>
      </c>
    </row>
  </sheetData>
  <sheetProtection algorithmName="SHA-512" hashValue="YuU8fU3eaGTUiAfsJsrgJWdUTn2yY0812RmWDFEEhr2BxbltmJzyaTSgcj/UmnLGXkG5DtNlYnN4NSzUbw+MXg==" saltValue="TnBSolNQcwtBAdnzn4seOw==" spinCount="100000" sheet="1" objects="1" scenarios="1"/>
  <mergeCells count="13">
    <mergeCell ref="C4:N4"/>
    <mergeCell ref="C6:C7"/>
    <mergeCell ref="D6:D7"/>
    <mergeCell ref="E6:E7"/>
    <mergeCell ref="F6:F7"/>
    <mergeCell ref="G6:G7"/>
    <mergeCell ref="H6:H7"/>
    <mergeCell ref="I6:I7"/>
    <mergeCell ref="J6:J7"/>
    <mergeCell ref="K6:K7"/>
    <mergeCell ref="L6:L7"/>
    <mergeCell ref="M6:M7"/>
    <mergeCell ref="N6:N7"/>
  </mergeCells>
  <pageMargins left="0.7" right="0.7" top="0.75" bottom="0.75" header="0.3" footer="0.3"/>
  <pageSetup paperSize="9" orientation="portrait" horizontalDpi="360" verticalDpi="360" r:id="rId1"/>
  <headerFooter>
    <oddHeader>&amp;R&amp;"Calibri"&amp;10&amp;K317100Information Classification: PUBLIC&amp;1#</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5AD6D-D2E7-41FE-B4E8-74BCB0196769}">
  <sheetPr codeName="Sheet15">
    <tabColor theme="9" tint="0.79998168889431442"/>
  </sheetPr>
  <dimension ref="B2:D108"/>
  <sheetViews>
    <sheetView zoomScale="70" zoomScaleNormal="70" workbookViewId="0">
      <selection activeCell="N12" sqref="N12"/>
    </sheetView>
  </sheetViews>
  <sheetFormatPr defaultColWidth="9" defaultRowHeight="11.5"/>
  <cols>
    <col min="1" max="1" width="2.59765625" style="1" customWidth="1"/>
    <col min="2" max="2" width="24.59765625" style="1" customWidth="1"/>
    <col min="3" max="3" width="50.59765625" style="1" customWidth="1"/>
    <col min="4" max="4" width="40.59765625" style="1" customWidth="1"/>
    <col min="5" max="16384" width="9" style="1"/>
  </cols>
  <sheetData>
    <row r="2" spans="2:4" ht="60" customHeight="1"/>
    <row r="3" spans="2:4" ht="19.899999999999999" customHeight="1"/>
    <row r="4" spans="2:4" ht="19.899999999999999" customHeight="1">
      <c r="C4" s="310" t="s">
        <v>191</v>
      </c>
      <c r="D4" s="310"/>
    </row>
    <row r="5" spans="2:4" ht="19.899999999999999" customHeight="1">
      <c r="C5" s="38" t="s">
        <v>295</v>
      </c>
      <c r="D5" s="38" t="s">
        <v>296</v>
      </c>
    </row>
    <row r="6" spans="2:4" ht="19.899999999999999" customHeight="1">
      <c r="C6" s="339" t="s">
        <v>63</v>
      </c>
      <c r="D6" s="339" t="s">
        <v>63</v>
      </c>
    </row>
    <row r="7" spans="2:4" ht="19.899999999999999" customHeight="1">
      <c r="C7" s="340"/>
      <c r="D7" s="340"/>
    </row>
    <row r="8" spans="2:4" ht="19.899999999999999" customHeight="1">
      <c r="C8" s="341"/>
      <c r="D8" s="341"/>
    </row>
    <row r="9" spans="2:4" ht="19.899999999999999" customHeight="1">
      <c r="B9" s="16" t="str">
        <f>IF('3 INPUT SAP DATA'!H13="","",'3 INPUT SAP DATA'!H13)</f>
        <v>EXAMPLE - Semi Detached House</v>
      </c>
      <c r="C9" s="24">
        <f>IF($B9="","",-'3 INPUT SAP DATA'!AT13/Data!$B$181*Data!$C$181)</f>
        <v>3357.4602624999998</v>
      </c>
      <c r="D9" s="24">
        <f>IF($B9="","",$C9*(100%+VLOOKUP('3 INPUT SAP DATA'!$C$6,Data!$C$25:$P$47,14,FALSE)))</f>
        <v>3357.4602624999998</v>
      </c>
    </row>
    <row r="10" spans="2:4" ht="19.899999999999999" customHeight="1">
      <c r="B10" s="16" t="str">
        <f>IF('3 INPUT SAP DATA'!H14="","",'3 INPUT SAP DATA'!H14)</f>
        <v/>
      </c>
      <c r="C10" s="24" t="str">
        <f>IF($B10="","",-'3 INPUT SAP DATA'!AT14/Data!$B$181*Data!$C$181)</f>
        <v/>
      </c>
      <c r="D10" s="24" t="str">
        <f>IF($B10="","",$C10*(100%+VLOOKUP('3 INPUT SAP DATA'!$C$6,Data!$C$25:$P$47,14,FALSE)))</f>
        <v/>
      </c>
    </row>
    <row r="11" spans="2:4" ht="19.899999999999999" customHeight="1">
      <c r="B11" s="16" t="str">
        <f>IF('3 INPUT SAP DATA'!H15="","",'3 INPUT SAP DATA'!H15)</f>
        <v/>
      </c>
      <c r="C11" s="24" t="str">
        <f>IF($B11="","",-'3 INPUT SAP DATA'!AT15/Data!$B$181*Data!$C$181)</f>
        <v/>
      </c>
      <c r="D11" s="24" t="str">
        <f>IF($B11="","",$C11*(100%+VLOOKUP('3 INPUT SAP DATA'!$C$6,Data!$C$25:$P$47,14,FALSE)))</f>
        <v/>
      </c>
    </row>
    <row r="12" spans="2:4" ht="19.899999999999999" customHeight="1">
      <c r="B12" s="16" t="str">
        <f>IF('3 INPUT SAP DATA'!H16="","",'3 INPUT SAP DATA'!H16)</f>
        <v/>
      </c>
      <c r="C12" s="24" t="str">
        <f>IF($B12="","",-'3 INPUT SAP DATA'!AT16/Data!$B$181*Data!$C$181)</f>
        <v/>
      </c>
      <c r="D12" s="24" t="str">
        <f>IF($B12="","",$C12*(100%+VLOOKUP('3 INPUT SAP DATA'!$C$6,Data!$C$25:$P$47,14,FALSE)))</f>
        <v/>
      </c>
    </row>
    <row r="13" spans="2:4" ht="19.899999999999999" customHeight="1">
      <c r="B13" s="16" t="str">
        <f>IF('3 INPUT SAP DATA'!H17="","",'3 INPUT SAP DATA'!H17)</f>
        <v/>
      </c>
      <c r="C13" s="24" t="str">
        <f>IF($B13="","",-'3 INPUT SAP DATA'!AT17/Data!$B$181*Data!$C$181)</f>
        <v/>
      </c>
      <c r="D13" s="24" t="str">
        <f>IF($B13="","",$C13*(100%+VLOOKUP('3 INPUT SAP DATA'!$C$6,Data!$C$25:$P$47,14,FALSE)))</f>
        <v/>
      </c>
    </row>
    <row r="14" spans="2:4" ht="19.899999999999999" customHeight="1">
      <c r="B14" s="16" t="str">
        <f>IF('3 INPUT SAP DATA'!H18="","",'3 INPUT SAP DATA'!H18)</f>
        <v/>
      </c>
      <c r="C14" s="24" t="str">
        <f>IF($B14="","",-'3 INPUT SAP DATA'!AT18/Data!$B$181*Data!$C$181)</f>
        <v/>
      </c>
      <c r="D14" s="24" t="str">
        <f>IF($B14="","",$C14*(100%+VLOOKUP('3 INPUT SAP DATA'!$C$6,Data!$C$25:$P$47,14,FALSE)))</f>
        <v/>
      </c>
    </row>
    <row r="15" spans="2:4" ht="19.899999999999999" customHeight="1">
      <c r="B15" s="16" t="str">
        <f>IF('3 INPUT SAP DATA'!H19="","",'3 INPUT SAP DATA'!H19)</f>
        <v/>
      </c>
      <c r="C15" s="24" t="str">
        <f>IF($B15="","",-'3 INPUT SAP DATA'!AT19/Data!$B$181*Data!$C$181)</f>
        <v/>
      </c>
      <c r="D15" s="24" t="str">
        <f>IF($B15="","",$C15*(100%+VLOOKUP('3 INPUT SAP DATA'!$C$6,Data!$C$25:$P$47,14,FALSE)))</f>
        <v/>
      </c>
    </row>
    <row r="16" spans="2:4" ht="19.899999999999999" customHeight="1">
      <c r="B16" s="16" t="str">
        <f>IF('3 INPUT SAP DATA'!H20="","",'3 INPUT SAP DATA'!H20)</f>
        <v/>
      </c>
      <c r="C16" s="24" t="str">
        <f>IF($B16="","",-'3 INPUT SAP DATA'!AT20/Data!$B$181*Data!$C$181)</f>
        <v/>
      </c>
      <c r="D16" s="24" t="str">
        <f>IF($B16="","",$C16*(100%+VLOOKUP('3 INPUT SAP DATA'!$C$6,Data!$C$25:$P$47,14,FALSE)))</f>
        <v/>
      </c>
    </row>
    <row r="17" spans="2:4" ht="19.899999999999999" customHeight="1">
      <c r="B17" s="16" t="str">
        <f>IF('3 INPUT SAP DATA'!H21="","",'3 INPUT SAP DATA'!H21)</f>
        <v/>
      </c>
      <c r="C17" s="24" t="str">
        <f>IF($B17="","",-'3 INPUT SAP DATA'!AT21/Data!$B$181*Data!$C$181)</f>
        <v/>
      </c>
      <c r="D17" s="24" t="str">
        <f>IF($B17="","",$C17*(100%+VLOOKUP('3 INPUT SAP DATA'!$C$6,Data!$C$25:$P$47,14,FALSE)))</f>
        <v/>
      </c>
    </row>
    <row r="18" spans="2:4" ht="19.899999999999999" customHeight="1">
      <c r="B18" s="16" t="str">
        <f>IF('3 INPUT SAP DATA'!H22="","",'3 INPUT SAP DATA'!H22)</f>
        <v/>
      </c>
      <c r="C18" s="24" t="str">
        <f>IF($B18="","",-'3 INPUT SAP DATA'!AT22/Data!$B$181*Data!$C$181)</f>
        <v/>
      </c>
      <c r="D18" s="24" t="str">
        <f>IF($B18="","",$C18*(100%+VLOOKUP('3 INPUT SAP DATA'!$C$6,Data!$C$25:$P$47,14,FALSE)))</f>
        <v/>
      </c>
    </row>
    <row r="19" spans="2:4" ht="19.899999999999999" customHeight="1">
      <c r="B19" s="16" t="str">
        <f>IF('3 INPUT SAP DATA'!H23="","",'3 INPUT SAP DATA'!H23)</f>
        <v/>
      </c>
      <c r="C19" s="24" t="str">
        <f>IF($B19="","",-'3 INPUT SAP DATA'!AT23/Data!$B$181*Data!$C$181)</f>
        <v/>
      </c>
      <c r="D19" s="24" t="str">
        <f>IF($B19="","",$C19*(100%+VLOOKUP('3 INPUT SAP DATA'!$C$6,Data!$C$25:$P$47,14,FALSE)))</f>
        <v/>
      </c>
    </row>
    <row r="20" spans="2:4" ht="19.899999999999999" customHeight="1">
      <c r="B20" s="16" t="str">
        <f>IF('3 INPUT SAP DATA'!H24="","",'3 INPUT SAP DATA'!H24)</f>
        <v/>
      </c>
      <c r="C20" s="24" t="str">
        <f>IF($B20="","",-'3 INPUT SAP DATA'!AT24/Data!$B$181*Data!$C$181)</f>
        <v/>
      </c>
      <c r="D20" s="24" t="str">
        <f>IF($B20="","",$C20*(100%+VLOOKUP('3 INPUT SAP DATA'!$C$6,Data!$C$25:$P$47,14,FALSE)))</f>
        <v/>
      </c>
    </row>
    <row r="21" spans="2:4" ht="19.899999999999999" customHeight="1">
      <c r="B21" s="16" t="str">
        <f>IF('3 INPUT SAP DATA'!H25="","",'3 INPUT SAP DATA'!H25)</f>
        <v/>
      </c>
      <c r="C21" s="24" t="str">
        <f>IF($B21="","",-'3 INPUT SAP DATA'!AT25/Data!$B$181*Data!$C$181)</f>
        <v/>
      </c>
      <c r="D21" s="24" t="str">
        <f>IF($B21="","",$C21*(100%+VLOOKUP('3 INPUT SAP DATA'!$C$6,Data!$C$25:$P$47,14,FALSE)))</f>
        <v/>
      </c>
    </row>
    <row r="22" spans="2:4" ht="19.899999999999999" customHeight="1">
      <c r="B22" s="16" t="str">
        <f>IF('3 INPUT SAP DATA'!H26="","",'3 INPUT SAP DATA'!H26)</f>
        <v/>
      </c>
      <c r="C22" s="24" t="str">
        <f>IF($B22="","",-'3 INPUT SAP DATA'!AT26/Data!$B$181*Data!$C$181)</f>
        <v/>
      </c>
      <c r="D22" s="24" t="str">
        <f>IF($B22="","",$C22*(100%+VLOOKUP('3 INPUT SAP DATA'!$C$6,Data!$C$25:$P$47,14,FALSE)))</f>
        <v/>
      </c>
    </row>
    <row r="23" spans="2:4" ht="19.899999999999999" customHeight="1">
      <c r="B23" s="16" t="str">
        <f>IF('3 INPUT SAP DATA'!H27="","",'3 INPUT SAP DATA'!H27)</f>
        <v/>
      </c>
      <c r="C23" s="24" t="str">
        <f>IF($B23="","",-'3 INPUT SAP DATA'!AT27/Data!$B$181*Data!$C$181)</f>
        <v/>
      </c>
      <c r="D23" s="24" t="str">
        <f>IF($B23="","",$C23*(100%+VLOOKUP('3 INPUT SAP DATA'!$C$6,Data!$C$25:$P$47,14,FALSE)))</f>
        <v/>
      </c>
    </row>
    <row r="24" spans="2:4" ht="19.899999999999999" customHeight="1">
      <c r="B24" s="16" t="str">
        <f>IF('3 INPUT SAP DATA'!H28="","",'3 INPUT SAP DATA'!H28)</f>
        <v/>
      </c>
      <c r="C24" s="24" t="str">
        <f>IF($B24="","",-'3 INPUT SAP DATA'!AT28/Data!$B$181*Data!$C$181)</f>
        <v/>
      </c>
      <c r="D24" s="24" t="str">
        <f>IF($B24="","",$C24*(100%+VLOOKUP('3 INPUT SAP DATA'!$C$6,Data!$C$25:$P$47,14,FALSE)))</f>
        <v/>
      </c>
    </row>
    <row r="25" spans="2:4" ht="19.899999999999999" customHeight="1">
      <c r="B25" s="16" t="str">
        <f>IF('3 INPUT SAP DATA'!H29="","",'3 INPUT SAP DATA'!H29)</f>
        <v/>
      </c>
      <c r="C25" s="24" t="str">
        <f>IF($B25="","",-'3 INPUT SAP DATA'!AT29/Data!$B$181*Data!$C$181)</f>
        <v/>
      </c>
      <c r="D25" s="24" t="str">
        <f>IF($B25="","",$C25*(100%+VLOOKUP('3 INPUT SAP DATA'!$C$6,Data!$C$25:$P$47,14,FALSE)))</f>
        <v/>
      </c>
    </row>
    <row r="26" spans="2:4" ht="19.899999999999999" customHeight="1">
      <c r="B26" s="16" t="str">
        <f>IF('3 INPUT SAP DATA'!H30="","",'3 INPUT SAP DATA'!H30)</f>
        <v/>
      </c>
      <c r="C26" s="24" t="str">
        <f>IF($B26="","",-'3 INPUT SAP DATA'!AT30/Data!$B$181*Data!$C$181)</f>
        <v/>
      </c>
      <c r="D26" s="24" t="str">
        <f>IF($B26="","",$C26*(100%+VLOOKUP('3 INPUT SAP DATA'!$C$6,Data!$C$25:$P$47,14,FALSE)))</f>
        <v/>
      </c>
    </row>
    <row r="27" spans="2:4" ht="19.899999999999999" customHeight="1">
      <c r="B27" s="16" t="str">
        <f>IF('3 INPUT SAP DATA'!H31="","",'3 INPUT SAP DATA'!H31)</f>
        <v/>
      </c>
      <c r="C27" s="24" t="str">
        <f>IF($B27="","",-'3 INPUT SAP DATA'!AT31/Data!$B$181*Data!$C$181)</f>
        <v/>
      </c>
      <c r="D27" s="24" t="str">
        <f>IF($B27="","",$C27*(100%+VLOOKUP('3 INPUT SAP DATA'!$C$6,Data!$C$25:$P$47,14,FALSE)))</f>
        <v/>
      </c>
    </row>
    <row r="28" spans="2:4" ht="19.899999999999999" customHeight="1">
      <c r="B28" s="16" t="str">
        <f>IF('3 INPUT SAP DATA'!H32="","",'3 INPUT SAP DATA'!H32)</f>
        <v/>
      </c>
      <c r="C28" s="24" t="str">
        <f>IF($B28="","",-'3 INPUT SAP DATA'!AT32/Data!$B$181*Data!$C$181)</f>
        <v/>
      </c>
      <c r="D28" s="24" t="str">
        <f>IF($B28="","",$C28*(100%+VLOOKUP('3 INPUT SAP DATA'!$C$6,Data!$C$25:$P$47,14,FALSE)))</f>
        <v/>
      </c>
    </row>
    <row r="29" spans="2:4" ht="19.899999999999999" customHeight="1">
      <c r="B29" s="16" t="str">
        <f>IF('3 INPUT SAP DATA'!H33="","",'3 INPUT SAP DATA'!H33)</f>
        <v/>
      </c>
      <c r="C29" s="24" t="str">
        <f>IF($B29="","",-'3 INPUT SAP DATA'!AT33/Data!$B$181*Data!$C$181)</f>
        <v/>
      </c>
      <c r="D29" s="24" t="str">
        <f>IF($B29="","",$C29*(100%+VLOOKUP('3 INPUT SAP DATA'!$C$6,Data!$C$25:$P$47,14,FALSE)))</f>
        <v/>
      </c>
    </row>
    <row r="30" spans="2:4" ht="19.899999999999999" customHeight="1">
      <c r="B30" s="16" t="str">
        <f>IF('3 INPUT SAP DATA'!H34="","",'3 INPUT SAP DATA'!H34)</f>
        <v/>
      </c>
      <c r="C30" s="24" t="str">
        <f>IF($B30="","",-'3 INPUT SAP DATA'!AT34/Data!$B$181*Data!$C$181)</f>
        <v/>
      </c>
      <c r="D30" s="24" t="str">
        <f>IF($B30="","",$C30*(100%+VLOOKUP('3 INPUT SAP DATA'!$C$6,Data!$C$25:$P$47,14,FALSE)))</f>
        <v/>
      </c>
    </row>
    <row r="31" spans="2:4" ht="19.899999999999999" customHeight="1">
      <c r="B31" s="16" t="str">
        <f>IF('3 INPUT SAP DATA'!H35="","",'3 INPUT SAP DATA'!H35)</f>
        <v/>
      </c>
      <c r="C31" s="24" t="str">
        <f>IF($B31="","",-'3 INPUT SAP DATA'!AT35/Data!$B$181*Data!$C$181)</f>
        <v/>
      </c>
      <c r="D31" s="24" t="str">
        <f>IF($B31="","",$C31*(100%+VLOOKUP('3 INPUT SAP DATA'!$C$6,Data!$C$25:$P$47,14,FALSE)))</f>
        <v/>
      </c>
    </row>
    <row r="32" spans="2:4" ht="19.899999999999999" customHeight="1">
      <c r="B32" s="16" t="str">
        <f>IF('3 INPUT SAP DATA'!H36="","",'3 INPUT SAP DATA'!H36)</f>
        <v/>
      </c>
      <c r="C32" s="24" t="str">
        <f>IF($B32="","",-'3 INPUT SAP DATA'!AT36/Data!$B$181*Data!$C$181)</f>
        <v/>
      </c>
      <c r="D32" s="24" t="str">
        <f>IF($B32="","",$C32*(100%+VLOOKUP('3 INPUT SAP DATA'!$C$6,Data!$C$25:$P$47,14,FALSE)))</f>
        <v/>
      </c>
    </row>
    <row r="33" spans="2:4" ht="19.899999999999999" customHeight="1">
      <c r="B33" s="16" t="str">
        <f>IF('3 INPUT SAP DATA'!H37="","",'3 INPUT SAP DATA'!H37)</f>
        <v/>
      </c>
      <c r="C33" s="24" t="str">
        <f>IF($B33="","",-'3 INPUT SAP DATA'!AT37/Data!$B$181*Data!$C$181)</f>
        <v/>
      </c>
      <c r="D33" s="24" t="str">
        <f>IF($B33="","",$C33*(100%+VLOOKUP('3 INPUT SAP DATA'!$C$6,Data!$C$25:$P$47,14,FALSE)))</f>
        <v/>
      </c>
    </row>
    <row r="34" spans="2:4" ht="19.899999999999999" customHeight="1">
      <c r="B34" s="16" t="str">
        <f>IF('3 INPUT SAP DATA'!H38="","",'3 INPUT SAP DATA'!H38)</f>
        <v/>
      </c>
      <c r="C34" s="24" t="str">
        <f>IF($B34="","",-'3 INPUT SAP DATA'!AT38/Data!$B$181*Data!$C$181)</f>
        <v/>
      </c>
      <c r="D34" s="24" t="str">
        <f>IF($B34="","",$C34*(100%+VLOOKUP('3 INPUT SAP DATA'!$C$6,Data!$C$25:$P$47,14,FALSE)))</f>
        <v/>
      </c>
    </row>
    <row r="35" spans="2:4" ht="19.899999999999999" customHeight="1">
      <c r="B35" s="16" t="str">
        <f>IF('3 INPUT SAP DATA'!H39="","",'3 INPUT SAP DATA'!H39)</f>
        <v/>
      </c>
      <c r="C35" s="24" t="str">
        <f>IF($B35="","",-'3 INPUT SAP DATA'!AT39/Data!$B$181*Data!$C$181)</f>
        <v/>
      </c>
      <c r="D35" s="24" t="str">
        <f>IF($B35="","",$C35*(100%+VLOOKUP('3 INPUT SAP DATA'!$C$6,Data!$C$25:$P$47,14,FALSE)))</f>
        <v/>
      </c>
    </row>
    <row r="36" spans="2:4" ht="19.899999999999999" customHeight="1">
      <c r="B36" s="16" t="str">
        <f>IF('3 INPUT SAP DATA'!H40="","",'3 INPUT SAP DATA'!H40)</f>
        <v/>
      </c>
      <c r="C36" s="24" t="str">
        <f>IF($B36="","",-'3 INPUT SAP DATA'!AT40/Data!$B$181*Data!$C$181)</f>
        <v/>
      </c>
      <c r="D36" s="24" t="str">
        <f>IF($B36="","",$C36*(100%+VLOOKUP('3 INPUT SAP DATA'!$C$6,Data!$C$25:$P$47,14,FALSE)))</f>
        <v/>
      </c>
    </row>
    <row r="37" spans="2:4" ht="19.899999999999999" customHeight="1">
      <c r="B37" s="16" t="str">
        <f>IF('3 INPUT SAP DATA'!H41="","",'3 INPUT SAP DATA'!H41)</f>
        <v/>
      </c>
      <c r="C37" s="24" t="str">
        <f>IF($B37="","",-'3 INPUT SAP DATA'!AT41/Data!$B$181*Data!$C$181)</f>
        <v/>
      </c>
      <c r="D37" s="24" t="str">
        <f>IF($B37="","",$C37*(100%+VLOOKUP('3 INPUT SAP DATA'!$C$6,Data!$C$25:$P$47,14,FALSE)))</f>
        <v/>
      </c>
    </row>
    <row r="38" spans="2:4" ht="19.899999999999999" customHeight="1">
      <c r="B38" s="16" t="str">
        <f>IF('3 INPUT SAP DATA'!H42="","",'3 INPUT SAP DATA'!H42)</f>
        <v/>
      </c>
      <c r="C38" s="24" t="str">
        <f>IF($B38="","",-'3 INPUT SAP DATA'!AT42/Data!$B$181*Data!$C$181)</f>
        <v/>
      </c>
      <c r="D38" s="24" t="str">
        <f>IF($B38="","",$C38*(100%+VLOOKUP('3 INPUT SAP DATA'!$C$6,Data!$C$25:$P$47,14,FALSE)))</f>
        <v/>
      </c>
    </row>
    <row r="39" spans="2:4" ht="19.899999999999999" customHeight="1">
      <c r="B39" s="16" t="str">
        <f>IF('3 INPUT SAP DATA'!H43="","",'3 INPUT SAP DATA'!H43)</f>
        <v/>
      </c>
      <c r="C39" s="24" t="str">
        <f>IF($B39="","",-'3 INPUT SAP DATA'!AT43/Data!$B$181*Data!$C$181)</f>
        <v/>
      </c>
      <c r="D39" s="24" t="str">
        <f>IF($B39="","",$C39*(100%+VLOOKUP('3 INPUT SAP DATA'!$C$6,Data!$C$25:$P$47,14,FALSE)))</f>
        <v/>
      </c>
    </row>
    <row r="40" spans="2:4" ht="19.899999999999999" customHeight="1">
      <c r="B40" s="16" t="str">
        <f>IF('3 INPUT SAP DATA'!H44="","",'3 INPUT SAP DATA'!H44)</f>
        <v/>
      </c>
      <c r="C40" s="24" t="str">
        <f>IF($B40="","",-'3 INPUT SAP DATA'!AT44/Data!$B$181*Data!$C$181)</f>
        <v/>
      </c>
      <c r="D40" s="24" t="str">
        <f>IF($B40="","",$C40*(100%+VLOOKUP('3 INPUT SAP DATA'!$C$6,Data!$C$25:$P$47,14,FALSE)))</f>
        <v/>
      </c>
    </row>
    <row r="41" spans="2:4" ht="19.899999999999999" customHeight="1">
      <c r="B41" s="16" t="str">
        <f>IF('3 INPUT SAP DATA'!H45="","",'3 INPUT SAP DATA'!H45)</f>
        <v/>
      </c>
      <c r="C41" s="24" t="str">
        <f>IF($B41="","",-'3 INPUT SAP DATA'!AT45/Data!$B$181*Data!$C$181)</f>
        <v/>
      </c>
      <c r="D41" s="24" t="str">
        <f>IF($B41="","",$C41*(100%+VLOOKUP('3 INPUT SAP DATA'!$C$6,Data!$C$25:$P$47,14,FALSE)))</f>
        <v/>
      </c>
    </row>
    <row r="42" spans="2:4" ht="19.899999999999999" customHeight="1">
      <c r="B42" s="16" t="str">
        <f>IF('3 INPUT SAP DATA'!H46="","",'3 INPUT SAP DATA'!H46)</f>
        <v/>
      </c>
      <c r="C42" s="24" t="str">
        <f>IF($B42="","",-'3 INPUT SAP DATA'!AT46/Data!$B$181*Data!$C$181)</f>
        <v/>
      </c>
      <c r="D42" s="24" t="str">
        <f>IF($B42="","",$C42*(100%+VLOOKUP('3 INPUT SAP DATA'!$C$6,Data!$C$25:$P$47,14,FALSE)))</f>
        <v/>
      </c>
    </row>
    <row r="43" spans="2:4" ht="19.899999999999999" customHeight="1">
      <c r="B43" s="16" t="str">
        <f>IF('3 INPUT SAP DATA'!H47="","",'3 INPUT SAP DATA'!H47)</f>
        <v/>
      </c>
      <c r="C43" s="24" t="str">
        <f>IF($B43="","",-'3 INPUT SAP DATA'!AT47/Data!$B$181*Data!$C$181)</f>
        <v/>
      </c>
      <c r="D43" s="24" t="str">
        <f>IF($B43="","",$C43*(100%+VLOOKUP('3 INPUT SAP DATA'!$C$6,Data!$C$25:$P$47,14,FALSE)))</f>
        <v/>
      </c>
    </row>
    <row r="44" spans="2:4" ht="19.899999999999999" customHeight="1">
      <c r="B44" s="16" t="str">
        <f>IF('3 INPUT SAP DATA'!H48="","",'3 INPUT SAP DATA'!H48)</f>
        <v/>
      </c>
      <c r="C44" s="24" t="str">
        <f>IF($B44="","",-'3 INPUT SAP DATA'!AT48/Data!$B$181*Data!$C$181)</f>
        <v/>
      </c>
      <c r="D44" s="24" t="str">
        <f>IF($B44="","",$C44*(100%+VLOOKUP('3 INPUT SAP DATA'!$C$6,Data!$C$25:$P$47,14,FALSE)))</f>
        <v/>
      </c>
    </row>
    <row r="45" spans="2:4" ht="19.899999999999999" customHeight="1">
      <c r="B45" s="16" t="str">
        <f>IF('3 INPUT SAP DATA'!H49="","",'3 INPUT SAP DATA'!H49)</f>
        <v/>
      </c>
      <c r="C45" s="24" t="str">
        <f>IF($B45="","",-'3 INPUT SAP DATA'!AT49/Data!$B$181*Data!$C$181)</f>
        <v/>
      </c>
      <c r="D45" s="24" t="str">
        <f>IF($B45="","",$C45*(100%+VLOOKUP('3 INPUT SAP DATA'!$C$6,Data!$C$25:$P$47,14,FALSE)))</f>
        <v/>
      </c>
    </row>
    <row r="46" spans="2:4" ht="19.899999999999999" customHeight="1">
      <c r="B46" s="16" t="str">
        <f>IF('3 INPUT SAP DATA'!H50="","",'3 INPUT SAP DATA'!H50)</f>
        <v/>
      </c>
      <c r="C46" s="24" t="str">
        <f>IF($B46="","",-'3 INPUT SAP DATA'!AT50/Data!$B$181*Data!$C$181)</f>
        <v/>
      </c>
      <c r="D46" s="24" t="str">
        <f>IF($B46="","",$C46*(100%+VLOOKUP('3 INPUT SAP DATA'!$C$6,Data!$C$25:$P$47,14,FALSE)))</f>
        <v/>
      </c>
    </row>
    <row r="47" spans="2:4" ht="19.899999999999999" customHeight="1">
      <c r="B47" s="16" t="str">
        <f>IF('3 INPUT SAP DATA'!H51="","",'3 INPUT SAP DATA'!H51)</f>
        <v/>
      </c>
      <c r="C47" s="24" t="str">
        <f>IF($B47="","",-'3 INPUT SAP DATA'!AT51/Data!$B$181*Data!$C$181)</f>
        <v/>
      </c>
      <c r="D47" s="24" t="str">
        <f>IF($B47="","",$C47*(100%+VLOOKUP('3 INPUT SAP DATA'!$C$6,Data!$C$25:$P$47,14,FALSE)))</f>
        <v/>
      </c>
    </row>
    <row r="48" spans="2:4" ht="19.899999999999999" customHeight="1">
      <c r="B48" s="16" t="str">
        <f>IF('3 INPUT SAP DATA'!H52="","",'3 INPUT SAP DATA'!H52)</f>
        <v/>
      </c>
      <c r="C48" s="24" t="str">
        <f>IF($B48="","",-'3 INPUT SAP DATA'!AT52/Data!$B$181*Data!$C$181)</f>
        <v/>
      </c>
      <c r="D48" s="24" t="str">
        <f>IF($B48="","",$C48*(100%+VLOOKUP('3 INPUT SAP DATA'!$C$6,Data!$C$25:$P$47,14,FALSE)))</f>
        <v/>
      </c>
    </row>
    <row r="49" spans="2:4" ht="19.899999999999999" customHeight="1">
      <c r="B49" s="16" t="str">
        <f>IF('3 INPUT SAP DATA'!H53="","",'3 INPUT SAP DATA'!H53)</f>
        <v/>
      </c>
      <c r="C49" s="24" t="str">
        <f>IF($B49="","",-'3 INPUT SAP DATA'!AT53/Data!$B$181*Data!$C$181)</f>
        <v/>
      </c>
      <c r="D49" s="24" t="str">
        <f>IF($B49="","",$C49*(100%+VLOOKUP('3 INPUT SAP DATA'!$C$6,Data!$C$25:$P$47,14,FALSE)))</f>
        <v/>
      </c>
    </row>
    <row r="50" spans="2:4" ht="19.899999999999999" customHeight="1">
      <c r="B50" s="16" t="str">
        <f>IF('3 INPUT SAP DATA'!H54="","",'3 INPUT SAP DATA'!H54)</f>
        <v/>
      </c>
      <c r="C50" s="24" t="str">
        <f>IF($B50="","",-'3 INPUT SAP DATA'!AT54/Data!$B$181*Data!$C$181)</f>
        <v/>
      </c>
      <c r="D50" s="24" t="str">
        <f>IF($B50="","",$C50*(100%+VLOOKUP('3 INPUT SAP DATA'!$C$6,Data!$C$25:$P$47,14,FALSE)))</f>
        <v/>
      </c>
    </row>
    <row r="51" spans="2:4" ht="19.899999999999999" customHeight="1">
      <c r="B51" s="16" t="str">
        <f>IF('3 INPUT SAP DATA'!H55="","",'3 INPUT SAP DATA'!H55)</f>
        <v/>
      </c>
      <c r="C51" s="24" t="str">
        <f>IF($B51="","",-'3 INPUT SAP DATA'!AT55/Data!$B$181*Data!$C$181)</f>
        <v/>
      </c>
      <c r="D51" s="24" t="str">
        <f>IF($B51="","",$C51*(100%+VLOOKUP('3 INPUT SAP DATA'!$C$6,Data!$C$25:$P$47,14,FALSE)))</f>
        <v/>
      </c>
    </row>
    <row r="52" spans="2:4" ht="19.899999999999999" customHeight="1">
      <c r="B52" s="16" t="str">
        <f>IF('3 INPUT SAP DATA'!H56="","",'3 INPUT SAP DATA'!H56)</f>
        <v/>
      </c>
      <c r="C52" s="24" t="str">
        <f>IF($B52="","",-'3 INPUT SAP DATA'!AT56/Data!$B$181*Data!$C$181)</f>
        <v/>
      </c>
      <c r="D52" s="24" t="str">
        <f>IF($B52="","",$C52*(100%+VLOOKUP('3 INPUT SAP DATA'!$C$6,Data!$C$25:$P$47,14,FALSE)))</f>
        <v/>
      </c>
    </row>
    <row r="53" spans="2:4" ht="19.899999999999999" customHeight="1">
      <c r="B53" s="16" t="str">
        <f>IF('3 INPUT SAP DATA'!H57="","",'3 INPUT SAP DATA'!H57)</f>
        <v/>
      </c>
      <c r="C53" s="24" t="str">
        <f>IF($B53="","",-'3 INPUT SAP DATA'!AT57/Data!$B$181*Data!$C$181)</f>
        <v/>
      </c>
      <c r="D53" s="24" t="str">
        <f>IF($B53="","",$C53*(100%+VLOOKUP('3 INPUT SAP DATA'!$C$6,Data!$C$25:$P$47,14,FALSE)))</f>
        <v/>
      </c>
    </row>
    <row r="54" spans="2:4" ht="19.899999999999999" customHeight="1">
      <c r="B54" s="16" t="str">
        <f>IF('3 INPUT SAP DATA'!H58="","",'3 INPUT SAP DATA'!H58)</f>
        <v/>
      </c>
      <c r="C54" s="24" t="str">
        <f>IF($B54="","",-'3 INPUT SAP DATA'!AT58/Data!$B$181*Data!$C$181)</f>
        <v/>
      </c>
      <c r="D54" s="24" t="str">
        <f>IF($B54="","",$C54*(100%+VLOOKUP('3 INPUT SAP DATA'!$C$6,Data!$C$25:$P$47,14,FALSE)))</f>
        <v/>
      </c>
    </row>
    <row r="55" spans="2:4" ht="19.899999999999999" customHeight="1">
      <c r="B55" s="16" t="str">
        <f>IF('3 INPUT SAP DATA'!H59="","",'3 INPUT SAP DATA'!H59)</f>
        <v/>
      </c>
      <c r="C55" s="24" t="str">
        <f>IF($B55="","",-'3 INPUT SAP DATA'!AT59/Data!$B$181*Data!$C$181)</f>
        <v/>
      </c>
      <c r="D55" s="24" t="str">
        <f>IF($B55="","",$C55*(100%+VLOOKUP('3 INPUT SAP DATA'!$C$6,Data!$C$25:$P$47,14,FALSE)))</f>
        <v/>
      </c>
    </row>
    <row r="56" spans="2:4" ht="19.899999999999999" customHeight="1">
      <c r="B56" s="16" t="str">
        <f>IF('3 INPUT SAP DATA'!H60="","",'3 INPUT SAP DATA'!H60)</f>
        <v/>
      </c>
      <c r="C56" s="24" t="str">
        <f>IF($B56="","",-'3 INPUT SAP DATA'!AT60/Data!$B$181*Data!$C$181)</f>
        <v/>
      </c>
      <c r="D56" s="24" t="str">
        <f>IF($B56="","",$C56*(100%+VLOOKUP('3 INPUT SAP DATA'!$C$6,Data!$C$25:$P$47,14,FALSE)))</f>
        <v/>
      </c>
    </row>
    <row r="57" spans="2:4" ht="19.899999999999999" customHeight="1">
      <c r="B57" s="16" t="str">
        <f>IF('3 INPUT SAP DATA'!H61="","",'3 INPUT SAP DATA'!H61)</f>
        <v/>
      </c>
      <c r="C57" s="24" t="str">
        <f>IF($B57="","",-'3 INPUT SAP DATA'!AT61/Data!$B$181*Data!$C$181)</f>
        <v/>
      </c>
      <c r="D57" s="24" t="str">
        <f>IF($B57="","",$C57*(100%+VLOOKUP('3 INPUT SAP DATA'!$C$6,Data!$C$25:$P$47,14,FALSE)))</f>
        <v/>
      </c>
    </row>
    <row r="58" spans="2:4" ht="19.899999999999999" customHeight="1">
      <c r="B58" s="16" t="str">
        <f>IF('3 INPUT SAP DATA'!H62="","",'3 INPUT SAP DATA'!H62)</f>
        <v/>
      </c>
      <c r="C58" s="24" t="str">
        <f>IF($B58="","",-'3 INPUT SAP DATA'!AT62/Data!$B$181*Data!$C$181)</f>
        <v/>
      </c>
      <c r="D58" s="24" t="str">
        <f>IF($B58="","",$C58*(100%+VLOOKUP('3 INPUT SAP DATA'!$C$6,Data!$C$25:$P$47,14,FALSE)))</f>
        <v/>
      </c>
    </row>
    <row r="59" spans="2:4" ht="19.899999999999999" customHeight="1">
      <c r="B59" s="16" t="str">
        <f>IF('3 INPUT SAP DATA'!H63="","",'3 INPUT SAP DATA'!H63)</f>
        <v/>
      </c>
      <c r="C59" s="24" t="str">
        <f>IF($B59="","",-'3 INPUT SAP DATA'!AT63/Data!$B$181*Data!$C$181)</f>
        <v/>
      </c>
      <c r="D59" s="24" t="str">
        <f>IF($B59="","",$C59*(100%+VLOOKUP('3 INPUT SAP DATA'!$C$6,Data!$C$25:$P$47,14,FALSE)))</f>
        <v/>
      </c>
    </row>
    <row r="60" spans="2:4" ht="19.899999999999999" customHeight="1">
      <c r="B60" s="16" t="str">
        <f>IF('3 INPUT SAP DATA'!H64="","",'3 INPUT SAP DATA'!H64)</f>
        <v/>
      </c>
      <c r="C60" s="24" t="str">
        <f>IF($B60="","",-'3 INPUT SAP DATA'!AT64/Data!$B$181*Data!$C$181)</f>
        <v/>
      </c>
      <c r="D60" s="24" t="str">
        <f>IF($B60="","",$C60*(100%+VLOOKUP('3 INPUT SAP DATA'!$C$6,Data!$C$25:$P$47,14,FALSE)))</f>
        <v/>
      </c>
    </row>
    <row r="61" spans="2:4" ht="19.899999999999999" customHeight="1">
      <c r="B61" s="16" t="str">
        <f>IF('3 INPUT SAP DATA'!H65="","",'3 INPUT SAP DATA'!H65)</f>
        <v/>
      </c>
      <c r="C61" s="24" t="str">
        <f>IF($B61="","",-'3 INPUT SAP DATA'!AT65/Data!$B$181*Data!$C$181)</f>
        <v/>
      </c>
      <c r="D61" s="24" t="str">
        <f>IF($B61="","",$C61*(100%+VLOOKUP('3 INPUT SAP DATA'!$C$6,Data!$C$25:$P$47,14,FALSE)))</f>
        <v/>
      </c>
    </row>
    <row r="62" spans="2:4" ht="19.899999999999999" customHeight="1">
      <c r="B62" s="16" t="str">
        <f>IF('3 INPUT SAP DATA'!H66="","",'3 INPUT SAP DATA'!H66)</f>
        <v/>
      </c>
      <c r="C62" s="24" t="str">
        <f>IF($B62="","",-'3 INPUT SAP DATA'!AT66/Data!$B$181*Data!$C$181)</f>
        <v/>
      </c>
      <c r="D62" s="24" t="str">
        <f>IF($B62="","",$C62*(100%+VLOOKUP('3 INPUT SAP DATA'!$C$6,Data!$C$25:$P$47,14,FALSE)))</f>
        <v/>
      </c>
    </row>
    <row r="63" spans="2:4" ht="19.899999999999999" customHeight="1">
      <c r="B63" s="16" t="str">
        <f>IF('3 INPUT SAP DATA'!H67="","",'3 INPUT SAP DATA'!H67)</f>
        <v/>
      </c>
      <c r="C63" s="24" t="str">
        <f>IF($B63="","",-'3 INPUT SAP DATA'!AT67/Data!$B$181*Data!$C$181)</f>
        <v/>
      </c>
      <c r="D63" s="24" t="str">
        <f>IF($B63="","",$C63*(100%+VLOOKUP('3 INPUT SAP DATA'!$C$6,Data!$C$25:$P$47,14,FALSE)))</f>
        <v/>
      </c>
    </row>
    <row r="64" spans="2:4" ht="19.899999999999999" customHeight="1">
      <c r="B64" s="16" t="str">
        <f>IF('3 INPUT SAP DATA'!H68="","",'3 INPUT SAP DATA'!H68)</f>
        <v/>
      </c>
      <c r="C64" s="24" t="str">
        <f>IF($B64="","",-'3 INPUT SAP DATA'!AT68/Data!$B$181*Data!$C$181)</f>
        <v/>
      </c>
      <c r="D64" s="24" t="str">
        <f>IF($B64="","",$C64*(100%+VLOOKUP('3 INPUT SAP DATA'!$C$6,Data!$C$25:$P$47,14,FALSE)))</f>
        <v/>
      </c>
    </row>
    <row r="65" spans="2:4" ht="19.899999999999999" customHeight="1">
      <c r="B65" s="16" t="str">
        <f>IF('3 INPUT SAP DATA'!H69="","",'3 INPUT SAP DATA'!H69)</f>
        <v/>
      </c>
      <c r="C65" s="24" t="str">
        <f>IF($B65="","",-'3 INPUT SAP DATA'!AT69/Data!$B$181*Data!$C$181)</f>
        <v/>
      </c>
      <c r="D65" s="24" t="str">
        <f>IF($B65="","",$C65*(100%+VLOOKUP('3 INPUT SAP DATA'!$C$6,Data!$C$25:$P$47,14,FALSE)))</f>
        <v/>
      </c>
    </row>
    <row r="66" spans="2:4" ht="19.899999999999999" customHeight="1">
      <c r="B66" s="16" t="str">
        <f>IF('3 INPUT SAP DATA'!H70="","",'3 INPUT SAP DATA'!H70)</f>
        <v/>
      </c>
      <c r="C66" s="24" t="str">
        <f>IF($B66="","",-'3 INPUT SAP DATA'!AT70/Data!$B$181*Data!$C$181)</f>
        <v/>
      </c>
      <c r="D66" s="24" t="str">
        <f>IF($B66="","",$C66*(100%+VLOOKUP('3 INPUT SAP DATA'!$C$6,Data!$C$25:$P$47,14,FALSE)))</f>
        <v/>
      </c>
    </row>
    <row r="67" spans="2:4" ht="19.899999999999999" customHeight="1">
      <c r="B67" s="16" t="str">
        <f>IF('3 INPUT SAP DATA'!H71="","",'3 INPUT SAP DATA'!H71)</f>
        <v/>
      </c>
      <c r="C67" s="24" t="str">
        <f>IF($B67="","",-'3 INPUT SAP DATA'!AT71/Data!$B$181*Data!$C$181)</f>
        <v/>
      </c>
      <c r="D67" s="24" t="str">
        <f>IF($B67="","",$C67*(100%+VLOOKUP('3 INPUT SAP DATA'!$C$6,Data!$C$25:$P$47,14,FALSE)))</f>
        <v/>
      </c>
    </row>
    <row r="68" spans="2:4" ht="19.899999999999999" customHeight="1">
      <c r="B68" s="16" t="str">
        <f>IF('3 INPUT SAP DATA'!H72="","",'3 INPUT SAP DATA'!H72)</f>
        <v/>
      </c>
      <c r="C68" s="24" t="str">
        <f>IF($B68="","",-'3 INPUT SAP DATA'!AT72/Data!$B$181*Data!$C$181)</f>
        <v/>
      </c>
      <c r="D68" s="24" t="str">
        <f>IF($B68="","",$C68*(100%+VLOOKUP('3 INPUT SAP DATA'!$C$6,Data!$C$25:$P$47,14,FALSE)))</f>
        <v/>
      </c>
    </row>
    <row r="69" spans="2:4" ht="19.899999999999999" customHeight="1">
      <c r="B69" s="16" t="str">
        <f>IF('3 INPUT SAP DATA'!H73="","",'3 INPUT SAP DATA'!H73)</f>
        <v/>
      </c>
      <c r="C69" s="24" t="str">
        <f>IF($B69="","",-'3 INPUT SAP DATA'!AT73/Data!$B$181*Data!$C$181)</f>
        <v/>
      </c>
      <c r="D69" s="24" t="str">
        <f>IF($B69="","",$C69*(100%+VLOOKUP('3 INPUT SAP DATA'!$C$6,Data!$C$25:$P$47,14,FALSE)))</f>
        <v/>
      </c>
    </row>
    <row r="70" spans="2:4" ht="19.899999999999999" customHeight="1">
      <c r="B70" s="16" t="str">
        <f>IF('3 INPUT SAP DATA'!H74="","",'3 INPUT SAP DATA'!H74)</f>
        <v/>
      </c>
      <c r="C70" s="24" t="str">
        <f>IF($B70="","",-'3 INPUT SAP DATA'!AT74/Data!$B$181*Data!$C$181)</f>
        <v/>
      </c>
      <c r="D70" s="24" t="str">
        <f>IF($B70="","",$C70*(100%+VLOOKUP('3 INPUT SAP DATA'!$C$6,Data!$C$25:$P$47,14,FALSE)))</f>
        <v/>
      </c>
    </row>
    <row r="71" spans="2:4" ht="19.899999999999999" customHeight="1">
      <c r="B71" s="16" t="str">
        <f>IF('3 INPUT SAP DATA'!H75="","",'3 INPUT SAP DATA'!H75)</f>
        <v/>
      </c>
      <c r="C71" s="24" t="str">
        <f>IF($B71="","",-'3 INPUT SAP DATA'!AT75/Data!$B$181*Data!$C$181)</f>
        <v/>
      </c>
      <c r="D71" s="24" t="str">
        <f>IF($B71="","",$C71*(100%+VLOOKUP('3 INPUT SAP DATA'!$C$6,Data!$C$25:$P$47,14,FALSE)))</f>
        <v/>
      </c>
    </row>
    <row r="72" spans="2:4" ht="19.899999999999999" customHeight="1">
      <c r="B72" s="16" t="str">
        <f>IF('3 INPUT SAP DATA'!H76="","",'3 INPUT SAP DATA'!H76)</f>
        <v/>
      </c>
      <c r="C72" s="24" t="str">
        <f>IF($B72="","",-'3 INPUT SAP DATA'!AT76/Data!$B$181*Data!$C$181)</f>
        <v/>
      </c>
      <c r="D72" s="24" t="str">
        <f>IF($B72="","",$C72*(100%+VLOOKUP('3 INPUT SAP DATA'!$C$6,Data!$C$25:$P$47,14,FALSE)))</f>
        <v/>
      </c>
    </row>
    <row r="73" spans="2:4" ht="19.899999999999999" customHeight="1">
      <c r="B73" s="16" t="str">
        <f>IF('3 INPUT SAP DATA'!H77="","",'3 INPUT SAP DATA'!H77)</f>
        <v/>
      </c>
      <c r="C73" s="24" t="str">
        <f>IF($B73="","",-'3 INPUT SAP DATA'!AT77/Data!$B$181*Data!$C$181)</f>
        <v/>
      </c>
      <c r="D73" s="24" t="str">
        <f>IF($B73="","",$C73*(100%+VLOOKUP('3 INPUT SAP DATA'!$C$6,Data!$C$25:$P$47,14,FALSE)))</f>
        <v/>
      </c>
    </row>
    <row r="74" spans="2:4" ht="19.899999999999999" customHeight="1">
      <c r="B74" s="16" t="str">
        <f>IF('3 INPUT SAP DATA'!H78="","",'3 INPUT SAP DATA'!H78)</f>
        <v/>
      </c>
      <c r="C74" s="24" t="str">
        <f>IF($B74="","",-'3 INPUT SAP DATA'!AT78/Data!$B$181*Data!$C$181)</f>
        <v/>
      </c>
      <c r="D74" s="24" t="str">
        <f>IF($B74="","",$C74*(100%+VLOOKUP('3 INPUT SAP DATA'!$C$6,Data!$C$25:$P$47,14,FALSE)))</f>
        <v/>
      </c>
    </row>
    <row r="75" spans="2:4" ht="19.899999999999999" customHeight="1">
      <c r="B75" s="16" t="str">
        <f>IF('3 INPUT SAP DATA'!H79="","",'3 INPUT SAP DATA'!H79)</f>
        <v/>
      </c>
      <c r="C75" s="24" t="str">
        <f>IF($B75="","",-'3 INPUT SAP DATA'!AT79/Data!$B$181*Data!$C$181)</f>
        <v/>
      </c>
      <c r="D75" s="24" t="str">
        <f>IF($B75="","",$C75*(100%+VLOOKUP('3 INPUT SAP DATA'!$C$6,Data!$C$25:$P$47,14,FALSE)))</f>
        <v/>
      </c>
    </row>
    <row r="76" spans="2:4" ht="19.899999999999999" customHeight="1">
      <c r="B76" s="16" t="str">
        <f>IF('3 INPUT SAP DATA'!H80="","",'3 INPUT SAP DATA'!H80)</f>
        <v/>
      </c>
      <c r="C76" s="24" t="str">
        <f>IF($B76="","",-'3 INPUT SAP DATA'!AT80/Data!$B$181*Data!$C$181)</f>
        <v/>
      </c>
      <c r="D76" s="24" t="str">
        <f>IF($B76="","",$C76*(100%+VLOOKUP('3 INPUT SAP DATA'!$C$6,Data!$C$25:$P$47,14,FALSE)))</f>
        <v/>
      </c>
    </row>
    <row r="77" spans="2:4" ht="19.899999999999999" customHeight="1">
      <c r="B77" s="16" t="str">
        <f>IF('3 INPUT SAP DATA'!H81="","",'3 INPUT SAP DATA'!H81)</f>
        <v/>
      </c>
      <c r="C77" s="24" t="str">
        <f>IF($B77="","",-'3 INPUT SAP DATA'!AT81/Data!$B$181*Data!$C$181)</f>
        <v/>
      </c>
      <c r="D77" s="24" t="str">
        <f>IF($B77="","",$C77*(100%+VLOOKUP('3 INPUT SAP DATA'!$C$6,Data!$C$25:$P$47,14,FALSE)))</f>
        <v/>
      </c>
    </row>
    <row r="78" spans="2:4" ht="19.899999999999999" customHeight="1">
      <c r="B78" s="16" t="str">
        <f>IF('3 INPUT SAP DATA'!H82="","",'3 INPUT SAP DATA'!H82)</f>
        <v/>
      </c>
      <c r="C78" s="24" t="str">
        <f>IF($B78="","",-'3 INPUT SAP DATA'!AT82/Data!$B$181*Data!$C$181)</f>
        <v/>
      </c>
      <c r="D78" s="24" t="str">
        <f>IF($B78="","",$C78*(100%+VLOOKUP('3 INPUT SAP DATA'!$C$6,Data!$C$25:$P$47,14,FALSE)))</f>
        <v/>
      </c>
    </row>
    <row r="79" spans="2:4" ht="19.899999999999999" customHeight="1">
      <c r="B79" s="16" t="str">
        <f>IF('3 INPUT SAP DATA'!H83="","",'3 INPUT SAP DATA'!H83)</f>
        <v/>
      </c>
      <c r="C79" s="24" t="str">
        <f>IF($B79="","",-'3 INPUT SAP DATA'!AT83/Data!$B$181*Data!$C$181)</f>
        <v/>
      </c>
      <c r="D79" s="24" t="str">
        <f>IF($B79="","",$C79*(100%+VLOOKUP('3 INPUT SAP DATA'!$C$6,Data!$C$25:$P$47,14,FALSE)))</f>
        <v/>
      </c>
    </row>
    <row r="80" spans="2:4" ht="19.899999999999999" customHeight="1">
      <c r="B80" s="16" t="str">
        <f>IF('3 INPUT SAP DATA'!H84="","",'3 INPUT SAP DATA'!H84)</f>
        <v/>
      </c>
      <c r="C80" s="24" t="str">
        <f>IF($B80="","",-'3 INPUT SAP DATA'!AT84/Data!$B$181*Data!$C$181)</f>
        <v/>
      </c>
      <c r="D80" s="24" t="str">
        <f>IF($B80="","",$C80*(100%+VLOOKUP('3 INPUT SAP DATA'!$C$6,Data!$C$25:$P$47,14,FALSE)))</f>
        <v/>
      </c>
    </row>
    <row r="81" spans="2:4" ht="19.899999999999999" customHeight="1">
      <c r="B81" s="16" t="str">
        <f>IF('3 INPUT SAP DATA'!H85="","",'3 INPUT SAP DATA'!H85)</f>
        <v/>
      </c>
      <c r="C81" s="24" t="str">
        <f>IF($B81="","",-'3 INPUT SAP DATA'!AT85/Data!$B$181*Data!$C$181)</f>
        <v/>
      </c>
      <c r="D81" s="24" t="str">
        <f>IF($B81="","",$C81*(100%+VLOOKUP('3 INPUT SAP DATA'!$C$6,Data!$C$25:$P$47,14,FALSE)))</f>
        <v/>
      </c>
    </row>
    <row r="82" spans="2:4" ht="19.899999999999999" customHeight="1">
      <c r="B82" s="16" t="str">
        <f>IF('3 INPUT SAP DATA'!H86="","",'3 INPUT SAP DATA'!H86)</f>
        <v/>
      </c>
      <c r="C82" s="24" t="str">
        <f>IF($B82="","",-'3 INPUT SAP DATA'!AT86/Data!$B$181*Data!$C$181)</f>
        <v/>
      </c>
      <c r="D82" s="24" t="str">
        <f>IF($B82="","",$C82*(100%+VLOOKUP('3 INPUT SAP DATA'!$C$6,Data!$C$25:$P$47,14,FALSE)))</f>
        <v/>
      </c>
    </row>
    <row r="83" spans="2:4" ht="19.899999999999999" customHeight="1">
      <c r="B83" s="16" t="str">
        <f>IF('3 INPUT SAP DATA'!H87="","",'3 INPUT SAP DATA'!H87)</f>
        <v/>
      </c>
      <c r="C83" s="24" t="str">
        <f>IF($B83="","",-'3 INPUT SAP DATA'!AT87/Data!$B$181*Data!$C$181)</f>
        <v/>
      </c>
      <c r="D83" s="24" t="str">
        <f>IF($B83="","",$C83*(100%+VLOOKUP('3 INPUT SAP DATA'!$C$6,Data!$C$25:$P$47,14,FALSE)))</f>
        <v/>
      </c>
    </row>
    <row r="84" spans="2:4" ht="19.899999999999999" customHeight="1">
      <c r="B84" s="16" t="str">
        <f>IF('3 INPUT SAP DATA'!H88="","",'3 INPUT SAP DATA'!H88)</f>
        <v/>
      </c>
      <c r="C84" s="24" t="str">
        <f>IF($B84="","",-'3 INPUT SAP DATA'!AT88/Data!$B$181*Data!$C$181)</f>
        <v/>
      </c>
      <c r="D84" s="24" t="str">
        <f>IF($B84="","",$C84*(100%+VLOOKUP('3 INPUT SAP DATA'!$C$6,Data!$C$25:$P$47,14,FALSE)))</f>
        <v/>
      </c>
    </row>
    <row r="85" spans="2:4" ht="19.899999999999999" customHeight="1">
      <c r="B85" s="16" t="str">
        <f>IF('3 INPUT SAP DATA'!H89="","",'3 INPUT SAP DATA'!H89)</f>
        <v/>
      </c>
      <c r="C85" s="24" t="str">
        <f>IF($B85="","",-'3 INPUT SAP DATA'!AT89/Data!$B$181*Data!$C$181)</f>
        <v/>
      </c>
      <c r="D85" s="24" t="str">
        <f>IF($B85="","",$C85*(100%+VLOOKUP('3 INPUT SAP DATA'!$C$6,Data!$C$25:$P$47,14,FALSE)))</f>
        <v/>
      </c>
    </row>
    <row r="86" spans="2:4" ht="19.899999999999999" customHeight="1">
      <c r="B86" s="16" t="str">
        <f>IF('3 INPUT SAP DATA'!H90="","",'3 INPUT SAP DATA'!H90)</f>
        <v/>
      </c>
      <c r="C86" s="24" t="str">
        <f>IF($B86="","",-'3 INPUT SAP DATA'!AT90/Data!$B$181*Data!$C$181)</f>
        <v/>
      </c>
      <c r="D86" s="24" t="str">
        <f>IF($B86="","",$C86*(100%+VLOOKUP('3 INPUT SAP DATA'!$C$6,Data!$C$25:$P$47,14,FALSE)))</f>
        <v/>
      </c>
    </row>
    <row r="87" spans="2:4" ht="19.899999999999999" customHeight="1">
      <c r="B87" s="16" t="str">
        <f>IF('3 INPUT SAP DATA'!H91="","",'3 INPUT SAP DATA'!H91)</f>
        <v/>
      </c>
      <c r="C87" s="24" t="str">
        <f>IF($B87="","",-'3 INPUT SAP DATA'!AT91/Data!$B$181*Data!$C$181)</f>
        <v/>
      </c>
      <c r="D87" s="24" t="str">
        <f>IF($B87="","",$C87*(100%+VLOOKUP('3 INPUT SAP DATA'!$C$6,Data!$C$25:$P$47,14,FALSE)))</f>
        <v/>
      </c>
    </row>
    <row r="88" spans="2:4" ht="19.899999999999999" customHeight="1">
      <c r="B88" s="16" t="str">
        <f>IF('3 INPUT SAP DATA'!H92="","",'3 INPUT SAP DATA'!H92)</f>
        <v/>
      </c>
      <c r="C88" s="24" t="str">
        <f>IF($B88="","",-'3 INPUT SAP DATA'!AT92/Data!$B$181*Data!$C$181)</f>
        <v/>
      </c>
      <c r="D88" s="24" t="str">
        <f>IF($B88="","",$C88*(100%+VLOOKUP('3 INPUT SAP DATA'!$C$6,Data!$C$25:$P$47,14,FALSE)))</f>
        <v/>
      </c>
    </row>
    <row r="89" spans="2:4" ht="19.899999999999999" customHeight="1">
      <c r="B89" s="16" t="str">
        <f>IF('3 INPUT SAP DATA'!H93="","",'3 INPUT SAP DATA'!H93)</f>
        <v/>
      </c>
      <c r="C89" s="24" t="str">
        <f>IF($B89="","",-'3 INPUT SAP DATA'!AT93/Data!$B$181*Data!$C$181)</f>
        <v/>
      </c>
      <c r="D89" s="24" t="str">
        <f>IF($B89="","",$C89*(100%+VLOOKUP('3 INPUT SAP DATA'!$C$6,Data!$C$25:$P$47,14,FALSE)))</f>
        <v/>
      </c>
    </row>
    <row r="90" spans="2:4" ht="19.899999999999999" customHeight="1">
      <c r="B90" s="16" t="str">
        <f>IF('3 INPUT SAP DATA'!H94="","",'3 INPUT SAP DATA'!H94)</f>
        <v/>
      </c>
      <c r="C90" s="24" t="str">
        <f>IF($B90="","",-'3 INPUT SAP DATA'!AT94/Data!$B$181*Data!$C$181)</f>
        <v/>
      </c>
      <c r="D90" s="24" t="str">
        <f>IF($B90="","",$C90*(100%+VLOOKUP('3 INPUT SAP DATA'!$C$6,Data!$C$25:$P$47,14,FALSE)))</f>
        <v/>
      </c>
    </row>
    <row r="91" spans="2:4" ht="19.899999999999999" customHeight="1">
      <c r="B91" s="16" t="str">
        <f>IF('3 INPUT SAP DATA'!H95="","",'3 INPUT SAP DATA'!H95)</f>
        <v/>
      </c>
      <c r="C91" s="24" t="str">
        <f>IF($B91="","",-'3 INPUT SAP DATA'!AT95/Data!$B$181*Data!$C$181)</f>
        <v/>
      </c>
      <c r="D91" s="24" t="str">
        <f>IF($B91="","",$C91*(100%+VLOOKUP('3 INPUT SAP DATA'!$C$6,Data!$C$25:$P$47,14,FALSE)))</f>
        <v/>
      </c>
    </row>
    <row r="92" spans="2:4" ht="19.899999999999999" customHeight="1">
      <c r="B92" s="16" t="str">
        <f>IF('3 INPUT SAP DATA'!H96="","",'3 INPUT SAP DATA'!H96)</f>
        <v/>
      </c>
      <c r="C92" s="24" t="str">
        <f>IF($B92="","",-'3 INPUT SAP DATA'!AT96/Data!$B$181*Data!$C$181)</f>
        <v/>
      </c>
      <c r="D92" s="24" t="str">
        <f>IF($B92="","",$C92*(100%+VLOOKUP('3 INPUT SAP DATA'!$C$6,Data!$C$25:$P$47,14,FALSE)))</f>
        <v/>
      </c>
    </row>
    <row r="93" spans="2:4" ht="19.899999999999999" customHeight="1">
      <c r="B93" s="16" t="str">
        <f>IF('3 INPUT SAP DATA'!H97="","",'3 INPUT SAP DATA'!H97)</f>
        <v/>
      </c>
      <c r="C93" s="24" t="str">
        <f>IF($B93="","",-'3 INPUT SAP DATA'!AT97/Data!$B$181*Data!$C$181)</f>
        <v/>
      </c>
      <c r="D93" s="24" t="str">
        <f>IF($B93="","",$C93*(100%+VLOOKUP('3 INPUT SAP DATA'!$C$6,Data!$C$25:$P$47,14,FALSE)))</f>
        <v/>
      </c>
    </row>
    <row r="94" spans="2:4" ht="19.899999999999999" customHeight="1">
      <c r="B94" s="16" t="str">
        <f>IF('3 INPUT SAP DATA'!H98="","",'3 INPUT SAP DATA'!H98)</f>
        <v/>
      </c>
      <c r="C94" s="24" t="str">
        <f>IF($B94="","",-'3 INPUT SAP DATA'!AT98/Data!$B$181*Data!$C$181)</f>
        <v/>
      </c>
      <c r="D94" s="24" t="str">
        <f>IF($B94="","",$C94*(100%+VLOOKUP('3 INPUT SAP DATA'!$C$6,Data!$C$25:$P$47,14,FALSE)))</f>
        <v/>
      </c>
    </row>
    <row r="95" spans="2:4" ht="19.899999999999999" customHeight="1">
      <c r="B95" s="16" t="str">
        <f>IF('3 INPUT SAP DATA'!H99="","",'3 INPUT SAP DATA'!H99)</f>
        <v/>
      </c>
      <c r="C95" s="24" t="str">
        <f>IF($B95="","",-'3 INPUT SAP DATA'!AT99/Data!$B$181*Data!$C$181)</f>
        <v/>
      </c>
      <c r="D95" s="24" t="str">
        <f>IF($B95="","",$C95*(100%+VLOOKUP('3 INPUT SAP DATA'!$C$6,Data!$C$25:$P$47,14,FALSE)))</f>
        <v/>
      </c>
    </row>
    <row r="96" spans="2:4" ht="19.899999999999999" customHeight="1">
      <c r="B96" s="16" t="str">
        <f>IF('3 INPUT SAP DATA'!H100="","",'3 INPUT SAP DATA'!H100)</f>
        <v/>
      </c>
      <c r="C96" s="24" t="str">
        <f>IF($B96="","",-'3 INPUT SAP DATA'!AT100/Data!$B$181*Data!$C$181)</f>
        <v/>
      </c>
      <c r="D96" s="24" t="str">
        <f>IF($B96="","",$C96*(100%+VLOOKUP('3 INPUT SAP DATA'!$C$6,Data!$C$25:$P$47,14,FALSE)))</f>
        <v/>
      </c>
    </row>
    <row r="97" spans="2:4" ht="19.899999999999999" customHeight="1">
      <c r="B97" s="16" t="str">
        <f>IF('3 INPUT SAP DATA'!H101="","",'3 INPUT SAP DATA'!H101)</f>
        <v/>
      </c>
      <c r="C97" s="24" t="str">
        <f>IF($B97="","",-'3 INPUT SAP DATA'!AT101/Data!$B$181*Data!$C$181)</f>
        <v/>
      </c>
      <c r="D97" s="24" t="str">
        <f>IF($B97="","",$C97*(100%+VLOOKUP('3 INPUT SAP DATA'!$C$6,Data!$C$25:$P$47,14,FALSE)))</f>
        <v/>
      </c>
    </row>
    <row r="98" spans="2:4" ht="19.899999999999999" customHeight="1">
      <c r="B98" s="16" t="str">
        <f>IF('3 INPUT SAP DATA'!H102="","",'3 INPUT SAP DATA'!H102)</f>
        <v/>
      </c>
      <c r="C98" s="24" t="str">
        <f>IF($B98="","",-'3 INPUT SAP DATA'!AT102/Data!$B$181*Data!$C$181)</f>
        <v/>
      </c>
      <c r="D98" s="24" t="str">
        <f>IF($B98="","",$C98*(100%+VLOOKUP('3 INPUT SAP DATA'!$C$6,Data!$C$25:$P$47,14,FALSE)))</f>
        <v/>
      </c>
    </row>
    <row r="99" spans="2:4" ht="19.899999999999999" customHeight="1">
      <c r="B99" s="16" t="str">
        <f>IF('3 INPUT SAP DATA'!H103="","",'3 INPUT SAP DATA'!H103)</f>
        <v/>
      </c>
      <c r="C99" s="24" t="str">
        <f>IF($B99="","",-'3 INPUT SAP DATA'!AT103/Data!$B$181*Data!$C$181)</f>
        <v/>
      </c>
      <c r="D99" s="24" t="str">
        <f>IF($B99="","",$C99*(100%+VLOOKUP('3 INPUT SAP DATA'!$C$6,Data!$C$25:$P$47,14,FALSE)))</f>
        <v/>
      </c>
    </row>
    <row r="100" spans="2:4" ht="19.899999999999999" customHeight="1">
      <c r="B100" s="16" t="str">
        <f>IF('3 INPUT SAP DATA'!H104="","",'3 INPUT SAP DATA'!H104)</f>
        <v/>
      </c>
      <c r="C100" s="24" t="str">
        <f>IF($B100="","",-'3 INPUT SAP DATA'!AT104/Data!$B$181*Data!$C$181)</f>
        <v/>
      </c>
      <c r="D100" s="24" t="str">
        <f>IF($B100="","",$C100*(100%+VLOOKUP('3 INPUT SAP DATA'!$C$6,Data!$C$25:$P$47,14,FALSE)))</f>
        <v/>
      </c>
    </row>
    <row r="101" spans="2:4" ht="19.899999999999999" customHeight="1">
      <c r="B101" s="16" t="str">
        <f>IF('3 INPUT SAP DATA'!H105="","",'3 INPUT SAP DATA'!H105)</f>
        <v/>
      </c>
      <c r="C101" s="24" t="str">
        <f>IF($B101="","",-'3 INPUT SAP DATA'!AT105/Data!$B$181*Data!$C$181)</f>
        <v/>
      </c>
      <c r="D101" s="24" t="str">
        <f>IF($B101="","",$C101*(100%+VLOOKUP('3 INPUT SAP DATA'!$C$6,Data!$C$25:$P$47,14,FALSE)))</f>
        <v/>
      </c>
    </row>
    <row r="102" spans="2:4" ht="19.899999999999999" customHeight="1">
      <c r="B102" s="16" t="str">
        <f>IF('3 INPUT SAP DATA'!H106="","",'3 INPUT SAP DATA'!H106)</f>
        <v/>
      </c>
      <c r="C102" s="24" t="str">
        <f>IF($B102="","",-'3 INPUT SAP DATA'!AT106/Data!$B$181*Data!$C$181)</f>
        <v/>
      </c>
      <c r="D102" s="24" t="str">
        <f>IF($B102="","",$C102*(100%+VLOOKUP('3 INPUT SAP DATA'!$C$6,Data!$C$25:$P$47,14,FALSE)))</f>
        <v/>
      </c>
    </row>
    <row r="103" spans="2:4" ht="19.899999999999999" customHeight="1">
      <c r="B103" s="16" t="str">
        <f>IF('3 INPUT SAP DATA'!H107="","",'3 INPUT SAP DATA'!H107)</f>
        <v/>
      </c>
      <c r="C103" s="24" t="str">
        <f>IF($B103="","",-'3 INPUT SAP DATA'!AT107/Data!$B$181*Data!$C$181)</f>
        <v/>
      </c>
      <c r="D103" s="24" t="str">
        <f>IF($B103="","",$C103*(100%+VLOOKUP('3 INPUT SAP DATA'!$C$6,Data!$C$25:$P$47,14,FALSE)))</f>
        <v/>
      </c>
    </row>
    <row r="104" spans="2:4" ht="19.899999999999999" customHeight="1">
      <c r="B104" s="16" t="str">
        <f>IF('3 INPUT SAP DATA'!H108="","",'3 INPUT SAP DATA'!H108)</f>
        <v/>
      </c>
      <c r="C104" s="24" t="str">
        <f>IF($B104="","",-'3 INPUT SAP DATA'!AT108/Data!$B$181*Data!$C$181)</f>
        <v/>
      </c>
      <c r="D104" s="24" t="str">
        <f>IF($B104="","",$C104*(100%+VLOOKUP('3 INPUT SAP DATA'!$C$6,Data!$C$25:$P$47,14,FALSE)))</f>
        <v/>
      </c>
    </row>
    <row r="105" spans="2:4" ht="19.899999999999999" customHeight="1">
      <c r="B105" s="16" t="str">
        <f>IF('3 INPUT SAP DATA'!H109="","",'3 INPUT SAP DATA'!H109)</f>
        <v/>
      </c>
      <c r="C105" s="24" t="str">
        <f>IF($B105="","",-'3 INPUT SAP DATA'!AT109/Data!$B$181*Data!$C$181)</f>
        <v/>
      </c>
      <c r="D105" s="24" t="str">
        <f>IF($B105="","",$C105*(100%+VLOOKUP('3 INPUT SAP DATA'!$C$6,Data!$C$25:$P$47,14,FALSE)))</f>
        <v/>
      </c>
    </row>
    <row r="106" spans="2:4" ht="19.899999999999999" customHeight="1">
      <c r="B106" s="16" t="str">
        <f>IF('3 INPUT SAP DATA'!H110="","",'3 INPUT SAP DATA'!H110)</f>
        <v/>
      </c>
      <c r="C106" s="24" t="str">
        <f>IF($B106="","",-'3 INPUT SAP DATA'!AT110/Data!$B$181*Data!$C$181)</f>
        <v/>
      </c>
      <c r="D106" s="24" t="str">
        <f>IF($B106="","",$C106*(100%+VLOOKUP('3 INPUT SAP DATA'!$C$6,Data!$C$25:$P$47,14,FALSE)))</f>
        <v/>
      </c>
    </row>
    <row r="107" spans="2:4" ht="19.899999999999999" customHeight="1">
      <c r="B107" s="16" t="str">
        <f>IF('3 INPUT SAP DATA'!H111="","",'3 INPUT SAP DATA'!H111)</f>
        <v/>
      </c>
      <c r="C107" s="24" t="str">
        <f>IF($B107="","",-'3 INPUT SAP DATA'!AT111/Data!$B$181*Data!$C$181)</f>
        <v/>
      </c>
      <c r="D107" s="24" t="str">
        <f>IF($B107="","",$C107*(100%+VLOOKUP('3 INPUT SAP DATA'!$C$6,Data!$C$25:$P$47,14,FALSE)))</f>
        <v/>
      </c>
    </row>
    <row r="108" spans="2:4" ht="19.899999999999999" customHeight="1">
      <c r="B108" s="16" t="str">
        <f>IF('3 INPUT SAP DATA'!H112="","",'3 INPUT SAP DATA'!H112)</f>
        <v/>
      </c>
      <c r="C108" s="24" t="str">
        <f>IF($B108="","",-'3 INPUT SAP DATA'!AT112/Data!$B$181*Data!$C$181)</f>
        <v/>
      </c>
      <c r="D108" s="24" t="str">
        <f>IF($B108="","",$C108*(100%+VLOOKUP('3 INPUT SAP DATA'!$C$6,Data!$C$25:$P$47,14,FALSE)))</f>
        <v/>
      </c>
    </row>
  </sheetData>
  <sheetProtection algorithmName="SHA-512" hashValue="JnScovX0px3rPZD7gLJnArsTIMg2TM9LPWa/nt8aIQTH7y6GHgrYbnT7q3egJq1CdKVaMPtVYWhRiHJ62X7FQA==" saltValue="v/x9Vy+waOMEtO7cefMjBQ==" spinCount="100000" sheet="1" objects="1" scenarios="1"/>
  <mergeCells count="3">
    <mergeCell ref="C4:D4"/>
    <mergeCell ref="C6:C8"/>
    <mergeCell ref="D6:D8"/>
  </mergeCells>
  <pageMargins left="0.7" right="0.7" top="0.75" bottom="0.75" header="0.3" footer="0.3"/>
  <pageSetup paperSize="9" orientation="portrait" horizontalDpi="360" verticalDpi="360" r:id="rId1"/>
  <headerFooter>
    <oddHeader>&amp;R&amp;"Calibri"&amp;10&amp;K317100Information Classification: PUBLIC&amp;1#</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07F9F-1A7D-9541-9D5B-54DDDE38020E}">
  <sheetPr codeName="Sheet11">
    <tabColor theme="1" tint="0.499984740745262"/>
  </sheetPr>
  <dimension ref="B2:R182"/>
  <sheetViews>
    <sheetView topLeftCell="B4" zoomScale="70" zoomScaleNormal="70" workbookViewId="0">
      <selection activeCell="N12" sqref="N12"/>
    </sheetView>
  </sheetViews>
  <sheetFormatPr defaultColWidth="9" defaultRowHeight="11.5"/>
  <cols>
    <col min="1" max="1" width="2.59765625" style="1" customWidth="1"/>
    <col min="2" max="2" width="9" style="1"/>
    <col min="3" max="3" width="50.59765625" style="1" customWidth="1"/>
    <col min="4" max="5" width="18.59765625" style="1" customWidth="1"/>
    <col min="6" max="7" width="20.59765625" style="1" customWidth="1"/>
    <col min="8" max="8" width="18.3984375" style="1" customWidth="1"/>
    <col min="9" max="15" width="12.69921875" style="1" customWidth="1"/>
    <col min="16" max="16" width="30.59765625" style="1" customWidth="1"/>
    <col min="17" max="20" width="12.69921875" style="1" customWidth="1"/>
    <col min="21" max="16384" width="9" style="1"/>
  </cols>
  <sheetData>
    <row r="2" spans="2:15" ht="60" customHeight="1"/>
    <row r="3" spans="2:15" ht="15" customHeight="1"/>
    <row r="4" spans="2:15" ht="15" customHeight="1"/>
    <row r="5" spans="2:15" ht="15" customHeight="1">
      <c r="B5" s="346" t="s">
        <v>297</v>
      </c>
      <c r="C5" s="40" t="s">
        <v>298</v>
      </c>
      <c r="D5" s="40">
        <v>30</v>
      </c>
      <c r="E5" s="40" t="s">
        <v>299</v>
      </c>
    </row>
    <row r="6" spans="2:15" ht="15" customHeight="1">
      <c r="B6" s="346"/>
      <c r="C6" s="40" t="s">
        <v>300</v>
      </c>
      <c r="D6" s="40">
        <v>40</v>
      </c>
      <c r="E6" s="40" t="s">
        <v>299</v>
      </c>
    </row>
    <row r="7" spans="2:15" ht="15" customHeight="1">
      <c r="B7" s="346"/>
      <c r="C7" s="40" t="s">
        <v>301</v>
      </c>
      <c r="D7" s="72">
        <v>1</v>
      </c>
      <c r="E7" s="40" t="s">
        <v>302</v>
      </c>
    </row>
    <row r="8" spans="2:15" ht="15" customHeight="1"/>
    <row r="9" spans="2:15" ht="15" customHeight="1"/>
    <row r="10" spans="2:15" ht="15" customHeight="1">
      <c r="B10" s="346" t="s">
        <v>303</v>
      </c>
      <c r="C10" s="11" t="s">
        <v>304</v>
      </c>
      <c r="D10" s="11" t="s">
        <v>109</v>
      </c>
      <c r="E10" s="11" t="s">
        <v>305</v>
      </c>
      <c r="F10" s="2"/>
      <c r="G10" s="2"/>
    </row>
    <row r="11" spans="2:15" ht="15" customHeight="1">
      <c r="B11" s="346"/>
      <c r="C11" s="48" t="s">
        <v>306</v>
      </c>
      <c r="D11" s="48" t="s">
        <v>307</v>
      </c>
      <c r="E11" s="2" t="s">
        <v>308</v>
      </c>
      <c r="F11" s="78" t="s">
        <v>110</v>
      </c>
      <c r="G11" s="2"/>
    </row>
    <row r="12" spans="2:15" ht="30" customHeight="1">
      <c r="B12" s="346"/>
      <c r="C12" s="98" t="s">
        <v>309</v>
      </c>
      <c r="D12" s="19" t="s">
        <v>111</v>
      </c>
      <c r="E12" s="19" t="s">
        <v>310</v>
      </c>
      <c r="F12" s="19" t="s">
        <v>311</v>
      </c>
      <c r="G12" s="19" t="s">
        <v>312</v>
      </c>
      <c r="H12" s="19" t="s">
        <v>313</v>
      </c>
      <c r="I12" s="19" t="s">
        <v>314</v>
      </c>
    </row>
    <row r="13" spans="2:15" ht="30" customHeight="1">
      <c r="B13" s="346"/>
      <c r="C13" s="98" t="s">
        <v>315</v>
      </c>
      <c r="D13" s="19" t="s">
        <v>111</v>
      </c>
      <c r="E13" s="19" t="s">
        <v>311</v>
      </c>
      <c r="F13" s="19" t="s">
        <v>312</v>
      </c>
      <c r="G13" s="19" t="s">
        <v>313</v>
      </c>
      <c r="H13" s="19" t="s">
        <v>314</v>
      </c>
      <c r="J13" s="26" t="s">
        <v>316</v>
      </c>
    </row>
    <row r="14" spans="2:15" ht="15" customHeight="1"/>
    <row r="15" spans="2:15" ht="15" customHeight="1"/>
    <row r="16" spans="2:15" s="2" customFormat="1" ht="15" customHeight="1">
      <c r="B16" s="343" t="s">
        <v>317</v>
      </c>
      <c r="C16" s="12"/>
      <c r="D16" s="13" t="s">
        <v>95</v>
      </c>
      <c r="E16" s="13" t="s">
        <v>96</v>
      </c>
      <c r="F16" s="13" t="s">
        <v>97</v>
      </c>
      <c r="G16" s="13" t="s">
        <v>98</v>
      </c>
      <c r="H16" s="13" t="s">
        <v>99</v>
      </c>
      <c r="I16" s="13" t="s">
        <v>100</v>
      </c>
      <c r="J16" s="13" t="s">
        <v>101</v>
      </c>
      <c r="K16" s="13" t="s">
        <v>102</v>
      </c>
      <c r="L16" s="13" t="s">
        <v>103</v>
      </c>
      <c r="M16" s="13" t="s">
        <v>104</v>
      </c>
      <c r="N16" s="13" t="s">
        <v>105</v>
      </c>
      <c r="O16" s="13" t="s">
        <v>106</v>
      </c>
    </row>
    <row r="17" spans="2:17" s="2" customFormat="1" ht="15" customHeight="1">
      <c r="B17" s="344"/>
      <c r="C17" s="32" t="s">
        <v>318</v>
      </c>
      <c r="D17" s="248">
        <v>1</v>
      </c>
      <c r="E17" s="248">
        <v>2</v>
      </c>
      <c r="F17" s="248">
        <v>3</v>
      </c>
      <c r="G17" s="248">
        <v>4</v>
      </c>
      <c r="H17" s="248">
        <v>5</v>
      </c>
      <c r="I17" s="248">
        <v>6</v>
      </c>
      <c r="J17" s="248">
        <v>7</v>
      </c>
      <c r="K17" s="248">
        <v>8</v>
      </c>
      <c r="L17" s="248">
        <v>9</v>
      </c>
      <c r="M17" s="248">
        <v>10</v>
      </c>
      <c r="N17" s="248">
        <v>11</v>
      </c>
      <c r="O17" s="248">
        <v>12</v>
      </c>
    </row>
    <row r="18" spans="2:17" s="2" customFormat="1" ht="15" customHeight="1">
      <c r="B18" s="345"/>
      <c r="C18" s="32" t="s">
        <v>319</v>
      </c>
      <c r="D18" s="248">
        <v>31</v>
      </c>
      <c r="E18" s="248">
        <v>28</v>
      </c>
      <c r="F18" s="248">
        <v>31</v>
      </c>
      <c r="G18" s="248">
        <v>30</v>
      </c>
      <c r="H18" s="248">
        <v>31</v>
      </c>
      <c r="I18" s="248">
        <v>30</v>
      </c>
      <c r="J18" s="248">
        <v>31</v>
      </c>
      <c r="K18" s="248">
        <v>31</v>
      </c>
      <c r="L18" s="248">
        <v>30</v>
      </c>
      <c r="M18" s="248">
        <v>31</v>
      </c>
      <c r="N18" s="248">
        <v>30</v>
      </c>
      <c r="O18" s="248">
        <v>31</v>
      </c>
    </row>
    <row r="19" spans="2:17" ht="15" customHeight="1"/>
    <row r="20" spans="2:17" ht="15" customHeight="1"/>
    <row r="21" spans="2:17" ht="15" customHeight="1">
      <c r="B21" s="342" t="s">
        <v>320</v>
      </c>
      <c r="C21" s="342"/>
      <c r="D21" s="13" t="s">
        <v>95</v>
      </c>
      <c r="E21" s="13" t="s">
        <v>96</v>
      </c>
      <c r="F21" s="13" t="s">
        <v>97</v>
      </c>
      <c r="G21" s="13" t="s">
        <v>98</v>
      </c>
      <c r="H21" s="13" t="s">
        <v>99</v>
      </c>
      <c r="I21" s="13" t="s">
        <v>100</v>
      </c>
      <c r="J21" s="13" t="s">
        <v>101</v>
      </c>
      <c r="K21" s="13" t="s">
        <v>102</v>
      </c>
      <c r="L21" s="13" t="s">
        <v>103</v>
      </c>
      <c r="M21" s="13" t="s">
        <v>104</v>
      </c>
      <c r="N21" s="13" t="s">
        <v>105</v>
      </c>
      <c r="O21" s="13" t="s">
        <v>106</v>
      </c>
    </row>
    <row r="22" spans="2:17" ht="15" customHeight="1">
      <c r="B22" s="342"/>
      <c r="C22" s="342"/>
      <c r="D22" s="42">
        <v>20</v>
      </c>
      <c r="E22" s="42">
        <v>20</v>
      </c>
      <c r="F22" s="42">
        <v>20</v>
      </c>
      <c r="G22" s="42">
        <v>20</v>
      </c>
      <c r="H22" s="42">
        <v>20</v>
      </c>
      <c r="I22" s="42">
        <v>20</v>
      </c>
      <c r="J22" s="42">
        <v>20</v>
      </c>
      <c r="K22" s="42">
        <v>20</v>
      </c>
      <c r="L22" s="42">
        <v>20</v>
      </c>
      <c r="M22" s="42">
        <v>20</v>
      </c>
      <c r="N22" s="42">
        <v>20</v>
      </c>
      <c r="O22" s="42">
        <v>20</v>
      </c>
    </row>
    <row r="23" spans="2:17" ht="15" customHeight="1"/>
    <row r="24" spans="2:17" ht="15" customHeight="1"/>
    <row r="25" spans="2:17" ht="30" customHeight="1">
      <c r="B25" s="347" t="s">
        <v>321</v>
      </c>
      <c r="C25" s="22" t="s">
        <v>322</v>
      </c>
      <c r="D25" s="13" t="s">
        <v>95</v>
      </c>
      <c r="E25" s="13" t="s">
        <v>96</v>
      </c>
      <c r="F25" s="13" t="s">
        <v>97</v>
      </c>
      <c r="G25" s="13" t="s">
        <v>98</v>
      </c>
      <c r="H25" s="13" t="s">
        <v>99</v>
      </c>
      <c r="I25" s="13" t="s">
        <v>100</v>
      </c>
      <c r="J25" s="13" t="s">
        <v>101</v>
      </c>
      <c r="K25" s="13" t="s">
        <v>102</v>
      </c>
      <c r="L25" s="13" t="s">
        <v>103</v>
      </c>
      <c r="M25" s="13" t="s">
        <v>104</v>
      </c>
      <c r="N25" s="13" t="s">
        <v>105</v>
      </c>
      <c r="O25" s="13" t="s">
        <v>106</v>
      </c>
      <c r="P25" s="128" t="s">
        <v>323</v>
      </c>
      <c r="Q25" s="120" t="s">
        <v>324</v>
      </c>
    </row>
    <row r="26" spans="2:17" ht="15" customHeight="1">
      <c r="B26" s="348"/>
      <c r="C26" s="16" t="s">
        <v>325</v>
      </c>
      <c r="D26" s="14">
        <v>4.3</v>
      </c>
      <c r="E26" s="14">
        <v>4.9000000000000004</v>
      </c>
      <c r="F26" s="14">
        <v>6.5</v>
      </c>
      <c r="G26" s="14">
        <v>8.9</v>
      </c>
      <c r="H26" s="14">
        <v>11.7</v>
      </c>
      <c r="I26" s="14">
        <v>14.6</v>
      </c>
      <c r="J26" s="14">
        <v>16.600000000000001</v>
      </c>
      <c r="K26" s="14">
        <v>16.399999999999999</v>
      </c>
      <c r="L26" s="14">
        <v>14.1</v>
      </c>
      <c r="M26" s="14">
        <v>10.6</v>
      </c>
      <c r="N26" s="14">
        <v>7.1</v>
      </c>
      <c r="O26" s="14">
        <v>4.2</v>
      </c>
      <c r="P26" s="121">
        <v>0</v>
      </c>
      <c r="Q26" s="11" t="s">
        <v>326</v>
      </c>
    </row>
    <row r="27" spans="2:17" ht="15" customHeight="1">
      <c r="B27" s="348"/>
      <c r="C27" s="16" t="s">
        <v>327</v>
      </c>
      <c r="D27" s="14">
        <v>5.0999999999999996</v>
      </c>
      <c r="E27" s="14">
        <v>5.6</v>
      </c>
      <c r="F27" s="14">
        <v>7.4</v>
      </c>
      <c r="G27" s="14">
        <v>9.9</v>
      </c>
      <c r="H27" s="14">
        <v>13</v>
      </c>
      <c r="I27" s="14">
        <v>16</v>
      </c>
      <c r="J27" s="14">
        <v>17.899999999999999</v>
      </c>
      <c r="K27" s="14">
        <v>17.8</v>
      </c>
      <c r="L27" s="14">
        <v>15.2</v>
      </c>
      <c r="M27" s="14">
        <v>11.6</v>
      </c>
      <c r="N27" s="14">
        <v>8</v>
      </c>
      <c r="O27" s="14">
        <v>5.0999999999999996</v>
      </c>
      <c r="P27" s="121">
        <v>0</v>
      </c>
      <c r="Q27" s="11" t="s">
        <v>326</v>
      </c>
    </row>
    <row r="28" spans="2:17" ht="15" customHeight="1">
      <c r="B28" s="348"/>
      <c r="C28" s="16" t="s">
        <v>328</v>
      </c>
      <c r="D28" s="14">
        <v>5</v>
      </c>
      <c r="E28" s="14">
        <v>5.4</v>
      </c>
      <c r="F28" s="14">
        <v>7.1</v>
      </c>
      <c r="G28" s="14">
        <v>9.5</v>
      </c>
      <c r="H28" s="14">
        <v>12.6</v>
      </c>
      <c r="I28" s="14">
        <v>15.4</v>
      </c>
      <c r="J28" s="14">
        <v>17.399999999999999</v>
      </c>
      <c r="K28" s="14">
        <v>17.5</v>
      </c>
      <c r="L28" s="14">
        <v>15</v>
      </c>
      <c r="M28" s="14">
        <v>11.7</v>
      </c>
      <c r="N28" s="14">
        <v>8.1</v>
      </c>
      <c r="O28" s="14">
        <v>5.2</v>
      </c>
      <c r="P28" s="121">
        <v>0</v>
      </c>
      <c r="Q28" s="11" t="s">
        <v>326</v>
      </c>
    </row>
    <row r="29" spans="2:17" ht="15" customHeight="1">
      <c r="B29" s="348"/>
      <c r="C29" s="16" t="s">
        <v>329</v>
      </c>
      <c r="D29" s="14">
        <v>5.4</v>
      </c>
      <c r="E29" s="14">
        <v>5.7</v>
      </c>
      <c r="F29" s="14">
        <v>7.3</v>
      </c>
      <c r="G29" s="14">
        <v>9.6</v>
      </c>
      <c r="H29" s="14">
        <v>12.6</v>
      </c>
      <c r="I29" s="14">
        <v>15.4</v>
      </c>
      <c r="J29" s="14">
        <v>17.3</v>
      </c>
      <c r="K29" s="14">
        <v>17.3</v>
      </c>
      <c r="L29" s="14">
        <v>15</v>
      </c>
      <c r="M29" s="14">
        <v>11.8</v>
      </c>
      <c r="N29" s="14">
        <v>8.4</v>
      </c>
      <c r="O29" s="14">
        <v>5.5</v>
      </c>
      <c r="P29" s="121">
        <v>0</v>
      </c>
      <c r="Q29" s="11" t="s">
        <v>326</v>
      </c>
    </row>
    <row r="30" spans="2:17" ht="15" customHeight="1">
      <c r="B30" s="348"/>
      <c r="C30" s="16" t="s">
        <v>20</v>
      </c>
      <c r="D30" s="14">
        <v>6.1</v>
      </c>
      <c r="E30" s="14">
        <v>6.4</v>
      </c>
      <c r="F30" s="14">
        <v>7.5</v>
      </c>
      <c r="G30" s="14">
        <v>9.3000000000000007</v>
      </c>
      <c r="H30" s="14">
        <v>11.9</v>
      </c>
      <c r="I30" s="14">
        <v>14.5</v>
      </c>
      <c r="J30" s="14">
        <v>16.2</v>
      </c>
      <c r="K30" s="14">
        <v>16.3</v>
      </c>
      <c r="L30" s="14">
        <v>14.6</v>
      </c>
      <c r="M30" s="14">
        <v>11.8</v>
      </c>
      <c r="N30" s="14">
        <v>9</v>
      </c>
      <c r="O30" s="14">
        <v>6.4</v>
      </c>
      <c r="P30" s="121">
        <v>0</v>
      </c>
      <c r="Q30" s="11" t="s">
        <v>330</v>
      </c>
    </row>
    <row r="31" spans="2:17" ht="15" customHeight="1">
      <c r="B31" s="348"/>
      <c r="C31" s="16" t="s">
        <v>331</v>
      </c>
      <c r="D31" s="14">
        <v>4.9000000000000004</v>
      </c>
      <c r="E31" s="14">
        <v>5.3</v>
      </c>
      <c r="F31" s="14">
        <v>7</v>
      </c>
      <c r="G31" s="14">
        <v>9.3000000000000007</v>
      </c>
      <c r="H31" s="14">
        <v>12.2</v>
      </c>
      <c r="I31" s="14">
        <v>15</v>
      </c>
      <c r="J31" s="14">
        <v>16.7</v>
      </c>
      <c r="K31" s="14">
        <v>16.7</v>
      </c>
      <c r="L31" s="14">
        <v>14.4</v>
      </c>
      <c r="M31" s="14">
        <v>11.1</v>
      </c>
      <c r="N31" s="14">
        <v>7.8</v>
      </c>
      <c r="O31" s="14">
        <v>4.9000000000000004</v>
      </c>
      <c r="P31" s="121">
        <v>0.16</v>
      </c>
      <c r="Q31" s="11" t="s">
        <v>330</v>
      </c>
    </row>
    <row r="32" spans="2:17" ht="15" customHeight="1">
      <c r="B32" s="348"/>
      <c r="C32" s="16" t="s">
        <v>332</v>
      </c>
      <c r="D32" s="14">
        <v>4.3</v>
      </c>
      <c r="E32" s="14">
        <v>4.8</v>
      </c>
      <c r="F32" s="14">
        <v>6.6</v>
      </c>
      <c r="G32" s="14">
        <v>9</v>
      </c>
      <c r="H32" s="14">
        <v>11.8</v>
      </c>
      <c r="I32" s="14">
        <v>14.8</v>
      </c>
      <c r="J32" s="14">
        <v>16.600000000000001</v>
      </c>
      <c r="K32" s="14">
        <v>16.5</v>
      </c>
      <c r="L32" s="14">
        <v>14</v>
      </c>
      <c r="M32" s="14">
        <v>10.5</v>
      </c>
      <c r="N32" s="14">
        <v>7.1</v>
      </c>
      <c r="O32" s="14">
        <v>4.2</v>
      </c>
      <c r="P32" s="121">
        <v>0</v>
      </c>
      <c r="Q32" s="11" t="s">
        <v>326</v>
      </c>
    </row>
    <row r="33" spans="2:17" ht="15" customHeight="1">
      <c r="B33" s="348"/>
      <c r="C33" s="16" t="s">
        <v>333</v>
      </c>
      <c r="D33" s="14">
        <v>4.7</v>
      </c>
      <c r="E33" s="14">
        <v>5.2</v>
      </c>
      <c r="F33" s="14">
        <v>6.7</v>
      </c>
      <c r="G33" s="14">
        <v>9.1</v>
      </c>
      <c r="H33" s="14">
        <v>12</v>
      </c>
      <c r="I33" s="14">
        <v>14.7</v>
      </c>
      <c r="J33" s="14">
        <v>16.399999999999999</v>
      </c>
      <c r="K33" s="14">
        <v>16.3</v>
      </c>
      <c r="L33" s="14">
        <v>14.1</v>
      </c>
      <c r="M33" s="14">
        <v>10.7</v>
      </c>
      <c r="N33" s="14">
        <v>7.5</v>
      </c>
      <c r="O33" s="14">
        <v>4.5999999999999996</v>
      </c>
      <c r="P33" s="121">
        <v>0</v>
      </c>
      <c r="Q33" s="11" t="s">
        <v>326</v>
      </c>
    </row>
    <row r="34" spans="2:17" ht="15" customHeight="1">
      <c r="B34" s="348"/>
      <c r="C34" s="16" t="s">
        <v>334</v>
      </c>
      <c r="D34" s="14">
        <v>3.9</v>
      </c>
      <c r="E34" s="14">
        <v>4.3</v>
      </c>
      <c r="F34" s="14">
        <v>5.6</v>
      </c>
      <c r="G34" s="14">
        <v>7.9</v>
      </c>
      <c r="H34" s="14">
        <v>10.7</v>
      </c>
      <c r="I34" s="14">
        <v>13.2</v>
      </c>
      <c r="J34" s="14">
        <v>14.9</v>
      </c>
      <c r="K34" s="14">
        <v>14.8</v>
      </c>
      <c r="L34" s="14">
        <v>12.8</v>
      </c>
      <c r="M34" s="14">
        <v>9.6999999999999993</v>
      </c>
      <c r="N34" s="14">
        <v>6.6</v>
      </c>
      <c r="O34" s="14">
        <v>3.7</v>
      </c>
      <c r="P34" s="121">
        <v>0</v>
      </c>
      <c r="Q34" s="11" t="s">
        <v>326</v>
      </c>
    </row>
    <row r="35" spans="2:17" ht="15" customHeight="1">
      <c r="B35" s="348"/>
      <c r="C35" s="16" t="s">
        <v>335</v>
      </c>
      <c r="D35" s="14">
        <v>4</v>
      </c>
      <c r="E35" s="14">
        <v>4.5</v>
      </c>
      <c r="F35" s="14">
        <v>5.8</v>
      </c>
      <c r="G35" s="14">
        <v>7.9</v>
      </c>
      <c r="H35" s="14">
        <v>10.4</v>
      </c>
      <c r="I35" s="14">
        <v>13.3</v>
      </c>
      <c r="J35" s="14">
        <v>15.2</v>
      </c>
      <c r="K35" s="14">
        <v>15.1</v>
      </c>
      <c r="L35" s="14">
        <v>13.1</v>
      </c>
      <c r="M35" s="14">
        <v>9.6999999999999993</v>
      </c>
      <c r="N35" s="14">
        <v>6.6</v>
      </c>
      <c r="O35" s="14">
        <v>3.7</v>
      </c>
      <c r="P35" s="121">
        <v>0</v>
      </c>
      <c r="Q35" s="11" t="s">
        <v>326</v>
      </c>
    </row>
    <row r="36" spans="2:17" ht="15" customHeight="1">
      <c r="B36" s="348"/>
      <c r="C36" s="16" t="s">
        <v>336</v>
      </c>
      <c r="D36" s="14">
        <v>4</v>
      </c>
      <c r="E36" s="14">
        <v>4.5999999999999996</v>
      </c>
      <c r="F36" s="14">
        <v>6.1</v>
      </c>
      <c r="G36" s="14">
        <v>8.3000000000000007</v>
      </c>
      <c r="H36" s="14">
        <v>10.9</v>
      </c>
      <c r="I36" s="14">
        <v>13.8</v>
      </c>
      <c r="J36" s="14">
        <v>15.8</v>
      </c>
      <c r="K36" s="14">
        <v>15.6</v>
      </c>
      <c r="L36" s="14">
        <v>13.5</v>
      </c>
      <c r="M36" s="14">
        <v>10.1</v>
      </c>
      <c r="N36" s="14">
        <v>6.7</v>
      </c>
      <c r="O36" s="14">
        <v>3.8</v>
      </c>
      <c r="P36" s="121">
        <v>0</v>
      </c>
      <c r="Q36" s="11" t="s">
        <v>326</v>
      </c>
    </row>
    <row r="37" spans="2:17" ht="15" customHeight="1">
      <c r="B37" s="348"/>
      <c r="C37" s="16" t="s">
        <v>337</v>
      </c>
      <c r="D37" s="14">
        <v>4.3</v>
      </c>
      <c r="E37" s="14">
        <v>4.9000000000000004</v>
      </c>
      <c r="F37" s="14">
        <v>6.5</v>
      </c>
      <c r="G37" s="14">
        <v>8.9</v>
      </c>
      <c r="H37" s="14">
        <v>11.7</v>
      </c>
      <c r="I37" s="14">
        <v>14.6</v>
      </c>
      <c r="J37" s="14">
        <v>16.600000000000001</v>
      </c>
      <c r="K37" s="14">
        <v>16.399999999999999</v>
      </c>
      <c r="L37" s="14">
        <v>14.1</v>
      </c>
      <c r="M37" s="14">
        <v>10.6</v>
      </c>
      <c r="N37" s="14">
        <v>7.1</v>
      </c>
      <c r="O37" s="14">
        <v>4.2</v>
      </c>
      <c r="P37" s="121">
        <v>0</v>
      </c>
      <c r="Q37" s="11" t="s">
        <v>326</v>
      </c>
    </row>
    <row r="38" spans="2:17" ht="15" customHeight="1">
      <c r="B38" s="348"/>
      <c r="C38" s="16" t="s">
        <v>338</v>
      </c>
      <c r="D38" s="14">
        <v>4.7</v>
      </c>
      <c r="E38" s="14">
        <v>5.2</v>
      </c>
      <c r="F38" s="14">
        <v>7</v>
      </c>
      <c r="G38" s="14">
        <v>9.5</v>
      </c>
      <c r="H38" s="14">
        <v>12.5</v>
      </c>
      <c r="I38" s="14">
        <v>15.4</v>
      </c>
      <c r="J38" s="14">
        <v>17.600000000000001</v>
      </c>
      <c r="K38" s="14">
        <v>17.600000000000001</v>
      </c>
      <c r="L38" s="14">
        <v>15</v>
      </c>
      <c r="M38" s="14">
        <v>11.4</v>
      </c>
      <c r="N38" s="14">
        <v>7.7</v>
      </c>
      <c r="O38" s="14">
        <v>4.7</v>
      </c>
      <c r="P38" s="121">
        <v>0</v>
      </c>
      <c r="Q38" s="11" t="s">
        <v>326</v>
      </c>
    </row>
    <row r="39" spans="2:17" ht="15" customHeight="1">
      <c r="B39" s="348"/>
      <c r="C39" s="16" t="s">
        <v>339</v>
      </c>
      <c r="D39" s="14">
        <v>5</v>
      </c>
      <c r="E39" s="14">
        <v>5.3</v>
      </c>
      <c r="F39" s="14">
        <v>6.5</v>
      </c>
      <c r="G39" s="14">
        <v>8.5</v>
      </c>
      <c r="H39" s="14">
        <v>11.2</v>
      </c>
      <c r="I39" s="14">
        <v>13.7</v>
      </c>
      <c r="J39" s="14">
        <v>15.3</v>
      </c>
      <c r="K39" s="14">
        <v>15.3</v>
      </c>
      <c r="L39" s="14">
        <v>13.5</v>
      </c>
      <c r="M39" s="14">
        <v>10.7</v>
      </c>
      <c r="N39" s="14">
        <v>7.8</v>
      </c>
      <c r="O39" s="14">
        <v>5.2</v>
      </c>
      <c r="P39" s="121">
        <v>0</v>
      </c>
      <c r="Q39" s="11" t="s">
        <v>326</v>
      </c>
    </row>
    <row r="40" spans="2:17" ht="15" customHeight="1">
      <c r="B40" s="348"/>
      <c r="C40" s="16" t="s">
        <v>340</v>
      </c>
      <c r="D40" s="14">
        <v>4</v>
      </c>
      <c r="E40" s="14">
        <v>4.4000000000000004</v>
      </c>
      <c r="F40" s="14">
        <v>5.6</v>
      </c>
      <c r="G40" s="14">
        <v>7.9</v>
      </c>
      <c r="H40" s="14">
        <v>10.4</v>
      </c>
      <c r="I40" s="14">
        <v>13</v>
      </c>
      <c r="J40" s="14">
        <v>14.5</v>
      </c>
      <c r="K40" s="14">
        <v>14.4</v>
      </c>
      <c r="L40" s="14">
        <v>12.5</v>
      </c>
      <c r="M40" s="14">
        <v>9.3000000000000007</v>
      </c>
      <c r="N40" s="14">
        <v>6.5</v>
      </c>
      <c r="O40" s="14">
        <v>3.8</v>
      </c>
      <c r="P40" s="121">
        <v>0</v>
      </c>
      <c r="Q40" s="11" t="s">
        <v>326</v>
      </c>
    </row>
    <row r="41" spans="2:17" ht="15" customHeight="1">
      <c r="B41" s="348"/>
      <c r="C41" s="16" t="s">
        <v>341</v>
      </c>
      <c r="D41" s="14">
        <v>3.6</v>
      </c>
      <c r="E41" s="14">
        <v>4</v>
      </c>
      <c r="F41" s="14">
        <v>5.4</v>
      </c>
      <c r="G41" s="14">
        <v>7.7</v>
      </c>
      <c r="H41" s="14">
        <v>10.1</v>
      </c>
      <c r="I41" s="14">
        <v>12.9</v>
      </c>
      <c r="J41" s="14">
        <v>14.6</v>
      </c>
      <c r="K41" s="14">
        <v>14.5</v>
      </c>
      <c r="L41" s="14">
        <v>12.5</v>
      </c>
      <c r="M41" s="14">
        <v>9.1999999999999993</v>
      </c>
      <c r="N41" s="14">
        <v>6.1</v>
      </c>
      <c r="O41" s="14">
        <v>3.2</v>
      </c>
      <c r="P41" s="121">
        <v>0</v>
      </c>
      <c r="Q41" s="11" t="s">
        <v>326</v>
      </c>
    </row>
    <row r="42" spans="2:17" ht="15" customHeight="1">
      <c r="B42" s="348"/>
      <c r="C42" s="16" t="s">
        <v>342</v>
      </c>
      <c r="D42" s="14">
        <v>3.3</v>
      </c>
      <c r="E42" s="14">
        <v>3.6</v>
      </c>
      <c r="F42" s="14">
        <v>5</v>
      </c>
      <c r="G42" s="14">
        <v>7.1</v>
      </c>
      <c r="H42" s="14">
        <v>9.3000000000000007</v>
      </c>
      <c r="I42" s="14">
        <v>12.2</v>
      </c>
      <c r="J42" s="14">
        <v>14</v>
      </c>
      <c r="K42" s="14">
        <v>13.9</v>
      </c>
      <c r="L42" s="14">
        <v>12</v>
      </c>
      <c r="M42" s="14">
        <v>8.8000000000000007</v>
      </c>
      <c r="N42" s="14">
        <v>5.7</v>
      </c>
      <c r="O42" s="14">
        <v>2.9</v>
      </c>
      <c r="P42" s="121">
        <v>0</v>
      </c>
      <c r="Q42" s="11" t="s">
        <v>326</v>
      </c>
    </row>
    <row r="43" spans="2:17" ht="15" customHeight="1">
      <c r="B43" s="348"/>
      <c r="C43" s="16" t="s">
        <v>343</v>
      </c>
      <c r="D43" s="14">
        <v>3.1</v>
      </c>
      <c r="E43" s="14">
        <v>3.2</v>
      </c>
      <c r="F43" s="14">
        <v>4.4000000000000004</v>
      </c>
      <c r="G43" s="14">
        <v>6.6</v>
      </c>
      <c r="H43" s="14">
        <v>8.9</v>
      </c>
      <c r="I43" s="14">
        <v>11.4</v>
      </c>
      <c r="J43" s="14">
        <v>13.2</v>
      </c>
      <c r="K43" s="14">
        <v>13.1</v>
      </c>
      <c r="L43" s="14">
        <v>11.3</v>
      </c>
      <c r="M43" s="14">
        <v>8.1999999999999993</v>
      </c>
      <c r="N43" s="14">
        <v>5.4</v>
      </c>
      <c r="O43" s="14">
        <v>2.7</v>
      </c>
      <c r="P43" s="121">
        <v>0</v>
      </c>
      <c r="Q43" s="11" t="s">
        <v>326</v>
      </c>
    </row>
    <row r="44" spans="2:17" ht="15" customHeight="1">
      <c r="B44" s="348"/>
      <c r="C44" s="16" t="s">
        <v>344</v>
      </c>
      <c r="D44" s="14">
        <v>5.2</v>
      </c>
      <c r="E44" s="14">
        <v>5</v>
      </c>
      <c r="F44" s="14">
        <v>5.8</v>
      </c>
      <c r="G44" s="14">
        <v>7.6</v>
      </c>
      <c r="H44" s="14">
        <v>9.6999999999999993</v>
      </c>
      <c r="I44" s="14">
        <v>11.8</v>
      </c>
      <c r="J44" s="14">
        <v>13.4</v>
      </c>
      <c r="K44" s="14">
        <v>13.6</v>
      </c>
      <c r="L44" s="14">
        <v>12.1</v>
      </c>
      <c r="M44" s="14">
        <v>9.6</v>
      </c>
      <c r="N44" s="14">
        <v>7.3</v>
      </c>
      <c r="O44" s="14">
        <v>5.2</v>
      </c>
      <c r="P44" s="121">
        <v>0</v>
      </c>
      <c r="Q44" s="11" t="s">
        <v>326</v>
      </c>
    </row>
    <row r="45" spans="2:17" ht="15" customHeight="1">
      <c r="B45" s="348"/>
      <c r="C45" s="16" t="s">
        <v>345</v>
      </c>
      <c r="D45" s="14">
        <v>4.4000000000000004</v>
      </c>
      <c r="E45" s="14">
        <v>4.2</v>
      </c>
      <c r="F45" s="14">
        <v>5</v>
      </c>
      <c r="G45" s="14">
        <v>7</v>
      </c>
      <c r="H45" s="14">
        <v>8.9</v>
      </c>
      <c r="I45" s="14">
        <v>11.2</v>
      </c>
      <c r="J45" s="14">
        <v>13.1</v>
      </c>
      <c r="K45" s="14">
        <v>13.2</v>
      </c>
      <c r="L45" s="14">
        <v>11.7</v>
      </c>
      <c r="M45" s="14">
        <v>9.1</v>
      </c>
      <c r="N45" s="14">
        <v>6.6</v>
      </c>
      <c r="O45" s="14">
        <v>4.3</v>
      </c>
      <c r="P45" s="121">
        <v>0</v>
      </c>
      <c r="Q45" s="11" t="s">
        <v>326</v>
      </c>
    </row>
    <row r="46" spans="2:17" ht="15" customHeight="1">
      <c r="B46" s="348"/>
      <c r="C46" s="16" t="s">
        <v>346</v>
      </c>
      <c r="D46" s="14">
        <v>4.5999999999999996</v>
      </c>
      <c r="E46" s="14">
        <v>4.0999999999999996</v>
      </c>
      <c r="F46" s="14">
        <v>4.7</v>
      </c>
      <c r="G46" s="14">
        <v>6.5</v>
      </c>
      <c r="H46" s="14">
        <v>8.3000000000000007</v>
      </c>
      <c r="I46" s="14">
        <v>10.5</v>
      </c>
      <c r="J46" s="14">
        <v>12.4</v>
      </c>
      <c r="K46" s="14">
        <v>12.8</v>
      </c>
      <c r="L46" s="14">
        <v>11.4</v>
      </c>
      <c r="M46" s="14">
        <v>8.8000000000000007</v>
      </c>
      <c r="N46" s="14">
        <v>6.5</v>
      </c>
      <c r="O46" s="14">
        <v>4.5999999999999996</v>
      </c>
      <c r="P46" s="121">
        <v>0</v>
      </c>
      <c r="Q46" s="11" t="s">
        <v>326</v>
      </c>
    </row>
    <row r="47" spans="2:17" ht="15" customHeight="1">
      <c r="B47" s="349"/>
      <c r="C47" s="16" t="s">
        <v>347</v>
      </c>
      <c r="D47" s="14">
        <v>4.8</v>
      </c>
      <c r="E47" s="14">
        <v>5.2</v>
      </c>
      <c r="F47" s="14">
        <v>6.4</v>
      </c>
      <c r="G47" s="14">
        <v>8.4</v>
      </c>
      <c r="H47" s="14">
        <v>10.9</v>
      </c>
      <c r="I47" s="14">
        <v>13.5</v>
      </c>
      <c r="J47" s="14">
        <v>15</v>
      </c>
      <c r="K47" s="14">
        <v>14.9</v>
      </c>
      <c r="L47" s="14">
        <v>13.1</v>
      </c>
      <c r="M47" s="14">
        <v>10</v>
      </c>
      <c r="N47" s="14">
        <v>7.2</v>
      </c>
      <c r="O47" s="14">
        <v>4.7</v>
      </c>
      <c r="P47" s="121">
        <v>0</v>
      </c>
      <c r="Q47" s="11" t="s">
        <v>326</v>
      </c>
    </row>
    <row r="48" spans="2:17" ht="15" customHeight="1"/>
    <row r="49" spans="2:18" ht="15" customHeight="1"/>
    <row r="50" spans="2:18" ht="15" customHeight="1">
      <c r="B50" s="343" t="s">
        <v>348</v>
      </c>
      <c r="C50" s="22" t="s">
        <v>322</v>
      </c>
      <c r="D50" s="13" t="s">
        <v>95</v>
      </c>
      <c r="E50" s="13" t="s">
        <v>96</v>
      </c>
      <c r="F50" s="13" t="s">
        <v>97</v>
      </c>
      <c r="G50" s="13" t="s">
        <v>98</v>
      </c>
      <c r="H50" s="13" t="s">
        <v>99</v>
      </c>
      <c r="I50" s="13" t="s">
        <v>100</v>
      </c>
      <c r="J50" s="13" t="s">
        <v>101</v>
      </c>
      <c r="K50" s="13" t="s">
        <v>102</v>
      </c>
      <c r="L50" s="13" t="s">
        <v>103</v>
      </c>
      <c r="M50" s="13" t="s">
        <v>104</v>
      </c>
      <c r="N50" s="13" t="s">
        <v>105</v>
      </c>
      <c r="O50" s="13" t="s">
        <v>106</v>
      </c>
      <c r="P50" s="13" t="s">
        <v>349</v>
      </c>
      <c r="Q50" s="119"/>
      <c r="R50" s="119"/>
    </row>
    <row r="51" spans="2:18" ht="15" customHeight="1">
      <c r="B51" s="344"/>
      <c r="C51" s="16" t="s">
        <v>325</v>
      </c>
      <c r="D51" s="14">
        <v>5.0999999999999996</v>
      </c>
      <c r="E51" s="14">
        <v>5</v>
      </c>
      <c r="F51" s="14">
        <v>4.9000000000000004</v>
      </c>
      <c r="G51" s="14">
        <v>4.4000000000000004</v>
      </c>
      <c r="H51" s="14">
        <v>4.3</v>
      </c>
      <c r="I51" s="14">
        <v>3.8</v>
      </c>
      <c r="J51" s="14">
        <v>3.8</v>
      </c>
      <c r="K51" s="14">
        <v>3.7</v>
      </c>
      <c r="L51" s="14">
        <v>4</v>
      </c>
      <c r="M51" s="14">
        <v>4.3</v>
      </c>
      <c r="N51" s="14">
        <v>4.5</v>
      </c>
      <c r="O51" s="14">
        <v>4.7</v>
      </c>
      <c r="P51" s="63">
        <f>SUMPRODUCT(D51:O51,$D$18:$O$18)/365</f>
        <v>4.3720547945205475</v>
      </c>
      <c r="Q51" s="87"/>
      <c r="R51" s="87"/>
    </row>
    <row r="52" spans="2:18" ht="15" customHeight="1">
      <c r="B52" s="344"/>
      <c r="C52" s="16" t="s">
        <v>327</v>
      </c>
      <c r="D52" s="14">
        <v>4.2</v>
      </c>
      <c r="E52" s="14">
        <v>4</v>
      </c>
      <c r="F52" s="14">
        <v>4</v>
      </c>
      <c r="G52" s="14">
        <v>3.7</v>
      </c>
      <c r="H52" s="14">
        <v>3.7</v>
      </c>
      <c r="I52" s="14">
        <v>3.3</v>
      </c>
      <c r="J52" s="14">
        <v>3.4</v>
      </c>
      <c r="K52" s="14">
        <v>3.2</v>
      </c>
      <c r="L52" s="14">
        <v>3.3</v>
      </c>
      <c r="M52" s="14">
        <v>3.5</v>
      </c>
      <c r="N52" s="14">
        <v>3.5</v>
      </c>
      <c r="O52" s="14">
        <v>3.8</v>
      </c>
      <c r="P52" s="63">
        <f t="shared" ref="P52:P72" si="0">SUMPRODUCT(D52:O52,$D$18:$O$18)/365</f>
        <v>3.6323287671232873</v>
      </c>
      <c r="Q52" s="87"/>
      <c r="R52" s="87"/>
    </row>
    <row r="53" spans="2:18" ht="15" customHeight="1">
      <c r="B53" s="344"/>
      <c r="C53" s="16" t="s">
        <v>328</v>
      </c>
      <c r="D53" s="14">
        <v>4.8</v>
      </c>
      <c r="E53" s="14">
        <v>4.5</v>
      </c>
      <c r="F53" s="14">
        <v>4.4000000000000004</v>
      </c>
      <c r="G53" s="14">
        <v>3.9</v>
      </c>
      <c r="H53" s="14">
        <v>3.9</v>
      </c>
      <c r="I53" s="14">
        <v>3.6</v>
      </c>
      <c r="J53" s="14">
        <v>3.7</v>
      </c>
      <c r="K53" s="14">
        <v>3.5</v>
      </c>
      <c r="L53" s="14">
        <v>3.7</v>
      </c>
      <c r="M53" s="14">
        <v>4</v>
      </c>
      <c r="N53" s="14">
        <v>4.0999999999999996</v>
      </c>
      <c r="O53" s="14">
        <v>4.4000000000000004</v>
      </c>
      <c r="P53" s="63">
        <f t="shared" si="0"/>
        <v>4.0402739726027397</v>
      </c>
      <c r="Q53" s="87"/>
      <c r="R53" s="87"/>
    </row>
    <row r="54" spans="2:18" ht="15" customHeight="1">
      <c r="B54" s="344"/>
      <c r="C54" s="16" t="s">
        <v>329</v>
      </c>
      <c r="D54" s="14">
        <v>5.0999999999999996</v>
      </c>
      <c r="E54" s="14">
        <v>4.7</v>
      </c>
      <c r="F54" s="14">
        <v>4.5999999999999996</v>
      </c>
      <c r="G54" s="14">
        <v>4.3</v>
      </c>
      <c r="H54" s="14">
        <v>4.3</v>
      </c>
      <c r="I54" s="14">
        <v>4</v>
      </c>
      <c r="J54" s="14">
        <v>4</v>
      </c>
      <c r="K54" s="14">
        <v>3.9</v>
      </c>
      <c r="L54" s="14">
        <v>4</v>
      </c>
      <c r="M54" s="14">
        <v>4.5</v>
      </c>
      <c r="N54" s="14">
        <v>4.4000000000000004</v>
      </c>
      <c r="O54" s="14">
        <v>4.7</v>
      </c>
      <c r="P54" s="63">
        <f t="shared" si="0"/>
        <v>4.3745205479452052</v>
      </c>
      <c r="Q54" s="87"/>
      <c r="R54" s="87"/>
    </row>
    <row r="55" spans="2:18" ht="15" customHeight="1">
      <c r="B55" s="344"/>
      <c r="C55" s="16" t="s">
        <v>20</v>
      </c>
      <c r="D55" s="14">
        <v>6</v>
      </c>
      <c r="E55" s="14">
        <v>5.6</v>
      </c>
      <c r="F55" s="14">
        <v>5.6</v>
      </c>
      <c r="G55" s="14">
        <v>5</v>
      </c>
      <c r="H55" s="14">
        <v>5</v>
      </c>
      <c r="I55" s="14">
        <v>4.4000000000000004</v>
      </c>
      <c r="J55" s="14">
        <v>4.4000000000000004</v>
      </c>
      <c r="K55" s="14">
        <v>4.3</v>
      </c>
      <c r="L55" s="14">
        <v>4.7</v>
      </c>
      <c r="M55" s="14">
        <v>5.4</v>
      </c>
      <c r="N55" s="14">
        <v>5.5</v>
      </c>
      <c r="O55" s="14">
        <v>5.9</v>
      </c>
      <c r="P55" s="63">
        <f t="shared" si="0"/>
        <v>5.1490410958904116</v>
      </c>
      <c r="Q55" s="87"/>
      <c r="R55" s="87"/>
    </row>
    <row r="56" spans="2:18" ht="15" customHeight="1">
      <c r="B56" s="344"/>
      <c r="C56" s="16" t="s">
        <v>331</v>
      </c>
      <c r="D56" s="14">
        <v>4.9000000000000004</v>
      </c>
      <c r="E56" s="14">
        <v>4.5999999999999996</v>
      </c>
      <c r="F56" s="14">
        <v>4.7</v>
      </c>
      <c r="G56" s="14">
        <v>4.3</v>
      </c>
      <c r="H56" s="14">
        <v>4.3</v>
      </c>
      <c r="I56" s="14">
        <v>3.8</v>
      </c>
      <c r="J56" s="14">
        <v>3.8</v>
      </c>
      <c r="K56" s="14">
        <v>3.7</v>
      </c>
      <c r="L56" s="14">
        <v>3.8</v>
      </c>
      <c r="M56" s="14">
        <v>4.3</v>
      </c>
      <c r="N56" s="14">
        <v>4.3</v>
      </c>
      <c r="O56" s="14">
        <v>4.5999999999999996</v>
      </c>
      <c r="P56" s="63">
        <f t="shared" si="0"/>
        <v>4.2578082191780817</v>
      </c>
      <c r="Q56" s="87"/>
      <c r="R56" s="87"/>
    </row>
    <row r="57" spans="2:18" ht="15" customHeight="1">
      <c r="B57" s="344"/>
      <c r="C57" s="16" t="s">
        <v>332</v>
      </c>
      <c r="D57" s="14">
        <v>4.5</v>
      </c>
      <c r="E57" s="14">
        <v>4.5</v>
      </c>
      <c r="F57" s="14">
        <v>4.4000000000000004</v>
      </c>
      <c r="G57" s="14">
        <v>3.9</v>
      </c>
      <c r="H57" s="14">
        <v>3.8</v>
      </c>
      <c r="I57" s="14">
        <v>3.4</v>
      </c>
      <c r="J57" s="14">
        <v>3.3</v>
      </c>
      <c r="K57" s="14">
        <v>3.3</v>
      </c>
      <c r="L57" s="14">
        <v>3.5</v>
      </c>
      <c r="M57" s="14">
        <v>3.8</v>
      </c>
      <c r="N57" s="14">
        <v>3.9</v>
      </c>
      <c r="O57" s="14">
        <v>4.0999999999999996</v>
      </c>
      <c r="P57" s="63">
        <f t="shared" si="0"/>
        <v>3.8635616438356153</v>
      </c>
      <c r="Q57" s="87"/>
      <c r="R57" s="87"/>
    </row>
    <row r="58" spans="2:18" ht="15" customHeight="1">
      <c r="B58" s="344"/>
      <c r="C58" s="16" t="s">
        <v>333</v>
      </c>
      <c r="D58" s="14">
        <v>4.8</v>
      </c>
      <c r="E58" s="14">
        <v>4.7</v>
      </c>
      <c r="F58" s="14">
        <v>4.5999999999999996</v>
      </c>
      <c r="G58" s="14">
        <v>4.2</v>
      </c>
      <c r="H58" s="14">
        <v>4.0999999999999996</v>
      </c>
      <c r="I58" s="14">
        <v>3.7</v>
      </c>
      <c r="J58" s="14">
        <v>3.7</v>
      </c>
      <c r="K58" s="14">
        <v>3.7</v>
      </c>
      <c r="L58" s="14">
        <v>3.7</v>
      </c>
      <c r="M58" s="14">
        <v>4.2</v>
      </c>
      <c r="N58" s="14">
        <v>4.3</v>
      </c>
      <c r="O58" s="14">
        <v>4.5</v>
      </c>
      <c r="P58" s="63">
        <f t="shared" si="0"/>
        <v>4.1813698630136988</v>
      </c>
      <c r="Q58" s="87"/>
      <c r="R58" s="87"/>
    </row>
    <row r="59" spans="2:18" ht="15" customHeight="1">
      <c r="B59" s="344"/>
      <c r="C59" s="16" t="s">
        <v>334</v>
      </c>
      <c r="D59" s="14">
        <v>5.2</v>
      </c>
      <c r="E59" s="14">
        <v>5.2</v>
      </c>
      <c r="F59" s="14">
        <v>5</v>
      </c>
      <c r="G59" s="14">
        <v>4.4000000000000004</v>
      </c>
      <c r="H59" s="14">
        <v>4.3</v>
      </c>
      <c r="I59" s="14">
        <v>3.9</v>
      </c>
      <c r="J59" s="14">
        <v>3.7</v>
      </c>
      <c r="K59" s="14">
        <v>3.7</v>
      </c>
      <c r="L59" s="14">
        <v>4.0999999999999996</v>
      </c>
      <c r="M59" s="14">
        <v>4.5999999999999996</v>
      </c>
      <c r="N59" s="14">
        <v>4.8</v>
      </c>
      <c r="O59" s="14">
        <v>4.7</v>
      </c>
      <c r="P59" s="63">
        <f t="shared" si="0"/>
        <v>4.4624657534246577</v>
      </c>
      <c r="Q59" s="87"/>
      <c r="R59" s="87"/>
    </row>
    <row r="60" spans="2:18" ht="15" customHeight="1">
      <c r="B60" s="344"/>
      <c r="C60" s="16" t="s">
        <v>335</v>
      </c>
      <c r="D60" s="14">
        <v>5.2</v>
      </c>
      <c r="E60" s="14">
        <v>5.2</v>
      </c>
      <c r="F60" s="14">
        <v>5</v>
      </c>
      <c r="G60" s="14">
        <v>4.4000000000000004</v>
      </c>
      <c r="H60" s="14">
        <v>4.0999999999999996</v>
      </c>
      <c r="I60" s="14">
        <v>3.8</v>
      </c>
      <c r="J60" s="14">
        <v>3.5</v>
      </c>
      <c r="K60" s="14">
        <v>3.5</v>
      </c>
      <c r="L60" s="14">
        <v>3.9</v>
      </c>
      <c r="M60" s="14">
        <v>4.2</v>
      </c>
      <c r="N60" s="14">
        <v>4.5999999999999996</v>
      </c>
      <c r="O60" s="14">
        <v>4.7</v>
      </c>
      <c r="P60" s="63">
        <f t="shared" si="0"/>
        <v>4.3364383561643844</v>
      </c>
      <c r="Q60" s="87"/>
      <c r="R60" s="87"/>
    </row>
    <row r="61" spans="2:18" ht="15" customHeight="1">
      <c r="B61" s="344"/>
      <c r="C61" s="16" t="s">
        <v>336</v>
      </c>
      <c r="D61" s="14">
        <v>5.3</v>
      </c>
      <c r="E61" s="14">
        <v>5.2</v>
      </c>
      <c r="F61" s="14">
        <v>5</v>
      </c>
      <c r="G61" s="14">
        <v>4.3</v>
      </c>
      <c r="H61" s="14">
        <v>4.2</v>
      </c>
      <c r="I61" s="14">
        <v>3.9</v>
      </c>
      <c r="J61" s="14">
        <v>3.6</v>
      </c>
      <c r="K61" s="14">
        <v>3.6</v>
      </c>
      <c r="L61" s="14">
        <v>4.0999999999999996</v>
      </c>
      <c r="M61" s="14">
        <v>4.3</v>
      </c>
      <c r="N61" s="14">
        <v>4.5999999999999996</v>
      </c>
      <c r="O61" s="14">
        <v>4.8</v>
      </c>
      <c r="P61" s="63">
        <f t="shared" si="0"/>
        <v>4.4038356164383554</v>
      </c>
      <c r="Q61" s="87"/>
      <c r="R61" s="87"/>
    </row>
    <row r="62" spans="2:18" ht="15" customHeight="1">
      <c r="B62" s="344"/>
      <c r="C62" s="16" t="s">
        <v>337</v>
      </c>
      <c r="D62" s="14">
        <v>5.0999999999999996</v>
      </c>
      <c r="E62" s="14">
        <v>5</v>
      </c>
      <c r="F62" s="14">
        <v>4.9000000000000004</v>
      </c>
      <c r="G62" s="14">
        <v>4.4000000000000004</v>
      </c>
      <c r="H62" s="14">
        <v>4.3</v>
      </c>
      <c r="I62" s="14">
        <v>3.8</v>
      </c>
      <c r="J62" s="14">
        <v>3.8</v>
      </c>
      <c r="K62" s="14">
        <v>3.7</v>
      </c>
      <c r="L62" s="14">
        <v>4</v>
      </c>
      <c r="M62" s="14">
        <v>4.3</v>
      </c>
      <c r="N62" s="14">
        <v>4.5</v>
      </c>
      <c r="O62" s="14">
        <v>4.7</v>
      </c>
      <c r="P62" s="63">
        <f t="shared" si="0"/>
        <v>4.3720547945205475</v>
      </c>
      <c r="Q62" s="87"/>
      <c r="R62" s="87"/>
    </row>
    <row r="63" spans="2:18" ht="15" customHeight="1">
      <c r="B63" s="344"/>
      <c r="C63" s="16" t="s">
        <v>338</v>
      </c>
      <c r="D63" s="14">
        <v>4.9000000000000004</v>
      </c>
      <c r="E63" s="14">
        <v>4.8</v>
      </c>
      <c r="F63" s="14">
        <v>4.7</v>
      </c>
      <c r="G63" s="14">
        <v>4.2</v>
      </c>
      <c r="H63" s="14">
        <v>4.2</v>
      </c>
      <c r="I63" s="14">
        <v>3.7</v>
      </c>
      <c r="J63" s="14">
        <v>3.8</v>
      </c>
      <c r="K63" s="14">
        <v>3.8</v>
      </c>
      <c r="L63" s="14">
        <v>4</v>
      </c>
      <c r="M63" s="14">
        <v>4.2</v>
      </c>
      <c r="N63" s="14">
        <v>4.3</v>
      </c>
      <c r="O63" s="14">
        <v>4.5</v>
      </c>
      <c r="P63" s="63">
        <f t="shared" si="0"/>
        <v>4.2561643835616438</v>
      </c>
      <c r="Q63" s="87"/>
      <c r="R63" s="87"/>
    </row>
    <row r="64" spans="2:18" ht="15" customHeight="1">
      <c r="B64" s="344"/>
      <c r="C64" s="16" t="s">
        <v>339</v>
      </c>
      <c r="D64" s="14">
        <v>6.5</v>
      </c>
      <c r="E64" s="14">
        <v>6.2</v>
      </c>
      <c r="F64" s="14">
        <v>5.9</v>
      </c>
      <c r="G64" s="14">
        <v>5.2</v>
      </c>
      <c r="H64" s="14">
        <v>5.0999999999999996</v>
      </c>
      <c r="I64" s="14">
        <v>4.7</v>
      </c>
      <c r="J64" s="14">
        <v>4.5</v>
      </c>
      <c r="K64" s="14">
        <v>4.5</v>
      </c>
      <c r="L64" s="14">
        <v>5</v>
      </c>
      <c r="M64" s="14">
        <v>5.7</v>
      </c>
      <c r="N64" s="14">
        <v>6</v>
      </c>
      <c r="O64" s="14">
        <v>6</v>
      </c>
      <c r="P64" s="63">
        <f t="shared" si="0"/>
        <v>5.4378082191780823</v>
      </c>
      <c r="Q64" s="87"/>
      <c r="R64" s="87"/>
    </row>
    <row r="65" spans="2:18" ht="15" customHeight="1">
      <c r="B65" s="344"/>
      <c r="C65" s="16" t="s">
        <v>340</v>
      </c>
      <c r="D65" s="14">
        <v>6.2</v>
      </c>
      <c r="E65" s="14">
        <v>6.2</v>
      </c>
      <c r="F65" s="14">
        <v>5.9</v>
      </c>
      <c r="G65" s="14">
        <v>5.2</v>
      </c>
      <c r="H65" s="14">
        <v>4.9000000000000004</v>
      </c>
      <c r="I65" s="14">
        <v>4.7</v>
      </c>
      <c r="J65" s="14">
        <v>4.3</v>
      </c>
      <c r="K65" s="14">
        <v>4.3</v>
      </c>
      <c r="L65" s="14">
        <v>4.9000000000000004</v>
      </c>
      <c r="M65" s="14">
        <v>5.4</v>
      </c>
      <c r="N65" s="14">
        <v>5.7</v>
      </c>
      <c r="O65" s="14">
        <v>5.4</v>
      </c>
      <c r="P65" s="63">
        <f t="shared" si="0"/>
        <v>5.2520547945205482</v>
      </c>
      <c r="Q65" s="87"/>
      <c r="R65" s="87"/>
    </row>
    <row r="66" spans="2:18" ht="15" customHeight="1">
      <c r="B66" s="344"/>
      <c r="C66" s="16" t="s">
        <v>341</v>
      </c>
      <c r="D66" s="14">
        <v>5.7</v>
      </c>
      <c r="E66" s="14">
        <v>5.8</v>
      </c>
      <c r="F66" s="14">
        <v>5.7</v>
      </c>
      <c r="G66" s="14">
        <v>5</v>
      </c>
      <c r="H66" s="14">
        <v>4.8</v>
      </c>
      <c r="I66" s="14">
        <v>4.5999999999999996</v>
      </c>
      <c r="J66" s="14">
        <v>4.0999999999999996</v>
      </c>
      <c r="K66" s="14">
        <v>4.0999999999999996</v>
      </c>
      <c r="L66" s="14">
        <v>4.7</v>
      </c>
      <c r="M66" s="14">
        <v>5</v>
      </c>
      <c r="N66" s="14">
        <v>5.2</v>
      </c>
      <c r="O66" s="14">
        <v>5</v>
      </c>
      <c r="P66" s="63">
        <f t="shared" si="0"/>
        <v>4.9693150684931506</v>
      </c>
      <c r="Q66" s="87"/>
      <c r="R66" s="87"/>
    </row>
    <row r="67" spans="2:18" ht="15" customHeight="1">
      <c r="B67" s="344"/>
      <c r="C67" s="16" t="s">
        <v>342</v>
      </c>
      <c r="D67" s="14">
        <v>5.7</v>
      </c>
      <c r="E67" s="14">
        <v>5.8</v>
      </c>
      <c r="F67" s="14">
        <v>5.7</v>
      </c>
      <c r="G67" s="14">
        <v>5</v>
      </c>
      <c r="H67" s="14">
        <v>4.5999999999999996</v>
      </c>
      <c r="I67" s="14">
        <v>4.4000000000000004</v>
      </c>
      <c r="J67" s="14">
        <v>4</v>
      </c>
      <c r="K67" s="14">
        <v>4.0999999999999996</v>
      </c>
      <c r="L67" s="14">
        <v>4.5999999999999996</v>
      </c>
      <c r="M67" s="14">
        <v>5.2</v>
      </c>
      <c r="N67" s="14">
        <v>5.3</v>
      </c>
      <c r="O67" s="14">
        <v>5.0999999999999996</v>
      </c>
      <c r="P67" s="63">
        <f t="shared" si="0"/>
        <v>4.9528767123287674</v>
      </c>
      <c r="Q67" s="87"/>
      <c r="R67" s="87"/>
    </row>
    <row r="68" spans="2:18" ht="15" customHeight="1">
      <c r="B68" s="344"/>
      <c r="C68" s="16" t="s">
        <v>343</v>
      </c>
      <c r="D68" s="14">
        <v>6.5</v>
      </c>
      <c r="E68" s="14">
        <v>6.8</v>
      </c>
      <c r="F68" s="14">
        <v>6.4</v>
      </c>
      <c r="G68" s="14">
        <v>5.7</v>
      </c>
      <c r="H68" s="14">
        <v>5.0999999999999996</v>
      </c>
      <c r="I68" s="14">
        <v>5.0999999999999996</v>
      </c>
      <c r="J68" s="14">
        <v>4.5999999999999996</v>
      </c>
      <c r="K68" s="14">
        <v>4.5</v>
      </c>
      <c r="L68" s="14">
        <v>5.3</v>
      </c>
      <c r="M68" s="14">
        <v>5.8</v>
      </c>
      <c r="N68" s="14">
        <v>6.1</v>
      </c>
      <c r="O68" s="14">
        <v>5.7</v>
      </c>
      <c r="P68" s="63">
        <f t="shared" si="0"/>
        <v>5.624657534246575</v>
      </c>
      <c r="Q68" s="87"/>
      <c r="R68" s="87"/>
    </row>
    <row r="69" spans="2:18" ht="15" customHeight="1">
      <c r="B69" s="344"/>
      <c r="C69" s="16" t="s">
        <v>344</v>
      </c>
      <c r="D69" s="14">
        <v>8.3000000000000007</v>
      </c>
      <c r="E69" s="14">
        <v>8.4</v>
      </c>
      <c r="F69" s="14">
        <v>7.9</v>
      </c>
      <c r="G69" s="14">
        <v>6.6</v>
      </c>
      <c r="H69" s="14">
        <v>6.1</v>
      </c>
      <c r="I69" s="14">
        <v>6.1</v>
      </c>
      <c r="J69" s="14">
        <v>5.6</v>
      </c>
      <c r="K69" s="14">
        <v>5.6</v>
      </c>
      <c r="L69" s="14">
        <v>6.3</v>
      </c>
      <c r="M69" s="14">
        <v>7.3</v>
      </c>
      <c r="N69" s="14">
        <v>7.7</v>
      </c>
      <c r="O69" s="14">
        <v>7.5</v>
      </c>
      <c r="P69" s="63">
        <f t="shared" si="0"/>
        <v>6.941095890410959</v>
      </c>
      <c r="Q69" s="87"/>
      <c r="R69" s="87"/>
    </row>
    <row r="70" spans="2:18" ht="15" customHeight="1">
      <c r="B70" s="344"/>
      <c r="C70" s="16" t="s">
        <v>345</v>
      </c>
      <c r="D70" s="14">
        <v>7.9</v>
      </c>
      <c r="E70" s="14">
        <v>8.3000000000000007</v>
      </c>
      <c r="F70" s="14">
        <v>7.9</v>
      </c>
      <c r="G70" s="14">
        <v>7.1</v>
      </c>
      <c r="H70" s="14">
        <v>6.2</v>
      </c>
      <c r="I70" s="14">
        <v>6.1</v>
      </c>
      <c r="J70" s="14">
        <v>5.5</v>
      </c>
      <c r="K70" s="14">
        <v>5.6</v>
      </c>
      <c r="L70" s="14">
        <v>6.4</v>
      </c>
      <c r="M70" s="14">
        <v>7.3</v>
      </c>
      <c r="N70" s="14">
        <v>7.8</v>
      </c>
      <c r="O70" s="14">
        <v>7.3</v>
      </c>
      <c r="P70" s="63">
        <f t="shared" si="0"/>
        <v>6.9400000000000013</v>
      </c>
      <c r="Q70" s="87"/>
      <c r="R70" s="87"/>
    </row>
    <row r="71" spans="2:18" ht="15" customHeight="1">
      <c r="B71" s="344"/>
      <c r="C71" s="16" t="s">
        <v>346</v>
      </c>
      <c r="D71" s="14">
        <v>9.5</v>
      </c>
      <c r="E71" s="14">
        <v>9.4</v>
      </c>
      <c r="F71" s="14">
        <v>8.6999999999999993</v>
      </c>
      <c r="G71" s="14">
        <v>7.5</v>
      </c>
      <c r="H71" s="14">
        <v>6.6</v>
      </c>
      <c r="I71" s="14">
        <v>6.4</v>
      </c>
      <c r="J71" s="14">
        <v>5.7</v>
      </c>
      <c r="K71" s="14">
        <v>6</v>
      </c>
      <c r="L71" s="14">
        <v>7.2</v>
      </c>
      <c r="M71" s="14">
        <v>8.5</v>
      </c>
      <c r="N71" s="14">
        <v>8.9</v>
      </c>
      <c r="O71" s="14">
        <v>8.5</v>
      </c>
      <c r="P71" s="63">
        <f t="shared" si="0"/>
        <v>7.7306849315068487</v>
      </c>
      <c r="Q71" s="87"/>
      <c r="R71" s="87"/>
    </row>
    <row r="72" spans="2:18" ht="15" customHeight="1">
      <c r="B72" s="345"/>
      <c r="C72" s="16" t="s">
        <v>347</v>
      </c>
      <c r="D72" s="14">
        <v>5.4</v>
      </c>
      <c r="E72" s="14">
        <v>5.3</v>
      </c>
      <c r="F72" s="14">
        <v>5</v>
      </c>
      <c r="G72" s="14">
        <v>4.7</v>
      </c>
      <c r="H72" s="14">
        <v>4.5</v>
      </c>
      <c r="I72" s="14">
        <v>4.0999999999999996</v>
      </c>
      <c r="J72" s="14">
        <v>3.9</v>
      </c>
      <c r="K72" s="14">
        <v>3.7</v>
      </c>
      <c r="L72" s="14">
        <v>4.2</v>
      </c>
      <c r="M72" s="14">
        <v>4.5999999999999996</v>
      </c>
      <c r="N72" s="14">
        <v>5</v>
      </c>
      <c r="O72" s="14">
        <v>5</v>
      </c>
      <c r="P72" s="63">
        <f t="shared" si="0"/>
        <v>4.6123287671232873</v>
      </c>
      <c r="Q72" s="87"/>
      <c r="R72" s="87"/>
    </row>
    <row r="73" spans="2:18" ht="15" customHeight="1"/>
    <row r="74" spans="2:18" ht="15" customHeight="1"/>
    <row r="75" spans="2:18" ht="15" customHeight="1">
      <c r="B75" s="360" t="s">
        <v>350</v>
      </c>
      <c r="C75" s="360"/>
      <c r="D75" s="360"/>
      <c r="E75" s="360"/>
      <c r="F75" s="360"/>
    </row>
    <row r="76" spans="2:18" ht="15" customHeight="1">
      <c r="B76" s="127"/>
      <c r="C76" s="11" t="s">
        <v>192</v>
      </c>
      <c r="D76" s="11" t="s">
        <v>193</v>
      </c>
      <c r="E76" s="11" t="s">
        <v>351</v>
      </c>
      <c r="F76" s="11" t="s">
        <v>195</v>
      </c>
    </row>
    <row r="77" spans="2:18" ht="15" customHeight="1">
      <c r="B77" s="46" t="s">
        <v>352</v>
      </c>
      <c r="C77" s="11">
        <v>1.76</v>
      </c>
      <c r="D77" s="11">
        <v>-3.4900000000000003E-4</v>
      </c>
      <c r="E77" s="11">
        <v>1.2999999999999999E-3</v>
      </c>
      <c r="F77" s="11">
        <v>13.9</v>
      </c>
    </row>
    <row r="78" spans="2:18" ht="15" customHeight="1">
      <c r="B78" s="46" t="s">
        <v>191</v>
      </c>
      <c r="C78" s="11">
        <v>1.76</v>
      </c>
      <c r="D78" s="11">
        <v>-3.4900000000000003E-4</v>
      </c>
      <c r="E78" s="11">
        <v>1.2999999999999999E-3</v>
      </c>
      <c r="F78" s="11">
        <v>13.9</v>
      </c>
    </row>
    <row r="79" spans="2:18" ht="15" customHeight="1"/>
    <row r="80" spans="2:18" ht="15" customHeight="1"/>
    <row r="81" spans="2:5" ht="15" customHeight="1">
      <c r="B81" s="351" t="s">
        <v>353</v>
      </c>
      <c r="C81" s="351"/>
      <c r="D81" s="351"/>
      <c r="E81" s="351"/>
    </row>
    <row r="82" spans="2:5" ht="15" customHeight="1">
      <c r="B82" s="352"/>
      <c r="C82" s="57" t="s">
        <v>304</v>
      </c>
      <c r="D82" s="57" t="s">
        <v>109</v>
      </c>
      <c r="E82" s="57" t="s">
        <v>305</v>
      </c>
    </row>
    <row r="83" spans="2:5" ht="15" customHeight="1">
      <c r="B83" s="352"/>
      <c r="C83" s="11">
        <v>0.04</v>
      </c>
      <c r="D83" s="11">
        <v>7.0000000000000007E-2</v>
      </c>
      <c r="E83" s="11">
        <v>0.1</v>
      </c>
    </row>
    <row r="84" spans="2:5" ht="15" customHeight="1"/>
    <row r="85" spans="2:5" ht="15" customHeight="1"/>
    <row r="86" spans="2:5" ht="15" customHeight="1">
      <c r="B86" s="343" t="s">
        <v>354</v>
      </c>
      <c r="C86" s="13" t="s">
        <v>37</v>
      </c>
      <c r="D86" s="13" t="s">
        <v>355</v>
      </c>
    </row>
    <row r="87" spans="2:5" ht="15" customHeight="1">
      <c r="B87" s="344"/>
      <c r="C87" s="11">
        <v>1</v>
      </c>
      <c r="D87" s="11">
        <v>19</v>
      </c>
    </row>
    <row r="88" spans="2:5" ht="15" customHeight="1">
      <c r="B88" s="344"/>
      <c r="C88" s="11">
        <v>2</v>
      </c>
      <c r="D88" s="11">
        <v>25</v>
      </c>
    </row>
    <row r="89" spans="2:5" ht="15" customHeight="1">
      <c r="B89" s="344"/>
      <c r="C89" s="11">
        <v>3</v>
      </c>
      <c r="D89" s="11">
        <v>31</v>
      </c>
    </row>
    <row r="90" spans="2:5" ht="15" customHeight="1">
      <c r="B90" s="344"/>
      <c r="C90" s="11">
        <v>4</v>
      </c>
      <c r="D90" s="11">
        <v>37</v>
      </c>
    </row>
    <row r="91" spans="2:5" ht="15" customHeight="1">
      <c r="B91" s="344"/>
      <c r="C91" s="11">
        <v>5</v>
      </c>
      <c r="D91" s="11">
        <v>43</v>
      </c>
    </row>
    <row r="92" spans="2:5" ht="15" customHeight="1">
      <c r="B92" s="344"/>
      <c r="C92" s="11">
        <v>6</v>
      </c>
      <c r="D92" s="11">
        <v>49</v>
      </c>
    </row>
    <row r="93" spans="2:5" ht="15" customHeight="1">
      <c r="B93" s="344"/>
      <c r="C93" s="11">
        <v>7</v>
      </c>
      <c r="D93" s="11">
        <v>55</v>
      </c>
    </row>
    <row r="94" spans="2:5" ht="15" customHeight="1">
      <c r="B94" s="344"/>
      <c r="C94" s="11">
        <v>8</v>
      </c>
      <c r="D94" s="11">
        <v>61</v>
      </c>
    </row>
    <row r="95" spans="2:5" ht="15" customHeight="1">
      <c r="B95" s="344"/>
      <c r="C95" s="11">
        <v>9</v>
      </c>
      <c r="D95" s="11">
        <v>67</v>
      </c>
    </row>
    <row r="96" spans="2:5" ht="15" customHeight="1">
      <c r="B96" s="345"/>
      <c r="C96" s="11">
        <v>10</v>
      </c>
      <c r="D96" s="11">
        <v>73</v>
      </c>
    </row>
    <row r="97" spans="2:18" ht="15" customHeight="1"/>
    <row r="98" spans="2:18" ht="15" customHeight="1">
      <c r="B98" s="262"/>
      <c r="D98" s="3"/>
    </row>
    <row r="99" spans="2:18" ht="15" customHeight="1">
      <c r="B99" s="369" t="s">
        <v>356</v>
      </c>
      <c r="C99" s="367" t="s">
        <v>357</v>
      </c>
      <c r="D99" s="13" t="s">
        <v>95</v>
      </c>
      <c r="E99" s="13" t="s">
        <v>96</v>
      </c>
      <c r="F99" s="13" t="s">
        <v>97</v>
      </c>
      <c r="G99" s="13" t="s">
        <v>98</v>
      </c>
      <c r="H99" s="13" t="s">
        <v>99</v>
      </c>
      <c r="I99" s="13" t="s">
        <v>100</v>
      </c>
      <c r="J99" s="13" t="s">
        <v>101</v>
      </c>
      <c r="K99" s="13" t="s">
        <v>102</v>
      </c>
      <c r="L99" s="13" t="s">
        <v>103</v>
      </c>
      <c r="M99" s="13" t="s">
        <v>104</v>
      </c>
      <c r="N99" s="13" t="s">
        <v>105</v>
      </c>
      <c r="O99" s="13" t="s">
        <v>106</v>
      </c>
    </row>
    <row r="100" spans="2:18" ht="15" customHeight="1">
      <c r="B100" s="369"/>
      <c r="C100" s="367"/>
      <c r="D100" s="11">
        <v>41.2</v>
      </c>
      <c r="E100" s="11">
        <v>41.4</v>
      </c>
      <c r="F100" s="11">
        <v>40.1</v>
      </c>
      <c r="G100" s="11">
        <v>37.6</v>
      </c>
      <c r="H100" s="11">
        <v>36.4</v>
      </c>
      <c r="I100" s="11">
        <v>33.9</v>
      </c>
      <c r="J100" s="11">
        <v>30.4</v>
      </c>
      <c r="K100" s="11">
        <v>33.4</v>
      </c>
      <c r="L100" s="11">
        <v>33.5</v>
      </c>
      <c r="M100" s="11">
        <v>36.299999999999997</v>
      </c>
      <c r="N100" s="11">
        <v>39.4</v>
      </c>
      <c r="O100" s="11">
        <v>39.9</v>
      </c>
    </row>
    <row r="101" spans="2:18" ht="15" customHeight="1">
      <c r="B101" s="369"/>
    </row>
    <row r="102" spans="2:18" ht="15" customHeight="1">
      <c r="B102" s="369"/>
      <c r="C102" s="99" t="s">
        <v>358</v>
      </c>
      <c r="D102" s="13" t="s">
        <v>95</v>
      </c>
      <c r="E102" s="13" t="s">
        <v>96</v>
      </c>
      <c r="F102" s="13" t="s">
        <v>97</v>
      </c>
      <c r="G102" s="13" t="s">
        <v>98</v>
      </c>
      <c r="H102" s="13" t="s">
        <v>99</v>
      </c>
      <c r="I102" s="13" t="s">
        <v>100</v>
      </c>
      <c r="J102" s="13" t="s">
        <v>101</v>
      </c>
      <c r="K102" s="13" t="s">
        <v>102</v>
      </c>
      <c r="L102" s="13" t="s">
        <v>103</v>
      </c>
      <c r="M102" s="13" t="s">
        <v>104</v>
      </c>
      <c r="N102" s="13" t="s">
        <v>105</v>
      </c>
      <c r="O102" s="13" t="s">
        <v>106</v>
      </c>
    </row>
    <row r="103" spans="2:18" ht="15" customHeight="1">
      <c r="B103" s="369"/>
      <c r="C103" s="100" t="s">
        <v>359</v>
      </c>
      <c r="D103" s="11">
        <v>11.1</v>
      </c>
      <c r="E103" s="11">
        <v>11.3</v>
      </c>
      <c r="F103" s="11">
        <v>12.3</v>
      </c>
      <c r="G103" s="11">
        <v>14.5</v>
      </c>
      <c r="H103" s="11">
        <v>16.2</v>
      </c>
      <c r="I103" s="11">
        <v>18.8</v>
      </c>
      <c r="J103" s="11">
        <v>21.3</v>
      </c>
      <c r="K103" s="11">
        <v>19.3</v>
      </c>
      <c r="L103" s="11">
        <v>18.7</v>
      </c>
      <c r="M103" s="11">
        <v>16.2</v>
      </c>
      <c r="N103" s="11">
        <v>13.2</v>
      </c>
      <c r="O103" s="11">
        <v>11.2</v>
      </c>
    </row>
    <row r="104" spans="2:18" ht="15" customHeight="1">
      <c r="B104" s="369"/>
      <c r="C104" s="100" t="s">
        <v>360</v>
      </c>
      <c r="D104" s="11">
        <v>8</v>
      </c>
      <c r="E104" s="11">
        <v>8.1999999999999993</v>
      </c>
      <c r="F104" s="11">
        <v>9.3000000000000007</v>
      </c>
      <c r="G104" s="11">
        <v>12.7</v>
      </c>
      <c r="H104" s="11">
        <v>14.6</v>
      </c>
      <c r="I104" s="11">
        <v>16.7</v>
      </c>
      <c r="J104" s="11">
        <v>18.399999999999999</v>
      </c>
      <c r="K104" s="11">
        <v>17.600000000000001</v>
      </c>
      <c r="L104" s="11">
        <v>16.600000000000001</v>
      </c>
      <c r="M104" s="11">
        <v>14.3</v>
      </c>
      <c r="N104" s="11">
        <v>11.1</v>
      </c>
      <c r="O104" s="11">
        <v>8.5</v>
      </c>
    </row>
    <row r="105" spans="2:18" ht="15" customHeight="1">
      <c r="B105" s="369"/>
    </row>
    <row r="106" spans="2:18" ht="15" customHeight="1">
      <c r="B106" s="369"/>
      <c r="C106" s="368" t="s">
        <v>361</v>
      </c>
      <c r="D106" s="13" t="s">
        <v>95</v>
      </c>
      <c r="E106" s="13" t="s">
        <v>96</v>
      </c>
      <c r="F106" s="13" t="s">
        <v>97</v>
      </c>
      <c r="G106" s="13" t="s">
        <v>98</v>
      </c>
      <c r="H106" s="13" t="s">
        <v>99</v>
      </c>
      <c r="I106" s="13" t="s">
        <v>100</v>
      </c>
      <c r="J106" s="13" t="s">
        <v>101</v>
      </c>
      <c r="K106" s="13" t="s">
        <v>102</v>
      </c>
      <c r="L106" s="13" t="s">
        <v>103</v>
      </c>
      <c r="M106" s="13" t="s">
        <v>104</v>
      </c>
      <c r="N106" s="13" t="s">
        <v>105</v>
      </c>
      <c r="O106" s="13" t="s">
        <v>106</v>
      </c>
      <c r="P106" s="11" t="s">
        <v>362</v>
      </c>
      <c r="Q106" s="2"/>
      <c r="R106" s="2"/>
    </row>
    <row r="107" spans="2:18" ht="15" customHeight="1">
      <c r="B107" s="369"/>
      <c r="C107" s="368"/>
      <c r="D107" s="11">
        <v>1.1000000000000001</v>
      </c>
      <c r="E107" s="11">
        <v>1.06</v>
      </c>
      <c r="F107" s="11">
        <v>1.02</v>
      </c>
      <c r="G107" s="11">
        <v>0.98</v>
      </c>
      <c r="H107" s="11">
        <v>0.94</v>
      </c>
      <c r="I107" s="11">
        <v>0.9</v>
      </c>
      <c r="J107" s="11">
        <v>0.9</v>
      </c>
      <c r="K107" s="11">
        <v>0.94</v>
      </c>
      <c r="L107" s="11">
        <v>0.98</v>
      </c>
      <c r="M107" s="11">
        <v>1.02</v>
      </c>
      <c r="N107" s="11">
        <v>1.06</v>
      </c>
      <c r="O107" s="11">
        <v>1.1000000000000001</v>
      </c>
      <c r="P107" s="11">
        <v>1</v>
      </c>
      <c r="Q107" s="2"/>
      <c r="R107" s="2"/>
    </row>
    <row r="108" spans="2:18" ht="15" customHeight="1">
      <c r="B108" s="369"/>
    </row>
    <row r="109" spans="2:18" ht="15" customHeight="1">
      <c r="B109" s="369"/>
      <c r="C109" s="368" t="s">
        <v>363</v>
      </c>
      <c r="D109" s="13" t="s">
        <v>95</v>
      </c>
      <c r="E109" s="13" t="s">
        <v>96</v>
      </c>
      <c r="F109" s="13" t="s">
        <v>97</v>
      </c>
      <c r="G109" s="13" t="s">
        <v>98</v>
      </c>
      <c r="H109" s="13" t="s">
        <v>99</v>
      </c>
      <c r="I109" s="13" t="s">
        <v>100</v>
      </c>
      <c r="J109" s="13" t="s">
        <v>101</v>
      </c>
      <c r="K109" s="13" t="s">
        <v>102</v>
      </c>
      <c r="L109" s="13" t="s">
        <v>103</v>
      </c>
      <c r="M109" s="13" t="s">
        <v>104</v>
      </c>
      <c r="N109" s="13" t="s">
        <v>105</v>
      </c>
      <c r="O109" s="13" t="s">
        <v>106</v>
      </c>
    </row>
    <row r="110" spans="2:18" ht="15" customHeight="1">
      <c r="B110" s="369"/>
      <c r="C110" s="368"/>
      <c r="D110" s="11">
        <v>1.0349999999999999</v>
      </c>
      <c r="E110" s="11">
        <v>1.0209999999999999</v>
      </c>
      <c r="F110" s="11">
        <v>1.0069999999999999</v>
      </c>
      <c r="G110" s="11">
        <v>0.99299999999999999</v>
      </c>
      <c r="H110" s="11">
        <v>0.97899999999999998</v>
      </c>
      <c r="I110" s="11">
        <v>0.96499999999999997</v>
      </c>
      <c r="J110" s="11">
        <v>0.96499999999999997</v>
      </c>
      <c r="K110" s="11">
        <v>0.97899999999999998</v>
      </c>
      <c r="L110" s="11">
        <v>0.99299999999999999</v>
      </c>
      <c r="M110" s="11">
        <v>1.0069999999999999</v>
      </c>
      <c r="N110" s="11">
        <v>1.0209999999999999</v>
      </c>
      <c r="O110" s="11">
        <v>1.0349999999999999</v>
      </c>
    </row>
    <row r="111" spans="2:18" ht="15" customHeight="1"/>
    <row r="112" spans="2:18" ht="15" customHeight="1"/>
    <row r="113" spans="2:10" ht="15" customHeight="1">
      <c r="B113" s="343" t="s">
        <v>364</v>
      </c>
      <c r="C113" s="40"/>
      <c r="D113" s="270" t="s">
        <v>365</v>
      </c>
      <c r="E113" s="271"/>
      <c r="F113" s="272"/>
      <c r="G113" s="270" t="s">
        <v>366</v>
      </c>
      <c r="H113" s="271"/>
      <c r="I113" s="272"/>
      <c r="J113" s="1" t="s">
        <v>367</v>
      </c>
    </row>
    <row r="114" spans="2:10" ht="15" customHeight="1">
      <c r="B114" s="344"/>
      <c r="C114" s="40"/>
      <c r="D114" s="11" t="s">
        <v>368</v>
      </c>
      <c r="E114" s="11" t="s">
        <v>369</v>
      </c>
      <c r="F114" s="18" t="s">
        <v>370</v>
      </c>
      <c r="G114" s="11" t="s">
        <v>368</v>
      </c>
      <c r="H114" s="11" t="s">
        <v>369</v>
      </c>
      <c r="I114" s="18" t="s">
        <v>370</v>
      </c>
    </row>
    <row r="115" spans="2:10" ht="15" customHeight="1">
      <c r="B115" s="344"/>
      <c r="C115" s="40" t="s">
        <v>241</v>
      </c>
      <c r="D115" s="14">
        <v>60</v>
      </c>
      <c r="E115" s="14"/>
      <c r="F115" s="44">
        <v>1</v>
      </c>
      <c r="G115" s="11">
        <v>80</v>
      </c>
      <c r="H115" s="40"/>
      <c r="I115" s="44">
        <v>0.55000000000000004</v>
      </c>
      <c r="J115" s="1" t="s">
        <v>371</v>
      </c>
    </row>
    <row r="116" spans="2:10" ht="15" customHeight="1">
      <c r="B116" s="344"/>
      <c r="C116" s="40" t="s">
        <v>242</v>
      </c>
      <c r="D116" s="40"/>
      <c r="E116" s="40"/>
      <c r="F116" s="45">
        <v>0.85</v>
      </c>
      <c r="G116" s="40"/>
      <c r="H116" s="40"/>
      <c r="I116" s="44">
        <v>0.85</v>
      </c>
      <c r="J116" s="1" t="s">
        <v>372</v>
      </c>
    </row>
    <row r="117" spans="2:10" ht="15" customHeight="1">
      <c r="B117" s="344"/>
      <c r="C117" s="40" t="s">
        <v>243</v>
      </c>
      <c r="D117" s="40"/>
      <c r="E117" s="40"/>
      <c r="F117" s="44">
        <v>1</v>
      </c>
      <c r="G117" s="40"/>
      <c r="H117" s="40"/>
      <c r="I117" s="44">
        <v>0.67</v>
      </c>
      <c r="J117" s="101" t="s">
        <v>373</v>
      </c>
    </row>
    <row r="118" spans="2:10" ht="15" customHeight="1">
      <c r="B118" s="344"/>
      <c r="C118" s="40" t="s">
        <v>244</v>
      </c>
      <c r="D118" s="14">
        <v>35</v>
      </c>
      <c r="E118" s="14">
        <v>7</v>
      </c>
      <c r="F118" s="44">
        <v>1</v>
      </c>
      <c r="G118" s="93">
        <v>23</v>
      </c>
      <c r="H118" s="93">
        <v>5</v>
      </c>
      <c r="I118" s="44">
        <v>0.5</v>
      </c>
      <c r="J118" s="1" t="s">
        <v>374</v>
      </c>
    </row>
    <row r="119" spans="2:10" ht="15" customHeight="1">
      <c r="B119" s="344"/>
      <c r="C119" s="40" t="s">
        <v>375</v>
      </c>
      <c r="D119" s="11">
        <v>3</v>
      </c>
      <c r="E119" s="40"/>
      <c r="F119" s="44">
        <v>1</v>
      </c>
      <c r="G119" s="11">
        <v>3</v>
      </c>
      <c r="H119" s="40"/>
      <c r="I119" s="44">
        <v>1</v>
      </c>
      <c r="J119" s="1" t="s">
        <v>376</v>
      </c>
    </row>
    <row r="120" spans="2:10" ht="15" customHeight="1">
      <c r="B120" s="344"/>
      <c r="C120" s="40" t="s">
        <v>377</v>
      </c>
      <c r="D120" s="40"/>
      <c r="E120" s="40"/>
      <c r="F120" s="44">
        <v>0.12</v>
      </c>
      <c r="G120" s="40"/>
      <c r="H120" s="40"/>
      <c r="I120" s="44">
        <v>0.12</v>
      </c>
      <c r="J120" s="1" t="s">
        <v>376</v>
      </c>
    </row>
    <row r="121" spans="2:10" ht="15" customHeight="1">
      <c r="B121" s="344"/>
      <c r="C121" s="40" t="s">
        <v>378</v>
      </c>
      <c r="D121" s="40"/>
      <c r="E121" s="40"/>
      <c r="F121" s="44">
        <v>0.06</v>
      </c>
      <c r="G121" s="40"/>
      <c r="H121" s="40"/>
      <c r="I121" s="44">
        <v>0.06</v>
      </c>
      <c r="J121" s="1" t="s">
        <v>376</v>
      </c>
    </row>
    <row r="122" spans="2:10" ht="15" customHeight="1">
      <c r="B122" s="344"/>
      <c r="C122" s="40" t="s">
        <v>246</v>
      </c>
      <c r="D122" s="11">
        <v>-40</v>
      </c>
      <c r="E122" s="40"/>
      <c r="F122" s="44">
        <v>1</v>
      </c>
      <c r="G122" s="11">
        <v>-40</v>
      </c>
      <c r="H122" s="40"/>
      <c r="I122" s="44">
        <v>1</v>
      </c>
      <c r="J122" s="1" t="s">
        <v>376</v>
      </c>
    </row>
    <row r="123" spans="2:10" ht="15" customHeight="1">
      <c r="B123" s="344"/>
      <c r="C123" s="40" t="s">
        <v>379</v>
      </c>
      <c r="D123" s="11"/>
      <c r="E123" s="11"/>
      <c r="F123" s="44">
        <v>0.85</v>
      </c>
      <c r="G123" s="11"/>
      <c r="H123" s="11"/>
      <c r="I123" s="44">
        <v>0.55000000000000004</v>
      </c>
      <c r="J123" s="1" t="s">
        <v>380</v>
      </c>
    </row>
    <row r="124" spans="2:10" ht="15" customHeight="1">
      <c r="B124" s="344"/>
      <c r="C124" s="40" t="s">
        <v>381</v>
      </c>
      <c r="D124" s="11"/>
      <c r="E124" s="11"/>
      <c r="F124" s="44">
        <v>0.8</v>
      </c>
      <c r="G124" s="11"/>
      <c r="H124" s="11"/>
      <c r="I124" s="44">
        <v>0.5</v>
      </c>
      <c r="J124" s="1" t="s">
        <v>382</v>
      </c>
    </row>
    <row r="125" spans="2:10" ht="15" customHeight="1">
      <c r="B125" s="345"/>
      <c r="C125" s="40" t="s">
        <v>383</v>
      </c>
      <c r="D125" s="11"/>
      <c r="E125" s="11"/>
      <c r="F125" s="44">
        <v>0.25</v>
      </c>
      <c r="G125" s="11"/>
      <c r="H125" s="11"/>
      <c r="I125" s="44">
        <v>0.25</v>
      </c>
    </row>
    <row r="126" spans="2:10" ht="15" customHeight="1">
      <c r="B126" s="50"/>
    </row>
    <row r="127" spans="2:10" ht="15" customHeight="1">
      <c r="B127" s="50"/>
    </row>
    <row r="128" spans="2:10" ht="15" customHeight="1">
      <c r="B128" s="360" t="s">
        <v>384</v>
      </c>
      <c r="C128" s="360"/>
      <c r="D128" s="360"/>
      <c r="E128" s="360"/>
      <c r="F128" s="360"/>
      <c r="G128" s="360"/>
      <c r="H128" s="360"/>
    </row>
    <row r="129" spans="2:8" ht="15" customHeight="1">
      <c r="B129" s="343"/>
      <c r="C129" s="353" t="s">
        <v>385</v>
      </c>
      <c r="D129" s="355"/>
      <c r="E129" s="353" t="s">
        <v>366</v>
      </c>
      <c r="F129" s="354"/>
      <c r="G129" s="354"/>
      <c r="H129" s="355"/>
    </row>
    <row r="130" spans="2:8" ht="15" customHeight="1">
      <c r="B130" s="344"/>
      <c r="C130" s="11" t="s">
        <v>368</v>
      </c>
      <c r="D130" s="11" t="s">
        <v>386</v>
      </c>
      <c r="E130" s="11" t="s">
        <v>387</v>
      </c>
      <c r="F130" s="11" t="s">
        <v>388</v>
      </c>
      <c r="G130" s="11" t="s">
        <v>389</v>
      </c>
      <c r="H130" s="11" t="s">
        <v>390</v>
      </c>
    </row>
    <row r="131" spans="2:8" ht="15" customHeight="1">
      <c r="B131" s="344"/>
      <c r="C131" s="11">
        <v>207.8</v>
      </c>
      <c r="D131" s="11">
        <v>0.47139999999999999</v>
      </c>
      <c r="E131" s="11" t="s">
        <v>216</v>
      </c>
      <c r="F131" s="11">
        <v>0.61</v>
      </c>
      <c r="G131" s="11">
        <v>365</v>
      </c>
      <c r="H131" s="45" t="s">
        <v>319</v>
      </c>
    </row>
    <row r="132" spans="2:8" ht="15" customHeight="1">
      <c r="B132" s="344"/>
      <c r="C132" s="361"/>
      <c r="D132" s="362"/>
      <c r="E132" s="11" t="s">
        <v>217</v>
      </c>
      <c r="F132" s="11">
        <v>0.92</v>
      </c>
      <c r="G132" s="11">
        <v>65</v>
      </c>
      <c r="H132" s="45" t="s">
        <v>391</v>
      </c>
    </row>
    <row r="133" spans="2:8" ht="15" customHeight="1">
      <c r="B133" s="344"/>
      <c r="C133" s="363"/>
      <c r="D133" s="364"/>
      <c r="E133" s="11" t="s">
        <v>218</v>
      </c>
      <c r="F133" s="11">
        <v>0.79</v>
      </c>
      <c r="G133" s="11">
        <v>57</v>
      </c>
      <c r="H133" s="45" t="s">
        <v>391</v>
      </c>
    </row>
    <row r="134" spans="2:8" ht="15" customHeight="1">
      <c r="B134" s="344"/>
      <c r="C134" s="363"/>
      <c r="D134" s="364"/>
      <c r="E134" s="11" t="s">
        <v>219</v>
      </c>
      <c r="F134" s="11">
        <v>2.13</v>
      </c>
      <c r="G134" s="11">
        <v>57</v>
      </c>
      <c r="H134" s="45" t="s">
        <v>391</v>
      </c>
    </row>
    <row r="135" spans="2:8" ht="15" customHeight="1">
      <c r="B135" s="344"/>
      <c r="C135" s="363"/>
      <c r="D135" s="364"/>
      <c r="E135" s="11" t="s">
        <v>392</v>
      </c>
      <c r="F135" s="11">
        <v>150</v>
      </c>
      <c r="G135" s="11">
        <v>1</v>
      </c>
      <c r="H135" s="45" t="s">
        <v>393</v>
      </c>
    </row>
    <row r="136" spans="2:8" ht="15" customHeight="1">
      <c r="B136" s="345"/>
      <c r="C136" s="365"/>
      <c r="D136" s="366"/>
      <c r="E136" s="11" t="s">
        <v>392</v>
      </c>
      <c r="F136" s="11">
        <v>75</v>
      </c>
      <c r="G136" s="11">
        <v>1</v>
      </c>
      <c r="H136" s="45" t="s">
        <v>391</v>
      </c>
    </row>
    <row r="137" spans="2:8" ht="15" customHeight="1"/>
    <row r="138" spans="2:8" ht="15" customHeight="1"/>
    <row r="139" spans="2:8" ht="15" customHeight="1">
      <c r="B139" s="360" t="s">
        <v>394</v>
      </c>
      <c r="C139" s="360"/>
      <c r="D139" s="360"/>
      <c r="E139" s="360"/>
      <c r="F139" s="360"/>
    </row>
    <row r="140" spans="2:8" ht="15" customHeight="1">
      <c r="B140" s="343"/>
      <c r="C140" s="358" t="s">
        <v>352</v>
      </c>
      <c r="D140" s="358"/>
      <c r="E140" s="358" t="s">
        <v>366</v>
      </c>
      <c r="F140" s="358"/>
    </row>
    <row r="141" spans="2:8" ht="15" customHeight="1">
      <c r="B141" s="344"/>
      <c r="C141" s="11" t="s">
        <v>395</v>
      </c>
      <c r="D141" s="11" t="s">
        <v>396</v>
      </c>
      <c r="E141" s="11" t="s">
        <v>395</v>
      </c>
      <c r="F141" s="11" t="s">
        <v>396</v>
      </c>
    </row>
    <row r="142" spans="2:8" ht="15" customHeight="1">
      <c r="B142" s="345"/>
      <c r="C142" s="11">
        <v>138</v>
      </c>
      <c r="D142" s="11">
        <v>28</v>
      </c>
      <c r="E142" s="11">
        <v>138</v>
      </c>
      <c r="F142" s="11">
        <v>28</v>
      </c>
    </row>
    <row r="143" spans="2:8" ht="15" customHeight="1"/>
    <row r="144" spans="2:8" ht="15" customHeight="1"/>
    <row r="145" spans="2:4" ht="15" customHeight="1">
      <c r="B145" s="350" t="s">
        <v>397</v>
      </c>
      <c r="C145" s="350"/>
    </row>
    <row r="146" spans="2:4" ht="15" customHeight="1">
      <c r="B146" s="122">
        <v>800</v>
      </c>
      <c r="C146" s="102" t="s">
        <v>398</v>
      </c>
    </row>
    <row r="147" spans="2:4" ht="15" customHeight="1">
      <c r="B147" s="123">
        <v>5</v>
      </c>
      <c r="C147" s="102" t="s">
        <v>399</v>
      </c>
    </row>
    <row r="148" spans="2:4" ht="15" customHeight="1">
      <c r="B148" s="122">
        <v>1200</v>
      </c>
      <c r="C148" s="102" t="s">
        <v>400</v>
      </c>
    </row>
    <row r="149" spans="2:4" ht="15" customHeight="1"/>
    <row r="150" spans="2:4" ht="15" customHeight="1"/>
    <row r="151" spans="2:4" ht="15" customHeight="1">
      <c r="B151" s="356" t="s">
        <v>401</v>
      </c>
      <c r="C151" s="357"/>
    </row>
    <row r="152" spans="2:4" ht="15" customHeight="1">
      <c r="B152" s="72">
        <v>0.01</v>
      </c>
      <c r="C152" s="40" t="s">
        <v>402</v>
      </c>
      <c r="D152" s="1" t="s">
        <v>403</v>
      </c>
    </row>
    <row r="153" spans="2:4" ht="15" customHeight="1"/>
    <row r="154" spans="2:4" ht="15" customHeight="1"/>
    <row r="155" spans="2:4" ht="15" customHeight="1">
      <c r="B155" s="356" t="s">
        <v>404</v>
      </c>
      <c r="C155" s="357"/>
    </row>
    <row r="156" spans="2:4" ht="15" customHeight="1">
      <c r="B156" s="77">
        <v>0.08</v>
      </c>
      <c r="C156" s="40" t="s">
        <v>405</v>
      </c>
    </row>
    <row r="157" spans="2:4" ht="15" customHeight="1">
      <c r="B157" s="86">
        <v>0.3</v>
      </c>
      <c r="C157" s="40" t="s">
        <v>406</v>
      </c>
      <c r="D157" s="263" t="s">
        <v>407</v>
      </c>
    </row>
    <row r="158" spans="2:4" ht="15" customHeight="1"/>
    <row r="159" spans="2:4" ht="15" customHeight="1"/>
    <row r="160" spans="2:4" ht="15" customHeight="1">
      <c r="B160" s="351" t="s">
        <v>408</v>
      </c>
      <c r="C160" s="351"/>
    </row>
    <row r="161" spans="2:4" ht="15" customHeight="1">
      <c r="B161" s="129">
        <v>0</v>
      </c>
      <c r="C161" s="130" t="s">
        <v>409</v>
      </c>
      <c r="D161" s="1" t="s">
        <v>410</v>
      </c>
    </row>
    <row r="162" spans="2:4" ht="15" customHeight="1">
      <c r="B162" s="72">
        <v>-0.05</v>
      </c>
      <c r="C162" s="40" t="s">
        <v>411</v>
      </c>
      <c r="D162" s="1" t="s">
        <v>412</v>
      </c>
    </row>
    <row r="163" spans="2:4" ht="15" customHeight="1"/>
    <row r="164" spans="2:4" ht="15" customHeight="1"/>
    <row r="165" spans="2:4" ht="15" customHeight="1">
      <c r="B165" s="351" t="s">
        <v>413</v>
      </c>
      <c r="C165" s="351"/>
    </row>
    <row r="166" spans="2:4" ht="15" customHeight="1">
      <c r="B166" s="72">
        <v>0.5</v>
      </c>
      <c r="C166" s="40" t="s">
        <v>414</v>
      </c>
    </row>
    <row r="167" spans="2:4" ht="15" customHeight="1"/>
    <row r="168" spans="2:4" ht="15" customHeight="1"/>
    <row r="169" spans="2:4" ht="15" customHeight="1">
      <c r="B169" s="351" t="s">
        <v>415</v>
      </c>
      <c r="C169" s="351"/>
    </row>
    <row r="170" spans="2:4" ht="15" customHeight="1">
      <c r="B170" s="84">
        <v>4.0000000000000001E-3</v>
      </c>
      <c r="C170" s="40" t="s">
        <v>416</v>
      </c>
      <c r="D170" s="1" t="s">
        <v>417</v>
      </c>
    </row>
    <row r="171" spans="2:4" ht="15" customHeight="1">
      <c r="B171" s="72">
        <v>0</v>
      </c>
      <c r="C171" s="40" t="s">
        <v>418</v>
      </c>
    </row>
    <row r="172" spans="2:4" ht="15" customHeight="1"/>
    <row r="173" spans="2:4" ht="15" customHeight="1"/>
    <row r="174" spans="2:4" ht="15" customHeight="1">
      <c r="B174" s="356" t="s">
        <v>419</v>
      </c>
      <c r="C174" s="357"/>
    </row>
    <row r="175" spans="2:4" ht="15" customHeight="1">
      <c r="B175" s="72">
        <v>0.15</v>
      </c>
      <c r="C175" s="40" t="s">
        <v>420</v>
      </c>
    </row>
    <row r="176" spans="2:4" ht="15" customHeight="1">
      <c r="B176" s="72">
        <v>0.6</v>
      </c>
      <c r="C176" s="40" t="s">
        <v>247</v>
      </c>
    </row>
    <row r="177" spans="2:4" ht="15" customHeight="1"/>
    <row r="178" spans="2:4" ht="15" customHeight="1"/>
    <row r="179" spans="2:4" ht="15" customHeight="1">
      <c r="B179" s="359" t="s">
        <v>421</v>
      </c>
      <c r="C179" s="359"/>
    </row>
    <row r="180" spans="2:4" ht="15" customHeight="1">
      <c r="B180" s="11" t="s">
        <v>352</v>
      </c>
      <c r="C180" s="11" t="s">
        <v>366</v>
      </c>
    </row>
    <row r="181" spans="2:4" ht="15" customHeight="1">
      <c r="B181" s="45">
        <v>0.8</v>
      </c>
      <c r="C181" s="45">
        <v>0.85</v>
      </c>
      <c r="D181" s="9" t="s">
        <v>422</v>
      </c>
    </row>
    <row r="182" spans="2:4" ht="15" customHeight="1"/>
  </sheetData>
  <sheetProtection algorithmName="SHA-512" hashValue="VeQ2yiXhfsygW115XKMhh8M0Pv5zVjNd+kISwa2+urKt0f87Q1dc51PxqM/8bUTqN1odIT5LLl/X8hhRieTQHA==" saltValue="XzoZb3Yehunm2My0hSR2YA==" spinCount="100000" sheet="1" objects="1" scenarios="1"/>
  <mergeCells count="34">
    <mergeCell ref="B179:C179"/>
    <mergeCell ref="B75:F75"/>
    <mergeCell ref="B128:H128"/>
    <mergeCell ref="C132:D136"/>
    <mergeCell ref="B129:B136"/>
    <mergeCell ref="B139:F139"/>
    <mergeCell ref="C99:C100"/>
    <mergeCell ref="C106:C107"/>
    <mergeCell ref="C109:C110"/>
    <mergeCell ref="B99:B110"/>
    <mergeCell ref="B169:C169"/>
    <mergeCell ref="B165:C165"/>
    <mergeCell ref="B155:C155"/>
    <mergeCell ref="B174:C174"/>
    <mergeCell ref="B81:E81"/>
    <mergeCell ref="D113:F113"/>
    <mergeCell ref="B145:C145"/>
    <mergeCell ref="B160:C160"/>
    <mergeCell ref="B82:B83"/>
    <mergeCell ref="E129:H129"/>
    <mergeCell ref="B151:C151"/>
    <mergeCell ref="C129:D129"/>
    <mergeCell ref="B113:B125"/>
    <mergeCell ref="C140:D140"/>
    <mergeCell ref="E140:F140"/>
    <mergeCell ref="B140:B142"/>
    <mergeCell ref="B21:C22"/>
    <mergeCell ref="B50:B72"/>
    <mergeCell ref="B86:B96"/>
    <mergeCell ref="G113:I113"/>
    <mergeCell ref="B5:B7"/>
    <mergeCell ref="B16:B18"/>
    <mergeCell ref="B10:B13"/>
    <mergeCell ref="B25:B47"/>
  </mergeCells>
  <phoneticPr fontId="4" type="noConversion"/>
  <pageMargins left="0.7" right="0.7" top="0.75" bottom="0.75" header="0.3" footer="0.3"/>
  <pageSetup paperSize="9" orientation="portrait" horizontalDpi="360" verticalDpi="360" r:id="rId1"/>
  <headerFooter>
    <oddHeader>&amp;R&amp;"Calibri"&amp;10&amp;K317100Information Classification: PUBLIC&amp;1#</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BA3FB-3087-4B20-B433-079157F08EF7}">
  <sheetPr>
    <tabColor rgb="FF00FFCC"/>
  </sheetPr>
  <dimension ref="B2:F19"/>
  <sheetViews>
    <sheetView workbookViewId="0">
      <selection activeCell="E6" sqref="E6"/>
    </sheetView>
  </sheetViews>
  <sheetFormatPr defaultColWidth="9.09765625" defaultRowHeight="11.5"/>
  <cols>
    <col min="1" max="1" width="2.296875" style="1" customWidth="1"/>
    <col min="2" max="2" width="9.09765625" style="1" customWidth="1"/>
    <col min="3" max="3" width="34.59765625" style="1" customWidth="1"/>
    <col min="4" max="4" width="9.09765625" style="1"/>
    <col min="5" max="5" width="51.69921875" style="1" customWidth="1"/>
    <col min="6" max="16384" width="9.09765625" style="1"/>
  </cols>
  <sheetData>
    <row r="2" spans="2:6" ht="21">
      <c r="B2" s="189" t="s">
        <v>4</v>
      </c>
      <c r="C2" s="182"/>
      <c r="D2" s="182"/>
      <c r="E2" s="182"/>
      <c r="F2" s="182"/>
    </row>
    <row r="3" spans="2:6" ht="56.25" customHeight="1">
      <c r="B3" s="190"/>
      <c r="C3" s="183"/>
      <c r="D3" s="183"/>
      <c r="E3" s="183"/>
      <c r="F3" s="183"/>
    </row>
    <row r="4" spans="2:6" ht="21">
      <c r="B4" s="191" t="s">
        <v>5</v>
      </c>
      <c r="C4" s="192"/>
      <c r="D4" s="192"/>
      <c r="E4" s="192"/>
      <c r="F4" s="193"/>
    </row>
    <row r="5" spans="2:6" ht="14">
      <c r="B5" s="194"/>
      <c r="C5" s="183"/>
      <c r="D5" s="183"/>
      <c r="E5" s="183"/>
      <c r="F5" s="195"/>
    </row>
    <row r="6" spans="2:6" ht="14.5">
      <c r="B6" s="196" t="s">
        <v>6</v>
      </c>
      <c r="C6" s="197"/>
      <c r="D6" s="198"/>
      <c r="E6" s="199"/>
      <c r="F6" s="200"/>
    </row>
    <row r="7" spans="2:6" ht="14.5">
      <c r="B7" s="196" t="s">
        <v>7</v>
      </c>
      <c r="C7" s="197"/>
      <c r="D7" s="198"/>
      <c r="E7" s="199"/>
      <c r="F7" s="200"/>
    </row>
    <row r="8" spans="2:6" ht="14.5">
      <c r="B8" s="196" t="s">
        <v>8</v>
      </c>
      <c r="C8" s="197"/>
      <c r="D8" s="198"/>
      <c r="E8" s="201"/>
      <c r="F8" s="200"/>
    </row>
    <row r="9" spans="2:6" ht="14.5">
      <c r="B9" s="196"/>
      <c r="C9" s="197"/>
      <c r="D9" s="198"/>
      <c r="E9" s="202"/>
      <c r="F9" s="200"/>
    </row>
    <row r="10" spans="2:6" ht="14.5">
      <c r="B10" s="196" t="s">
        <v>9</v>
      </c>
      <c r="C10" s="197"/>
      <c r="D10" s="198"/>
      <c r="E10" s="199"/>
      <c r="F10" s="200"/>
    </row>
    <row r="11" spans="2:6" ht="14.5">
      <c r="B11" s="196" t="s">
        <v>10</v>
      </c>
      <c r="C11" s="197"/>
      <c r="D11" s="198"/>
      <c r="E11" s="203"/>
      <c r="F11" s="200"/>
    </row>
    <row r="12" spans="2:6" ht="14.5">
      <c r="B12" s="196" t="s">
        <v>11</v>
      </c>
      <c r="C12" s="197"/>
      <c r="D12" s="198"/>
      <c r="E12" s="204"/>
      <c r="F12" s="200"/>
    </row>
    <row r="13" spans="2:6" ht="14.5">
      <c r="B13" s="216"/>
      <c r="C13" s="217"/>
      <c r="D13" s="205"/>
      <c r="E13" s="205"/>
      <c r="F13" s="206"/>
    </row>
    <row r="14" spans="2:6" ht="14.5">
      <c r="B14" s="187"/>
      <c r="C14" s="187"/>
      <c r="D14" s="183"/>
      <c r="E14" s="183"/>
      <c r="F14" s="183"/>
    </row>
    <row r="15" spans="2:6" ht="14.5">
      <c r="B15" s="218" t="s">
        <v>12</v>
      </c>
      <c r="C15" s="219"/>
      <c r="D15" s="207"/>
      <c r="E15" s="207"/>
      <c r="F15" s="208"/>
    </row>
    <row r="16" spans="2:6" ht="14.5">
      <c r="B16" s="220" t="s">
        <v>13</v>
      </c>
      <c r="C16" s="187"/>
      <c r="D16" s="183"/>
      <c r="E16" s="209"/>
      <c r="F16" s="210"/>
    </row>
    <row r="17" spans="2:6" ht="14.5">
      <c r="B17" s="220" t="s">
        <v>14</v>
      </c>
      <c r="C17" s="187"/>
      <c r="D17" s="183"/>
      <c r="E17" s="211"/>
      <c r="F17" s="210"/>
    </row>
    <row r="18" spans="2:6" ht="14.5">
      <c r="B18" s="220" t="s">
        <v>15</v>
      </c>
      <c r="C18" s="187"/>
      <c r="D18" s="183"/>
      <c r="E18" s="212">
        <f>IF(E17 &lt;&gt;"", E17*0.1,E17)</f>
        <v>0</v>
      </c>
      <c r="F18" s="210"/>
    </row>
    <row r="19" spans="2:6" ht="14">
      <c r="B19" s="213"/>
      <c r="C19" s="214"/>
      <c r="D19" s="214"/>
      <c r="E19" s="214"/>
      <c r="F19" s="215"/>
    </row>
  </sheetData>
  <sheetProtection algorithmName="SHA-512" hashValue="lwqVoh0L3NUMzuzr0Kt7SIH7fqQk2SC/ksk6WHJedjYxtGqp5hYzP//jAw1evKJdlwhD6Khlk9dBn13/VtNBfg==" saltValue="QEF+L9u8FIfBD7blhNuPlg==" spinCount="100000" sheet="1" objects="1" scenarios="1" selectLockedCells="1"/>
  <dataValidations count="4">
    <dataValidation type="decimal" operator="greaterThanOrEqual" allowBlank="1" showInputMessage="1" showErrorMessage="1" sqref="E18" xr:uid="{4CCF2673-6BD0-4FCC-B14B-266410973D6D}">
      <formula1>0</formula1>
    </dataValidation>
    <dataValidation type="whole" operator="greaterThan" showInputMessage="1" showErrorMessage="1" errorTitle="Data Type Error" error="Number of homes should be a whole number greater than zero" sqref="E8" xr:uid="{47146656-7709-4117-B26B-2F396B99B34B}">
      <formula1>0</formula1>
    </dataValidation>
    <dataValidation type="textLength" operator="equal" allowBlank="1" showInputMessage="1" showErrorMessage="1" errorTitle="Invalid Reference" error="Please enter a valid permission reference (e.g. PA23/12345)" sqref="E16" xr:uid="{18839738-5645-4B08-9E87-3383D749F8C3}">
      <formula1>10</formula1>
    </dataValidation>
    <dataValidation type="decimal" operator="greaterThanOrEqual" allowBlank="1" showInputMessage="1" showErrorMessage="1" error="Must be number greater than or equal to zero" sqref="E17" xr:uid="{344F955E-78FE-45DA-B6D8-B1AF07A2EF8F}">
      <formula1>0</formula1>
    </dataValidation>
  </dataValidations>
  <pageMargins left="0.7" right="0.7" top="0.75" bottom="0.75" header="0.3" footer="0.3"/>
  <pageSetup paperSize="9" orientation="portrait" verticalDpi="1200" r:id="rId1"/>
  <headerFooter>
    <oddHeader>&amp;R&amp;"Calibri"&amp;10&amp;K317100Information Classification: PUBLIC&amp;1#</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3D1BA-3166-4321-AED0-10FD81BB2E4C}">
  <sheetPr codeName="Sheet1">
    <tabColor rgb="FF00FFCC"/>
  </sheetPr>
  <dimension ref="A2:BJ125"/>
  <sheetViews>
    <sheetView zoomScaleNormal="100" workbookViewId="0">
      <pane ySplit="12" topLeftCell="A16" activePane="bottomLeft" state="frozen"/>
      <selection activeCell="E6" sqref="E6"/>
      <selection pane="bottomLeft" activeCell="C6" sqref="C6:E6"/>
    </sheetView>
  </sheetViews>
  <sheetFormatPr defaultColWidth="9" defaultRowHeight="12"/>
  <cols>
    <col min="1" max="1" width="10.3984375" style="1" customWidth="1"/>
    <col min="2" max="5" width="13.59765625" style="1" customWidth="1"/>
    <col min="6" max="6" width="4" style="1" customWidth="1"/>
    <col min="7" max="7" width="10.59765625" style="1" customWidth="1"/>
    <col min="8" max="8" width="40.59765625" style="26" customWidth="1"/>
    <col min="9" max="9" width="14.59765625" style="3" customWidth="1"/>
    <col min="10" max="11" width="10.59765625" style="3" customWidth="1"/>
    <col min="12" max="12" width="10.59765625" style="1" customWidth="1"/>
    <col min="13" max="13" width="16.59765625" style="1" customWidth="1"/>
    <col min="14" max="14" width="1" style="1" customWidth="1"/>
    <col min="15" max="15" width="14.59765625" style="1" customWidth="1"/>
    <col min="16" max="16" width="12.59765625" style="1" customWidth="1"/>
    <col min="17" max="17" width="16.59765625" style="1" customWidth="1"/>
    <col min="18" max="18" width="20.59765625" style="1" customWidth="1"/>
    <col min="19" max="19" width="12.59765625" style="1" customWidth="1"/>
    <col min="20" max="21" width="10.59765625" style="1" customWidth="1"/>
    <col min="22" max="33" width="10" style="1" bestFit="1" customWidth="1"/>
    <col min="34" max="34" width="1" style="1" customWidth="1"/>
    <col min="35" max="35" width="28.59765625" style="1" customWidth="1"/>
    <col min="36" max="36" width="12.59765625" style="1" customWidth="1"/>
    <col min="37" max="37" width="28.59765625" style="1" customWidth="1"/>
    <col min="38" max="39" width="14.59765625" style="1" customWidth="1"/>
    <col min="40" max="40" width="28.59765625" style="1" customWidth="1"/>
    <col min="41" max="42" width="12.59765625" style="1" customWidth="1"/>
    <col min="43" max="43" width="12.59765625" style="2" customWidth="1"/>
    <col min="44" max="44" width="12.59765625" style="1" customWidth="1"/>
    <col min="45" max="45" width="1" style="1" customWidth="1"/>
    <col min="46" max="46" width="24.59765625" style="2" customWidth="1"/>
    <col min="47" max="47" width="1" style="1" customWidth="1"/>
    <col min="48" max="56" width="9" style="60" customWidth="1"/>
    <col min="57" max="57" width="9.59765625" style="60" customWidth="1"/>
    <col min="58" max="58" width="9" style="60" customWidth="1"/>
    <col min="59" max="59" width="9.296875" style="60" customWidth="1"/>
    <col min="60" max="61" width="10.59765625" style="1" customWidth="1"/>
    <col min="62" max="16384" width="9" style="1"/>
  </cols>
  <sheetData>
    <row r="2" spans="1:62" s="184" customFormat="1" ht="33" customHeight="1">
      <c r="A2" s="184" t="s">
        <v>16</v>
      </c>
      <c r="B2" s="291" t="s">
        <v>17</v>
      </c>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c r="AO2" s="291"/>
      <c r="AP2" s="291"/>
      <c r="AQ2" s="291"/>
      <c r="AR2" s="291"/>
      <c r="AS2" s="291"/>
      <c r="AT2" s="291"/>
      <c r="AU2" s="291"/>
      <c r="AV2" s="291"/>
      <c r="AW2" s="291"/>
      <c r="AX2" s="291"/>
      <c r="AY2" s="291"/>
      <c r="AZ2" s="291"/>
      <c r="BA2" s="291"/>
      <c r="BB2" s="291"/>
      <c r="BC2" s="291"/>
      <c r="BD2" s="291"/>
      <c r="BE2" s="291"/>
      <c r="BF2" s="291"/>
      <c r="BG2" s="291"/>
    </row>
    <row r="3" spans="1:62">
      <c r="A3" s="1" t="s">
        <v>16</v>
      </c>
    </row>
    <row r="4" spans="1:62" ht="60" customHeight="1">
      <c r="H4"/>
      <c r="N4" s="92"/>
    </row>
    <row r="5" spans="1:62" ht="19.899999999999999" customHeight="1" thickBot="1">
      <c r="B5" s="372" t="s">
        <v>18</v>
      </c>
      <c r="E5" s="3"/>
      <c r="F5" s="3"/>
      <c r="G5" s="3"/>
      <c r="H5" s="300"/>
      <c r="I5" s="301"/>
      <c r="J5" s="301"/>
      <c r="K5" s="301"/>
      <c r="L5" s="301"/>
      <c r="M5" s="301"/>
      <c r="N5" s="301"/>
      <c r="O5" s="301"/>
      <c r="P5" s="301"/>
      <c r="Q5" s="301"/>
      <c r="R5" s="301"/>
      <c r="S5" s="301"/>
    </row>
    <row r="6" spans="1:62" ht="28.9" customHeight="1" thickTop="1">
      <c r="B6" s="247" t="s">
        <v>19</v>
      </c>
      <c r="C6" s="299" t="s">
        <v>20</v>
      </c>
      <c r="D6" s="299"/>
      <c r="E6" s="299"/>
      <c r="G6" s="292" t="s">
        <v>21</v>
      </c>
      <c r="H6" s="293"/>
      <c r="I6" s="293"/>
      <c r="J6" s="293"/>
      <c r="K6" s="293"/>
      <c r="L6" s="293"/>
      <c r="M6" s="294"/>
      <c r="N6" s="184"/>
      <c r="O6" s="295" t="s">
        <v>22</v>
      </c>
      <c r="P6" s="296"/>
      <c r="Q6" s="296"/>
      <c r="R6" s="296"/>
      <c r="S6" s="296"/>
      <c r="T6" s="296"/>
      <c r="U6" s="296"/>
      <c r="V6" s="296"/>
      <c r="W6" s="296"/>
      <c r="X6" s="296"/>
      <c r="Y6" s="296"/>
      <c r="Z6" s="296"/>
      <c r="AA6" s="296"/>
      <c r="AB6" s="296"/>
      <c r="AC6" s="296"/>
      <c r="AD6" s="296"/>
      <c r="AE6" s="296"/>
      <c r="AF6" s="296"/>
      <c r="AG6" s="297"/>
      <c r="AH6" s="184"/>
      <c r="AI6" s="298" t="s">
        <v>22</v>
      </c>
      <c r="AJ6" s="296"/>
      <c r="AK6" s="296"/>
      <c r="AL6" s="296"/>
      <c r="AM6" s="296"/>
      <c r="AN6" s="296"/>
      <c r="AO6" s="296"/>
      <c r="AP6" s="296"/>
      <c r="AQ6" s="296"/>
      <c r="AR6" s="296"/>
      <c r="AS6" s="296"/>
      <c r="AT6" s="297"/>
      <c r="AU6" s="184"/>
      <c r="AV6" s="298" t="s">
        <v>23</v>
      </c>
      <c r="AW6" s="296"/>
      <c r="AX6" s="296"/>
      <c r="AY6" s="296"/>
      <c r="AZ6" s="296"/>
      <c r="BA6" s="296"/>
      <c r="BB6" s="296"/>
      <c r="BC6" s="296"/>
      <c r="BD6" s="296"/>
      <c r="BE6" s="296"/>
      <c r="BF6" s="296"/>
      <c r="BG6" s="297"/>
    </row>
    <row r="7" spans="1:62" ht="19.899999999999999" customHeight="1">
      <c r="B7" s="125" t="str">
        <f>IF(VLOOKUP(C6,Data!C26:Q47,15,FALSE)="NO","CAUTION! Tool not validated for this climate zone!","")</f>
        <v/>
      </c>
      <c r="C7" s="124"/>
      <c r="D7" s="124"/>
      <c r="E7" s="124"/>
      <c r="Q7" s="1" t="s">
        <v>24</v>
      </c>
      <c r="AV7" s="1"/>
      <c r="AW7" s="1"/>
      <c r="AX7" s="1"/>
      <c r="AY7" s="1"/>
      <c r="AZ7" s="1"/>
      <c r="BA7" s="1"/>
      <c r="BB7" s="1"/>
      <c r="BC7" s="1"/>
      <c r="BD7" s="1"/>
      <c r="BE7" s="1"/>
      <c r="BF7" s="1"/>
      <c r="BG7" s="1"/>
    </row>
    <row r="8" spans="1:62" s="76" customFormat="1" ht="19.899999999999999" customHeight="1">
      <c r="B8" s="373" t="s">
        <v>25</v>
      </c>
      <c r="C8" s="268"/>
      <c r="D8" s="268"/>
      <c r="E8" s="269"/>
      <c r="G8" s="374" t="s">
        <v>26</v>
      </c>
      <c r="H8" s="276"/>
      <c r="I8" s="276"/>
      <c r="J8" s="276"/>
      <c r="K8" s="276"/>
      <c r="L8" s="276"/>
      <c r="M8" s="277"/>
      <c r="O8" s="375" t="s">
        <v>27</v>
      </c>
      <c r="P8" s="280"/>
      <c r="Q8" s="280"/>
      <c r="R8" s="280"/>
      <c r="S8" s="280"/>
      <c r="T8" s="280"/>
      <c r="U8" s="280"/>
      <c r="V8" s="280"/>
      <c r="W8" s="280"/>
      <c r="X8" s="280"/>
      <c r="Y8" s="280"/>
      <c r="Z8" s="280"/>
      <c r="AA8" s="280"/>
      <c r="AB8" s="280"/>
      <c r="AC8" s="280"/>
      <c r="AD8" s="280"/>
      <c r="AE8" s="280"/>
      <c r="AF8" s="280"/>
      <c r="AG8" s="281"/>
      <c r="AI8" s="376" t="s">
        <v>28</v>
      </c>
      <c r="AJ8" s="282"/>
      <c r="AK8" s="282"/>
      <c r="AL8" s="282"/>
      <c r="AM8" s="282"/>
      <c r="AN8" s="282"/>
      <c r="AO8" s="282"/>
      <c r="AP8" s="282"/>
      <c r="AQ8" s="282"/>
      <c r="AR8" s="283"/>
      <c r="AT8" s="377" t="s">
        <v>29</v>
      </c>
      <c r="AV8" s="378" t="s">
        <v>30</v>
      </c>
      <c r="AW8" s="278"/>
      <c r="AX8" s="278"/>
      <c r="AY8" s="278"/>
      <c r="AZ8" s="278"/>
      <c r="BA8" s="278"/>
      <c r="BB8" s="278"/>
      <c r="BC8" s="278"/>
      <c r="BD8" s="278"/>
      <c r="BE8" s="278"/>
      <c r="BF8" s="278"/>
      <c r="BG8" s="279"/>
    </row>
    <row r="9" spans="1:62" s="5" customFormat="1" ht="40.15" customHeight="1">
      <c r="B9" s="35" t="s">
        <v>31</v>
      </c>
      <c r="C9" s="35" t="s">
        <v>32</v>
      </c>
      <c r="D9" s="35" t="s">
        <v>33</v>
      </c>
      <c r="E9" s="35" t="s">
        <v>34</v>
      </c>
      <c r="G9" s="35" t="s">
        <v>35</v>
      </c>
      <c r="H9" s="35" t="s">
        <v>36</v>
      </c>
      <c r="I9" s="35" t="s">
        <v>37</v>
      </c>
      <c r="J9" s="35" t="s">
        <v>38</v>
      </c>
      <c r="K9" s="35" t="s">
        <v>39</v>
      </c>
      <c r="L9" s="35" t="s">
        <v>40</v>
      </c>
      <c r="M9" s="35" t="s">
        <v>41</v>
      </c>
      <c r="N9" s="53"/>
      <c r="O9" s="35" t="s">
        <v>42</v>
      </c>
      <c r="P9" s="35" t="s">
        <v>43</v>
      </c>
      <c r="Q9" s="35" t="s">
        <v>44</v>
      </c>
      <c r="R9" s="35" t="s">
        <v>45</v>
      </c>
      <c r="S9" s="35" t="s">
        <v>46</v>
      </c>
      <c r="T9" s="35" t="s">
        <v>47</v>
      </c>
      <c r="U9" s="61" t="s">
        <v>48</v>
      </c>
      <c r="V9" s="286" t="s">
        <v>49</v>
      </c>
      <c r="W9" s="286"/>
      <c r="X9" s="286"/>
      <c r="Y9" s="286"/>
      <c r="Z9" s="286"/>
      <c r="AA9" s="286"/>
      <c r="AB9" s="286"/>
      <c r="AC9" s="286"/>
      <c r="AD9" s="286"/>
      <c r="AE9" s="286"/>
      <c r="AF9" s="286"/>
      <c r="AG9" s="286"/>
      <c r="AH9" s="62"/>
      <c r="AI9" s="35" t="s">
        <v>50</v>
      </c>
      <c r="AJ9" s="61" t="s">
        <v>51</v>
      </c>
      <c r="AK9" s="35" t="s">
        <v>50</v>
      </c>
      <c r="AL9" s="61" t="s">
        <v>51</v>
      </c>
      <c r="AM9" s="61" t="s">
        <v>52</v>
      </c>
      <c r="AN9" s="35" t="s">
        <v>53</v>
      </c>
      <c r="AO9" s="61" t="s">
        <v>54</v>
      </c>
      <c r="AP9" s="35" t="s">
        <v>55</v>
      </c>
      <c r="AQ9" s="61" t="s">
        <v>56</v>
      </c>
      <c r="AR9" s="61" t="s">
        <v>57</v>
      </c>
      <c r="AS9" s="62"/>
      <c r="AT9" s="61" t="s">
        <v>58</v>
      </c>
      <c r="AU9" s="53"/>
      <c r="AV9" s="284" t="s">
        <v>59</v>
      </c>
      <c r="AW9" s="284"/>
      <c r="AX9" s="284"/>
      <c r="AY9" s="284"/>
      <c r="AZ9" s="284"/>
      <c r="BA9" s="284"/>
      <c r="BB9" s="284"/>
      <c r="BC9" s="284"/>
      <c r="BD9" s="284"/>
      <c r="BE9" s="284"/>
      <c r="BF9" s="284"/>
      <c r="BG9" s="284"/>
    </row>
    <row r="10" spans="1:62" s="3" customFormat="1" ht="19.899999999999999" customHeight="1">
      <c r="B10" s="14" t="s">
        <v>60</v>
      </c>
      <c r="C10" s="14" t="s">
        <v>61</v>
      </c>
      <c r="D10" s="19" t="s">
        <v>62</v>
      </c>
      <c r="E10" s="14" t="s">
        <v>63</v>
      </c>
      <c r="G10" s="16"/>
      <c r="H10" s="16"/>
      <c r="I10" s="19"/>
      <c r="J10" s="19"/>
      <c r="K10" s="19" t="s">
        <v>64</v>
      </c>
      <c r="L10" s="19" t="s">
        <v>65</v>
      </c>
      <c r="M10" s="14"/>
      <c r="N10" s="33"/>
      <c r="O10" s="19" t="s">
        <v>66</v>
      </c>
      <c r="P10" s="19" t="s">
        <v>64</v>
      </c>
      <c r="Q10" s="19" t="s">
        <v>64</v>
      </c>
      <c r="R10" s="19"/>
      <c r="S10" s="19" t="s">
        <v>67</v>
      </c>
      <c r="T10" s="14" t="s">
        <v>68</v>
      </c>
      <c r="U10" s="14" t="s">
        <v>69</v>
      </c>
      <c r="V10" s="287" t="s">
        <v>70</v>
      </c>
      <c r="W10" s="287"/>
      <c r="X10" s="287"/>
      <c r="Y10" s="287"/>
      <c r="Z10" s="287"/>
      <c r="AA10" s="287"/>
      <c r="AB10" s="287"/>
      <c r="AC10" s="287"/>
      <c r="AD10" s="287"/>
      <c r="AE10" s="287"/>
      <c r="AF10" s="287"/>
      <c r="AG10" s="287"/>
      <c r="AH10" s="33"/>
      <c r="AI10" s="270" t="s">
        <v>71</v>
      </c>
      <c r="AJ10" s="272"/>
      <c r="AK10" s="288" t="s">
        <v>72</v>
      </c>
      <c r="AL10" s="289"/>
      <c r="AM10" s="290"/>
      <c r="AN10" s="14"/>
      <c r="AO10" s="19"/>
      <c r="AP10" s="14" t="s">
        <v>73</v>
      </c>
      <c r="AQ10" s="19" t="s">
        <v>63</v>
      </c>
      <c r="AR10" s="14" t="s">
        <v>74</v>
      </c>
      <c r="AS10" s="33"/>
      <c r="AT10" s="19" t="s">
        <v>63</v>
      </c>
      <c r="AU10" s="33"/>
      <c r="AV10" s="285" t="s">
        <v>75</v>
      </c>
      <c r="AW10" s="285"/>
      <c r="AX10" s="285"/>
      <c r="AY10" s="285"/>
      <c r="AZ10" s="285"/>
      <c r="BA10" s="285"/>
      <c r="BB10" s="285"/>
      <c r="BC10" s="285"/>
      <c r="BD10" s="285"/>
      <c r="BE10" s="285"/>
      <c r="BF10" s="285"/>
      <c r="BG10" s="285"/>
    </row>
    <row r="11" spans="1:62" s="2" customFormat="1" ht="19.899999999999999" customHeight="1">
      <c r="B11" s="270" t="s">
        <v>76</v>
      </c>
      <c r="C11" s="271"/>
      <c r="D11" s="271"/>
      <c r="E11" s="272"/>
      <c r="G11" s="273" t="s">
        <v>77</v>
      </c>
      <c r="H11" s="274"/>
      <c r="I11" s="274"/>
      <c r="J11" s="275"/>
      <c r="K11" s="248" t="s">
        <v>78</v>
      </c>
      <c r="L11" s="248" t="s">
        <v>79</v>
      </c>
      <c r="M11" s="248"/>
      <c r="N11" s="249"/>
      <c r="O11" s="248" t="s">
        <v>80</v>
      </c>
      <c r="P11" s="248" t="s">
        <v>81</v>
      </c>
      <c r="Q11" s="14" t="s">
        <v>82</v>
      </c>
      <c r="R11" s="248"/>
      <c r="S11" s="248" t="s">
        <v>83</v>
      </c>
      <c r="T11" s="248" t="s">
        <v>84</v>
      </c>
      <c r="U11" s="248" t="s">
        <v>85</v>
      </c>
      <c r="V11" s="287" t="s">
        <v>86</v>
      </c>
      <c r="W11" s="287"/>
      <c r="X11" s="287"/>
      <c r="Y11" s="287"/>
      <c r="Z11" s="287"/>
      <c r="AA11" s="287"/>
      <c r="AB11" s="287"/>
      <c r="AC11" s="287"/>
      <c r="AD11" s="287"/>
      <c r="AE11" s="287"/>
      <c r="AF11" s="287"/>
      <c r="AG11" s="287"/>
      <c r="AH11" s="33"/>
      <c r="AI11" s="248"/>
      <c r="AJ11" s="248" t="s">
        <v>87</v>
      </c>
      <c r="AK11" s="248"/>
      <c r="AL11" s="14" t="s">
        <v>88</v>
      </c>
      <c r="AM11" s="14" t="s">
        <v>89</v>
      </c>
      <c r="AN11" s="248"/>
      <c r="AO11" s="248" t="s">
        <v>90</v>
      </c>
      <c r="AP11" s="14" t="s">
        <v>91</v>
      </c>
      <c r="AQ11" s="248" t="s">
        <v>92</v>
      </c>
      <c r="AR11" s="248"/>
      <c r="AS11" s="33"/>
      <c r="AT11" s="14" t="s">
        <v>93</v>
      </c>
      <c r="AU11" s="33"/>
      <c r="AV11" s="285" t="s">
        <v>94</v>
      </c>
      <c r="AW11" s="285"/>
      <c r="AX11" s="285"/>
      <c r="AY11" s="285"/>
      <c r="AZ11" s="285"/>
      <c r="BA11" s="285"/>
      <c r="BB11" s="285"/>
      <c r="BC11" s="285"/>
      <c r="BD11" s="285"/>
      <c r="BE11" s="285"/>
      <c r="BF11" s="285"/>
      <c r="BG11" s="285"/>
    </row>
    <row r="12" spans="1:62" ht="19.899999999999999" customHeight="1" thickBot="1">
      <c r="B12" s="110" t="str">
        <f>"&lt;"&amp;Data!D5</f>
        <v>&lt;30</v>
      </c>
      <c r="C12" s="110" t="str">
        <f>"&lt;"&amp;Data!D6</f>
        <v>&lt;40</v>
      </c>
      <c r="D12" s="225">
        <f>Data!D7</f>
        <v>1</v>
      </c>
      <c r="E12" s="48">
        <v>0</v>
      </c>
      <c r="G12" s="132"/>
      <c r="H12" s="131"/>
      <c r="I12" s="54"/>
      <c r="J12" s="49"/>
      <c r="K12" s="55"/>
      <c r="L12" s="55"/>
      <c r="M12" s="49"/>
      <c r="N12" s="34"/>
      <c r="O12" s="55"/>
      <c r="P12" s="55"/>
      <c r="Q12" s="55"/>
      <c r="R12" s="49"/>
      <c r="S12" s="49"/>
      <c r="T12" s="49"/>
      <c r="U12" s="55"/>
      <c r="V12" s="21" t="s">
        <v>95</v>
      </c>
      <c r="W12" s="21" t="s">
        <v>96</v>
      </c>
      <c r="X12" s="13" t="s">
        <v>97</v>
      </c>
      <c r="Y12" s="13" t="s">
        <v>98</v>
      </c>
      <c r="Z12" s="13" t="s">
        <v>99</v>
      </c>
      <c r="AA12" s="13" t="s">
        <v>100</v>
      </c>
      <c r="AB12" s="13" t="s">
        <v>101</v>
      </c>
      <c r="AC12" s="13" t="s">
        <v>102</v>
      </c>
      <c r="AD12" s="13" t="s">
        <v>103</v>
      </c>
      <c r="AE12" s="13" t="s">
        <v>104</v>
      </c>
      <c r="AF12" s="13" t="s">
        <v>105</v>
      </c>
      <c r="AG12" s="13" t="s">
        <v>106</v>
      </c>
      <c r="AH12" s="34"/>
      <c r="AI12" s="49"/>
      <c r="AJ12" s="55"/>
      <c r="AK12" s="55"/>
      <c r="AL12" s="55"/>
      <c r="AM12" s="55"/>
      <c r="AN12" s="49"/>
      <c r="AO12" s="56"/>
      <c r="AP12" s="49"/>
      <c r="AQ12" s="55"/>
      <c r="AR12" s="49"/>
      <c r="AS12" s="34"/>
      <c r="AT12" s="57"/>
      <c r="AU12" s="34"/>
      <c r="AV12" s="73" t="s">
        <v>95</v>
      </c>
      <c r="AW12" s="73" t="s">
        <v>96</v>
      </c>
      <c r="AX12" s="74" t="s">
        <v>97</v>
      </c>
      <c r="AY12" s="74" t="s">
        <v>98</v>
      </c>
      <c r="AZ12" s="74" t="s">
        <v>99</v>
      </c>
      <c r="BA12" s="74" t="s">
        <v>100</v>
      </c>
      <c r="BB12" s="74" t="s">
        <v>101</v>
      </c>
      <c r="BC12" s="74" t="s">
        <v>102</v>
      </c>
      <c r="BD12" s="74" t="s">
        <v>103</v>
      </c>
      <c r="BE12" s="74" t="s">
        <v>104</v>
      </c>
      <c r="BF12" s="74" t="s">
        <v>105</v>
      </c>
      <c r="BG12" s="74" t="s">
        <v>106</v>
      </c>
    </row>
    <row r="13" spans="1:62" s="221" customFormat="1" ht="19.899999999999999" customHeight="1" thickBot="1">
      <c r="A13" s="221" t="s">
        <v>107</v>
      </c>
      <c r="B13" s="226">
        <f>IF($H13="","",('Total Energy'!C8/('3 INPUT SAP DATA'!K13*(1-Data!$B$156))))</f>
        <v>29.419038930112162</v>
      </c>
      <c r="C13" s="227">
        <f>IF($H13="","",('Total Energy'!N8/K13))</f>
        <v>33.383673106898343</v>
      </c>
      <c r="D13" s="228">
        <f>IF($H13="","",'Solar Generation'!D9/'Total Energy'!N8)</f>
        <v>1.0790979059796222</v>
      </c>
      <c r="E13" s="229">
        <f>IF($H13="","",MAX(,0,'Total Energy'!N8-'Solar Generation'!D9)*G13)</f>
        <v>0</v>
      </c>
      <c r="G13" s="230">
        <v>1</v>
      </c>
      <c r="H13" s="231" t="s">
        <v>108</v>
      </c>
      <c r="I13" s="232">
        <v>3</v>
      </c>
      <c r="J13" s="232">
        <v>2</v>
      </c>
      <c r="K13" s="232">
        <v>93.2</v>
      </c>
      <c r="L13" s="233">
        <f t="shared" ref="L13" si="0">46.6*2.4+46.6*2.65</f>
        <v>235.32999999999998</v>
      </c>
      <c r="M13" s="234" t="s">
        <v>109</v>
      </c>
      <c r="N13" s="222"/>
      <c r="O13" s="235">
        <v>1</v>
      </c>
      <c r="P13" s="236">
        <v>193.35</v>
      </c>
      <c r="Q13" s="236">
        <v>38.630000000000003</v>
      </c>
      <c r="R13" s="237" t="s">
        <v>110</v>
      </c>
      <c r="S13" s="238">
        <v>0.79200000000000004</v>
      </c>
      <c r="T13" s="236">
        <v>123.7945</v>
      </c>
      <c r="U13" s="239">
        <v>55.6462</v>
      </c>
      <c r="V13" s="236">
        <v>91.068799999999996</v>
      </c>
      <c r="W13" s="236">
        <v>139.12100000000001</v>
      </c>
      <c r="X13" s="236">
        <v>202.78280000000001</v>
      </c>
      <c r="Y13" s="236">
        <v>284.59109999999998</v>
      </c>
      <c r="Z13" s="236">
        <v>322.358</v>
      </c>
      <c r="AA13" s="236">
        <v>357.13299999999998</v>
      </c>
      <c r="AB13" s="236">
        <v>307.39789999999999</v>
      </c>
      <c r="AC13" s="236">
        <v>286.5498</v>
      </c>
      <c r="AD13" s="236">
        <v>238.04490000000001</v>
      </c>
      <c r="AE13" s="236">
        <v>162.0266</v>
      </c>
      <c r="AF13" s="236">
        <v>106.31570000000001</v>
      </c>
      <c r="AG13" s="240">
        <v>76.888800000000003</v>
      </c>
      <c r="AH13" s="224"/>
      <c r="AI13" s="241" t="s">
        <v>111</v>
      </c>
      <c r="AJ13" s="242">
        <v>3.1099540000000001</v>
      </c>
      <c r="AK13" s="243"/>
      <c r="AL13" s="242"/>
      <c r="AM13" s="242"/>
      <c r="AN13" s="243" t="s">
        <v>111</v>
      </c>
      <c r="AO13" s="242">
        <v>1.885224</v>
      </c>
      <c r="AP13" s="243">
        <v>1.4</v>
      </c>
      <c r="AQ13" s="244">
        <v>189.48769999999999</v>
      </c>
      <c r="AR13" s="245">
        <v>100</v>
      </c>
      <c r="AS13" s="224"/>
      <c r="AT13" s="246">
        <v>-3159.9625999999998</v>
      </c>
      <c r="AU13" s="222"/>
      <c r="AV13" s="223"/>
      <c r="AW13" s="223"/>
      <c r="AX13" s="223"/>
      <c r="AY13" s="223"/>
      <c r="AZ13" s="223"/>
      <c r="BA13" s="223"/>
      <c r="BB13" s="223"/>
      <c r="BC13" s="223"/>
      <c r="BD13" s="223"/>
      <c r="BE13" s="223"/>
      <c r="BF13" s="223"/>
      <c r="BG13" s="223"/>
    </row>
    <row r="14" spans="1:62" s="3" customFormat="1" ht="19.899999999999999" customHeight="1">
      <c r="B14" s="250" t="str">
        <f>IF($H14="","",('Total Energy'!C9/('3 INPUT SAP DATA'!K14*(1-Data!$B$156))))</f>
        <v/>
      </c>
      <c r="C14" s="250" t="str">
        <f>IF($H14="","",('Total Energy'!N9/K14))</f>
        <v/>
      </c>
      <c r="D14" s="251" t="str">
        <f>IF($H14="","",'Solar Generation'!D10/'Total Energy'!N9)</f>
        <v/>
      </c>
      <c r="E14" s="252" t="str">
        <f>IF($H14="","",MAX(,0,'Total Energy'!N9-'Solar Generation'!D10)*G14)</f>
        <v/>
      </c>
      <c r="G14" s="133"/>
      <c r="H14" s="134"/>
      <c r="I14" s="133"/>
      <c r="J14" s="133"/>
      <c r="K14" s="133"/>
      <c r="L14" s="157"/>
      <c r="M14" s="133"/>
      <c r="N14" s="135"/>
      <c r="O14" s="136"/>
      <c r="P14" s="150"/>
      <c r="Q14" s="150"/>
      <c r="R14" s="136"/>
      <c r="S14" s="138">
        <v>0</v>
      </c>
      <c r="T14" s="139"/>
      <c r="U14" s="156"/>
      <c r="V14" s="140"/>
      <c r="W14" s="140"/>
      <c r="X14" s="140"/>
      <c r="Y14" s="140"/>
      <c r="Z14" s="140"/>
      <c r="AA14" s="140"/>
      <c r="AB14" s="140"/>
      <c r="AC14" s="140"/>
      <c r="AD14" s="140"/>
      <c r="AE14" s="140"/>
      <c r="AF14" s="140"/>
      <c r="AG14" s="140"/>
      <c r="AH14" s="135"/>
      <c r="AI14" s="141"/>
      <c r="AJ14" s="142"/>
      <c r="AK14" s="141"/>
      <c r="AL14" s="142"/>
      <c r="AM14" s="142"/>
      <c r="AN14" s="141"/>
      <c r="AO14" s="143"/>
      <c r="AP14" s="141"/>
      <c r="AQ14" s="144"/>
      <c r="AR14" s="141"/>
      <c r="AS14" s="135"/>
      <c r="AT14" s="145"/>
      <c r="AU14" s="135"/>
      <c r="AV14" s="146"/>
      <c r="AW14" s="146"/>
      <c r="AX14" s="146"/>
      <c r="AY14" s="146"/>
      <c r="AZ14" s="146"/>
      <c r="BA14" s="146"/>
      <c r="BB14" s="146"/>
      <c r="BC14" s="146"/>
      <c r="BD14" s="146"/>
      <c r="BE14" s="146"/>
      <c r="BF14" s="146"/>
      <c r="BG14" s="146"/>
      <c r="BI14" s="70"/>
      <c r="BJ14" s="70"/>
    </row>
    <row r="15" spans="1:62" s="70" customFormat="1" ht="19.899999999999999" customHeight="1">
      <c r="B15" s="253" t="str">
        <f>IF($H15="","",('Total Energy'!C10/('3 INPUT SAP DATA'!K15*(1-Data!$B$156))))</f>
        <v/>
      </c>
      <c r="C15" s="253" t="str">
        <f>IF($H15="","",('Total Energy'!N10/K15))</f>
        <v/>
      </c>
      <c r="D15" s="254" t="str">
        <f>IF($H15="","",'Solar Generation'!D11/'Total Energy'!N10)</f>
        <v/>
      </c>
      <c r="E15" s="175" t="str">
        <f>IF($H15="","",MAX(,0,'Total Energy'!N10-'Solar Generation'!D11)*G15)</f>
        <v/>
      </c>
      <c r="G15" s="133"/>
      <c r="H15" s="134"/>
      <c r="I15" s="133"/>
      <c r="J15" s="133"/>
      <c r="K15" s="133"/>
      <c r="L15" s="157"/>
      <c r="M15" s="133"/>
      <c r="N15" s="135"/>
      <c r="O15" s="136"/>
      <c r="P15" s="150"/>
      <c r="Q15" s="150"/>
      <c r="R15" s="136"/>
      <c r="S15" s="138">
        <v>0</v>
      </c>
      <c r="T15" s="139"/>
      <c r="U15" s="156"/>
      <c r="V15" s="140"/>
      <c r="W15" s="140"/>
      <c r="X15" s="140"/>
      <c r="Y15" s="140"/>
      <c r="Z15" s="140"/>
      <c r="AA15" s="140"/>
      <c r="AB15" s="140"/>
      <c r="AC15" s="140"/>
      <c r="AD15" s="140"/>
      <c r="AE15" s="140"/>
      <c r="AF15" s="140"/>
      <c r="AG15" s="140"/>
      <c r="AH15" s="135"/>
      <c r="AI15" s="141"/>
      <c r="AJ15" s="142"/>
      <c r="AK15" s="141"/>
      <c r="AL15" s="142"/>
      <c r="AM15" s="142"/>
      <c r="AN15" s="141"/>
      <c r="AO15" s="143"/>
      <c r="AP15" s="141"/>
      <c r="AQ15" s="144"/>
      <c r="AR15" s="141"/>
      <c r="AS15" s="135"/>
      <c r="AT15" s="145"/>
      <c r="AU15" s="147"/>
      <c r="AV15" s="146"/>
      <c r="AW15" s="146"/>
      <c r="AX15" s="146"/>
      <c r="AY15" s="146"/>
      <c r="AZ15" s="146"/>
      <c r="BA15" s="146"/>
      <c r="BB15" s="146"/>
      <c r="BC15" s="146"/>
      <c r="BD15" s="146"/>
      <c r="BE15" s="146"/>
      <c r="BF15" s="146"/>
      <c r="BG15" s="146"/>
    </row>
    <row r="16" spans="1:62" s="70" customFormat="1" ht="19.899999999999999" customHeight="1">
      <c r="B16" s="253" t="str">
        <f>IF($H16="","",('Total Energy'!C11/('3 INPUT SAP DATA'!K16*(1-Data!$B$156))))</f>
        <v/>
      </c>
      <c r="C16" s="253" t="str">
        <f>IF($H16="","",('Total Energy'!N11/K16))</f>
        <v/>
      </c>
      <c r="D16" s="254" t="str">
        <f>IF($H16="","",'Solar Generation'!D12/'Total Energy'!N11)</f>
        <v/>
      </c>
      <c r="E16" s="175" t="str">
        <f>IF($H16="","",MAX(,0,'Total Energy'!N11-'Solar Generation'!D12)*G16)</f>
        <v/>
      </c>
      <c r="G16" s="133"/>
      <c r="H16" s="134"/>
      <c r="I16" s="133"/>
      <c r="J16" s="133"/>
      <c r="K16" s="133"/>
      <c r="L16" s="157"/>
      <c r="M16" s="133"/>
      <c r="N16" s="135"/>
      <c r="O16" s="136"/>
      <c r="P16" s="150"/>
      <c r="Q16" s="150"/>
      <c r="R16" s="136"/>
      <c r="S16" s="138">
        <v>0</v>
      </c>
      <c r="T16" s="139"/>
      <c r="U16" s="156"/>
      <c r="V16" s="140"/>
      <c r="W16" s="140"/>
      <c r="X16" s="140"/>
      <c r="Y16" s="140"/>
      <c r="Z16" s="140"/>
      <c r="AA16" s="140"/>
      <c r="AB16" s="140"/>
      <c r="AC16" s="140"/>
      <c r="AD16" s="140"/>
      <c r="AE16" s="140"/>
      <c r="AF16" s="140"/>
      <c r="AG16" s="140"/>
      <c r="AH16" s="135"/>
      <c r="AI16" s="141"/>
      <c r="AJ16" s="142"/>
      <c r="AK16" s="141"/>
      <c r="AL16" s="142"/>
      <c r="AM16" s="142"/>
      <c r="AN16" s="141"/>
      <c r="AO16" s="143"/>
      <c r="AP16" s="141"/>
      <c r="AQ16" s="144"/>
      <c r="AR16" s="141"/>
      <c r="AS16" s="135"/>
      <c r="AT16" s="145"/>
      <c r="AU16" s="147"/>
      <c r="AV16" s="146"/>
      <c r="AW16" s="146"/>
      <c r="AX16" s="146"/>
      <c r="AY16" s="146"/>
      <c r="AZ16" s="146"/>
      <c r="BA16" s="146"/>
      <c r="BB16" s="146"/>
      <c r="BC16" s="146"/>
      <c r="BD16" s="146"/>
      <c r="BE16" s="146"/>
      <c r="BF16" s="146"/>
      <c r="BG16" s="146"/>
    </row>
    <row r="17" spans="2:62" s="70" customFormat="1" ht="19.899999999999999" customHeight="1">
      <c r="B17" s="253" t="str">
        <f>IF($H17="","",('Total Energy'!C12/('3 INPUT SAP DATA'!K17*(1-Data!$B$156))))</f>
        <v/>
      </c>
      <c r="C17" s="253" t="str">
        <f>IF($H17="","",('Total Energy'!N12/K17))</f>
        <v/>
      </c>
      <c r="D17" s="254" t="str">
        <f>IF($H17="","",'Solar Generation'!D13/'Total Energy'!N12)</f>
        <v/>
      </c>
      <c r="E17" s="175" t="str">
        <f>IF($H17="","",MAX(,0,'Total Energy'!N12-'Solar Generation'!D13)*G17)</f>
        <v/>
      </c>
      <c r="G17" s="133"/>
      <c r="H17" s="134"/>
      <c r="I17" s="133"/>
      <c r="J17" s="133"/>
      <c r="K17" s="133"/>
      <c r="L17" s="157"/>
      <c r="M17" s="133"/>
      <c r="N17" s="135"/>
      <c r="O17" s="136"/>
      <c r="P17" s="150"/>
      <c r="Q17" s="150"/>
      <c r="R17" s="136"/>
      <c r="S17" s="138">
        <v>0</v>
      </c>
      <c r="T17" s="139"/>
      <c r="U17" s="156"/>
      <c r="V17" s="140"/>
      <c r="W17" s="140"/>
      <c r="X17" s="140"/>
      <c r="Y17" s="140"/>
      <c r="Z17" s="140"/>
      <c r="AA17" s="140"/>
      <c r="AB17" s="140"/>
      <c r="AC17" s="140"/>
      <c r="AD17" s="140"/>
      <c r="AE17" s="140"/>
      <c r="AF17" s="140"/>
      <c r="AG17" s="140"/>
      <c r="AH17" s="135"/>
      <c r="AI17" s="141"/>
      <c r="AJ17" s="142"/>
      <c r="AK17" s="141"/>
      <c r="AL17" s="142"/>
      <c r="AM17" s="142"/>
      <c r="AN17" s="141"/>
      <c r="AO17" s="143"/>
      <c r="AP17" s="141"/>
      <c r="AQ17" s="144"/>
      <c r="AR17" s="141"/>
      <c r="AS17" s="135"/>
      <c r="AT17" s="145"/>
      <c r="AU17" s="147"/>
      <c r="AV17" s="146"/>
      <c r="AW17" s="146"/>
      <c r="AX17" s="146"/>
      <c r="AY17" s="146"/>
      <c r="AZ17" s="146"/>
      <c r="BA17" s="146"/>
      <c r="BB17" s="146"/>
      <c r="BC17" s="146"/>
      <c r="BD17" s="146"/>
      <c r="BE17" s="146"/>
      <c r="BF17" s="146"/>
      <c r="BG17" s="146"/>
    </row>
    <row r="18" spans="2:62" s="70" customFormat="1" ht="19.899999999999999" customHeight="1">
      <c r="B18" s="253" t="str">
        <f>IF($H18="","",('Total Energy'!C13/('3 INPUT SAP DATA'!K18*(1-Data!$B$156))))</f>
        <v/>
      </c>
      <c r="C18" s="253" t="str">
        <f>IF($H18="","",('Total Energy'!N13/K18))</f>
        <v/>
      </c>
      <c r="D18" s="254" t="str">
        <f>IF($H18="","",'Solar Generation'!D14/'Total Energy'!N13)</f>
        <v/>
      </c>
      <c r="E18" s="175" t="str">
        <f>IF($H18="","",MAX(,0,'Total Energy'!N13-'Solar Generation'!D14)*G18)</f>
        <v/>
      </c>
      <c r="G18" s="133"/>
      <c r="H18" s="134"/>
      <c r="I18" s="133"/>
      <c r="J18" s="133"/>
      <c r="K18" s="133"/>
      <c r="L18" s="157"/>
      <c r="M18" s="133"/>
      <c r="N18" s="135"/>
      <c r="O18" s="136"/>
      <c r="P18" s="150"/>
      <c r="Q18" s="150"/>
      <c r="R18" s="136"/>
      <c r="S18" s="138">
        <v>0</v>
      </c>
      <c r="T18" s="139"/>
      <c r="U18" s="156"/>
      <c r="V18" s="140"/>
      <c r="W18" s="140"/>
      <c r="X18" s="140"/>
      <c r="Y18" s="140"/>
      <c r="Z18" s="140"/>
      <c r="AA18" s="140"/>
      <c r="AB18" s="140"/>
      <c r="AC18" s="140"/>
      <c r="AD18" s="140"/>
      <c r="AE18" s="140"/>
      <c r="AF18" s="140"/>
      <c r="AG18" s="140"/>
      <c r="AH18" s="135"/>
      <c r="AI18" s="141"/>
      <c r="AJ18" s="142"/>
      <c r="AK18" s="141"/>
      <c r="AL18" s="142"/>
      <c r="AM18" s="142"/>
      <c r="AN18" s="141"/>
      <c r="AO18" s="143"/>
      <c r="AP18" s="141"/>
      <c r="AQ18" s="144"/>
      <c r="AR18" s="141"/>
      <c r="AS18" s="135"/>
      <c r="AT18" s="145"/>
      <c r="AU18" s="147"/>
      <c r="AV18" s="146"/>
      <c r="AW18" s="146"/>
      <c r="AX18" s="146"/>
      <c r="AY18" s="146"/>
      <c r="AZ18" s="146"/>
      <c r="BA18" s="146"/>
      <c r="BB18" s="146"/>
      <c r="BC18" s="146"/>
      <c r="BD18" s="146"/>
      <c r="BE18" s="146"/>
      <c r="BF18" s="146"/>
      <c r="BG18" s="146"/>
    </row>
    <row r="19" spans="2:62" s="70" customFormat="1" ht="19.899999999999999" customHeight="1">
      <c r="B19" s="253" t="str">
        <f>IF($H19="","",('Total Energy'!C14/('3 INPUT SAP DATA'!K19*(1-Data!$B$156))))</f>
        <v/>
      </c>
      <c r="C19" s="253" t="str">
        <f>IF($H19="","",('Total Energy'!N14/K19))</f>
        <v/>
      </c>
      <c r="D19" s="254" t="str">
        <f>IF($H19="","",'Solar Generation'!D15/'Total Energy'!N14)</f>
        <v/>
      </c>
      <c r="E19" s="175" t="str">
        <f>IF($H19="","",MAX(,0,'Total Energy'!N14-'Solar Generation'!D15)*G19)</f>
        <v/>
      </c>
      <c r="G19" s="133"/>
      <c r="H19" s="134"/>
      <c r="I19" s="133"/>
      <c r="J19" s="133"/>
      <c r="K19" s="133"/>
      <c r="L19" s="157"/>
      <c r="M19" s="133"/>
      <c r="N19" s="135"/>
      <c r="O19" s="136"/>
      <c r="P19" s="150"/>
      <c r="Q19" s="150"/>
      <c r="R19" s="136"/>
      <c r="S19" s="138">
        <v>0</v>
      </c>
      <c r="T19" s="139"/>
      <c r="U19" s="156"/>
      <c r="V19" s="140"/>
      <c r="W19" s="140"/>
      <c r="X19" s="140"/>
      <c r="Y19" s="140"/>
      <c r="Z19" s="140"/>
      <c r="AA19" s="140"/>
      <c r="AB19" s="140"/>
      <c r="AC19" s="140"/>
      <c r="AD19" s="140"/>
      <c r="AE19" s="140"/>
      <c r="AF19" s="140"/>
      <c r="AG19" s="140"/>
      <c r="AH19" s="135"/>
      <c r="AI19" s="141"/>
      <c r="AJ19" s="142"/>
      <c r="AK19" s="141"/>
      <c r="AL19" s="142"/>
      <c r="AM19" s="142"/>
      <c r="AN19" s="141"/>
      <c r="AO19" s="143"/>
      <c r="AP19" s="141"/>
      <c r="AQ19" s="144"/>
      <c r="AR19" s="141"/>
      <c r="AS19" s="135"/>
      <c r="AT19" s="145"/>
      <c r="AU19" s="147"/>
      <c r="AV19" s="146"/>
      <c r="AW19" s="146"/>
      <c r="AX19" s="146"/>
      <c r="AY19" s="146"/>
      <c r="AZ19" s="146"/>
      <c r="BA19" s="146"/>
      <c r="BB19" s="146"/>
      <c r="BC19" s="146"/>
      <c r="BD19" s="146"/>
      <c r="BE19" s="146"/>
      <c r="BF19" s="146"/>
      <c r="BG19" s="146"/>
    </row>
    <row r="20" spans="2:62" s="3" customFormat="1" ht="19.899999999999999" customHeight="1">
      <c r="B20" s="253" t="str">
        <f>IF($H20="","",('Total Energy'!C15/('3 INPUT SAP DATA'!K20*(1-Data!$B$156))))</f>
        <v/>
      </c>
      <c r="C20" s="253" t="str">
        <f>IF($H20="","",('Total Energy'!N15/K20))</f>
        <v/>
      </c>
      <c r="D20" s="254" t="str">
        <f>IF($H20="","",'Solar Generation'!D16/'Total Energy'!N15)</f>
        <v/>
      </c>
      <c r="E20" s="175" t="str">
        <f>IF($H20="","",MAX(,0,'Total Energy'!N15-'Solar Generation'!D16)*G20)</f>
        <v/>
      </c>
      <c r="G20" s="133"/>
      <c r="H20" s="148"/>
      <c r="I20" s="133"/>
      <c r="J20" s="133"/>
      <c r="K20" s="133"/>
      <c r="L20" s="157"/>
      <c r="M20" s="133"/>
      <c r="N20" s="135"/>
      <c r="O20" s="149"/>
      <c r="P20" s="150"/>
      <c r="Q20" s="150"/>
      <c r="R20" s="136"/>
      <c r="S20" s="138">
        <v>0</v>
      </c>
      <c r="T20" s="139"/>
      <c r="U20" s="137"/>
      <c r="V20" s="140"/>
      <c r="W20" s="140"/>
      <c r="X20" s="140"/>
      <c r="Y20" s="140"/>
      <c r="Z20" s="140"/>
      <c r="AA20" s="140"/>
      <c r="AB20" s="140"/>
      <c r="AC20" s="140"/>
      <c r="AD20" s="140"/>
      <c r="AE20" s="140"/>
      <c r="AF20" s="140"/>
      <c r="AG20" s="140"/>
      <c r="AH20" s="135"/>
      <c r="AI20" s="141"/>
      <c r="AJ20" s="151"/>
      <c r="AK20" s="141"/>
      <c r="AL20" s="151"/>
      <c r="AM20" s="151"/>
      <c r="AN20" s="141"/>
      <c r="AO20" s="152"/>
      <c r="AP20" s="141"/>
      <c r="AQ20" s="144"/>
      <c r="AR20" s="141"/>
      <c r="AS20" s="135"/>
      <c r="AT20" s="153"/>
      <c r="AU20" s="147"/>
      <c r="AV20" s="146"/>
      <c r="AW20" s="146"/>
      <c r="AX20" s="146"/>
      <c r="AY20" s="146"/>
      <c r="AZ20" s="146"/>
      <c r="BA20" s="146"/>
      <c r="BB20" s="146"/>
      <c r="BC20" s="146"/>
      <c r="BD20" s="146"/>
      <c r="BE20" s="146"/>
      <c r="BF20" s="146"/>
      <c r="BG20" s="146"/>
      <c r="BI20" s="70"/>
      <c r="BJ20" s="70"/>
    </row>
    <row r="21" spans="2:62" s="3" customFormat="1" ht="19.899999999999999" customHeight="1">
      <c r="B21" s="253" t="str">
        <f>IF($H21="","",('Total Energy'!C16/('3 INPUT SAP DATA'!K21*(1-Data!$B$156))))</f>
        <v/>
      </c>
      <c r="C21" s="253" t="str">
        <f>IF($H21="","",('Total Energy'!N16/K21))</f>
        <v/>
      </c>
      <c r="D21" s="254" t="str">
        <f>IF($H21="","",'Solar Generation'!D17/'Total Energy'!N16)</f>
        <v/>
      </c>
      <c r="E21" s="175" t="str">
        <f>IF($H21="","",MAX(,0,'Total Energy'!N16-'Solar Generation'!D17)*G21)</f>
        <v/>
      </c>
      <c r="G21" s="133"/>
      <c r="H21" s="255"/>
      <c r="I21" s="133"/>
      <c r="J21" s="133"/>
      <c r="K21" s="133"/>
      <c r="L21" s="157"/>
      <c r="M21" s="133"/>
      <c r="N21" s="135"/>
      <c r="O21" s="149"/>
      <c r="P21" s="150"/>
      <c r="Q21" s="150"/>
      <c r="R21" s="136"/>
      <c r="S21" s="138">
        <v>0</v>
      </c>
      <c r="T21" s="137"/>
      <c r="U21" s="137"/>
      <c r="V21" s="140"/>
      <c r="W21" s="140"/>
      <c r="X21" s="140"/>
      <c r="Y21" s="140"/>
      <c r="Z21" s="140"/>
      <c r="AA21" s="140"/>
      <c r="AB21" s="140"/>
      <c r="AC21" s="140"/>
      <c r="AD21" s="140"/>
      <c r="AE21" s="140"/>
      <c r="AF21" s="140"/>
      <c r="AG21" s="140"/>
      <c r="AH21" s="135"/>
      <c r="AI21" s="141"/>
      <c r="AJ21" s="151"/>
      <c r="AK21" s="141"/>
      <c r="AL21" s="151"/>
      <c r="AM21" s="151"/>
      <c r="AN21" s="141"/>
      <c r="AO21" s="152"/>
      <c r="AP21" s="141"/>
      <c r="AQ21" s="154"/>
      <c r="AR21" s="141"/>
      <c r="AS21" s="135"/>
      <c r="AT21" s="153"/>
      <c r="AU21" s="135"/>
      <c r="AV21" s="146"/>
      <c r="AW21" s="146"/>
      <c r="AX21" s="146"/>
      <c r="AY21" s="146"/>
      <c r="AZ21" s="146"/>
      <c r="BA21" s="146"/>
      <c r="BB21" s="146"/>
      <c r="BC21" s="146"/>
      <c r="BD21" s="146"/>
      <c r="BE21" s="146"/>
      <c r="BF21" s="146"/>
      <c r="BG21" s="146"/>
      <c r="BI21" s="70"/>
      <c r="BJ21" s="70"/>
    </row>
    <row r="22" spans="2:62" s="3" customFormat="1" ht="19.899999999999999" customHeight="1">
      <c r="B22" s="253" t="str">
        <f>IF($H22="","",('Total Energy'!C17/('3 INPUT SAP DATA'!K22*(1-Data!$B$156))))</f>
        <v/>
      </c>
      <c r="C22" s="253" t="str">
        <f>IF($H22="","",('Total Energy'!N17/K22))</f>
        <v/>
      </c>
      <c r="D22" s="254" t="str">
        <f>IF($H22="","",'Solar Generation'!D18/'Total Energy'!N17)</f>
        <v/>
      </c>
      <c r="E22" s="175" t="str">
        <f>IF($H22="","",MAX(,0,'Total Energy'!N17-'Solar Generation'!D18)*G22)</f>
        <v/>
      </c>
      <c r="G22" s="133"/>
      <c r="H22" s="134"/>
      <c r="I22" s="133"/>
      <c r="J22" s="133"/>
      <c r="K22" s="133"/>
      <c r="L22" s="157"/>
      <c r="M22" s="133"/>
      <c r="N22" s="155"/>
      <c r="O22" s="136"/>
      <c r="P22" s="139"/>
      <c r="Q22" s="139"/>
      <c r="R22" s="136"/>
      <c r="S22" s="138">
        <v>0</v>
      </c>
      <c r="T22" s="139"/>
      <c r="U22" s="156"/>
      <c r="V22" s="140"/>
      <c r="W22" s="140"/>
      <c r="X22" s="140"/>
      <c r="Y22" s="140"/>
      <c r="Z22" s="140"/>
      <c r="AA22" s="140"/>
      <c r="AB22" s="140"/>
      <c r="AC22" s="140"/>
      <c r="AD22" s="140"/>
      <c r="AE22" s="140"/>
      <c r="AF22" s="140"/>
      <c r="AG22" s="140"/>
      <c r="AH22" s="155"/>
      <c r="AI22" s="141"/>
      <c r="AJ22" s="142"/>
      <c r="AK22" s="141"/>
      <c r="AL22" s="142"/>
      <c r="AM22" s="142"/>
      <c r="AN22" s="141"/>
      <c r="AO22" s="143"/>
      <c r="AP22" s="141"/>
      <c r="AQ22" s="144"/>
      <c r="AR22" s="141"/>
      <c r="AS22" s="155"/>
      <c r="AT22" s="145"/>
      <c r="AU22" s="147"/>
      <c r="AV22" s="146"/>
      <c r="AW22" s="146"/>
      <c r="AX22" s="146"/>
      <c r="AY22" s="146"/>
      <c r="AZ22" s="146"/>
      <c r="BA22" s="146"/>
      <c r="BB22" s="146"/>
      <c r="BC22" s="146"/>
      <c r="BD22" s="146"/>
      <c r="BE22" s="146"/>
      <c r="BF22" s="146"/>
      <c r="BG22" s="146"/>
      <c r="BI22" s="70"/>
      <c r="BJ22" s="70"/>
    </row>
    <row r="23" spans="2:62" s="3" customFormat="1" ht="19.899999999999999" customHeight="1">
      <c r="B23" s="253" t="str">
        <f>IF($H23="","",('Total Energy'!C18/('3 INPUT SAP DATA'!K23*(1-Data!$B$156))))</f>
        <v/>
      </c>
      <c r="C23" s="253" t="str">
        <f>IF($H23="","",('Total Energy'!N18/K23))</f>
        <v/>
      </c>
      <c r="D23" s="254" t="str">
        <f>IF($H23="","",'Solar Generation'!D19/'Total Energy'!N18)</f>
        <v/>
      </c>
      <c r="E23" s="175" t="str">
        <f>IF($H23="","",MAX(,0,'Total Energy'!N18-'Solar Generation'!D19)*G23)</f>
        <v/>
      </c>
      <c r="G23" s="133"/>
      <c r="H23" s="134"/>
      <c r="I23" s="133"/>
      <c r="J23" s="133"/>
      <c r="K23" s="133"/>
      <c r="L23" s="157"/>
      <c r="M23" s="133"/>
      <c r="N23" s="155"/>
      <c r="O23" s="136"/>
      <c r="P23" s="139"/>
      <c r="Q23" s="139"/>
      <c r="R23" s="136"/>
      <c r="S23" s="138">
        <v>0</v>
      </c>
      <c r="T23" s="139"/>
      <c r="U23" s="156"/>
      <c r="V23" s="140"/>
      <c r="W23" s="140"/>
      <c r="X23" s="140"/>
      <c r="Y23" s="140"/>
      <c r="Z23" s="140"/>
      <c r="AA23" s="140"/>
      <c r="AB23" s="140"/>
      <c r="AC23" s="140"/>
      <c r="AD23" s="140"/>
      <c r="AE23" s="140"/>
      <c r="AF23" s="140"/>
      <c r="AG23" s="140"/>
      <c r="AH23" s="155"/>
      <c r="AI23" s="141"/>
      <c r="AJ23" s="142"/>
      <c r="AK23" s="141"/>
      <c r="AL23" s="142"/>
      <c r="AM23" s="142"/>
      <c r="AN23" s="141"/>
      <c r="AO23" s="143"/>
      <c r="AP23" s="141"/>
      <c r="AQ23" s="144"/>
      <c r="AR23" s="141"/>
      <c r="AS23" s="155"/>
      <c r="AT23" s="145"/>
      <c r="AU23" s="135"/>
      <c r="AV23" s="146"/>
      <c r="AW23" s="146"/>
      <c r="AX23" s="146"/>
      <c r="AY23" s="146"/>
      <c r="AZ23" s="146"/>
      <c r="BA23" s="146"/>
      <c r="BB23" s="146"/>
      <c r="BC23" s="146"/>
      <c r="BD23" s="146"/>
      <c r="BE23" s="146"/>
      <c r="BF23" s="146"/>
      <c r="BG23" s="146"/>
      <c r="BI23" s="70"/>
      <c r="BJ23" s="70"/>
    </row>
    <row r="24" spans="2:62" s="3" customFormat="1" ht="19.899999999999999" customHeight="1">
      <c r="B24" s="253" t="str">
        <f>IF($H24="","",('Total Energy'!C19/('3 INPUT SAP DATA'!K24*(1-Data!$B$156))))</f>
        <v/>
      </c>
      <c r="C24" s="253" t="str">
        <f>IF($H24="","",('Total Energy'!N19/K24))</f>
        <v/>
      </c>
      <c r="D24" s="254" t="str">
        <f>IF($H24="","",'Solar Generation'!D20/'Total Energy'!N19)</f>
        <v/>
      </c>
      <c r="E24" s="175" t="str">
        <f>IF($H24="","",MAX(,0,'Total Energy'!N19-'Solar Generation'!D20)*G24)</f>
        <v/>
      </c>
      <c r="G24" s="133"/>
      <c r="H24" s="134"/>
      <c r="I24" s="133"/>
      <c r="J24" s="133"/>
      <c r="K24" s="133"/>
      <c r="L24" s="157"/>
      <c r="M24" s="133"/>
      <c r="N24" s="155"/>
      <c r="O24" s="136"/>
      <c r="P24" s="139"/>
      <c r="Q24" s="139"/>
      <c r="R24" s="136"/>
      <c r="S24" s="138">
        <v>0</v>
      </c>
      <c r="T24" s="139"/>
      <c r="U24" s="156"/>
      <c r="V24" s="140"/>
      <c r="W24" s="140"/>
      <c r="X24" s="140"/>
      <c r="Y24" s="140"/>
      <c r="Z24" s="140"/>
      <c r="AA24" s="140"/>
      <c r="AB24" s="140"/>
      <c r="AC24" s="140"/>
      <c r="AD24" s="140"/>
      <c r="AE24" s="140"/>
      <c r="AF24" s="140"/>
      <c r="AG24" s="140"/>
      <c r="AH24" s="155"/>
      <c r="AI24" s="141"/>
      <c r="AJ24" s="142"/>
      <c r="AK24" s="141"/>
      <c r="AL24" s="142"/>
      <c r="AM24" s="142"/>
      <c r="AN24" s="141"/>
      <c r="AO24" s="143"/>
      <c r="AP24" s="141"/>
      <c r="AQ24" s="144"/>
      <c r="AR24" s="141"/>
      <c r="AS24" s="155"/>
      <c r="AT24" s="145"/>
      <c r="AU24" s="155"/>
      <c r="AV24" s="146"/>
      <c r="AW24" s="146"/>
      <c r="AX24" s="146"/>
      <c r="AY24" s="146"/>
      <c r="AZ24" s="146"/>
      <c r="BA24" s="146"/>
      <c r="BB24" s="146"/>
      <c r="BC24" s="146"/>
      <c r="BD24" s="146"/>
      <c r="BE24" s="146"/>
      <c r="BF24" s="146"/>
      <c r="BG24" s="146"/>
      <c r="BI24" s="70"/>
      <c r="BJ24" s="70"/>
    </row>
    <row r="25" spans="2:62" s="3" customFormat="1" ht="19.899999999999999" customHeight="1">
      <c r="B25" s="253" t="str">
        <f>IF($H25="","",('Total Energy'!C20/('3 INPUT SAP DATA'!K25*(1-Data!$B$156))))</f>
        <v/>
      </c>
      <c r="C25" s="253" t="str">
        <f>IF($H25="","",('Total Energy'!N20/K25))</f>
        <v/>
      </c>
      <c r="D25" s="254" t="str">
        <f>IF($H25="","",'Solar Generation'!D21/'Total Energy'!N20)</f>
        <v/>
      </c>
      <c r="E25" s="175" t="str">
        <f>IF($H25="","",MAX(,0,'Total Energy'!N20-'Solar Generation'!D21)*G25)</f>
        <v/>
      </c>
      <c r="G25" s="133"/>
      <c r="H25" s="134"/>
      <c r="I25" s="133"/>
      <c r="J25" s="133"/>
      <c r="K25" s="133"/>
      <c r="L25" s="157"/>
      <c r="M25" s="133"/>
      <c r="N25" s="155"/>
      <c r="O25" s="136"/>
      <c r="P25" s="139"/>
      <c r="Q25" s="139"/>
      <c r="R25" s="136"/>
      <c r="S25" s="138">
        <v>0</v>
      </c>
      <c r="T25" s="139"/>
      <c r="U25" s="156"/>
      <c r="V25" s="140"/>
      <c r="W25" s="140"/>
      <c r="X25" s="140"/>
      <c r="Y25" s="140"/>
      <c r="Z25" s="140"/>
      <c r="AA25" s="140"/>
      <c r="AB25" s="140"/>
      <c r="AC25" s="140"/>
      <c r="AD25" s="140"/>
      <c r="AE25" s="140"/>
      <c r="AF25" s="140"/>
      <c r="AG25" s="140"/>
      <c r="AH25" s="155"/>
      <c r="AI25" s="141"/>
      <c r="AJ25" s="142"/>
      <c r="AK25" s="141"/>
      <c r="AL25" s="142"/>
      <c r="AM25" s="142"/>
      <c r="AN25" s="141"/>
      <c r="AO25" s="143"/>
      <c r="AP25" s="141"/>
      <c r="AQ25" s="144"/>
      <c r="AR25" s="141"/>
      <c r="AS25" s="155"/>
      <c r="AT25" s="145"/>
      <c r="AU25" s="155"/>
      <c r="AV25" s="146"/>
      <c r="AW25" s="146"/>
      <c r="AX25" s="146"/>
      <c r="AY25" s="146"/>
      <c r="AZ25" s="146"/>
      <c r="BA25" s="146"/>
      <c r="BB25" s="146"/>
      <c r="BC25" s="146"/>
      <c r="BD25" s="146"/>
      <c r="BE25" s="146"/>
      <c r="BF25" s="146"/>
      <c r="BG25" s="146"/>
      <c r="BI25" s="70"/>
      <c r="BJ25" s="70"/>
    </row>
    <row r="26" spans="2:62" s="3" customFormat="1" ht="19.899999999999999" customHeight="1">
      <c r="B26" s="253" t="str">
        <f>IF($H26="","",('Total Energy'!C21/('3 INPUT SAP DATA'!K26*(1-Data!$B$156))))</f>
        <v/>
      </c>
      <c r="C26" s="253" t="str">
        <f>IF($H26="","",('Total Energy'!N21/K26))</f>
        <v/>
      </c>
      <c r="D26" s="254" t="str">
        <f>IF($H26="","",'Solar Generation'!D22/'Total Energy'!N21)</f>
        <v/>
      </c>
      <c r="E26" s="175" t="str">
        <f>IF($H26="","",MAX(,0,'Total Energy'!N21-'Solar Generation'!D22)*G26)</f>
        <v/>
      </c>
      <c r="G26" s="133"/>
      <c r="H26" s="134"/>
      <c r="I26" s="133"/>
      <c r="J26" s="133"/>
      <c r="K26" s="133"/>
      <c r="L26" s="157"/>
      <c r="M26" s="133"/>
      <c r="N26" s="155"/>
      <c r="O26" s="136"/>
      <c r="P26" s="139"/>
      <c r="Q26" s="139"/>
      <c r="R26" s="136"/>
      <c r="S26" s="138">
        <v>0</v>
      </c>
      <c r="T26" s="139"/>
      <c r="U26" s="156"/>
      <c r="V26" s="140"/>
      <c r="W26" s="140"/>
      <c r="X26" s="140"/>
      <c r="Y26" s="140"/>
      <c r="Z26" s="140"/>
      <c r="AA26" s="140"/>
      <c r="AB26" s="140"/>
      <c r="AC26" s="140"/>
      <c r="AD26" s="140"/>
      <c r="AE26" s="140"/>
      <c r="AF26" s="140"/>
      <c r="AG26" s="140"/>
      <c r="AH26" s="155"/>
      <c r="AI26" s="141"/>
      <c r="AJ26" s="142"/>
      <c r="AK26" s="141"/>
      <c r="AL26" s="142"/>
      <c r="AM26" s="142"/>
      <c r="AN26" s="141"/>
      <c r="AO26" s="143"/>
      <c r="AP26" s="141"/>
      <c r="AQ26" s="144"/>
      <c r="AR26" s="141"/>
      <c r="AS26" s="155"/>
      <c r="AT26" s="145"/>
      <c r="AU26" s="155"/>
      <c r="AV26" s="146"/>
      <c r="AW26" s="146"/>
      <c r="AX26" s="146"/>
      <c r="AY26" s="146"/>
      <c r="AZ26" s="146"/>
      <c r="BA26" s="146"/>
      <c r="BB26" s="146"/>
      <c r="BC26" s="146"/>
      <c r="BD26" s="146"/>
      <c r="BE26" s="146"/>
      <c r="BF26" s="146"/>
      <c r="BG26" s="146"/>
      <c r="BI26" s="70"/>
      <c r="BJ26" s="70"/>
    </row>
    <row r="27" spans="2:62" s="3" customFormat="1" ht="19.899999999999999" customHeight="1">
      <c r="B27" s="253" t="str">
        <f>IF($H27="","",('Total Energy'!C22/('3 INPUT SAP DATA'!K27*(1-Data!$B$156))))</f>
        <v/>
      </c>
      <c r="C27" s="253" t="str">
        <f>IF($H27="","",('Total Energy'!N22/K27))</f>
        <v/>
      </c>
      <c r="D27" s="254" t="str">
        <f>IF($H27="","",'Solar Generation'!D23/'Total Energy'!N22)</f>
        <v/>
      </c>
      <c r="E27" s="175" t="str">
        <f>IF($H27="","",MAX(,0,'Total Energy'!N22-'Solar Generation'!D23)*G27)</f>
        <v/>
      </c>
      <c r="G27" s="133"/>
      <c r="H27" s="134"/>
      <c r="I27" s="133"/>
      <c r="J27" s="133"/>
      <c r="K27" s="133"/>
      <c r="L27" s="157"/>
      <c r="M27" s="133"/>
      <c r="N27" s="155"/>
      <c r="O27" s="136"/>
      <c r="P27" s="139"/>
      <c r="Q27" s="139"/>
      <c r="R27" s="136"/>
      <c r="S27" s="138">
        <v>0</v>
      </c>
      <c r="T27" s="139"/>
      <c r="U27" s="156"/>
      <c r="V27" s="140"/>
      <c r="W27" s="140"/>
      <c r="X27" s="140"/>
      <c r="Y27" s="140"/>
      <c r="Z27" s="140"/>
      <c r="AA27" s="140"/>
      <c r="AB27" s="140"/>
      <c r="AC27" s="140"/>
      <c r="AD27" s="140"/>
      <c r="AE27" s="140"/>
      <c r="AF27" s="140"/>
      <c r="AG27" s="140"/>
      <c r="AH27" s="155"/>
      <c r="AI27" s="141"/>
      <c r="AJ27" s="142"/>
      <c r="AK27" s="141"/>
      <c r="AL27" s="142"/>
      <c r="AM27" s="142"/>
      <c r="AN27" s="141"/>
      <c r="AO27" s="143"/>
      <c r="AP27" s="141"/>
      <c r="AQ27" s="144"/>
      <c r="AR27" s="141"/>
      <c r="AS27" s="155"/>
      <c r="AT27" s="145"/>
      <c r="AU27" s="155"/>
      <c r="AV27" s="146"/>
      <c r="AW27" s="146"/>
      <c r="AX27" s="146"/>
      <c r="AY27" s="146"/>
      <c r="AZ27" s="146"/>
      <c r="BA27" s="146"/>
      <c r="BB27" s="146"/>
      <c r="BC27" s="146"/>
      <c r="BD27" s="146"/>
      <c r="BE27" s="146"/>
      <c r="BF27" s="146"/>
      <c r="BG27" s="146"/>
      <c r="BI27" s="70"/>
      <c r="BJ27" s="70"/>
    </row>
    <row r="28" spans="2:62" s="3" customFormat="1" ht="19.899999999999999" customHeight="1">
      <c r="B28" s="253" t="str">
        <f>IF($H28="","",('Total Energy'!C23/('3 INPUT SAP DATA'!K28*(1-Data!$B$156))))</f>
        <v/>
      </c>
      <c r="C28" s="253" t="str">
        <f>IF($H28="","",('Total Energy'!N23/K28))</f>
        <v/>
      </c>
      <c r="D28" s="254" t="str">
        <f>IF($H28="","",'Solar Generation'!D24/'Total Energy'!N23)</f>
        <v/>
      </c>
      <c r="E28" s="175" t="str">
        <f>IF($H28="","",MAX(,0,'Total Energy'!N23-'Solar Generation'!D24)*G28)</f>
        <v/>
      </c>
      <c r="G28" s="133"/>
      <c r="H28" s="134"/>
      <c r="I28" s="133"/>
      <c r="J28" s="133"/>
      <c r="K28" s="133"/>
      <c r="L28" s="157"/>
      <c r="M28" s="133"/>
      <c r="N28" s="155"/>
      <c r="O28" s="136"/>
      <c r="P28" s="139"/>
      <c r="Q28" s="139"/>
      <c r="R28" s="136"/>
      <c r="S28" s="138">
        <v>0</v>
      </c>
      <c r="T28" s="139"/>
      <c r="U28" s="156"/>
      <c r="V28" s="140"/>
      <c r="W28" s="140"/>
      <c r="X28" s="140"/>
      <c r="Y28" s="140"/>
      <c r="Z28" s="140"/>
      <c r="AA28" s="140"/>
      <c r="AB28" s="140"/>
      <c r="AC28" s="140"/>
      <c r="AD28" s="140"/>
      <c r="AE28" s="140"/>
      <c r="AF28" s="140"/>
      <c r="AG28" s="140"/>
      <c r="AH28" s="155"/>
      <c r="AI28" s="141"/>
      <c r="AJ28" s="142"/>
      <c r="AK28" s="141"/>
      <c r="AL28" s="142"/>
      <c r="AM28" s="142"/>
      <c r="AN28" s="141"/>
      <c r="AO28" s="143"/>
      <c r="AP28" s="141"/>
      <c r="AQ28" s="144"/>
      <c r="AR28" s="141"/>
      <c r="AS28" s="155"/>
      <c r="AT28" s="145"/>
      <c r="AU28" s="155"/>
      <c r="AV28" s="146"/>
      <c r="AW28" s="146"/>
      <c r="AX28" s="146"/>
      <c r="AY28" s="146"/>
      <c r="AZ28" s="146"/>
      <c r="BA28" s="146"/>
      <c r="BB28" s="146"/>
      <c r="BC28" s="146"/>
      <c r="BD28" s="146"/>
      <c r="BE28" s="146"/>
      <c r="BF28" s="146"/>
      <c r="BG28" s="146"/>
      <c r="BI28" s="70"/>
      <c r="BJ28" s="70"/>
    </row>
    <row r="29" spans="2:62" s="3" customFormat="1" ht="19.899999999999999" customHeight="1">
      <c r="B29" s="253" t="str">
        <f>IF($H29="","",('Total Energy'!C24/('3 INPUT SAP DATA'!K29*(1-Data!$B$156))))</f>
        <v/>
      </c>
      <c r="C29" s="253" t="str">
        <f>IF($H29="","",('Total Energy'!N24/K29))</f>
        <v/>
      </c>
      <c r="D29" s="254" t="str">
        <f>IF($H29="","",'Solar Generation'!D25/'Total Energy'!N24)</f>
        <v/>
      </c>
      <c r="E29" s="175" t="str">
        <f>IF($H29="","",MAX(,0,'Total Energy'!N24-'Solar Generation'!D25)*G29)</f>
        <v/>
      </c>
      <c r="G29" s="133"/>
      <c r="H29" s="255"/>
      <c r="I29" s="133"/>
      <c r="J29" s="133"/>
      <c r="K29" s="133"/>
      <c r="L29" s="157"/>
      <c r="M29" s="133"/>
      <c r="N29" s="135"/>
      <c r="O29" s="149"/>
      <c r="P29" s="139"/>
      <c r="Q29" s="139"/>
      <c r="R29" s="136"/>
      <c r="S29" s="138">
        <v>0</v>
      </c>
      <c r="T29" s="150"/>
      <c r="U29" s="256"/>
      <c r="V29" s="140"/>
      <c r="W29" s="140"/>
      <c r="X29" s="140"/>
      <c r="Y29" s="140"/>
      <c r="Z29" s="140"/>
      <c r="AA29" s="140"/>
      <c r="AB29" s="140"/>
      <c r="AC29" s="140"/>
      <c r="AD29" s="140"/>
      <c r="AE29" s="140"/>
      <c r="AF29" s="140"/>
      <c r="AG29" s="140"/>
      <c r="AH29" s="135"/>
      <c r="AI29" s="141"/>
      <c r="AJ29" s="151"/>
      <c r="AK29" s="141"/>
      <c r="AL29" s="151"/>
      <c r="AM29" s="151"/>
      <c r="AN29" s="141"/>
      <c r="AO29" s="152"/>
      <c r="AP29" s="141"/>
      <c r="AQ29" s="144"/>
      <c r="AR29" s="141"/>
      <c r="AS29" s="135"/>
      <c r="AT29" s="153"/>
      <c r="AU29" s="147"/>
      <c r="AV29" s="146"/>
      <c r="AW29" s="146"/>
      <c r="AX29" s="146"/>
      <c r="AY29" s="146"/>
      <c r="AZ29" s="146"/>
      <c r="BA29" s="146"/>
      <c r="BB29" s="146"/>
      <c r="BC29" s="146"/>
      <c r="BD29" s="146"/>
      <c r="BE29" s="146"/>
      <c r="BF29" s="146"/>
      <c r="BG29" s="146"/>
      <c r="BI29" s="70"/>
      <c r="BJ29" s="70"/>
    </row>
    <row r="30" spans="2:62" s="3" customFormat="1" ht="19.899999999999999" customHeight="1">
      <c r="B30" s="253" t="str">
        <f>IF($H30="","",('Total Energy'!C25/('3 INPUT SAP DATA'!K30*(1-Data!$B$156))))</f>
        <v/>
      </c>
      <c r="C30" s="253" t="str">
        <f>IF($H30="","",('Total Energy'!N25/K30))</f>
        <v/>
      </c>
      <c r="D30" s="254" t="str">
        <f>IF($H30="","",'Solar Generation'!D26/'Total Energy'!N25)</f>
        <v/>
      </c>
      <c r="E30" s="175" t="str">
        <f>IF($H30="","",MAX(,0,'Total Energy'!N25-'Solar Generation'!D26)*G30)</f>
        <v/>
      </c>
      <c r="G30" s="133"/>
      <c r="H30" s="255"/>
      <c r="I30" s="133"/>
      <c r="J30" s="133"/>
      <c r="K30" s="133"/>
      <c r="L30" s="157"/>
      <c r="M30" s="133"/>
      <c r="N30" s="135"/>
      <c r="O30" s="149"/>
      <c r="P30" s="150"/>
      <c r="Q30" s="150"/>
      <c r="R30" s="136"/>
      <c r="S30" s="138">
        <v>0</v>
      </c>
      <c r="T30" s="137"/>
      <c r="U30" s="137"/>
      <c r="V30" s="140"/>
      <c r="W30" s="140"/>
      <c r="X30" s="140"/>
      <c r="Y30" s="140"/>
      <c r="Z30" s="140"/>
      <c r="AA30" s="140"/>
      <c r="AB30" s="140"/>
      <c r="AC30" s="140"/>
      <c r="AD30" s="140"/>
      <c r="AE30" s="140"/>
      <c r="AF30" s="140"/>
      <c r="AG30" s="140"/>
      <c r="AH30" s="135"/>
      <c r="AI30" s="141"/>
      <c r="AJ30" s="151"/>
      <c r="AK30" s="141"/>
      <c r="AL30" s="151"/>
      <c r="AM30" s="151"/>
      <c r="AN30" s="141"/>
      <c r="AO30" s="152"/>
      <c r="AP30" s="141"/>
      <c r="AQ30" s="154"/>
      <c r="AR30" s="141"/>
      <c r="AS30" s="135"/>
      <c r="AT30" s="153"/>
      <c r="AU30" s="135"/>
      <c r="AV30" s="146"/>
      <c r="AW30" s="146"/>
      <c r="AX30" s="146"/>
      <c r="AY30" s="146"/>
      <c r="AZ30" s="146"/>
      <c r="BA30" s="146"/>
      <c r="BB30" s="146"/>
      <c r="BC30" s="146"/>
      <c r="BD30" s="146"/>
      <c r="BE30" s="146"/>
      <c r="BF30" s="146"/>
      <c r="BG30" s="146"/>
      <c r="BI30" s="70"/>
      <c r="BJ30" s="70"/>
    </row>
    <row r="31" spans="2:62" s="3" customFormat="1" ht="19.899999999999999" customHeight="1">
      <c r="B31" s="253" t="str">
        <f>IF($H31="","",('Total Energy'!C26/('3 INPUT SAP DATA'!K31*(1-Data!$B$156))))</f>
        <v/>
      </c>
      <c r="C31" s="253" t="str">
        <f>IF($H31="","",('Total Energy'!N26/K31))</f>
        <v/>
      </c>
      <c r="D31" s="254" t="str">
        <f>IF($H31="","",'Solar Generation'!D27/'Total Energy'!N26)</f>
        <v/>
      </c>
      <c r="E31" s="175" t="str">
        <f>IF($H31="","",MAX(,0,'Total Energy'!N26-'Solar Generation'!D27)*G31)</f>
        <v/>
      </c>
      <c r="G31" s="133"/>
      <c r="H31" s="134"/>
      <c r="I31" s="133"/>
      <c r="J31" s="133"/>
      <c r="K31" s="133"/>
      <c r="L31" s="157"/>
      <c r="M31" s="133"/>
      <c r="N31" s="135"/>
      <c r="O31" s="136"/>
      <c r="P31" s="150"/>
      <c r="Q31" s="150"/>
      <c r="R31" s="136"/>
      <c r="S31" s="138">
        <v>0</v>
      </c>
      <c r="T31" s="150"/>
      <c r="U31" s="137"/>
      <c r="V31" s="140"/>
      <c r="W31" s="140"/>
      <c r="X31" s="140"/>
      <c r="Y31" s="140"/>
      <c r="Z31" s="140"/>
      <c r="AA31" s="140"/>
      <c r="AB31" s="140"/>
      <c r="AC31" s="140"/>
      <c r="AD31" s="140"/>
      <c r="AE31" s="140"/>
      <c r="AF31" s="140"/>
      <c r="AG31" s="140"/>
      <c r="AH31" s="135"/>
      <c r="AI31" s="141"/>
      <c r="AJ31" s="142"/>
      <c r="AK31" s="141"/>
      <c r="AL31" s="142"/>
      <c r="AM31" s="142"/>
      <c r="AN31" s="141"/>
      <c r="AO31" s="143"/>
      <c r="AP31" s="141"/>
      <c r="AQ31" s="144"/>
      <c r="AR31" s="141"/>
      <c r="AS31" s="135"/>
      <c r="AT31" s="153"/>
      <c r="AU31" s="135"/>
      <c r="AV31" s="146"/>
      <c r="AW31" s="146"/>
      <c r="AX31" s="146"/>
      <c r="AY31" s="146"/>
      <c r="AZ31" s="146"/>
      <c r="BA31" s="146"/>
      <c r="BB31" s="146"/>
      <c r="BC31" s="146"/>
      <c r="BD31" s="146"/>
      <c r="BE31" s="146"/>
      <c r="BF31" s="146"/>
      <c r="BG31" s="146"/>
      <c r="BI31" s="70"/>
      <c r="BJ31" s="70"/>
    </row>
    <row r="32" spans="2:62" s="3" customFormat="1" ht="19.899999999999999" customHeight="1">
      <c r="B32" s="253" t="str">
        <f>IF($H32="","",('Total Energy'!C27/('3 INPUT SAP DATA'!K32*(1-Data!$B$156))))</f>
        <v/>
      </c>
      <c r="C32" s="253" t="str">
        <f>IF($H32="","",('Total Energy'!N27/K32))</f>
        <v/>
      </c>
      <c r="D32" s="254" t="str">
        <f>IF($H32="","",'Solar Generation'!D28/'Total Energy'!N27)</f>
        <v/>
      </c>
      <c r="E32" s="175" t="str">
        <f>IF($H32="","",MAX(,0,'Total Energy'!N27-'Solar Generation'!D28)*G32)</f>
        <v/>
      </c>
      <c r="G32" s="133"/>
      <c r="H32" s="134"/>
      <c r="I32" s="133"/>
      <c r="J32" s="133"/>
      <c r="K32" s="133"/>
      <c r="L32" s="157"/>
      <c r="M32" s="133"/>
      <c r="N32" s="135"/>
      <c r="O32" s="136"/>
      <c r="P32" s="150"/>
      <c r="Q32" s="150"/>
      <c r="R32" s="136"/>
      <c r="S32" s="138">
        <v>0</v>
      </c>
      <c r="T32" s="150"/>
      <c r="U32" s="137"/>
      <c r="V32" s="140"/>
      <c r="W32" s="140"/>
      <c r="X32" s="140"/>
      <c r="Y32" s="140"/>
      <c r="Z32" s="140"/>
      <c r="AA32" s="140"/>
      <c r="AB32" s="140"/>
      <c r="AC32" s="140"/>
      <c r="AD32" s="140"/>
      <c r="AE32" s="140"/>
      <c r="AF32" s="140"/>
      <c r="AG32" s="140"/>
      <c r="AH32" s="135"/>
      <c r="AI32" s="141"/>
      <c r="AJ32" s="142"/>
      <c r="AK32" s="141"/>
      <c r="AL32" s="142"/>
      <c r="AM32" s="142"/>
      <c r="AN32" s="141"/>
      <c r="AO32" s="143"/>
      <c r="AP32" s="141"/>
      <c r="AQ32" s="144"/>
      <c r="AR32" s="141"/>
      <c r="AS32" s="135"/>
      <c r="AT32" s="153"/>
      <c r="AU32" s="135"/>
      <c r="AV32" s="146"/>
      <c r="AW32" s="146"/>
      <c r="AX32" s="146"/>
      <c r="AY32" s="146"/>
      <c r="AZ32" s="146"/>
      <c r="BA32" s="146"/>
      <c r="BB32" s="146"/>
      <c r="BC32" s="146"/>
      <c r="BD32" s="146"/>
      <c r="BE32" s="146"/>
      <c r="BF32" s="146"/>
      <c r="BG32" s="146"/>
      <c r="BI32" s="70"/>
      <c r="BJ32" s="70"/>
    </row>
    <row r="33" spans="2:62" s="3" customFormat="1" ht="19.899999999999999" customHeight="1">
      <c r="B33" s="253" t="str">
        <f>IF($H33="","",('Total Energy'!C28/('3 INPUT SAP DATA'!K33*(1-Data!$B$156))))</f>
        <v/>
      </c>
      <c r="C33" s="253" t="str">
        <f>IF($H33="","",('Total Energy'!N28/K33))</f>
        <v/>
      </c>
      <c r="D33" s="254" t="str">
        <f>IF($H33="","",'Solar Generation'!D29/'Total Energy'!N28)</f>
        <v/>
      </c>
      <c r="E33" s="175" t="str">
        <f>IF($H33="","",MAX(,0,'Total Energy'!N28-'Solar Generation'!D29)*G33)</f>
        <v/>
      </c>
      <c r="G33" s="133"/>
      <c r="H33" s="134"/>
      <c r="I33" s="133"/>
      <c r="J33" s="133"/>
      <c r="K33" s="133"/>
      <c r="L33" s="157"/>
      <c r="M33" s="133"/>
      <c r="N33" s="135"/>
      <c r="O33" s="136"/>
      <c r="P33" s="150"/>
      <c r="Q33" s="150"/>
      <c r="R33" s="136"/>
      <c r="S33" s="138">
        <v>0</v>
      </c>
      <c r="T33" s="150"/>
      <c r="U33" s="137"/>
      <c r="V33" s="140"/>
      <c r="W33" s="140"/>
      <c r="X33" s="140"/>
      <c r="Y33" s="140"/>
      <c r="Z33" s="140"/>
      <c r="AA33" s="140"/>
      <c r="AB33" s="140"/>
      <c r="AC33" s="140"/>
      <c r="AD33" s="140"/>
      <c r="AE33" s="140"/>
      <c r="AF33" s="140"/>
      <c r="AG33" s="140"/>
      <c r="AH33" s="135"/>
      <c r="AI33" s="141"/>
      <c r="AJ33" s="142"/>
      <c r="AK33" s="141"/>
      <c r="AL33" s="142"/>
      <c r="AM33" s="142"/>
      <c r="AN33" s="141"/>
      <c r="AO33" s="143"/>
      <c r="AP33" s="141"/>
      <c r="AQ33" s="144"/>
      <c r="AR33" s="141"/>
      <c r="AS33" s="135"/>
      <c r="AT33" s="153"/>
      <c r="AU33" s="135"/>
      <c r="AV33" s="146"/>
      <c r="AW33" s="146"/>
      <c r="AX33" s="146"/>
      <c r="AY33" s="146"/>
      <c r="AZ33" s="146"/>
      <c r="BA33" s="146"/>
      <c r="BB33" s="146"/>
      <c r="BC33" s="146"/>
      <c r="BD33" s="146"/>
      <c r="BE33" s="146"/>
      <c r="BF33" s="146"/>
      <c r="BG33" s="146"/>
      <c r="BI33" s="70"/>
      <c r="BJ33" s="70"/>
    </row>
    <row r="34" spans="2:62" s="3" customFormat="1" ht="19.899999999999999" customHeight="1">
      <c r="B34" s="253" t="str">
        <f>IF($H34="","",('Total Energy'!C29/('3 INPUT SAP DATA'!K34*(1-Data!$B$156))))</f>
        <v/>
      </c>
      <c r="C34" s="253" t="str">
        <f>IF($H34="","",('Total Energy'!N29/K34))</f>
        <v/>
      </c>
      <c r="D34" s="254" t="str">
        <f>IF($H34="","",'Solar Generation'!D30/'Total Energy'!N29)</f>
        <v/>
      </c>
      <c r="E34" s="175" t="str">
        <f>IF($H34="","",MAX(,0,'Total Energy'!N29-'Solar Generation'!D30)*G34)</f>
        <v/>
      </c>
      <c r="G34" s="133"/>
      <c r="H34" s="134"/>
      <c r="I34" s="133"/>
      <c r="J34" s="133"/>
      <c r="K34" s="133"/>
      <c r="L34" s="157"/>
      <c r="M34" s="133"/>
      <c r="N34" s="135"/>
      <c r="O34" s="136"/>
      <c r="P34" s="150"/>
      <c r="Q34" s="150"/>
      <c r="R34" s="136"/>
      <c r="S34" s="138">
        <v>0</v>
      </c>
      <c r="T34" s="150"/>
      <c r="U34" s="137"/>
      <c r="V34" s="140"/>
      <c r="W34" s="140"/>
      <c r="X34" s="140"/>
      <c r="Y34" s="140"/>
      <c r="Z34" s="140"/>
      <c r="AA34" s="140"/>
      <c r="AB34" s="140"/>
      <c r="AC34" s="140"/>
      <c r="AD34" s="140"/>
      <c r="AE34" s="140"/>
      <c r="AF34" s="140"/>
      <c r="AG34" s="140"/>
      <c r="AH34" s="135"/>
      <c r="AI34" s="141"/>
      <c r="AJ34" s="142"/>
      <c r="AK34" s="141"/>
      <c r="AL34" s="142"/>
      <c r="AM34" s="142"/>
      <c r="AN34" s="141"/>
      <c r="AO34" s="143"/>
      <c r="AP34" s="141"/>
      <c r="AQ34" s="144"/>
      <c r="AR34" s="141"/>
      <c r="AS34" s="135"/>
      <c r="AT34" s="153"/>
      <c r="AU34" s="135"/>
      <c r="AV34" s="146"/>
      <c r="AW34" s="146"/>
      <c r="AX34" s="146"/>
      <c r="AY34" s="146"/>
      <c r="AZ34" s="146"/>
      <c r="BA34" s="146"/>
      <c r="BB34" s="146"/>
      <c r="BC34" s="146"/>
      <c r="BD34" s="146"/>
      <c r="BE34" s="146"/>
      <c r="BF34" s="146"/>
      <c r="BG34" s="146"/>
      <c r="BI34" s="70"/>
      <c r="BJ34" s="70"/>
    </row>
    <row r="35" spans="2:62" s="3" customFormat="1" ht="19.899999999999999" customHeight="1">
      <c r="B35" s="253" t="str">
        <f>IF($H35="","",('Total Energy'!C30/('3 INPUT SAP DATA'!K35*(1-Data!$B$156))))</f>
        <v/>
      </c>
      <c r="C35" s="253" t="str">
        <f>IF($H35="","",('Total Energy'!N30/K35))</f>
        <v/>
      </c>
      <c r="D35" s="254" t="str">
        <f>IF($H35="","",'Solar Generation'!D31/'Total Energy'!N30)</f>
        <v/>
      </c>
      <c r="E35" s="175" t="str">
        <f>IF($H35="","",MAX(,0,'Total Energy'!N30-'Solar Generation'!D31)*G35)</f>
        <v/>
      </c>
      <c r="G35" s="133"/>
      <c r="H35" s="134"/>
      <c r="I35" s="133"/>
      <c r="J35" s="133"/>
      <c r="K35" s="133"/>
      <c r="L35" s="157"/>
      <c r="M35" s="133"/>
      <c r="N35" s="135"/>
      <c r="O35" s="136"/>
      <c r="P35" s="150"/>
      <c r="Q35" s="150"/>
      <c r="R35" s="136"/>
      <c r="S35" s="138">
        <v>0</v>
      </c>
      <c r="T35" s="150"/>
      <c r="U35" s="137"/>
      <c r="V35" s="140"/>
      <c r="W35" s="140"/>
      <c r="X35" s="140"/>
      <c r="Y35" s="140"/>
      <c r="Z35" s="140"/>
      <c r="AA35" s="140"/>
      <c r="AB35" s="140"/>
      <c r="AC35" s="140"/>
      <c r="AD35" s="140"/>
      <c r="AE35" s="140"/>
      <c r="AF35" s="140"/>
      <c r="AG35" s="140"/>
      <c r="AH35" s="135"/>
      <c r="AI35" s="141"/>
      <c r="AJ35" s="142"/>
      <c r="AK35" s="141"/>
      <c r="AL35" s="142"/>
      <c r="AM35" s="142"/>
      <c r="AN35" s="141"/>
      <c r="AO35" s="143"/>
      <c r="AP35" s="141"/>
      <c r="AQ35" s="144"/>
      <c r="AR35" s="141"/>
      <c r="AS35" s="135"/>
      <c r="AT35" s="153"/>
      <c r="AU35" s="135"/>
      <c r="AV35" s="146"/>
      <c r="AW35" s="146"/>
      <c r="AX35" s="146"/>
      <c r="AY35" s="146"/>
      <c r="AZ35" s="146"/>
      <c r="BA35" s="146"/>
      <c r="BB35" s="146"/>
      <c r="BC35" s="146"/>
      <c r="BD35" s="146"/>
      <c r="BE35" s="146"/>
      <c r="BF35" s="146"/>
      <c r="BG35" s="146"/>
      <c r="BI35" s="70"/>
      <c r="BJ35" s="70"/>
    </row>
    <row r="36" spans="2:62" s="3" customFormat="1" ht="19.899999999999999" customHeight="1">
      <c r="B36" s="253" t="str">
        <f>IF($H36="","",('Total Energy'!C31/('3 INPUT SAP DATA'!K36*(1-Data!$B$156))))</f>
        <v/>
      </c>
      <c r="C36" s="253" t="str">
        <f>IF($H36="","",('Total Energy'!N31/K36))</f>
        <v/>
      </c>
      <c r="D36" s="254" t="str">
        <f>IF($H36="","",'Solar Generation'!D32/'Total Energy'!N31)</f>
        <v/>
      </c>
      <c r="E36" s="175" t="str">
        <f>IF($H36="","",MAX(,0,'Total Energy'!N31-'Solar Generation'!D32)*G36)</f>
        <v/>
      </c>
      <c r="G36" s="133"/>
      <c r="H36" s="134"/>
      <c r="I36" s="133"/>
      <c r="J36" s="133"/>
      <c r="K36" s="133"/>
      <c r="L36" s="157"/>
      <c r="M36" s="133"/>
      <c r="N36" s="135"/>
      <c r="O36" s="136"/>
      <c r="P36" s="150"/>
      <c r="Q36" s="150"/>
      <c r="R36" s="136"/>
      <c r="S36" s="138">
        <v>0</v>
      </c>
      <c r="T36" s="150"/>
      <c r="U36" s="137"/>
      <c r="V36" s="140"/>
      <c r="W36" s="140"/>
      <c r="X36" s="140"/>
      <c r="Y36" s="140"/>
      <c r="Z36" s="140"/>
      <c r="AA36" s="140"/>
      <c r="AB36" s="140"/>
      <c r="AC36" s="140"/>
      <c r="AD36" s="140"/>
      <c r="AE36" s="140"/>
      <c r="AF36" s="140"/>
      <c r="AG36" s="140"/>
      <c r="AH36" s="135"/>
      <c r="AI36" s="141"/>
      <c r="AJ36" s="142"/>
      <c r="AK36" s="141"/>
      <c r="AL36" s="142"/>
      <c r="AM36" s="142"/>
      <c r="AN36" s="141"/>
      <c r="AO36" s="143"/>
      <c r="AP36" s="141"/>
      <c r="AQ36" s="144"/>
      <c r="AR36" s="141"/>
      <c r="AS36" s="135"/>
      <c r="AT36" s="153"/>
      <c r="AU36" s="135"/>
      <c r="AV36" s="146"/>
      <c r="AW36" s="146"/>
      <c r="AX36" s="146"/>
      <c r="AY36" s="146"/>
      <c r="AZ36" s="146"/>
      <c r="BA36" s="146"/>
      <c r="BB36" s="146"/>
      <c r="BC36" s="146"/>
      <c r="BD36" s="146"/>
      <c r="BE36" s="146"/>
      <c r="BF36" s="146"/>
      <c r="BG36" s="146"/>
      <c r="BI36" s="70"/>
      <c r="BJ36" s="70"/>
    </row>
    <row r="37" spans="2:62" s="3" customFormat="1" ht="19.899999999999999" customHeight="1">
      <c r="B37" s="253" t="str">
        <f>IF($H37="","",('Total Energy'!C32/('3 INPUT SAP DATA'!K37*(1-Data!$B$156))))</f>
        <v/>
      </c>
      <c r="C37" s="253" t="str">
        <f>IF($H37="","",('Total Energy'!N32/K37))</f>
        <v/>
      </c>
      <c r="D37" s="254" t="str">
        <f>IF($H37="","",'Solar Generation'!D33/'Total Energy'!N32)</f>
        <v/>
      </c>
      <c r="E37" s="175" t="str">
        <f>IF($H37="","",MAX(,0,'Total Energy'!N32-'Solar Generation'!D33)*G37)</f>
        <v/>
      </c>
      <c r="G37" s="133"/>
      <c r="H37" s="134"/>
      <c r="I37" s="133"/>
      <c r="J37" s="133"/>
      <c r="K37" s="133"/>
      <c r="L37" s="157"/>
      <c r="M37" s="133"/>
      <c r="N37" s="135"/>
      <c r="O37" s="136"/>
      <c r="P37" s="150"/>
      <c r="Q37" s="150"/>
      <c r="R37" s="136"/>
      <c r="S37" s="138">
        <v>0</v>
      </c>
      <c r="T37" s="150"/>
      <c r="U37" s="137"/>
      <c r="V37" s="140"/>
      <c r="W37" s="140"/>
      <c r="X37" s="140"/>
      <c r="Y37" s="140"/>
      <c r="Z37" s="140"/>
      <c r="AA37" s="140"/>
      <c r="AB37" s="140"/>
      <c r="AC37" s="140"/>
      <c r="AD37" s="140"/>
      <c r="AE37" s="140"/>
      <c r="AF37" s="140"/>
      <c r="AG37" s="140"/>
      <c r="AH37" s="135"/>
      <c r="AI37" s="141"/>
      <c r="AJ37" s="142"/>
      <c r="AK37" s="141"/>
      <c r="AL37" s="142"/>
      <c r="AM37" s="142"/>
      <c r="AN37" s="141"/>
      <c r="AO37" s="143"/>
      <c r="AP37" s="141"/>
      <c r="AQ37" s="144"/>
      <c r="AR37" s="141"/>
      <c r="AS37" s="135"/>
      <c r="AT37" s="153"/>
      <c r="AU37" s="135"/>
      <c r="AV37" s="146"/>
      <c r="AW37" s="146"/>
      <c r="AX37" s="146"/>
      <c r="AY37" s="146"/>
      <c r="AZ37" s="146"/>
      <c r="BA37" s="146"/>
      <c r="BB37" s="146"/>
      <c r="BC37" s="146"/>
      <c r="BD37" s="146"/>
      <c r="BE37" s="146"/>
      <c r="BF37" s="146"/>
      <c r="BG37" s="146"/>
      <c r="BI37" s="70"/>
      <c r="BJ37" s="70"/>
    </row>
    <row r="38" spans="2:62" s="3" customFormat="1" ht="19.899999999999999" customHeight="1">
      <c r="B38" s="253" t="str">
        <f>IF($H38="","",('Total Energy'!C33/('3 INPUT SAP DATA'!K38*(1-Data!$B$156))))</f>
        <v/>
      </c>
      <c r="C38" s="253" t="str">
        <f>IF($H38="","",('Total Energy'!N33/K38))</f>
        <v/>
      </c>
      <c r="D38" s="254" t="str">
        <f>IF($H38="","",'Solar Generation'!D34/'Total Energy'!N33)</f>
        <v/>
      </c>
      <c r="E38" s="175" t="str">
        <f>IF($H38="","",MAX(,0,'Total Energy'!N33-'Solar Generation'!D34)*G38)</f>
        <v/>
      </c>
      <c r="G38" s="133"/>
      <c r="H38" s="148"/>
      <c r="I38" s="133"/>
      <c r="J38" s="133"/>
      <c r="K38" s="133"/>
      <c r="L38" s="157"/>
      <c r="M38" s="133"/>
      <c r="N38" s="135"/>
      <c r="O38" s="149"/>
      <c r="P38" s="150"/>
      <c r="Q38" s="150"/>
      <c r="R38" s="136"/>
      <c r="S38" s="138"/>
      <c r="T38" s="150"/>
      <c r="U38" s="137"/>
      <c r="V38" s="140"/>
      <c r="W38" s="140"/>
      <c r="X38" s="140"/>
      <c r="Y38" s="140"/>
      <c r="Z38" s="140"/>
      <c r="AA38" s="140"/>
      <c r="AB38" s="140"/>
      <c r="AC38" s="140"/>
      <c r="AD38" s="140"/>
      <c r="AE38" s="140"/>
      <c r="AF38" s="140"/>
      <c r="AG38" s="140"/>
      <c r="AH38" s="135"/>
      <c r="AI38" s="141"/>
      <c r="AJ38" s="142"/>
      <c r="AK38" s="141"/>
      <c r="AL38" s="142"/>
      <c r="AM38" s="142"/>
      <c r="AN38" s="141"/>
      <c r="AO38" s="143"/>
      <c r="AP38" s="141"/>
      <c r="AQ38" s="144"/>
      <c r="AR38" s="141"/>
      <c r="AS38" s="135"/>
      <c r="AT38" s="153"/>
      <c r="AU38" s="135"/>
      <c r="AV38" s="146"/>
      <c r="AW38" s="146"/>
      <c r="AX38" s="146"/>
      <c r="AY38" s="146"/>
      <c r="AZ38" s="146"/>
      <c r="BA38" s="146"/>
      <c r="BB38" s="146"/>
      <c r="BC38" s="146"/>
      <c r="BD38" s="146"/>
      <c r="BE38" s="146"/>
      <c r="BF38" s="146"/>
      <c r="BG38" s="146"/>
      <c r="BI38" s="70"/>
      <c r="BJ38" s="70"/>
    </row>
    <row r="39" spans="2:62" s="3" customFormat="1" ht="19.899999999999999" hidden="1" customHeight="1">
      <c r="B39" s="253" t="str">
        <f>IF($H39="","",('Total Energy'!C34/('3 INPUT SAP DATA'!K39*(1-Data!$B$156))))</f>
        <v/>
      </c>
      <c r="C39" s="253" t="str">
        <f>IF($H39="","",('Total Energy'!N34/K39))</f>
        <v/>
      </c>
      <c r="D39" s="254" t="str">
        <f>IF($H39="","",'Solar Generation'!D35/'Total Energy'!N34)</f>
        <v/>
      </c>
      <c r="E39" s="175" t="str">
        <f>IF($H39="","",MAX(,0,'Total Energy'!N34-'Solar Generation'!D35)*G39)</f>
        <v/>
      </c>
      <c r="G39" s="133">
        <v>26</v>
      </c>
      <c r="H39" s="257"/>
      <c r="I39" s="64"/>
      <c r="J39" s="64"/>
      <c r="K39" s="64"/>
      <c r="L39" s="158"/>
      <c r="M39" s="64"/>
      <c r="N39" s="52"/>
      <c r="O39" s="58"/>
      <c r="P39" s="31"/>
      <c r="Q39" s="31"/>
      <c r="R39" s="66"/>
      <c r="S39" s="67"/>
      <c r="T39" s="30"/>
      <c r="U39" s="30"/>
      <c r="V39" s="37"/>
      <c r="W39" s="37"/>
      <c r="X39" s="37"/>
      <c r="Y39" s="37"/>
      <c r="Z39" s="37"/>
      <c r="AA39" s="37"/>
      <c r="AB39" s="37"/>
      <c r="AC39" s="37"/>
      <c r="AD39" s="37"/>
      <c r="AE39" s="37"/>
      <c r="AF39" s="37"/>
      <c r="AG39" s="37"/>
      <c r="AH39" s="52"/>
      <c r="AI39" s="68"/>
      <c r="AJ39" s="95"/>
      <c r="AK39" s="68"/>
      <c r="AL39" s="95"/>
      <c r="AM39" s="95"/>
      <c r="AN39" s="68"/>
      <c r="AO39" s="97"/>
      <c r="AP39" s="68"/>
      <c r="AQ39" s="71"/>
      <c r="AR39" s="68"/>
      <c r="AS39" s="52"/>
      <c r="AT39" s="59"/>
      <c r="AU39" s="52"/>
      <c r="AV39" s="75"/>
      <c r="AW39" s="75"/>
      <c r="AX39" s="75"/>
      <c r="AY39" s="75"/>
      <c r="AZ39" s="75"/>
      <c r="BA39" s="75"/>
      <c r="BB39" s="75"/>
      <c r="BC39" s="75"/>
      <c r="BD39" s="75"/>
      <c r="BE39" s="75"/>
      <c r="BF39" s="75"/>
      <c r="BG39" s="75"/>
      <c r="BI39" s="70"/>
      <c r="BJ39" s="70"/>
    </row>
    <row r="40" spans="2:62" s="3" customFormat="1" ht="19.899999999999999" hidden="1" customHeight="1">
      <c r="B40" s="253" t="str">
        <f>IF($H40="","",('Total Energy'!C35/('3 INPUT SAP DATA'!K40*(1-Data!$B$156))))</f>
        <v/>
      </c>
      <c r="C40" s="253" t="str">
        <f>IF($H40="","",('Total Energy'!N35/K40))</f>
        <v/>
      </c>
      <c r="D40" s="254" t="str">
        <f>IF($H40="","",'Solar Generation'!D36/'Total Energy'!N35)</f>
        <v/>
      </c>
      <c r="E40" s="175" t="str">
        <f>IF($H40="","",MAX(,0,'Total Energy'!N35-'Solar Generation'!D36)*G40)</f>
        <v/>
      </c>
      <c r="G40" s="133">
        <v>27</v>
      </c>
      <c r="H40" s="79"/>
      <c r="I40" s="64"/>
      <c r="J40" s="64"/>
      <c r="K40" s="64"/>
      <c r="L40" s="158"/>
      <c r="M40" s="64"/>
      <c r="N40" s="52"/>
      <c r="O40" s="66"/>
      <c r="P40" s="31"/>
      <c r="Q40" s="31"/>
      <c r="R40" s="66"/>
      <c r="S40" s="67"/>
      <c r="T40" s="31"/>
      <c r="U40" s="30"/>
      <c r="V40" s="37"/>
      <c r="W40" s="37"/>
      <c r="X40" s="37"/>
      <c r="Y40" s="37"/>
      <c r="Z40" s="37"/>
      <c r="AA40" s="37"/>
      <c r="AB40" s="37"/>
      <c r="AC40" s="37"/>
      <c r="AD40" s="37"/>
      <c r="AE40" s="37"/>
      <c r="AF40" s="37"/>
      <c r="AG40" s="37"/>
      <c r="AH40" s="36"/>
      <c r="AI40" s="68"/>
      <c r="AJ40" s="94"/>
      <c r="AK40" s="68"/>
      <c r="AL40" s="94"/>
      <c r="AM40" s="94"/>
      <c r="AN40" s="68"/>
      <c r="AO40" s="96"/>
      <c r="AP40" s="68"/>
      <c r="AQ40" s="81"/>
      <c r="AR40" s="68"/>
      <c r="AS40" s="52"/>
      <c r="AT40" s="59"/>
      <c r="AU40" s="52"/>
      <c r="AV40" s="75"/>
      <c r="AW40" s="75"/>
      <c r="AX40" s="75"/>
      <c r="AY40" s="75"/>
      <c r="AZ40" s="75"/>
      <c r="BA40" s="75"/>
      <c r="BB40" s="75"/>
      <c r="BC40" s="75"/>
      <c r="BD40" s="75"/>
      <c r="BE40" s="75"/>
      <c r="BF40" s="75"/>
      <c r="BG40" s="75"/>
      <c r="BH40" s="41"/>
      <c r="BI40" s="70"/>
      <c r="BJ40" s="70"/>
    </row>
    <row r="41" spans="2:62" s="3" customFormat="1" ht="19.899999999999999" hidden="1" customHeight="1">
      <c r="B41" s="253" t="str">
        <f>IF($H41="","",('Total Energy'!C36/('3 INPUT SAP DATA'!K41*(1-Data!$B$156))))</f>
        <v/>
      </c>
      <c r="C41" s="253" t="str">
        <f>IF($H41="","",('Total Energy'!N36/K41))</f>
        <v/>
      </c>
      <c r="D41" s="254" t="str">
        <f>IF($H41="","",'Solar Generation'!D37/'Total Energy'!N36)</f>
        <v/>
      </c>
      <c r="E41" s="175" t="str">
        <f>IF($H41="","",MAX(,0,'Total Energy'!N36-'Solar Generation'!D37)*G41)</f>
        <v/>
      </c>
      <c r="G41" s="133">
        <v>28</v>
      </c>
      <c r="H41" s="79"/>
      <c r="I41" s="64"/>
      <c r="J41" s="64"/>
      <c r="K41" s="64"/>
      <c r="L41" s="158"/>
      <c r="M41" s="64"/>
      <c r="N41" s="52"/>
      <c r="O41" s="66"/>
      <c r="P41" s="31"/>
      <c r="Q41" s="31"/>
      <c r="R41" s="66"/>
      <c r="S41" s="67"/>
      <c r="T41" s="31"/>
      <c r="U41" s="30"/>
      <c r="V41" s="37"/>
      <c r="W41" s="37"/>
      <c r="X41" s="37"/>
      <c r="Y41" s="37"/>
      <c r="Z41" s="37"/>
      <c r="AA41" s="37"/>
      <c r="AB41" s="37"/>
      <c r="AC41" s="37"/>
      <c r="AD41" s="37"/>
      <c r="AE41" s="37"/>
      <c r="AF41" s="37"/>
      <c r="AG41" s="37"/>
      <c r="AH41" s="36"/>
      <c r="AI41" s="68"/>
      <c r="AJ41" s="94"/>
      <c r="AK41" s="68"/>
      <c r="AL41" s="94"/>
      <c r="AM41" s="94"/>
      <c r="AN41" s="68"/>
      <c r="AO41" s="96"/>
      <c r="AP41" s="68"/>
      <c r="AQ41" s="81"/>
      <c r="AR41" s="68"/>
      <c r="AS41" s="52"/>
      <c r="AT41" s="59"/>
      <c r="AU41" s="52"/>
      <c r="AV41" s="75"/>
      <c r="AW41" s="75"/>
      <c r="AX41" s="75"/>
      <c r="AY41" s="75"/>
      <c r="AZ41" s="75"/>
      <c r="BA41" s="75"/>
      <c r="BB41" s="75"/>
      <c r="BC41" s="75"/>
      <c r="BD41" s="75"/>
      <c r="BE41" s="75"/>
      <c r="BF41" s="75"/>
      <c r="BG41" s="75"/>
      <c r="BH41" s="41"/>
      <c r="BI41" s="70"/>
      <c r="BJ41" s="70"/>
    </row>
    <row r="42" spans="2:62" s="3" customFormat="1" ht="19.899999999999999" hidden="1" customHeight="1">
      <c r="B42" s="253" t="str">
        <f>IF($H42="","",('Total Energy'!C37/('3 INPUT SAP DATA'!K42*(1-Data!$B$156))))</f>
        <v/>
      </c>
      <c r="C42" s="253" t="str">
        <f>IF($H42="","",('Total Energy'!N37/K42))</f>
        <v/>
      </c>
      <c r="D42" s="254" t="str">
        <f>IF($H42="","",'Solar Generation'!D38/'Total Energy'!N37)</f>
        <v/>
      </c>
      <c r="E42" s="175" t="str">
        <f>IF($H42="","",MAX(,0,'Total Energy'!N37-'Solar Generation'!D38)*G42)</f>
        <v/>
      </c>
      <c r="G42" s="133">
        <v>29</v>
      </c>
      <c r="H42" s="79"/>
      <c r="I42" s="64"/>
      <c r="J42" s="64"/>
      <c r="K42" s="64"/>
      <c r="L42" s="158"/>
      <c r="M42" s="64"/>
      <c r="N42" s="52"/>
      <c r="O42" s="66"/>
      <c r="P42" s="31"/>
      <c r="Q42" s="31"/>
      <c r="R42" s="66"/>
      <c r="S42" s="67"/>
      <c r="T42" s="31"/>
      <c r="U42" s="30"/>
      <c r="V42" s="37"/>
      <c r="W42" s="37"/>
      <c r="X42" s="37"/>
      <c r="Y42" s="37"/>
      <c r="Z42" s="37"/>
      <c r="AA42" s="37"/>
      <c r="AB42" s="37"/>
      <c r="AC42" s="37"/>
      <c r="AD42" s="37"/>
      <c r="AE42" s="37"/>
      <c r="AF42" s="37"/>
      <c r="AG42" s="37"/>
      <c r="AH42" s="36"/>
      <c r="AI42" s="68"/>
      <c r="AJ42" s="94"/>
      <c r="AK42" s="68"/>
      <c r="AL42" s="94"/>
      <c r="AM42" s="94"/>
      <c r="AN42" s="68"/>
      <c r="AO42" s="96"/>
      <c r="AP42" s="68"/>
      <c r="AQ42" s="81"/>
      <c r="AR42" s="68"/>
      <c r="AS42" s="52"/>
      <c r="AT42" s="59"/>
      <c r="AU42" s="52"/>
      <c r="AV42" s="75"/>
      <c r="AW42" s="75"/>
      <c r="AX42" s="75"/>
      <c r="AY42" s="75"/>
      <c r="AZ42" s="75"/>
      <c r="BA42" s="75"/>
      <c r="BB42" s="75"/>
      <c r="BC42" s="75"/>
      <c r="BD42" s="75"/>
      <c r="BE42" s="75"/>
      <c r="BF42" s="75"/>
      <c r="BG42" s="75"/>
      <c r="BH42" s="41"/>
      <c r="BI42" s="70"/>
      <c r="BJ42" s="70"/>
    </row>
    <row r="43" spans="2:62" s="3" customFormat="1" ht="19.899999999999999" hidden="1" customHeight="1">
      <c r="B43" s="253" t="str">
        <f>IF($H43="","",('Total Energy'!C38/('3 INPUT SAP DATA'!K43*(1-Data!$B$156))))</f>
        <v/>
      </c>
      <c r="C43" s="253" t="str">
        <f>IF($H43="","",('Total Energy'!N38/K43))</f>
        <v/>
      </c>
      <c r="D43" s="254" t="str">
        <f>IF($H43="","",'Solar Generation'!D39/'Total Energy'!N38)</f>
        <v/>
      </c>
      <c r="E43" s="175" t="str">
        <f>IF($H43="","",MAX(,0,'Total Energy'!N38-'Solar Generation'!D39)*G43)</f>
        <v/>
      </c>
      <c r="G43" s="133">
        <v>30</v>
      </c>
      <c r="H43" s="79"/>
      <c r="I43" s="64"/>
      <c r="J43" s="64"/>
      <c r="K43" s="64"/>
      <c r="L43" s="158"/>
      <c r="M43" s="64"/>
      <c r="N43" s="52"/>
      <c r="O43" s="66"/>
      <c r="P43" s="31"/>
      <c r="Q43" s="31"/>
      <c r="R43" s="66"/>
      <c r="S43" s="67"/>
      <c r="T43" s="31"/>
      <c r="U43" s="30"/>
      <c r="V43" s="37"/>
      <c r="W43" s="37"/>
      <c r="X43" s="37"/>
      <c r="Y43" s="37"/>
      <c r="Z43" s="37"/>
      <c r="AA43" s="37"/>
      <c r="AB43" s="37"/>
      <c r="AC43" s="37"/>
      <c r="AD43" s="37"/>
      <c r="AE43" s="37"/>
      <c r="AF43" s="37"/>
      <c r="AG43" s="37"/>
      <c r="AH43" s="36"/>
      <c r="AI43" s="68"/>
      <c r="AJ43" s="95"/>
      <c r="AK43" s="68"/>
      <c r="AL43" s="95"/>
      <c r="AM43" s="95"/>
      <c r="AN43" s="68"/>
      <c r="AO43" s="97"/>
      <c r="AP43" s="68"/>
      <c r="AQ43" s="81"/>
      <c r="AR43" s="68"/>
      <c r="AS43" s="52"/>
      <c r="AT43" s="59"/>
      <c r="AU43" s="52"/>
      <c r="AV43" s="75"/>
      <c r="AW43" s="75"/>
      <c r="AX43" s="75"/>
      <c r="AY43" s="75"/>
      <c r="AZ43" s="75"/>
      <c r="BA43" s="75"/>
      <c r="BB43" s="75"/>
      <c r="BC43" s="75"/>
      <c r="BD43" s="75"/>
      <c r="BE43" s="75"/>
      <c r="BF43" s="75"/>
      <c r="BG43" s="75"/>
      <c r="BH43" s="41"/>
      <c r="BI43" s="70"/>
      <c r="BJ43" s="70"/>
    </row>
    <row r="44" spans="2:62" s="3" customFormat="1" ht="19.899999999999999" hidden="1" customHeight="1">
      <c r="B44" s="253" t="str">
        <f>IF($H44="","",('Total Energy'!C39/('3 INPUT SAP DATA'!K44*(1-Data!$B$156))))</f>
        <v/>
      </c>
      <c r="C44" s="253" t="str">
        <f>IF($H44="","",('Total Energy'!N39/K44))</f>
        <v/>
      </c>
      <c r="D44" s="254" t="str">
        <f>IF($H44="","",'Solar Generation'!D40/'Total Energy'!N39)</f>
        <v/>
      </c>
      <c r="E44" s="175" t="str">
        <f>IF($H44="","",MAX(,0,'Total Energy'!N39-'Solar Generation'!D40)*G44)</f>
        <v/>
      </c>
      <c r="G44" s="133">
        <v>31</v>
      </c>
      <c r="H44" s="79"/>
      <c r="I44" s="64"/>
      <c r="J44" s="64"/>
      <c r="K44" s="64"/>
      <c r="L44" s="158"/>
      <c r="M44" s="64"/>
      <c r="N44" s="52"/>
      <c r="O44" s="66"/>
      <c r="P44" s="31"/>
      <c r="Q44" s="31"/>
      <c r="R44" s="66"/>
      <c r="S44" s="67"/>
      <c r="T44" s="31"/>
      <c r="U44" s="30"/>
      <c r="V44" s="37"/>
      <c r="W44" s="37"/>
      <c r="X44" s="37"/>
      <c r="Y44" s="37"/>
      <c r="Z44" s="37"/>
      <c r="AA44" s="37"/>
      <c r="AB44" s="37"/>
      <c r="AC44" s="37"/>
      <c r="AD44" s="37"/>
      <c r="AE44" s="37"/>
      <c r="AF44" s="37"/>
      <c r="AG44" s="37"/>
      <c r="AH44" s="36"/>
      <c r="AI44" s="68"/>
      <c r="AJ44" s="95"/>
      <c r="AK44" s="68"/>
      <c r="AL44" s="95"/>
      <c r="AM44" s="95"/>
      <c r="AN44" s="68"/>
      <c r="AO44" s="97"/>
      <c r="AP44" s="68"/>
      <c r="AQ44" s="81"/>
      <c r="AR44" s="68"/>
      <c r="AS44" s="52"/>
      <c r="AT44" s="59"/>
      <c r="AU44" s="52"/>
      <c r="AV44" s="75"/>
      <c r="AW44" s="75"/>
      <c r="AX44" s="75"/>
      <c r="AY44" s="75"/>
      <c r="AZ44" s="75"/>
      <c r="BA44" s="75"/>
      <c r="BB44" s="75"/>
      <c r="BC44" s="75"/>
      <c r="BD44" s="75"/>
      <c r="BE44" s="75"/>
      <c r="BF44" s="75"/>
      <c r="BG44" s="75"/>
      <c r="BH44" s="41"/>
      <c r="BI44" s="70"/>
      <c r="BJ44" s="70"/>
    </row>
    <row r="45" spans="2:62" s="3" customFormat="1" ht="19.899999999999999" hidden="1" customHeight="1">
      <c r="B45" s="253" t="str">
        <f>IF($H45="","",('Total Energy'!C40/('3 INPUT SAP DATA'!K45*(1-Data!$B$156))))</f>
        <v/>
      </c>
      <c r="C45" s="253" t="str">
        <f>IF($H45="","",('Total Energy'!N40/K45))</f>
        <v/>
      </c>
      <c r="D45" s="254" t="str">
        <f>IF($H45="","",'Solar Generation'!D41/'Total Energy'!N40)</f>
        <v/>
      </c>
      <c r="E45" s="175" t="str">
        <f>IF($H45="","",MAX(,0,'Total Energy'!N40-'Solar Generation'!D41)*G45)</f>
        <v/>
      </c>
      <c r="G45" s="133">
        <v>32</v>
      </c>
      <c r="H45" s="79"/>
      <c r="I45" s="64"/>
      <c r="J45" s="64"/>
      <c r="K45" s="64"/>
      <c r="L45" s="158"/>
      <c r="M45" s="64"/>
      <c r="N45" s="52"/>
      <c r="O45" s="66"/>
      <c r="P45" s="31"/>
      <c r="Q45" s="31"/>
      <c r="R45" s="66"/>
      <c r="S45" s="67"/>
      <c r="T45" s="31"/>
      <c r="U45" s="30"/>
      <c r="V45" s="37"/>
      <c r="W45" s="37"/>
      <c r="X45" s="37"/>
      <c r="Y45" s="37"/>
      <c r="Z45" s="37"/>
      <c r="AA45" s="37"/>
      <c r="AB45" s="37"/>
      <c r="AC45" s="37"/>
      <c r="AD45" s="37"/>
      <c r="AE45" s="37"/>
      <c r="AF45" s="37"/>
      <c r="AG45" s="37"/>
      <c r="AH45" s="36"/>
      <c r="AI45" s="68"/>
      <c r="AJ45" s="95"/>
      <c r="AK45" s="68"/>
      <c r="AL45" s="95"/>
      <c r="AM45" s="95"/>
      <c r="AN45" s="68"/>
      <c r="AO45" s="97"/>
      <c r="AP45" s="68"/>
      <c r="AQ45" s="81"/>
      <c r="AR45" s="68"/>
      <c r="AS45" s="52"/>
      <c r="AT45" s="59"/>
      <c r="AU45" s="52"/>
      <c r="AV45" s="75"/>
      <c r="AW45" s="75"/>
      <c r="AX45" s="75"/>
      <c r="AY45" s="75"/>
      <c r="AZ45" s="75"/>
      <c r="BA45" s="75"/>
      <c r="BB45" s="75"/>
      <c r="BC45" s="75"/>
      <c r="BD45" s="75"/>
      <c r="BE45" s="75"/>
      <c r="BF45" s="75"/>
      <c r="BG45" s="75"/>
      <c r="BH45" s="41"/>
      <c r="BI45" s="70"/>
      <c r="BJ45" s="70"/>
    </row>
    <row r="46" spans="2:62" s="3" customFormat="1" ht="19.899999999999999" hidden="1" customHeight="1">
      <c r="B46" s="253" t="str">
        <f>IF($H46="","",('Total Energy'!C41/('3 INPUT SAP DATA'!K46*(1-Data!$B$156))))</f>
        <v/>
      </c>
      <c r="C46" s="253" t="str">
        <f>IF($H46="","",('Total Energy'!N41/K46))</f>
        <v/>
      </c>
      <c r="D46" s="254" t="str">
        <f>IF($H46="","",'Solar Generation'!D42/'Total Energy'!N41)</f>
        <v/>
      </c>
      <c r="E46" s="175" t="str">
        <f>IF($H46="","",MAX(,0,'Total Energy'!N41-'Solar Generation'!D42)*G46)</f>
        <v/>
      </c>
      <c r="G46" s="133">
        <v>33</v>
      </c>
      <c r="H46" s="79"/>
      <c r="I46" s="64"/>
      <c r="J46" s="64"/>
      <c r="K46" s="64"/>
      <c r="L46" s="158"/>
      <c r="M46" s="64"/>
      <c r="N46" s="52"/>
      <c r="O46" s="66"/>
      <c r="P46" s="31"/>
      <c r="Q46" s="31"/>
      <c r="R46" s="66"/>
      <c r="S46" s="67"/>
      <c r="T46" s="31"/>
      <c r="U46" s="30"/>
      <c r="V46" s="37"/>
      <c r="W46" s="37"/>
      <c r="X46" s="37"/>
      <c r="Y46" s="37"/>
      <c r="Z46" s="37"/>
      <c r="AA46" s="37"/>
      <c r="AB46" s="37"/>
      <c r="AC46" s="37"/>
      <c r="AD46" s="37"/>
      <c r="AE46" s="37"/>
      <c r="AF46" s="37"/>
      <c r="AG46" s="37"/>
      <c r="AH46" s="36"/>
      <c r="AI46" s="68"/>
      <c r="AJ46" s="95"/>
      <c r="AK46" s="68"/>
      <c r="AL46" s="95"/>
      <c r="AM46" s="95"/>
      <c r="AN46" s="68"/>
      <c r="AO46" s="97"/>
      <c r="AP46" s="68"/>
      <c r="AQ46" s="81"/>
      <c r="AR46" s="68"/>
      <c r="AS46" s="52"/>
      <c r="AT46" s="59"/>
      <c r="AU46" s="52"/>
      <c r="AV46" s="75"/>
      <c r="AW46" s="75"/>
      <c r="AX46" s="75"/>
      <c r="AY46" s="75"/>
      <c r="AZ46" s="75"/>
      <c r="BA46" s="75"/>
      <c r="BB46" s="75"/>
      <c r="BC46" s="75"/>
      <c r="BD46" s="75"/>
      <c r="BE46" s="75"/>
      <c r="BF46" s="75"/>
      <c r="BG46" s="75"/>
      <c r="BH46" s="41"/>
      <c r="BI46" s="70"/>
      <c r="BJ46" s="70"/>
    </row>
    <row r="47" spans="2:62" s="3" customFormat="1" ht="19.899999999999999" hidden="1" customHeight="1">
      <c r="B47" s="253" t="str">
        <f>IF($H47="","",('Total Energy'!C42/('3 INPUT SAP DATA'!K47*(1-Data!$B$156))))</f>
        <v/>
      </c>
      <c r="C47" s="253" t="str">
        <f>IF($H47="","",('Total Energy'!N42/K47))</f>
        <v/>
      </c>
      <c r="D47" s="254" t="str">
        <f>IF($H47="","",'Solar Generation'!D43/'Total Energy'!N42)</f>
        <v/>
      </c>
      <c r="E47" s="175" t="str">
        <f>IF($H47="","",MAX(,0,'Total Energy'!N42-'Solar Generation'!D43)*G47)</f>
        <v/>
      </c>
      <c r="G47" s="133">
        <v>34</v>
      </c>
      <c r="H47" s="80"/>
      <c r="I47" s="64"/>
      <c r="J47" s="64"/>
      <c r="K47" s="64"/>
      <c r="L47" s="158"/>
      <c r="M47" s="64"/>
      <c r="N47" s="52"/>
      <c r="O47" s="58"/>
      <c r="P47" s="31"/>
      <c r="Q47" s="31"/>
      <c r="R47" s="66"/>
      <c r="S47" s="67"/>
      <c r="T47" s="31"/>
      <c r="U47" s="30"/>
      <c r="V47" s="37"/>
      <c r="W47" s="37"/>
      <c r="X47" s="37"/>
      <c r="Y47" s="37"/>
      <c r="Z47" s="37"/>
      <c r="AA47" s="37"/>
      <c r="AB47" s="37"/>
      <c r="AC47" s="37"/>
      <c r="AD47" s="37"/>
      <c r="AE47" s="37"/>
      <c r="AF47" s="37"/>
      <c r="AG47" s="37"/>
      <c r="AH47" s="36"/>
      <c r="AI47" s="68"/>
      <c r="AJ47" s="95"/>
      <c r="AK47" s="68"/>
      <c r="AL47" s="95"/>
      <c r="AM47" s="95"/>
      <c r="AN47" s="68"/>
      <c r="AO47" s="97"/>
      <c r="AP47" s="68"/>
      <c r="AQ47" s="81"/>
      <c r="AR47" s="68"/>
      <c r="AS47" s="52"/>
      <c r="AT47" s="59"/>
      <c r="AU47" s="52"/>
      <c r="AV47" s="75"/>
      <c r="AW47" s="75"/>
      <c r="AX47" s="75"/>
      <c r="AY47" s="75"/>
      <c r="AZ47" s="75"/>
      <c r="BA47" s="75"/>
      <c r="BB47" s="75"/>
      <c r="BC47" s="75"/>
      <c r="BD47" s="75"/>
      <c r="BE47" s="75"/>
      <c r="BF47" s="75"/>
      <c r="BG47" s="75"/>
      <c r="BH47" s="41"/>
      <c r="BI47" s="70"/>
      <c r="BJ47" s="70"/>
    </row>
    <row r="48" spans="2:62" s="3" customFormat="1" ht="19.899999999999999" hidden="1" customHeight="1">
      <c r="B48" s="253" t="str">
        <f>IF($H48="","",('Total Energy'!C43/('3 INPUT SAP DATA'!K48*(1-Data!$B$156))))</f>
        <v/>
      </c>
      <c r="C48" s="253" t="str">
        <f>IF($H48="","",('Total Energy'!N43/K48))</f>
        <v/>
      </c>
      <c r="D48" s="254" t="str">
        <f>IF($H48="","",'Solar Generation'!D44/'Total Energy'!N43)</f>
        <v/>
      </c>
      <c r="E48" s="175" t="str">
        <f>IF($H48="","",MAX(,0,'Total Energy'!N43-'Solar Generation'!D44)*G48)</f>
        <v/>
      </c>
      <c r="G48" s="133">
        <v>35</v>
      </c>
      <c r="H48" s="257"/>
      <c r="I48" s="64"/>
      <c r="J48" s="64"/>
      <c r="K48" s="64"/>
      <c r="L48" s="158"/>
      <c r="M48" s="64"/>
      <c r="N48" s="52"/>
      <c r="O48" s="58"/>
      <c r="P48" s="31"/>
      <c r="Q48" s="31"/>
      <c r="R48" s="66"/>
      <c r="S48" s="67"/>
      <c r="T48" s="30"/>
      <c r="U48" s="30"/>
      <c r="V48" s="37"/>
      <c r="W48" s="37"/>
      <c r="X48" s="37"/>
      <c r="Y48" s="37"/>
      <c r="Z48" s="37"/>
      <c r="AA48" s="37"/>
      <c r="AB48" s="37"/>
      <c r="AC48" s="37"/>
      <c r="AD48" s="37"/>
      <c r="AE48" s="37"/>
      <c r="AF48" s="37"/>
      <c r="AG48" s="37"/>
      <c r="AH48" s="52"/>
      <c r="AI48" s="68"/>
      <c r="AJ48" s="95"/>
      <c r="AK48" s="68"/>
      <c r="AL48" s="95"/>
      <c r="AM48" s="95"/>
      <c r="AN48" s="68"/>
      <c r="AO48" s="97"/>
      <c r="AP48" s="68"/>
      <c r="AQ48" s="71"/>
      <c r="AR48" s="68"/>
      <c r="AS48" s="52"/>
      <c r="AT48" s="59"/>
      <c r="AU48" s="52"/>
      <c r="AV48" s="75"/>
      <c r="AW48" s="75"/>
      <c r="AX48" s="75"/>
      <c r="AY48" s="75"/>
      <c r="AZ48" s="75"/>
      <c r="BA48" s="75"/>
      <c r="BB48" s="75"/>
      <c r="BC48" s="75"/>
      <c r="BD48" s="75"/>
      <c r="BE48" s="75"/>
      <c r="BF48" s="75"/>
      <c r="BG48" s="75"/>
      <c r="BI48" s="70"/>
      <c r="BJ48" s="70"/>
    </row>
    <row r="49" spans="2:62" s="3" customFormat="1" ht="19.899999999999999" hidden="1" customHeight="1">
      <c r="B49" s="253" t="str">
        <f>IF($H49="","",('Total Energy'!C44/('3 INPUT SAP DATA'!K49*(1-Data!$B$156))))</f>
        <v/>
      </c>
      <c r="C49" s="253" t="str">
        <f>IF($H49="","",('Total Energy'!N44/K49))</f>
        <v/>
      </c>
      <c r="D49" s="254" t="str">
        <f>IF($H49="","",'Solar Generation'!D45/'Total Energy'!N44)</f>
        <v/>
      </c>
      <c r="E49" s="175" t="str">
        <f>IF($H49="","",MAX(,0,'Total Energy'!N44-'Solar Generation'!D45)*G49)</f>
        <v/>
      </c>
      <c r="G49" s="133">
        <v>36</v>
      </c>
      <c r="H49" s="79"/>
      <c r="I49" s="64"/>
      <c r="J49" s="64"/>
      <c r="K49" s="64"/>
      <c r="L49" s="158"/>
      <c r="M49" s="64"/>
      <c r="N49" s="52"/>
      <c r="O49" s="66"/>
      <c r="P49" s="31"/>
      <c r="Q49" s="31"/>
      <c r="R49" s="66"/>
      <c r="S49" s="67"/>
      <c r="T49" s="83"/>
      <c r="U49" s="43"/>
      <c r="V49" s="37"/>
      <c r="W49" s="37"/>
      <c r="X49" s="37"/>
      <c r="Y49" s="37"/>
      <c r="Z49" s="37"/>
      <c r="AA49" s="37"/>
      <c r="AB49" s="37"/>
      <c r="AC49" s="37"/>
      <c r="AD49" s="37"/>
      <c r="AE49" s="37"/>
      <c r="AF49" s="37"/>
      <c r="AG49" s="37"/>
      <c r="AH49" s="52"/>
      <c r="AI49" s="68"/>
      <c r="AJ49" s="95"/>
      <c r="AK49" s="68"/>
      <c r="AL49" s="95"/>
      <c r="AM49" s="95"/>
      <c r="AN49" s="68"/>
      <c r="AO49" s="97"/>
      <c r="AP49" s="68"/>
      <c r="AQ49" s="117"/>
      <c r="AR49" s="68"/>
      <c r="AS49" s="52"/>
      <c r="AT49" s="59"/>
      <c r="AU49" s="51"/>
      <c r="AV49" s="75"/>
      <c r="AW49" s="75"/>
      <c r="AX49" s="75"/>
      <c r="AY49" s="75"/>
      <c r="AZ49" s="75"/>
      <c r="BA49" s="75"/>
      <c r="BB49" s="75"/>
      <c r="BC49" s="75"/>
      <c r="BD49" s="75"/>
      <c r="BE49" s="75"/>
      <c r="BF49" s="75"/>
      <c r="BG49" s="75"/>
      <c r="BI49" s="70"/>
      <c r="BJ49" s="70"/>
    </row>
    <row r="50" spans="2:62" s="3" customFormat="1" ht="19.899999999999999" hidden="1" customHeight="1">
      <c r="B50" s="253" t="str">
        <f>IF($H50="","",('Total Energy'!C45/('3 INPUT SAP DATA'!K50*(1-Data!$B$156))))</f>
        <v/>
      </c>
      <c r="C50" s="253" t="str">
        <f>IF($H50="","",('Total Energy'!N45/K50))</f>
        <v/>
      </c>
      <c r="D50" s="254" t="str">
        <f>IF($H50="","",'Solar Generation'!D46/'Total Energy'!N45)</f>
        <v/>
      </c>
      <c r="E50" s="175" t="str">
        <f>IF($H50="","",MAX(,0,'Total Energy'!N45-'Solar Generation'!D46)*G50)</f>
        <v/>
      </c>
      <c r="G50" s="133">
        <v>37</v>
      </c>
      <c r="H50" s="79"/>
      <c r="I50" s="64"/>
      <c r="J50" s="64"/>
      <c r="K50" s="64"/>
      <c r="L50" s="158"/>
      <c r="M50" s="64"/>
      <c r="N50" s="52"/>
      <c r="O50" s="66"/>
      <c r="P50" s="31"/>
      <c r="Q50" s="31"/>
      <c r="R50" s="66"/>
      <c r="S50" s="67"/>
      <c r="T50" s="83"/>
      <c r="U50" s="43"/>
      <c r="V50" s="37"/>
      <c r="W50" s="37"/>
      <c r="X50" s="37"/>
      <c r="Y50" s="37"/>
      <c r="Z50" s="37"/>
      <c r="AA50" s="37"/>
      <c r="AB50" s="37"/>
      <c r="AC50" s="37"/>
      <c r="AD50" s="37"/>
      <c r="AE50" s="37"/>
      <c r="AF50" s="37"/>
      <c r="AG50" s="37"/>
      <c r="AH50" s="52"/>
      <c r="AI50" s="68"/>
      <c r="AJ50" s="95"/>
      <c r="AK50" s="68"/>
      <c r="AL50" s="95"/>
      <c r="AM50" s="95"/>
      <c r="AN50" s="68"/>
      <c r="AO50" s="97"/>
      <c r="AP50" s="68"/>
      <c r="AQ50" s="117"/>
      <c r="AR50" s="68"/>
      <c r="AS50" s="52"/>
      <c r="AT50" s="59"/>
      <c r="AU50" s="52"/>
      <c r="AV50" s="75"/>
      <c r="AW50" s="75"/>
      <c r="AX50" s="75"/>
      <c r="AY50" s="75"/>
      <c r="AZ50" s="75"/>
      <c r="BA50" s="75"/>
      <c r="BB50" s="75"/>
      <c r="BC50" s="75"/>
      <c r="BD50" s="75"/>
      <c r="BE50" s="75"/>
      <c r="BF50" s="75"/>
      <c r="BG50" s="75"/>
      <c r="BI50" s="70"/>
      <c r="BJ50" s="70"/>
    </row>
    <row r="51" spans="2:62" s="3" customFormat="1" ht="19.899999999999999" hidden="1" customHeight="1">
      <c r="B51" s="253" t="str">
        <f>IF($H51="","",('Total Energy'!C46/('3 INPUT SAP DATA'!K51*(1-Data!$B$156))))</f>
        <v/>
      </c>
      <c r="C51" s="253" t="str">
        <f>IF($H51="","",('Total Energy'!N46/K51))</f>
        <v/>
      </c>
      <c r="D51" s="254" t="str">
        <f>IF($H51="","",'Solar Generation'!D47/'Total Energy'!N46)</f>
        <v/>
      </c>
      <c r="E51" s="175" t="str">
        <f>IF($H51="","",MAX(,0,'Total Energy'!N46-'Solar Generation'!D47)*G51)</f>
        <v/>
      </c>
      <c r="G51" s="133">
        <v>38</v>
      </c>
      <c r="H51" s="79"/>
      <c r="I51" s="64"/>
      <c r="J51" s="64"/>
      <c r="K51" s="64"/>
      <c r="L51" s="158"/>
      <c r="M51" s="64"/>
      <c r="N51" s="52"/>
      <c r="O51" s="66"/>
      <c r="P51" s="31"/>
      <c r="Q51" s="31"/>
      <c r="R51" s="66"/>
      <c r="S51" s="67"/>
      <c r="T51" s="83"/>
      <c r="U51" s="43"/>
      <c r="V51" s="37"/>
      <c r="W51" s="37"/>
      <c r="X51" s="37"/>
      <c r="Y51" s="37"/>
      <c r="Z51" s="37"/>
      <c r="AA51" s="37"/>
      <c r="AB51" s="37"/>
      <c r="AC51" s="37"/>
      <c r="AD51" s="37"/>
      <c r="AE51" s="37"/>
      <c r="AF51" s="37"/>
      <c r="AG51" s="37"/>
      <c r="AH51" s="52"/>
      <c r="AI51" s="68"/>
      <c r="AJ51" s="95"/>
      <c r="AK51" s="68"/>
      <c r="AL51" s="95"/>
      <c r="AM51" s="95"/>
      <c r="AN51" s="68"/>
      <c r="AO51" s="97"/>
      <c r="AP51" s="68"/>
      <c r="AQ51" s="117"/>
      <c r="AR51" s="68"/>
      <c r="AS51" s="52"/>
      <c r="AT51" s="59"/>
      <c r="AU51" s="65"/>
      <c r="AV51" s="75"/>
      <c r="AW51" s="75"/>
      <c r="AX51" s="75"/>
      <c r="AY51" s="75"/>
      <c r="AZ51" s="75"/>
      <c r="BA51" s="75"/>
      <c r="BB51" s="75"/>
      <c r="BC51" s="75"/>
      <c r="BD51" s="75"/>
      <c r="BE51" s="75"/>
      <c r="BF51" s="75"/>
      <c r="BG51" s="75"/>
      <c r="BI51" s="70"/>
      <c r="BJ51" s="70"/>
    </row>
    <row r="52" spans="2:62" s="3" customFormat="1" ht="19.899999999999999" hidden="1" customHeight="1">
      <c r="B52" s="253" t="str">
        <f>IF($H52="","",('Total Energy'!C47/('3 INPUT SAP DATA'!K52*(1-Data!$B$156))))</f>
        <v/>
      </c>
      <c r="C52" s="253" t="str">
        <f>IF($H52="","",('Total Energy'!N47/K52))</f>
        <v/>
      </c>
      <c r="D52" s="254" t="str">
        <f>IF($H52="","",'Solar Generation'!D48/'Total Energy'!N47)</f>
        <v/>
      </c>
      <c r="E52" s="175" t="str">
        <f>IF($H52="","",MAX(,0,'Total Energy'!N47-'Solar Generation'!D48)*G52)</f>
        <v/>
      </c>
      <c r="G52" s="133">
        <v>39</v>
      </c>
      <c r="H52" s="79"/>
      <c r="I52" s="64"/>
      <c r="J52" s="64"/>
      <c r="K52" s="64"/>
      <c r="L52" s="158"/>
      <c r="M52" s="64"/>
      <c r="N52" s="52"/>
      <c r="O52" s="66"/>
      <c r="P52" s="31"/>
      <c r="Q52" s="31"/>
      <c r="R52" s="66"/>
      <c r="S52" s="67"/>
      <c r="T52" s="83"/>
      <c r="U52" s="43"/>
      <c r="V52" s="37"/>
      <c r="W52" s="37"/>
      <c r="X52" s="37"/>
      <c r="Y52" s="37"/>
      <c r="Z52" s="37"/>
      <c r="AA52" s="37"/>
      <c r="AB52" s="37"/>
      <c r="AC52" s="37"/>
      <c r="AD52" s="37"/>
      <c r="AE52" s="37"/>
      <c r="AF52" s="37"/>
      <c r="AG52" s="37"/>
      <c r="AH52" s="52"/>
      <c r="AI52" s="68"/>
      <c r="AJ52" s="95"/>
      <c r="AK52" s="68"/>
      <c r="AL52" s="95"/>
      <c r="AM52" s="95"/>
      <c r="AN52" s="68"/>
      <c r="AO52" s="97"/>
      <c r="AP52" s="68"/>
      <c r="AQ52" s="117"/>
      <c r="AR52" s="68"/>
      <c r="AS52" s="52"/>
      <c r="AT52" s="59"/>
      <c r="AU52" s="65"/>
      <c r="AV52" s="75"/>
      <c r="AW52" s="75"/>
      <c r="AX52" s="75"/>
      <c r="AY52" s="75"/>
      <c r="AZ52" s="75"/>
      <c r="BA52" s="75"/>
      <c r="BB52" s="75"/>
      <c r="BC52" s="75"/>
      <c r="BD52" s="75"/>
      <c r="BE52" s="75"/>
      <c r="BF52" s="75"/>
      <c r="BG52" s="75"/>
      <c r="BI52" s="70"/>
      <c r="BJ52" s="70"/>
    </row>
    <row r="53" spans="2:62" s="3" customFormat="1" ht="19.899999999999999" hidden="1" customHeight="1">
      <c r="B53" s="253" t="str">
        <f>IF($H53="","",('Total Energy'!C48/('3 INPUT SAP DATA'!K53*(1-Data!$B$156))))</f>
        <v/>
      </c>
      <c r="C53" s="253" t="str">
        <f>IF($H53="","",('Total Energy'!N48/K53))</f>
        <v/>
      </c>
      <c r="D53" s="254" t="str">
        <f>IF($H53="","",'Solar Generation'!D49/'Total Energy'!N48)</f>
        <v/>
      </c>
      <c r="E53" s="175" t="str">
        <f>IF($H53="","",MAX(,0,'Total Energy'!N48-'Solar Generation'!D49)*G53)</f>
        <v/>
      </c>
      <c r="G53" s="133">
        <v>40</v>
      </c>
      <c r="H53" s="79"/>
      <c r="I53" s="64"/>
      <c r="J53" s="64"/>
      <c r="K53" s="64"/>
      <c r="L53" s="158"/>
      <c r="M53" s="64"/>
      <c r="N53" s="52"/>
      <c r="O53" s="66"/>
      <c r="P53" s="31"/>
      <c r="Q53" s="31"/>
      <c r="R53" s="66"/>
      <c r="S53" s="67"/>
      <c r="T53" s="83"/>
      <c r="U53" s="43"/>
      <c r="V53" s="37"/>
      <c r="W53" s="37"/>
      <c r="X53" s="37"/>
      <c r="Y53" s="37"/>
      <c r="Z53" s="37"/>
      <c r="AA53" s="37"/>
      <c r="AB53" s="37"/>
      <c r="AC53" s="37"/>
      <c r="AD53" s="37"/>
      <c r="AE53" s="37"/>
      <c r="AF53" s="37"/>
      <c r="AG53" s="37"/>
      <c r="AH53" s="52"/>
      <c r="AI53" s="68"/>
      <c r="AJ53" s="95"/>
      <c r="AK53" s="68"/>
      <c r="AL53" s="95"/>
      <c r="AM53" s="95"/>
      <c r="AN53" s="68"/>
      <c r="AO53" s="97"/>
      <c r="AP53" s="68"/>
      <c r="AQ53" s="117"/>
      <c r="AR53" s="68"/>
      <c r="AS53" s="52"/>
      <c r="AT53" s="59"/>
      <c r="AU53" s="65"/>
      <c r="AV53" s="75"/>
      <c r="AW53" s="75"/>
      <c r="AX53" s="75"/>
      <c r="AY53" s="75"/>
      <c r="AZ53" s="75"/>
      <c r="BA53" s="75"/>
      <c r="BB53" s="75"/>
      <c r="BC53" s="75"/>
      <c r="BD53" s="75"/>
      <c r="BE53" s="75"/>
      <c r="BF53" s="75"/>
      <c r="BG53" s="75"/>
    </row>
    <row r="54" spans="2:62" s="3" customFormat="1" ht="19.899999999999999" hidden="1" customHeight="1">
      <c r="B54" s="253" t="str">
        <f>IF($H54="","",('Total Energy'!C49/('3 INPUT SAP DATA'!K54*(1-Data!$B$156))))</f>
        <v/>
      </c>
      <c r="C54" s="253" t="str">
        <f>IF($H54="","",('Total Energy'!N49/K54))</f>
        <v/>
      </c>
      <c r="D54" s="254" t="str">
        <f>IF($H54="","",'Solar Generation'!D50/'Total Energy'!N49)</f>
        <v/>
      </c>
      <c r="E54" s="175" t="str">
        <f>IF($H54="","",MAX(,0,'Total Energy'!N49-'Solar Generation'!D50)*G54)</f>
        <v/>
      </c>
      <c r="G54" s="133">
        <v>41</v>
      </c>
      <c r="H54" s="79"/>
      <c r="I54" s="64"/>
      <c r="J54" s="64"/>
      <c r="K54" s="64"/>
      <c r="L54" s="158"/>
      <c r="M54" s="64"/>
      <c r="N54" s="52"/>
      <c r="O54" s="66"/>
      <c r="P54" s="31"/>
      <c r="Q54" s="31"/>
      <c r="R54" s="66"/>
      <c r="S54" s="67"/>
      <c r="T54" s="83"/>
      <c r="U54" s="43"/>
      <c r="V54" s="37"/>
      <c r="W54" s="37"/>
      <c r="X54" s="37"/>
      <c r="Y54" s="37"/>
      <c r="Z54" s="37"/>
      <c r="AA54" s="37"/>
      <c r="AB54" s="37"/>
      <c r="AC54" s="37"/>
      <c r="AD54" s="37"/>
      <c r="AE54" s="37"/>
      <c r="AF54" s="37"/>
      <c r="AG54" s="37"/>
      <c r="AH54" s="52"/>
      <c r="AI54" s="68"/>
      <c r="AJ54" s="95"/>
      <c r="AK54" s="68"/>
      <c r="AL54" s="95"/>
      <c r="AM54" s="95"/>
      <c r="AN54" s="68"/>
      <c r="AO54" s="97"/>
      <c r="AP54" s="68"/>
      <c r="AQ54" s="117"/>
      <c r="AR54" s="68"/>
      <c r="AS54" s="52"/>
      <c r="AT54" s="59"/>
      <c r="AU54" s="65"/>
      <c r="AV54" s="75"/>
      <c r="AW54" s="75"/>
      <c r="AX54" s="75"/>
      <c r="AY54" s="75"/>
      <c r="AZ54" s="75"/>
      <c r="BA54" s="75"/>
      <c r="BB54" s="75"/>
      <c r="BC54" s="75"/>
      <c r="BD54" s="75"/>
      <c r="BE54" s="75"/>
      <c r="BF54" s="75"/>
      <c r="BG54" s="75"/>
    </row>
    <row r="55" spans="2:62" s="3" customFormat="1" ht="19.899999999999999" hidden="1" customHeight="1">
      <c r="B55" s="253" t="str">
        <f>IF($H55="","",('Total Energy'!C50/('3 INPUT SAP DATA'!K55*(1-Data!$B$156))))</f>
        <v/>
      </c>
      <c r="C55" s="253" t="str">
        <f>IF($H55="","",('Total Energy'!N50/K55))</f>
        <v/>
      </c>
      <c r="D55" s="254" t="str">
        <f>IF($H55="","",'Solar Generation'!D51/'Total Energy'!N50)</f>
        <v/>
      </c>
      <c r="E55" s="175" t="str">
        <f>IF($H55="","",MAX(,0,'Total Energy'!N50-'Solar Generation'!D51)*G55)</f>
        <v/>
      </c>
      <c r="G55" s="133">
        <v>42</v>
      </c>
      <c r="H55" s="79"/>
      <c r="I55" s="64"/>
      <c r="J55" s="64"/>
      <c r="K55" s="64"/>
      <c r="L55" s="158"/>
      <c r="M55" s="64"/>
      <c r="N55" s="65"/>
      <c r="O55" s="66"/>
      <c r="P55" s="31"/>
      <c r="Q55" s="31"/>
      <c r="R55" s="66"/>
      <c r="S55" s="67"/>
      <c r="T55" s="83"/>
      <c r="U55" s="43"/>
      <c r="V55" s="69"/>
      <c r="W55" s="69"/>
      <c r="X55" s="69"/>
      <c r="Y55" s="69"/>
      <c r="Z55" s="69"/>
      <c r="AA55" s="69"/>
      <c r="AB55" s="69"/>
      <c r="AC55" s="69"/>
      <c r="AD55" s="69"/>
      <c r="AE55" s="69"/>
      <c r="AF55" s="69"/>
      <c r="AG55" s="69"/>
      <c r="AH55" s="65"/>
      <c r="AI55" s="68"/>
      <c r="AJ55" s="95"/>
      <c r="AK55" s="68"/>
      <c r="AL55" s="95"/>
      <c r="AM55" s="95"/>
      <c r="AN55" s="68"/>
      <c r="AO55" s="97"/>
      <c r="AP55" s="68"/>
      <c r="AQ55" s="81"/>
      <c r="AR55" s="68"/>
      <c r="AS55" s="65"/>
      <c r="AT55" s="82"/>
      <c r="AU55" s="65"/>
      <c r="AV55" s="75"/>
      <c r="AW55" s="75"/>
      <c r="AX55" s="75"/>
      <c r="AY55" s="75"/>
      <c r="AZ55" s="75"/>
      <c r="BA55" s="75"/>
      <c r="BB55" s="75"/>
      <c r="BC55" s="75"/>
      <c r="BD55" s="75"/>
      <c r="BE55" s="75"/>
      <c r="BF55" s="75"/>
      <c r="BG55" s="75"/>
    </row>
    <row r="56" spans="2:62" s="3" customFormat="1" ht="19.899999999999999" hidden="1" customHeight="1">
      <c r="B56" s="253" t="str">
        <f>IF($H56="","",('Total Energy'!C51/('3 INPUT SAP DATA'!K56*(1-Data!$B$156))))</f>
        <v/>
      </c>
      <c r="C56" s="253" t="str">
        <f>IF($H56="","",('Total Energy'!N51/K56))</f>
        <v/>
      </c>
      <c r="D56" s="254" t="str">
        <f>IF($H56="","",'Solar Generation'!D52/'Total Energy'!N51)</f>
        <v/>
      </c>
      <c r="E56" s="175" t="str">
        <f>IF($H56="","",MAX(,0,'Total Energy'!N51-'Solar Generation'!D52)*G56)</f>
        <v/>
      </c>
      <c r="G56" s="133">
        <v>43</v>
      </c>
      <c r="H56" s="80"/>
      <c r="I56" s="64"/>
      <c r="J56" s="64"/>
      <c r="K56" s="64"/>
      <c r="L56" s="158"/>
      <c r="M56" s="64"/>
      <c r="N56" s="65"/>
      <c r="O56" s="58"/>
      <c r="P56" s="31"/>
      <c r="Q56" s="31"/>
      <c r="R56" s="66"/>
      <c r="S56" s="67"/>
      <c r="T56" s="83"/>
      <c r="U56" s="30"/>
      <c r="V56" s="69"/>
      <c r="W56" s="69"/>
      <c r="X56" s="69"/>
      <c r="Y56" s="69"/>
      <c r="Z56" s="69"/>
      <c r="AA56" s="69"/>
      <c r="AB56" s="69"/>
      <c r="AC56" s="69"/>
      <c r="AD56" s="69"/>
      <c r="AE56" s="69"/>
      <c r="AF56" s="69"/>
      <c r="AG56" s="69"/>
      <c r="AH56" s="65"/>
      <c r="AI56" s="68"/>
      <c r="AJ56" s="95"/>
      <c r="AK56" s="68"/>
      <c r="AL56" s="95"/>
      <c r="AM56" s="95"/>
      <c r="AN56" s="68"/>
      <c r="AO56" s="97"/>
      <c r="AP56" s="68"/>
      <c r="AQ56" s="81"/>
      <c r="AR56" s="68"/>
      <c r="AS56" s="65"/>
      <c r="AT56" s="82"/>
      <c r="AU56" s="51"/>
      <c r="AV56" s="75"/>
      <c r="AW56" s="75"/>
      <c r="AX56" s="75"/>
      <c r="AY56" s="75"/>
      <c r="AZ56" s="75"/>
      <c r="BA56" s="75"/>
      <c r="BB56" s="75"/>
      <c r="BC56" s="75"/>
      <c r="BD56" s="75"/>
      <c r="BE56" s="75"/>
      <c r="BF56" s="75"/>
      <c r="BG56" s="75"/>
    </row>
    <row r="57" spans="2:62" s="3" customFormat="1" ht="19.899999999999999" hidden="1" customHeight="1">
      <c r="B57" s="253" t="str">
        <f>IF($H57="","",('Total Energy'!C52/('3 INPUT SAP DATA'!K57*(1-Data!$B$156))))</f>
        <v/>
      </c>
      <c r="C57" s="253" t="str">
        <f>IF($H57="","",('Total Energy'!N52/K57))</f>
        <v/>
      </c>
      <c r="D57" s="254" t="str">
        <f>IF($H57="","",'Solar Generation'!D53/'Total Energy'!N52)</f>
        <v/>
      </c>
      <c r="E57" s="175" t="str">
        <f>IF($H57="","",MAX(,0,'Total Energy'!N52-'Solar Generation'!D53)*G57)</f>
        <v/>
      </c>
      <c r="G57" s="133">
        <v>44</v>
      </c>
      <c r="H57" s="257"/>
      <c r="I57" s="64"/>
      <c r="J57" s="64"/>
      <c r="K57" s="64"/>
      <c r="L57" s="158"/>
      <c r="M57" s="64"/>
      <c r="N57" s="65"/>
      <c r="O57" s="58"/>
      <c r="P57" s="31"/>
      <c r="Q57" s="31"/>
      <c r="R57" s="66"/>
      <c r="S57" s="67"/>
      <c r="T57" s="30"/>
      <c r="U57" s="30"/>
      <c r="V57" s="69"/>
      <c r="W57" s="69"/>
      <c r="X57" s="69"/>
      <c r="Y57" s="69"/>
      <c r="Z57" s="69"/>
      <c r="AA57" s="69"/>
      <c r="AB57" s="69"/>
      <c r="AC57" s="69"/>
      <c r="AD57" s="69"/>
      <c r="AE57" s="69"/>
      <c r="AF57" s="69"/>
      <c r="AG57" s="69"/>
      <c r="AH57" s="65"/>
      <c r="AI57" s="68"/>
      <c r="AJ57" s="94"/>
      <c r="AK57" s="68"/>
      <c r="AL57" s="94"/>
      <c r="AM57" s="94"/>
      <c r="AN57" s="68"/>
      <c r="AO57" s="96"/>
      <c r="AP57" s="68"/>
      <c r="AQ57" s="81"/>
      <c r="AR57" s="68"/>
      <c r="AS57" s="65"/>
      <c r="AT57" s="82"/>
      <c r="AU57" s="52"/>
      <c r="AV57" s="75"/>
      <c r="AW57" s="75"/>
      <c r="AX57" s="75"/>
      <c r="AY57" s="75"/>
      <c r="AZ57" s="75"/>
      <c r="BA57" s="75"/>
      <c r="BB57" s="75"/>
      <c r="BC57" s="75"/>
      <c r="BD57" s="75"/>
      <c r="BE57" s="75"/>
      <c r="BF57" s="75"/>
      <c r="BG57" s="75"/>
    </row>
    <row r="58" spans="2:62" s="3" customFormat="1" ht="19.899999999999999" hidden="1" customHeight="1">
      <c r="B58" s="253" t="str">
        <f>IF($H58="","",('Total Energy'!C53/('3 INPUT SAP DATA'!K58*(1-Data!$B$156))))</f>
        <v/>
      </c>
      <c r="C58" s="253" t="str">
        <f>IF($H58="","",('Total Energy'!N53/K58))</f>
        <v/>
      </c>
      <c r="D58" s="254" t="str">
        <f>IF($H58="","",'Solar Generation'!D54/'Total Energy'!N53)</f>
        <v/>
      </c>
      <c r="E58" s="175" t="str">
        <f>IF($H58="","",MAX(,0,'Total Energy'!N53-'Solar Generation'!D54)*G58)</f>
        <v/>
      </c>
      <c r="G58" s="133">
        <v>45</v>
      </c>
      <c r="H58" s="79"/>
      <c r="I58" s="64"/>
      <c r="J58" s="64"/>
      <c r="K58" s="64"/>
      <c r="L58" s="158"/>
      <c r="M58" s="64"/>
      <c r="N58" s="65"/>
      <c r="O58" s="66"/>
      <c r="P58" s="83"/>
      <c r="Q58" s="83"/>
      <c r="R58" s="66"/>
      <c r="S58" s="67"/>
      <c r="T58" s="83"/>
      <c r="U58" s="43"/>
      <c r="V58" s="69"/>
      <c r="W58" s="69"/>
      <c r="X58" s="69"/>
      <c r="Y58" s="69"/>
      <c r="Z58" s="69"/>
      <c r="AA58" s="69"/>
      <c r="AB58" s="69"/>
      <c r="AC58" s="69"/>
      <c r="AD58" s="69"/>
      <c r="AE58" s="69"/>
      <c r="AF58" s="69"/>
      <c r="AG58" s="69"/>
      <c r="AH58" s="65"/>
      <c r="AI58" s="68"/>
      <c r="AJ58" s="94"/>
      <c r="AK58" s="68"/>
      <c r="AL58" s="94"/>
      <c r="AM58" s="94"/>
      <c r="AN58" s="68"/>
      <c r="AO58" s="94"/>
      <c r="AP58" s="68"/>
      <c r="AQ58" s="81"/>
      <c r="AR58" s="68"/>
      <c r="AS58" s="65"/>
      <c r="AT58" s="82"/>
      <c r="AU58" s="52"/>
      <c r="AV58" s="75"/>
      <c r="AW58" s="75"/>
      <c r="AX58" s="75"/>
      <c r="AY58" s="75"/>
      <c r="AZ58" s="75"/>
      <c r="BA58" s="75"/>
      <c r="BB58" s="75"/>
      <c r="BC58" s="75"/>
      <c r="BD58" s="75"/>
      <c r="BE58" s="75"/>
      <c r="BF58" s="75"/>
      <c r="BG58" s="75"/>
    </row>
    <row r="59" spans="2:62" s="3" customFormat="1" ht="19.899999999999999" hidden="1" customHeight="1">
      <c r="B59" s="253" t="str">
        <f>IF($H59="","",('Total Energy'!C54/('3 INPUT SAP DATA'!K59*(1-Data!$B$156))))</f>
        <v/>
      </c>
      <c r="C59" s="253" t="str">
        <f>IF($H59="","",('Total Energy'!N54/K59))</f>
        <v/>
      </c>
      <c r="D59" s="254" t="str">
        <f>IF($H59="","",'Solar Generation'!D55/'Total Energy'!N54)</f>
        <v/>
      </c>
      <c r="E59" s="175" t="str">
        <f>IF($H59="","",MAX(,0,'Total Energy'!N54-'Solar Generation'!D55)*G59)</f>
        <v/>
      </c>
      <c r="G59" s="133">
        <v>46</v>
      </c>
      <c r="H59" s="79"/>
      <c r="I59" s="64"/>
      <c r="J59" s="64"/>
      <c r="K59" s="64"/>
      <c r="L59" s="158"/>
      <c r="M59" s="64"/>
      <c r="N59" s="65"/>
      <c r="O59" s="66"/>
      <c r="P59" s="83"/>
      <c r="Q59" s="83"/>
      <c r="R59" s="66"/>
      <c r="S59" s="67"/>
      <c r="T59" s="83"/>
      <c r="U59" s="43"/>
      <c r="V59" s="69"/>
      <c r="W59" s="69"/>
      <c r="X59" s="69"/>
      <c r="Y59" s="69"/>
      <c r="Z59" s="69"/>
      <c r="AA59" s="69"/>
      <c r="AB59" s="69"/>
      <c r="AC59" s="69"/>
      <c r="AD59" s="69"/>
      <c r="AE59" s="69"/>
      <c r="AF59" s="69"/>
      <c r="AG59" s="69"/>
      <c r="AH59" s="65"/>
      <c r="AI59" s="68"/>
      <c r="AJ59" s="94"/>
      <c r="AK59" s="68"/>
      <c r="AL59" s="94"/>
      <c r="AM59" s="94"/>
      <c r="AN59" s="68"/>
      <c r="AO59" s="94"/>
      <c r="AP59" s="68"/>
      <c r="AQ59" s="81"/>
      <c r="AR59" s="68"/>
      <c r="AS59" s="65"/>
      <c r="AT59" s="82"/>
      <c r="AU59" s="52"/>
      <c r="AV59" s="75"/>
      <c r="AW59" s="75"/>
      <c r="AX59" s="75"/>
      <c r="AY59" s="75"/>
      <c r="AZ59" s="75"/>
      <c r="BA59" s="75"/>
      <c r="BB59" s="75"/>
      <c r="BC59" s="75"/>
      <c r="BD59" s="75"/>
      <c r="BE59" s="75"/>
      <c r="BF59" s="75"/>
      <c r="BG59" s="75"/>
    </row>
    <row r="60" spans="2:62" s="3" customFormat="1" ht="19.899999999999999" hidden="1" customHeight="1">
      <c r="B60" s="253" t="str">
        <f>IF($H60="","",('Total Energy'!C55/('3 INPUT SAP DATA'!K60*(1-Data!$B$156))))</f>
        <v/>
      </c>
      <c r="C60" s="253" t="str">
        <f>IF($H60="","",('Total Energy'!N55/K60))</f>
        <v/>
      </c>
      <c r="D60" s="254" t="str">
        <f>IF($H60="","",'Solar Generation'!D56/'Total Energy'!N55)</f>
        <v/>
      </c>
      <c r="E60" s="175" t="str">
        <f>IF($H60="","",MAX(,0,'Total Energy'!N55-'Solar Generation'!D56)*G60)</f>
        <v/>
      </c>
      <c r="G60" s="133">
        <v>47</v>
      </c>
      <c r="H60" s="79"/>
      <c r="I60" s="64"/>
      <c r="J60" s="64"/>
      <c r="K60" s="64"/>
      <c r="L60" s="158"/>
      <c r="M60" s="64"/>
      <c r="N60" s="65"/>
      <c r="O60" s="66"/>
      <c r="P60" s="83"/>
      <c r="Q60" s="83"/>
      <c r="R60" s="66"/>
      <c r="S60" s="67"/>
      <c r="T60" s="83"/>
      <c r="U60" s="43"/>
      <c r="V60" s="69"/>
      <c r="W60" s="69"/>
      <c r="X60" s="69"/>
      <c r="Y60" s="69"/>
      <c r="Z60" s="69"/>
      <c r="AA60" s="69"/>
      <c r="AB60" s="69"/>
      <c r="AC60" s="69"/>
      <c r="AD60" s="69"/>
      <c r="AE60" s="69"/>
      <c r="AF60" s="69"/>
      <c r="AG60" s="69"/>
      <c r="AH60" s="65"/>
      <c r="AI60" s="68"/>
      <c r="AJ60" s="94"/>
      <c r="AK60" s="68"/>
      <c r="AL60" s="94"/>
      <c r="AM60" s="94"/>
      <c r="AN60" s="68"/>
      <c r="AO60" s="94"/>
      <c r="AP60" s="68"/>
      <c r="AQ60" s="81"/>
      <c r="AR60" s="68"/>
      <c r="AS60" s="65"/>
      <c r="AT60" s="82"/>
      <c r="AU60" s="52"/>
      <c r="AV60" s="75"/>
      <c r="AW60" s="75"/>
      <c r="AX60" s="75"/>
      <c r="AY60" s="75"/>
      <c r="AZ60" s="75"/>
      <c r="BA60" s="75"/>
      <c r="BB60" s="75"/>
      <c r="BC60" s="75"/>
      <c r="BD60" s="75"/>
      <c r="BE60" s="75"/>
      <c r="BF60" s="75"/>
      <c r="BG60" s="75"/>
    </row>
    <row r="61" spans="2:62" s="3" customFormat="1" ht="19.899999999999999" hidden="1" customHeight="1">
      <c r="B61" s="253" t="str">
        <f>IF($H61="","",('Total Energy'!C56/('3 INPUT SAP DATA'!K61*(1-Data!$B$156))))</f>
        <v/>
      </c>
      <c r="C61" s="253" t="str">
        <f>IF($H61="","",('Total Energy'!N56/K61))</f>
        <v/>
      </c>
      <c r="D61" s="254" t="str">
        <f>IF($H61="","",'Solar Generation'!D57/'Total Energy'!N56)</f>
        <v/>
      </c>
      <c r="E61" s="175" t="str">
        <f>IF($H61="","",MAX(,0,'Total Energy'!N56-'Solar Generation'!D57)*G61)</f>
        <v/>
      </c>
      <c r="G61" s="133">
        <v>48</v>
      </c>
      <c r="H61" s="79"/>
      <c r="I61" s="64"/>
      <c r="J61" s="64"/>
      <c r="K61" s="64"/>
      <c r="L61" s="158"/>
      <c r="M61" s="64"/>
      <c r="N61" s="65"/>
      <c r="O61" s="66"/>
      <c r="P61" s="83"/>
      <c r="Q61" s="83"/>
      <c r="R61" s="66"/>
      <c r="S61" s="67"/>
      <c r="T61" s="83"/>
      <c r="U61" s="43"/>
      <c r="V61" s="69"/>
      <c r="W61" s="69"/>
      <c r="X61" s="69"/>
      <c r="Y61" s="69"/>
      <c r="Z61" s="69"/>
      <c r="AA61" s="69"/>
      <c r="AB61" s="69"/>
      <c r="AC61" s="69"/>
      <c r="AD61" s="69"/>
      <c r="AE61" s="69"/>
      <c r="AF61" s="69"/>
      <c r="AG61" s="69"/>
      <c r="AH61" s="65"/>
      <c r="AI61" s="68"/>
      <c r="AJ61" s="94"/>
      <c r="AK61" s="68"/>
      <c r="AL61" s="94"/>
      <c r="AM61" s="94"/>
      <c r="AN61" s="68"/>
      <c r="AO61" s="94"/>
      <c r="AP61" s="68"/>
      <c r="AQ61" s="81"/>
      <c r="AR61" s="68"/>
      <c r="AS61" s="65"/>
      <c r="AT61" s="82"/>
      <c r="AU61" s="52"/>
      <c r="AV61" s="75"/>
      <c r="AW61" s="75"/>
      <c r="AX61" s="75"/>
      <c r="AY61" s="75"/>
      <c r="AZ61" s="75"/>
      <c r="BA61" s="75"/>
      <c r="BB61" s="75"/>
      <c r="BC61" s="75"/>
      <c r="BD61" s="75"/>
      <c r="BE61" s="75"/>
      <c r="BF61" s="75"/>
      <c r="BG61" s="75"/>
    </row>
    <row r="62" spans="2:62" s="3" customFormat="1" ht="19.899999999999999" hidden="1" customHeight="1">
      <c r="B62" s="253" t="str">
        <f>IF($H62="","",('Total Energy'!C57/('3 INPUT SAP DATA'!K62*(1-Data!$B$156))))</f>
        <v/>
      </c>
      <c r="C62" s="253" t="str">
        <f>IF($H62="","",('Total Energy'!N57/K62))</f>
        <v/>
      </c>
      <c r="D62" s="254" t="str">
        <f>IF($H62="","",'Solar Generation'!D58/'Total Energy'!N57)</f>
        <v/>
      </c>
      <c r="E62" s="175" t="str">
        <f>IF($H62="","",MAX(,0,'Total Energy'!N57-'Solar Generation'!D58)*G62)</f>
        <v/>
      </c>
      <c r="G62" s="133">
        <v>49</v>
      </c>
      <c r="H62" s="79"/>
      <c r="I62" s="64"/>
      <c r="J62" s="64"/>
      <c r="K62" s="64"/>
      <c r="L62" s="158"/>
      <c r="M62" s="64"/>
      <c r="N62" s="65"/>
      <c r="O62" s="66"/>
      <c r="P62" s="83"/>
      <c r="Q62" s="83"/>
      <c r="R62" s="66"/>
      <c r="S62" s="67"/>
      <c r="T62" s="83"/>
      <c r="U62" s="43"/>
      <c r="V62" s="69"/>
      <c r="W62" s="69"/>
      <c r="X62" s="69"/>
      <c r="Y62" s="69"/>
      <c r="Z62" s="69"/>
      <c r="AA62" s="69"/>
      <c r="AB62" s="69"/>
      <c r="AC62" s="69"/>
      <c r="AD62" s="69"/>
      <c r="AE62" s="69"/>
      <c r="AF62" s="69"/>
      <c r="AG62" s="69"/>
      <c r="AH62" s="65"/>
      <c r="AI62" s="68"/>
      <c r="AJ62" s="94"/>
      <c r="AK62" s="68"/>
      <c r="AL62" s="94"/>
      <c r="AM62" s="94"/>
      <c r="AN62" s="68"/>
      <c r="AO62" s="94"/>
      <c r="AP62" s="68"/>
      <c r="AQ62" s="81"/>
      <c r="AR62" s="68"/>
      <c r="AS62" s="65"/>
      <c r="AT62" s="82"/>
      <c r="AU62" s="52"/>
      <c r="AV62" s="75"/>
      <c r="AW62" s="75"/>
      <c r="AX62" s="75"/>
      <c r="AY62" s="75"/>
      <c r="AZ62" s="75"/>
      <c r="BA62" s="75"/>
      <c r="BB62" s="75"/>
      <c r="BC62" s="75"/>
      <c r="BD62" s="75"/>
      <c r="BE62" s="75"/>
      <c r="BF62" s="75"/>
      <c r="BG62" s="75"/>
    </row>
    <row r="63" spans="2:62" s="3" customFormat="1" ht="19.899999999999999" hidden="1" customHeight="1">
      <c r="B63" s="253" t="str">
        <f>IF($H63="","",('Total Energy'!C58/('3 INPUT SAP DATA'!K63*(1-Data!$B$156))))</f>
        <v/>
      </c>
      <c r="C63" s="253" t="str">
        <f>IF($H63="","",('Total Energy'!N58/K63))</f>
        <v/>
      </c>
      <c r="D63" s="254" t="str">
        <f>IF($H63="","",'Solar Generation'!D59/'Total Energy'!N58)</f>
        <v/>
      </c>
      <c r="E63" s="175" t="str">
        <f>IF($H63="","",MAX(,0,'Total Energy'!N58-'Solar Generation'!D59)*G63)</f>
        <v/>
      </c>
      <c r="G63" s="133">
        <v>50</v>
      </c>
      <c r="H63" s="79"/>
      <c r="I63" s="64"/>
      <c r="J63" s="64"/>
      <c r="K63" s="64"/>
      <c r="L63" s="158"/>
      <c r="M63" s="64"/>
      <c r="N63" s="65"/>
      <c r="O63" s="66"/>
      <c r="P63" s="83"/>
      <c r="Q63" s="83"/>
      <c r="R63" s="66"/>
      <c r="S63" s="67"/>
      <c r="T63" s="83"/>
      <c r="U63" s="43"/>
      <c r="V63" s="69"/>
      <c r="W63" s="69"/>
      <c r="X63" s="69"/>
      <c r="Y63" s="69"/>
      <c r="Z63" s="69"/>
      <c r="AA63" s="69"/>
      <c r="AB63" s="69"/>
      <c r="AC63" s="69"/>
      <c r="AD63" s="69"/>
      <c r="AE63" s="69"/>
      <c r="AF63" s="69"/>
      <c r="AG63" s="69"/>
      <c r="AH63" s="65"/>
      <c r="AI63" s="68"/>
      <c r="AJ63" s="94"/>
      <c r="AK63" s="68"/>
      <c r="AL63" s="94"/>
      <c r="AM63" s="94"/>
      <c r="AN63" s="68"/>
      <c r="AO63" s="94"/>
      <c r="AP63" s="68"/>
      <c r="AQ63" s="81"/>
      <c r="AR63" s="68"/>
      <c r="AS63" s="65"/>
      <c r="AT63" s="82"/>
      <c r="AU63" s="52"/>
      <c r="AV63" s="75"/>
      <c r="AW63" s="75"/>
      <c r="AX63" s="75"/>
      <c r="AY63" s="75"/>
      <c r="AZ63" s="75"/>
      <c r="BA63" s="75"/>
      <c r="BB63" s="75"/>
      <c r="BC63" s="75"/>
      <c r="BD63" s="75"/>
      <c r="BE63" s="75"/>
      <c r="BF63" s="75"/>
      <c r="BG63" s="75"/>
    </row>
    <row r="64" spans="2:62" s="3" customFormat="1" ht="19.899999999999999" hidden="1" customHeight="1">
      <c r="B64" s="253" t="str">
        <f>IF($H64="","",('Total Energy'!C59/('3 INPUT SAP DATA'!K64*(1-Data!$B$156))))</f>
        <v/>
      </c>
      <c r="C64" s="253" t="str">
        <f>IF($H64="","",('Total Energy'!N59/K64))</f>
        <v/>
      </c>
      <c r="D64" s="254" t="str">
        <f>IF($H64="","",'Solar Generation'!D60/'Total Energy'!N59)</f>
        <v/>
      </c>
      <c r="E64" s="175" t="str">
        <f>IF($H64="","",MAX(,0,'Total Energy'!N59-'Solar Generation'!D60)*G64)</f>
        <v/>
      </c>
      <c r="G64" s="133">
        <v>51</v>
      </c>
      <c r="H64" s="79"/>
      <c r="I64" s="64"/>
      <c r="J64" s="64"/>
      <c r="K64" s="64"/>
      <c r="L64" s="158"/>
      <c r="M64" s="64"/>
      <c r="N64" s="65"/>
      <c r="O64" s="66"/>
      <c r="P64" s="83"/>
      <c r="Q64" s="83"/>
      <c r="R64" s="66"/>
      <c r="S64" s="67"/>
      <c r="T64" s="83"/>
      <c r="U64" s="43"/>
      <c r="V64" s="69"/>
      <c r="W64" s="69"/>
      <c r="X64" s="69"/>
      <c r="Y64" s="69"/>
      <c r="Z64" s="69"/>
      <c r="AA64" s="69"/>
      <c r="AB64" s="69"/>
      <c r="AC64" s="69"/>
      <c r="AD64" s="69"/>
      <c r="AE64" s="69"/>
      <c r="AF64" s="69"/>
      <c r="AG64" s="69"/>
      <c r="AH64" s="65"/>
      <c r="AI64" s="68"/>
      <c r="AJ64" s="94"/>
      <c r="AK64" s="68"/>
      <c r="AL64" s="94"/>
      <c r="AM64" s="94"/>
      <c r="AN64" s="68"/>
      <c r="AO64" s="94"/>
      <c r="AP64" s="68"/>
      <c r="AQ64" s="81"/>
      <c r="AR64" s="68"/>
      <c r="AS64" s="65"/>
      <c r="AT64" s="82"/>
      <c r="AU64" s="52"/>
      <c r="AV64" s="75"/>
      <c r="AW64" s="75"/>
      <c r="AX64" s="75"/>
      <c r="AY64" s="75"/>
      <c r="AZ64" s="75"/>
      <c r="BA64" s="75"/>
      <c r="BB64" s="75"/>
      <c r="BC64" s="75"/>
      <c r="BD64" s="75"/>
      <c r="BE64" s="75"/>
      <c r="BF64" s="75"/>
      <c r="BG64" s="75"/>
    </row>
    <row r="65" spans="2:59" s="3" customFormat="1" ht="19.899999999999999" hidden="1" customHeight="1">
      <c r="B65" s="253" t="str">
        <f>IF($H65="","",('Total Energy'!C60/('3 INPUT SAP DATA'!K65*(1-Data!$B$156))))</f>
        <v/>
      </c>
      <c r="C65" s="253" t="str">
        <f>IF($H65="","",('Total Energy'!N60/K65))</f>
        <v/>
      </c>
      <c r="D65" s="254" t="str">
        <f>IF($H65="","",'Solar Generation'!D61/'Total Energy'!N60)</f>
        <v/>
      </c>
      <c r="E65" s="175" t="str">
        <f>IF($H65="","",MAX(,0,'Total Energy'!N60-'Solar Generation'!D61)*G65)</f>
        <v/>
      </c>
      <c r="G65" s="133">
        <v>52</v>
      </c>
      <c r="H65" s="80"/>
      <c r="I65" s="64"/>
      <c r="J65" s="64"/>
      <c r="K65" s="64"/>
      <c r="L65" s="158"/>
      <c r="M65" s="64"/>
      <c r="N65" s="65"/>
      <c r="O65" s="58"/>
      <c r="P65" s="83"/>
      <c r="Q65" s="83"/>
      <c r="R65" s="66"/>
      <c r="S65" s="67"/>
      <c r="T65" s="31"/>
      <c r="U65" s="258"/>
      <c r="V65" s="69"/>
      <c r="W65" s="69"/>
      <c r="X65" s="69"/>
      <c r="Y65" s="69"/>
      <c r="Z65" s="69"/>
      <c r="AA65" s="69"/>
      <c r="AB65" s="69"/>
      <c r="AC65" s="69"/>
      <c r="AD65" s="69"/>
      <c r="AE65" s="69"/>
      <c r="AF65" s="69"/>
      <c r="AG65" s="69"/>
      <c r="AH65" s="65"/>
      <c r="AI65" s="68"/>
      <c r="AJ65" s="94"/>
      <c r="AK65" s="68"/>
      <c r="AL65" s="94"/>
      <c r="AM65" s="94"/>
      <c r="AN65" s="68"/>
      <c r="AO65" s="94"/>
      <c r="AP65" s="68"/>
      <c r="AQ65" s="81"/>
      <c r="AR65" s="68"/>
      <c r="AS65" s="65"/>
      <c r="AT65" s="82"/>
      <c r="AU65" s="52"/>
      <c r="AV65" s="75"/>
      <c r="AW65" s="75"/>
      <c r="AX65" s="75"/>
      <c r="AY65" s="75"/>
      <c r="AZ65" s="75"/>
      <c r="BA65" s="75"/>
      <c r="BB65" s="75"/>
      <c r="BC65" s="75"/>
      <c r="BD65" s="75"/>
      <c r="BE65" s="75"/>
      <c r="BF65" s="75"/>
      <c r="BG65" s="75"/>
    </row>
    <row r="66" spans="2:59" s="3" customFormat="1" ht="19.899999999999999" hidden="1" customHeight="1">
      <c r="B66" s="253" t="str">
        <f>IF($H66="","",('Total Energy'!C61/('3 INPUT SAP DATA'!K66*(1-Data!$B$156))))</f>
        <v/>
      </c>
      <c r="C66" s="253" t="str">
        <f>IF($H66="","",('Total Energy'!N61/K66))</f>
        <v/>
      </c>
      <c r="D66" s="254" t="str">
        <f>IF($H66="","",'Solar Generation'!D62/'Total Energy'!N61)</f>
        <v/>
      </c>
      <c r="E66" s="175" t="str">
        <f>IF($H66="","",MAX(,0,'Total Energy'!N61-'Solar Generation'!D62)*G66)</f>
        <v/>
      </c>
      <c r="G66" s="133">
        <v>53</v>
      </c>
      <c r="H66" s="257"/>
      <c r="I66" s="64"/>
      <c r="J66" s="64"/>
      <c r="K66" s="64"/>
      <c r="L66" s="158"/>
      <c r="M66" s="64"/>
      <c r="N66" s="65"/>
      <c r="O66" s="58"/>
      <c r="P66" s="31"/>
      <c r="Q66" s="31"/>
      <c r="R66" s="66"/>
      <c r="S66" s="67"/>
      <c r="T66" s="30"/>
      <c r="U66" s="30"/>
      <c r="V66" s="69"/>
      <c r="W66" s="69"/>
      <c r="X66" s="69"/>
      <c r="Y66" s="69"/>
      <c r="Z66" s="69"/>
      <c r="AA66" s="69"/>
      <c r="AB66" s="69"/>
      <c r="AC66" s="69"/>
      <c r="AD66" s="69"/>
      <c r="AE66" s="69"/>
      <c r="AF66" s="69"/>
      <c r="AG66" s="69"/>
      <c r="AH66" s="65"/>
      <c r="AI66" s="68"/>
      <c r="AJ66" s="94"/>
      <c r="AK66" s="68"/>
      <c r="AL66" s="94"/>
      <c r="AM66" s="94"/>
      <c r="AN66" s="68"/>
      <c r="AO66" s="96"/>
      <c r="AP66" s="68"/>
      <c r="AQ66" s="81"/>
      <c r="AR66" s="68"/>
      <c r="AS66" s="65"/>
      <c r="AT66" s="82"/>
      <c r="AU66" s="52"/>
      <c r="AV66" s="75"/>
      <c r="AW66" s="75"/>
      <c r="AX66" s="75"/>
      <c r="AY66" s="75"/>
      <c r="AZ66" s="75"/>
      <c r="BA66" s="75"/>
      <c r="BB66" s="75"/>
      <c r="BC66" s="75"/>
      <c r="BD66" s="75"/>
      <c r="BE66" s="75"/>
      <c r="BF66" s="75"/>
      <c r="BG66" s="75"/>
    </row>
    <row r="67" spans="2:59" s="3" customFormat="1" ht="19.899999999999999" hidden="1" customHeight="1">
      <c r="B67" s="253" t="str">
        <f>IF($H67="","",('Total Energy'!C62/('3 INPUT SAP DATA'!K67*(1-Data!$B$156))))</f>
        <v/>
      </c>
      <c r="C67" s="253" t="str">
        <f>IF($H67="","",('Total Energy'!N62/K67))</f>
        <v/>
      </c>
      <c r="D67" s="254" t="str">
        <f>IF($H67="","",'Solar Generation'!D63/'Total Energy'!N62)</f>
        <v/>
      </c>
      <c r="E67" s="175" t="str">
        <f>IF($H67="","",MAX(,0,'Total Energy'!N62-'Solar Generation'!D63)*G67)</f>
        <v/>
      </c>
      <c r="G67" s="133">
        <v>54</v>
      </c>
      <c r="H67" s="79"/>
      <c r="I67" s="64"/>
      <c r="J67" s="64"/>
      <c r="K67" s="64"/>
      <c r="L67" s="158"/>
      <c r="M67" s="64"/>
      <c r="N67" s="65"/>
      <c r="O67" s="66"/>
      <c r="P67" s="31"/>
      <c r="Q67" s="31"/>
      <c r="R67" s="66"/>
      <c r="S67" s="67"/>
      <c r="T67" s="31"/>
      <c r="U67" s="30"/>
      <c r="V67" s="69"/>
      <c r="W67" s="69"/>
      <c r="X67" s="69"/>
      <c r="Y67" s="69"/>
      <c r="Z67" s="69"/>
      <c r="AA67" s="69"/>
      <c r="AB67" s="69"/>
      <c r="AC67" s="69"/>
      <c r="AD67" s="69"/>
      <c r="AE67" s="69"/>
      <c r="AF67" s="69"/>
      <c r="AG67" s="69"/>
      <c r="AH67" s="65"/>
      <c r="AI67" s="68"/>
      <c r="AJ67" s="94"/>
      <c r="AK67" s="68"/>
      <c r="AL67" s="94"/>
      <c r="AM67" s="94"/>
      <c r="AN67" s="68"/>
      <c r="AO67" s="94"/>
      <c r="AP67" s="68"/>
      <c r="AQ67" s="81"/>
      <c r="AR67" s="68"/>
      <c r="AS67" s="65"/>
      <c r="AT67" s="82"/>
      <c r="AU67" s="52"/>
      <c r="AV67" s="75"/>
      <c r="AW67" s="75"/>
      <c r="AX67" s="75"/>
      <c r="AY67" s="75"/>
      <c r="AZ67" s="75"/>
      <c r="BA67" s="75"/>
      <c r="BB67" s="75"/>
      <c r="BC67" s="75"/>
      <c r="BD67" s="75"/>
      <c r="BE67" s="75"/>
      <c r="BF67" s="75"/>
      <c r="BG67" s="75"/>
    </row>
    <row r="68" spans="2:59" s="3" customFormat="1" ht="19.899999999999999" hidden="1" customHeight="1">
      <c r="B68" s="253" t="str">
        <f>IF($H68="","",('Total Energy'!C63/('3 INPUT SAP DATA'!K68*(1-Data!$B$156))))</f>
        <v/>
      </c>
      <c r="C68" s="253" t="str">
        <f>IF($H68="","",('Total Energy'!N63/K68))</f>
        <v/>
      </c>
      <c r="D68" s="254" t="str">
        <f>IF($H68="","",'Solar Generation'!D64/'Total Energy'!N63)</f>
        <v/>
      </c>
      <c r="E68" s="175" t="str">
        <f>IF($H68="","",MAX(,0,'Total Energy'!N63-'Solar Generation'!D64)*G68)</f>
        <v/>
      </c>
      <c r="G68" s="133">
        <v>55</v>
      </c>
      <c r="H68" s="79"/>
      <c r="I68" s="64"/>
      <c r="J68" s="64"/>
      <c r="K68" s="64"/>
      <c r="L68" s="158"/>
      <c r="M68" s="64"/>
      <c r="N68" s="65"/>
      <c r="O68" s="66"/>
      <c r="P68" s="31"/>
      <c r="Q68" s="31"/>
      <c r="R68" s="66"/>
      <c r="S68" s="67"/>
      <c r="T68" s="31"/>
      <c r="U68" s="30"/>
      <c r="V68" s="69"/>
      <c r="W68" s="69"/>
      <c r="X68" s="69"/>
      <c r="Y68" s="69"/>
      <c r="Z68" s="69"/>
      <c r="AA68" s="69"/>
      <c r="AB68" s="69"/>
      <c r="AC68" s="69"/>
      <c r="AD68" s="69"/>
      <c r="AE68" s="69"/>
      <c r="AF68" s="69"/>
      <c r="AG68" s="69"/>
      <c r="AH68" s="65"/>
      <c r="AI68" s="68"/>
      <c r="AJ68" s="94"/>
      <c r="AK68" s="68"/>
      <c r="AL68" s="94"/>
      <c r="AM68" s="94"/>
      <c r="AN68" s="68"/>
      <c r="AO68" s="94"/>
      <c r="AP68" s="68"/>
      <c r="AQ68" s="81"/>
      <c r="AR68" s="68"/>
      <c r="AS68" s="65"/>
      <c r="AT68" s="82"/>
      <c r="AU68" s="52"/>
      <c r="AV68" s="75"/>
      <c r="AW68" s="75"/>
      <c r="AX68" s="75"/>
      <c r="AY68" s="75"/>
      <c r="AZ68" s="75"/>
      <c r="BA68" s="75"/>
      <c r="BB68" s="75"/>
      <c r="BC68" s="75"/>
      <c r="BD68" s="75"/>
      <c r="BE68" s="75"/>
      <c r="BF68" s="75"/>
      <c r="BG68" s="75"/>
    </row>
    <row r="69" spans="2:59" s="3" customFormat="1" ht="19.899999999999999" hidden="1" customHeight="1">
      <c r="B69" s="253" t="str">
        <f>IF($H69="","",('Total Energy'!C64/('3 INPUT SAP DATA'!K69*(1-Data!$B$156))))</f>
        <v/>
      </c>
      <c r="C69" s="253" t="str">
        <f>IF($H69="","",('Total Energy'!N64/K69))</f>
        <v/>
      </c>
      <c r="D69" s="254" t="str">
        <f>IF($H69="","",'Solar Generation'!D65/'Total Energy'!N64)</f>
        <v/>
      </c>
      <c r="E69" s="175" t="str">
        <f>IF($H69="","",MAX(,0,'Total Energy'!N64-'Solar Generation'!D65)*G69)</f>
        <v/>
      </c>
      <c r="G69" s="133">
        <v>56</v>
      </c>
      <c r="H69" s="79"/>
      <c r="I69" s="64"/>
      <c r="J69" s="64"/>
      <c r="K69" s="64"/>
      <c r="L69" s="158"/>
      <c r="M69" s="64"/>
      <c r="N69" s="65"/>
      <c r="O69" s="66"/>
      <c r="P69" s="31"/>
      <c r="Q69" s="31"/>
      <c r="R69" s="66"/>
      <c r="S69" s="67"/>
      <c r="T69" s="31"/>
      <c r="U69" s="30"/>
      <c r="V69" s="69"/>
      <c r="W69" s="69"/>
      <c r="X69" s="69"/>
      <c r="Y69" s="69"/>
      <c r="Z69" s="69"/>
      <c r="AA69" s="69"/>
      <c r="AB69" s="69"/>
      <c r="AC69" s="69"/>
      <c r="AD69" s="69"/>
      <c r="AE69" s="69"/>
      <c r="AF69" s="69"/>
      <c r="AG69" s="69"/>
      <c r="AH69" s="65"/>
      <c r="AI69" s="68"/>
      <c r="AJ69" s="94"/>
      <c r="AK69" s="68"/>
      <c r="AL69" s="94"/>
      <c r="AM69" s="94"/>
      <c r="AN69" s="68"/>
      <c r="AO69" s="94"/>
      <c r="AP69" s="68"/>
      <c r="AQ69" s="81"/>
      <c r="AR69" s="68"/>
      <c r="AS69" s="65"/>
      <c r="AT69" s="82"/>
      <c r="AU69" s="52"/>
      <c r="AV69" s="75"/>
      <c r="AW69" s="75"/>
      <c r="AX69" s="75"/>
      <c r="AY69" s="75"/>
      <c r="AZ69" s="75"/>
      <c r="BA69" s="75"/>
      <c r="BB69" s="75"/>
      <c r="BC69" s="75"/>
      <c r="BD69" s="75"/>
      <c r="BE69" s="75"/>
      <c r="BF69" s="75"/>
      <c r="BG69" s="75"/>
    </row>
    <row r="70" spans="2:59" s="3" customFormat="1" ht="19.899999999999999" hidden="1" customHeight="1">
      <c r="B70" s="253" t="str">
        <f>IF($H70="","",('Total Energy'!C65/('3 INPUT SAP DATA'!K70*(1-Data!$B$156))))</f>
        <v/>
      </c>
      <c r="C70" s="253" t="str">
        <f>IF($H70="","",('Total Energy'!N65/K70))</f>
        <v/>
      </c>
      <c r="D70" s="254" t="str">
        <f>IF($H70="","",'Solar Generation'!D66/'Total Energy'!N65)</f>
        <v/>
      </c>
      <c r="E70" s="175" t="str">
        <f>IF($H70="","",MAX(,0,'Total Energy'!N65-'Solar Generation'!D66)*G70)</f>
        <v/>
      </c>
      <c r="G70" s="133">
        <v>57</v>
      </c>
      <c r="H70" s="79"/>
      <c r="I70" s="64"/>
      <c r="J70" s="64"/>
      <c r="K70" s="64"/>
      <c r="L70" s="158"/>
      <c r="M70" s="64"/>
      <c r="N70" s="65"/>
      <c r="O70" s="66"/>
      <c r="P70" s="31"/>
      <c r="Q70" s="31"/>
      <c r="R70" s="66"/>
      <c r="S70" s="67"/>
      <c r="T70" s="31"/>
      <c r="U70" s="30"/>
      <c r="V70" s="69"/>
      <c r="W70" s="69"/>
      <c r="X70" s="69"/>
      <c r="Y70" s="69"/>
      <c r="Z70" s="69"/>
      <c r="AA70" s="69"/>
      <c r="AB70" s="69"/>
      <c r="AC70" s="69"/>
      <c r="AD70" s="69"/>
      <c r="AE70" s="69"/>
      <c r="AF70" s="69"/>
      <c r="AG70" s="69"/>
      <c r="AH70" s="65"/>
      <c r="AI70" s="68"/>
      <c r="AJ70" s="94"/>
      <c r="AK70" s="68"/>
      <c r="AL70" s="94"/>
      <c r="AM70" s="94"/>
      <c r="AN70" s="68"/>
      <c r="AO70" s="94"/>
      <c r="AP70" s="68"/>
      <c r="AQ70" s="81"/>
      <c r="AR70" s="68"/>
      <c r="AS70" s="65"/>
      <c r="AT70" s="82"/>
      <c r="AU70" s="52"/>
      <c r="AV70" s="75"/>
      <c r="AW70" s="75"/>
      <c r="AX70" s="75"/>
      <c r="AY70" s="75"/>
      <c r="AZ70" s="75"/>
      <c r="BA70" s="75"/>
      <c r="BB70" s="75"/>
      <c r="BC70" s="75"/>
      <c r="BD70" s="75"/>
      <c r="BE70" s="75"/>
      <c r="BF70" s="75"/>
      <c r="BG70" s="75"/>
    </row>
    <row r="71" spans="2:59" s="3" customFormat="1" ht="19.899999999999999" hidden="1" customHeight="1">
      <c r="B71" s="253" t="str">
        <f>IF($H71="","",('Total Energy'!C66/('3 INPUT SAP DATA'!K71*(1-Data!$B$156))))</f>
        <v/>
      </c>
      <c r="C71" s="253" t="str">
        <f>IF($H71="","",('Total Energy'!N66/K71))</f>
        <v/>
      </c>
      <c r="D71" s="254" t="str">
        <f>IF($H71="","",'Solar Generation'!D67/'Total Energy'!N66)</f>
        <v/>
      </c>
      <c r="E71" s="175" t="str">
        <f>IF($H71="","",MAX(,0,'Total Energy'!N66-'Solar Generation'!D67)*G71)</f>
        <v/>
      </c>
      <c r="G71" s="133">
        <v>58</v>
      </c>
      <c r="H71" s="79"/>
      <c r="I71" s="64"/>
      <c r="J71" s="64"/>
      <c r="K71" s="64"/>
      <c r="L71" s="158"/>
      <c r="M71" s="64"/>
      <c r="N71" s="65"/>
      <c r="O71" s="66"/>
      <c r="P71" s="31"/>
      <c r="Q71" s="31"/>
      <c r="R71" s="66"/>
      <c r="S71" s="67"/>
      <c r="T71" s="31"/>
      <c r="U71" s="30"/>
      <c r="V71" s="69"/>
      <c r="W71" s="69"/>
      <c r="X71" s="69"/>
      <c r="Y71" s="69"/>
      <c r="Z71" s="69"/>
      <c r="AA71" s="69"/>
      <c r="AB71" s="69"/>
      <c r="AC71" s="69"/>
      <c r="AD71" s="69"/>
      <c r="AE71" s="69"/>
      <c r="AF71" s="69"/>
      <c r="AG71" s="69"/>
      <c r="AH71" s="65"/>
      <c r="AI71" s="68"/>
      <c r="AJ71" s="94"/>
      <c r="AK71" s="68"/>
      <c r="AL71" s="94"/>
      <c r="AM71" s="94"/>
      <c r="AN71" s="68"/>
      <c r="AO71" s="94"/>
      <c r="AP71" s="68"/>
      <c r="AQ71" s="81"/>
      <c r="AR71" s="68"/>
      <c r="AS71" s="65"/>
      <c r="AT71" s="82"/>
      <c r="AU71" s="52"/>
      <c r="AV71" s="75"/>
      <c r="AW71" s="75"/>
      <c r="AX71" s="75"/>
      <c r="AY71" s="75"/>
      <c r="AZ71" s="75"/>
      <c r="BA71" s="75"/>
      <c r="BB71" s="75"/>
      <c r="BC71" s="75"/>
      <c r="BD71" s="75"/>
      <c r="BE71" s="75"/>
      <c r="BF71" s="75"/>
      <c r="BG71" s="75"/>
    </row>
    <row r="72" spans="2:59" s="3" customFormat="1" ht="19.899999999999999" hidden="1" customHeight="1">
      <c r="B72" s="253" t="str">
        <f>IF($H72="","",('Total Energy'!C67/('3 INPUT SAP DATA'!K72*(1-Data!$B$156))))</f>
        <v/>
      </c>
      <c r="C72" s="253" t="str">
        <f>IF($H72="","",('Total Energy'!N67/K72))</f>
        <v/>
      </c>
      <c r="D72" s="254" t="str">
        <f>IF($H72="","",'Solar Generation'!D68/'Total Energy'!N67)</f>
        <v/>
      </c>
      <c r="E72" s="175" t="str">
        <f>IF($H72="","",MAX(,0,'Total Energy'!N67-'Solar Generation'!D68)*G72)</f>
        <v/>
      </c>
      <c r="G72" s="133">
        <v>59</v>
      </c>
      <c r="H72" s="79"/>
      <c r="I72" s="64"/>
      <c r="J72" s="64"/>
      <c r="K72" s="64"/>
      <c r="L72" s="158"/>
      <c r="M72" s="64"/>
      <c r="N72" s="65"/>
      <c r="O72" s="66"/>
      <c r="P72" s="31"/>
      <c r="Q72" s="31"/>
      <c r="R72" s="66"/>
      <c r="S72" s="67"/>
      <c r="T72" s="31"/>
      <c r="U72" s="30"/>
      <c r="V72" s="69"/>
      <c r="W72" s="69"/>
      <c r="X72" s="69"/>
      <c r="Y72" s="69"/>
      <c r="Z72" s="69"/>
      <c r="AA72" s="69"/>
      <c r="AB72" s="69"/>
      <c r="AC72" s="69"/>
      <c r="AD72" s="69"/>
      <c r="AE72" s="69"/>
      <c r="AF72" s="69"/>
      <c r="AG72" s="69"/>
      <c r="AH72" s="65"/>
      <c r="AI72" s="68"/>
      <c r="AJ72" s="94"/>
      <c r="AK72" s="68"/>
      <c r="AL72" s="94"/>
      <c r="AM72" s="94"/>
      <c r="AN72" s="68"/>
      <c r="AO72" s="94"/>
      <c r="AP72" s="68"/>
      <c r="AQ72" s="81"/>
      <c r="AR72" s="68"/>
      <c r="AS72" s="65"/>
      <c r="AT72" s="82"/>
      <c r="AU72" s="52"/>
      <c r="AV72" s="75"/>
      <c r="AW72" s="75"/>
      <c r="AX72" s="75"/>
      <c r="AY72" s="75"/>
      <c r="AZ72" s="75"/>
      <c r="BA72" s="75"/>
      <c r="BB72" s="75"/>
      <c r="BC72" s="75"/>
      <c r="BD72" s="75"/>
      <c r="BE72" s="75"/>
      <c r="BF72" s="75"/>
      <c r="BG72" s="75"/>
    </row>
    <row r="73" spans="2:59" s="3" customFormat="1" ht="19.899999999999999" hidden="1" customHeight="1">
      <c r="B73" s="253" t="str">
        <f>IF($H73="","",('Total Energy'!C68/('3 INPUT SAP DATA'!K73*(1-Data!$B$156))))</f>
        <v/>
      </c>
      <c r="C73" s="253" t="str">
        <f>IF($H73="","",('Total Energy'!N68/K73))</f>
        <v/>
      </c>
      <c r="D73" s="254" t="str">
        <f>IF($H73="","",'Solar Generation'!D69/'Total Energy'!N68)</f>
        <v/>
      </c>
      <c r="E73" s="175" t="str">
        <f>IF($H73="","",MAX(,0,'Total Energy'!N68-'Solar Generation'!D69)*G73)</f>
        <v/>
      </c>
      <c r="G73" s="133">
        <v>60</v>
      </c>
      <c r="H73" s="79"/>
      <c r="I73" s="64"/>
      <c r="J73" s="64"/>
      <c r="K73" s="64"/>
      <c r="L73" s="158"/>
      <c r="M73" s="64"/>
      <c r="N73" s="65"/>
      <c r="O73" s="66"/>
      <c r="P73" s="31"/>
      <c r="Q73" s="31"/>
      <c r="R73" s="66"/>
      <c r="S73" s="67"/>
      <c r="T73" s="31"/>
      <c r="U73" s="30"/>
      <c r="V73" s="69"/>
      <c r="W73" s="69"/>
      <c r="X73" s="69"/>
      <c r="Y73" s="69"/>
      <c r="Z73" s="69"/>
      <c r="AA73" s="69"/>
      <c r="AB73" s="69"/>
      <c r="AC73" s="69"/>
      <c r="AD73" s="69"/>
      <c r="AE73" s="69"/>
      <c r="AF73" s="69"/>
      <c r="AG73" s="69"/>
      <c r="AH73" s="65"/>
      <c r="AI73" s="68"/>
      <c r="AJ73" s="94"/>
      <c r="AK73" s="68"/>
      <c r="AL73" s="94"/>
      <c r="AM73" s="94"/>
      <c r="AN73" s="68"/>
      <c r="AO73" s="94"/>
      <c r="AP73" s="68"/>
      <c r="AQ73" s="81"/>
      <c r="AR73" s="68"/>
      <c r="AS73" s="65"/>
      <c r="AT73" s="82"/>
      <c r="AU73" s="52"/>
      <c r="AV73" s="75"/>
      <c r="AW73" s="75"/>
      <c r="AX73" s="75"/>
      <c r="AY73" s="75"/>
      <c r="AZ73" s="75"/>
      <c r="BA73" s="75"/>
      <c r="BB73" s="75"/>
      <c r="BC73" s="75"/>
      <c r="BD73" s="75"/>
      <c r="BE73" s="75"/>
      <c r="BF73" s="75"/>
      <c r="BG73" s="75"/>
    </row>
    <row r="74" spans="2:59" s="3" customFormat="1" ht="19.899999999999999" hidden="1" customHeight="1">
      <c r="B74" s="253" t="str">
        <f>IF($H74="","",('Total Energy'!C69/('3 INPUT SAP DATA'!K74*(1-Data!$B$156))))</f>
        <v/>
      </c>
      <c r="C74" s="253" t="str">
        <f>IF($H74="","",('Total Energy'!N69/K74))</f>
        <v/>
      </c>
      <c r="D74" s="254" t="str">
        <f>IF($H74="","",'Solar Generation'!D70/'Total Energy'!N69)</f>
        <v/>
      </c>
      <c r="E74" s="175" t="str">
        <f>IF($H74="","",MAX(,0,'Total Energy'!N69-'Solar Generation'!D70)*G74)</f>
        <v/>
      </c>
      <c r="G74" s="133">
        <v>61</v>
      </c>
      <c r="H74" s="80"/>
      <c r="I74" s="64"/>
      <c r="J74" s="64"/>
      <c r="K74" s="64"/>
      <c r="L74" s="158"/>
      <c r="M74" s="64"/>
      <c r="N74" s="65"/>
      <c r="O74" s="58"/>
      <c r="P74" s="31"/>
      <c r="Q74" s="31"/>
      <c r="R74" s="66"/>
      <c r="S74" s="67"/>
      <c r="T74" s="31"/>
      <c r="U74" s="30"/>
      <c r="V74" s="69"/>
      <c r="W74" s="69"/>
      <c r="X74" s="69"/>
      <c r="Y74" s="69"/>
      <c r="Z74" s="69"/>
      <c r="AA74" s="69"/>
      <c r="AB74" s="69"/>
      <c r="AC74" s="69"/>
      <c r="AD74" s="69"/>
      <c r="AE74" s="69"/>
      <c r="AF74" s="69"/>
      <c r="AG74" s="69"/>
      <c r="AH74" s="65"/>
      <c r="AI74" s="68"/>
      <c r="AJ74" s="94"/>
      <c r="AK74" s="68"/>
      <c r="AL74" s="94"/>
      <c r="AM74" s="94"/>
      <c r="AN74" s="68"/>
      <c r="AO74" s="94"/>
      <c r="AP74" s="68"/>
      <c r="AQ74" s="81"/>
      <c r="AR74" s="68"/>
      <c r="AS74" s="65"/>
      <c r="AT74" s="82"/>
      <c r="AU74" s="52"/>
      <c r="AV74" s="75"/>
      <c r="AW74" s="75"/>
      <c r="AX74" s="75"/>
      <c r="AY74" s="75"/>
      <c r="AZ74" s="75"/>
      <c r="BA74" s="75"/>
      <c r="BB74" s="75"/>
      <c r="BC74" s="75"/>
      <c r="BD74" s="75"/>
      <c r="BE74" s="75"/>
      <c r="BF74" s="75"/>
      <c r="BG74" s="75"/>
    </row>
    <row r="75" spans="2:59" s="3" customFormat="1" ht="19.899999999999999" hidden="1" customHeight="1">
      <c r="B75" s="253" t="str">
        <f>IF($H75="","",('Total Energy'!C70/('3 INPUT SAP DATA'!K75*(1-Data!$B$156))))</f>
        <v/>
      </c>
      <c r="C75" s="253" t="str">
        <f>IF($H75="","",('Total Energy'!N70/K75))</f>
        <v/>
      </c>
      <c r="D75" s="254" t="str">
        <f>IF($H75="","",'Solar Generation'!D71/'Total Energy'!N70)</f>
        <v/>
      </c>
      <c r="E75" s="175" t="str">
        <f>IF($H75="","",MAX(,0,'Total Energy'!N70-'Solar Generation'!D71)*G75)</f>
        <v/>
      </c>
      <c r="G75" s="133">
        <v>62</v>
      </c>
      <c r="H75" s="257"/>
      <c r="I75" s="64"/>
      <c r="J75" s="64"/>
      <c r="K75" s="64"/>
      <c r="L75" s="158"/>
      <c r="M75" s="64"/>
      <c r="N75" s="65"/>
      <c r="O75" s="58"/>
      <c r="P75" s="31"/>
      <c r="Q75" s="31"/>
      <c r="R75" s="66"/>
      <c r="S75" s="67"/>
      <c r="T75" s="30"/>
      <c r="U75" s="30"/>
      <c r="V75" s="69"/>
      <c r="W75" s="69"/>
      <c r="X75" s="69"/>
      <c r="Y75" s="69"/>
      <c r="Z75" s="69"/>
      <c r="AA75" s="69"/>
      <c r="AB75" s="69"/>
      <c r="AC75" s="69"/>
      <c r="AD75" s="69"/>
      <c r="AE75" s="69"/>
      <c r="AF75" s="69"/>
      <c r="AG75" s="69"/>
      <c r="AH75" s="65"/>
      <c r="AI75" s="68"/>
      <c r="AJ75" s="94"/>
      <c r="AK75" s="68"/>
      <c r="AL75" s="94"/>
      <c r="AM75" s="94"/>
      <c r="AN75" s="68"/>
      <c r="AO75" s="96"/>
      <c r="AP75" s="68"/>
      <c r="AQ75" s="81"/>
      <c r="AR75" s="68"/>
      <c r="AS75" s="65"/>
      <c r="AT75" s="82"/>
      <c r="AU75" s="52"/>
      <c r="AV75" s="75"/>
      <c r="AW75" s="75"/>
      <c r="AX75" s="75"/>
      <c r="AY75" s="75"/>
      <c r="AZ75" s="75"/>
      <c r="BA75" s="75"/>
      <c r="BB75" s="75"/>
      <c r="BC75" s="75"/>
      <c r="BD75" s="75"/>
      <c r="BE75" s="75"/>
      <c r="BF75" s="75"/>
      <c r="BG75" s="75"/>
    </row>
    <row r="76" spans="2:59" s="3" customFormat="1" ht="19.899999999999999" hidden="1" customHeight="1">
      <c r="B76" s="253" t="str">
        <f>IF($H76="","",('Total Energy'!C71/('3 INPUT SAP DATA'!K76*(1-Data!$B$156))))</f>
        <v/>
      </c>
      <c r="C76" s="253" t="str">
        <f>IF($H76="","",('Total Energy'!N71/K76))</f>
        <v/>
      </c>
      <c r="D76" s="254" t="str">
        <f>IF($H76="","",'Solar Generation'!D72/'Total Energy'!N71)</f>
        <v/>
      </c>
      <c r="E76" s="175" t="str">
        <f>IF($H76="","",MAX(,0,'Total Energy'!N71-'Solar Generation'!D72)*G76)</f>
        <v/>
      </c>
      <c r="G76" s="133">
        <v>63</v>
      </c>
      <c r="H76" s="79"/>
      <c r="I76" s="64"/>
      <c r="J76" s="64"/>
      <c r="K76" s="64"/>
      <c r="L76" s="158"/>
      <c r="M76" s="64"/>
      <c r="N76" s="65"/>
      <c r="O76" s="66"/>
      <c r="P76" s="31"/>
      <c r="Q76" s="31"/>
      <c r="R76" s="66"/>
      <c r="S76" s="67"/>
      <c r="T76" s="31"/>
      <c r="U76" s="30"/>
      <c r="V76" s="69"/>
      <c r="W76" s="69"/>
      <c r="X76" s="69"/>
      <c r="Y76" s="69"/>
      <c r="Z76" s="69"/>
      <c r="AA76" s="69"/>
      <c r="AB76" s="69"/>
      <c r="AC76" s="69"/>
      <c r="AD76" s="69"/>
      <c r="AE76" s="69"/>
      <c r="AF76" s="69"/>
      <c r="AG76" s="69"/>
      <c r="AH76" s="65"/>
      <c r="AI76" s="68"/>
      <c r="AJ76" s="94"/>
      <c r="AK76" s="68"/>
      <c r="AL76" s="94"/>
      <c r="AM76" s="94"/>
      <c r="AN76" s="68"/>
      <c r="AO76" s="94"/>
      <c r="AP76" s="68"/>
      <c r="AQ76" s="81"/>
      <c r="AR76" s="68"/>
      <c r="AS76" s="65"/>
      <c r="AT76" s="82"/>
      <c r="AU76" s="52"/>
      <c r="AV76" s="75"/>
      <c r="AW76" s="75"/>
      <c r="AX76" s="75"/>
      <c r="AY76" s="75"/>
      <c r="AZ76" s="75"/>
      <c r="BA76" s="75"/>
      <c r="BB76" s="75"/>
      <c r="BC76" s="75"/>
      <c r="BD76" s="75"/>
      <c r="BE76" s="75"/>
      <c r="BF76" s="75"/>
      <c r="BG76" s="75"/>
    </row>
    <row r="77" spans="2:59" s="3" customFormat="1" ht="19.899999999999999" hidden="1" customHeight="1">
      <c r="B77" s="253" t="str">
        <f>IF($H77="","",('Total Energy'!C72/('3 INPUT SAP DATA'!K77*(1-Data!$B$156))))</f>
        <v/>
      </c>
      <c r="C77" s="253" t="str">
        <f>IF($H77="","",('Total Energy'!N72/K77))</f>
        <v/>
      </c>
      <c r="D77" s="254" t="str">
        <f>IF($H77="","",'Solar Generation'!D73/'Total Energy'!N72)</f>
        <v/>
      </c>
      <c r="E77" s="175" t="str">
        <f>IF($H77="","",MAX(,0,'Total Energy'!N72-'Solar Generation'!D73)*G77)</f>
        <v/>
      </c>
      <c r="G77" s="133">
        <v>64</v>
      </c>
      <c r="H77" s="79"/>
      <c r="I77" s="64"/>
      <c r="J77" s="64"/>
      <c r="K77" s="64"/>
      <c r="L77" s="158"/>
      <c r="M77" s="64"/>
      <c r="N77" s="65"/>
      <c r="O77" s="66"/>
      <c r="P77" s="31"/>
      <c r="Q77" s="31"/>
      <c r="R77" s="66"/>
      <c r="S77" s="67"/>
      <c r="T77" s="31"/>
      <c r="U77" s="30"/>
      <c r="V77" s="69"/>
      <c r="W77" s="69"/>
      <c r="X77" s="69"/>
      <c r="Y77" s="69"/>
      <c r="Z77" s="69"/>
      <c r="AA77" s="69"/>
      <c r="AB77" s="69"/>
      <c r="AC77" s="69"/>
      <c r="AD77" s="69"/>
      <c r="AE77" s="69"/>
      <c r="AF77" s="69"/>
      <c r="AG77" s="69"/>
      <c r="AH77" s="65"/>
      <c r="AI77" s="68"/>
      <c r="AJ77" s="94"/>
      <c r="AK77" s="68"/>
      <c r="AL77" s="94"/>
      <c r="AM77" s="94"/>
      <c r="AN77" s="68"/>
      <c r="AO77" s="94"/>
      <c r="AP77" s="68"/>
      <c r="AQ77" s="81"/>
      <c r="AR77" s="68"/>
      <c r="AS77" s="65"/>
      <c r="AT77" s="82"/>
      <c r="AU77" s="52"/>
      <c r="AV77" s="75"/>
      <c r="AW77" s="75"/>
      <c r="AX77" s="75"/>
      <c r="AY77" s="75"/>
      <c r="AZ77" s="75"/>
      <c r="BA77" s="75"/>
      <c r="BB77" s="75"/>
      <c r="BC77" s="75"/>
      <c r="BD77" s="75"/>
      <c r="BE77" s="75"/>
      <c r="BF77" s="75"/>
      <c r="BG77" s="75"/>
    </row>
    <row r="78" spans="2:59" s="3" customFormat="1" ht="19.899999999999999" hidden="1" customHeight="1">
      <c r="B78" s="253" t="str">
        <f>IF($H78="","",('Total Energy'!C73/('3 INPUT SAP DATA'!K78*(1-Data!$B$156))))</f>
        <v/>
      </c>
      <c r="C78" s="253" t="str">
        <f>IF($H78="","",('Total Energy'!N73/K78))</f>
        <v/>
      </c>
      <c r="D78" s="254" t="str">
        <f>IF($H78="","",'Solar Generation'!D74/'Total Energy'!N73)</f>
        <v/>
      </c>
      <c r="E78" s="175" t="str">
        <f>IF($H78="","",MAX(,0,'Total Energy'!N73-'Solar Generation'!D74)*G78)</f>
        <v/>
      </c>
      <c r="G78" s="133">
        <v>65</v>
      </c>
      <c r="H78" s="79"/>
      <c r="I78" s="64"/>
      <c r="J78" s="64"/>
      <c r="K78" s="64"/>
      <c r="L78" s="158"/>
      <c r="M78" s="64"/>
      <c r="N78" s="65"/>
      <c r="O78" s="66"/>
      <c r="P78" s="31"/>
      <c r="Q78" s="31"/>
      <c r="R78" s="66"/>
      <c r="S78" s="67"/>
      <c r="T78" s="31"/>
      <c r="U78" s="30"/>
      <c r="V78" s="69"/>
      <c r="W78" s="69"/>
      <c r="X78" s="69"/>
      <c r="Y78" s="69"/>
      <c r="Z78" s="69"/>
      <c r="AA78" s="69"/>
      <c r="AB78" s="69"/>
      <c r="AC78" s="69"/>
      <c r="AD78" s="69"/>
      <c r="AE78" s="69"/>
      <c r="AF78" s="69"/>
      <c r="AG78" s="69"/>
      <c r="AH78" s="65"/>
      <c r="AI78" s="68"/>
      <c r="AJ78" s="94"/>
      <c r="AK78" s="68"/>
      <c r="AL78" s="94"/>
      <c r="AM78" s="94"/>
      <c r="AN78" s="68"/>
      <c r="AO78" s="94"/>
      <c r="AP78" s="68"/>
      <c r="AQ78" s="81"/>
      <c r="AR78" s="68"/>
      <c r="AS78" s="65"/>
      <c r="AT78" s="82"/>
      <c r="AU78" s="52"/>
      <c r="AV78" s="75"/>
      <c r="AW78" s="75"/>
      <c r="AX78" s="75"/>
      <c r="AY78" s="75"/>
      <c r="AZ78" s="75"/>
      <c r="BA78" s="75"/>
      <c r="BB78" s="75"/>
      <c r="BC78" s="75"/>
      <c r="BD78" s="75"/>
      <c r="BE78" s="75"/>
      <c r="BF78" s="75"/>
      <c r="BG78" s="75"/>
    </row>
    <row r="79" spans="2:59" s="3" customFormat="1" ht="19.899999999999999" hidden="1" customHeight="1">
      <c r="B79" s="253" t="str">
        <f>IF($H79="","",('Total Energy'!C74/('3 INPUT SAP DATA'!K79*(1-Data!$B$156))))</f>
        <v/>
      </c>
      <c r="C79" s="253" t="str">
        <f>IF($H79="","",('Total Energy'!N74/K79))</f>
        <v/>
      </c>
      <c r="D79" s="254" t="str">
        <f>IF($H79="","",'Solar Generation'!D75/'Total Energy'!N74)</f>
        <v/>
      </c>
      <c r="E79" s="175" t="str">
        <f>IF($H79="","",MAX(,0,'Total Energy'!N74-'Solar Generation'!D75)*G79)</f>
        <v/>
      </c>
      <c r="G79" s="133">
        <v>66</v>
      </c>
      <c r="H79" s="79"/>
      <c r="I79" s="64"/>
      <c r="J79" s="64"/>
      <c r="K79" s="64"/>
      <c r="L79" s="158"/>
      <c r="M79" s="64"/>
      <c r="N79" s="65"/>
      <c r="O79" s="66"/>
      <c r="P79" s="31"/>
      <c r="Q79" s="31"/>
      <c r="R79" s="66"/>
      <c r="S79" s="67"/>
      <c r="T79" s="31"/>
      <c r="U79" s="30"/>
      <c r="V79" s="69"/>
      <c r="W79" s="69"/>
      <c r="X79" s="69"/>
      <c r="Y79" s="69"/>
      <c r="Z79" s="69"/>
      <c r="AA79" s="69"/>
      <c r="AB79" s="69"/>
      <c r="AC79" s="69"/>
      <c r="AD79" s="69"/>
      <c r="AE79" s="69"/>
      <c r="AF79" s="69"/>
      <c r="AG79" s="69"/>
      <c r="AH79" s="65"/>
      <c r="AI79" s="68"/>
      <c r="AJ79" s="94"/>
      <c r="AK79" s="68"/>
      <c r="AL79" s="94"/>
      <c r="AM79" s="94"/>
      <c r="AN79" s="68"/>
      <c r="AO79" s="94"/>
      <c r="AP79" s="68"/>
      <c r="AQ79" s="81"/>
      <c r="AR79" s="68"/>
      <c r="AS79" s="65"/>
      <c r="AT79" s="82"/>
      <c r="AU79" s="52"/>
      <c r="AV79" s="75"/>
      <c r="AW79" s="75"/>
      <c r="AX79" s="75"/>
      <c r="AY79" s="75"/>
      <c r="AZ79" s="75"/>
      <c r="BA79" s="75"/>
      <c r="BB79" s="75"/>
      <c r="BC79" s="75"/>
      <c r="BD79" s="75"/>
      <c r="BE79" s="75"/>
      <c r="BF79" s="75"/>
      <c r="BG79" s="75"/>
    </row>
    <row r="80" spans="2:59" s="3" customFormat="1" ht="19.899999999999999" hidden="1" customHeight="1">
      <c r="B80" s="253" t="str">
        <f>IF($H80="","",('Total Energy'!C75/('3 INPUT SAP DATA'!K80*(1-Data!$B$156))))</f>
        <v/>
      </c>
      <c r="C80" s="253" t="str">
        <f>IF($H80="","",('Total Energy'!N75/K80))</f>
        <v/>
      </c>
      <c r="D80" s="254" t="str">
        <f>IF($H80="","",'Solar Generation'!D76/'Total Energy'!N75)</f>
        <v/>
      </c>
      <c r="E80" s="175" t="str">
        <f>IF($H80="","",MAX(,0,'Total Energy'!N75-'Solar Generation'!D76)*G80)</f>
        <v/>
      </c>
      <c r="G80" s="133">
        <v>67</v>
      </c>
      <c r="H80" s="79"/>
      <c r="I80" s="64"/>
      <c r="J80" s="64"/>
      <c r="K80" s="64"/>
      <c r="L80" s="158"/>
      <c r="M80" s="64"/>
      <c r="N80" s="65"/>
      <c r="O80" s="66"/>
      <c r="P80" s="31"/>
      <c r="Q80" s="31"/>
      <c r="R80" s="66"/>
      <c r="S80" s="67"/>
      <c r="T80" s="31"/>
      <c r="U80" s="30"/>
      <c r="V80" s="69"/>
      <c r="W80" s="69"/>
      <c r="X80" s="69"/>
      <c r="Y80" s="69"/>
      <c r="Z80" s="69"/>
      <c r="AA80" s="69"/>
      <c r="AB80" s="69"/>
      <c r="AC80" s="69"/>
      <c r="AD80" s="69"/>
      <c r="AE80" s="69"/>
      <c r="AF80" s="69"/>
      <c r="AG80" s="69"/>
      <c r="AH80" s="65"/>
      <c r="AI80" s="68"/>
      <c r="AJ80" s="94"/>
      <c r="AK80" s="68"/>
      <c r="AL80" s="94"/>
      <c r="AM80" s="94"/>
      <c r="AN80" s="68"/>
      <c r="AO80" s="94"/>
      <c r="AP80" s="68"/>
      <c r="AQ80" s="81"/>
      <c r="AR80" s="68"/>
      <c r="AS80" s="65"/>
      <c r="AT80" s="82"/>
      <c r="AU80" s="52"/>
      <c r="AV80" s="75"/>
      <c r="AW80" s="75"/>
      <c r="AX80" s="75"/>
      <c r="AY80" s="75"/>
      <c r="AZ80" s="75"/>
      <c r="BA80" s="75"/>
      <c r="BB80" s="75"/>
      <c r="BC80" s="75"/>
      <c r="BD80" s="75"/>
      <c r="BE80" s="75"/>
      <c r="BF80" s="75"/>
      <c r="BG80" s="75"/>
    </row>
    <row r="81" spans="2:59" s="3" customFormat="1" ht="19.899999999999999" hidden="1" customHeight="1">
      <c r="B81" s="253" t="str">
        <f>IF($H81="","",('Total Energy'!C76/('3 INPUT SAP DATA'!K81*(1-Data!$B$156))))</f>
        <v/>
      </c>
      <c r="C81" s="253" t="str">
        <f>IF($H81="","",('Total Energy'!N76/K81))</f>
        <v/>
      </c>
      <c r="D81" s="254" t="str">
        <f>IF($H81="","",'Solar Generation'!D77/'Total Energy'!N76)</f>
        <v/>
      </c>
      <c r="E81" s="175" t="str">
        <f>IF($H81="","",MAX(,0,'Total Energy'!N76-'Solar Generation'!D77)*G81)</f>
        <v/>
      </c>
      <c r="G81" s="133">
        <v>68</v>
      </c>
      <c r="H81" s="79"/>
      <c r="I81" s="64"/>
      <c r="J81" s="64"/>
      <c r="K81" s="64"/>
      <c r="L81" s="158"/>
      <c r="M81" s="64"/>
      <c r="N81" s="65"/>
      <c r="O81" s="66"/>
      <c r="P81" s="31"/>
      <c r="Q81" s="31"/>
      <c r="R81" s="66"/>
      <c r="S81" s="67"/>
      <c r="T81" s="31"/>
      <c r="U81" s="30"/>
      <c r="V81" s="69"/>
      <c r="W81" s="69"/>
      <c r="X81" s="69"/>
      <c r="Y81" s="69"/>
      <c r="Z81" s="69"/>
      <c r="AA81" s="69"/>
      <c r="AB81" s="69"/>
      <c r="AC81" s="69"/>
      <c r="AD81" s="69"/>
      <c r="AE81" s="69"/>
      <c r="AF81" s="69"/>
      <c r="AG81" s="69"/>
      <c r="AH81" s="65"/>
      <c r="AI81" s="68"/>
      <c r="AJ81" s="94"/>
      <c r="AK81" s="68"/>
      <c r="AL81" s="94"/>
      <c r="AM81" s="94"/>
      <c r="AN81" s="68"/>
      <c r="AO81" s="94"/>
      <c r="AP81" s="68"/>
      <c r="AQ81" s="81"/>
      <c r="AR81" s="68"/>
      <c r="AS81" s="65"/>
      <c r="AT81" s="82"/>
      <c r="AU81" s="52"/>
      <c r="AV81" s="75"/>
      <c r="AW81" s="75"/>
      <c r="AX81" s="75"/>
      <c r="AY81" s="75"/>
      <c r="AZ81" s="75"/>
      <c r="BA81" s="75"/>
      <c r="BB81" s="75"/>
      <c r="BC81" s="75"/>
      <c r="BD81" s="75"/>
      <c r="BE81" s="75"/>
      <c r="BF81" s="75"/>
      <c r="BG81" s="75"/>
    </row>
    <row r="82" spans="2:59" s="3" customFormat="1" ht="19.899999999999999" hidden="1" customHeight="1">
      <c r="B82" s="253" t="str">
        <f>IF($H82="","",('Total Energy'!C77/('3 INPUT SAP DATA'!K82*(1-Data!$B$156))))</f>
        <v/>
      </c>
      <c r="C82" s="253" t="str">
        <f>IF($H82="","",('Total Energy'!N77/K82))</f>
        <v/>
      </c>
      <c r="D82" s="254" t="str">
        <f>IF($H82="","",'Solar Generation'!D78/'Total Energy'!N77)</f>
        <v/>
      </c>
      <c r="E82" s="175" t="str">
        <f>IF($H82="","",MAX(,0,'Total Energy'!N77-'Solar Generation'!D78)*G82)</f>
        <v/>
      </c>
      <c r="G82" s="133">
        <v>69</v>
      </c>
      <c r="H82" s="79"/>
      <c r="I82" s="64"/>
      <c r="J82" s="64"/>
      <c r="K82" s="64"/>
      <c r="L82" s="158"/>
      <c r="M82" s="64"/>
      <c r="N82" s="65"/>
      <c r="O82" s="66"/>
      <c r="P82" s="31"/>
      <c r="Q82" s="31"/>
      <c r="R82" s="66"/>
      <c r="S82" s="67"/>
      <c r="T82" s="31"/>
      <c r="U82" s="30"/>
      <c r="V82" s="69"/>
      <c r="W82" s="69"/>
      <c r="X82" s="69"/>
      <c r="Y82" s="69"/>
      <c r="Z82" s="69"/>
      <c r="AA82" s="69"/>
      <c r="AB82" s="69"/>
      <c r="AC82" s="69"/>
      <c r="AD82" s="69"/>
      <c r="AE82" s="69"/>
      <c r="AF82" s="69"/>
      <c r="AG82" s="69"/>
      <c r="AH82" s="65"/>
      <c r="AI82" s="68"/>
      <c r="AJ82" s="94"/>
      <c r="AK82" s="68"/>
      <c r="AL82" s="94"/>
      <c r="AM82" s="94"/>
      <c r="AN82" s="68"/>
      <c r="AO82" s="94"/>
      <c r="AP82" s="68"/>
      <c r="AQ82" s="81"/>
      <c r="AR82" s="68"/>
      <c r="AS82" s="65"/>
      <c r="AT82" s="82"/>
      <c r="AU82" s="52"/>
      <c r="AV82" s="75"/>
      <c r="AW82" s="75"/>
      <c r="AX82" s="75"/>
      <c r="AY82" s="75"/>
      <c r="AZ82" s="75"/>
      <c r="BA82" s="75"/>
      <c r="BB82" s="75"/>
      <c r="BC82" s="75"/>
      <c r="BD82" s="75"/>
      <c r="BE82" s="75"/>
      <c r="BF82" s="75"/>
      <c r="BG82" s="75"/>
    </row>
    <row r="83" spans="2:59" s="3" customFormat="1" ht="19.899999999999999" hidden="1" customHeight="1">
      <c r="B83" s="253" t="str">
        <f>IF($H83="","",('Total Energy'!C78/('3 INPUT SAP DATA'!K83*(1-Data!$B$156))))</f>
        <v/>
      </c>
      <c r="C83" s="253" t="str">
        <f>IF($H83="","",('Total Energy'!N78/K83))</f>
        <v/>
      </c>
      <c r="D83" s="254" t="str">
        <f>IF($H83="","",'Solar Generation'!D79/'Total Energy'!N78)</f>
        <v/>
      </c>
      <c r="E83" s="175" t="str">
        <f>IF($H83="","",MAX(,0,'Total Energy'!N78-'Solar Generation'!D79)*G83)</f>
        <v/>
      </c>
      <c r="G83" s="133">
        <v>70</v>
      </c>
      <c r="H83" s="80"/>
      <c r="I83" s="64"/>
      <c r="J83" s="64"/>
      <c r="K83" s="64"/>
      <c r="L83" s="158"/>
      <c r="M83" s="64"/>
      <c r="N83" s="65"/>
      <c r="O83" s="58"/>
      <c r="P83" s="31"/>
      <c r="Q83" s="31"/>
      <c r="R83" s="66"/>
      <c r="S83" s="67"/>
      <c r="T83" s="31"/>
      <c r="U83" s="30"/>
      <c r="V83" s="69"/>
      <c r="W83" s="69"/>
      <c r="X83" s="69"/>
      <c r="Y83" s="69"/>
      <c r="Z83" s="69"/>
      <c r="AA83" s="69"/>
      <c r="AB83" s="69"/>
      <c r="AC83" s="69"/>
      <c r="AD83" s="69"/>
      <c r="AE83" s="69"/>
      <c r="AF83" s="69"/>
      <c r="AG83" s="69"/>
      <c r="AH83" s="65"/>
      <c r="AI83" s="68"/>
      <c r="AJ83" s="94"/>
      <c r="AK83" s="68"/>
      <c r="AL83" s="94"/>
      <c r="AM83" s="94"/>
      <c r="AN83" s="68"/>
      <c r="AO83" s="94"/>
      <c r="AP83" s="68"/>
      <c r="AQ83" s="81"/>
      <c r="AR83" s="68"/>
      <c r="AS83" s="65"/>
      <c r="AT83" s="82"/>
      <c r="AU83" s="52"/>
      <c r="AV83" s="75"/>
      <c r="AW83" s="75"/>
      <c r="AX83" s="75"/>
      <c r="AY83" s="75"/>
      <c r="AZ83" s="75"/>
      <c r="BA83" s="75"/>
      <c r="BB83" s="75"/>
      <c r="BC83" s="75"/>
      <c r="BD83" s="75"/>
      <c r="BE83" s="75"/>
      <c r="BF83" s="75"/>
      <c r="BG83" s="75"/>
    </row>
    <row r="84" spans="2:59" s="3" customFormat="1" ht="19.899999999999999" hidden="1" customHeight="1">
      <c r="B84" s="253" t="str">
        <f>IF($H84="","",('Total Energy'!C79/('3 INPUT SAP DATA'!K84*(1-Data!$B$156))))</f>
        <v/>
      </c>
      <c r="C84" s="253" t="str">
        <f>IF($H84="","",('Total Energy'!N79/K84))</f>
        <v/>
      </c>
      <c r="D84" s="254" t="str">
        <f>IF($H84="","",'Solar Generation'!D80/'Total Energy'!N79)</f>
        <v/>
      </c>
      <c r="E84" s="175" t="str">
        <f>IF($H84="","",MAX(,0,'Total Energy'!N79-'Solar Generation'!D80)*G84)</f>
        <v/>
      </c>
      <c r="G84" s="133">
        <v>71</v>
      </c>
      <c r="H84" s="79"/>
      <c r="I84" s="64"/>
      <c r="J84" s="64"/>
      <c r="K84" s="64"/>
      <c r="L84" s="158"/>
      <c r="M84" s="64"/>
      <c r="N84" s="65"/>
      <c r="O84" s="66"/>
      <c r="P84" s="83"/>
      <c r="Q84" s="83"/>
      <c r="R84" s="66"/>
      <c r="S84" s="67"/>
      <c r="T84" s="83"/>
      <c r="U84" s="43"/>
      <c r="V84" s="69"/>
      <c r="W84" s="69"/>
      <c r="X84" s="69"/>
      <c r="Y84" s="69"/>
      <c r="Z84" s="69"/>
      <c r="AA84" s="69"/>
      <c r="AB84" s="69"/>
      <c r="AC84" s="69"/>
      <c r="AD84" s="69"/>
      <c r="AE84" s="69"/>
      <c r="AF84" s="69"/>
      <c r="AG84" s="69"/>
      <c r="AH84" s="65"/>
      <c r="AI84" s="68"/>
      <c r="AJ84" s="94"/>
      <c r="AK84" s="68"/>
      <c r="AL84" s="94"/>
      <c r="AM84" s="94"/>
      <c r="AN84" s="68"/>
      <c r="AO84" s="96"/>
      <c r="AP84" s="68"/>
      <c r="AQ84" s="81"/>
      <c r="AR84" s="68"/>
      <c r="AS84" s="65"/>
      <c r="AT84" s="82"/>
      <c r="AU84" s="52"/>
      <c r="AV84" s="75"/>
      <c r="AW84" s="75"/>
      <c r="AX84" s="75"/>
      <c r="AY84" s="75"/>
      <c r="AZ84" s="75"/>
      <c r="BA84" s="75"/>
      <c r="BB84" s="75"/>
      <c r="BC84" s="75"/>
      <c r="BD84" s="75"/>
      <c r="BE84" s="75"/>
      <c r="BF84" s="75"/>
      <c r="BG84" s="75"/>
    </row>
    <row r="85" spans="2:59" s="3" customFormat="1" ht="19.899999999999999" hidden="1" customHeight="1">
      <c r="B85" s="253" t="str">
        <f>IF($H85="","",('Total Energy'!C80/('3 INPUT SAP DATA'!K85*(1-Data!$B$156))))</f>
        <v/>
      </c>
      <c r="C85" s="253" t="str">
        <f>IF($H85="","",('Total Energy'!N80/K85))</f>
        <v/>
      </c>
      <c r="D85" s="254" t="str">
        <f>IF($H85="","",'Solar Generation'!D81/'Total Energy'!N80)</f>
        <v/>
      </c>
      <c r="E85" s="175" t="str">
        <f>IF($H85="","",MAX(,0,'Total Energy'!N80-'Solar Generation'!D81)*G85)</f>
        <v/>
      </c>
      <c r="G85" s="133">
        <v>72</v>
      </c>
      <c r="H85" s="79"/>
      <c r="I85" s="64"/>
      <c r="J85" s="64"/>
      <c r="K85" s="64"/>
      <c r="L85" s="158"/>
      <c r="M85" s="64"/>
      <c r="N85" s="65"/>
      <c r="O85" s="66"/>
      <c r="P85" s="83"/>
      <c r="Q85" s="83"/>
      <c r="R85" s="66"/>
      <c r="S85" s="67"/>
      <c r="T85" s="83"/>
      <c r="U85" s="43"/>
      <c r="V85" s="69"/>
      <c r="W85" s="69"/>
      <c r="X85" s="69"/>
      <c r="Y85" s="69"/>
      <c r="Z85" s="69"/>
      <c r="AA85" s="69"/>
      <c r="AB85" s="69"/>
      <c r="AC85" s="69"/>
      <c r="AD85" s="69"/>
      <c r="AE85" s="69"/>
      <c r="AF85" s="69"/>
      <c r="AG85" s="69"/>
      <c r="AH85" s="65"/>
      <c r="AI85" s="68"/>
      <c r="AJ85" s="94"/>
      <c r="AK85" s="68"/>
      <c r="AL85" s="94"/>
      <c r="AM85" s="94"/>
      <c r="AN85" s="68"/>
      <c r="AO85" s="96"/>
      <c r="AP85" s="68"/>
      <c r="AQ85" s="81"/>
      <c r="AR85" s="68"/>
      <c r="AS85" s="65"/>
      <c r="AT85" s="82"/>
      <c r="AU85" s="51"/>
      <c r="AV85" s="75"/>
      <c r="AW85" s="75"/>
      <c r="AX85" s="75"/>
      <c r="AY85" s="75"/>
      <c r="AZ85" s="75"/>
      <c r="BA85" s="75"/>
      <c r="BB85" s="75"/>
      <c r="BC85" s="75"/>
      <c r="BD85" s="75"/>
      <c r="BE85" s="75"/>
      <c r="BF85" s="75"/>
      <c r="BG85" s="75"/>
    </row>
    <row r="86" spans="2:59" s="3" customFormat="1" ht="19.899999999999999" hidden="1" customHeight="1">
      <c r="B86" s="253" t="str">
        <f>IF($H86="","",('Total Energy'!C81/('3 INPUT SAP DATA'!K86*(1-Data!$B$156))))</f>
        <v/>
      </c>
      <c r="C86" s="253" t="str">
        <f>IF($H86="","",('Total Energy'!N81/K86))</f>
        <v/>
      </c>
      <c r="D86" s="254" t="str">
        <f>IF($H86="","",'Solar Generation'!D82/'Total Energy'!N81)</f>
        <v/>
      </c>
      <c r="E86" s="175" t="str">
        <f>IF($H86="","",MAX(,0,'Total Energy'!N81-'Solar Generation'!D82)*G86)</f>
        <v/>
      </c>
      <c r="G86" s="133">
        <v>73</v>
      </c>
      <c r="H86" s="79"/>
      <c r="I86" s="64"/>
      <c r="J86" s="64"/>
      <c r="K86" s="64"/>
      <c r="L86" s="158"/>
      <c r="M86" s="64"/>
      <c r="N86" s="65"/>
      <c r="O86" s="66"/>
      <c r="P86" s="83"/>
      <c r="Q86" s="83"/>
      <c r="R86" s="66"/>
      <c r="S86" s="67"/>
      <c r="T86" s="83"/>
      <c r="U86" s="43"/>
      <c r="V86" s="69"/>
      <c r="W86" s="69"/>
      <c r="X86" s="69"/>
      <c r="Y86" s="69"/>
      <c r="Z86" s="69"/>
      <c r="AA86" s="69"/>
      <c r="AB86" s="69"/>
      <c r="AC86" s="69"/>
      <c r="AD86" s="69"/>
      <c r="AE86" s="69"/>
      <c r="AF86" s="69"/>
      <c r="AG86" s="69"/>
      <c r="AH86" s="65"/>
      <c r="AI86" s="68"/>
      <c r="AJ86" s="94"/>
      <c r="AK86" s="68"/>
      <c r="AL86" s="94"/>
      <c r="AM86" s="94"/>
      <c r="AN86" s="68"/>
      <c r="AO86" s="96"/>
      <c r="AP86" s="68"/>
      <c r="AQ86" s="81"/>
      <c r="AR86" s="68"/>
      <c r="AS86" s="65"/>
      <c r="AT86" s="82"/>
      <c r="AU86" s="52"/>
      <c r="AV86" s="75"/>
      <c r="AW86" s="75"/>
      <c r="AX86" s="75"/>
      <c r="AY86" s="75"/>
      <c r="AZ86" s="75"/>
      <c r="BA86" s="75"/>
      <c r="BB86" s="75"/>
      <c r="BC86" s="75"/>
      <c r="BD86" s="75"/>
      <c r="BE86" s="75"/>
      <c r="BF86" s="75"/>
      <c r="BG86" s="75"/>
    </row>
    <row r="87" spans="2:59" s="3" customFormat="1" ht="19.899999999999999" hidden="1" customHeight="1">
      <c r="B87" s="253" t="str">
        <f>IF($H87="","",('Total Energy'!C82/('3 INPUT SAP DATA'!K87*(1-Data!$B$156))))</f>
        <v/>
      </c>
      <c r="C87" s="253" t="str">
        <f>IF($H87="","",('Total Energy'!N82/K87))</f>
        <v/>
      </c>
      <c r="D87" s="254" t="str">
        <f>IF($H87="","",'Solar Generation'!D83/'Total Energy'!N82)</f>
        <v/>
      </c>
      <c r="E87" s="175" t="str">
        <f>IF($H87="","",MAX(,0,'Total Energy'!N82-'Solar Generation'!D83)*G87)</f>
        <v/>
      </c>
      <c r="G87" s="133">
        <v>74</v>
      </c>
      <c r="H87" s="79"/>
      <c r="I87" s="64"/>
      <c r="J87" s="64"/>
      <c r="K87" s="64"/>
      <c r="L87" s="158"/>
      <c r="M87" s="64"/>
      <c r="N87" s="65"/>
      <c r="O87" s="66"/>
      <c r="P87" s="83"/>
      <c r="Q87" s="83"/>
      <c r="R87" s="66"/>
      <c r="S87" s="67"/>
      <c r="T87" s="83"/>
      <c r="U87" s="43"/>
      <c r="V87" s="69"/>
      <c r="W87" s="69"/>
      <c r="X87" s="69"/>
      <c r="Y87" s="69"/>
      <c r="Z87" s="69"/>
      <c r="AA87" s="69"/>
      <c r="AB87" s="69"/>
      <c r="AC87" s="69"/>
      <c r="AD87" s="69"/>
      <c r="AE87" s="69"/>
      <c r="AF87" s="69"/>
      <c r="AG87" s="69"/>
      <c r="AH87" s="65"/>
      <c r="AI87" s="68"/>
      <c r="AJ87" s="94"/>
      <c r="AK87" s="68"/>
      <c r="AL87" s="94"/>
      <c r="AM87" s="94"/>
      <c r="AN87" s="68"/>
      <c r="AO87" s="96"/>
      <c r="AP87" s="68"/>
      <c r="AQ87" s="81"/>
      <c r="AR87" s="68"/>
      <c r="AS87" s="65"/>
      <c r="AT87" s="82"/>
      <c r="AU87" s="65"/>
      <c r="AV87" s="75"/>
      <c r="AW87" s="75"/>
      <c r="AX87" s="75"/>
      <c r="AY87" s="75"/>
      <c r="AZ87" s="75"/>
      <c r="BA87" s="75"/>
      <c r="BB87" s="75"/>
      <c r="BC87" s="75"/>
      <c r="BD87" s="75"/>
      <c r="BE87" s="75"/>
      <c r="BF87" s="75"/>
      <c r="BG87" s="75"/>
    </row>
    <row r="88" spans="2:59" s="3" customFormat="1" ht="19.899999999999999" hidden="1" customHeight="1">
      <c r="B88" s="253" t="str">
        <f>IF($H88="","",('Total Energy'!C83/('3 INPUT SAP DATA'!K88*(1-Data!$B$156))))</f>
        <v/>
      </c>
      <c r="C88" s="253" t="str">
        <f>IF($H88="","",('Total Energy'!N83/K88))</f>
        <v/>
      </c>
      <c r="D88" s="254" t="str">
        <f>IF($H88="","",'Solar Generation'!D84/'Total Energy'!N83)</f>
        <v/>
      </c>
      <c r="E88" s="175" t="str">
        <f>IF($H88="","",MAX(,0,'Total Energy'!N83-'Solar Generation'!D84)*G88)</f>
        <v/>
      </c>
      <c r="G88" s="133">
        <v>75</v>
      </c>
      <c r="H88" s="79"/>
      <c r="I88" s="64"/>
      <c r="J88" s="64"/>
      <c r="K88" s="64"/>
      <c r="L88" s="158"/>
      <c r="M88" s="64"/>
      <c r="N88" s="65"/>
      <c r="O88" s="66"/>
      <c r="P88" s="83"/>
      <c r="Q88" s="83"/>
      <c r="R88" s="66"/>
      <c r="S88" s="67"/>
      <c r="T88" s="83"/>
      <c r="U88" s="43"/>
      <c r="V88" s="69"/>
      <c r="W88" s="69"/>
      <c r="X88" s="69"/>
      <c r="Y88" s="69"/>
      <c r="Z88" s="69"/>
      <c r="AA88" s="69"/>
      <c r="AB88" s="69"/>
      <c r="AC88" s="69"/>
      <c r="AD88" s="69"/>
      <c r="AE88" s="69"/>
      <c r="AF88" s="69"/>
      <c r="AG88" s="69"/>
      <c r="AH88" s="65"/>
      <c r="AI88" s="68"/>
      <c r="AJ88" s="94"/>
      <c r="AK88" s="68"/>
      <c r="AL88" s="94"/>
      <c r="AM88" s="94"/>
      <c r="AN88" s="68"/>
      <c r="AO88" s="96"/>
      <c r="AP88" s="68"/>
      <c r="AQ88" s="81"/>
      <c r="AR88" s="68"/>
      <c r="AS88" s="65"/>
      <c r="AT88" s="82"/>
      <c r="AU88" s="65"/>
      <c r="AV88" s="75"/>
      <c r="AW88" s="75"/>
      <c r="AX88" s="75"/>
      <c r="AY88" s="75"/>
      <c r="AZ88" s="75"/>
      <c r="BA88" s="75"/>
      <c r="BB88" s="75"/>
      <c r="BC88" s="75"/>
      <c r="BD88" s="75"/>
      <c r="BE88" s="75"/>
      <c r="BF88" s="75"/>
      <c r="BG88" s="75"/>
    </row>
    <row r="89" spans="2:59" s="3" customFormat="1" ht="19.899999999999999" hidden="1" customHeight="1">
      <c r="B89" s="253" t="str">
        <f>IF($H89="","",('Total Energy'!C84/('3 INPUT SAP DATA'!K89*(1-Data!$B$156))))</f>
        <v/>
      </c>
      <c r="C89" s="253" t="str">
        <f>IF($H89="","",('Total Energy'!N84/K89))</f>
        <v/>
      </c>
      <c r="D89" s="254" t="str">
        <f>IF($H89="","",'Solar Generation'!D85/'Total Energy'!N84)</f>
        <v/>
      </c>
      <c r="E89" s="175" t="str">
        <f>IF($H89="","",MAX(,0,'Total Energy'!N84-'Solar Generation'!D85)*G89)</f>
        <v/>
      </c>
      <c r="G89" s="133">
        <v>76</v>
      </c>
      <c r="H89" s="79"/>
      <c r="I89" s="64"/>
      <c r="J89" s="64"/>
      <c r="K89" s="64"/>
      <c r="L89" s="158"/>
      <c r="M89" s="64"/>
      <c r="N89" s="65"/>
      <c r="O89" s="66"/>
      <c r="P89" s="83"/>
      <c r="Q89" s="83"/>
      <c r="R89" s="66"/>
      <c r="S89" s="67"/>
      <c r="T89" s="83"/>
      <c r="U89" s="43"/>
      <c r="V89" s="69"/>
      <c r="W89" s="69"/>
      <c r="X89" s="69"/>
      <c r="Y89" s="69"/>
      <c r="Z89" s="69"/>
      <c r="AA89" s="69"/>
      <c r="AB89" s="69"/>
      <c r="AC89" s="69"/>
      <c r="AD89" s="69"/>
      <c r="AE89" s="69"/>
      <c r="AF89" s="69"/>
      <c r="AG89" s="69"/>
      <c r="AH89" s="65"/>
      <c r="AI89" s="68"/>
      <c r="AJ89" s="94"/>
      <c r="AK89" s="68"/>
      <c r="AL89" s="94"/>
      <c r="AM89" s="94"/>
      <c r="AN89" s="68"/>
      <c r="AO89" s="96"/>
      <c r="AP89" s="68"/>
      <c r="AQ89" s="81"/>
      <c r="AR89" s="68"/>
      <c r="AS89" s="65"/>
      <c r="AT89" s="82"/>
      <c r="AU89" s="65"/>
      <c r="AV89" s="75"/>
      <c r="AW89" s="75"/>
      <c r="AX89" s="75"/>
      <c r="AY89" s="75"/>
      <c r="AZ89" s="75"/>
      <c r="BA89" s="75"/>
      <c r="BB89" s="75"/>
      <c r="BC89" s="75"/>
      <c r="BD89" s="75"/>
      <c r="BE89" s="75"/>
      <c r="BF89" s="75"/>
      <c r="BG89" s="75"/>
    </row>
    <row r="90" spans="2:59" s="3" customFormat="1" ht="19.899999999999999" hidden="1" customHeight="1">
      <c r="B90" s="253" t="str">
        <f>IF($H90="","",('Total Energy'!C85/('3 INPUT SAP DATA'!K90*(1-Data!$B$156))))</f>
        <v/>
      </c>
      <c r="C90" s="253" t="str">
        <f>IF($H90="","",('Total Energy'!N85/K90))</f>
        <v/>
      </c>
      <c r="D90" s="254" t="str">
        <f>IF($H90="","",'Solar Generation'!D86/'Total Energy'!N85)</f>
        <v/>
      </c>
      <c r="E90" s="175" t="str">
        <f>IF($H90="","",MAX(,0,'Total Energy'!N85-'Solar Generation'!D86)*G90)</f>
        <v/>
      </c>
      <c r="G90" s="133">
        <v>77</v>
      </c>
      <c r="H90" s="79"/>
      <c r="I90" s="103"/>
      <c r="J90" s="64"/>
      <c r="K90" s="64"/>
      <c r="L90" s="158"/>
      <c r="M90" s="64"/>
      <c r="N90" s="65"/>
      <c r="O90" s="66"/>
      <c r="P90" s="83"/>
      <c r="Q90" s="83"/>
      <c r="R90" s="66"/>
      <c r="S90" s="67"/>
      <c r="T90" s="83"/>
      <c r="U90" s="43"/>
      <c r="V90" s="69"/>
      <c r="W90" s="69"/>
      <c r="X90" s="69"/>
      <c r="Y90" s="69"/>
      <c r="Z90" s="69"/>
      <c r="AA90" s="69"/>
      <c r="AB90" s="69"/>
      <c r="AC90" s="69"/>
      <c r="AD90" s="69"/>
      <c r="AE90" s="69"/>
      <c r="AF90" s="69"/>
      <c r="AG90" s="69"/>
      <c r="AH90" s="65"/>
      <c r="AI90" s="68"/>
      <c r="AJ90" s="94"/>
      <c r="AK90" s="68"/>
      <c r="AL90" s="94"/>
      <c r="AM90" s="94"/>
      <c r="AN90" s="68"/>
      <c r="AO90" s="96"/>
      <c r="AP90" s="104"/>
      <c r="AQ90" s="81"/>
      <c r="AR90" s="68"/>
      <c r="AS90" s="65"/>
      <c r="AT90" s="82"/>
      <c r="AU90" s="65"/>
      <c r="AV90" s="75"/>
      <c r="AW90" s="75"/>
      <c r="AX90" s="75"/>
      <c r="AY90" s="75"/>
      <c r="AZ90" s="75"/>
      <c r="BA90" s="75"/>
      <c r="BB90" s="75"/>
      <c r="BC90" s="75"/>
      <c r="BD90" s="75"/>
      <c r="BE90" s="75"/>
      <c r="BF90" s="75"/>
      <c r="BG90" s="75"/>
    </row>
    <row r="91" spans="2:59" s="3" customFormat="1" ht="19.899999999999999" hidden="1" customHeight="1">
      <c r="B91" s="253" t="str">
        <f>IF($H91="","",('Total Energy'!C86/('3 INPUT SAP DATA'!K91*(1-Data!$B$156))))</f>
        <v/>
      </c>
      <c r="C91" s="253" t="str">
        <f>IF($H91="","",('Total Energy'!N86/K91))</f>
        <v/>
      </c>
      <c r="D91" s="254" t="str">
        <f>IF($H91="","",'Solar Generation'!D87/'Total Energy'!N86)</f>
        <v/>
      </c>
      <c r="E91" s="175" t="str">
        <f>IF($H91="","",MAX(,0,'Total Energy'!N86-'Solar Generation'!D87)*G91)</f>
        <v/>
      </c>
      <c r="G91" s="133">
        <v>78</v>
      </c>
      <c r="H91" s="79"/>
      <c r="I91" s="64"/>
      <c r="J91" s="64"/>
      <c r="K91" s="64"/>
      <c r="L91" s="158"/>
      <c r="M91" s="64"/>
      <c r="N91" s="65"/>
      <c r="O91" s="66"/>
      <c r="P91" s="83"/>
      <c r="Q91" s="83"/>
      <c r="R91" s="66"/>
      <c r="S91" s="67"/>
      <c r="T91" s="83"/>
      <c r="U91" s="43"/>
      <c r="V91" s="69"/>
      <c r="W91" s="69"/>
      <c r="X91" s="69"/>
      <c r="Y91" s="69"/>
      <c r="Z91" s="69"/>
      <c r="AA91" s="69"/>
      <c r="AB91" s="69"/>
      <c r="AC91" s="69"/>
      <c r="AD91" s="69"/>
      <c r="AE91" s="69"/>
      <c r="AF91" s="69"/>
      <c r="AG91" s="69"/>
      <c r="AH91" s="65"/>
      <c r="AI91" s="68"/>
      <c r="AJ91" s="94"/>
      <c r="AK91" s="68"/>
      <c r="AL91" s="94"/>
      <c r="AM91" s="94"/>
      <c r="AN91" s="68"/>
      <c r="AO91" s="96"/>
      <c r="AP91" s="68"/>
      <c r="AQ91" s="81"/>
      <c r="AR91" s="68"/>
      <c r="AS91" s="65"/>
      <c r="AT91" s="82"/>
      <c r="AU91" s="52"/>
      <c r="AV91" s="75"/>
      <c r="AW91" s="75"/>
      <c r="AX91" s="75"/>
      <c r="AY91" s="75"/>
      <c r="AZ91" s="75"/>
      <c r="BA91" s="75"/>
      <c r="BB91" s="75"/>
      <c r="BC91" s="75"/>
      <c r="BD91" s="75"/>
      <c r="BE91" s="75"/>
      <c r="BF91" s="75"/>
      <c r="BG91" s="75"/>
    </row>
    <row r="92" spans="2:59" s="3" customFormat="1" ht="19.899999999999999" hidden="1" customHeight="1">
      <c r="B92" s="253" t="str">
        <f>IF($H92="","",('Total Energy'!C87/('3 INPUT SAP DATA'!K92*(1-Data!$B$156))))</f>
        <v/>
      </c>
      <c r="C92" s="253" t="str">
        <f>IF($H92="","",('Total Energy'!N87/K92))</f>
        <v/>
      </c>
      <c r="D92" s="254" t="str">
        <f>IF($H92="","",'Solar Generation'!D88/'Total Energy'!N87)</f>
        <v/>
      </c>
      <c r="E92" s="175" t="str">
        <f>IF($H92="","",MAX(,0,'Total Energy'!N87-'Solar Generation'!D88)*G92)</f>
        <v/>
      </c>
      <c r="G92" s="133">
        <v>79</v>
      </c>
      <c r="H92" s="79"/>
      <c r="I92" s="64"/>
      <c r="J92" s="64"/>
      <c r="K92" s="64"/>
      <c r="L92" s="158"/>
      <c r="M92" s="64"/>
      <c r="N92" s="65"/>
      <c r="O92" s="66"/>
      <c r="P92" s="83"/>
      <c r="Q92" s="83"/>
      <c r="R92" s="66"/>
      <c r="S92" s="67"/>
      <c r="T92" s="83"/>
      <c r="U92" s="43"/>
      <c r="V92" s="69"/>
      <c r="W92" s="69"/>
      <c r="X92" s="69"/>
      <c r="Y92" s="69"/>
      <c r="Z92" s="69"/>
      <c r="AA92" s="69"/>
      <c r="AB92" s="69"/>
      <c r="AC92" s="69"/>
      <c r="AD92" s="69"/>
      <c r="AE92" s="69"/>
      <c r="AF92" s="69"/>
      <c r="AG92" s="69"/>
      <c r="AH92" s="65"/>
      <c r="AI92" s="68"/>
      <c r="AJ92" s="94"/>
      <c r="AK92" s="68"/>
      <c r="AL92" s="94"/>
      <c r="AM92" s="94"/>
      <c r="AN92" s="68"/>
      <c r="AO92" s="96"/>
      <c r="AP92" s="68"/>
      <c r="AQ92" s="81"/>
      <c r="AR92" s="68"/>
      <c r="AS92" s="65"/>
      <c r="AT92" s="82"/>
      <c r="AU92" s="52"/>
      <c r="AV92" s="75"/>
      <c r="AW92" s="75"/>
      <c r="AX92" s="75"/>
      <c r="AY92" s="75"/>
      <c r="AZ92" s="75"/>
      <c r="BA92" s="75"/>
      <c r="BB92" s="75"/>
      <c r="BC92" s="75"/>
      <c r="BD92" s="75"/>
      <c r="BE92" s="75"/>
      <c r="BF92" s="75"/>
      <c r="BG92" s="75"/>
    </row>
    <row r="93" spans="2:59" s="3" customFormat="1" ht="19.899999999999999" hidden="1" customHeight="1">
      <c r="B93" s="253" t="str">
        <f>IF($H93="","",('Total Energy'!C88/('3 INPUT SAP DATA'!K93*(1-Data!$B$156))))</f>
        <v/>
      </c>
      <c r="C93" s="253" t="str">
        <f>IF($H93="","",('Total Energy'!N88/K93))</f>
        <v/>
      </c>
      <c r="D93" s="254" t="str">
        <f>IF($H93="","",'Solar Generation'!D89/'Total Energy'!N88)</f>
        <v/>
      </c>
      <c r="E93" s="175" t="str">
        <f>IF($H93="","",MAX(,0,'Total Energy'!N88-'Solar Generation'!D89)*G93)</f>
        <v/>
      </c>
      <c r="G93" s="133">
        <v>80</v>
      </c>
      <c r="H93" s="79"/>
      <c r="I93" s="64"/>
      <c r="J93" s="64"/>
      <c r="K93" s="64"/>
      <c r="L93" s="158"/>
      <c r="M93" s="64"/>
      <c r="N93" s="65"/>
      <c r="O93" s="66"/>
      <c r="P93" s="83"/>
      <c r="Q93" s="83"/>
      <c r="R93" s="66"/>
      <c r="S93" s="67"/>
      <c r="T93" s="83"/>
      <c r="U93" s="43"/>
      <c r="V93" s="69"/>
      <c r="W93" s="69"/>
      <c r="X93" s="69"/>
      <c r="Y93" s="69"/>
      <c r="Z93" s="69"/>
      <c r="AA93" s="69"/>
      <c r="AB93" s="69"/>
      <c r="AC93" s="69"/>
      <c r="AD93" s="69"/>
      <c r="AE93" s="69"/>
      <c r="AF93" s="69"/>
      <c r="AG93" s="69"/>
      <c r="AH93" s="65"/>
      <c r="AI93" s="68"/>
      <c r="AJ93" s="94"/>
      <c r="AK93" s="68"/>
      <c r="AL93" s="94"/>
      <c r="AM93" s="94"/>
      <c r="AN93" s="68"/>
      <c r="AO93" s="96"/>
      <c r="AP93" s="68"/>
      <c r="AQ93" s="81"/>
      <c r="AR93" s="68"/>
      <c r="AS93" s="65"/>
      <c r="AT93" s="82"/>
      <c r="AU93" s="52"/>
      <c r="AV93" s="75"/>
      <c r="AW93" s="75"/>
      <c r="AX93" s="75"/>
      <c r="AY93" s="75"/>
      <c r="AZ93" s="75"/>
      <c r="BA93" s="75"/>
      <c r="BB93" s="75"/>
      <c r="BC93" s="75"/>
      <c r="BD93" s="75"/>
      <c r="BE93" s="75"/>
      <c r="BF93" s="75"/>
      <c r="BG93" s="75"/>
    </row>
    <row r="94" spans="2:59" s="3" customFormat="1" ht="19.899999999999999" hidden="1" customHeight="1">
      <c r="B94" s="253" t="str">
        <f>IF($H94="","",('Total Energy'!C89/('3 INPUT SAP DATA'!K94*(1-Data!$B$156))))</f>
        <v/>
      </c>
      <c r="C94" s="253" t="str">
        <f>IF($H94="","",('Total Energy'!N89/K94))</f>
        <v/>
      </c>
      <c r="D94" s="254" t="str">
        <f>IF($H94="","",'Solar Generation'!D90/'Total Energy'!N89)</f>
        <v/>
      </c>
      <c r="E94" s="175" t="str">
        <f>IF($H94="","",MAX(,0,'Total Energy'!N89-'Solar Generation'!D90)*G94)</f>
        <v/>
      </c>
      <c r="G94" s="133">
        <v>81</v>
      </c>
      <c r="H94" s="79"/>
      <c r="I94" s="64"/>
      <c r="J94" s="64"/>
      <c r="K94" s="64"/>
      <c r="L94" s="158"/>
      <c r="M94" s="64"/>
      <c r="N94" s="65"/>
      <c r="O94" s="66"/>
      <c r="P94" s="83"/>
      <c r="Q94" s="83"/>
      <c r="R94" s="66"/>
      <c r="S94" s="67"/>
      <c r="T94" s="83"/>
      <c r="U94" s="43"/>
      <c r="V94" s="69"/>
      <c r="W94" s="69"/>
      <c r="X94" s="69"/>
      <c r="Y94" s="69"/>
      <c r="Z94" s="69"/>
      <c r="AA94" s="69"/>
      <c r="AB94" s="69"/>
      <c r="AC94" s="69"/>
      <c r="AD94" s="69"/>
      <c r="AE94" s="69"/>
      <c r="AF94" s="69"/>
      <c r="AG94" s="69"/>
      <c r="AH94" s="65"/>
      <c r="AI94" s="68"/>
      <c r="AJ94" s="94"/>
      <c r="AK94" s="68"/>
      <c r="AL94" s="94"/>
      <c r="AM94" s="94"/>
      <c r="AN94" s="68"/>
      <c r="AO94" s="96"/>
      <c r="AP94" s="68"/>
      <c r="AQ94" s="81"/>
      <c r="AR94" s="68"/>
      <c r="AS94" s="65"/>
      <c r="AT94" s="82"/>
      <c r="AU94" s="52"/>
      <c r="AV94" s="75"/>
      <c r="AW94" s="75"/>
      <c r="AX94" s="75"/>
      <c r="AY94" s="75"/>
      <c r="AZ94" s="75"/>
      <c r="BA94" s="75"/>
      <c r="BB94" s="75"/>
      <c r="BC94" s="75"/>
      <c r="BD94" s="75"/>
      <c r="BE94" s="75"/>
      <c r="BF94" s="75"/>
      <c r="BG94" s="75"/>
    </row>
    <row r="95" spans="2:59" s="3" customFormat="1" ht="19.899999999999999" hidden="1" customHeight="1">
      <c r="B95" s="253" t="str">
        <f>IF($H95="","",('Total Energy'!C90/('3 INPUT SAP DATA'!K95*(1-Data!$B$156))))</f>
        <v/>
      </c>
      <c r="C95" s="253" t="str">
        <f>IF($H95="","",('Total Energy'!N90/K95))</f>
        <v/>
      </c>
      <c r="D95" s="254" t="str">
        <f>IF($H95="","",'Solar Generation'!D91/'Total Energy'!N90)</f>
        <v/>
      </c>
      <c r="E95" s="175" t="str">
        <f>IF($H95="","",MAX(,0,'Total Energy'!N90-'Solar Generation'!D91)*G95)</f>
        <v/>
      </c>
      <c r="G95" s="133">
        <v>82</v>
      </c>
      <c r="H95" s="79"/>
      <c r="I95" s="64"/>
      <c r="J95" s="64"/>
      <c r="K95" s="64"/>
      <c r="L95" s="158"/>
      <c r="M95" s="64"/>
      <c r="N95" s="65"/>
      <c r="O95" s="66"/>
      <c r="P95" s="83"/>
      <c r="Q95" s="83"/>
      <c r="R95" s="66"/>
      <c r="S95" s="67"/>
      <c r="T95" s="83"/>
      <c r="U95" s="43"/>
      <c r="V95" s="69"/>
      <c r="W95" s="69"/>
      <c r="X95" s="69"/>
      <c r="Y95" s="69"/>
      <c r="Z95" s="69"/>
      <c r="AA95" s="69"/>
      <c r="AB95" s="69"/>
      <c r="AC95" s="69"/>
      <c r="AD95" s="69"/>
      <c r="AE95" s="69"/>
      <c r="AF95" s="69"/>
      <c r="AG95" s="69"/>
      <c r="AH95" s="65"/>
      <c r="AI95" s="68"/>
      <c r="AJ95" s="94"/>
      <c r="AK95" s="68"/>
      <c r="AL95" s="94"/>
      <c r="AM95" s="94"/>
      <c r="AN95" s="68"/>
      <c r="AO95" s="96"/>
      <c r="AP95" s="68"/>
      <c r="AQ95" s="81"/>
      <c r="AR95" s="68"/>
      <c r="AS95" s="65"/>
      <c r="AT95" s="82"/>
      <c r="AU95" s="52"/>
      <c r="AV95" s="75"/>
      <c r="AW95" s="75"/>
      <c r="AX95" s="75"/>
      <c r="AY95" s="75"/>
      <c r="AZ95" s="75"/>
      <c r="BA95" s="75"/>
      <c r="BB95" s="75"/>
      <c r="BC95" s="75"/>
      <c r="BD95" s="75"/>
      <c r="BE95" s="75"/>
      <c r="BF95" s="75"/>
      <c r="BG95" s="75"/>
    </row>
    <row r="96" spans="2:59" s="3" customFormat="1" ht="19.899999999999999" hidden="1" customHeight="1">
      <c r="B96" s="253" t="str">
        <f>IF($H96="","",('Total Energy'!C91/('3 INPUT SAP DATA'!K96*(1-Data!$B$156))))</f>
        <v/>
      </c>
      <c r="C96" s="253" t="str">
        <f>IF($H96="","",('Total Energy'!N91/K96))</f>
        <v/>
      </c>
      <c r="D96" s="254" t="str">
        <f>IF($H96="","",'Solar Generation'!D92/'Total Energy'!N91)</f>
        <v/>
      </c>
      <c r="E96" s="175" t="str">
        <f>IF($H96="","",MAX(,0,'Total Energy'!N91-'Solar Generation'!D92)*G96)</f>
        <v/>
      </c>
      <c r="G96" s="133">
        <v>83</v>
      </c>
      <c r="H96" s="79"/>
      <c r="I96" s="64"/>
      <c r="J96" s="64"/>
      <c r="K96" s="64"/>
      <c r="L96" s="158"/>
      <c r="M96" s="64"/>
      <c r="N96" s="65"/>
      <c r="O96" s="66"/>
      <c r="P96" s="83"/>
      <c r="Q96" s="83"/>
      <c r="R96" s="66"/>
      <c r="S96" s="67"/>
      <c r="T96" s="83"/>
      <c r="U96" s="43"/>
      <c r="V96" s="69"/>
      <c r="W96" s="69"/>
      <c r="X96" s="69"/>
      <c r="Y96" s="69"/>
      <c r="Z96" s="69"/>
      <c r="AA96" s="69"/>
      <c r="AB96" s="69"/>
      <c r="AC96" s="69"/>
      <c r="AD96" s="69"/>
      <c r="AE96" s="69"/>
      <c r="AF96" s="69"/>
      <c r="AG96" s="69"/>
      <c r="AH96" s="65"/>
      <c r="AI96" s="68"/>
      <c r="AJ96" s="94"/>
      <c r="AK96" s="68"/>
      <c r="AL96" s="94"/>
      <c r="AM96" s="94"/>
      <c r="AN96" s="68"/>
      <c r="AO96" s="96"/>
      <c r="AP96" s="68"/>
      <c r="AQ96" s="81"/>
      <c r="AR96" s="68"/>
      <c r="AS96" s="65"/>
      <c r="AT96" s="82"/>
      <c r="AU96" s="52"/>
      <c r="AV96" s="75"/>
      <c r="AW96" s="75"/>
      <c r="AX96" s="75"/>
      <c r="AY96" s="75"/>
      <c r="AZ96" s="75"/>
      <c r="BA96" s="75"/>
      <c r="BB96" s="75"/>
      <c r="BC96" s="75"/>
      <c r="BD96" s="75"/>
      <c r="BE96" s="75"/>
      <c r="BF96" s="75"/>
      <c r="BG96" s="75"/>
    </row>
    <row r="97" spans="2:59" s="3" customFormat="1" ht="19.899999999999999" hidden="1" customHeight="1">
      <c r="B97" s="253" t="str">
        <f>IF($H97="","",('Total Energy'!C92/('3 INPUT SAP DATA'!K97*(1-Data!$B$156))))</f>
        <v/>
      </c>
      <c r="C97" s="253" t="str">
        <f>IF($H97="","",('Total Energy'!N92/K97))</f>
        <v/>
      </c>
      <c r="D97" s="254" t="str">
        <f>IF($H97="","",'Solar Generation'!D93/'Total Energy'!N92)</f>
        <v/>
      </c>
      <c r="E97" s="175" t="str">
        <f>IF($H97="","",MAX(,0,'Total Energy'!N92-'Solar Generation'!D93)*G97)</f>
        <v/>
      </c>
      <c r="G97" s="133">
        <v>84</v>
      </c>
      <c r="H97" s="79"/>
      <c r="I97" s="64"/>
      <c r="J97" s="64"/>
      <c r="K97" s="64"/>
      <c r="L97" s="158"/>
      <c r="M97" s="64"/>
      <c r="N97" s="65"/>
      <c r="O97" s="66"/>
      <c r="P97" s="83"/>
      <c r="Q97" s="83"/>
      <c r="R97" s="66"/>
      <c r="S97" s="67"/>
      <c r="T97" s="83"/>
      <c r="U97" s="43"/>
      <c r="V97" s="69"/>
      <c r="W97" s="69"/>
      <c r="X97" s="69"/>
      <c r="Y97" s="69"/>
      <c r="Z97" s="69"/>
      <c r="AA97" s="69"/>
      <c r="AB97" s="69"/>
      <c r="AC97" s="69"/>
      <c r="AD97" s="69"/>
      <c r="AE97" s="69"/>
      <c r="AF97" s="69"/>
      <c r="AG97" s="69"/>
      <c r="AH97" s="65"/>
      <c r="AI97" s="68"/>
      <c r="AJ97" s="94"/>
      <c r="AK97" s="68"/>
      <c r="AL97" s="94"/>
      <c r="AM97" s="94"/>
      <c r="AN97" s="68"/>
      <c r="AO97" s="96"/>
      <c r="AP97" s="68"/>
      <c r="AQ97" s="81"/>
      <c r="AR97" s="68"/>
      <c r="AS97" s="65"/>
      <c r="AT97" s="82"/>
      <c r="AU97" s="52"/>
      <c r="AV97" s="75"/>
      <c r="AW97" s="75"/>
      <c r="AX97" s="75"/>
      <c r="AY97" s="75"/>
      <c r="AZ97" s="75"/>
      <c r="BA97" s="75"/>
      <c r="BB97" s="75"/>
      <c r="BC97" s="75"/>
      <c r="BD97" s="75"/>
      <c r="BE97" s="75"/>
      <c r="BF97" s="75"/>
      <c r="BG97" s="75"/>
    </row>
    <row r="98" spans="2:59" s="3" customFormat="1" ht="19.899999999999999" hidden="1" customHeight="1">
      <c r="B98" s="253" t="str">
        <f>IF($H98="","",('Total Energy'!C93/('3 INPUT SAP DATA'!K98*(1-Data!$B$156))))</f>
        <v/>
      </c>
      <c r="C98" s="253" t="str">
        <f>IF($H98="","",('Total Energy'!N93/K98))</f>
        <v/>
      </c>
      <c r="D98" s="254" t="str">
        <f>IF($H98="","",'Solar Generation'!D94/'Total Energy'!N93)</f>
        <v/>
      </c>
      <c r="E98" s="175" t="str">
        <f>IF($H98="","",MAX(,0,'Total Energy'!N93-'Solar Generation'!D94)*G98)</f>
        <v/>
      </c>
      <c r="G98" s="133">
        <v>85</v>
      </c>
      <c r="H98" s="79"/>
      <c r="I98" s="64"/>
      <c r="J98" s="64"/>
      <c r="K98" s="64"/>
      <c r="L98" s="158"/>
      <c r="M98" s="64"/>
      <c r="N98" s="65"/>
      <c r="O98" s="66"/>
      <c r="P98" s="83"/>
      <c r="Q98" s="83"/>
      <c r="R98" s="66"/>
      <c r="S98" s="67"/>
      <c r="T98" s="83"/>
      <c r="U98" s="43"/>
      <c r="V98" s="69"/>
      <c r="W98" s="69"/>
      <c r="X98" s="69"/>
      <c r="Y98" s="69"/>
      <c r="Z98" s="69"/>
      <c r="AA98" s="69"/>
      <c r="AB98" s="69"/>
      <c r="AC98" s="69"/>
      <c r="AD98" s="69"/>
      <c r="AE98" s="69"/>
      <c r="AF98" s="69"/>
      <c r="AG98" s="69"/>
      <c r="AH98" s="65"/>
      <c r="AI98" s="68"/>
      <c r="AJ98" s="94"/>
      <c r="AK98" s="68"/>
      <c r="AL98" s="94"/>
      <c r="AM98" s="94"/>
      <c r="AN98" s="68"/>
      <c r="AO98" s="96"/>
      <c r="AP98" s="68"/>
      <c r="AQ98" s="81"/>
      <c r="AR98" s="68"/>
      <c r="AS98" s="65"/>
      <c r="AT98" s="82"/>
      <c r="AU98" s="52"/>
      <c r="AV98" s="75"/>
      <c r="AW98" s="75"/>
      <c r="AX98" s="75"/>
      <c r="AY98" s="75"/>
      <c r="AZ98" s="75"/>
      <c r="BA98" s="75"/>
      <c r="BB98" s="75"/>
      <c r="BC98" s="75"/>
      <c r="BD98" s="75"/>
      <c r="BE98" s="75"/>
      <c r="BF98" s="75"/>
      <c r="BG98" s="75"/>
    </row>
    <row r="99" spans="2:59" s="3" customFormat="1" ht="19.899999999999999" hidden="1" customHeight="1">
      <c r="B99" s="253" t="str">
        <f>IF($H99="","",('Total Energy'!C94/('3 INPUT SAP DATA'!K99*(1-Data!$B$156))))</f>
        <v/>
      </c>
      <c r="C99" s="253" t="str">
        <f>IF($H99="","",('Total Energy'!N94/K99))</f>
        <v/>
      </c>
      <c r="D99" s="254" t="str">
        <f>IF($H99="","",'Solar Generation'!D95/'Total Energy'!N94)</f>
        <v/>
      </c>
      <c r="E99" s="175" t="str">
        <f>IF($H99="","",MAX(,0,'Total Energy'!N94-'Solar Generation'!D95)*G99)</f>
        <v/>
      </c>
      <c r="G99" s="133">
        <v>86</v>
      </c>
      <c r="H99" s="79"/>
      <c r="I99" s="64"/>
      <c r="J99" s="64"/>
      <c r="K99" s="64"/>
      <c r="L99" s="158"/>
      <c r="M99" s="64"/>
      <c r="N99" s="65"/>
      <c r="O99" s="66"/>
      <c r="P99" s="83"/>
      <c r="Q99" s="83"/>
      <c r="R99" s="66"/>
      <c r="S99" s="67"/>
      <c r="T99" s="83"/>
      <c r="U99" s="43"/>
      <c r="V99" s="69"/>
      <c r="W99" s="69"/>
      <c r="X99" s="69"/>
      <c r="Y99" s="69"/>
      <c r="Z99" s="69"/>
      <c r="AA99" s="69"/>
      <c r="AB99" s="69"/>
      <c r="AC99" s="69"/>
      <c r="AD99" s="69"/>
      <c r="AE99" s="69"/>
      <c r="AF99" s="69"/>
      <c r="AG99" s="69"/>
      <c r="AH99" s="65"/>
      <c r="AI99" s="68"/>
      <c r="AJ99" s="94"/>
      <c r="AK99" s="68"/>
      <c r="AL99" s="94"/>
      <c r="AM99" s="94"/>
      <c r="AN99" s="68"/>
      <c r="AO99" s="96"/>
      <c r="AP99" s="68"/>
      <c r="AQ99" s="81"/>
      <c r="AR99" s="68"/>
      <c r="AS99" s="65"/>
      <c r="AT99" s="82"/>
      <c r="AU99" s="52"/>
      <c r="AV99" s="75"/>
      <c r="AW99" s="75"/>
      <c r="AX99" s="75"/>
      <c r="AY99" s="75"/>
      <c r="AZ99" s="75"/>
      <c r="BA99" s="75"/>
      <c r="BB99" s="75"/>
      <c r="BC99" s="75"/>
      <c r="BD99" s="75"/>
      <c r="BE99" s="75"/>
      <c r="BF99" s="75"/>
      <c r="BG99" s="75"/>
    </row>
    <row r="100" spans="2:59" s="3" customFormat="1" ht="19.899999999999999" hidden="1" customHeight="1">
      <c r="B100" s="253" t="str">
        <f>IF($H100="","",('Total Energy'!C95/('3 INPUT SAP DATA'!K100*(1-Data!$B$156))))</f>
        <v/>
      </c>
      <c r="C100" s="253" t="str">
        <f>IF($H100="","",('Total Energy'!N95/K100))</f>
        <v/>
      </c>
      <c r="D100" s="254" t="str">
        <f>IF($H100="","",'Solar Generation'!D96/'Total Energy'!N95)</f>
        <v/>
      </c>
      <c r="E100" s="175" t="str">
        <f>IF($H100="","",MAX(,0,'Total Energy'!N95-'Solar Generation'!D96)*G100)</f>
        <v/>
      </c>
      <c r="G100" s="133">
        <v>87</v>
      </c>
      <c r="H100" s="79"/>
      <c r="I100" s="64"/>
      <c r="J100" s="64"/>
      <c r="K100" s="64"/>
      <c r="L100" s="158"/>
      <c r="M100" s="64"/>
      <c r="N100" s="65"/>
      <c r="O100" s="66"/>
      <c r="P100" s="83"/>
      <c r="Q100" s="83"/>
      <c r="R100" s="66"/>
      <c r="S100" s="67"/>
      <c r="T100" s="83"/>
      <c r="U100" s="43"/>
      <c r="V100" s="69"/>
      <c r="W100" s="69"/>
      <c r="X100" s="69"/>
      <c r="Y100" s="69"/>
      <c r="Z100" s="69"/>
      <c r="AA100" s="69"/>
      <c r="AB100" s="69"/>
      <c r="AC100" s="69"/>
      <c r="AD100" s="69"/>
      <c r="AE100" s="69"/>
      <c r="AF100" s="69"/>
      <c r="AG100" s="69"/>
      <c r="AH100" s="65"/>
      <c r="AI100" s="68"/>
      <c r="AJ100" s="94"/>
      <c r="AK100" s="68"/>
      <c r="AL100" s="94"/>
      <c r="AM100" s="94"/>
      <c r="AN100" s="68"/>
      <c r="AO100" s="96"/>
      <c r="AP100" s="68"/>
      <c r="AQ100" s="81"/>
      <c r="AR100" s="68"/>
      <c r="AS100" s="65"/>
      <c r="AT100" s="82"/>
      <c r="AU100" s="52"/>
      <c r="AV100" s="75"/>
      <c r="AW100" s="75"/>
      <c r="AX100" s="75"/>
      <c r="AY100" s="75"/>
      <c r="AZ100" s="75"/>
      <c r="BA100" s="75"/>
      <c r="BB100" s="75"/>
      <c r="BC100" s="75"/>
      <c r="BD100" s="75"/>
      <c r="BE100" s="75"/>
      <c r="BF100" s="75"/>
      <c r="BG100" s="75"/>
    </row>
    <row r="101" spans="2:59" s="3" customFormat="1" ht="19.899999999999999" hidden="1" customHeight="1">
      <c r="B101" s="253" t="str">
        <f>IF($H101="","",('Total Energy'!C96/('3 INPUT SAP DATA'!K101*(1-Data!$B$156))))</f>
        <v/>
      </c>
      <c r="C101" s="253" t="str">
        <f>IF($H101="","",('Total Energy'!N96/K101))</f>
        <v/>
      </c>
      <c r="D101" s="254" t="str">
        <f>IF($H101="","",'Solar Generation'!D97/'Total Energy'!N96)</f>
        <v/>
      </c>
      <c r="E101" s="175" t="str">
        <f>IF($H101="","",MAX(,0,'Total Energy'!N96-'Solar Generation'!D97)*G101)</f>
        <v/>
      </c>
      <c r="G101" s="133">
        <v>88</v>
      </c>
      <c r="H101" s="79"/>
      <c r="I101" s="64"/>
      <c r="J101" s="64"/>
      <c r="K101" s="64"/>
      <c r="L101" s="158"/>
      <c r="M101" s="64"/>
      <c r="N101" s="65"/>
      <c r="O101" s="66"/>
      <c r="P101" s="83"/>
      <c r="Q101" s="83"/>
      <c r="R101" s="66"/>
      <c r="S101" s="67"/>
      <c r="T101" s="83"/>
      <c r="U101" s="43"/>
      <c r="V101" s="69"/>
      <c r="W101" s="69"/>
      <c r="X101" s="69"/>
      <c r="Y101" s="69"/>
      <c r="Z101" s="69"/>
      <c r="AA101" s="69"/>
      <c r="AB101" s="69"/>
      <c r="AC101" s="69"/>
      <c r="AD101" s="69"/>
      <c r="AE101" s="69"/>
      <c r="AF101" s="69"/>
      <c r="AG101" s="69"/>
      <c r="AH101" s="65"/>
      <c r="AI101" s="68"/>
      <c r="AJ101" s="94"/>
      <c r="AK101" s="68"/>
      <c r="AL101" s="94"/>
      <c r="AM101" s="94"/>
      <c r="AN101" s="68"/>
      <c r="AO101" s="96"/>
      <c r="AP101" s="68"/>
      <c r="AQ101" s="81"/>
      <c r="AR101" s="68"/>
      <c r="AS101" s="65"/>
      <c r="AT101" s="82"/>
      <c r="AU101" s="51"/>
      <c r="AV101" s="75"/>
      <c r="AW101" s="75"/>
      <c r="AX101" s="75"/>
      <c r="AY101" s="75"/>
      <c r="AZ101" s="75"/>
      <c r="BA101" s="75"/>
      <c r="BB101" s="75"/>
      <c r="BC101" s="75"/>
      <c r="BD101" s="75"/>
      <c r="BE101" s="75"/>
      <c r="BF101" s="75"/>
      <c r="BG101" s="75"/>
    </row>
    <row r="102" spans="2:59" s="3" customFormat="1" ht="19.899999999999999" hidden="1" customHeight="1">
      <c r="B102" s="253" t="str">
        <f>IF($H102="","",('Total Energy'!C97/('3 INPUT SAP DATA'!K102*(1-Data!$B$156))))</f>
        <v/>
      </c>
      <c r="C102" s="253" t="str">
        <f>IF($H102="","",('Total Energy'!N97/K102))</f>
        <v/>
      </c>
      <c r="D102" s="254" t="str">
        <f>IF($H102="","",'Solar Generation'!D98/'Total Energy'!N97)</f>
        <v/>
      </c>
      <c r="E102" s="175" t="str">
        <f>IF($H102="","",MAX(,0,'Total Energy'!N97-'Solar Generation'!D98)*G102)</f>
        <v/>
      </c>
      <c r="G102" s="133">
        <v>89</v>
      </c>
      <c r="H102" s="80"/>
      <c r="I102" s="114"/>
      <c r="J102" s="114"/>
      <c r="K102" s="114"/>
      <c r="L102" s="159"/>
      <c r="M102" s="114"/>
      <c r="N102" s="52"/>
      <c r="O102" s="58"/>
      <c r="P102" s="31"/>
      <c r="Q102" s="31"/>
      <c r="R102" s="58"/>
      <c r="S102" s="115"/>
      <c r="T102" s="31"/>
      <c r="U102" s="30"/>
      <c r="V102" s="37"/>
      <c r="W102" s="37"/>
      <c r="X102" s="37"/>
      <c r="Y102" s="37"/>
      <c r="Z102" s="37"/>
      <c r="AA102" s="37"/>
      <c r="AB102" s="37"/>
      <c r="AC102" s="37"/>
      <c r="AD102" s="37"/>
      <c r="AE102" s="37"/>
      <c r="AF102" s="37"/>
      <c r="AG102" s="37"/>
      <c r="AH102" s="52"/>
      <c r="AI102" s="116"/>
      <c r="AJ102" s="94"/>
      <c r="AK102" s="68"/>
      <c r="AL102" s="94"/>
      <c r="AM102" s="94"/>
      <c r="AN102" s="116"/>
      <c r="AO102" s="96"/>
      <c r="AP102" s="116"/>
      <c r="AQ102" s="117"/>
      <c r="AR102" s="116"/>
      <c r="AS102" s="52"/>
      <c r="AT102" s="59"/>
      <c r="AU102" s="52"/>
      <c r="AV102" s="75"/>
      <c r="AW102" s="75"/>
      <c r="AX102" s="75"/>
      <c r="AY102" s="75"/>
      <c r="AZ102" s="75"/>
      <c r="BA102" s="75"/>
      <c r="BB102" s="75"/>
      <c r="BC102" s="75"/>
      <c r="BD102" s="75"/>
      <c r="BE102" s="75"/>
      <c r="BF102" s="75"/>
      <c r="BG102" s="75"/>
    </row>
    <row r="103" spans="2:59" s="3" customFormat="1" ht="19.899999999999999" hidden="1" customHeight="1">
      <c r="B103" s="253" t="str">
        <f>IF($H103="","",('Total Energy'!C98/('3 INPUT SAP DATA'!K103*(1-Data!$B$156))))</f>
        <v/>
      </c>
      <c r="C103" s="253" t="str">
        <f>IF($H103="","",('Total Energy'!N98/K103))</f>
        <v/>
      </c>
      <c r="D103" s="254" t="str">
        <f>IF($H103="","",'Solar Generation'!D99/'Total Energy'!N98)</f>
        <v/>
      </c>
      <c r="E103" s="175" t="str">
        <f>IF($H103="","",MAX(,0,'Total Energy'!N98-'Solar Generation'!D99)*G103)</f>
        <v/>
      </c>
      <c r="G103" s="133">
        <v>90</v>
      </c>
      <c r="H103" s="80"/>
      <c r="I103" s="114"/>
      <c r="J103" s="114"/>
      <c r="K103" s="114"/>
      <c r="L103" s="159"/>
      <c r="M103" s="114"/>
      <c r="N103" s="52"/>
      <c r="O103" s="58"/>
      <c r="P103" s="31"/>
      <c r="Q103" s="31"/>
      <c r="R103" s="58"/>
      <c r="S103" s="115"/>
      <c r="T103" s="31"/>
      <c r="U103" s="30"/>
      <c r="V103" s="37"/>
      <c r="W103" s="37"/>
      <c r="X103" s="37"/>
      <c r="Y103" s="37"/>
      <c r="Z103" s="37"/>
      <c r="AA103" s="37"/>
      <c r="AB103" s="37"/>
      <c r="AC103" s="37"/>
      <c r="AD103" s="37"/>
      <c r="AE103" s="37"/>
      <c r="AF103" s="37"/>
      <c r="AG103" s="37"/>
      <c r="AH103" s="52"/>
      <c r="AI103" s="116"/>
      <c r="AJ103" s="94"/>
      <c r="AK103" s="68"/>
      <c r="AL103" s="94"/>
      <c r="AM103" s="94"/>
      <c r="AN103" s="116"/>
      <c r="AO103" s="96"/>
      <c r="AP103" s="116"/>
      <c r="AQ103" s="117"/>
      <c r="AR103" s="116"/>
      <c r="AS103" s="52"/>
      <c r="AT103" s="59"/>
      <c r="AU103" s="65"/>
      <c r="AV103" s="75"/>
      <c r="AW103" s="75"/>
      <c r="AX103" s="75"/>
      <c r="AY103" s="75"/>
      <c r="AZ103" s="75"/>
      <c r="BA103" s="75"/>
      <c r="BB103" s="75"/>
      <c r="BC103" s="75"/>
      <c r="BD103" s="75"/>
      <c r="BE103" s="75"/>
      <c r="BF103" s="75"/>
      <c r="BG103" s="75"/>
    </row>
    <row r="104" spans="2:59" s="3" customFormat="1" ht="19.899999999999999" hidden="1" customHeight="1">
      <c r="B104" s="253" t="str">
        <f>IF($H104="","",('Total Energy'!C99/('3 INPUT SAP DATA'!K104*(1-Data!$B$156))))</f>
        <v/>
      </c>
      <c r="C104" s="253" t="str">
        <f>IF($H104="","",('Total Energy'!N99/K104))</f>
        <v/>
      </c>
      <c r="D104" s="254" t="str">
        <f>IF($H104="","",'Solar Generation'!D100/'Total Energy'!N99)</f>
        <v/>
      </c>
      <c r="E104" s="175" t="str">
        <f>IF($H104="","",MAX(,0,'Total Energy'!N99-'Solar Generation'!D100)*G104)</f>
        <v/>
      </c>
      <c r="G104" s="133">
        <v>91</v>
      </c>
      <c r="H104" s="80"/>
      <c r="I104" s="114"/>
      <c r="J104" s="114"/>
      <c r="K104" s="114"/>
      <c r="L104" s="159"/>
      <c r="M104" s="114"/>
      <c r="N104" s="52"/>
      <c r="O104" s="58"/>
      <c r="P104" s="31"/>
      <c r="Q104" s="31"/>
      <c r="R104" s="58"/>
      <c r="S104" s="115"/>
      <c r="T104" s="31"/>
      <c r="U104" s="30"/>
      <c r="V104" s="37"/>
      <c r="W104" s="37"/>
      <c r="X104" s="37"/>
      <c r="Y104" s="37"/>
      <c r="Z104" s="37"/>
      <c r="AA104" s="37"/>
      <c r="AB104" s="37"/>
      <c r="AC104" s="37"/>
      <c r="AD104" s="37"/>
      <c r="AE104" s="37"/>
      <c r="AF104" s="37"/>
      <c r="AG104" s="37"/>
      <c r="AH104" s="52"/>
      <c r="AI104" s="116"/>
      <c r="AJ104" s="95"/>
      <c r="AK104" s="68"/>
      <c r="AL104" s="95"/>
      <c r="AM104" s="95"/>
      <c r="AN104" s="116"/>
      <c r="AO104" s="96"/>
      <c r="AP104" s="116"/>
      <c r="AQ104" s="117"/>
      <c r="AR104" s="116"/>
      <c r="AS104" s="52"/>
      <c r="AT104" s="59"/>
      <c r="AU104" s="65"/>
      <c r="AV104" s="75"/>
      <c r="AW104" s="75"/>
      <c r="AX104" s="75"/>
      <c r="AY104" s="75"/>
      <c r="AZ104" s="75"/>
      <c r="BA104" s="75"/>
      <c r="BB104" s="75"/>
      <c r="BC104" s="75"/>
      <c r="BD104" s="75"/>
      <c r="BE104" s="75"/>
      <c r="BF104" s="75"/>
      <c r="BG104" s="75"/>
    </row>
    <row r="105" spans="2:59" s="3" customFormat="1" ht="19.899999999999999" hidden="1" customHeight="1">
      <c r="B105" s="253" t="str">
        <f>IF($H105="","",('Total Energy'!C100/('3 INPUT SAP DATA'!K105*(1-Data!$B$156))))</f>
        <v/>
      </c>
      <c r="C105" s="253" t="str">
        <f>IF($H105="","",('Total Energy'!N100/K105))</f>
        <v/>
      </c>
      <c r="D105" s="254" t="str">
        <f>IF($H105="","",'Solar Generation'!D101/'Total Energy'!N100)</f>
        <v/>
      </c>
      <c r="E105" s="175" t="str">
        <f>IF($H105="","",MAX(,0,'Total Energy'!N100-'Solar Generation'!D101)*G105)</f>
        <v/>
      </c>
      <c r="G105" s="133">
        <v>92</v>
      </c>
      <c r="H105" s="80"/>
      <c r="I105" s="114"/>
      <c r="J105" s="114"/>
      <c r="K105" s="114"/>
      <c r="L105" s="159"/>
      <c r="M105" s="114"/>
      <c r="N105" s="52"/>
      <c r="O105" s="58"/>
      <c r="P105" s="31"/>
      <c r="Q105" s="31"/>
      <c r="R105" s="58"/>
      <c r="S105" s="115"/>
      <c r="T105" s="31"/>
      <c r="U105" s="30"/>
      <c r="V105" s="37"/>
      <c r="W105" s="37"/>
      <c r="X105" s="37"/>
      <c r="Y105" s="37"/>
      <c r="Z105" s="37"/>
      <c r="AA105" s="37"/>
      <c r="AB105" s="37"/>
      <c r="AC105" s="37"/>
      <c r="AD105" s="37"/>
      <c r="AE105" s="37"/>
      <c r="AF105" s="37"/>
      <c r="AG105" s="37"/>
      <c r="AH105" s="52"/>
      <c r="AI105" s="116"/>
      <c r="AJ105" s="95"/>
      <c r="AK105" s="68"/>
      <c r="AL105" s="95"/>
      <c r="AM105" s="95"/>
      <c r="AN105" s="116"/>
      <c r="AO105" s="97"/>
      <c r="AP105" s="116"/>
      <c r="AQ105" s="117"/>
      <c r="AR105" s="116"/>
      <c r="AS105" s="52"/>
      <c r="AT105" s="59"/>
      <c r="AU105" s="65"/>
      <c r="AV105" s="75"/>
      <c r="AW105" s="75"/>
      <c r="AX105" s="75"/>
      <c r="AY105" s="75"/>
      <c r="AZ105" s="75"/>
      <c r="BA105" s="75"/>
      <c r="BB105" s="75"/>
      <c r="BC105" s="75"/>
      <c r="BD105" s="75"/>
      <c r="BE105" s="75"/>
      <c r="BF105" s="75"/>
      <c r="BG105" s="75"/>
    </row>
    <row r="106" spans="2:59" s="3" customFormat="1" ht="19.899999999999999" hidden="1" customHeight="1">
      <c r="B106" s="253" t="str">
        <f>IF($H106="","",('Total Energy'!C101/('3 INPUT SAP DATA'!K106*(1-Data!$B$156))))</f>
        <v/>
      </c>
      <c r="C106" s="253" t="str">
        <f>IF($H106="","",('Total Energy'!N101/K106))</f>
        <v/>
      </c>
      <c r="D106" s="254" t="str">
        <f>IF($H106="","",'Solar Generation'!D102/'Total Energy'!N101)</f>
        <v/>
      </c>
      <c r="E106" s="175" t="str">
        <f>IF($H106="","",MAX(,0,'Total Energy'!N101-'Solar Generation'!D102)*G106)</f>
        <v/>
      </c>
      <c r="G106" s="133">
        <v>93</v>
      </c>
      <c r="H106" s="80"/>
      <c r="I106" s="114"/>
      <c r="J106" s="114"/>
      <c r="K106" s="114"/>
      <c r="L106" s="159"/>
      <c r="M106" s="114"/>
      <c r="N106" s="52"/>
      <c r="O106" s="58"/>
      <c r="P106" s="31"/>
      <c r="Q106" s="31"/>
      <c r="R106" s="58"/>
      <c r="S106" s="115"/>
      <c r="T106" s="31"/>
      <c r="U106" s="30"/>
      <c r="V106" s="37"/>
      <c r="W106" s="37"/>
      <c r="X106" s="37"/>
      <c r="Y106" s="37"/>
      <c r="Z106" s="37"/>
      <c r="AA106" s="37"/>
      <c r="AB106" s="37"/>
      <c r="AC106" s="37"/>
      <c r="AD106" s="37"/>
      <c r="AE106" s="37"/>
      <c r="AF106" s="37"/>
      <c r="AG106" s="37"/>
      <c r="AH106" s="52"/>
      <c r="AI106" s="116"/>
      <c r="AJ106" s="95"/>
      <c r="AK106" s="68"/>
      <c r="AL106" s="95"/>
      <c r="AM106" s="95"/>
      <c r="AN106" s="116"/>
      <c r="AO106" s="97"/>
      <c r="AP106" s="118"/>
      <c r="AQ106" s="117"/>
      <c r="AR106" s="116"/>
      <c r="AS106" s="52"/>
      <c r="AT106" s="59"/>
      <c r="AU106" s="65"/>
      <c r="AV106" s="75"/>
      <c r="AW106" s="75"/>
      <c r="AX106" s="75"/>
      <c r="AY106" s="75"/>
      <c r="AZ106" s="75"/>
      <c r="BA106" s="75"/>
      <c r="BB106" s="75"/>
      <c r="BC106" s="75"/>
      <c r="BD106" s="75"/>
      <c r="BE106" s="75"/>
      <c r="BF106" s="75"/>
      <c r="BG106" s="75"/>
    </row>
    <row r="107" spans="2:59" s="3" customFormat="1" ht="19.899999999999999" hidden="1" customHeight="1">
      <c r="B107" s="253" t="str">
        <f>IF($H107="","",('Total Energy'!C102/('3 INPUT SAP DATA'!K107*(1-Data!$B$156))))</f>
        <v/>
      </c>
      <c r="C107" s="253" t="str">
        <f>IF($H107="","",('Total Energy'!N102/K107))</f>
        <v/>
      </c>
      <c r="D107" s="254" t="str">
        <f>IF($H107="","",'Solar Generation'!D103/'Total Energy'!N102)</f>
        <v/>
      </c>
      <c r="E107" s="175" t="str">
        <f>IF($H107="","",MAX(,0,'Total Energy'!N102-'Solar Generation'!D103)*G107)</f>
        <v/>
      </c>
      <c r="G107" s="133">
        <v>94</v>
      </c>
      <c r="H107" s="79"/>
      <c r="I107" s="64"/>
      <c r="J107" s="64"/>
      <c r="K107" s="64"/>
      <c r="L107" s="158"/>
      <c r="M107" s="64"/>
      <c r="N107" s="65"/>
      <c r="O107" s="66"/>
      <c r="P107" s="83"/>
      <c r="Q107" s="83"/>
      <c r="R107" s="66"/>
      <c r="S107" s="67"/>
      <c r="T107" s="83"/>
      <c r="U107" s="43"/>
      <c r="V107" s="69"/>
      <c r="W107" s="69"/>
      <c r="X107" s="69"/>
      <c r="Y107" s="69"/>
      <c r="Z107" s="69"/>
      <c r="AA107" s="69"/>
      <c r="AB107" s="69"/>
      <c r="AC107" s="69"/>
      <c r="AD107" s="69"/>
      <c r="AE107" s="69"/>
      <c r="AF107" s="69"/>
      <c r="AG107" s="69"/>
      <c r="AH107" s="65"/>
      <c r="AI107" s="68"/>
      <c r="AJ107" s="94"/>
      <c r="AK107" s="68"/>
      <c r="AL107" s="94"/>
      <c r="AM107" s="94"/>
      <c r="AN107" s="68"/>
      <c r="AO107" s="96"/>
      <c r="AP107" s="68"/>
      <c r="AQ107" s="81"/>
      <c r="AR107" s="68"/>
      <c r="AS107" s="65"/>
      <c r="AT107" s="82"/>
      <c r="AU107" s="52"/>
      <c r="AV107" s="75"/>
      <c r="AW107" s="75"/>
      <c r="AX107" s="75"/>
      <c r="AY107" s="75"/>
      <c r="AZ107" s="75"/>
      <c r="BA107" s="75"/>
      <c r="BB107" s="75"/>
      <c r="BC107" s="75"/>
      <c r="BD107" s="75"/>
      <c r="BE107" s="75"/>
      <c r="BF107" s="75"/>
      <c r="BG107" s="75"/>
    </row>
    <row r="108" spans="2:59" s="3" customFormat="1" ht="19.899999999999999" hidden="1" customHeight="1">
      <c r="B108" s="253" t="str">
        <f>IF($H108="","",('Total Energy'!C103/('3 INPUT SAP DATA'!K108*(1-Data!$B$156))))</f>
        <v/>
      </c>
      <c r="C108" s="253" t="str">
        <f>IF($H108="","",('Total Energy'!N103/K108))</f>
        <v/>
      </c>
      <c r="D108" s="254" t="str">
        <f>IF($H108="","",'Solar Generation'!D104/'Total Energy'!N103)</f>
        <v/>
      </c>
      <c r="E108" s="175" t="str">
        <f>IF($H108="","",MAX(,0,'Total Energy'!N103-'Solar Generation'!D104)*G108)</f>
        <v/>
      </c>
      <c r="G108" s="133">
        <v>95</v>
      </c>
      <c r="H108" s="79"/>
      <c r="I108" s="64"/>
      <c r="J108" s="64"/>
      <c r="K108" s="64"/>
      <c r="L108" s="158"/>
      <c r="M108" s="64"/>
      <c r="N108" s="65"/>
      <c r="O108" s="66"/>
      <c r="P108" s="83"/>
      <c r="Q108" s="83"/>
      <c r="R108" s="66"/>
      <c r="S108" s="67"/>
      <c r="T108" s="83"/>
      <c r="U108" s="43"/>
      <c r="V108" s="69"/>
      <c r="W108" s="69"/>
      <c r="X108" s="69"/>
      <c r="Y108" s="69"/>
      <c r="Z108" s="69"/>
      <c r="AA108" s="69"/>
      <c r="AB108" s="69"/>
      <c r="AC108" s="69"/>
      <c r="AD108" s="69"/>
      <c r="AE108" s="69"/>
      <c r="AF108" s="69"/>
      <c r="AG108" s="69"/>
      <c r="AH108" s="65"/>
      <c r="AI108" s="68"/>
      <c r="AJ108" s="94"/>
      <c r="AK108" s="68"/>
      <c r="AL108" s="94"/>
      <c r="AM108" s="94"/>
      <c r="AN108" s="68"/>
      <c r="AO108" s="96"/>
      <c r="AP108" s="68"/>
      <c r="AQ108" s="81"/>
      <c r="AR108" s="68"/>
      <c r="AS108" s="65"/>
      <c r="AT108" s="82"/>
      <c r="AU108" s="52"/>
      <c r="AV108" s="75"/>
      <c r="AW108" s="75"/>
      <c r="AX108" s="75"/>
      <c r="AY108" s="75"/>
      <c r="AZ108" s="75"/>
      <c r="BA108" s="75"/>
      <c r="BB108" s="75"/>
      <c r="BC108" s="75"/>
      <c r="BD108" s="75"/>
      <c r="BE108" s="75"/>
      <c r="BF108" s="75"/>
      <c r="BG108" s="75"/>
    </row>
    <row r="109" spans="2:59" s="3" customFormat="1" ht="19.899999999999999" hidden="1" customHeight="1">
      <c r="B109" s="253" t="str">
        <f>IF($H109="","",('Total Energy'!C104/('3 INPUT SAP DATA'!K109*(1-Data!$B$156))))</f>
        <v/>
      </c>
      <c r="C109" s="253" t="str">
        <f>IF($H109="","",('Total Energy'!N104/K109))</f>
        <v/>
      </c>
      <c r="D109" s="254" t="str">
        <f>IF($H109="","",'Solar Generation'!D105/'Total Energy'!N104)</f>
        <v/>
      </c>
      <c r="E109" s="175" t="str">
        <f>IF($H109="","",MAX(,0,'Total Energy'!N104-'Solar Generation'!D105)*G109)</f>
        <v/>
      </c>
      <c r="G109" s="133">
        <v>96</v>
      </c>
      <c r="H109" s="79"/>
      <c r="I109" s="64"/>
      <c r="J109" s="64"/>
      <c r="K109" s="64"/>
      <c r="L109" s="158"/>
      <c r="M109" s="64"/>
      <c r="N109" s="65"/>
      <c r="O109" s="66"/>
      <c r="P109" s="83"/>
      <c r="Q109" s="83"/>
      <c r="R109" s="66"/>
      <c r="S109" s="67"/>
      <c r="T109" s="83"/>
      <c r="U109" s="43"/>
      <c r="V109" s="69"/>
      <c r="W109" s="69"/>
      <c r="X109" s="69"/>
      <c r="Y109" s="69"/>
      <c r="Z109" s="69"/>
      <c r="AA109" s="69"/>
      <c r="AB109" s="69"/>
      <c r="AC109" s="69"/>
      <c r="AD109" s="69"/>
      <c r="AE109" s="69"/>
      <c r="AF109" s="69"/>
      <c r="AG109" s="69"/>
      <c r="AH109" s="65"/>
      <c r="AI109" s="68"/>
      <c r="AJ109" s="94"/>
      <c r="AK109" s="68"/>
      <c r="AL109" s="94"/>
      <c r="AM109" s="94"/>
      <c r="AN109" s="68"/>
      <c r="AO109" s="96"/>
      <c r="AP109" s="68"/>
      <c r="AQ109" s="81"/>
      <c r="AR109" s="68"/>
      <c r="AS109" s="65"/>
      <c r="AT109" s="82"/>
      <c r="AU109" s="52"/>
      <c r="AV109" s="75"/>
      <c r="AW109" s="75"/>
      <c r="AX109" s="75"/>
      <c r="AY109" s="75"/>
      <c r="AZ109" s="75"/>
      <c r="BA109" s="75"/>
      <c r="BB109" s="75"/>
      <c r="BC109" s="75"/>
      <c r="BD109" s="75"/>
      <c r="BE109" s="75"/>
      <c r="BF109" s="75"/>
      <c r="BG109" s="75"/>
    </row>
    <row r="110" spans="2:59" s="3" customFormat="1" ht="19.899999999999999" hidden="1" customHeight="1">
      <c r="B110" s="253" t="str">
        <f>IF($H110="","",('Total Energy'!C105/('3 INPUT SAP DATA'!K110*(1-Data!$B$156))))</f>
        <v/>
      </c>
      <c r="C110" s="253" t="str">
        <f>IF($H110="","",('Total Energy'!N105/K110))</f>
        <v/>
      </c>
      <c r="D110" s="254" t="str">
        <f>IF($H110="","",'Solar Generation'!D106/'Total Energy'!N105)</f>
        <v/>
      </c>
      <c r="E110" s="175" t="str">
        <f>IF($H110="","",MAX(,0,'Total Energy'!N105-'Solar Generation'!D106)*G110)</f>
        <v/>
      </c>
      <c r="G110" s="133">
        <v>97</v>
      </c>
      <c r="H110" s="79"/>
      <c r="I110" s="64"/>
      <c r="J110" s="64"/>
      <c r="K110" s="64"/>
      <c r="L110" s="158"/>
      <c r="M110" s="64"/>
      <c r="N110" s="65"/>
      <c r="O110" s="66"/>
      <c r="P110" s="83"/>
      <c r="Q110" s="83"/>
      <c r="R110" s="66"/>
      <c r="S110" s="67"/>
      <c r="T110" s="83"/>
      <c r="U110" s="43"/>
      <c r="V110" s="69"/>
      <c r="W110" s="69"/>
      <c r="X110" s="69"/>
      <c r="Y110" s="69"/>
      <c r="Z110" s="69"/>
      <c r="AA110" s="69"/>
      <c r="AB110" s="69"/>
      <c r="AC110" s="69"/>
      <c r="AD110" s="69"/>
      <c r="AE110" s="69"/>
      <c r="AF110" s="69"/>
      <c r="AG110" s="69"/>
      <c r="AH110" s="65"/>
      <c r="AI110" s="68"/>
      <c r="AJ110" s="94"/>
      <c r="AK110" s="68"/>
      <c r="AL110" s="94"/>
      <c r="AM110" s="94"/>
      <c r="AN110" s="68"/>
      <c r="AO110" s="96"/>
      <c r="AP110" s="68"/>
      <c r="AQ110" s="81"/>
      <c r="AR110" s="68"/>
      <c r="AS110" s="65"/>
      <c r="AT110" s="82"/>
      <c r="AU110" s="52"/>
      <c r="AV110" s="75"/>
      <c r="AW110" s="75"/>
      <c r="AX110" s="75"/>
      <c r="AY110" s="75"/>
      <c r="AZ110" s="75"/>
      <c r="BA110" s="75"/>
      <c r="BB110" s="75"/>
      <c r="BC110" s="75"/>
      <c r="BD110" s="75"/>
      <c r="BE110" s="75"/>
      <c r="BF110" s="75"/>
      <c r="BG110" s="75"/>
    </row>
    <row r="111" spans="2:59" s="3" customFormat="1" ht="19.899999999999999" hidden="1" customHeight="1">
      <c r="B111" s="253" t="str">
        <f>IF($H111="","",('Total Energy'!C106/('3 INPUT SAP DATA'!K111*(1-Data!$B$156))))</f>
        <v/>
      </c>
      <c r="C111" s="253" t="str">
        <f>IF($H111="","",('Total Energy'!N106/K111))</f>
        <v/>
      </c>
      <c r="D111" s="254" t="str">
        <f>IF($H111="","",'Solar Generation'!D107/'Total Energy'!N106)</f>
        <v/>
      </c>
      <c r="E111" s="175" t="str">
        <f>IF($H111="","",MAX(,0,'Total Energy'!N106-'Solar Generation'!D107)*G111)</f>
        <v/>
      </c>
      <c r="G111" s="133">
        <v>98</v>
      </c>
      <c r="H111" s="79"/>
      <c r="I111" s="64"/>
      <c r="J111" s="64"/>
      <c r="K111" s="64"/>
      <c r="L111" s="158"/>
      <c r="M111" s="64"/>
      <c r="N111" s="65"/>
      <c r="O111" s="66"/>
      <c r="P111" s="83"/>
      <c r="Q111" s="83"/>
      <c r="R111" s="66"/>
      <c r="S111" s="67"/>
      <c r="T111" s="83"/>
      <c r="U111" s="43"/>
      <c r="V111" s="69"/>
      <c r="W111" s="69"/>
      <c r="X111" s="69"/>
      <c r="Y111" s="69"/>
      <c r="Z111" s="69"/>
      <c r="AA111" s="69"/>
      <c r="AB111" s="69"/>
      <c r="AC111" s="69"/>
      <c r="AD111" s="69"/>
      <c r="AE111" s="69"/>
      <c r="AF111" s="69"/>
      <c r="AG111" s="69"/>
      <c r="AH111" s="65"/>
      <c r="AI111" s="68"/>
      <c r="AJ111" s="94"/>
      <c r="AK111" s="68"/>
      <c r="AL111" s="94"/>
      <c r="AM111" s="94"/>
      <c r="AN111" s="68"/>
      <c r="AO111" s="96"/>
      <c r="AP111" s="68"/>
      <c r="AQ111" s="81"/>
      <c r="AR111" s="68"/>
      <c r="AS111" s="65"/>
      <c r="AT111" s="82"/>
      <c r="AU111" s="52"/>
      <c r="AV111" s="75"/>
      <c r="AW111" s="75"/>
      <c r="AX111" s="75"/>
      <c r="AY111" s="75"/>
      <c r="AZ111" s="75"/>
      <c r="BA111" s="75"/>
      <c r="BB111" s="75"/>
      <c r="BC111" s="75"/>
      <c r="BD111" s="75"/>
      <c r="BE111" s="75"/>
      <c r="BF111" s="75"/>
      <c r="BG111" s="75"/>
    </row>
    <row r="112" spans="2:59" s="3" customFormat="1" ht="19.899999999999999" hidden="1" customHeight="1">
      <c r="B112" s="253" t="str">
        <f>IF($H112="","",('Total Energy'!C107/('3 INPUT SAP DATA'!K112*(1-Data!$B$156))))</f>
        <v/>
      </c>
      <c r="C112" s="253" t="str">
        <f>IF($H112="","",('Total Energy'!N107/K112))</f>
        <v/>
      </c>
      <c r="D112" s="254" t="str">
        <f>IF($H112="","",'Solar Generation'!D108/'Total Energy'!N107)</f>
        <v/>
      </c>
      <c r="E112" s="175" t="str">
        <f>IF($H112="","",MAX(,0,'Total Energy'!N107-'Solar Generation'!D108)*G112)</f>
        <v/>
      </c>
      <c r="G112" s="133">
        <v>99</v>
      </c>
      <c r="H112" s="79"/>
      <c r="I112" s="64"/>
      <c r="J112" s="64"/>
      <c r="K112" s="64"/>
      <c r="L112" s="158"/>
      <c r="M112" s="64"/>
      <c r="N112" s="65"/>
      <c r="O112" s="66"/>
      <c r="P112" s="83"/>
      <c r="Q112" s="83"/>
      <c r="R112" s="66"/>
      <c r="S112" s="67"/>
      <c r="T112" s="83"/>
      <c r="U112" s="43"/>
      <c r="V112" s="69"/>
      <c r="W112" s="69"/>
      <c r="X112" s="69"/>
      <c r="Y112" s="69"/>
      <c r="Z112" s="69"/>
      <c r="AA112" s="69"/>
      <c r="AB112" s="69"/>
      <c r="AC112" s="69"/>
      <c r="AD112" s="69"/>
      <c r="AE112" s="69"/>
      <c r="AF112" s="69"/>
      <c r="AG112" s="69"/>
      <c r="AH112" s="65"/>
      <c r="AI112" s="68"/>
      <c r="AJ112" s="94"/>
      <c r="AK112" s="68"/>
      <c r="AL112" s="94"/>
      <c r="AM112" s="94"/>
      <c r="AN112" s="68"/>
      <c r="AO112" s="96"/>
      <c r="AP112" s="68"/>
      <c r="AQ112" s="81"/>
      <c r="AR112" s="68"/>
      <c r="AS112" s="65"/>
      <c r="AT112" s="82"/>
      <c r="AU112" s="52"/>
      <c r="AV112" s="75"/>
      <c r="AW112" s="75"/>
      <c r="AX112" s="75"/>
      <c r="AY112" s="75"/>
      <c r="AZ112" s="75"/>
      <c r="BA112" s="75"/>
      <c r="BB112" s="75"/>
      <c r="BC112" s="75"/>
      <c r="BD112" s="75"/>
      <c r="BE112" s="75"/>
      <c r="BF112" s="75"/>
      <c r="BG112" s="75"/>
    </row>
    <row r="113" spans="4:21" ht="19.899999999999999" customHeight="1">
      <c r="D113" s="98" t="s">
        <v>112</v>
      </c>
      <c r="E113" s="23">
        <f>SUM(E13:E112)</f>
        <v>0</v>
      </c>
      <c r="J113" s="1"/>
      <c r="L113" s="15"/>
      <c r="P113" s="15"/>
      <c r="Q113" s="15"/>
      <c r="S113" s="7"/>
      <c r="U113" s="160"/>
    </row>
    <row r="114" spans="4:21">
      <c r="J114" s="1"/>
      <c r="K114" s="1"/>
      <c r="S114" s="8"/>
    </row>
    <row r="119" spans="4:21">
      <c r="K119" s="4"/>
    </row>
    <row r="125" spans="4:21">
      <c r="I125" s="3" t="s">
        <v>113</v>
      </c>
    </row>
  </sheetData>
  <sheetProtection algorithmName="SHA-512" hashValue="SYg1jaSYIlXEgOUO4ByWmopSmufohIaCzGicyGpnXXmZSZXfn4LljChpko8Qdk4kJxr3QcvpSxA1FuF7/ChXYg==" saltValue="R+iArEjkf4+SIYfb/iEq4Q==" spinCount="100000" sheet="1" objects="1" scenarios="1" selectLockedCells="1"/>
  <mergeCells count="22">
    <mergeCell ref="B2:BG2"/>
    <mergeCell ref="G6:M6"/>
    <mergeCell ref="O6:AG6"/>
    <mergeCell ref="AI6:AT6"/>
    <mergeCell ref="AV6:BG6"/>
    <mergeCell ref="C6:E6"/>
    <mergeCell ref="H5:S5"/>
    <mergeCell ref="B8:E8"/>
    <mergeCell ref="B11:E11"/>
    <mergeCell ref="G11:J11"/>
    <mergeCell ref="G8:M8"/>
    <mergeCell ref="AV8:BG8"/>
    <mergeCell ref="O8:AG8"/>
    <mergeCell ref="AI8:AR8"/>
    <mergeCell ref="AV9:BG9"/>
    <mergeCell ref="AV11:BG11"/>
    <mergeCell ref="AV10:BG10"/>
    <mergeCell ref="V9:AG9"/>
    <mergeCell ref="V10:AG10"/>
    <mergeCell ref="V11:AG11"/>
    <mergeCell ref="AI10:AJ10"/>
    <mergeCell ref="AK10:AM10"/>
  </mergeCells>
  <phoneticPr fontId="4" type="noConversion"/>
  <conditionalFormatting sqref="B13:E112">
    <cfRule type="containsBlanks" dxfId="7" priority="1">
      <formula>LEN(TRIM(B13))=0</formula>
    </cfRule>
  </conditionalFormatting>
  <conditionalFormatting sqref="E13:E112">
    <cfRule type="cellIs" dxfId="2" priority="2" operator="lessThanOrEqual">
      <formula>0</formula>
    </cfRule>
    <cfRule type="cellIs" dxfId="1" priority="3" operator="greaterThan">
      <formula>0</formula>
    </cfRule>
  </conditionalFormatting>
  <dataValidations count="1">
    <dataValidation type="decimal" operator="lessThanOrEqual" allowBlank="1" showInputMessage="1" showErrorMessage="1" sqref="AV13:BG112 AT13:AT112" xr:uid="{3C8B1A68-F157-4A9A-9CDE-140D3EA4FC60}">
      <formula1>0</formula1>
    </dataValidation>
  </dataValidations>
  <pageMargins left="0.7" right="0.7" top="0.75" bottom="0.75" header="0.3" footer="0.3"/>
  <pageSetup paperSize="9" orientation="portrait" horizontalDpi="360" verticalDpi="360" r:id="rId1"/>
  <headerFooter>
    <oddHeader>&amp;R&amp;"Calibri"&amp;10&amp;K317100Information Classification: PUBLIC&amp;1#</oddHeader>
  </headerFooter>
  <drawing r:id="rId2"/>
  <extLst>
    <ext xmlns:x14="http://schemas.microsoft.com/office/spreadsheetml/2009/9/main" uri="{78C0D931-6437-407d-A8EE-F0AAD7539E65}">
      <x14:conditionalFormattings>
        <x14:conditionalFormatting xmlns:xm="http://schemas.microsoft.com/office/excel/2006/main">
          <x14:cfRule type="cellIs" priority="41" operator="lessThanOrEqual" id="{3564B0ED-F6CE-430A-8211-4E9ABE847AE4}">
            <xm:f>Data!$D$5</xm:f>
            <x14:dxf>
              <font>
                <color rgb="FF006100"/>
              </font>
              <fill>
                <patternFill>
                  <bgColor rgb="FFC6EFCE"/>
                </patternFill>
              </fill>
            </x14:dxf>
          </x14:cfRule>
          <x14:cfRule type="cellIs" priority="42" operator="greaterThan" id="{FFA8494F-92C5-4376-937A-B30046D1B894}">
            <xm:f>Data!$D$5</xm:f>
            <x14:dxf>
              <font>
                <color rgb="FF9C0006"/>
              </font>
              <fill>
                <patternFill>
                  <bgColor rgb="FFFFC7CE"/>
                </patternFill>
              </fill>
            </x14:dxf>
          </x14:cfRule>
          <xm:sqref>B13:B112</xm:sqref>
        </x14:conditionalFormatting>
        <x14:conditionalFormatting xmlns:xm="http://schemas.microsoft.com/office/excel/2006/main">
          <x14:cfRule type="cellIs" priority="43" operator="lessThanOrEqual" id="{3D723E31-46C6-4FF6-95C7-C43F3F1DBBFB}">
            <xm:f>Data!$D$6</xm:f>
            <x14:dxf>
              <font>
                <color rgb="FF006100"/>
              </font>
              <fill>
                <patternFill>
                  <bgColor rgb="FFC6EFCE"/>
                </patternFill>
              </fill>
            </x14:dxf>
          </x14:cfRule>
          <x14:cfRule type="cellIs" priority="44" operator="greaterThan" id="{EF873059-A306-410D-B490-BF5301C5EFC7}">
            <xm:f>Data!$D$6</xm:f>
            <x14:dxf>
              <font>
                <color rgb="FF9C0006"/>
              </font>
              <fill>
                <patternFill>
                  <bgColor rgb="FFFFC7CE"/>
                </patternFill>
              </fill>
            </x14:dxf>
          </x14:cfRule>
          <xm:sqref>C13:C112</xm:sqref>
        </x14:conditionalFormatting>
        <x14:conditionalFormatting xmlns:xm="http://schemas.microsoft.com/office/excel/2006/main">
          <x14:cfRule type="cellIs" priority="45" operator="lessThan" id="{D64629D5-E1EA-40EA-ACDD-C40DF5D86DF0}">
            <xm:f>Data!$D$7</xm:f>
            <x14:dxf>
              <font>
                <color rgb="FF9C0006"/>
              </font>
              <fill>
                <patternFill>
                  <bgColor rgb="FFFFC7CE"/>
                </patternFill>
              </fill>
            </x14:dxf>
          </x14:cfRule>
          <x14:cfRule type="cellIs" priority="46" operator="greaterThanOrEqual" id="{C971462D-B6A0-4E49-8DA5-8E8B17497E9B}">
            <xm:f>Data!$D$7</xm:f>
            <x14:dxf>
              <font>
                <color rgb="FF006100"/>
              </font>
              <fill>
                <patternFill>
                  <bgColor rgb="FFC6EFCE"/>
                </patternFill>
              </fill>
            </x14:dxf>
          </x14:cfRule>
          <xm:sqref>D13:D112</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A7F5E55A-ABBC-DB49-B6D6-6DC4C2838AC7}">
          <x14:formula1>
            <xm:f>Data!$C$26:$C$47</xm:f>
          </x14:formula1>
          <xm:sqref>C6:C7</xm:sqref>
        </x14:dataValidation>
        <x14:dataValidation type="list" allowBlank="1" showInputMessage="1" showErrorMessage="1" xr:uid="{D5E3E094-79D8-344A-A170-9F0CDB6CF6CB}">
          <x14:formula1>
            <xm:f>Data!$C$87:$C$96</xm:f>
          </x14:formula1>
          <xm:sqref>I14:I112</xm:sqref>
        </x14:dataValidation>
        <x14:dataValidation type="list" allowBlank="1" showInputMessage="1" showErrorMessage="1" xr:uid="{B011799C-C075-4084-A062-FCDCE174EDAF}">
          <x14:formula1>
            <xm:f>Data!$C$10:$E$10</xm:f>
          </x14:formula1>
          <xm:sqref>M14:M112</xm:sqref>
        </x14:dataValidation>
        <x14:dataValidation type="list" allowBlank="1" showInputMessage="1" showErrorMessage="1" xr:uid="{D3383A9B-42DB-4C3C-AA28-654FBA13406D}">
          <x14:formula1>
            <xm:f>Data!$C$11:$F$11</xm:f>
          </x14:formula1>
          <xm:sqref>R14:R112</xm:sqref>
        </x14:dataValidation>
        <x14:dataValidation type="list" allowBlank="1" showInputMessage="1" showErrorMessage="1" xr:uid="{E5376CD3-63FD-D946-99FF-CCDB35AD0CF6}">
          <x14:formula1>
            <xm:f>Data!$D$13:$H$13</xm:f>
          </x14:formula1>
          <xm:sqref>AN14:AN112</xm:sqref>
        </x14:dataValidation>
        <x14:dataValidation type="list" allowBlank="1" showInputMessage="1" showErrorMessage="1" xr:uid="{234ABCD7-8796-43D9-874A-4EB1358E7724}">
          <x14:formula1>
            <xm:f>Data!$D$12:$I$12</xm:f>
          </x14:formula1>
          <xm:sqref>AI77:AI112 AI23:AI30 AI32:AI39 AI41:AI48 AI50:AI57 AI59:AI66 AI68:AI75 AI14:AI21</xm:sqref>
        </x14:dataValidation>
        <x14:dataValidation type="list" allowBlank="1" showInputMessage="1" showErrorMessage="1" xr:uid="{8B16FBA5-E8B3-4815-BEAE-9E45D456A433}">
          <x14:formula1>
            <xm:f>Data!$D$12:$J$12</xm:f>
          </x14:formula1>
          <xm:sqref>AI76 AI22 AI31 AI40 AI49 AI58 AI67 AK14:AK112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38FB7-0139-407E-AC11-CEB6C9B5E784}">
  <sheetPr codeName="Sheet2"/>
  <dimension ref="B2:C72"/>
  <sheetViews>
    <sheetView workbookViewId="0">
      <selection activeCell="B55" sqref="B55"/>
    </sheetView>
  </sheetViews>
  <sheetFormatPr defaultColWidth="9" defaultRowHeight="11.5"/>
  <cols>
    <col min="1" max="1" width="2.59765625" style="1" customWidth="1"/>
    <col min="2" max="2" width="30.59765625" style="1" customWidth="1"/>
    <col min="3" max="3" width="110.59765625" style="1" customWidth="1"/>
    <col min="4" max="16384" width="9" style="1"/>
  </cols>
  <sheetData>
    <row r="2" spans="2:3" ht="20">
      <c r="B2" s="302" t="s">
        <v>114</v>
      </c>
      <c r="C2" s="302"/>
    </row>
    <row r="3" spans="2:3" ht="58.5" customHeight="1">
      <c r="B3" s="184"/>
      <c r="C3" s="184"/>
    </row>
    <row r="4" spans="2:3" ht="27.75" customHeight="1">
      <c r="B4" s="303" t="s">
        <v>115</v>
      </c>
      <c r="C4" s="303"/>
    </row>
    <row r="5" spans="2:3" ht="34.5" customHeight="1">
      <c r="B5" s="304" t="s">
        <v>116</v>
      </c>
      <c r="C5" s="303"/>
    </row>
    <row r="8" spans="2:3" ht="25.15" customHeight="1">
      <c r="B8" s="305"/>
      <c r="C8" s="305"/>
    </row>
    <row r="10" spans="2:3" ht="25.15" customHeight="1">
      <c r="B10" s="306"/>
      <c r="C10" s="306"/>
    </row>
    <row r="11" spans="2:3" ht="79.900000000000006" customHeight="1"/>
    <row r="12" spans="2:3" ht="216.75" customHeight="1"/>
    <row r="13" spans="2:3" ht="13">
      <c r="B13" s="371" t="s">
        <v>117</v>
      </c>
      <c r="C13" s="169"/>
    </row>
    <row r="14" spans="2:3">
      <c r="B14" s="170" t="s">
        <v>117</v>
      </c>
      <c r="C14" s="168" t="s">
        <v>118</v>
      </c>
    </row>
    <row r="15" spans="2:3">
      <c r="C15" s="5"/>
    </row>
    <row r="16" spans="2:3">
      <c r="C16" s="5"/>
    </row>
    <row r="17" spans="2:3" ht="13">
      <c r="B17" s="371" t="s">
        <v>119</v>
      </c>
      <c r="C17" s="165"/>
    </row>
    <row r="18" spans="2:3" ht="37.9" customHeight="1">
      <c r="B18" s="17" t="s">
        <v>35</v>
      </c>
      <c r="C18" s="5" t="s">
        <v>120</v>
      </c>
    </row>
    <row r="19" spans="2:3">
      <c r="B19" s="17" t="s">
        <v>121</v>
      </c>
      <c r="C19" s="5" t="s">
        <v>122</v>
      </c>
    </row>
    <row r="20" spans="2:3">
      <c r="B20" s="17" t="s">
        <v>37</v>
      </c>
      <c r="C20" s="5" t="s">
        <v>123</v>
      </c>
    </row>
    <row r="21" spans="2:3">
      <c r="B21" s="17" t="s">
        <v>38</v>
      </c>
      <c r="C21" s="5"/>
    </row>
    <row r="22" spans="2:3">
      <c r="B22" s="17" t="s">
        <v>39</v>
      </c>
      <c r="C22" s="5" t="s">
        <v>124</v>
      </c>
    </row>
    <row r="23" spans="2:3">
      <c r="B23" s="17" t="s">
        <v>40</v>
      </c>
      <c r="C23" s="5" t="s">
        <v>125</v>
      </c>
    </row>
    <row r="24" spans="2:3" ht="23">
      <c r="B24" s="166" t="s">
        <v>126</v>
      </c>
      <c r="C24" s="165" t="s">
        <v>127</v>
      </c>
    </row>
    <row r="25" spans="2:3">
      <c r="C25" s="5"/>
    </row>
    <row r="26" spans="2:3">
      <c r="C26" s="5"/>
    </row>
    <row r="27" spans="2:3" ht="13">
      <c r="B27" s="371" t="s">
        <v>27</v>
      </c>
      <c r="C27" s="165"/>
    </row>
    <row r="28" spans="2:3" ht="23">
      <c r="B28" s="17" t="s">
        <v>128</v>
      </c>
      <c r="C28" s="5" t="s">
        <v>129</v>
      </c>
    </row>
    <row r="29" spans="2:3">
      <c r="B29" s="17" t="s">
        <v>130</v>
      </c>
      <c r="C29" s="5" t="s">
        <v>131</v>
      </c>
    </row>
    <row r="30" spans="2:3">
      <c r="B30" s="17" t="s">
        <v>132</v>
      </c>
      <c r="C30" s="5" t="s">
        <v>133</v>
      </c>
    </row>
    <row r="31" spans="2:3">
      <c r="B31" s="17" t="s">
        <v>134</v>
      </c>
      <c r="C31" s="5" t="s">
        <v>135</v>
      </c>
    </row>
    <row r="32" spans="2:3">
      <c r="B32" s="17" t="s">
        <v>136</v>
      </c>
      <c r="C32" s="5" t="s">
        <v>137</v>
      </c>
    </row>
    <row r="33" spans="2:3">
      <c r="B33" s="17" t="s">
        <v>138</v>
      </c>
      <c r="C33" s="5"/>
    </row>
    <row r="34" spans="2:3" ht="23">
      <c r="B34" s="17" t="s">
        <v>139</v>
      </c>
      <c r="C34" s="5" t="s">
        <v>140</v>
      </c>
    </row>
    <row r="35" spans="2:3">
      <c r="B35" s="166" t="s">
        <v>141</v>
      </c>
      <c r="C35" s="165" t="s">
        <v>142</v>
      </c>
    </row>
    <row r="36" spans="2:3">
      <c r="C36" s="5"/>
    </row>
    <row r="37" spans="2:3">
      <c r="C37" s="5"/>
    </row>
    <row r="38" spans="2:3" ht="13">
      <c r="B38" s="371" t="s">
        <v>28</v>
      </c>
      <c r="C38" s="165"/>
    </row>
    <row r="39" spans="2:3">
      <c r="B39" s="17" t="s">
        <v>143</v>
      </c>
      <c r="C39" s="5" t="s">
        <v>144</v>
      </c>
    </row>
    <row r="40" spans="2:3">
      <c r="B40" s="17" t="s">
        <v>145</v>
      </c>
      <c r="C40" s="5" t="s">
        <v>146</v>
      </c>
    </row>
    <row r="41" spans="2:3">
      <c r="B41" s="17" t="s">
        <v>147</v>
      </c>
      <c r="C41" s="5" t="s">
        <v>148</v>
      </c>
    </row>
    <row r="42" spans="2:3">
      <c r="B42" s="17" t="s">
        <v>149</v>
      </c>
      <c r="C42" s="5" t="s">
        <v>150</v>
      </c>
    </row>
    <row r="43" spans="2:3">
      <c r="B43" s="17" t="s">
        <v>151</v>
      </c>
      <c r="C43" s="5" t="s">
        <v>152</v>
      </c>
    </row>
    <row r="44" spans="2:3">
      <c r="B44" s="17" t="s">
        <v>153</v>
      </c>
      <c r="C44" s="5" t="s">
        <v>154</v>
      </c>
    </row>
    <row r="45" spans="2:3">
      <c r="B45" s="17" t="s">
        <v>155</v>
      </c>
      <c r="C45" s="5" t="s">
        <v>156</v>
      </c>
    </row>
    <row r="46" spans="2:3">
      <c r="B46" s="17" t="s">
        <v>157</v>
      </c>
      <c r="C46" s="5" t="s">
        <v>158</v>
      </c>
    </row>
    <row r="47" spans="2:3">
      <c r="B47" s="17" t="s">
        <v>159</v>
      </c>
      <c r="C47" s="5" t="s">
        <v>160</v>
      </c>
    </row>
    <row r="48" spans="2:3">
      <c r="B48" s="166" t="s">
        <v>57</v>
      </c>
      <c r="C48" s="165" t="s">
        <v>161</v>
      </c>
    </row>
    <row r="49" spans="2:3">
      <c r="C49" s="5"/>
    </row>
    <row r="50" spans="2:3">
      <c r="C50" s="5"/>
    </row>
    <row r="51" spans="2:3" ht="13">
      <c r="B51" s="371" t="s">
        <v>29</v>
      </c>
      <c r="C51" s="165"/>
    </row>
    <row r="52" spans="2:3" ht="34.5">
      <c r="B52" s="167" t="s">
        <v>58</v>
      </c>
      <c r="C52" s="168" t="s">
        <v>162</v>
      </c>
    </row>
    <row r="53" spans="2:3">
      <c r="C53" s="5"/>
    </row>
    <row r="54" spans="2:3">
      <c r="C54" s="5"/>
    </row>
    <row r="55" spans="2:3" ht="13">
      <c r="B55" s="371" t="s">
        <v>163</v>
      </c>
      <c r="C55" s="165"/>
    </row>
    <row r="56" spans="2:3" ht="23">
      <c r="B56" s="167" t="s">
        <v>163</v>
      </c>
      <c r="C56" s="168" t="s">
        <v>164</v>
      </c>
    </row>
    <row r="65" s="1" customFormat="1"/>
    <row r="66" s="1" customFormat="1"/>
    <row r="67" s="1" customFormat="1"/>
    <row r="68" s="1" customFormat="1"/>
    <row r="69" s="1" customFormat="1"/>
    <row r="70" s="1" customFormat="1"/>
    <row r="71" s="1" customFormat="1"/>
    <row r="72" s="1" customFormat="1"/>
  </sheetData>
  <sheetProtection algorithmName="SHA-512" hashValue="R+0CN7t9nh08BfrRg0YI8eXmCPBeeDzvmyT47hSX+UWIntoVpAq/aGXmJnRKzFWH0rjzbaja+IF+OU4VPlKyBA==" saltValue="T8d6riSWTsKOBALoB/R3Ug==" spinCount="100000" sheet="1" objects="1" scenarios="1" selectLockedCells="1" selectUnlockedCells="1"/>
  <mergeCells count="5">
    <mergeCell ref="B2:C2"/>
    <mergeCell ref="B4:C4"/>
    <mergeCell ref="B5:C5"/>
    <mergeCell ref="B8:C8"/>
    <mergeCell ref="B10:C10"/>
  </mergeCells>
  <pageMargins left="0.7" right="0.7" top="0.75" bottom="0.75" header="0.3" footer="0.3"/>
  <pageSetup paperSize="9" orientation="portrait" verticalDpi="0" r:id="rId1"/>
  <headerFooter>
    <oddHeader>&amp;R&amp;"Calibri"&amp;10&amp;K317100Information Classification: PUBLIC&amp;1#</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A764D-9244-4790-9C7B-7166F30EF162}">
  <sheetPr codeName="Sheet12"/>
  <dimension ref="B2:E38"/>
  <sheetViews>
    <sheetView tabSelected="1" workbookViewId="0">
      <selection activeCell="B5" sqref="B5"/>
    </sheetView>
  </sheetViews>
  <sheetFormatPr defaultColWidth="9" defaultRowHeight="11.5"/>
  <cols>
    <col min="1" max="1" width="2.59765625" style="1" customWidth="1"/>
    <col min="2" max="2" width="140.59765625" style="1" customWidth="1"/>
    <col min="3" max="16384" width="9" style="1"/>
  </cols>
  <sheetData>
    <row r="2" spans="2:5" ht="20">
      <c r="B2" s="302" t="s">
        <v>165</v>
      </c>
      <c r="C2" s="302"/>
    </row>
    <row r="3" spans="2:5" ht="60" customHeight="1"/>
    <row r="5" spans="2:5" ht="14">
      <c r="B5" s="370" t="s">
        <v>166</v>
      </c>
    </row>
    <row r="6" spans="2:5">
      <c r="B6" s="161"/>
    </row>
    <row r="7" spans="2:5" ht="23">
      <c r="B7" s="162" t="s">
        <v>167</v>
      </c>
    </row>
    <row r="8" spans="2:5">
      <c r="B8" s="162"/>
      <c r="E8"/>
    </row>
    <row r="9" spans="2:5">
      <c r="B9" s="162" t="s">
        <v>168</v>
      </c>
    </row>
    <row r="10" spans="2:5">
      <c r="B10" s="162" t="s">
        <v>169</v>
      </c>
    </row>
    <row r="11" spans="2:5">
      <c r="B11" s="162"/>
    </row>
    <row r="12" spans="2:5">
      <c r="B12" s="163" t="s">
        <v>170</v>
      </c>
    </row>
    <row r="13" spans="2:5" s="164" customFormat="1" ht="40.15" customHeight="1">
      <c r="B13" s="163" t="s">
        <v>171</v>
      </c>
    </row>
    <row r="14" spans="2:5" s="164" customFormat="1" ht="40.15" customHeight="1">
      <c r="B14" s="163" t="s">
        <v>172</v>
      </c>
    </row>
    <row r="15" spans="2:5" s="164" customFormat="1" ht="40.15" customHeight="1">
      <c r="B15" s="163" t="s">
        <v>173</v>
      </c>
    </row>
    <row r="16" spans="2:5" s="164" customFormat="1" ht="40.15" customHeight="1">
      <c r="B16" s="163" t="s">
        <v>174</v>
      </c>
    </row>
    <row r="17" spans="2:2" s="164" customFormat="1" ht="40.15" customHeight="1">
      <c r="B17" s="163" t="s">
        <v>175</v>
      </c>
    </row>
    <row r="18" spans="2:2" s="164" customFormat="1" ht="40.15" customHeight="1">
      <c r="B18" s="163" t="s">
        <v>176</v>
      </c>
    </row>
    <row r="19" spans="2:2" s="164" customFormat="1" ht="40.15" customHeight="1">
      <c r="B19" s="163" t="s">
        <v>177</v>
      </c>
    </row>
    <row r="20" spans="2:2">
      <c r="B20" s="5"/>
    </row>
    <row r="21" spans="2:2" ht="34.5">
      <c r="B21" s="162" t="s">
        <v>178</v>
      </c>
    </row>
    <row r="22" spans="2:2">
      <c r="B22" s="163"/>
    </row>
    <row r="23" spans="2:2" ht="34.5">
      <c r="B23" s="163" t="s">
        <v>179</v>
      </c>
    </row>
    <row r="24" spans="2:2">
      <c r="B24" s="163"/>
    </row>
    <row r="25" spans="2:2" ht="23">
      <c r="B25" s="163" t="s">
        <v>180</v>
      </c>
    </row>
    <row r="26" spans="2:2">
      <c r="B26" s="163"/>
    </row>
    <row r="27" spans="2:2">
      <c r="B27" s="163" t="s">
        <v>181</v>
      </c>
    </row>
    <row r="28" spans="2:2">
      <c r="B28" s="163"/>
    </row>
    <row r="29" spans="2:2">
      <c r="B29" s="163" t="s">
        <v>182</v>
      </c>
    </row>
    <row r="30" spans="2:2">
      <c r="B30" s="163" t="s">
        <v>183</v>
      </c>
    </row>
    <row r="31" spans="2:2">
      <c r="B31" s="163" t="s">
        <v>184</v>
      </c>
    </row>
    <row r="32" spans="2:2">
      <c r="B32" s="163" t="s">
        <v>185</v>
      </c>
    </row>
    <row r="33" spans="2:2">
      <c r="B33" s="163" t="s">
        <v>186</v>
      </c>
    </row>
    <row r="34" spans="2:2">
      <c r="B34" s="163" t="s">
        <v>187</v>
      </c>
    </row>
    <row r="35" spans="2:2">
      <c r="B35" s="163" t="s">
        <v>188</v>
      </c>
    </row>
    <row r="36" spans="2:2">
      <c r="B36" s="163" t="s">
        <v>189</v>
      </c>
    </row>
    <row r="37" spans="2:2">
      <c r="B37" s="163"/>
    </row>
    <row r="38" spans="2:2">
      <c r="B38" s="163" t="s">
        <v>190</v>
      </c>
    </row>
  </sheetData>
  <sheetProtection algorithmName="SHA-512" hashValue="ODC6z0Nq1gyqW4v8VH0emm/gB2ukICZXd6N2EHAvPDmbEnyMGxdto+5lzLfMvp3z7WdsNMRRZm/j1bDAQgiMEw==" saltValue="JLhs1vDqzsi1DJbkEuXrgw==" spinCount="100000" sheet="1" objects="1" scenarios="1" selectLockedCells="1" selectUnlockedCells="1"/>
  <mergeCells count="1">
    <mergeCell ref="B2:C2"/>
  </mergeCells>
  <pageMargins left="0.7" right="0.7" top="0.75" bottom="0.75" header="0.3" footer="0.3"/>
  <pageSetup paperSize="9" orientation="portrait" verticalDpi="0" r:id="rId1"/>
  <headerFooter>
    <oddHeader>&amp;R&amp;"Calibri"&amp;10&amp;K317100Information Classification: PUBLIC&amp;1#</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D6241-80AA-9D44-B1FE-D658890E3A53}">
  <sheetPr codeName="Sheet3">
    <tabColor theme="8" tint="0.79998168889431442"/>
  </sheetPr>
  <dimension ref="B2:K105"/>
  <sheetViews>
    <sheetView zoomScale="70" zoomScaleNormal="70" workbookViewId="0">
      <selection activeCell="C6" sqref="C6:N6"/>
    </sheetView>
  </sheetViews>
  <sheetFormatPr defaultColWidth="9" defaultRowHeight="11.5"/>
  <cols>
    <col min="1" max="1" width="2.59765625" style="1" customWidth="1"/>
    <col min="2" max="2" width="30.59765625" style="1" customWidth="1"/>
    <col min="3" max="3" width="24.59765625" style="1" customWidth="1"/>
    <col min="4" max="5" width="20.59765625" style="1" customWidth="1"/>
    <col min="6" max="6" width="8.59765625" style="1" customWidth="1"/>
    <col min="7" max="7" width="12.59765625" style="1" customWidth="1"/>
    <col min="8" max="8" width="6.3984375" style="1" customWidth="1"/>
    <col min="9" max="9" width="9" style="2"/>
    <col min="10" max="11" width="22.296875" style="2" customWidth="1"/>
    <col min="12" max="13" width="22.296875" style="1" customWidth="1"/>
    <col min="14" max="16384" width="9" style="1"/>
  </cols>
  <sheetData>
    <row r="2" spans="2:11" ht="60" customHeight="1"/>
    <row r="3" spans="2:11" ht="19.899999999999999" customHeight="1"/>
    <row r="4" spans="2:11" ht="19.899999999999999" customHeight="1">
      <c r="C4" s="307" t="s">
        <v>191</v>
      </c>
      <c r="D4" s="308"/>
      <c r="E4" s="308"/>
      <c r="F4" s="308"/>
      <c r="G4" s="309"/>
    </row>
    <row r="5" spans="2:11" ht="19.899999999999999" customHeight="1">
      <c r="C5" s="259" t="s">
        <v>192</v>
      </c>
      <c r="D5" s="259" t="s">
        <v>193</v>
      </c>
      <c r="E5" s="25" t="s">
        <v>194</v>
      </c>
      <c r="F5" s="25" t="s">
        <v>195</v>
      </c>
      <c r="G5" s="259" t="s">
        <v>196</v>
      </c>
    </row>
    <row r="6" spans="2:11" s="17" customFormat="1" ht="19.899999999999999" customHeight="1">
      <c r="B6" s="20" t="str">
        <f>IF('3 INPUT SAP DATA'!H13="","",'3 INPUT SAP DATA'!H13)</f>
        <v>EXAMPLE - Semi Detached House</v>
      </c>
      <c r="C6" s="25">
        <f>IF($B6="","",Data!$C$78)</f>
        <v>1.76</v>
      </c>
      <c r="D6" s="25">
        <f>IF($B6="","",Data!$D$78)</f>
        <v>-3.4900000000000003E-4</v>
      </c>
      <c r="E6" s="25">
        <f>IF($B6="","",Data!$E$78)</f>
        <v>1.2999999999999999E-3</v>
      </c>
      <c r="F6" s="25">
        <f>IF($B6="","",Data!$F$78)</f>
        <v>13.9</v>
      </c>
      <c r="G6" s="171">
        <f>IF($B6="","",1+C6*(1-EXP(D6*('3 INPUT SAP DATA'!K13-13.9)^2))+E6*('3 INPUT SAP DATA'!K13-F6))</f>
        <v>2.6670367946947371</v>
      </c>
    </row>
    <row r="7" spans="2:11" s="17" customFormat="1" ht="19.899999999999999" customHeight="1">
      <c r="B7" s="20" t="str">
        <f>IF('3 INPUT SAP DATA'!H14="","",'3 INPUT SAP DATA'!H14)</f>
        <v/>
      </c>
      <c r="C7" s="25" t="str">
        <f>IF($B7="","",Data!$C$78)</f>
        <v/>
      </c>
      <c r="D7" s="25" t="str">
        <f>IF($B7="","",Data!$D$78)</f>
        <v/>
      </c>
      <c r="E7" s="25" t="str">
        <f>IF($B7="","",Data!$E$78)</f>
        <v/>
      </c>
      <c r="F7" s="25" t="str">
        <f>IF($B7="","",Data!$F$78)</f>
        <v/>
      </c>
      <c r="G7" s="171" t="str">
        <f>IF($B7="","",1+C7*(1-EXP(D7*('3 INPUT SAP DATA'!K14-13.9)^2))+E7*('3 INPUT SAP DATA'!K14-F7))</f>
        <v/>
      </c>
    </row>
    <row r="8" spans="2:11" s="17" customFormat="1" ht="19.899999999999999" customHeight="1">
      <c r="B8" s="20" t="str">
        <f>IF('3 INPUT SAP DATA'!H15="","",'3 INPUT SAP DATA'!H15)</f>
        <v/>
      </c>
      <c r="C8" s="25" t="str">
        <f>IF($B8="","",Data!$C$78)</f>
        <v/>
      </c>
      <c r="D8" s="25" t="str">
        <f>IF($B8="","",Data!$D$78)</f>
        <v/>
      </c>
      <c r="E8" s="25" t="str">
        <f>IF($B8="","",Data!$E$78)</f>
        <v/>
      </c>
      <c r="F8" s="25" t="str">
        <f>IF($B8="","",Data!$F$78)</f>
        <v/>
      </c>
      <c r="G8" s="171" t="str">
        <f>IF($B8="","",1+C8*(1-EXP(D8*('3 INPUT SAP DATA'!K15-13.9)^2))+E8*('3 INPUT SAP DATA'!K15-F8))</f>
        <v/>
      </c>
    </row>
    <row r="9" spans="2:11" s="17" customFormat="1" ht="19.899999999999999" customHeight="1">
      <c r="B9" s="20" t="str">
        <f>IF('3 INPUT SAP DATA'!H16="","",'3 INPUT SAP DATA'!H16)</f>
        <v/>
      </c>
      <c r="C9" s="25" t="str">
        <f>IF($B9="","",Data!$C$78)</f>
        <v/>
      </c>
      <c r="D9" s="25" t="str">
        <f>IF($B9="","",Data!$D$78)</f>
        <v/>
      </c>
      <c r="E9" s="25" t="str">
        <f>IF($B9="","",Data!$E$78)</f>
        <v/>
      </c>
      <c r="F9" s="25" t="str">
        <f>IF($B9="","",Data!$F$78)</f>
        <v/>
      </c>
      <c r="G9" s="171" t="str">
        <f>IF($B9="","",1+C9*(1-EXP(D9*('3 INPUT SAP DATA'!K16-13.9)^2))+E9*('3 INPUT SAP DATA'!K16-F9))</f>
        <v/>
      </c>
    </row>
    <row r="10" spans="2:11" s="17" customFormat="1" ht="19.899999999999999" customHeight="1">
      <c r="B10" s="20" t="str">
        <f>IF('3 INPUT SAP DATA'!H17="","",'3 INPUT SAP DATA'!H17)</f>
        <v/>
      </c>
      <c r="C10" s="25" t="str">
        <f>IF($B10="","",Data!$C$78)</f>
        <v/>
      </c>
      <c r="D10" s="25" t="str">
        <f>IF($B10="","",Data!$D$78)</f>
        <v/>
      </c>
      <c r="E10" s="25" t="str">
        <f>IF($B10="","",Data!$E$78)</f>
        <v/>
      </c>
      <c r="F10" s="25" t="str">
        <f>IF($B10="","",Data!$F$78)</f>
        <v/>
      </c>
      <c r="G10" s="171" t="str">
        <f>IF($B10="","",1+C10*(1-EXP(D10*('3 INPUT SAP DATA'!K17-13.9)^2))+E10*('3 INPUT SAP DATA'!K17-F10))</f>
        <v/>
      </c>
    </row>
    <row r="11" spans="2:11" ht="19.899999999999999" customHeight="1">
      <c r="B11" s="20" t="str">
        <f>IF('3 INPUT SAP DATA'!H18="","",'3 INPUT SAP DATA'!H18)</f>
        <v/>
      </c>
      <c r="C11" s="25" t="str">
        <f>IF($B11="","",Data!$C$78)</f>
        <v/>
      </c>
      <c r="D11" s="25" t="str">
        <f>IF($B11="","",Data!$D$78)</f>
        <v/>
      </c>
      <c r="E11" s="25" t="str">
        <f>IF($B11="","",Data!$E$78)</f>
        <v/>
      </c>
      <c r="F11" s="25" t="str">
        <f>IF($B11="","",Data!$F$78)</f>
        <v/>
      </c>
      <c r="G11" s="171" t="str">
        <f>IF($B11="","",1+C11*(1-EXP(D11*('3 INPUT SAP DATA'!K18-13.9)^2))+E11*('3 INPUT SAP DATA'!K18-F11))</f>
        <v/>
      </c>
      <c r="I11" s="1"/>
      <c r="J11" s="1"/>
      <c r="K11" s="1"/>
    </row>
    <row r="12" spans="2:11" ht="19.899999999999999" customHeight="1">
      <c r="B12" s="20" t="str">
        <f>IF('3 INPUT SAP DATA'!H19="","",'3 INPUT SAP DATA'!H19)</f>
        <v/>
      </c>
      <c r="C12" s="25" t="str">
        <f>IF($B12="","",Data!$C$78)</f>
        <v/>
      </c>
      <c r="D12" s="25" t="str">
        <f>IF($B12="","",Data!$D$78)</f>
        <v/>
      </c>
      <c r="E12" s="25" t="str">
        <f>IF($B12="","",Data!$E$78)</f>
        <v/>
      </c>
      <c r="F12" s="25" t="str">
        <f>IF($B12="","",Data!$F$78)</f>
        <v/>
      </c>
      <c r="G12" s="171" t="str">
        <f>IF($B12="","",1+C12*(1-EXP(D12*('3 INPUT SAP DATA'!K19-13.9)^2))+E12*('3 INPUT SAP DATA'!K19-F12))</f>
        <v/>
      </c>
    </row>
    <row r="13" spans="2:11" ht="19.899999999999999" customHeight="1">
      <c r="B13" s="20" t="str">
        <f>IF('3 INPUT SAP DATA'!H20="","",'3 INPUT SAP DATA'!H20)</f>
        <v/>
      </c>
      <c r="C13" s="25" t="str">
        <f>IF($B13="","",Data!$C$78)</f>
        <v/>
      </c>
      <c r="D13" s="25" t="str">
        <f>IF($B13="","",Data!$D$78)</f>
        <v/>
      </c>
      <c r="E13" s="25" t="str">
        <f>IF($B13="","",Data!$E$78)</f>
        <v/>
      </c>
      <c r="F13" s="25" t="str">
        <f>IF($B13="","",Data!$F$78)</f>
        <v/>
      </c>
      <c r="G13" s="171" t="str">
        <f>IF($B13="","",1+C13*(1-EXP(D13*('3 INPUT SAP DATA'!K20-13.9)^2))+E13*('3 INPUT SAP DATA'!K20-F13))</f>
        <v/>
      </c>
    </row>
    <row r="14" spans="2:11" ht="19.899999999999999" customHeight="1">
      <c r="B14" s="20" t="str">
        <f>IF('3 INPUT SAP DATA'!H21="","",'3 INPUT SAP DATA'!H21)</f>
        <v/>
      </c>
      <c r="C14" s="25" t="str">
        <f>IF($B14="","",Data!$C$78)</f>
        <v/>
      </c>
      <c r="D14" s="25" t="str">
        <f>IF($B14="","",Data!$D$78)</f>
        <v/>
      </c>
      <c r="E14" s="25" t="str">
        <f>IF($B14="","",Data!$E$78)</f>
        <v/>
      </c>
      <c r="F14" s="25" t="str">
        <f>IF($B14="","",Data!$F$78)</f>
        <v/>
      </c>
      <c r="G14" s="171" t="str">
        <f>IF($B14="","",1+C14*(1-EXP(D14*('3 INPUT SAP DATA'!K21-13.9)^2))+E14*('3 INPUT SAP DATA'!K21-F14))</f>
        <v/>
      </c>
    </row>
    <row r="15" spans="2:11" ht="19.899999999999999" customHeight="1">
      <c r="B15" s="20" t="str">
        <f>IF('3 INPUT SAP DATA'!H22="","",'3 INPUT SAP DATA'!H22)</f>
        <v/>
      </c>
      <c r="C15" s="25" t="str">
        <f>IF($B15="","",Data!$C$78)</f>
        <v/>
      </c>
      <c r="D15" s="25" t="str">
        <f>IF($B15="","",Data!$D$78)</f>
        <v/>
      </c>
      <c r="E15" s="25" t="str">
        <f>IF($B15="","",Data!$E$78)</f>
        <v/>
      </c>
      <c r="F15" s="25" t="str">
        <f>IF($B15="","",Data!$F$78)</f>
        <v/>
      </c>
      <c r="G15" s="171" t="str">
        <f>IF($B15="","",1+C15*(1-EXP(D15*('3 INPUT SAP DATA'!K22-13.9)^2))+E15*('3 INPUT SAP DATA'!K22-F15))</f>
        <v/>
      </c>
    </row>
    <row r="16" spans="2:11" ht="19.899999999999999" customHeight="1">
      <c r="B16" s="20" t="str">
        <f>IF('3 INPUT SAP DATA'!H23="","",'3 INPUT SAP DATA'!H23)</f>
        <v/>
      </c>
      <c r="C16" s="25" t="str">
        <f>IF($B16="","",Data!$C$78)</f>
        <v/>
      </c>
      <c r="D16" s="25" t="str">
        <f>IF($B16="","",Data!$D$78)</f>
        <v/>
      </c>
      <c r="E16" s="25" t="str">
        <f>IF($B16="","",Data!$E$78)</f>
        <v/>
      </c>
      <c r="F16" s="25" t="str">
        <f>IF($B16="","",Data!$F$78)</f>
        <v/>
      </c>
      <c r="G16" s="171" t="str">
        <f>IF($B16="","",1+C16*(1-EXP(D16*('3 INPUT SAP DATA'!K23-13.9)^2))+E16*('3 INPUT SAP DATA'!K23-F16))</f>
        <v/>
      </c>
    </row>
    <row r="17" spans="2:7" ht="19.899999999999999" customHeight="1">
      <c r="B17" s="20" t="str">
        <f>IF('3 INPUT SAP DATA'!H24="","",'3 INPUT SAP DATA'!H24)</f>
        <v/>
      </c>
      <c r="C17" s="25" t="str">
        <f>IF($B17="","",Data!$C$78)</f>
        <v/>
      </c>
      <c r="D17" s="25" t="str">
        <f>IF($B17="","",Data!$D$78)</f>
        <v/>
      </c>
      <c r="E17" s="25" t="str">
        <f>IF($B17="","",Data!$E$78)</f>
        <v/>
      </c>
      <c r="F17" s="25" t="str">
        <f>IF($B17="","",Data!$F$78)</f>
        <v/>
      </c>
      <c r="G17" s="171" t="str">
        <f>IF($B17="","",1+C17*(1-EXP(D17*('3 INPUT SAP DATA'!K24-13.9)^2))+E17*('3 INPUT SAP DATA'!K24-F17))</f>
        <v/>
      </c>
    </row>
    <row r="18" spans="2:7" ht="19.899999999999999" customHeight="1">
      <c r="B18" s="20" t="str">
        <f>IF('3 INPUT SAP DATA'!H25="","",'3 INPUT SAP DATA'!H25)</f>
        <v/>
      </c>
      <c r="C18" s="25" t="str">
        <f>IF($B18="","",Data!$C$78)</f>
        <v/>
      </c>
      <c r="D18" s="25" t="str">
        <f>IF($B18="","",Data!$D$78)</f>
        <v/>
      </c>
      <c r="E18" s="25" t="str">
        <f>IF($B18="","",Data!$E$78)</f>
        <v/>
      </c>
      <c r="F18" s="25" t="str">
        <f>IF($B18="","",Data!$F$78)</f>
        <v/>
      </c>
      <c r="G18" s="171" t="str">
        <f>IF($B18="","",1+C18*(1-EXP(D18*('3 INPUT SAP DATA'!K25-13.9)^2))+E18*('3 INPUT SAP DATA'!K25-F18))</f>
        <v/>
      </c>
    </row>
    <row r="19" spans="2:7" ht="19.899999999999999" customHeight="1">
      <c r="B19" s="20" t="str">
        <f>IF('3 INPUT SAP DATA'!H26="","",'3 INPUT SAP DATA'!H26)</f>
        <v/>
      </c>
      <c r="C19" s="25" t="str">
        <f>IF($B19="","",Data!$C$78)</f>
        <v/>
      </c>
      <c r="D19" s="25" t="str">
        <f>IF($B19="","",Data!$D$78)</f>
        <v/>
      </c>
      <c r="E19" s="25" t="str">
        <f>IF($B19="","",Data!$E$78)</f>
        <v/>
      </c>
      <c r="F19" s="25" t="str">
        <f>IF($B19="","",Data!$F$78)</f>
        <v/>
      </c>
      <c r="G19" s="171" t="str">
        <f>IF($B19="","",1+C19*(1-EXP(D19*('3 INPUT SAP DATA'!K26-13.9)^2))+E19*('3 INPUT SAP DATA'!K26-F19))</f>
        <v/>
      </c>
    </row>
    <row r="20" spans="2:7" ht="19.899999999999999" customHeight="1">
      <c r="B20" s="20" t="str">
        <f>IF('3 INPUT SAP DATA'!H27="","",'3 INPUT SAP DATA'!H27)</f>
        <v/>
      </c>
      <c r="C20" s="25" t="str">
        <f>IF($B20="","",Data!$C$78)</f>
        <v/>
      </c>
      <c r="D20" s="25" t="str">
        <f>IF($B20="","",Data!$D$78)</f>
        <v/>
      </c>
      <c r="E20" s="25" t="str">
        <f>IF($B20="","",Data!$E$78)</f>
        <v/>
      </c>
      <c r="F20" s="25" t="str">
        <f>IF($B20="","",Data!$F$78)</f>
        <v/>
      </c>
      <c r="G20" s="171" t="str">
        <f>IF($B20="","",1+C20*(1-EXP(D20*('3 INPUT SAP DATA'!K27-13.9)^2))+E20*('3 INPUT SAP DATA'!K27-F20))</f>
        <v/>
      </c>
    </row>
    <row r="21" spans="2:7" ht="19.899999999999999" customHeight="1">
      <c r="B21" s="20" t="str">
        <f>IF('3 INPUT SAP DATA'!H28="","",'3 INPUT SAP DATA'!H28)</f>
        <v/>
      </c>
      <c r="C21" s="25" t="str">
        <f>IF($B21="","",Data!$C$78)</f>
        <v/>
      </c>
      <c r="D21" s="25" t="str">
        <f>IF($B21="","",Data!$D$78)</f>
        <v/>
      </c>
      <c r="E21" s="25" t="str">
        <f>IF($B21="","",Data!$E$78)</f>
        <v/>
      </c>
      <c r="F21" s="25" t="str">
        <f>IF($B21="","",Data!$F$78)</f>
        <v/>
      </c>
      <c r="G21" s="171" t="str">
        <f>IF($B21="","",1+C21*(1-EXP(D21*('3 INPUT SAP DATA'!K28-13.9)^2))+E21*('3 INPUT SAP DATA'!K28-F21))</f>
        <v/>
      </c>
    </row>
    <row r="22" spans="2:7" ht="19.899999999999999" customHeight="1">
      <c r="B22" s="20" t="str">
        <f>IF('3 INPUT SAP DATA'!H29="","",'3 INPUT SAP DATA'!H29)</f>
        <v/>
      </c>
      <c r="C22" s="25" t="str">
        <f>IF($B22="","",Data!$C$78)</f>
        <v/>
      </c>
      <c r="D22" s="25" t="str">
        <f>IF($B22="","",Data!$D$78)</f>
        <v/>
      </c>
      <c r="E22" s="25" t="str">
        <f>IF($B22="","",Data!$E$78)</f>
        <v/>
      </c>
      <c r="F22" s="25" t="str">
        <f>IF($B22="","",Data!$F$78)</f>
        <v/>
      </c>
      <c r="G22" s="171" t="str">
        <f>IF($B22="","",1+C22*(1-EXP(D22*('3 INPUT SAP DATA'!K29-13.9)^2))+E22*('3 INPUT SAP DATA'!K29-F22))</f>
        <v/>
      </c>
    </row>
    <row r="23" spans="2:7" ht="19.899999999999999" customHeight="1">
      <c r="B23" s="20" t="str">
        <f>IF('3 INPUT SAP DATA'!H30="","",'3 INPUT SAP DATA'!H30)</f>
        <v/>
      </c>
      <c r="C23" s="25" t="str">
        <f>IF($B23="","",Data!$C$78)</f>
        <v/>
      </c>
      <c r="D23" s="25" t="str">
        <f>IF($B23="","",Data!$D$78)</f>
        <v/>
      </c>
      <c r="E23" s="25" t="str">
        <f>IF($B23="","",Data!$E$78)</f>
        <v/>
      </c>
      <c r="F23" s="25" t="str">
        <f>IF($B23="","",Data!$F$78)</f>
        <v/>
      </c>
      <c r="G23" s="171" t="str">
        <f>IF($B23="","",1+C23*(1-EXP(D23*('3 INPUT SAP DATA'!K30-13.9)^2))+E23*('3 INPUT SAP DATA'!K30-F23))</f>
        <v/>
      </c>
    </row>
    <row r="24" spans="2:7" ht="19.899999999999999" customHeight="1">
      <c r="B24" s="20" t="str">
        <f>IF('3 INPUT SAP DATA'!H31="","",'3 INPUT SAP DATA'!H31)</f>
        <v/>
      </c>
      <c r="C24" s="25" t="str">
        <f>IF($B24="","",Data!$C$78)</f>
        <v/>
      </c>
      <c r="D24" s="25" t="str">
        <f>IF($B24="","",Data!$D$78)</f>
        <v/>
      </c>
      <c r="E24" s="25" t="str">
        <f>IF($B24="","",Data!$E$78)</f>
        <v/>
      </c>
      <c r="F24" s="25" t="str">
        <f>IF($B24="","",Data!$F$78)</f>
        <v/>
      </c>
      <c r="G24" s="171" t="str">
        <f>IF($B24="","",1+C24*(1-EXP(D24*('3 INPUT SAP DATA'!K31-13.9)^2))+E24*('3 INPUT SAP DATA'!K31-F24))</f>
        <v/>
      </c>
    </row>
    <row r="25" spans="2:7" ht="19.899999999999999" customHeight="1">
      <c r="B25" s="20" t="str">
        <f>IF('3 INPUT SAP DATA'!H32="","",'3 INPUT SAP DATA'!H32)</f>
        <v/>
      </c>
      <c r="C25" s="25" t="str">
        <f>IF($B25="","",Data!$C$78)</f>
        <v/>
      </c>
      <c r="D25" s="25" t="str">
        <f>IF($B25="","",Data!$D$78)</f>
        <v/>
      </c>
      <c r="E25" s="25" t="str">
        <f>IF($B25="","",Data!$E$78)</f>
        <v/>
      </c>
      <c r="F25" s="25" t="str">
        <f>IF($B25="","",Data!$F$78)</f>
        <v/>
      </c>
      <c r="G25" s="171" t="str">
        <f>IF($B25="","",1+C25*(1-EXP(D25*('3 INPUT SAP DATA'!K32-13.9)^2))+E25*('3 INPUT SAP DATA'!K32-F25))</f>
        <v/>
      </c>
    </row>
    <row r="26" spans="2:7" ht="19.899999999999999" customHeight="1">
      <c r="B26" s="20" t="str">
        <f>IF('3 INPUT SAP DATA'!H33="","",'3 INPUT SAP DATA'!H33)</f>
        <v/>
      </c>
      <c r="C26" s="25" t="str">
        <f>IF($B26="","",Data!$C$78)</f>
        <v/>
      </c>
      <c r="D26" s="25" t="str">
        <f>IF($B26="","",Data!$D$78)</f>
        <v/>
      </c>
      <c r="E26" s="25" t="str">
        <f>IF($B26="","",Data!$E$78)</f>
        <v/>
      </c>
      <c r="F26" s="25" t="str">
        <f>IF($B26="","",Data!$F$78)</f>
        <v/>
      </c>
      <c r="G26" s="171" t="str">
        <f>IF($B26="","",1+C26*(1-EXP(D26*('3 INPUT SAP DATA'!K33-13.9)^2))+E26*('3 INPUT SAP DATA'!K33-F26))</f>
        <v/>
      </c>
    </row>
    <row r="27" spans="2:7" ht="19.899999999999999" customHeight="1">
      <c r="B27" s="20" t="str">
        <f>IF('3 INPUT SAP DATA'!H34="","",'3 INPUT SAP DATA'!H34)</f>
        <v/>
      </c>
      <c r="C27" s="25" t="str">
        <f>IF($B27="","",Data!$C$78)</f>
        <v/>
      </c>
      <c r="D27" s="25" t="str">
        <f>IF($B27="","",Data!$D$78)</f>
        <v/>
      </c>
      <c r="E27" s="25" t="str">
        <f>IF($B27="","",Data!$E$78)</f>
        <v/>
      </c>
      <c r="F27" s="25" t="str">
        <f>IF($B27="","",Data!$F$78)</f>
        <v/>
      </c>
      <c r="G27" s="171" t="str">
        <f>IF($B27="","",1+C27*(1-EXP(D27*('3 INPUT SAP DATA'!K34-13.9)^2))+E27*('3 INPUT SAP DATA'!K34-F27))</f>
        <v/>
      </c>
    </row>
    <row r="28" spans="2:7" ht="19.899999999999999" customHeight="1">
      <c r="B28" s="20" t="str">
        <f>IF('3 INPUT SAP DATA'!H35="","",'3 INPUT SAP DATA'!H35)</f>
        <v/>
      </c>
      <c r="C28" s="25" t="str">
        <f>IF($B28="","",Data!$C$78)</f>
        <v/>
      </c>
      <c r="D28" s="25" t="str">
        <f>IF($B28="","",Data!$D$78)</f>
        <v/>
      </c>
      <c r="E28" s="25" t="str">
        <f>IF($B28="","",Data!$E$78)</f>
        <v/>
      </c>
      <c r="F28" s="25" t="str">
        <f>IF($B28="","",Data!$F$78)</f>
        <v/>
      </c>
      <c r="G28" s="171" t="str">
        <f>IF($B28="","",1+C28*(1-EXP(D28*('3 INPUT SAP DATA'!K35-13.9)^2))+E28*('3 INPUT SAP DATA'!K35-F28))</f>
        <v/>
      </c>
    </row>
    <row r="29" spans="2:7" ht="19.899999999999999" customHeight="1">
      <c r="B29" s="20" t="str">
        <f>IF('3 INPUT SAP DATA'!H36="","",'3 INPUT SAP DATA'!H36)</f>
        <v/>
      </c>
      <c r="C29" s="25" t="str">
        <f>IF($B29="","",Data!$C$78)</f>
        <v/>
      </c>
      <c r="D29" s="25" t="str">
        <f>IF($B29="","",Data!$D$78)</f>
        <v/>
      </c>
      <c r="E29" s="25" t="str">
        <f>IF($B29="","",Data!$E$78)</f>
        <v/>
      </c>
      <c r="F29" s="25" t="str">
        <f>IF($B29="","",Data!$F$78)</f>
        <v/>
      </c>
      <c r="G29" s="171" t="str">
        <f>IF($B29="","",1+C29*(1-EXP(D29*('3 INPUT SAP DATA'!K36-13.9)^2))+E29*('3 INPUT SAP DATA'!K36-F29))</f>
        <v/>
      </c>
    </row>
    <row r="30" spans="2:7" ht="19.899999999999999" customHeight="1">
      <c r="B30" s="20" t="str">
        <f>IF('3 INPUT SAP DATA'!H37="","",'3 INPUT SAP DATA'!H37)</f>
        <v/>
      </c>
      <c r="C30" s="25" t="str">
        <f>IF($B30="","",Data!$C$78)</f>
        <v/>
      </c>
      <c r="D30" s="25" t="str">
        <f>IF($B30="","",Data!$D$78)</f>
        <v/>
      </c>
      <c r="E30" s="25" t="str">
        <f>IF($B30="","",Data!$E$78)</f>
        <v/>
      </c>
      <c r="F30" s="25" t="str">
        <f>IF($B30="","",Data!$F$78)</f>
        <v/>
      </c>
      <c r="G30" s="171" t="str">
        <f>IF($B30="","",1+C30*(1-EXP(D30*('3 INPUT SAP DATA'!K37-13.9)^2))+E30*('3 INPUT SAP DATA'!K37-F30))</f>
        <v/>
      </c>
    </row>
    <row r="31" spans="2:7" ht="19.899999999999999" customHeight="1">
      <c r="B31" s="20" t="str">
        <f>IF('3 INPUT SAP DATA'!H38="","",'3 INPUT SAP DATA'!H38)</f>
        <v/>
      </c>
      <c r="C31" s="25" t="str">
        <f>IF($B31="","",Data!$C$78)</f>
        <v/>
      </c>
      <c r="D31" s="25" t="str">
        <f>IF($B31="","",Data!$D$78)</f>
        <v/>
      </c>
      <c r="E31" s="25" t="str">
        <f>IF($B31="","",Data!$E$78)</f>
        <v/>
      </c>
      <c r="F31" s="25" t="str">
        <f>IF($B31="","",Data!$F$78)</f>
        <v/>
      </c>
      <c r="G31" s="171" t="str">
        <f>IF($B31="","",1+C31*(1-EXP(D31*('3 INPUT SAP DATA'!K38-13.9)^2))+E31*('3 INPUT SAP DATA'!K38-F31))</f>
        <v/>
      </c>
    </row>
    <row r="32" spans="2:7" ht="19.899999999999999" customHeight="1">
      <c r="B32" s="20" t="str">
        <f>IF('3 INPUT SAP DATA'!H39="","",'3 INPUT SAP DATA'!H39)</f>
        <v/>
      </c>
      <c r="C32" s="25" t="str">
        <f>IF($B32="","",Data!$C$78)</f>
        <v/>
      </c>
      <c r="D32" s="25" t="str">
        <f>IF($B32="","",Data!$D$78)</f>
        <v/>
      </c>
      <c r="E32" s="25" t="str">
        <f>IF($B32="","",Data!$E$78)</f>
        <v/>
      </c>
      <c r="F32" s="25" t="str">
        <f>IF($B32="","",Data!$F$78)</f>
        <v/>
      </c>
      <c r="G32" s="171" t="str">
        <f>IF($B32="","",1+C32*(1-EXP(D32*('3 INPUT SAP DATA'!K39-13.9)^2))+E32*('3 INPUT SAP DATA'!K39-F32))</f>
        <v/>
      </c>
    </row>
    <row r="33" spans="2:7" ht="19.899999999999999" customHeight="1">
      <c r="B33" s="20" t="str">
        <f>IF('3 INPUT SAP DATA'!H40="","",'3 INPUT SAP DATA'!H40)</f>
        <v/>
      </c>
      <c r="C33" s="25" t="str">
        <f>IF($B33="","",Data!$C$78)</f>
        <v/>
      </c>
      <c r="D33" s="25" t="str">
        <f>IF($B33="","",Data!$D$78)</f>
        <v/>
      </c>
      <c r="E33" s="25" t="str">
        <f>IF($B33="","",Data!$E$78)</f>
        <v/>
      </c>
      <c r="F33" s="25" t="str">
        <f>IF($B33="","",Data!$F$78)</f>
        <v/>
      </c>
      <c r="G33" s="171" t="str">
        <f>IF($B33="","",1+C33*(1-EXP(D33*('3 INPUT SAP DATA'!K40-13.9)^2))+E33*('3 INPUT SAP DATA'!K40-F33))</f>
        <v/>
      </c>
    </row>
    <row r="34" spans="2:7" ht="19.899999999999999" customHeight="1">
      <c r="B34" s="20" t="str">
        <f>IF('3 INPUT SAP DATA'!H41="","",'3 INPUT SAP DATA'!H41)</f>
        <v/>
      </c>
      <c r="C34" s="25" t="str">
        <f>IF($B34="","",Data!$C$78)</f>
        <v/>
      </c>
      <c r="D34" s="25" t="str">
        <f>IF($B34="","",Data!$D$78)</f>
        <v/>
      </c>
      <c r="E34" s="25" t="str">
        <f>IF($B34="","",Data!$E$78)</f>
        <v/>
      </c>
      <c r="F34" s="25" t="str">
        <f>IF($B34="","",Data!$F$78)</f>
        <v/>
      </c>
      <c r="G34" s="171" t="str">
        <f>IF($B34="","",1+C34*(1-EXP(D34*('3 INPUT SAP DATA'!K41-13.9)^2))+E34*('3 INPUT SAP DATA'!K41-F34))</f>
        <v/>
      </c>
    </row>
    <row r="35" spans="2:7" ht="19.899999999999999" customHeight="1">
      <c r="B35" s="20" t="str">
        <f>IF('3 INPUT SAP DATA'!H42="","",'3 INPUT SAP DATA'!H42)</f>
        <v/>
      </c>
      <c r="C35" s="25" t="str">
        <f>IF($B35="","",Data!$C$78)</f>
        <v/>
      </c>
      <c r="D35" s="25" t="str">
        <f>IF($B35="","",Data!$D$78)</f>
        <v/>
      </c>
      <c r="E35" s="25" t="str">
        <f>IF($B35="","",Data!$E$78)</f>
        <v/>
      </c>
      <c r="F35" s="25" t="str">
        <f>IF($B35="","",Data!$F$78)</f>
        <v/>
      </c>
      <c r="G35" s="171" t="str">
        <f>IF($B35="","",1+C35*(1-EXP(D35*('3 INPUT SAP DATA'!K42-13.9)^2))+E35*('3 INPUT SAP DATA'!K42-F35))</f>
        <v/>
      </c>
    </row>
    <row r="36" spans="2:7" ht="19.899999999999999" customHeight="1">
      <c r="B36" s="20" t="str">
        <f>IF('3 INPUT SAP DATA'!H43="","",'3 INPUT SAP DATA'!H43)</f>
        <v/>
      </c>
      <c r="C36" s="25" t="str">
        <f>IF($B36="","",Data!$C$78)</f>
        <v/>
      </c>
      <c r="D36" s="25" t="str">
        <f>IF($B36="","",Data!$D$78)</f>
        <v/>
      </c>
      <c r="E36" s="25" t="str">
        <f>IF($B36="","",Data!$E$78)</f>
        <v/>
      </c>
      <c r="F36" s="25" t="str">
        <f>IF($B36="","",Data!$F$78)</f>
        <v/>
      </c>
      <c r="G36" s="171" t="str">
        <f>IF($B36="","",1+C36*(1-EXP(D36*('3 INPUT SAP DATA'!K43-13.9)^2))+E36*('3 INPUT SAP DATA'!K43-F36))</f>
        <v/>
      </c>
    </row>
    <row r="37" spans="2:7" ht="19.899999999999999" customHeight="1">
      <c r="B37" s="20" t="str">
        <f>IF('3 INPUT SAP DATA'!H44="","",'3 INPUT SAP DATA'!H44)</f>
        <v/>
      </c>
      <c r="C37" s="25" t="str">
        <f>IF($B37="","",Data!$C$78)</f>
        <v/>
      </c>
      <c r="D37" s="25" t="str">
        <f>IF($B37="","",Data!$D$78)</f>
        <v/>
      </c>
      <c r="E37" s="25" t="str">
        <f>IF($B37="","",Data!$E$78)</f>
        <v/>
      </c>
      <c r="F37" s="25" t="str">
        <f>IF($B37="","",Data!$F$78)</f>
        <v/>
      </c>
      <c r="G37" s="171" t="str">
        <f>IF($B37="","",1+C37*(1-EXP(D37*('3 INPUT SAP DATA'!K44-13.9)^2))+E37*('3 INPUT SAP DATA'!K44-F37))</f>
        <v/>
      </c>
    </row>
    <row r="38" spans="2:7" ht="19.899999999999999" customHeight="1">
      <c r="B38" s="20" t="str">
        <f>IF('3 INPUT SAP DATA'!H45="","",'3 INPUT SAP DATA'!H45)</f>
        <v/>
      </c>
      <c r="C38" s="25" t="str">
        <f>IF($B38="","",Data!$C$78)</f>
        <v/>
      </c>
      <c r="D38" s="25" t="str">
        <f>IF($B38="","",Data!$D$78)</f>
        <v/>
      </c>
      <c r="E38" s="25" t="str">
        <f>IF($B38="","",Data!$E$78)</f>
        <v/>
      </c>
      <c r="F38" s="25" t="str">
        <f>IF($B38="","",Data!$F$78)</f>
        <v/>
      </c>
      <c r="G38" s="171" t="str">
        <f>IF($B38="","",1+C38*(1-EXP(D38*('3 INPUT SAP DATA'!K45-13.9)^2))+E38*('3 INPUT SAP DATA'!K45-F38))</f>
        <v/>
      </c>
    </row>
    <row r="39" spans="2:7" ht="19.899999999999999" customHeight="1">
      <c r="B39" s="20" t="str">
        <f>IF('3 INPUT SAP DATA'!H46="","",'3 INPUT SAP DATA'!H46)</f>
        <v/>
      </c>
      <c r="C39" s="25" t="str">
        <f>IF($B39="","",Data!$C$78)</f>
        <v/>
      </c>
      <c r="D39" s="25" t="str">
        <f>IF($B39="","",Data!$D$78)</f>
        <v/>
      </c>
      <c r="E39" s="25" t="str">
        <f>IF($B39="","",Data!$E$78)</f>
        <v/>
      </c>
      <c r="F39" s="25" t="str">
        <f>IF($B39="","",Data!$F$78)</f>
        <v/>
      </c>
      <c r="G39" s="171" t="str">
        <f>IF($B39="","",1+C39*(1-EXP(D39*('3 INPUT SAP DATA'!K46-13.9)^2))+E39*('3 INPUT SAP DATA'!K46-F39))</f>
        <v/>
      </c>
    </row>
    <row r="40" spans="2:7" ht="19.899999999999999" customHeight="1">
      <c r="B40" s="20" t="str">
        <f>IF('3 INPUT SAP DATA'!H47="","",'3 INPUT SAP DATA'!H47)</f>
        <v/>
      </c>
      <c r="C40" s="25" t="str">
        <f>IF($B40="","",Data!$C$78)</f>
        <v/>
      </c>
      <c r="D40" s="25" t="str">
        <f>IF($B40="","",Data!$D$78)</f>
        <v/>
      </c>
      <c r="E40" s="25" t="str">
        <f>IF($B40="","",Data!$E$78)</f>
        <v/>
      </c>
      <c r="F40" s="25" t="str">
        <f>IF($B40="","",Data!$F$78)</f>
        <v/>
      </c>
      <c r="G40" s="171" t="str">
        <f>IF($B40="","",1+C40*(1-EXP(D40*('3 INPUT SAP DATA'!K47-13.9)^2))+E40*('3 INPUT SAP DATA'!K47-F40))</f>
        <v/>
      </c>
    </row>
    <row r="41" spans="2:7" ht="19.899999999999999" customHeight="1">
      <c r="B41" s="20" t="str">
        <f>IF('3 INPUT SAP DATA'!H48="","",'3 INPUT SAP DATA'!H48)</f>
        <v/>
      </c>
      <c r="C41" s="25" t="str">
        <f>IF($B41="","",Data!$C$78)</f>
        <v/>
      </c>
      <c r="D41" s="25" t="str">
        <f>IF($B41="","",Data!$D$78)</f>
        <v/>
      </c>
      <c r="E41" s="25" t="str">
        <f>IF($B41="","",Data!$E$78)</f>
        <v/>
      </c>
      <c r="F41" s="25" t="str">
        <f>IF($B41="","",Data!$F$78)</f>
        <v/>
      </c>
      <c r="G41" s="171" t="str">
        <f>IF($B41="","",1+C41*(1-EXP(D41*('3 INPUT SAP DATA'!K48-13.9)^2))+E41*('3 INPUT SAP DATA'!K48-F41))</f>
        <v/>
      </c>
    </row>
    <row r="42" spans="2:7" ht="19.899999999999999" customHeight="1">
      <c r="B42" s="20" t="str">
        <f>IF('3 INPUT SAP DATA'!H49="","",'3 INPUT SAP DATA'!H49)</f>
        <v/>
      </c>
      <c r="C42" s="25" t="str">
        <f>IF($B42="","",Data!$C$78)</f>
        <v/>
      </c>
      <c r="D42" s="25" t="str">
        <f>IF($B42="","",Data!$D$78)</f>
        <v/>
      </c>
      <c r="E42" s="25" t="str">
        <f>IF($B42="","",Data!$E$78)</f>
        <v/>
      </c>
      <c r="F42" s="25" t="str">
        <f>IF($B42="","",Data!$F$78)</f>
        <v/>
      </c>
      <c r="G42" s="171" t="str">
        <f>IF($B42="","",1+C42*(1-EXP(D42*('3 INPUT SAP DATA'!K49-13.9)^2))+E42*('3 INPUT SAP DATA'!K49-F42))</f>
        <v/>
      </c>
    </row>
    <row r="43" spans="2:7" ht="19.899999999999999" customHeight="1">
      <c r="B43" s="20" t="str">
        <f>IF('3 INPUT SAP DATA'!H50="","",'3 INPUT SAP DATA'!H50)</f>
        <v/>
      </c>
      <c r="C43" s="25" t="str">
        <f>IF($B43="","",Data!$C$78)</f>
        <v/>
      </c>
      <c r="D43" s="25" t="str">
        <f>IF($B43="","",Data!$D$78)</f>
        <v/>
      </c>
      <c r="E43" s="25" t="str">
        <f>IF($B43="","",Data!$E$78)</f>
        <v/>
      </c>
      <c r="F43" s="25" t="str">
        <f>IF($B43="","",Data!$F$78)</f>
        <v/>
      </c>
      <c r="G43" s="171" t="str">
        <f>IF($B43="","",1+C43*(1-EXP(D43*('3 INPUT SAP DATA'!K50-13.9)^2))+E43*('3 INPUT SAP DATA'!K50-F43))</f>
        <v/>
      </c>
    </row>
    <row r="44" spans="2:7" ht="19.899999999999999" customHeight="1">
      <c r="B44" s="20" t="str">
        <f>IF('3 INPUT SAP DATA'!H51="","",'3 INPUT SAP DATA'!H51)</f>
        <v/>
      </c>
      <c r="C44" s="25" t="str">
        <f>IF($B44="","",Data!$C$78)</f>
        <v/>
      </c>
      <c r="D44" s="25" t="str">
        <f>IF($B44="","",Data!$D$78)</f>
        <v/>
      </c>
      <c r="E44" s="25" t="str">
        <f>IF($B44="","",Data!$E$78)</f>
        <v/>
      </c>
      <c r="F44" s="25" t="str">
        <f>IF($B44="","",Data!$F$78)</f>
        <v/>
      </c>
      <c r="G44" s="171" t="str">
        <f>IF($B44="","",1+C44*(1-EXP(D44*('3 INPUT SAP DATA'!K51-13.9)^2))+E44*('3 INPUT SAP DATA'!K51-F44))</f>
        <v/>
      </c>
    </row>
    <row r="45" spans="2:7" ht="19.899999999999999" customHeight="1">
      <c r="B45" s="20" t="str">
        <f>IF('3 INPUT SAP DATA'!H52="","",'3 INPUT SAP DATA'!H52)</f>
        <v/>
      </c>
      <c r="C45" s="25" t="str">
        <f>IF($B45="","",Data!$C$78)</f>
        <v/>
      </c>
      <c r="D45" s="25" t="str">
        <f>IF($B45="","",Data!$D$78)</f>
        <v/>
      </c>
      <c r="E45" s="25" t="str">
        <f>IF($B45="","",Data!$E$78)</f>
        <v/>
      </c>
      <c r="F45" s="25" t="str">
        <f>IF($B45="","",Data!$F$78)</f>
        <v/>
      </c>
      <c r="G45" s="171" t="str">
        <f>IF($B45="","",1+C45*(1-EXP(D45*('3 INPUT SAP DATA'!K52-13.9)^2))+E45*('3 INPUT SAP DATA'!K52-F45))</f>
        <v/>
      </c>
    </row>
    <row r="46" spans="2:7" ht="19.899999999999999" customHeight="1">
      <c r="B46" s="20" t="str">
        <f>IF('3 INPUT SAP DATA'!H53="","",'3 INPUT SAP DATA'!H53)</f>
        <v/>
      </c>
      <c r="C46" s="25" t="str">
        <f>IF($B46="","",Data!$C$78)</f>
        <v/>
      </c>
      <c r="D46" s="25" t="str">
        <f>IF($B46="","",Data!$D$78)</f>
        <v/>
      </c>
      <c r="E46" s="25" t="str">
        <f>IF($B46="","",Data!$E$78)</f>
        <v/>
      </c>
      <c r="F46" s="25" t="str">
        <f>IF($B46="","",Data!$F$78)</f>
        <v/>
      </c>
      <c r="G46" s="171" t="str">
        <f>IF($B46="","",1+C46*(1-EXP(D46*('3 INPUT SAP DATA'!K53-13.9)^2))+E46*('3 INPUT SAP DATA'!K53-F46))</f>
        <v/>
      </c>
    </row>
    <row r="47" spans="2:7" ht="19.899999999999999" customHeight="1">
      <c r="B47" s="20" t="str">
        <f>IF('3 INPUT SAP DATA'!H54="","",'3 INPUT SAP DATA'!H54)</f>
        <v/>
      </c>
      <c r="C47" s="25" t="str">
        <f>IF($B47="","",Data!$C$78)</f>
        <v/>
      </c>
      <c r="D47" s="25" t="str">
        <f>IF($B47="","",Data!$D$78)</f>
        <v/>
      </c>
      <c r="E47" s="25" t="str">
        <f>IF($B47="","",Data!$E$78)</f>
        <v/>
      </c>
      <c r="F47" s="25" t="str">
        <f>IF($B47="","",Data!$F$78)</f>
        <v/>
      </c>
      <c r="G47" s="171" t="str">
        <f>IF($B47="","",1+C47*(1-EXP(D47*('3 INPUT SAP DATA'!K54-13.9)^2))+E47*('3 INPUT SAP DATA'!K54-F47))</f>
        <v/>
      </c>
    </row>
    <row r="48" spans="2:7" ht="19.899999999999999" customHeight="1">
      <c r="B48" s="20" t="str">
        <f>IF('3 INPUT SAP DATA'!H55="","",'3 INPUT SAP DATA'!H55)</f>
        <v/>
      </c>
      <c r="C48" s="25" t="str">
        <f>IF($B48="","",Data!$C$78)</f>
        <v/>
      </c>
      <c r="D48" s="25" t="str">
        <f>IF($B48="","",Data!$D$78)</f>
        <v/>
      </c>
      <c r="E48" s="25" t="str">
        <f>IF($B48="","",Data!$E$78)</f>
        <v/>
      </c>
      <c r="F48" s="25" t="str">
        <f>IF($B48="","",Data!$F$78)</f>
        <v/>
      </c>
      <c r="G48" s="171" t="str">
        <f>IF($B48="","",1+C48*(1-EXP(D48*('3 INPUT SAP DATA'!K55-13.9)^2))+E48*('3 INPUT SAP DATA'!K55-F48))</f>
        <v/>
      </c>
    </row>
    <row r="49" spans="2:7" ht="19.899999999999999" customHeight="1">
      <c r="B49" s="20" t="str">
        <f>IF('3 INPUT SAP DATA'!H56="","",'3 INPUT SAP DATA'!H56)</f>
        <v/>
      </c>
      <c r="C49" s="25" t="str">
        <f>IF($B49="","",Data!$C$78)</f>
        <v/>
      </c>
      <c r="D49" s="25" t="str">
        <f>IF($B49="","",Data!$D$78)</f>
        <v/>
      </c>
      <c r="E49" s="25" t="str">
        <f>IF($B49="","",Data!$E$78)</f>
        <v/>
      </c>
      <c r="F49" s="25" t="str">
        <f>IF($B49="","",Data!$F$78)</f>
        <v/>
      </c>
      <c r="G49" s="171" t="str">
        <f>IF($B49="","",1+C49*(1-EXP(D49*('3 INPUT SAP DATA'!K56-13.9)^2))+E49*('3 INPUT SAP DATA'!K56-F49))</f>
        <v/>
      </c>
    </row>
    <row r="50" spans="2:7" ht="19.899999999999999" customHeight="1">
      <c r="B50" s="20" t="str">
        <f>IF('3 INPUT SAP DATA'!H57="","",'3 INPUT SAP DATA'!H57)</f>
        <v/>
      </c>
      <c r="C50" s="25" t="str">
        <f>IF($B50="","",Data!$C$78)</f>
        <v/>
      </c>
      <c r="D50" s="25" t="str">
        <f>IF($B50="","",Data!$D$78)</f>
        <v/>
      </c>
      <c r="E50" s="25" t="str">
        <f>IF($B50="","",Data!$E$78)</f>
        <v/>
      </c>
      <c r="F50" s="25" t="str">
        <f>IF($B50="","",Data!$F$78)</f>
        <v/>
      </c>
      <c r="G50" s="171" t="str">
        <f>IF($B50="","",1+C50*(1-EXP(D50*('3 INPUT SAP DATA'!K57-13.9)^2))+E50*('3 INPUT SAP DATA'!K57-F50))</f>
        <v/>
      </c>
    </row>
    <row r="51" spans="2:7" ht="19.899999999999999" customHeight="1">
      <c r="B51" s="20" t="str">
        <f>IF('3 INPUT SAP DATA'!H58="","",'3 INPUT SAP DATA'!H58)</f>
        <v/>
      </c>
      <c r="C51" s="25" t="str">
        <f>IF($B51="","",Data!$C$78)</f>
        <v/>
      </c>
      <c r="D51" s="25" t="str">
        <f>IF($B51="","",Data!$D$78)</f>
        <v/>
      </c>
      <c r="E51" s="25" t="str">
        <f>IF($B51="","",Data!$E$78)</f>
        <v/>
      </c>
      <c r="F51" s="25" t="str">
        <f>IF($B51="","",Data!$F$78)</f>
        <v/>
      </c>
      <c r="G51" s="171" t="str">
        <f>IF($B51="","",1+C51*(1-EXP(D51*('3 INPUT SAP DATA'!K58-13.9)^2))+E51*('3 INPUT SAP DATA'!K58-F51))</f>
        <v/>
      </c>
    </row>
    <row r="52" spans="2:7" ht="19.899999999999999" customHeight="1">
      <c r="B52" s="20" t="str">
        <f>IF('3 INPUT SAP DATA'!H59="","",'3 INPUT SAP DATA'!H59)</f>
        <v/>
      </c>
      <c r="C52" s="25" t="str">
        <f>IF($B52="","",Data!$C$78)</f>
        <v/>
      </c>
      <c r="D52" s="25" t="str">
        <f>IF($B52="","",Data!$D$78)</f>
        <v/>
      </c>
      <c r="E52" s="25" t="str">
        <f>IF($B52="","",Data!$E$78)</f>
        <v/>
      </c>
      <c r="F52" s="25" t="str">
        <f>IF($B52="","",Data!$F$78)</f>
        <v/>
      </c>
      <c r="G52" s="171" t="str">
        <f>IF($B52="","",1+C52*(1-EXP(D52*('3 INPUT SAP DATA'!K59-13.9)^2))+E52*('3 INPUT SAP DATA'!K59-F52))</f>
        <v/>
      </c>
    </row>
    <row r="53" spans="2:7" ht="19.899999999999999" customHeight="1">
      <c r="B53" s="20" t="str">
        <f>IF('3 INPUT SAP DATA'!H60="","",'3 INPUT SAP DATA'!H60)</f>
        <v/>
      </c>
      <c r="C53" s="25" t="str">
        <f>IF($B53="","",Data!$C$78)</f>
        <v/>
      </c>
      <c r="D53" s="25" t="str">
        <f>IF($B53="","",Data!$D$78)</f>
        <v/>
      </c>
      <c r="E53" s="25" t="str">
        <f>IF($B53="","",Data!$E$78)</f>
        <v/>
      </c>
      <c r="F53" s="25" t="str">
        <f>IF($B53="","",Data!$F$78)</f>
        <v/>
      </c>
      <c r="G53" s="171" t="str">
        <f>IF($B53="","",1+C53*(1-EXP(D53*('3 INPUT SAP DATA'!K60-13.9)^2))+E53*('3 INPUT SAP DATA'!K60-F53))</f>
        <v/>
      </c>
    </row>
    <row r="54" spans="2:7" ht="19.899999999999999" customHeight="1">
      <c r="B54" s="20" t="str">
        <f>IF('3 INPUT SAP DATA'!H61="","",'3 INPUT SAP DATA'!H61)</f>
        <v/>
      </c>
      <c r="C54" s="25" t="str">
        <f>IF($B54="","",Data!$C$78)</f>
        <v/>
      </c>
      <c r="D54" s="25" t="str">
        <f>IF($B54="","",Data!$D$78)</f>
        <v/>
      </c>
      <c r="E54" s="25" t="str">
        <f>IF($B54="","",Data!$E$78)</f>
        <v/>
      </c>
      <c r="F54" s="25" t="str">
        <f>IF($B54="","",Data!$F$78)</f>
        <v/>
      </c>
      <c r="G54" s="171" t="str">
        <f>IF($B54="","",1+C54*(1-EXP(D54*('3 INPUT SAP DATA'!K61-13.9)^2))+E54*('3 INPUT SAP DATA'!K61-F54))</f>
        <v/>
      </c>
    </row>
    <row r="55" spans="2:7" ht="19.899999999999999" customHeight="1">
      <c r="B55" s="20" t="str">
        <f>IF('3 INPUT SAP DATA'!H62="","",'3 INPUT SAP DATA'!H62)</f>
        <v/>
      </c>
      <c r="C55" s="25" t="str">
        <f>IF($B55="","",Data!$C$78)</f>
        <v/>
      </c>
      <c r="D55" s="25" t="str">
        <f>IF($B55="","",Data!$D$78)</f>
        <v/>
      </c>
      <c r="E55" s="25" t="str">
        <f>IF($B55="","",Data!$E$78)</f>
        <v/>
      </c>
      <c r="F55" s="25" t="str">
        <f>IF($B55="","",Data!$F$78)</f>
        <v/>
      </c>
      <c r="G55" s="171" t="str">
        <f>IF($B55="","",1+C55*(1-EXP(D55*('3 INPUT SAP DATA'!K62-13.9)^2))+E55*('3 INPUT SAP DATA'!K62-F55))</f>
        <v/>
      </c>
    </row>
    <row r="56" spans="2:7" ht="19.899999999999999" customHeight="1">
      <c r="B56" s="20" t="str">
        <f>IF('3 INPUT SAP DATA'!H63="","",'3 INPUT SAP DATA'!H63)</f>
        <v/>
      </c>
      <c r="C56" s="25" t="str">
        <f>IF($B56="","",Data!$C$78)</f>
        <v/>
      </c>
      <c r="D56" s="25" t="str">
        <f>IF($B56="","",Data!$D$78)</f>
        <v/>
      </c>
      <c r="E56" s="25" t="str">
        <f>IF($B56="","",Data!$E$78)</f>
        <v/>
      </c>
      <c r="F56" s="25" t="str">
        <f>IF($B56="","",Data!$F$78)</f>
        <v/>
      </c>
      <c r="G56" s="171" t="str">
        <f>IF($B56="","",1+C56*(1-EXP(D56*('3 INPUT SAP DATA'!K63-13.9)^2))+E56*('3 INPUT SAP DATA'!K63-F56))</f>
        <v/>
      </c>
    </row>
    <row r="57" spans="2:7" ht="19.899999999999999" customHeight="1">
      <c r="B57" s="20" t="str">
        <f>IF('3 INPUT SAP DATA'!H64="","",'3 INPUT SAP DATA'!H64)</f>
        <v/>
      </c>
      <c r="C57" s="25" t="str">
        <f>IF($B57="","",Data!$C$78)</f>
        <v/>
      </c>
      <c r="D57" s="25" t="str">
        <f>IF($B57="","",Data!$D$78)</f>
        <v/>
      </c>
      <c r="E57" s="25" t="str">
        <f>IF($B57="","",Data!$E$78)</f>
        <v/>
      </c>
      <c r="F57" s="25" t="str">
        <f>IF($B57="","",Data!$F$78)</f>
        <v/>
      </c>
      <c r="G57" s="171" t="str">
        <f>IF($B57="","",1+C57*(1-EXP(D57*('3 INPUT SAP DATA'!K64-13.9)^2))+E57*('3 INPUT SAP DATA'!K64-F57))</f>
        <v/>
      </c>
    </row>
    <row r="58" spans="2:7" ht="19.899999999999999" customHeight="1">
      <c r="B58" s="20" t="str">
        <f>IF('3 INPUT SAP DATA'!H65="","",'3 INPUT SAP DATA'!H65)</f>
        <v/>
      </c>
      <c r="C58" s="25" t="str">
        <f>IF($B58="","",Data!$C$78)</f>
        <v/>
      </c>
      <c r="D58" s="25" t="str">
        <f>IF($B58="","",Data!$D$78)</f>
        <v/>
      </c>
      <c r="E58" s="25" t="str">
        <f>IF($B58="","",Data!$E$78)</f>
        <v/>
      </c>
      <c r="F58" s="25" t="str">
        <f>IF($B58="","",Data!$F$78)</f>
        <v/>
      </c>
      <c r="G58" s="171" t="str">
        <f>IF($B58="","",1+C58*(1-EXP(D58*('3 INPUT SAP DATA'!K65-13.9)^2))+E58*('3 INPUT SAP DATA'!K65-F58))</f>
        <v/>
      </c>
    </row>
    <row r="59" spans="2:7" ht="19.899999999999999" customHeight="1">
      <c r="B59" s="20" t="str">
        <f>IF('3 INPUT SAP DATA'!H66="","",'3 INPUT SAP DATA'!H66)</f>
        <v/>
      </c>
      <c r="C59" s="25" t="str">
        <f>IF($B59="","",Data!$C$78)</f>
        <v/>
      </c>
      <c r="D59" s="25" t="str">
        <f>IF($B59="","",Data!$D$78)</f>
        <v/>
      </c>
      <c r="E59" s="25" t="str">
        <f>IF($B59="","",Data!$E$78)</f>
        <v/>
      </c>
      <c r="F59" s="25" t="str">
        <f>IF($B59="","",Data!$F$78)</f>
        <v/>
      </c>
      <c r="G59" s="171" t="str">
        <f>IF($B59="","",1+C59*(1-EXP(D59*('3 INPUT SAP DATA'!K66-13.9)^2))+E59*('3 INPUT SAP DATA'!K66-F59))</f>
        <v/>
      </c>
    </row>
    <row r="60" spans="2:7" ht="19.899999999999999" customHeight="1">
      <c r="B60" s="20" t="str">
        <f>IF('3 INPUT SAP DATA'!H67="","",'3 INPUT SAP DATA'!H67)</f>
        <v/>
      </c>
      <c r="C60" s="25" t="str">
        <f>IF($B60="","",Data!$C$78)</f>
        <v/>
      </c>
      <c r="D60" s="25" t="str">
        <f>IF($B60="","",Data!$D$78)</f>
        <v/>
      </c>
      <c r="E60" s="25" t="str">
        <f>IF($B60="","",Data!$E$78)</f>
        <v/>
      </c>
      <c r="F60" s="25" t="str">
        <f>IF($B60="","",Data!$F$78)</f>
        <v/>
      </c>
      <c r="G60" s="171" t="str">
        <f>IF($B60="","",1+C60*(1-EXP(D60*('3 INPUT SAP DATA'!K67-13.9)^2))+E60*('3 INPUT SAP DATA'!K67-F60))</f>
        <v/>
      </c>
    </row>
    <row r="61" spans="2:7" ht="19.899999999999999" customHeight="1">
      <c r="B61" s="20" t="str">
        <f>IF('3 INPUT SAP DATA'!H68="","",'3 INPUT SAP DATA'!H68)</f>
        <v/>
      </c>
      <c r="C61" s="25" t="str">
        <f>IF($B61="","",Data!$C$78)</f>
        <v/>
      </c>
      <c r="D61" s="25" t="str">
        <f>IF($B61="","",Data!$D$78)</f>
        <v/>
      </c>
      <c r="E61" s="25" t="str">
        <f>IF($B61="","",Data!$E$78)</f>
        <v/>
      </c>
      <c r="F61" s="25" t="str">
        <f>IF($B61="","",Data!$F$78)</f>
        <v/>
      </c>
      <c r="G61" s="171" t="str">
        <f>IF($B61="","",1+C61*(1-EXP(D61*('3 INPUT SAP DATA'!K68-13.9)^2))+E61*('3 INPUT SAP DATA'!K68-F61))</f>
        <v/>
      </c>
    </row>
    <row r="62" spans="2:7" ht="19.899999999999999" customHeight="1">
      <c r="B62" s="20" t="str">
        <f>IF('3 INPUT SAP DATA'!H69="","",'3 INPUT SAP DATA'!H69)</f>
        <v/>
      </c>
      <c r="C62" s="25" t="str">
        <f>IF($B62="","",Data!$C$78)</f>
        <v/>
      </c>
      <c r="D62" s="25" t="str">
        <f>IF($B62="","",Data!$D$78)</f>
        <v/>
      </c>
      <c r="E62" s="25" t="str">
        <f>IF($B62="","",Data!$E$78)</f>
        <v/>
      </c>
      <c r="F62" s="25" t="str">
        <f>IF($B62="","",Data!$F$78)</f>
        <v/>
      </c>
      <c r="G62" s="171" t="str">
        <f>IF($B62="","",1+C62*(1-EXP(D62*('3 INPUT SAP DATA'!K69-13.9)^2))+E62*('3 INPUT SAP DATA'!K69-F62))</f>
        <v/>
      </c>
    </row>
    <row r="63" spans="2:7" ht="19.899999999999999" customHeight="1">
      <c r="B63" s="20" t="str">
        <f>IF('3 INPUT SAP DATA'!H70="","",'3 INPUT SAP DATA'!H70)</f>
        <v/>
      </c>
      <c r="C63" s="25" t="str">
        <f>IF($B63="","",Data!$C$78)</f>
        <v/>
      </c>
      <c r="D63" s="25" t="str">
        <f>IF($B63="","",Data!$D$78)</f>
        <v/>
      </c>
      <c r="E63" s="25" t="str">
        <f>IF($B63="","",Data!$E$78)</f>
        <v/>
      </c>
      <c r="F63" s="25" t="str">
        <f>IF($B63="","",Data!$F$78)</f>
        <v/>
      </c>
      <c r="G63" s="171" t="str">
        <f>IF($B63="","",1+C63*(1-EXP(D63*('3 INPUT SAP DATA'!K70-13.9)^2))+E63*('3 INPUT SAP DATA'!K70-F63))</f>
        <v/>
      </c>
    </row>
    <row r="64" spans="2:7" ht="19.899999999999999" customHeight="1">
      <c r="B64" s="20" t="str">
        <f>IF('3 INPUT SAP DATA'!H71="","",'3 INPUT SAP DATA'!H71)</f>
        <v/>
      </c>
      <c r="C64" s="25" t="str">
        <f>IF($B64="","",Data!$C$78)</f>
        <v/>
      </c>
      <c r="D64" s="25" t="str">
        <f>IF($B64="","",Data!$D$78)</f>
        <v/>
      </c>
      <c r="E64" s="25" t="str">
        <f>IF($B64="","",Data!$E$78)</f>
        <v/>
      </c>
      <c r="F64" s="25" t="str">
        <f>IF($B64="","",Data!$F$78)</f>
        <v/>
      </c>
      <c r="G64" s="171" t="str">
        <f>IF($B64="","",1+C64*(1-EXP(D64*('3 INPUT SAP DATA'!K71-13.9)^2))+E64*('3 INPUT SAP DATA'!K71-F64))</f>
        <v/>
      </c>
    </row>
    <row r="65" spans="2:7" ht="19.899999999999999" customHeight="1">
      <c r="B65" s="20" t="str">
        <f>IF('3 INPUT SAP DATA'!H72="","",'3 INPUT SAP DATA'!H72)</f>
        <v/>
      </c>
      <c r="C65" s="25" t="str">
        <f>IF($B65="","",Data!$C$78)</f>
        <v/>
      </c>
      <c r="D65" s="25" t="str">
        <f>IF($B65="","",Data!$D$78)</f>
        <v/>
      </c>
      <c r="E65" s="25" t="str">
        <f>IF($B65="","",Data!$E$78)</f>
        <v/>
      </c>
      <c r="F65" s="25" t="str">
        <f>IF($B65="","",Data!$F$78)</f>
        <v/>
      </c>
      <c r="G65" s="171" t="str">
        <f>IF($B65="","",1+C65*(1-EXP(D65*('3 INPUT SAP DATA'!K72-13.9)^2))+E65*('3 INPUT SAP DATA'!K72-F65))</f>
        <v/>
      </c>
    </row>
    <row r="66" spans="2:7" ht="19.899999999999999" customHeight="1">
      <c r="B66" s="20" t="str">
        <f>IF('3 INPUT SAP DATA'!H73="","",'3 INPUT SAP DATA'!H73)</f>
        <v/>
      </c>
      <c r="C66" s="25" t="str">
        <f>IF($B66="","",Data!$C$78)</f>
        <v/>
      </c>
      <c r="D66" s="25" t="str">
        <f>IF($B66="","",Data!$D$78)</f>
        <v/>
      </c>
      <c r="E66" s="25" t="str">
        <f>IF($B66="","",Data!$E$78)</f>
        <v/>
      </c>
      <c r="F66" s="25" t="str">
        <f>IF($B66="","",Data!$F$78)</f>
        <v/>
      </c>
      <c r="G66" s="171" t="str">
        <f>IF($B66="","",1+C66*(1-EXP(D66*('3 INPUT SAP DATA'!K73-13.9)^2))+E66*('3 INPUT SAP DATA'!K73-F66))</f>
        <v/>
      </c>
    </row>
    <row r="67" spans="2:7" ht="19.899999999999999" customHeight="1">
      <c r="B67" s="20" t="str">
        <f>IF('3 INPUT SAP DATA'!H74="","",'3 INPUT SAP DATA'!H74)</f>
        <v/>
      </c>
      <c r="C67" s="25" t="str">
        <f>IF($B67="","",Data!$C$78)</f>
        <v/>
      </c>
      <c r="D67" s="25" t="str">
        <f>IF($B67="","",Data!$D$78)</f>
        <v/>
      </c>
      <c r="E67" s="25" t="str">
        <f>IF($B67="","",Data!$E$78)</f>
        <v/>
      </c>
      <c r="F67" s="25" t="str">
        <f>IF($B67="","",Data!$F$78)</f>
        <v/>
      </c>
      <c r="G67" s="171" t="str">
        <f>IF($B67="","",1+C67*(1-EXP(D67*('3 INPUT SAP DATA'!K74-13.9)^2))+E67*('3 INPUT SAP DATA'!K74-F67))</f>
        <v/>
      </c>
    </row>
    <row r="68" spans="2:7" ht="19.899999999999999" customHeight="1">
      <c r="B68" s="20" t="str">
        <f>IF('3 INPUT SAP DATA'!H75="","",'3 INPUT SAP DATA'!H75)</f>
        <v/>
      </c>
      <c r="C68" s="25" t="str">
        <f>IF($B68="","",Data!$C$78)</f>
        <v/>
      </c>
      <c r="D68" s="25" t="str">
        <f>IF($B68="","",Data!$D$78)</f>
        <v/>
      </c>
      <c r="E68" s="25" t="str">
        <f>IF($B68="","",Data!$E$78)</f>
        <v/>
      </c>
      <c r="F68" s="25" t="str">
        <f>IF($B68="","",Data!$F$78)</f>
        <v/>
      </c>
      <c r="G68" s="171" t="str">
        <f>IF($B68="","",1+C68*(1-EXP(D68*('3 INPUT SAP DATA'!K75-13.9)^2))+E68*('3 INPUT SAP DATA'!K75-F68))</f>
        <v/>
      </c>
    </row>
    <row r="69" spans="2:7" ht="19.899999999999999" customHeight="1">
      <c r="B69" s="20" t="str">
        <f>IF('3 INPUT SAP DATA'!H76="","",'3 INPUT SAP DATA'!H76)</f>
        <v/>
      </c>
      <c r="C69" s="25" t="str">
        <f>IF($B69="","",Data!$C$78)</f>
        <v/>
      </c>
      <c r="D69" s="25" t="str">
        <f>IF($B69="","",Data!$D$78)</f>
        <v/>
      </c>
      <c r="E69" s="25" t="str">
        <f>IF($B69="","",Data!$E$78)</f>
        <v/>
      </c>
      <c r="F69" s="25" t="str">
        <f>IF($B69="","",Data!$F$78)</f>
        <v/>
      </c>
      <c r="G69" s="171" t="str">
        <f>IF($B69="","",1+C69*(1-EXP(D69*('3 INPUT SAP DATA'!K76-13.9)^2))+E69*('3 INPUT SAP DATA'!K76-F69))</f>
        <v/>
      </c>
    </row>
    <row r="70" spans="2:7" ht="19.899999999999999" customHeight="1">
      <c r="B70" s="20" t="str">
        <f>IF('3 INPUT SAP DATA'!H77="","",'3 INPUT SAP DATA'!H77)</f>
        <v/>
      </c>
      <c r="C70" s="25" t="str">
        <f>IF($B70="","",Data!$C$78)</f>
        <v/>
      </c>
      <c r="D70" s="25" t="str">
        <f>IF($B70="","",Data!$D$78)</f>
        <v/>
      </c>
      <c r="E70" s="25" t="str">
        <f>IF($B70="","",Data!$E$78)</f>
        <v/>
      </c>
      <c r="F70" s="25" t="str">
        <f>IF($B70="","",Data!$F$78)</f>
        <v/>
      </c>
      <c r="G70" s="171" t="str">
        <f>IF($B70="","",1+C70*(1-EXP(D70*('3 INPUT SAP DATA'!K77-13.9)^2))+E70*('3 INPUT SAP DATA'!K77-F70))</f>
        <v/>
      </c>
    </row>
    <row r="71" spans="2:7" ht="19.899999999999999" customHeight="1">
      <c r="B71" s="20" t="str">
        <f>IF('3 INPUT SAP DATA'!H78="","",'3 INPUT SAP DATA'!H78)</f>
        <v/>
      </c>
      <c r="C71" s="25" t="str">
        <f>IF($B71="","",Data!$C$78)</f>
        <v/>
      </c>
      <c r="D71" s="25" t="str">
        <f>IF($B71="","",Data!$D$78)</f>
        <v/>
      </c>
      <c r="E71" s="25" t="str">
        <f>IF($B71="","",Data!$E$78)</f>
        <v/>
      </c>
      <c r="F71" s="25" t="str">
        <f>IF($B71="","",Data!$F$78)</f>
        <v/>
      </c>
      <c r="G71" s="171" t="str">
        <f>IF($B71="","",1+C71*(1-EXP(D71*('3 INPUT SAP DATA'!K78-13.9)^2))+E71*('3 INPUT SAP DATA'!K78-F71))</f>
        <v/>
      </c>
    </row>
    <row r="72" spans="2:7" ht="19.899999999999999" customHeight="1">
      <c r="B72" s="20" t="str">
        <f>IF('3 INPUT SAP DATA'!H79="","",'3 INPUT SAP DATA'!H79)</f>
        <v/>
      </c>
      <c r="C72" s="25" t="str">
        <f>IF($B72="","",Data!$C$78)</f>
        <v/>
      </c>
      <c r="D72" s="25" t="str">
        <f>IF($B72="","",Data!$D$78)</f>
        <v/>
      </c>
      <c r="E72" s="25" t="str">
        <f>IF($B72="","",Data!$E$78)</f>
        <v/>
      </c>
      <c r="F72" s="25" t="str">
        <f>IF($B72="","",Data!$F$78)</f>
        <v/>
      </c>
      <c r="G72" s="171" t="str">
        <f>IF($B72="","",1+C72*(1-EXP(D72*('3 INPUT SAP DATA'!K79-13.9)^2))+E72*('3 INPUT SAP DATA'!K79-F72))</f>
        <v/>
      </c>
    </row>
    <row r="73" spans="2:7" ht="19.899999999999999" customHeight="1">
      <c r="B73" s="20" t="str">
        <f>IF('3 INPUT SAP DATA'!H80="","",'3 INPUT SAP DATA'!H80)</f>
        <v/>
      </c>
      <c r="C73" s="25" t="str">
        <f>IF($B73="","",Data!$C$78)</f>
        <v/>
      </c>
      <c r="D73" s="25" t="str">
        <f>IF($B73="","",Data!$D$78)</f>
        <v/>
      </c>
      <c r="E73" s="25" t="str">
        <f>IF($B73="","",Data!$E$78)</f>
        <v/>
      </c>
      <c r="F73" s="25" t="str">
        <f>IF($B73="","",Data!$F$78)</f>
        <v/>
      </c>
      <c r="G73" s="171" t="str">
        <f>IF($B73="","",1+C73*(1-EXP(D73*('3 INPUT SAP DATA'!K80-13.9)^2))+E73*('3 INPUT SAP DATA'!K80-F73))</f>
        <v/>
      </c>
    </row>
    <row r="74" spans="2:7" ht="19.899999999999999" customHeight="1">
      <c r="B74" s="20" t="str">
        <f>IF('3 INPUT SAP DATA'!H81="","",'3 INPUT SAP DATA'!H81)</f>
        <v/>
      </c>
      <c r="C74" s="25" t="str">
        <f>IF($B74="","",Data!$C$78)</f>
        <v/>
      </c>
      <c r="D74" s="25" t="str">
        <f>IF($B74="","",Data!$D$78)</f>
        <v/>
      </c>
      <c r="E74" s="25" t="str">
        <f>IF($B74="","",Data!$E$78)</f>
        <v/>
      </c>
      <c r="F74" s="25" t="str">
        <f>IF($B74="","",Data!$F$78)</f>
        <v/>
      </c>
      <c r="G74" s="171" t="str">
        <f>IF($B74="","",1+C74*(1-EXP(D74*('3 INPUT SAP DATA'!K81-13.9)^2))+E74*('3 INPUT SAP DATA'!K81-F74))</f>
        <v/>
      </c>
    </row>
    <row r="75" spans="2:7" ht="19.899999999999999" customHeight="1">
      <c r="B75" s="20" t="str">
        <f>IF('3 INPUT SAP DATA'!H82="","",'3 INPUT SAP DATA'!H82)</f>
        <v/>
      </c>
      <c r="C75" s="25" t="str">
        <f>IF($B75="","",Data!$C$78)</f>
        <v/>
      </c>
      <c r="D75" s="25" t="str">
        <f>IF($B75="","",Data!$D$78)</f>
        <v/>
      </c>
      <c r="E75" s="25" t="str">
        <f>IF($B75="","",Data!$E$78)</f>
        <v/>
      </c>
      <c r="F75" s="25" t="str">
        <f>IF($B75="","",Data!$F$78)</f>
        <v/>
      </c>
      <c r="G75" s="171" t="str">
        <f>IF($B75="","",1+C75*(1-EXP(D75*('3 INPUT SAP DATA'!K82-13.9)^2))+E75*('3 INPUT SAP DATA'!K82-F75))</f>
        <v/>
      </c>
    </row>
    <row r="76" spans="2:7" ht="19.899999999999999" customHeight="1">
      <c r="B76" s="20" t="str">
        <f>IF('3 INPUT SAP DATA'!H83="","",'3 INPUT SAP DATA'!H83)</f>
        <v/>
      </c>
      <c r="C76" s="25" t="str">
        <f>IF($B76="","",Data!$C$78)</f>
        <v/>
      </c>
      <c r="D76" s="25" t="str">
        <f>IF($B76="","",Data!$D$78)</f>
        <v/>
      </c>
      <c r="E76" s="25" t="str">
        <f>IF($B76="","",Data!$E$78)</f>
        <v/>
      </c>
      <c r="F76" s="25" t="str">
        <f>IF($B76="","",Data!$F$78)</f>
        <v/>
      </c>
      <c r="G76" s="171" t="str">
        <f>IF($B76="","",1+C76*(1-EXP(D76*('3 INPUT SAP DATA'!K83-13.9)^2))+E76*('3 INPUT SAP DATA'!K83-F76))</f>
        <v/>
      </c>
    </row>
    <row r="77" spans="2:7" ht="19.899999999999999" customHeight="1">
      <c r="B77" s="20" t="str">
        <f>IF('3 INPUT SAP DATA'!H84="","",'3 INPUT SAP DATA'!H84)</f>
        <v/>
      </c>
      <c r="C77" s="25" t="str">
        <f>IF($B77="","",Data!$C$78)</f>
        <v/>
      </c>
      <c r="D77" s="25" t="str">
        <f>IF($B77="","",Data!$D$78)</f>
        <v/>
      </c>
      <c r="E77" s="25" t="str">
        <f>IF($B77="","",Data!$E$78)</f>
        <v/>
      </c>
      <c r="F77" s="25" t="str">
        <f>IF($B77="","",Data!$F$78)</f>
        <v/>
      </c>
      <c r="G77" s="171" t="str">
        <f>IF($B77="","",1+C77*(1-EXP(D77*('3 INPUT SAP DATA'!K84-13.9)^2))+E77*('3 INPUT SAP DATA'!K84-F77))</f>
        <v/>
      </c>
    </row>
    <row r="78" spans="2:7" ht="19.899999999999999" customHeight="1">
      <c r="B78" s="20" t="str">
        <f>IF('3 INPUT SAP DATA'!H85="","",'3 INPUT SAP DATA'!H85)</f>
        <v/>
      </c>
      <c r="C78" s="25" t="str">
        <f>IF($B78="","",Data!$C$78)</f>
        <v/>
      </c>
      <c r="D78" s="25" t="str">
        <f>IF($B78="","",Data!$D$78)</f>
        <v/>
      </c>
      <c r="E78" s="25" t="str">
        <f>IF($B78="","",Data!$E$78)</f>
        <v/>
      </c>
      <c r="F78" s="25" t="str">
        <f>IF($B78="","",Data!$F$78)</f>
        <v/>
      </c>
      <c r="G78" s="171" t="str">
        <f>IF($B78="","",1+C78*(1-EXP(D78*('3 INPUT SAP DATA'!K85-13.9)^2))+E78*('3 INPUT SAP DATA'!K85-F78))</f>
        <v/>
      </c>
    </row>
    <row r="79" spans="2:7" ht="19.899999999999999" customHeight="1">
      <c r="B79" s="20" t="str">
        <f>IF('3 INPUT SAP DATA'!H86="","",'3 INPUT SAP DATA'!H86)</f>
        <v/>
      </c>
      <c r="C79" s="25" t="str">
        <f>IF($B79="","",Data!$C$78)</f>
        <v/>
      </c>
      <c r="D79" s="25" t="str">
        <f>IF($B79="","",Data!$D$78)</f>
        <v/>
      </c>
      <c r="E79" s="25" t="str">
        <f>IF($B79="","",Data!$E$78)</f>
        <v/>
      </c>
      <c r="F79" s="25" t="str">
        <f>IF($B79="","",Data!$F$78)</f>
        <v/>
      </c>
      <c r="G79" s="171" t="str">
        <f>IF($B79="","",1+C79*(1-EXP(D79*('3 INPUT SAP DATA'!K86-13.9)^2))+E79*('3 INPUT SAP DATA'!K86-F79))</f>
        <v/>
      </c>
    </row>
    <row r="80" spans="2:7" ht="19.899999999999999" customHeight="1">
      <c r="B80" s="20" t="str">
        <f>IF('3 INPUT SAP DATA'!H87="","",'3 INPUT SAP DATA'!H87)</f>
        <v/>
      </c>
      <c r="C80" s="25" t="str">
        <f>IF($B80="","",Data!$C$78)</f>
        <v/>
      </c>
      <c r="D80" s="25" t="str">
        <f>IF($B80="","",Data!$D$78)</f>
        <v/>
      </c>
      <c r="E80" s="25" t="str">
        <f>IF($B80="","",Data!$E$78)</f>
        <v/>
      </c>
      <c r="F80" s="25" t="str">
        <f>IF($B80="","",Data!$F$78)</f>
        <v/>
      </c>
      <c r="G80" s="171" t="str">
        <f>IF($B80="","",1+C80*(1-EXP(D80*('3 INPUT SAP DATA'!K87-13.9)^2))+E80*('3 INPUT SAP DATA'!K87-F80))</f>
        <v/>
      </c>
    </row>
    <row r="81" spans="2:7" ht="19.899999999999999" customHeight="1">
      <c r="B81" s="20" t="str">
        <f>IF('3 INPUT SAP DATA'!H88="","",'3 INPUT SAP DATA'!H88)</f>
        <v/>
      </c>
      <c r="C81" s="25" t="str">
        <f>IF($B81="","",Data!$C$78)</f>
        <v/>
      </c>
      <c r="D81" s="25" t="str">
        <f>IF($B81="","",Data!$D$78)</f>
        <v/>
      </c>
      <c r="E81" s="25" t="str">
        <f>IF($B81="","",Data!$E$78)</f>
        <v/>
      </c>
      <c r="F81" s="25" t="str">
        <f>IF($B81="","",Data!$F$78)</f>
        <v/>
      </c>
      <c r="G81" s="171" t="str">
        <f>IF($B81="","",1+C81*(1-EXP(D81*('3 INPUT SAP DATA'!K88-13.9)^2))+E81*('3 INPUT SAP DATA'!K88-F81))</f>
        <v/>
      </c>
    </row>
    <row r="82" spans="2:7" ht="19.899999999999999" customHeight="1">
      <c r="B82" s="20" t="str">
        <f>IF('3 INPUT SAP DATA'!H89="","",'3 INPUT SAP DATA'!H89)</f>
        <v/>
      </c>
      <c r="C82" s="25" t="str">
        <f>IF($B82="","",Data!$C$78)</f>
        <v/>
      </c>
      <c r="D82" s="25" t="str">
        <f>IF($B82="","",Data!$D$78)</f>
        <v/>
      </c>
      <c r="E82" s="25" t="str">
        <f>IF($B82="","",Data!$E$78)</f>
        <v/>
      </c>
      <c r="F82" s="25" t="str">
        <f>IF($B82="","",Data!$F$78)</f>
        <v/>
      </c>
      <c r="G82" s="171" t="str">
        <f>IF($B82="","",1+C82*(1-EXP(D82*('3 INPUT SAP DATA'!K89-13.9)^2))+E82*('3 INPUT SAP DATA'!K89-F82))</f>
        <v/>
      </c>
    </row>
    <row r="83" spans="2:7" ht="19.899999999999999" customHeight="1">
      <c r="B83" s="20" t="str">
        <f>IF('3 INPUT SAP DATA'!H90="","",'3 INPUT SAP DATA'!H90)</f>
        <v/>
      </c>
      <c r="C83" s="25" t="str">
        <f>IF($B83="","",Data!$C$78)</f>
        <v/>
      </c>
      <c r="D83" s="25" t="str">
        <f>IF($B83="","",Data!$D$78)</f>
        <v/>
      </c>
      <c r="E83" s="25" t="str">
        <f>IF($B83="","",Data!$E$78)</f>
        <v/>
      </c>
      <c r="F83" s="25" t="str">
        <f>IF($B83="","",Data!$F$78)</f>
        <v/>
      </c>
      <c r="G83" s="171" t="str">
        <f>IF($B83="","",1+C83*(1-EXP(D83*('3 INPUT SAP DATA'!K90-13.9)^2))+E83*('3 INPUT SAP DATA'!K90-F83))</f>
        <v/>
      </c>
    </row>
    <row r="84" spans="2:7" ht="19.899999999999999" customHeight="1">
      <c r="B84" s="20" t="str">
        <f>IF('3 INPUT SAP DATA'!H91="","",'3 INPUT SAP DATA'!H91)</f>
        <v/>
      </c>
      <c r="C84" s="25" t="str">
        <f>IF($B84="","",Data!$C$78)</f>
        <v/>
      </c>
      <c r="D84" s="25" t="str">
        <f>IF($B84="","",Data!$D$78)</f>
        <v/>
      </c>
      <c r="E84" s="25" t="str">
        <f>IF($B84="","",Data!$E$78)</f>
        <v/>
      </c>
      <c r="F84" s="25" t="str">
        <f>IF($B84="","",Data!$F$78)</f>
        <v/>
      </c>
      <c r="G84" s="171" t="str">
        <f>IF($B84="","",1+C84*(1-EXP(D84*('3 INPUT SAP DATA'!K91-13.9)^2))+E84*('3 INPUT SAP DATA'!K91-F84))</f>
        <v/>
      </c>
    </row>
    <row r="85" spans="2:7" ht="19.899999999999999" customHeight="1">
      <c r="B85" s="20" t="str">
        <f>IF('3 INPUT SAP DATA'!H92="","",'3 INPUT SAP DATA'!H92)</f>
        <v/>
      </c>
      <c r="C85" s="25" t="str">
        <f>IF($B85="","",Data!$C$78)</f>
        <v/>
      </c>
      <c r="D85" s="25" t="str">
        <f>IF($B85="","",Data!$D$78)</f>
        <v/>
      </c>
      <c r="E85" s="25" t="str">
        <f>IF($B85="","",Data!$E$78)</f>
        <v/>
      </c>
      <c r="F85" s="25" t="str">
        <f>IF($B85="","",Data!$F$78)</f>
        <v/>
      </c>
      <c r="G85" s="171" t="str">
        <f>IF($B85="","",1+C85*(1-EXP(D85*('3 INPUT SAP DATA'!K92-13.9)^2))+E85*('3 INPUT SAP DATA'!K92-F85))</f>
        <v/>
      </c>
    </row>
    <row r="86" spans="2:7" ht="19.899999999999999" customHeight="1">
      <c r="B86" s="20" t="str">
        <f>IF('3 INPUT SAP DATA'!H93="","",'3 INPUT SAP DATA'!H93)</f>
        <v/>
      </c>
      <c r="C86" s="25" t="str">
        <f>IF($B86="","",Data!$C$78)</f>
        <v/>
      </c>
      <c r="D86" s="25" t="str">
        <f>IF($B86="","",Data!$D$78)</f>
        <v/>
      </c>
      <c r="E86" s="25" t="str">
        <f>IF($B86="","",Data!$E$78)</f>
        <v/>
      </c>
      <c r="F86" s="25" t="str">
        <f>IF($B86="","",Data!$F$78)</f>
        <v/>
      </c>
      <c r="G86" s="171" t="str">
        <f>IF($B86="","",1+C86*(1-EXP(D86*('3 INPUT SAP DATA'!K93-13.9)^2))+E86*('3 INPUT SAP DATA'!K93-F86))</f>
        <v/>
      </c>
    </row>
    <row r="87" spans="2:7" ht="19.899999999999999" customHeight="1">
      <c r="B87" s="20" t="str">
        <f>IF('3 INPUT SAP DATA'!H94="","",'3 INPUT SAP DATA'!H94)</f>
        <v/>
      </c>
      <c r="C87" s="25" t="str">
        <f>IF($B87="","",Data!$C$78)</f>
        <v/>
      </c>
      <c r="D87" s="25" t="str">
        <f>IF($B87="","",Data!$D$78)</f>
        <v/>
      </c>
      <c r="E87" s="25" t="str">
        <f>IF($B87="","",Data!$E$78)</f>
        <v/>
      </c>
      <c r="F87" s="25" t="str">
        <f>IF($B87="","",Data!$F$78)</f>
        <v/>
      </c>
      <c r="G87" s="171" t="str">
        <f>IF($B87="","",1+C87*(1-EXP(D87*('3 INPUT SAP DATA'!K94-13.9)^2))+E87*('3 INPUT SAP DATA'!K94-F87))</f>
        <v/>
      </c>
    </row>
    <row r="88" spans="2:7" ht="19.899999999999999" customHeight="1">
      <c r="B88" s="20" t="str">
        <f>IF('3 INPUT SAP DATA'!H95="","",'3 INPUT SAP DATA'!H95)</f>
        <v/>
      </c>
      <c r="C88" s="25" t="str">
        <f>IF($B88="","",Data!$C$78)</f>
        <v/>
      </c>
      <c r="D88" s="25" t="str">
        <f>IF($B88="","",Data!$D$78)</f>
        <v/>
      </c>
      <c r="E88" s="25" t="str">
        <f>IF($B88="","",Data!$E$78)</f>
        <v/>
      </c>
      <c r="F88" s="25" t="str">
        <f>IF($B88="","",Data!$F$78)</f>
        <v/>
      </c>
      <c r="G88" s="171" t="str">
        <f>IF($B88="","",1+C88*(1-EXP(D88*('3 INPUT SAP DATA'!K95-13.9)^2))+E88*('3 INPUT SAP DATA'!K95-F88))</f>
        <v/>
      </c>
    </row>
    <row r="89" spans="2:7" ht="19.899999999999999" customHeight="1">
      <c r="B89" s="20" t="str">
        <f>IF('3 INPUT SAP DATA'!H96="","",'3 INPUT SAP DATA'!H96)</f>
        <v/>
      </c>
      <c r="C89" s="25" t="str">
        <f>IF($B89="","",Data!$C$78)</f>
        <v/>
      </c>
      <c r="D89" s="25" t="str">
        <f>IF($B89="","",Data!$D$78)</f>
        <v/>
      </c>
      <c r="E89" s="25" t="str">
        <f>IF($B89="","",Data!$E$78)</f>
        <v/>
      </c>
      <c r="F89" s="25" t="str">
        <f>IF($B89="","",Data!$F$78)</f>
        <v/>
      </c>
      <c r="G89" s="171" t="str">
        <f>IF($B89="","",1+C89*(1-EXP(D89*('3 INPUT SAP DATA'!K96-13.9)^2))+E89*('3 INPUT SAP DATA'!K96-F89))</f>
        <v/>
      </c>
    </row>
    <row r="90" spans="2:7" ht="19.899999999999999" customHeight="1">
      <c r="B90" s="20" t="str">
        <f>IF('3 INPUT SAP DATA'!H97="","",'3 INPUT SAP DATA'!H97)</f>
        <v/>
      </c>
      <c r="C90" s="25" t="str">
        <f>IF($B90="","",Data!$C$78)</f>
        <v/>
      </c>
      <c r="D90" s="25" t="str">
        <f>IF($B90="","",Data!$D$78)</f>
        <v/>
      </c>
      <c r="E90" s="25" t="str">
        <f>IF($B90="","",Data!$E$78)</f>
        <v/>
      </c>
      <c r="F90" s="25" t="str">
        <f>IF($B90="","",Data!$F$78)</f>
        <v/>
      </c>
      <c r="G90" s="171" t="str">
        <f>IF($B90="","",1+C90*(1-EXP(D90*('3 INPUT SAP DATA'!K97-13.9)^2))+E90*('3 INPUT SAP DATA'!K97-F90))</f>
        <v/>
      </c>
    </row>
    <row r="91" spans="2:7" ht="19.899999999999999" customHeight="1">
      <c r="B91" s="20" t="str">
        <f>IF('3 INPUT SAP DATA'!H98="","",'3 INPUT SAP DATA'!H98)</f>
        <v/>
      </c>
      <c r="C91" s="25" t="str">
        <f>IF($B91="","",Data!$C$78)</f>
        <v/>
      </c>
      <c r="D91" s="25" t="str">
        <f>IF($B91="","",Data!$D$78)</f>
        <v/>
      </c>
      <c r="E91" s="25" t="str">
        <f>IF($B91="","",Data!$E$78)</f>
        <v/>
      </c>
      <c r="F91" s="25" t="str">
        <f>IF($B91="","",Data!$F$78)</f>
        <v/>
      </c>
      <c r="G91" s="171" t="str">
        <f>IF($B91="","",1+C91*(1-EXP(D91*('3 INPUT SAP DATA'!K98-13.9)^2))+E91*('3 INPUT SAP DATA'!K98-F91))</f>
        <v/>
      </c>
    </row>
    <row r="92" spans="2:7" ht="19.899999999999999" customHeight="1">
      <c r="B92" s="20" t="str">
        <f>IF('3 INPUT SAP DATA'!H99="","",'3 INPUT SAP DATA'!H99)</f>
        <v/>
      </c>
      <c r="C92" s="25" t="str">
        <f>IF($B92="","",Data!$C$78)</f>
        <v/>
      </c>
      <c r="D92" s="25" t="str">
        <f>IF($B92="","",Data!$D$78)</f>
        <v/>
      </c>
      <c r="E92" s="25" t="str">
        <f>IF($B92="","",Data!$E$78)</f>
        <v/>
      </c>
      <c r="F92" s="25" t="str">
        <f>IF($B92="","",Data!$F$78)</f>
        <v/>
      </c>
      <c r="G92" s="171" t="str">
        <f>IF($B92="","",1+C92*(1-EXP(D92*('3 INPUT SAP DATA'!K99-13.9)^2))+E92*('3 INPUT SAP DATA'!K99-F92))</f>
        <v/>
      </c>
    </row>
    <row r="93" spans="2:7" ht="19.899999999999999" customHeight="1">
      <c r="B93" s="20" t="str">
        <f>IF('3 INPUT SAP DATA'!H100="","",'3 INPUT SAP DATA'!H100)</f>
        <v/>
      </c>
      <c r="C93" s="25" t="str">
        <f>IF($B93="","",Data!$C$78)</f>
        <v/>
      </c>
      <c r="D93" s="25" t="str">
        <f>IF($B93="","",Data!$D$78)</f>
        <v/>
      </c>
      <c r="E93" s="25" t="str">
        <f>IF($B93="","",Data!$E$78)</f>
        <v/>
      </c>
      <c r="F93" s="25" t="str">
        <f>IF($B93="","",Data!$F$78)</f>
        <v/>
      </c>
      <c r="G93" s="171" t="str">
        <f>IF($B93="","",1+C93*(1-EXP(D93*('3 INPUT SAP DATA'!K100-13.9)^2))+E93*('3 INPUT SAP DATA'!K100-F93))</f>
        <v/>
      </c>
    </row>
    <row r="94" spans="2:7" ht="19.899999999999999" customHeight="1">
      <c r="B94" s="20" t="str">
        <f>IF('3 INPUT SAP DATA'!H101="","",'3 INPUT SAP DATA'!H101)</f>
        <v/>
      </c>
      <c r="C94" s="25" t="str">
        <f>IF($B94="","",Data!$C$78)</f>
        <v/>
      </c>
      <c r="D94" s="25" t="str">
        <f>IF($B94="","",Data!$D$78)</f>
        <v/>
      </c>
      <c r="E94" s="25" t="str">
        <f>IF($B94="","",Data!$E$78)</f>
        <v/>
      </c>
      <c r="F94" s="25" t="str">
        <f>IF($B94="","",Data!$F$78)</f>
        <v/>
      </c>
      <c r="G94" s="171" t="str">
        <f>IF($B94="","",1+C94*(1-EXP(D94*('3 INPUT SAP DATA'!K101-13.9)^2))+E94*('3 INPUT SAP DATA'!K101-F94))</f>
        <v/>
      </c>
    </row>
    <row r="95" spans="2:7" ht="19.899999999999999" customHeight="1">
      <c r="B95" s="20" t="str">
        <f>IF('3 INPUT SAP DATA'!H102="","",'3 INPUT SAP DATA'!H102)</f>
        <v/>
      </c>
      <c r="C95" s="25" t="str">
        <f>IF($B95="","",Data!$C$78)</f>
        <v/>
      </c>
      <c r="D95" s="25" t="str">
        <f>IF($B95="","",Data!$D$78)</f>
        <v/>
      </c>
      <c r="E95" s="25" t="str">
        <f>IF($B95="","",Data!$E$78)</f>
        <v/>
      </c>
      <c r="F95" s="25" t="str">
        <f>IF($B95="","",Data!$F$78)</f>
        <v/>
      </c>
      <c r="G95" s="171" t="str">
        <f>IF($B95="","",1+C95*(1-EXP(D95*('3 INPUT SAP DATA'!K102-13.9)^2))+E95*('3 INPUT SAP DATA'!K102-F95))</f>
        <v/>
      </c>
    </row>
    <row r="96" spans="2:7" ht="19.899999999999999" customHeight="1">
      <c r="B96" s="20" t="str">
        <f>IF('3 INPUT SAP DATA'!H103="","",'3 INPUT SAP DATA'!H103)</f>
        <v/>
      </c>
      <c r="C96" s="25" t="str">
        <f>IF($B96="","",Data!$C$78)</f>
        <v/>
      </c>
      <c r="D96" s="25" t="str">
        <f>IF($B96="","",Data!$D$78)</f>
        <v/>
      </c>
      <c r="E96" s="25" t="str">
        <f>IF($B96="","",Data!$E$78)</f>
        <v/>
      </c>
      <c r="F96" s="25" t="str">
        <f>IF($B96="","",Data!$F$78)</f>
        <v/>
      </c>
      <c r="G96" s="171" t="str">
        <f>IF($B96="","",1+C96*(1-EXP(D96*('3 INPUT SAP DATA'!K103-13.9)^2))+E96*('3 INPUT SAP DATA'!K103-F96))</f>
        <v/>
      </c>
    </row>
    <row r="97" spans="2:7" ht="19.899999999999999" customHeight="1">
      <c r="B97" s="20" t="str">
        <f>IF('3 INPUT SAP DATA'!H104="","",'3 INPUT SAP DATA'!H104)</f>
        <v/>
      </c>
      <c r="C97" s="25" t="str">
        <f>IF($B97="","",Data!$C$78)</f>
        <v/>
      </c>
      <c r="D97" s="25" t="str">
        <f>IF($B97="","",Data!$D$78)</f>
        <v/>
      </c>
      <c r="E97" s="25" t="str">
        <f>IF($B97="","",Data!$E$78)</f>
        <v/>
      </c>
      <c r="F97" s="25" t="str">
        <f>IF($B97="","",Data!$F$78)</f>
        <v/>
      </c>
      <c r="G97" s="171" t="str">
        <f>IF($B97="","",1+C97*(1-EXP(D97*('3 INPUT SAP DATA'!K104-13.9)^2))+E97*('3 INPUT SAP DATA'!K104-F97))</f>
        <v/>
      </c>
    </row>
    <row r="98" spans="2:7" ht="19.899999999999999" customHeight="1">
      <c r="B98" s="20" t="str">
        <f>IF('3 INPUT SAP DATA'!H105="","",'3 INPUT SAP DATA'!H105)</f>
        <v/>
      </c>
      <c r="C98" s="25" t="str">
        <f>IF($B98="","",Data!$C$78)</f>
        <v/>
      </c>
      <c r="D98" s="25" t="str">
        <f>IF($B98="","",Data!$D$78)</f>
        <v/>
      </c>
      <c r="E98" s="25" t="str">
        <f>IF($B98="","",Data!$E$78)</f>
        <v/>
      </c>
      <c r="F98" s="25" t="str">
        <f>IF($B98="","",Data!$F$78)</f>
        <v/>
      </c>
      <c r="G98" s="171" t="str">
        <f>IF($B98="","",1+C98*(1-EXP(D98*('3 INPUT SAP DATA'!K105-13.9)^2))+E98*('3 INPUT SAP DATA'!K105-F98))</f>
        <v/>
      </c>
    </row>
    <row r="99" spans="2:7" ht="19.899999999999999" customHeight="1">
      <c r="B99" s="20" t="str">
        <f>IF('3 INPUT SAP DATA'!H106="","",'3 INPUT SAP DATA'!H106)</f>
        <v/>
      </c>
      <c r="C99" s="25" t="str">
        <f>IF($B99="","",Data!$C$78)</f>
        <v/>
      </c>
      <c r="D99" s="25" t="str">
        <f>IF($B99="","",Data!$D$78)</f>
        <v/>
      </c>
      <c r="E99" s="25" t="str">
        <f>IF($B99="","",Data!$E$78)</f>
        <v/>
      </c>
      <c r="F99" s="25" t="str">
        <f>IF($B99="","",Data!$F$78)</f>
        <v/>
      </c>
      <c r="G99" s="171" t="str">
        <f>IF($B99="","",1+C99*(1-EXP(D99*('3 INPUT SAP DATA'!K106-13.9)^2))+E99*('3 INPUT SAP DATA'!K106-F99))</f>
        <v/>
      </c>
    </row>
    <row r="100" spans="2:7" ht="19.899999999999999" customHeight="1">
      <c r="B100" s="20" t="str">
        <f>IF('3 INPUT SAP DATA'!H107="","",'3 INPUT SAP DATA'!H107)</f>
        <v/>
      </c>
      <c r="C100" s="25" t="str">
        <f>IF($B100="","",Data!$C$78)</f>
        <v/>
      </c>
      <c r="D100" s="25" t="str">
        <f>IF($B100="","",Data!$D$78)</f>
        <v/>
      </c>
      <c r="E100" s="25" t="str">
        <f>IF($B100="","",Data!$E$78)</f>
        <v/>
      </c>
      <c r="F100" s="25" t="str">
        <f>IF($B100="","",Data!$F$78)</f>
        <v/>
      </c>
      <c r="G100" s="171" t="str">
        <f>IF($B100="","",1+C100*(1-EXP(D100*('3 INPUT SAP DATA'!K107-13.9)^2))+E100*('3 INPUT SAP DATA'!K107-F100))</f>
        <v/>
      </c>
    </row>
    <row r="101" spans="2:7" ht="19.899999999999999" customHeight="1">
      <c r="B101" s="20" t="str">
        <f>IF('3 INPUT SAP DATA'!H108="","",'3 INPUT SAP DATA'!H108)</f>
        <v/>
      </c>
      <c r="C101" s="25" t="str">
        <f>IF($B101="","",Data!$C$78)</f>
        <v/>
      </c>
      <c r="D101" s="25" t="str">
        <f>IF($B101="","",Data!$D$78)</f>
        <v/>
      </c>
      <c r="E101" s="25" t="str">
        <f>IF($B101="","",Data!$E$78)</f>
        <v/>
      </c>
      <c r="F101" s="25" t="str">
        <f>IF($B101="","",Data!$F$78)</f>
        <v/>
      </c>
      <c r="G101" s="171" t="str">
        <f>IF($B101="","",1+C101*(1-EXP(D101*('3 INPUT SAP DATA'!K108-13.9)^2))+E101*('3 INPUT SAP DATA'!K108-F101))</f>
        <v/>
      </c>
    </row>
    <row r="102" spans="2:7" ht="19.899999999999999" customHeight="1">
      <c r="B102" s="20" t="str">
        <f>IF('3 INPUT SAP DATA'!H109="","",'3 INPUT SAP DATA'!H109)</f>
        <v/>
      </c>
      <c r="C102" s="25" t="str">
        <f>IF($B102="","",Data!$C$78)</f>
        <v/>
      </c>
      <c r="D102" s="25" t="str">
        <f>IF($B102="","",Data!$D$78)</f>
        <v/>
      </c>
      <c r="E102" s="25" t="str">
        <f>IF($B102="","",Data!$E$78)</f>
        <v/>
      </c>
      <c r="F102" s="25" t="str">
        <f>IF($B102="","",Data!$F$78)</f>
        <v/>
      </c>
      <c r="G102" s="171" t="str">
        <f>IF($B102="","",1+C102*(1-EXP(D102*('3 INPUT SAP DATA'!K109-13.9)^2))+E102*('3 INPUT SAP DATA'!K109-F102))</f>
        <v/>
      </c>
    </row>
    <row r="103" spans="2:7" ht="19.899999999999999" customHeight="1">
      <c r="B103" s="20" t="str">
        <f>IF('3 INPUT SAP DATA'!H110="","",'3 INPUT SAP DATA'!H110)</f>
        <v/>
      </c>
      <c r="C103" s="25" t="str">
        <f>IF($B103="","",Data!$C$78)</f>
        <v/>
      </c>
      <c r="D103" s="25" t="str">
        <f>IF($B103="","",Data!$D$78)</f>
        <v/>
      </c>
      <c r="E103" s="25" t="str">
        <f>IF($B103="","",Data!$E$78)</f>
        <v/>
      </c>
      <c r="F103" s="25" t="str">
        <f>IF($B103="","",Data!$F$78)</f>
        <v/>
      </c>
      <c r="G103" s="171" t="str">
        <f>IF($B103="","",1+C103*(1-EXP(D103*('3 INPUT SAP DATA'!K110-13.9)^2))+E103*('3 INPUT SAP DATA'!K110-F103))</f>
        <v/>
      </c>
    </row>
    <row r="104" spans="2:7" ht="19.899999999999999" customHeight="1">
      <c r="B104" s="20" t="str">
        <f>IF('3 INPUT SAP DATA'!H111="","",'3 INPUT SAP DATA'!H111)</f>
        <v/>
      </c>
      <c r="C104" s="25" t="str">
        <f>IF($B104="","",Data!$C$78)</f>
        <v/>
      </c>
      <c r="D104" s="25" t="str">
        <f>IF($B104="","",Data!$D$78)</f>
        <v/>
      </c>
      <c r="E104" s="25" t="str">
        <f>IF($B104="","",Data!$E$78)</f>
        <v/>
      </c>
      <c r="F104" s="25" t="str">
        <f>IF($B104="","",Data!$F$78)</f>
        <v/>
      </c>
      <c r="G104" s="171" t="str">
        <f>IF($B104="","",1+C104*(1-EXP(D104*('3 INPUT SAP DATA'!K111-13.9)^2))+E104*('3 INPUT SAP DATA'!K111-F104))</f>
        <v/>
      </c>
    </row>
    <row r="105" spans="2:7" ht="19.899999999999999" customHeight="1">
      <c r="B105" s="20" t="str">
        <f>IF('3 INPUT SAP DATA'!H112="","",'3 INPUT SAP DATA'!H112)</f>
        <v/>
      </c>
      <c r="C105" s="25" t="str">
        <f>IF($B105="","",Data!$C$78)</f>
        <v/>
      </c>
      <c r="D105" s="25" t="str">
        <f>IF($B105="","",Data!$D$78)</f>
        <v/>
      </c>
      <c r="E105" s="25" t="str">
        <f>IF($B105="","",Data!$E$78)</f>
        <v/>
      </c>
      <c r="F105" s="25" t="str">
        <f>IF($B105="","",Data!$F$78)</f>
        <v/>
      </c>
      <c r="G105" s="171" t="str">
        <f>IF($B105="","",1+C105*(1-EXP(D105*('3 INPUT SAP DATA'!K112-13.9)^2))+E105*('3 INPUT SAP DATA'!K112-F105))</f>
        <v/>
      </c>
    </row>
  </sheetData>
  <sheetProtection algorithmName="SHA-512" hashValue="BIhH6ve06kwaqXMZswXUD123O/iu6iLpqH9TF40fy0ohQJSJlsFK5ZeipUB78K+02kI1MxuebwSBf7FBwVYNyg==" saltValue="MGImwAos7r6/CJGZYQdsRg==" spinCount="100000" sheet="1" objects="1" scenarios="1"/>
  <mergeCells count="1">
    <mergeCell ref="C4:G4"/>
  </mergeCells>
  <pageMargins left="0.7" right="0.7" top="0.75" bottom="0.75" header="0.3" footer="0.3"/>
  <pageSetup paperSize="9" orientation="portrait" horizontalDpi="4294967293" verticalDpi="0" r:id="rId1"/>
  <headerFooter>
    <oddHeader>&amp;R&amp;"Calibri"&amp;10&amp;K317100Information Classification: PUBLIC&amp;1#</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643B4-0383-4F99-9693-A093A2031275}">
  <sheetPr codeName="Sheet5">
    <tabColor theme="8" tint="0.79998168889431442"/>
  </sheetPr>
  <dimension ref="B2:BD108"/>
  <sheetViews>
    <sheetView zoomScale="70" zoomScaleNormal="70" workbookViewId="0">
      <selection activeCell="C6" sqref="C6:N6"/>
    </sheetView>
  </sheetViews>
  <sheetFormatPr defaultColWidth="9" defaultRowHeight="11.5"/>
  <cols>
    <col min="1" max="1" width="2.59765625" style="1" customWidth="1"/>
    <col min="2" max="2" width="34.59765625" style="26" customWidth="1"/>
    <col min="3" max="7" width="10.59765625" style="1" customWidth="1"/>
    <col min="8" max="55" width="8.59765625" style="1" customWidth="1"/>
    <col min="56" max="16384" width="9" style="1"/>
  </cols>
  <sheetData>
    <row r="2" spans="2:56" ht="60" customHeight="1">
      <c r="Q2" s="109"/>
      <c r="R2" s="10"/>
    </row>
    <row r="4" spans="2:56" ht="19.899999999999999" customHeight="1">
      <c r="C4" s="310" t="s">
        <v>191</v>
      </c>
      <c r="D4" s="310"/>
      <c r="E4" s="310"/>
      <c r="F4" s="310"/>
      <c r="G4" s="310"/>
      <c r="H4" s="310"/>
      <c r="I4" s="310"/>
      <c r="J4" s="310"/>
      <c r="K4" s="310"/>
      <c r="L4" s="310"/>
      <c r="M4" s="310"/>
      <c r="N4" s="310"/>
      <c r="O4" s="310"/>
      <c r="P4" s="310"/>
      <c r="Q4" s="310"/>
      <c r="R4" s="310"/>
      <c r="S4" s="310"/>
      <c r="T4" s="310"/>
      <c r="U4" s="310"/>
      <c r="V4" s="310"/>
      <c r="W4" s="310"/>
      <c r="X4" s="310"/>
      <c r="Y4" s="310"/>
      <c r="Z4" s="310"/>
      <c r="AA4" s="310"/>
      <c r="AB4" s="310"/>
      <c r="AC4" s="310"/>
      <c r="AD4" s="310"/>
      <c r="AE4" s="310"/>
      <c r="AF4" s="310"/>
      <c r="AG4" s="310"/>
      <c r="AH4" s="310"/>
      <c r="AI4" s="310"/>
      <c r="AJ4" s="310"/>
      <c r="AK4" s="310"/>
      <c r="AL4" s="310"/>
      <c r="AM4" s="310"/>
      <c r="AN4" s="310"/>
      <c r="AO4" s="310"/>
      <c r="AP4" s="310"/>
      <c r="AQ4" s="310"/>
      <c r="AR4" s="310"/>
      <c r="AS4" s="310"/>
      <c r="AT4" s="310"/>
      <c r="AU4" s="310"/>
      <c r="AV4" s="310"/>
      <c r="AW4" s="310"/>
      <c r="AX4" s="310"/>
      <c r="AY4" s="310"/>
      <c r="AZ4" s="310"/>
      <c r="BA4" s="310"/>
      <c r="BB4" s="310"/>
      <c r="BC4" s="310"/>
    </row>
    <row r="5" spans="2:56" s="5" customFormat="1" ht="40.15" customHeight="1">
      <c r="B5" s="29"/>
      <c r="C5" s="38" t="s">
        <v>197</v>
      </c>
      <c r="D5" s="38" t="s">
        <v>198</v>
      </c>
      <c r="E5" s="38" t="s">
        <v>199</v>
      </c>
      <c r="F5" s="38" t="s">
        <v>200</v>
      </c>
      <c r="G5" s="38" t="s">
        <v>201</v>
      </c>
      <c r="H5" s="311" t="s">
        <v>202</v>
      </c>
      <c r="I5" s="311"/>
      <c r="J5" s="311"/>
      <c r="K5" s="311"/>
      <c r="L5" s="311"/>
      <c r="M5" s="311"/>
      <c r="N5" s="311"/>
      <c r="O5" s="311"/>
      <c r="P5" s="311"/>
      <c r="Q5" s="311"/>
      <c r="R5" s="311"/>
      <c r="S5" s="311"/>
      <c r="T5" s="313" t="s">
        <v>203</v>
      </c>
      <c r="U5" s="313"/>
      <c r="V5" s="313"/>
      <c r="W5" s="313"/>
      <c r="X5" s="313"/>
      <c r="Y5" s="313"/>
      <c r="Z5" s="313"/>
      <c r="AA5" s="313"/>
      <c r="AB5" s="313"/>
      <c r="AC5" s="313"/>
      <c r="AD5" s="313"/>
      <c r="AE5" s="313"/>
      <c r="AF5" s="311" t="s">
        <v>204</v>
      </c>
      <c r="AG5" s="311"/>
      <c r="AH5" s="311"/>
      <c r="AI5" s="311"/>
      <c r="AJ5" s="311"/>
      <c r="AK5" s="311"/>
      <c r="AL5" s="311"/>
      <c r="AM5" s="311"/>
      <c r="AN5" s="311"/>
      <c r="AO5" s="311"/>
      <c r="AP5" s="311"/>
      <c r="AQ5" s="311"/>
      <c r="AR5" s="311" t="s">
        <v>205</v>
      </c>
      <c r="AS5" s="311"/>
      <c r="AT5" s="311"/>
      <c r="AU5" s="311"/>
      <c r="AV5" s="311"/>
      <c r="AW5" s="311"/>
      <c r="AX5" s="311"/>
      <c r="AY5" s="311"/>
      <c r="AZ5" s="311"/>
      <c r="BA5" s="311"/>
      <c r="BB5" s="311"/>
      <c r="BC5" s="311"/>
    </row>
    <row r="6" spans="2:56" ht="19.899999999999999" customHeight="1">
      <c r="C6" s="25" t="s">
        <v>206</v>
      </c>
      <c r="D6" s="25" t="s">
        <v>207</v>
      </c>
      <c r="E6" s="25" t="s">
        <v>207</v>
      </c>
      <c r="F6" s="25" t="s">
        <v>208</v>
      </c>
      <c r="G6" s="25" t="s">
        <v>208</v>
      </c>
      <c r="H6" s="312" t="s">
        <v>208</v>
      </c>
      <c r="I6" s="312"/>
      <c r="J6" s="312"/>
      <c r="K6" s="312"/>
      <c r="L6" s="312"/>
      <c r="M6" s="312"/>
      <c r="N6" s="312"/>
      <c r="O6" s="312"/>
      <c r="P6" s="312"/>
      <c r="Q6" s="312"/>
      <c r="R6" s="312"/>
      <c r="S6" s="312"/>
      <c r="T6" s="314" t="s">
        <v>208</v>
      </c>
      <c r="U6" s="314"/>
      <c r="V6" s="314"/>
      <c r="W6" s="314"/>
      <c r="X6" s="314"/>
      <c r="Y6" s="314"/>
      <c r="Z6" s="314"/>
      <c r="AA6" s="314"/>
      <c r="AB6" s="314"/>
      <c r="AC6" s="314"/>
      <c r="AD6" s="314"/>
      <c r="AE6" s="314"/>
      <c r="AF6" s="312" t="s">
        <v>208</v>
      </c>
      <c r="AG6" s="312"/>
      <c r="AH6" s="312"/>
      <c r="AI6" s="312"/>
      <c r="AJ6" s="312"/>
      <c r="AK6" s="312"/>
      <c r="AL6" s="312"/>
      <c r="AM6" s="312"/>
      <c r="AN6" s="312"/>
      <c r="AO6" s="312"/>
      <c r="AP6" s="312"/>
      <c r="AQ6" s="312"/>
      <c r="AR6" s="312" t="s">
        <v>69</v>
      </c>
      <c r="AS6" s="312"/>
      <c r="AT6" s="312"/>
      <c r="AU6" s="312"/>
      <c r="AV6" s="312"/>
      <c r="AW6" s="312"/>
      <c r="AX6" s="312"/>
      <c r="AY6" s="312"/>
      <c r="AZ6" s="312"/>
      <c r="BA6" s="312"/>
      <c r="BB6" s="312"/>
      <c r="BC6" s="312"/>
    </row>
    <row r="7" spans="2:56" ht="19.899999999999999" customHeight="1">
      <c r="C7" s="25"/>
      <c r="D7" s="25"/>
      <c r="E7" s="25"/>
      <c r="F7" s="25"/>
      <c r="G7" s="25"/>
      <c r="H7" s="312" t="s">
        <v>209</v>
      </c>
      <c r="I7" s="312"/>
      <c r="J7" s="312"/>
      <c r="K7" s="312"/>
      <c r="L7" s="312"/>
      <c r="M7" s="312"/>
      <c r="N7" s="312"/>
      <c r="O7" s="312"/>
      <c r="P7" s="312"/>
      <c r="Q7" s="312"/>
      <c r="R7" s="312"/>
      <c r="S7" s="312"/>
      <c r="T7" s="314" t="s">
        <v>210</v>
      </c>
      <c r="U7" s="314"/>
      <c r="V7" s="314"/>
      <c r="W7" s="314"/>
      <c r="X7" s="314"/>
      <c r="Y7" s="314"/>
      <c r="Z7" s="314"/>
      <c r="AA7" s="314"/>
      <c r="AB7" s="314"/>
      <c r="AC7" s="314"/>
      <c r="AD7" s="314"/>
      <c r="AE7" s="314"/>
      <c r="AF7" s="312" t="s">
        <v>211</v>
      </c>
      <c r="AG7" s="312"/>
      <c r="AH7" s="312"/>
      <c r="AI7" s="312"/>
      <c r="AJ7" s="312"/>
      <c r="AK7" s="312"/>
      <c r="AL7" s="312"/>
      <c r="AM7" s="312"/>
      <c r="AN7" s="312"/>
      <c r="AO7" s="312"/>
      <c r="AP7" s="312"/>
      <c r="AQ7" s="312"/>
      <c r="AR7" s="312" t="s">
        <v>212</v>
      </c>
      <c r="AS7" s="312"/>
      <c r="AT7" s="312"/>
      <c r="AU7" s="312"/>
      <c r="AV7" s="312"/>
      <c r="AW7" s="312"/>
      <c r="AX7" s="312"/>
      <c r="AY7" s="312"/>
      <c r="AZ7" s="312"/>
      <c r="BA7" s="312"/>
      <c r="BB7" s="312"/>
      <c r="BC7" s="312"/>
    </row>
    <row r="8" spans="2:56" ht="19.899999999999999" customHeight="1">
      <c r="C8" s="25"/>
      <c r="D8" s="25"/>
      <c r="E8" s="25"/>
      <c r="F8" s="25"/>
      <c r="G8" s="25"/>
      <c r="H8" s="25" t="s">
        <v>95</v>
      </c>
      <c r="I8" s="25" t="s">
        <v>96</v>
      </c>
      <c r="J8" s="25" t="s">
        <v>97</v>
      </c>
      <c r="K8" s="25" t="s">
        <v>98</v>
      </c>
      <c r="L8" s="25" t="s">
        <v>99</v>
      </c>
      <c r="M8" s="25" t="s">
        <v>100</v>
      </c>
      <c r="N8" s="25" t="s">
        <v>101</v>
      </c>
      <c r="O8" s="25" t="s">
        <v>102</v>
      </c>
      <c r="P8" s="25" t="s">
        <v>103</v>
      </c>
      <c r="Q8" s="25" t="s">
        <v>104</v>
      </c>
      <c r="R8" s="25" t="s">
        <v>105</v>
      </c>
      <c r="S8" s="25" t="s">
        <v>106</v>
      </c>
      <c r="T8" s="106" t="s">
        <v>95</v>
      </c>
      <c r="U8" s="106" t="s">
        <v>96</v>
      </c>
      <c r="V8" s="106" t="s">
        <v>97</v>
      </c>
      <c r="W8" s="106" t="s">
        <v>98</v>
      </c>
      <c r="X8" s="106" t="s">
        <v>99</v>
      </c>
      <c r="Y8" s="106" t="s">
        <v>100</v>
      </c>
      <c r="Z8" s="106" t="s">
        <v>101</v>
      </c>
      <c r="AA8" s="106" t="s">
        <v>102</v>
      </c>
      <c r="AB8" s="106" t="s">
        <v>103</v>
      </c>
      <c r="AC8" s="106" t="s">
        <v>104</v>
      </c>
      <c r="AD8" s="106" t="s">
        <v>105</v>
      </c>
      <c r="AE8" s="106" t="s">
        <v>106</v>
      </c>
      <c r="AF8" s="25" t="s">
        <v>95</v>
      </c>
      <c r="AG8" s="25" t="s">
        <v>96</v>
      </c>
      <c r="AH8" s="25" t="s">
        <v>97</v>
      </c>
      <c r="AI8" s="25" t="s">
        <v>98</v>
      </c>
      <c r="AJ8" s="25" t="s">
        <v>99</v>
      </c>
      <c r="AK8" s="25" t="s">
        <v>100</v>
      </c>
      <c r="AL8" s="25" t="s">
        <v>101</v>
      </c>
      <c r="AM8" s="25" t="s">
        <v>102</v>
      </c>
      <c r="AN8" s="25" t="s">
        <v>103</v>
      </c>
      <c r="AO8" s="25" t="s">
        <v>104</v>
      </c>
      <c r="AP8" s="25" t="s">
        <v>105</v>
      </c>
      <c r="AQ8" s="25" t="s">
        <v>106</v>
      </c>
      <c r="AR8" s="25" t="s">
        <v>95</v>
      </c>
      <c r="AS8" s="25" t="s">
        <v>96</v>
      </c>
      <c r="AT8" s="25" t="s">
        <v>97</v>
      </c>
      <c r="AU8" s="25" t="s">
        <v>98</v>
      </c>
      <c r="AV8" s="25" t="s">
        <v>99</v>
      </c>
      <c r="AW8" s="25" t="s">
        <v>100</v>
      </c>
      <c r="AX8" s="25" t="s">
        <v>101</v>
      </c>
      <c r="AY8" s="25" t="s">
        <v>102</v>
      </c>
      <c r="AZ8" s="25" t="s">
        <v>103</v>
      </c>
      <c r="BA8" s="25" t="s">
        <v>104</v>
      </c>
      <c r="BB8" s="25" t="s">
        <v>105</v>
      </c>
      <c r="BC8" s="25" t="s">
        <v>106</v>
      </c>
    </row>
    <row r="9" spans="2:56" s="3" customFormat="1" ht="19.899999999999999" customHeight="1">
      <c r="B9" s="16" t="str">
        <f>IF('3 INPUT SAP DATA'!H13="","",'3 INPUT SAP DATA'!H13)</f>
        <v>EXAMPLE - Semi Detached House</v>
      </c>
      <c r="C9" s="172">
        <f>IF($B9="","",'3 INPUT SAP DATA'!O13*('3 INPUT SAP DATA'!P13+'3 INPUT SAP DATA'!Q13))</f>
        <v>231.98</v>
      </c>
      <c r="D9" s="172">
        <f>IF($B9="","",'3 INPUT SAP DATA'!K13*(1-Data!$B$156)*2.5)</f>
        <v>214.36</v>
      </c>
      <c r="E9" s="24">
        <f>IF($B9="","",('3 INPUT SAP DATA'!L13-(('3 INPUT SAP DATA'!J13-1)*('3 INPUT SAP DATA'!K13/'3 INPUT SAP DATA'!J13)*Data!$B$157))*(1-Data!$B$156))</f>
        <v>203.642</v>
      </c>
      <c r="F9" s="171">
        <f>IF($B9="","",C9/E9)</f>
        <v>1.1391559697901219</v>
      </c>
      <c r="G9" s="171">
        <f>IF($B9="","",E9/D9*F9*HLOOKUP('3 INPUT SAP DATA'!M13,Data!$C$82:$E$83,2,FALSE)/(1+15/HLOOKUP('3 INPUT SAP DATA'!M13,Data!$C$82:$E$83,2,FALSE)*(0/F9)^2))</f>
        <v>7.5753871991043109E-2</v>
      </c>
      <c r="H9" s="173">
        <f>IF($B9="", "", (INDEX(SAP10TableU2, MATCH('3 INPUT SAP DATA'!$C$6, Data!$C$51:$C$72, 0), MATCH(H$8, Data!$D$50:$O$50, 0)) / VLOOKUP('3 INPUT SAP DATA'!$C$6, Data!$C$50:$P$72, 13, FALSE)) * $G9)</f>
        <v>7.7037835923094683E-2</v>
      </c>
      <c r="I9" s="173">
        <f>IF($B9="", "", (INDEX(SAP10TableU2, MATCH('3 INPUT SAP DATA'!$C$6, Data!$C$51:$C$72, 0), MATCH(I$8, Data!$D$50:$O$50, 0)) / VLOOKUP('3 INPUT SAP DATA'!$C$6, Data!$C$50:$P$72, 13, FALSE)) * $G9)</f>
        <v>7.1901980194888374E-2</v>
      </c>
      <c r="J9" s="173">
        <f>IF($B9="", "", (INDEX(SAP10TableU2, MATCH('3 INPUT SAP DATA'!$C$6, Data!$C$51:$C$72, 0), MATCH(J$8, Data!$D$50:$O$50, 0)) / VLOOKUP('3 INPUT SAP DATA'!$C$6, Data!$C$50:$P$72, 13, FALSE)) * $G9)</f>
        <v>7.1901980194888374E-2</v>
      </c>
      <c r="K9" s="173">
        <f>IF($B9="", "", (INDEX(SAP10TableU2, MATCH('3 INPUT SAP DATA'!$C$6, Data!$C$51:$C$72, 0), MATCH(K$8, Data!$D$50:$O$50, 0)) / VLOOKUP('3 INPUT SAP DATA'!$C$6, Data!$C$50:$P$72, 13, FALSE)) * $G9)</f>
        <v>6.4198196602578902E-2</v>
      </c>
      <c r="L9" s="173">
        <f>IF($B9="", "", (INDEX(SAP10TableU2, MATCH('3 INPUT SAP DATA'!$C$6, Data!$C$51:$C$72, 0), MATCH(L$8, Data!$D$50:$O$50, 0)) / VLOOKUP('3 INPUT SAP DATA'!$C$6, Data!$C$50:$P$72, 13, FALSE)) * $G9)</f>
        <v>6.4198196602578902E-2</v>
      </c>
      <c r="M9" s="173">
        <f>IF($B9="", "", (INDEX(SAP10TableU2, MATCH('3 INPUT SAP DATA'!$C$6, Data!$C$51:$C$72, 0), MATCH(M$8, Data!$D$50:$O$50, 0)) / VLOOKUP('3 INPUT SAP DATA'!$C$6, Data!$C$50:$P$72, 13, FALSE)) * $G9)</f>
        <v>5.6494413010269438E-2</v>
      </c>
      <c r="N9" s="173">
        <f>IF($B9="", "", (INDEX(SAP10TableU2, MATCH('3 INPUT SAP DATA'!$C$6, Data!$C$51:$C$72, 0), MATCH(N$8, Data!$D$50:$O$50, 0)) / VLOOKUP('3 INPUT SAP DATA'!$C$6, Data!$C$50:$P$72, 13, FALSE)) * $G9)</f>
        <v>5.6494413010269438E-2</v>
      </c>
      <c r="O9" s="173">
        <f>IF($B9="", "", (INDEX(SAP10TableU2, MATCH('3 INPUT SAP DATA'!$C$6, Data!$C$51:$C$72, 0), MATCH(O$8, Data!$D$50:$O$50, 0)) / VLOOKUP('3 INPUT SAP DATA'!$C$6, Data!$C$50:$P$72, 13, FALSE)) * $G9)</f>
        <v>5.5210449078217858E-2</v>
      </c>
      <c r="P9" s="173">
        <f>IF($B9="", "", (INDEX(SAP10TableU2, MATCH('3 INPUT SAP DATA'!$C$6, Data!$C$51:$C$72, 0), MATCH(P$8, Data!$D$50:$O$50, 0)) / VLOOKUP('3 INPUT SAP DATA'!$C$6, Data!$C$50:$P$72, 13, FALSE)) * $G9)</f>
        <v>6.0346304806424174E-2</v>
      </c>
      <c r="Q9" s="173">
        <f>IF($B9="", "", (INDEX(SAP10TableU2, MATCH('3 INPUT SAP DATA'!$C$6, Data!$C$51:$C$72, 0), MATCH(Q$8, Data!$D$50:$O$50, 0)) / VLOOKUP('3 INPUT SAP DATA'!$C$6, Data!$C$50:$P$72, 13, FALSE)) * $G9)</f>
        <v>6.9334052330785212E-2</v>
      </c>
      <c r="R9" s="173">
        <f>IF($B9="", "", (INDEX(SAP10TableU2, MATCH('3 INPUT SAP DATA'!$C$6, Data!$C$51:$C$72, 0), MATCH(R$8, Data!$D$50:$O$50, 0)) / VLOOKUP('3 INPUT SAP DATA'!$C$6, Data!$C$50:$P$72, 13, FALSE)) * $G9)</f>
        <v>7.06180162628368E-2</v>
      </c>
      <c r="S9" s="173">
        <f>IF($B9="", "", (INDEX(SAP10TableU2, MATCH('3 INPUT SAP DATA'!$C$6, Data!$C$51:$C$72, 0), MATCH(S$8, Data!$D$50:$O$50, 0)) / VLOOKUP('3 INPUT SAP DATA'!$C$6, Data!$C$50:$P$72, 13, FALSE)) * $G9)</f>
        <v>7.5753871991043109E-2</v>
      </c>
      <c r="T9" s="173">
        <f>IF($B9="","",((MAX(0.3*'3 INPUT SAP DATA'!$K13,VLOOKUP('3 INPUT SAP DATA'!$I13,Data!$C$87:$D$96,2,FALSE))*3.6)/$D9)*(1-'3 INPUT SAP DATA'!$S13))</f>
        <v>0.10828885986191451</v>
      </c>
      <c r="U9" s="173">
        <f>IF($B9="","",((MAX(0.3*'3 INPUT SAP DATA'!$K13,VLOOKUP('3 INPUT SAP DATA'!$I13,Data!$C$87:$D$96,2,FALSE))*3.6)/$D9)*(1-'3 INPUT SAP DATA'!$S13))</f>
        <v>0.10828885986191451</v>
      </c>
      <c r="V9" s="173">
        <f>IF($B9="","",((MAX(0.3*'3 INPUT SAP DATA'!$K13,VLOOKUP('3 INPUT SAP DATA'!$I13,Data!$C$87:$D$96,2,FALSE))*3.6)/$D9)*(1-'3 INPUT SAP DATA'!$S13))</f>
        <v>0.10828885986191451</v>
      </c>
      <c r="W9" s="173">
        <f>IF($B9="","",((MAX(0.3*'3 INPUT SAP DATA'!$K13,VLOOKUP('3 INPUT SAP DATA'!$I13,Data!$C$87:$D$96,2,FALSE))*3.6)/$D9)*(1-'3 INPUT SAP DATA'!$S13))</f>
        <v>0.10828885986191451</v>
      </c>
      <c r="X9" s="173">
        <f>IF($B9="","",((MAX(0.3*'3 INPUT SAP DATA'!$K13,VLOOKUP('3 INPUT SAP DATA'!$I13,Data!$C$87:$D$96,2,FALSE))*3.6)/$D9)*(1-'3 INPUT SAP DATA'!$S13))</f>
        <v>0.10828885986191451</v>
      </c>
      <c r="Y9" s="173">
        <f>IF($B9="","",((MAX(0.3*'3 INPUT SAP DATA'!$K13,VLOOKUP('3 INPUT SAP DATA'!$I13,Data!$C$87:$D$96,2,FALSE))*3.6)/$D9)*(1-'3 INPUT SAP DATA'!$S13))</f>
        <v>0.10828885986191451</v>
      </c>
      <c r="Z9" s="173">
        <f>IF($B9="","",((MAX(0.3*'3 INPUT SAP DATA'!$K13,VLOOKUP('3 INPUT SAP DATA'!$I13,Data!$C$87:$D$96,2,FALSE))*3.6)/$D9)*(1-'3 INPUT SAP DATA'!$S13))</f>
        <v>0.10828885986191451</v>
      </c>
      <c r="AA9" s="173">
        <f>IF($B9="","",((MAX(0.3*'3 INPUT SAP DATA'!$K13,VLOOKUP('3 INPUT SAP DATA'!$I13,Data!$C$87:$D$96,2,FALSE))*3.6)/$D9)*(1-'3 INPUT SAP DATA'!$S13))</f>
        <v>0.10828885986191451</v>
      </c>
      <c r="AB9" s="173">
        <f>IF($B9="","",((MAX(0.3*'3 INPUT SAP DATA'!$K13,VLOOKUP('3 INPUT SAP DATA'!$I13,Data!$C$87:$D$96,2,FALSE))*3.6)/$D9)*(1-'3 INPUT SAP DATA'!$S13))</f>
        <v>0.10828885986191451</v>
      </c>
      <c r="AC9" s="173">
        <f>IF($B9="","",((MAX(0.3*'3 INPUT SAP DATA'!$K13,VLOOKUP('3 INPUT SAP DATA'!$I13,Data!$C$87:$D$96,2,FALSE))*3.6)/$D9)*(1-'3 INPUT SAP DATA'!$S13))</f>
        <v>0.10828885986191451</v>
      </c>
      <c r="AD9" s="173">
        <f>IF($B9="","",((MAX(0.3*'3 INPUT SAP DATA'!$K13,VLOOKUP('3 INPUT SAP DATA'!$I13,Data!$C$87:$D$96,2,FALSE))*3.6)/$D9)*(1-'3 INPUT SAP DATA'!$S13))</f>
        <v>0.10828885986191451</v>
      </c>
      <c r="AE9" s="173">
        <f>IF($B9="","",((MAX(0.3*'3 INPUT SAP DATA'!$K13,VLOOKUP('3 INPUT SAP DATA'!$I13,Data!$C$87:$D$96,2,FALSE))*3.6)/$D9)*(1-'3 INPUT SAP DATA'!$S13))</f>
        <v>0.10828885986191451</v>
      </c>
      <c r="AF9" s="171">
        <f>IF($B9="","",T9+H9)</f>
        <v>0.18532669578500921</v>
      </c>
      <c r="AG9" s="171">
        <f t="shared" ref="AG9:AQ9" si="0">IF($B9="","",U9+I9)</f>
        <v>0.18019084005680289</v>
      </c>
      <c r="AH9" s="171">
        <f t="shared" si="0"/>
        <v>0.18019084005680289</v>
      </c>
      <c r="AI9" s="171">
        <f t="shared" si="0"/>
        <v>0.17248705646449342</v>
      </c>
      <c r="AJ9" s="171">
        <f t="shared" si="0"/>
        <v>0.17248705646449342</v>
      </c>
      <c r="AK9" s="171">
        <f t="shared" si="0"/>
        <v>0.16478327287218394</v>
      </c>
      <c r="AL9" s="171">
        <f t="shared" si="0"/>
        <v>0.16478327287218394</v>
      </c>
      <c r="AM9" s="171">
        <f t="shared" si="0"/>
        <v>0.16349930894013237</v>
      </c>
      <c r="AN9" s="171">
        <f t="shared" si="0"/>
        <v>0.16863516466833869</v>
      </c>
      <c r="AO9" s="171">
        <f t="shared" si="0"/>
        <v>0.17762291219269971</v>
      </c>
      <c r="AP9" s="171">
        <f t="shared" si="0"/>
        <v>0.17890687612475131</v>
      </c>
      <c r="AQ9" s="171">
        <f t="shared" si="0"/>
        <v>0.18404273185295761</v>
      </c>
      <c r="AR9" s="24">
        <f t="shared" ref="AR9:AR40" si="1">IF($B9="","",0.33*AF9*$D9)</f>
        <v>13.109788067796611</v>
      </c>
      <c r="AS9" s="24">
        <f t="shared" ref="AS9:AS40" si="2">IF($B9="","",0.33*AG9*$D9)</f>
        <v>12.746483796610169</v>
      </c>
      <c r="AT9" s="24">
        <f t="shared" ref="AT9:AT40" si="3">IF($B9="","",0.33*AH9*$D9)</f>
        <v>12.746483796610169</v>
      </c>
      <c r="AU9" s="24">
        <f t="shared" ref="AU9:AU40" si="4">IF($B9="","",0.33*AI9*$D9)</f>
        <v>12.20152738983051</v>
      </c>
      <c r="AV9" s="24">
        <f t="shared" ref="AV9:AV40" si="5">IF($B9="","",0.33*AJ9*$D9)</f>
        <v>12.20152738983051</v>
      </c>
      <c r="AW9" s="24">
        <f t="shared" ref="AW9:AW40" si="6">IF($B9="","",0.33*AK9*$D9)</f>
        <v>11.656570983050846</v>
      </c>
      <c r="AX9" s="24">
        <f t="shared" ref="AX9:AX40" si="7">IF($B9="","",0.33*AL9*$D9)</f>
        <v>11.656570983050846</v>
      </c>
      <c r="AY9" s="24">
        <f t="shared" ref="AY9:AY40" si="8">IF($B9="","",0.33*AM9*$D9)</f>
        <v>11.565744915254237</v>
      </c>
      <c r="AZ9" s="24">
        <f t="shared" ref="AZ9:AZ40" si="9">IF($B9="","",0.33*AN9*$D9)</f>
        <v>11.929049186440679</v>
      </c>
      <c r="BA9" s="24">
        <f t="shared" ref="BA9:BA40" si="10">IF($B9="","",0.33*AO9*$D9)</f>
        <v>12.564831661016948</v>
      </c>
      <c r="BB9" s="24">
        <f t="shared" ref="BB9:BB40" si="11">IF($B9="","",0.33*AP9*$D9)</f>
        <v>12.655657728813559</v>
      </c>
      <c r="BC9" s="24">
        <f t="shared" ref="BC9:BC40" si="12">IF($B9="","",0.33*AQ9*$D9)</f>
        <v>13.018961999999998</v>
      </c>
      <c r="BD9" s="87"/>
    </row>
    <row r="10" spans="2:56" s="3" customFormat="1" ht="19.899999999999999" customHeight="1">
      <c r="B10" s="16" t="str">
        <f>IF('3 INPUT SAP DATA'!H14="","",'3 INPUT SAP DATA'!H14)</f>
        <v/>
      </c>
      <c r="C10" s="172" t="str">
        <f>IF($B10="","",'3 INPUT SAP DATA'!O14*('3 INPUT SAP DATA'!P14+'3 INPUT SAP DATA'!Q14))</f>
        <v/>
      </c>
      <c r="D10" s="172" t="str">
        <f>IF($B10="","",'3 INPUT SAP DATA'!K14*(1-Data!$B$156)*2.5)</f>
        <v/>
      </c>
      <c r="E10" s="24" t="str">
        <f>IF($B10="","",('3 INPUT SAP DATA'!L14-(('3 INPUT SAP DATA'!J14-1)*('3 INPUT SAP DATA'!K14/'3 INPUT SAP DATA'!J14)*Data!$B$157))*(1-Data!$B$156))</f>
        <v/>
      </c>
      <c r="F10" s="171" t="str">
        <f t="shared" ref="F10:F73" si="13">IF($B10="","",C10/E10)</f>
        <v/>
      </c>
      <c r="G10" s="171" t="str">
        <f>IF($B10="","",E10/D10*F10*HLOOKUP('3 INPUT SAP DATA'!M14,Data!$C$82:$E$83,2,FALSE)/(1+15/HLOOKUP('3 INPUT SAP DATA'!M14,Data!$C$82:$E$83,2,FALSE)*(0/F10)^2))</f>
        <v/>
      </c>
      <c r="H10" s="173" t="str">
        <f>IF($B10="", "", (INDEX(SAP10TableU2, MATCH('3 INPUT SAP DATA'!$C$6, Data!$C$51:$C$72, 0), MATCH(H$8, Data!$D$50:$O$50, 0)) / VLOOKUP('3 INPUT SAP DATA'!$C$6, Data!$C$50:$P$72, 13, FALSE)) * $G10)</f>
        <v/>
      </c>
      <c r="I10" s="173" t="str">
        <f>IF($B10="", "", (INDEX(SAP10TableU2, MATCH('3 INPUT SAP DATA'!$C$6, Data!$C$51:$C$72, 0), MATCH(I$8, Data!$D$50:$O$50, 0)) / VLOOKUP('3 INPUT SAP DATA'!$C$6, Data!$C$50:$P$72, 13, FALSE)) * $G10)</f>
        <v/>
      </c>
      <c r="J10" s="173" t="str">
        <f>IF($B10="", "", (INDEX(SAP10TableU2, MATCH('3 INPUT SAP DATA'!$C$6, Data!$C$51:$C$72, 0), MATCH(J$8, Data!$D$50:$O$50, 0)) / VLOOKUP('3 INPUT SAP DATA'!$C$6, Data!$C$50:$P$72, 13, FALSE)) * $G10)</f>
        <v/>
      </c>
      <c r="K10" s="173" t="str">
        <f>IF($B10="", "", (INDEX(SAP10TableU2, MATCH('3 INPUT SAP DATA'!$C$6, Data!$C$51:$C$72, 0), MATCH(K$8, Data!$D$50:$O$50, 0)) / VLOOKUP('3 INPUT SAP DATA'!$C$6, Data!$C$50:$P$72, 13, FALSE)) * $G10)</f>
        <v/>
      </c>
      <c r="L10" s="173" t="str">
        <f>IF($B10="", "", (INDEX(SAP10TableU2, MATCH('3 INPUT SAP DATA'!$C$6, Data!$C$51:$C$72, 0), MATCH(L$8, Data!$D$50:$O$50, 0)) / VLOOKUP('3 INPUT SAP DATA'!$C$6, Data!$C$50:$P$72, 13, FALSE)) * $G10)</f>
        <v/>
      </c>
      <c r="M10" s="173" t="str">
        <f>IF($B10="", "", (INDEX(SAP10TableU2, MATCH('3 INPUT SAP DATA'!$C$6, Data!$C$51:$C$72, 0), MATCH(M$8, Data!$D$50:$O$50, 0)) / VLOOKUP('3 INPUT SAP DATA'!$C$6, Data!$C$50:$P$72, 13, FALSE)) * $G10)</f>
        <v/>
      </c>
      <c r="N10" s="173" t="str">
        <f>IF($B10="", "", (INDEX(SAP10TableU2, MATCH('3 INPUT SAP DATA'!$C$6, Data!$C$51:$C$72, 0), MATCH(N$8, Data!$D$50:$O$50, 0)) / VLOOKUP('3 INPUT SAP DATA'!$C$6, Data!$C$50:$P$72, 13, FALSE)) * $G10)</f>
        <v/>
      </c>
      <c r="O10" s="173" t="str">
        <f>IF($B10="", "", (INDEX(SAP10TableU2, MATCH('3 INPUT SAP DATA'!$C$6, Data!$C$51:$C$72, 0), MATCH(O$8, Data!$D$50:$O$50, 0)) / VLOOKUP('3 INPUT SAP DATA'!$C$6, Data!$C$50:$P$72, 13, FALSE)) * $G10)</f>
        <v/>
      </c>
      <c r="P10" s="173" t="str">
        <f>IF($B10="", "", (INDEX(SAP10TableU2, MATCH('3 INPUT SAP DATA'!$C$6, Data!$C$51:$C$72, 0), MATCH(P$8, Data!$D$50:$O$50, 0)) / VLOOKUP('3 INPUT SAP DATA'!$C$6, Data!$C$50:$P$72, 13, FALSE)) * $G10)</f>
        <v/>
      </c>
      <c r="Q10" s="173" t="str">
        <f>IF($B10="", "", (INDEX(SAP10TableU2, MATCH('3 INPUT SAP DATA'!$C$6, Data!$C$51:$C$72, 0), MATCH(Q$8, Data!$D$50:$O$50, 0)) / VLOOKUP('3 INPUT SAP DATA'!$C$6, Data!$C$50:$P$72, 13, FALSE)) * $G10)</f>
        <v/>
      </c>
      <c r="R10" s="173" t="str">
        <f>IF($B10="", "", (INDEX(SAP10TableU2, MATCH('3 INPUT SAP DATA'!$C$6, Data!$C$51:$C$72, 0), MATCH(R$8, Data!$D$50:$O$50, 0)) / VLOOKUP('3 INPUT SAP DATA'!$C$6, Data!$C$50:$P$72, 13, FALSE)) * $G10)</f>
        <v/>
      </c>
      <c r="S10" s="173" t="str">
        <f>IF($B10="", "", (INDEX(SAP10TableU2, MATCH('3 INPUT SAP DATA'!$C$6, Data!$C$51:$C$72, 0), MATCH(S$8, Data!$D$50:$O$50, 0)) / VLOOKUP('3 INPUT SAP DATA'!$C$6, Data!$C$50:$P$72, 13, FALSE)) * $G10)</f>
        <v/>
      </c>
      <c r="T10" s="173" t="str">
        <f>IF($B10="","",((MAX(0.3*'3 INPUT SAP DATA'!$K14,VLOOKUP('3 INPUT SAP DATA'!$I14,Data!$C$87:$D$96,2,FALSE))*3.6)/$D10)*(1-'3 INPUT SAP DATA'!$S14))</f>
        <v/>
      </c>
      <c r="U10" s="173" t="str">
        <f>IF($B10="","",((MAX(0.3*'3 INPUT SAP DATA'!$K14,VLOOKUP('3 INPUT SAP DATA'!$I14,Data!$C$87:$D$96,2,FALSE))*3.6)/$D10)*(1-'3 INPUT SAP DATA'!$S14))</f>
        <v/>
      </c>
      <c r="V10" s="173" t="str">
        <f>IF($B10="","",((MAX(0.3*'3 INPUT SAP DATA'!$K14,VLOOKUP('3 INPUT SAP DATA'!$I14,Data!$C$87:$D$96,2,FALSE))*3.6)/$D10)*(1-'3 INPUT SAP DATA'!$S14))</f>
        <v/>
      </c>
      <c r="W10" s="173" t="str">
        <f>IF($B10="","",((MAX(0.3*'3 INPUT SAP DATA'!$K14,VLOOKUP('3 INPUT SAP DATA'!$I14,Data!$C$87:$D$96,2,FALSE))*3.6)/$D10)*(1-'3 INPUT SAP DATA'!$S14))</f>
        <v/>
      </c>
      <c r="X10" s="173" t="str">
        <f>IF($B10="","",((MAX(0.3*'3 INPUT SAP DATA'!$K14,VLOOKUP('3 INPUT SAP DATA'!$I14,Data!$C$87:$D$96,2,FALSE))*3.6)/$D10)*(1-'3 INPUT SAP DATA'!$S14))</f>
        <v/>
      </c>
      <c r="Y10" s="173" t="str">
        <f>IF($B10="","",((MAX(0.3*'3 INPUT SAP DATA'!$K14,VLOOKUP('3 INPUT SAP DATA'!$I14,Data!$C$87:$D$96,2,FALSE))*3.6)/$D10)*(1-'3 INPUT SAP DATA'!$S14))</f>
        <v/>
      </c>
      <c r="Z10" s="173" t="str">
        <f>IF($B10="","",((MAX(0.3*'3 INPUT SAP DATA'!$K14,VLOOKUP('3 INPUT SAP DATA'!$I14,Data!$C$87:$D$96,2,FALSE))*3.6)/$D10)*(1-'3 INPUT SAP DATA'!$S14))</f>
        <v/>
      </c>
      <c r="AA10" s="173" t="str">
        <f>IF($B10="","",((MAX(0.3*'3 INPUT SAP DATA'!$K14,VLOOKUP('3 INPUT SAP DATA'!$I14,Data!$C$87:$D$96,2,FALSE))*3.6)/$D10)*(1-'3 INPUT SAP DATA'!$S14))</f>
        <v/>
      </c>
      <c r="AB10" s="173" t="str">
        <f>IF($B10="","",((MAX(0.3*'3 INPUT SAP DATA'!$K14,VLOOKUP('3 INPUT SAP DATA'!$I14,Data!$C$87:$D$96,2,FALSE))*3.6)/$D10)*(1-'3 INPUT SAP DATA'!$S14))</f>
        <v/>
      </c>
      <c r="AC10" s="173" t="str">
        <f>IF($B10="","",((MAX(0.3*'3 INPUT SAP DATA'!$K14,VLOOKUP('3 INPUT SAP DATA'!$I14,Data!$C$87:$D$96,2,FALSE))*3.6)/$D10)*(1-'3 INPUT SAP DATA'!$S14))</f>
        <v/>
      </c>
      <c r="AD10" s="173" t="str">
        <f>IF($B10="","",((MAX(0.3*'3 INPUT SAP DATA'!$K14,VLOOKUP('3 INPUT SAP DATA'!$I14,Data!$C$87:$D$96,2,FALSE))*3.6)/$D10)*(1-'3 INPUT SAP DATA'!$S14))</f>
        <v/>
      </c>
      <c r="AE10" s="173" t="str">
        <f>IF($B10="","",((MAX(0.3*'3 INPUT SAP DATA'!$K14,VLOOKUP('3 INPUT SAP DATA'!$I14,Data!$C$87:$D$96,2,FALSE))*3.6)/$D10)*(1-'3 INPUT SAP DATA'!$S14))</f>
        <v/>
      </c>
      <c r="AF10" s="171" t="str">
        <f t="shared" ref="AF10:AF73" si="14">IF($B10="","",T10+H10)</f>
        <v/>
      </c>
      <c r="AG10" s="171" t="str">
        <f t="shared" ref="AG10:AG73" si="15">IF($B10="","",U10+I10)</f>
        <v/>
      </c>
      <c r="AH10" s="171" t="str">
        <f t="shared" ref="AH10:AH73" si="16">IF($B10="","",V10+J10)</f>
        <v/>
      </c>
      <c r="AI10" s="171" t="str">
        <f t="shared" ref="AI10:AI73" si="17">IF($B10="","",W10+K10)</f>
        <v/>
      </c>
      <c r="AJ10" s="171" t="str">
        <f t="shared" ref="AJ10:AJ73" si="18">IF($B10="","",X10+L10)</f>
        <v/>
      </c>
      <c r="AK10" s="171" t="str">
        <f t="shared" ref="AK10:AK73" si="19">IF($B10="","",Y10+M10)</f>
        <v/>
      </c>
      <c r="AL10" s="171" t="str">
        <f t="shared" ref="AL10:AL73" si="20">IF($B10="","",Z10+N10)</f>
        <v/>
      </c>
      <c r="AM10" s="171" t="str">
        <f t="shared" ref="AM10:AM73" si="21">IF($B10="","",AA10+O10)</f>
        <v/>
      </c>
      <c r="AN10" s="171" t="str">
        <f t="shared" ref="AN10:AN73" si="22">IF($B10="","",AB10+P10)</f>
        <v/>
      </c>
      <c r="AO10" s="171" t="str">
        <f t="shared" ref="AO10:AO73" si="23">IF($B10="","",AC10+Q10)</f>
        <v/>
      </c>
      <c r="AP10" s="171" t="str">
        <f t="shared" ref="AP10:AP73" si="24">IF($B10="","",AD10+R10)</f>
        <v/>
      </c>
      <c r="AQ10" s="171" t="str">
        <f t="shared" ref="AQ10:AQ73" si="25">IF($B10="","",AE10+S10)</f>
        <v/>
      </c>
      <c r="AR10" s="24" t="str">
        <f t="shared" si="1"/>
        <v/>
      </c>
      <c r="AS10" s="24" t="str">
        <f t="shared" si="2"/>
        <v/>
      </c>
      <c r="AT10" s="24" t="str">
        <f t="shared" si="3"/>
        <v/>
      </c>
      <c r="AU10" s="24" t="str">
        <f t="shared" si="4"/>
        <v/>
      </c>
      <c r="AV10" s="24" t="str">
        <f t="shared" si="5"/>
        <v/>
      </c>
      <c r="AW10" s="24" t="str">
        <f t="shared" si="6"/>
        <v/>
      </c>
      <c r="AX10" s="24" t="str">
        <f t="shared" si="7"/>
        <v/>
      </c>
      <c r="AY10" s="24" t="str">
        <f t="shared" si="8"/>
        <v/>
      </c>
      <c r="AZ10" s="24" t="str">
        <f t="shared" si="9"/>
        <v/>
      </c>
      <c r="BA10" s="24" t="str">
        <f t="shared" si="10"/>
        <v/>
      </c>
      <c r="BB10" s="24" t="str">
        <f t="shared" si="11"/>
        <v/>
      </c>
      <c r="BC10" s="24" t="str">
        <f t="shared" si="12"/>
        <v/>
      </c>
      <c r="BD10" s="87"/>
    </row>
    <row r="11" spans="2:56" s="3" customFormat="1" ht="19.899999999999999" customHeight="1">
      <c r="B11" s="16" t="str">
        <f>IF('3 INPUT SAP DATA'!H15="","",'3 INPUT SAP DATA'!H15)</f>
        <v/>
      </c>
      <c r="C11" s="172" t="str">
        <f>IF($B11="","",'3 INPUT SAP DATA'!O15*('3 INPUT SAP DATA'!P15+'3 INPUT SAP DATA'!Q15))</f>
        <v/>
      </c>
      <c r="D11" s="172" t="str">
        <f>IF($B11="","",'3 INPUT SAP DATA'!K15*(1-Data!$B$156)*2.5)</f>
        <v/>
      </c>
      <c r="E11" s="24" t="str">
        <f>IF($B11="","",('3 INPUT SAP DATA'!L15-(('3 INPUT SAP DATA'!J15-1)*('3 INPUT SAP DATA'!K15/'3 INPUT SAP DATA'!J15)*Data!$B$157))*(1-Data!$B$156))</f>
        <v/>
      </c>
      <c r="F11" s="171" t="str">
        <f t="shared" si="13"/>
        <v/>
      </c>
      <c r="G11" s="171" t="str">
        <f>IF($B11="","",E11/D11*F11*HLOOKUP('3 INPUT SAP DATA'!M15,Data!$C$82:$E$83,2,FALSE)/(1+15/HLOOKUP('3 INPUT SAP DATA'!M15,Data!$C$82:$E$83,2,FALSE)*(0/F11)^2))</f>
        <v/>
      </c>
      <c r="H11" s="173" t="str">
        <f>IF($B11="", "", (INDEX(SAP10TableU2, MATCH('3 INPUT SAP DATA'!$C$6, Data!$C$51:$C$72, 0), MATCH(H$8, Data!$D$50:$O$50, 0)) / VLOOKUP('3 INPUT SAP DATA'!$C$6, Data!$C$50:$P$72, 13, FALSE)) * $G11)</f>
        <v/>
      </c>
      <c r="I11" s="173" t="str">
        <f>IF($B11="", "", (INDEX(SAP10TableU2, MATCH('3 INPUT SAP DATA'!$C$6, Data!$C$51:$C$72, 0), MATCH(I$8, Data!$D$50:$O$50, 0)) / VLOOKUP('3 INPUT SAP DATA'!$C$6, Data!$C$50:$P$72, 13, FALSE)) * $G11)</f>
        <v/>
      </c>
      <c r="J11" s="173" t="str">
        <f>IF($B11="", "", (INDEX(SAP10TableU2, MATCH('3 INPUT SAP DATA'!$C$6, Data!$C$51:$C$72, 0), MATCH(J$8, Data!$D$50:$O$50, 0)) / VLOOKUP('3 INPUT SAP DATA'!$C$6, Data!$C$50:$P$72, 13, FALSE)) * $G11)</f>
        <v/>
      </c>
      <c r="K11" s="173" t="str">
        <f>IF($B11="", "", (INDEX(SAP10TableU2, MATCH('3 INPUT SAP DATA'!$C$6, Data!$C$51:$C$72, 0), MATCH(K$8, Data!$D$50:$O$50, 0)) / VLOOKUP('3 INPUT SAP DATA'!$C$6, Data!$C$50:$P$72, 13, FALSE)) * $G11)</f>
        <v/>
      </c>
      <c r="L11" s="173" t="str">
        <f>IF($B11="", "", (INDEX(SAP10TableU2, MATCH('3 INPUT SAP DATA'!$C$6, Data!$C$51:$C$72, 0), MATCH(L$8, Data!$D$50:$O$50, 0)) / VLOOKUP('3 INPUT SAP DATA'!$C$6, Data!$C$50:$P$72, 13, FALSE)) * $G11)</f>
        <v/>
      </c>
      <c r="M11" s="173" t="str">
        <f>IF($B11="", "", (INDEX(SAP10TableU2, MATCH('3 INPUT SAP DATA'!$C$6, Data!$C$51:$C$72, 0), MATCH(M$8, Data!$D$50:$O$50, 0)) / VLOOKUP('3 INPUT SAP DATA'!$C$6, Data!$C$50:$P$72, 13, FALSE)) * $G11)</f>
        <v/>
      </c>
      <c r="N11" s="173" t="str">
        <f>IF($B11="", "", (INDEX(SAP10TableU2, MATCH('3 INPUT SAP DATA'!$C$6, Data!$C$51:$C$72, 0), MATCH(N$8, Data!$D$50:$O$50, 0)) / VLOOKUP('3 INPUT SAP DATA'!$C$6, Data!$C$50:$P$72, 13, FALSE)) * $G11)</f>
        <v/>
      </c>
      <c r="O11" s="173" t="str">
        <f>IF($B11="", "", (INDEX(SAP10TableU2, MATCH('3 INPUT SAP DATA'!$C$6, Data!$C$51:$C$72, 0), MATCH(O$8, Data!$D$50:$O$50, 0)) / VLOOKUP('3 INPUT SAP DATA'!$C$6, Data!$C$50:$P$72, 13, FALSE)) * $G11)</f>
        <v/>
      </c>
      <c r="P11" s="173" t="str">
        <f>IF($B11="", "", (INDEX(SAP10TableU2, MATCH('3 INPUT SAP DATA'!$C$6, Data!$C$51:$C$72, 0), MATCH(P$8, Data!$D$50:$O$50, 0)) / VLOOKUP('3 INPUT SAP DATA'!$C$6, Data!$C$50:$P$72, 13, FALSE)) * $G11)</f>
        <v/>
      </c>
      <c r="Q11" s="173" t="str">
        <f>IF($B11="", "", (INDEX(SAP10TableU2, MATCH('3 INPUT SAP DATA'!$C$6, Data!$C$51:$C$72, 0), MATCH(Q$8, Data!$D$50:$O$50, 0)) / VLOOKUP('3 INPUT SAP DATA'!$C$6, Data!$C$50:$P$72, 13, FALSE)) * $G11)</f>
        <v/>
      </c>
      <c r="R11" s="173" t="str">
        <f>IF($B11="", "", (INDEX(SAP10TableU2, MATCH('3 INPUT SAP DATA'!$C$6, Data!$C$51:$C$72, 0), MATCH(R$8, Data!$D$50:$O$50, 0)) / VLOOKUP('3 INPUT SAP DATA'!$C$6, Data!$C$50:$P$72, 13, FALSE)) * $G11)</f>
        <v/>
      </c>
      <c r="S11" s="173" t="str">
        <f>IF($B11="", "", (INDEX(SAP10TableU2, MATCH('3 INPUT SAP DATA'!$C$6, Data!$C$51:$C$72, 0), MATCH(S$8, Data!$D$50:$O$50, 0)) / VLOOKUP('3 INPUT SAP DATA'!$C$6, Data!$C$50:$P$72, 13, FALSE)) * $G11)</f>
        <v/>
      </c>
      <c r="T11" s="173" t="str">
        <f>IF($B11="","",((MAX(0.3*'3 INPUT SAP DATA'!$K15,VLOOKUP('3 INPUT SAP DATA'!$I15,Data!$C$87:$D$96,2,FALSE))*3.6)/$D11)*(1-'3 INPUT SAP DATA'!$S15))</f>
        <v/>
      </c>
      <c r="U11" s="173" t="str">
        <f>IF($B11="","",((MAX(0.3*'3 INPUT SAP DATA'!$K15,VLOOKUP('3 INPUT SAP DATA'!$I15,Data!$C$87:$D$96,2,FALSE))*3.6)/$D11)*(1-'3 INPUT SAP DATA'!$S15))</f>
        <v/>
      </c>
      <c r="V11" s="173" t="str">
        <f>IF($B11="","",((MAX(0.3*'3 INPUT SAP DATA'!$K15,VLOOKUP('3 INPUT SAP DATA'!$I15,Data!$C$87:$D$96,2,FALSE))*3.6)/$D11)*(1-'3 INPUT SAP DATA'!$S15))</f>
        <v/>
      </c>
      <c r="W11" s="173" t="str">
        <f>IF($B11="","",((MAX(0.3*'3 INPUT SAP DATA'!$K15,VLOOKUP('3 INPUT SAP DATA'!$I15,Data!$C$87:$D$96,2,FALSE))*3.6)/$D11)*(1-'3 INPUT SAP DATA'!$S15))</f>
        <v/>
      </c>
      <c r="X11" s="173" t="str">
        <f>IF($B11="","",((MAX(0.3*'3 INPUT SAP DATA'!$K15,VLOOKUP('3 INPUT SAP DATA'!$I15,Data!$C$87:$D$96,2,FALSE))*3.6)/$D11)*(1-'3 INPUT SAP DATA'!$S15))</f>
        <v/>
      </c>
      <c r="Y11" s="173" t="str">
        <f>IF($B11="","",((MAX(0.3*'3 INPUT SAP DATA'!$K15,VLOOKUP('3 INPUT SAP DATA'!$I15,Data!$C$87:$D$96,2,FALSE))*3.6)/$D11)*(1-'3 INPUT SAP DATA'!$S15))</f>
        <v/>
      </c>
      <c r="Z11" s="173" t="str">
        <f>IF($B11="","",((MAX(0.3*'3 INPUT SAP DATA'!$K15,VLOOKUP('3 INPUT SAP DATA'!$I15,Data!$C$87:$D$96,2,FALSE))*3.6)/$D11)*(1-'3 INPUT SAP DATA'!$S15))</f>
        <v/>
      </c>
      <c r="AA11" s="173" t="str">
        <f>IF($B11="","",((MAX(0.3*'3 INPUT SAP DATA'!$K15,VLOOKUP('3 INPUT SAP DATA'!$I15,Data!$C$87:$D$96,2,FALSE))*3.6)/$D11)*(1-'3 INPUT SAP DATA'!$S15))</f>
        <v/>
      </c>
      <c r="AB11" s="173" t="str">
        <f>IF($B11="","",((MAX(0.3*'3 INPUT SAP DATA'!$K15,VLOOKUP('3 INPUT SAP DATA'!$I15,Data!$C$87:$D$96,2,FALSE))*3.6)/$D11)*(1-'3 INPUT SAP DATA'!$S15))</f>
        <v/>
      </c>
      <c r="AC11" s="173" t="str">
        <f>IF($B11="","",((MAX(0.3*'3 INPUT SAP DATA'!$K15,VLOOKUP('3 INPUT SAP DATA'!$I15,Data!$C$87:$D$96,2,FALSE))*3.6)/$D11)*(1-'3 INPUT SAP DATA'!$S15))</f>
        <v/>
      </c>
      <c r="AD11" s="173" t="str">
        <f>IF($B11="","",((MAX(0.3*'3 INPUT SAP DATA'!$K15,VLOOKUP('3 INPUT SAP DATA'!$I15,Data!$C$87:$D$96,2,FALSE))*3.6)/$D11)*(1-'3 INPUT SAP DATA'!$S15))</f>
        <v/>
      </c>
      <c r="AE11" s="173" t="str">
        <f>IF($B11="","",((MAX(0.3*'3 INPUT SAP DATA'!$K15,VLOOKUP('3 INPUT SAP DATA'!$I15,Data!$C$87:$D$96,2,FALSE))*3.6)/$D11)*(1-'3 INPUT SAP DATA'!$S15))</f>
        <v/>
      </c>
      <c r="AF11" s="171" t="str">
        <f t="shared" si="14"/>
        <v/>
      </c>
      <c r="AG11" s="171" t="str">
        <f t="shared" si="15"/>
        <v/>
      </c>
      <c r="AH11" s="171" t="str">
        <f t="shared" si="16"/>
        <v/>
      </c>
      <c r="AI11" s="171" t="str">
        <f t="shared" si="17"/>
        <v/>
      </c>
      <c r="AJ11" s="171" t="str">
        <f t="shared" si="18"/>
        <v/>
      </c>
      <c r="AK11" s="171" t="str">
        <f t="shared" si="19"/>
        <v/>
      </c>
      <c r="AL11" s="171" t="str">
        <f t="shared" si="20"/>
        <v/>
      </c>
      <c r="AM11" s="171" t="str">
        <f t="shared" si="21"/>
        <v/>
      </c>
      <c r="AN11" s="171" t="str">
        <f t="shared" si="22"/>
        <v/>
      </c>
      <c r="AO11" s="171" t="str">
        <f t="shared" si="23"/>
        <v/>
      </c>
      <c r="AP11" s="171" t="str">
        <f t="shared" si="24"/>
        <v/>
      </c>
      <c r="AQ11" s="171" t="str">
        <f t="shared" si="25"/>
        <v/>
      </c>
      <c r="AR11" s="24" t="str">
        <f t="shared" si="1"/>
        <v/>
      </c>
      <c r="AS11" s="24" t="str">
        <f t="shared" si="2"/>
        <v/>
      </c>
      <c r="AT11" s="24" t="str">
        <f t="shared" si="3"/>
        <v/>
      </c>
      <c r="AU11" s="24" t="str">
        <f t="shared" si="4"/>
        <v/>
      </c>
      <c r="AV11" s="24" t="str">
        <f t="shared" si="5"/>
        <v/>
      </c>
      <c r="AW11" s="24" t="str">
        <f t="shared" si="6"/>
        <v/>
      </c>
      <c r="AX11" s="24" t="str">
        <f t="shared" si="7"/>
        <v/>
      </c>
      <c r="AY11" s="24" t="str">
        <f t="shared" si="8"/>
        <v/>
      </c>
      <c r="AZ11" s="24" t="str">
        <f t="shared" si="9"/>
        <v/>
      </c>
      <c r="BA11" s="24" t="str">
        <f t="shared" si="10"/>
        <v/>
      </c>
      <c r="BB11" s="24" t="str">
        <f t="shared" si="11"/>
        <v/>
      </c>
      <c r="BC11" s="24" t="str">
        <f t="shared" si="12"/>
        <v/>
      </c>
      <c r="BD11" s="87"/>
    </row>
    <row r="12" spans="2:56" s="3" customFormat="1" ht="19.899999999999999" customHeight="1">
      <c r="B12" s="16" t="str">
        <f>IF('3 INPUT SAP DATA'!H16="","",'3 INPUT SAP DATA'!H16)</f>
        <v/>
      </c>
      <c r="C12" s="172" t="str">
        <f>IF($B12="","",'3 INPUT SAP DATA'!O16*('3 INPUT SAP DATA'!P16+'3 INPUT SAP DATA'!Q16))</f>
        <v/>
      </c>
      <c r="D12" s="172" t="str">
        <f>IF($B12="","",'3 INPUT SAP DATA'!K16*(1-Data!$B$156)*2.5)</f>
        <v/>
      </c>
      <c r="E12" s="24" t="str">
        <f>IF($B12="","",('3 INPUT SAP DATA'!L16-(('3 INPUT SAP DATA'!J16-1)*('3 INPUT SAP DATA'!K16/'3 INPUT SAP DATA'!J16)*Data!$B$157))*(1-Data!$B$156))</f>
        <v/>
      </c>
      <c r="F12" s="171" t="str">
        <f t="shared" si="13"/>
        <v/>
      </c>
      <c r="G12" s="171" t="str">
        <f>IF($B12="","",E12/D12*F12*HLOOKUP('3 INPUT SAP DATA'!M16,Data!$C$82:$E$83,2,FALSE)/(1+15/HLOOKUP('3 INPUT SAP DATA'!M16,Data!$C$82:$E$83,2,FALSE)*(0/F12)^2))</f>
        <v/>
      </c>
      <c r="H12" s="173" t="str">
        <f>IF($B12="", "", (INDEX(SAP10TableU2, MATCH('3 INPUT SAP DATA'!$C$6, Data!$C$51:$C$72, 0), MATCH(H$8, Data!$D$50:$O$50, 0)) / VLOOKUP('3 INPUT SAP DATA'!$C$6, Data!$C$50:$P$72, 13, FALSE)) * $G12)</f>
        <v/>
      </c>
      <c r="I12" s="173" t="str">
        <f>IF($B12="", "", (INDEX(SAP10TableU2, MATCH('3 INPUT SAP DATA'!$C$6, Data!$C$51:$C$72, 0), MATCH(I$8, Data!$D$50:$O$50, 0)) / VLOOKUP('3 INPUT SAP DATA'!$C$6, Data!$C$50:$P$72, 13, FALSE)) * $G12)</f>
        <v/>
      </c>
      <c r="J12" s="173" t="str">
        <f>IF($B12="", "", (INDEX(SAP10TableU2, MATCH('3 INPUT SAP DATA'!$C$6, Data!$C$51:$C$72, 0), MATCH(J$8, Data!$D$50:$O$50, 0)) / VLOOKUP('3 INPUT SAP DATA'!$C$6, Data!$C$50:$P$72, 13, FALSE)) * $G12)</f>
        <v/>
      </c>
      <c r="K12" s="173" t="str">
        <f>IF($B12="", "", (INDEX(SAP10TableU2, MATCH('3 INPUT SAP DATA'!$C$6, Data!$C$51:$C$72, 0), MATCH(K$8, Data!$D$50:$O$50, 0)) / VLOOKUP('3 INPUT SAP DATA'!$C$6, Data!$C$50:$P$72, 13, FALSE)) * $G12)</f>
        <v/>
      </c>
      <c r="L12" s="173" t="str">
        <f>IF($B12="", "", (INDEX(SAP10TableU2, MATCH('3 INPUT SAP DATA'!$C$6, Data!$C$51:$C$72, 0), MATCH(L$8, Data!$D$50:$O$50, 0)) / VLOOKUP('3 INPUT SAP DATA'!$C$6, Data!$C$50:$P$72, 13, FALSE)) * $G12)</f>
        <v/>
      </c>
      <c r="M12" s="173" t="str">
        <f>IF($B12="", "", (INDEX(SAP10TableU2, MATCH('3 INPUT SAP DATA'!$C$6, Data!$C$51:$C$72, 0), MATCH(M$8, Data!$D$50:$O$50, 0)) / VLOOKUP('3 INPUT SAP DATA'!$C$6, Data!$C$50:$P$72, 13, FALSE)) * $G12)</f>
        <v/>
      </c>
      <c r="N12" s="173" t="str">
        <f>IF($B12="", "", (INDEX(SAP10TableU2, MATCH('3 INPUT SAP DATA'!$C$6, Data!$C$51:$C$72, 0), MATCH(N$8, Data!$D$50:$O$50, 0)) / VLOOKUP('3 INPUT SAP DATA'!$C$6, Data!$C$50:$P$72, 13, FALSE)) * $G12)</f>
        <v/>
      </c>
      <c r="O12" s="173" t="str">
        <f>IF($B12="", "", (INDEX(SAP10TableU2, MATCH('3 INPUT SAP DATA'!$C$6, Data!$C$51:$C$72, 0), MATCH(O$8, Data!$D$50:$O$50, 0)) / VLOOKUP('3 INPUT SAP DATA'!$C$6, Data!$C$50:$P$72, 13, FALSE)) * $G12)</f>
        <v/>
      </c>
      <c r="P12" s="173" t="str">
        <f>IF($B12="", "", (INDEX(SAP10TableU2, MATCH('3 INPUT SAP DATA'!$C$6, Data!$C$51:$C$72, 0), MATCH(P$8, Data!$D$50:$O$50, 0)) / VLOOKUP('3 INPUT SAP DATA'!$C$6, Data!$C$50:$P$72, 13, FALSE)) * $G12)</f>
        <v/>
      </c>
      <c r="Q12" s="173" t="str">
        <f>IF($B12="", "", (INDEX(SAP10TableU2, MATCH('3 INPUT SAP DATA'!$C$6, Data!$C$51:$C$72, 0), MATCH(Q$8, Data!$D$50:$O$50, 0)) / VLOOKUP('3 INPUT SAP DATA'!$C$6, Data!$C$50:$P$72, 13, FALSE)) * $G12)</f>
        <v/>
      </c>
      <c r="R12" s="173" t="str">
        <f>IF($B12="", "", (INDEX(SAP10TableU2, MATCH('3 INPUT SAP DATA'!$C$6, Data!$C$51:$C$72, 0), MATCH(R$8, Data!$D$50:$O$50, 0)) / VLOOKUP('3 INPUT SAP DATA'!$C$6, Data!$C$50:$P$72, 13, FALSE)) * $G12)</f>
        <v/>
      </c>
      <c r="S12" s="173" t="str">
        <f>IF($B12="", "", (INDEX(SAP10TableU2, MATCH('3 INPUT SAP DATA'!$C$6, Data!$C$51:$C$72, 0), MATCH(S$8, Data!$D$50:$O$50, 0)) / VLOOKUP('3 INPUT SAP DATA'!$C$6, Data!$C$50:$P$72, 13, FALSE)) * $G12)</f>
        <v/>
      </c>
      <c r="T12" s="173" t="str">
        <f>IF($B12="","",((MAX(0.3*'3 INPUT SAP DATA'!$K16,VLOOKUP('3 INPUT SAP DATA'!$I16,Data!$C$87:$D$96,2,FALSE))*3.6)/$D12)*(1-'3 INPUT SAP DATA'!$S16))</f>
        <v/>
      </c>
      <c r="U12" s="173" t="str">
        <f>IF($B12="","",((MAX(0.3*'3 INPUT SAP DATA'!$K16,VLOOKUP('3 INPUT SAP DATA'!$I16,Data!$C$87:$D$96,2,FALSE))*3.6)/$D12)*(1-'3 INPUT SAP DATA'!$S16))</f>
        <v/>
      </c>
      <c r="V12" s="173" t="str">
        <f>IF($B12="","",((MAX(0.3*'3 INPUT SAP DATA'!$K16,VLOOKUP('3 INPUT SAP DATA'!$I16,Data!$C$87:$D$96,2,FALSE))*3.6)/$D12)*(1-'3 INPUT SAP DATA'!$S16))</f>
        <v/>
      </c>
      <c r="W12" s="173" t="str">
        <f>IF($B12="","",((MAX(0.3*'3 INPUT SAP DATA'!$K16,VLOOKUP('3 INPUT SAP DATA'!$I16,Data!$C$87:$D$96,2,FALSE))*3.6)/$D12)*(1-'3 INPUT SAP DATA'!$S16))</f>
        <v/>
      </c>
      <c r="X12" s="173" t="str">
        <f>IF($B12="","",((MAX(0.3*'3 INPUT SAP DATA'!$K16,VLOOKUP('3 INPUT SAP DATA'!$I16,Data!$C$87:$D$96,2,FALSE))*3.6)/$D12)*(1-'3 INPUT SAP DATA'!$S16))</f>
        <v/>
      </c>
      <c r="Y12" s="173" t="str">
        <f>IF($B12="","",((MAX(0.3*'3 INPUT SAP DATA'!$K16,VLOOKUP('3 INPUT SAP DATA'!$I16,Data!$C$87:$D$96,2,FALSE))*3.6)/$D12)*(1-'3 INPUT SAP DATA'!$S16))</f>
        <v/>
      </c>
      <c r="Z12" s="173" t="str">
        <f>IF($B12="","",((MAX(0.3*'3 INPUT SAP DATA'!$K16,VLOOKUP('3 INPUT SAP DATA'!$I16,Data!$C$87:$D$96,2,FALSE))*3.6)/$D12)*(1-'3 INPUT SAP DATA'!$S16))</f>
        <v/>
      </c>
      <c r="AA12" s="173" t="str">
        <f>IF($B12="","",((MAX(0.3*'3 INPUT SAP DATA'!$K16,VLOOKUP('3 INPUT SAP DATA'!$I16,Data!$C$87:$D$96,2,FALSE))*3.6)/$D12)*(1-'3 INPUT SAP DATA'!$S16))</f>
        <v/>
      </c>
      <c r="AB12" s="173" t="str">
        <f>IF($B12="","",((MAX(0.3*'3 INPUT SAP DATA'!$K16,VLOOKUP('3 INPUT SAP DATA'!$I16,Data!$C$87:$D$96,2,FALSE))*3.6)/$D12)*(1-'3 INPUT SAP DATA'!$S16))</f>
        <v/>
      </c>
      <c r="AC12" s="173" t="str">
        <f>IF($B12="","",((MAX(0.3*'3 INPUT SAP DATA'!$K16,VLOOKUP('3 INPUT SAP DATA'!$I16,Data!$C$87:$D$96,2,FALSE))*3.6)/$D12)*(1-'3 INPUT SAP DATA'!$S16))</f>
        <v/>
      </c>
      <c r="AD12" s="173" t="str">
        <f>IF($B12="","",((MAX(0.3*'3 INPUT SAP DATA'!$K16,VLOOKUP('3 INPUT SAP DATA'!$I16,Data!$C$87:$D$96,2,FALSE))*3.6)/$D12)*(1-'3 INPUT SAP DATA'!$S16))</f>
        <v/>
      </c>
      <c r="AE12" s="173" t="str">
        <f>IF($B12="","",((MAX(0.3*'3 INPUT SAP DATA'!$K16,VLOOKUP('3 INPUT SAP DATA'!$I16,Data!$C$87:$D$96,2,FALSE))*3.6)/$D12)*(1-'3 INPUT SAP DATA'!$S16))</f>
        <v/>
      </c>
      <c r="AF12" s="171" t="str">
        <f t="shared" si="14"/>
        <v/>
      </c>
      <c r="AG12" s="171" t="str">
        <f t="shared" si="15"/>
        <v/>
      </c>
      <c r="AH12" s="171" t="str">
        <f t="shared" si="16"/>
        <v/>
      </c>
      <c r="AI12" s="171" t="str">
        <f t="shared" si="17"/>
        <v/>
      </c>
      <c r="AJ12" s="171" t="str">
        <f t="shared" si="18"/>
        <v/>
      </c>
      <c r="AK12" s="171" t="str">
        <f t="shared" si="19"/>
        <v/>
      </c>
      <c r="AL12" s="171" t="str">
        <f t="shared" si="20"/>
        <v/>
      </c>
      <c r="AM12" s="171" t="str">
        <f t="shared" si="21"/>
        <v/>
      </c>
      <c r="AN12" s="171" t="str">
        <f t="shared" si="22"/>
        <v/>
      </c>
      <c r="AO12" s="171" t="str">
        <f t="shared" si="23"/>
        <v/>
      </c>
      <c r="AP12" s="171" t="str">
        <f t="shared" si="24"/>
        <v/>
      </c>
      <c r="AQ12" s="171" t="str">
        <f t="shared" si="25"/>
        <v/>
      </c>
      <c r="AR12" s="24" t="str">
        <f t="shared" si="1"/>
        <v/>
      </c>
      <c r="AS12" s="24" t="str">
        <f t="shared" si="2"/>
        <v/>
      </c>
      <c r="AT12" s="24" t="str">
        <f t="shared" si="3"/>
        <v/>
      </c>
      <c r="AU12" s="24" t="str">
        <f t="shared" si="4"/>
        <v/>
      </c>
      <c r="AV12" s="24" t="str">
        <f t="shared" si="5"/>
        <v/>
      </c>
      <c r="AW12" s="24" t="str">
        <f t="shared" si="6"/>
        <v/>
      </c>
      <c r="AX12" s="24" t="str">
        <f t="shared" si="7"/>
        <v/>
      </c>
      <c r="AY12" s="24" t="str">
        <f t="shared" si="8"/>
        <v/>
      </c>
      <c r="AZ12" s="24" t="str">
        <f t="shared" si="9"/>
        <v/>
      </c>
      <c r="BA12" s="24" t="str">
        <f t="shared" si="10"/>
        <v/>
      </c>
      <c r="BB12" s="24" t="str">
        <f t="shared" si="11"/>
        <v/>
      </c>
      <c r="BC12" s="24" t="str">
        <f t="shared" si="12"/>
        <v/>
      </c>
      <c r="BD12" s="87"/>
    </row>
    <row r="13" spans="2:56" s="3" customFormat="1" ht="19.899999999999999" customHeight="1">
      <c r="B13" s="16" t="str">
        <f>IF('3 INPUT SAP DATA'!H17="","",'3 INPUT SAP DATA'!H17)</f>
        <v/>
      </c>
      <c r="C13" s="172" t="str">
        <f>IF($B13="","",'3 INPUT SAP DATA'!O17*('3 INPUT SAP DATA'!P17+'3 INPUT SAP DATA'!Q17))</f>
        <v/>
      </c>
      <c r="D13" s="172" t="str">
        <f>IF($B13="","",'3 INPUT SAP DATA'!K17*(1-Data!$B$156)*2.5)</f>
        <v/>
      </c>
      <c r="E13" s="24" t="str">
        <f>IF($B13="","",('3 INPUT SAP DATA'!L17-(('3 INPUT SAP DATA'!J17-1)*('3 INPUT SAP DATA'!K17/'3 INPUT SAP DATA'!J17)*Data!$B$157))*(1-Data!$B$156))</f>
        <v/>
      </c>
      <c r="F13" s="171" t="str">
        <f t="shared" si="13"/>
        <v/>
      </c>
      <c r="G13" s="171" t="str">
        <f>IF($B13="","",E13/D13*F13*HLOOKUP('3 INPUT SAP DATA'!M17,Data!$C$82:$E$83,2,FALSE)/(1+15/HLOOKUP('3 INPUT SAP DATA'!M17,Data!$C$82:$E$83,2,FALSE)*(0/F13)^2))</f>
        <v/>
      </c>
      <c r="H13" s="173" t="str">
        <f>IF($B13="", "", (INDEX(SAP10TableU2, MATCH('3 INPUT SAP DATA'!$C$6, Data!$C$51:$C$72, 0), MATCH(H$8, Data!$D$50:$O$50, 0)) / VLOOKUP('3 INPUT SAP DATA'!$C$6, Data!$C$50:$P$72, 13, FALSE)) * $G13)</f>
        <v/>
      </c>
      <c r="I13" s="173" t="str">
        <f>IF($B13="", "", (INDEX(SAP10TableU2, MATCH('3 INPUT SAP DATA'!$C$6, Data!$C$51:$C$72, 0), MATCH(I$8, Data!$D$50:$O$50, 0)) / VLOOKUP('3 INPUT SAP DATA'!$C$6, Data!$C$50:$P$72, 13, FALSE)) * $G13)</f>
        <v/>
      </c>
      <c r="J13" s="173" t="str">
        <f>IF($B13="", "", (INDEX(SAP10TableU2, MATCH('3 INPUT SAP DATA'!$C$6, Data!$C$51:$C$72, 0), MATCH(J$8, Data!$D$50:$O$50, 0)) / VLOOKUP('3 INPUT SAP DATA'!$C$6, Data!$C$50:$P$72, 13, FALSE)) * $G13)</f>
        <v/>
      </c>
      <c r="K13" s="173" t="str">
        <f>IF($B13="", "", (INDEX(SAP10TableU2, MATCH('3 INPUT SAP DATA'!$C$6, Data!$C$51:$C$72, 0), MATCH(K$8, Data!$D$50:$O$50, 0)) / VLOOKUP('3 INPUT SAP DATA'!$C$6, Data!$C$50:$P$72, 13, FALSE)) * $G13)</f>
        <v/>
      </c>
      <c r="L13" s="173" t="str">
        <f>IF($B13="", "", (INDEX(SAP10TableU2, MATCH('3 INPUT SAP DATA'!$C$6, Data!$C$51:$C$72, 0), MATCH(L$8, Data!$D$50:$O$50, 0)) / VLOOKUP('3 INPUT SAP DATA'!$C$6, Data!$C$50:$P$72, 13, FALSE)) * $G13)</f>
        <v/>
      </c>
      <c r="M13" s="173" t="str">
        <f>IF($B13="", "", (INDEX(SAP10TableU2, MATCH('3 INPUT SAP DATA'!$C$6, Data!$C$51:$C$72, 0), MATCH(M$8, Data!$D$50:$O$50, 0)) / VLOOKUP('3 INPUT SAP DATA'!$C$6, Data!$C$50:$P$72, 13, FALSE)) * $G13)</f>
        <v/>
      </c>
      <c r="N13" s="173" t="str">
        <f>IF($B13="", "", (INDEX(SAP10TableU2, MATCH('3 INPUT SAP DATA'!$C$6, Data!$C$51:$C$72, 0), MATCH(N$8, Data!$D$50:$O$50, 0)) / VLOOKUP('3 INPUT SAP DATA'!$C$6, Data!$C$50:$P$72, 13, FALSE)) * $G13)</f>
        <v/>
      </c>
      <c r="O13" s="173" t="str">
        <f>IF($B13="", "", (INDEX(SAP10TableU2, MATCH('3 INPUT SAP DATA'!$C$6, Data!$C$51:$C$72, 0), MATCH(O$8, Data!$D$50:$O$50, 0)) / VLOOKUP('3 INPUT SAP DATA'!$C$6, Data!$C$50:$P$72, 13, FALSE)) * $G13)</f>
        <v/>
      </c>
      <c r="P13" s="173" t="str">
        <f>IF($B13="", "", (INDEX(SAP10TableU2, MATCH('3 INPUT SAP DATA'!$C$6, Data!$C$51:$C$72, 0), MATCH(P$8, Data!$D$50:$O$50, 0)) / VLOOKUP('3 INPUT SAP DATA'!$C$6, Data!$C$50:$P$72, 13, FALSE)) * $G13)</f>
        <v/>
      </c>
      <c r="Q13" s="173" t="str">
        <f>IF($B13="", "", (INDEX(SAP10TableU2, MATCH('3 INPUT SAP DATA'!$C$6, Data!$C$51:$C$72, 0), MATCH(Q$8, Data!$D$50:$O$50, 0)) / VLOOKUP('3 INPUT SAP DATA'!$C$6, Data!$C$50:$P$72, 13, FALSE)) * $G13)</f>
        <v/>
      </c>
      <c r="R13" s="173" t="str">
        <f>IF($B13="", "", (INDEX(SAP10TableU2, MATCH('3 INPUT SAP DATA'!$C$6, Data!$C$51:$C$72, 0), MATCH(R$8, Data!$D$50:$O$50, 0)) / VLOOKUP('3 INPUT SAP DATA'!$C$6, Data!$C$50:$P$72, 13, FALSE)) * $G13)</f>
        <v/>
      </c>
      <c r="S13" s="173" t="str">
        <f>IF($B13="", "", (INDEX(SAP10TableU2, MATCH('3 INPUT SAP DATA'!$C$6, Data!$C$51:$C$72, 0), MATCH(S$8, Data!$D$50:$O$50, 0)) / VLOOKUP('3 INPUT SAP DATA'!$C$6, Data!$C$50:$P$72, 13, FALSE)) * $G13)</f>
        <v/>
      </c>
      <c r="T13" s="173" t="str">
        <f>IF($B13="","",((MAX(0.3*'3 INPUT SAP DATA'!$K17,VLOOKUP('3 INPUT SAP DATA'!$I17,Data!$C$87:$D$96,2,FALSE))*3.6)/$D13)*(1-'3 INPUT SAP DATA'!$S17))</f>
        <v/>
      </c>
      <c r="U13" s="173" t="str">
        <f>IF($B13="","",((MAX(0.3*'3 INPUT SAP DATA'!$K17,VLOOKUP('3 INPUT SAP DATA'!$I17,Data!$C$87:$D$96,2,FALSE))*3.6)/$D13)*(1-'3 INPUT SAP DATA'!$S17))</f>
        <v/>
      </c>
      <c r="V13" s="173" t="str">
        <f>IF($B13="","",((MAX(0.3*'3 INPUT SAP DATA'!$K17,VLOOKUP('3 INPUT SAP DATA'!$I17,Data!$C$87:$D$96,2,FALSE))*3.6)/$D13)*(1-'3 INPUT SAP DATA'!$S17))</f>
        <v/>
      </c>
      <c r="W13" s="173" t="str">
        <f>IF($B13="","",((MAX(0.3*'3 INPUT SAP DATA'!$K17,VLOOKUP('3 INPUT SAP DATA'!$I17,Data!$C$87:$D$96,2,FALSE))*3.6)/$D13)*(1-'3 INPUT SAP DATA'!$S17))</f>
        <v/>
      </c>
      <c r="X13" s="173" t="str">
        <f>IF($B13="","",((MAX(0.3*'3 INPUT SAP DATA'!$K17,VLOOKUP('3 INPUT SAP DATA'!$I17,Data!$C$87:$D$96,2,FALSE))*3.6)/$D13)*(1-'3 INPUT SAP DATA'!$S17))</f>
        <v/>
      </c>
      <c r="Y13" s="173" t="str">
        <f>IF($B13="","",((MAX(0.3*'3 INPUT SAP DATA'!$K17,VLOOKUP('3 INPUT SAP DATA'!$I17,Data!$C$87:$D$96,2,FALSE))*3.6)/$D13)*(1-'3 INPUT SAP DATA'!$S17))</f>
        <v/>
      </c>
      <c r="Z13" s="173" t="str">
        <f>IF($B13="","",((MAX(0.3*'3 INPUT SAP DATA'!$K17,VLOOKUP('3 INPUT SAP DATA'!$I17,Data!$C$87:$D$96,2,FALSE))*3.6)/$D13)*(1-'3 INPUT SAP DATA'!$S17))</f>
        <v/>
      </c>
      <c r="AA13" s="173" t="str">
        <f>IF($B13="","",((MAX(0.3*'3 INPUT SAP DATA'!$K17,VLOOKUP('3 INPUT SAP DATA'!$I17,Data!$C$87:$D$96,2,FALSE))*3.6)/$D13)*(1-'3 INPUT SAP DATA'!$S17))</f>
        <v/>
      </c>
      <c r="AB13" s="173" t="str">
        <f>IF($B13="","",((MAX(0.3*'3 INPUT SAP DATA'!$K17,VLOOKUP('3 INPUT SAP DATA'!$I17,Data!$C$87:$D$96,2,FALSE))*3.6)/$D13)*(1-'3 INPUT SAP DATA'!$S17))</f>
        <v/>
      </c>
      <c r="AC13" s="173" t="str">
        <f>IF($B13="","",((MAX(0.3*'3 INPUT SAP DATA'!$K17,VLOOKUP('3 INPUT SAP DATA'!$I17,Data!$C$87:$D$96,2,FALSE))*3.6)/$D13)*(1-'3 INPUT SAP DATA'!$S17))</f>
        <v/>
      </c>
      <c r="AD13" s="173" t="str">
        <f>IF($B13="","",((MAX(0.3*'3 INPUT SAP DATA'!$K17,VLOOKUP('3 INPUT SAP DATA'!$I17,Data!$C$87:$D$96,2,FALSE))*3.6)/$D13)*(1-'3 INPUT SAP DATA'!$S17))</f>
        <v/>
      </c>
      <c r="AE13" s="173" t="str">
        <f>IF($B13="","",((MAX(0.3*'3 INPUT SAP DATA'!$K17,VLOOKUP('3 INPUT SAP DATA'!$I17,Data!$C$87:$D$96,2,FALSE))*3.6)/$D13)*(1-'3 INPUT SAP DATA'!$S17))</f>
        <v/>
      </c>
      <c r="AF13" s="171" t="str">
        <f t="shared" si="14"/>
        <v/>
      </c>
      <c r="AG13" s="171" t="str">
        <f t="shared" si="15"/>
        <v/>
      </c>
      <c r="AH13" s="171" t="str">
        <f t="shared" si="16"/>
        <v/>
      </c>
      <c r="AI13" s="171" t="str">
        <f t="shared" si="17"/>
        <v/>
      </c>
      <c r="AJ13" s="171" t="str">
        <f t="shared" si="18"/>
        <v/>
      </c>
      <c r="AK13" s="171" t="str">
        <f t="shared" si="19"/>
        <v/>
      </c>
      <c r="AL13" s="171" t="str">
        <f t="shared" si="20"/>
        <v/>
      </c>
      <c r="AM13" s="171" t="str">
        <f t="shared" si="21"/>
        <v/>
      </c>
      <c r="AN13" s="171" t="str">
        <f t="shared" si="22"/>
        <v/>
      </c>
      <c r="AO13" s="171" t="str">
        <f t="shared" si="23"/>
        <v/>
      </c>
      <c r="AP13" s="171" t="str">
        <f t="shared" si="24"/>
        <v/>
      </c>
      <c r="AQ13" s="171" t="str">
        <f t="shared" si="25"/>
        <v/>
      </c>
      <c r="AR13" s="24" t="str">
        <f t="shared" si="1"/>
        <v/>
      </c>
      <c r="AS13" s="24" t="str">
        <f t="shared" si="2"/>
        <v/>
      </c>
      <c r="AT13" s="24" t="str">
        <f t="shared" si="3"/>
        <v/>
      </c>
      <c r="AU13" s="24" t="str">
        <f t="shared" si="4"/>
        <v/>
      </c>
      <c r="AV13" s="24" t="str">
        <f t="shared" si="5"/>
        <v/>
      </c>
      <c r="AW13" s="24" t="str">
        <f t="shared" si="6"/>
        <v/>
      </c>
      <c r="AX13" s="24" t="str">
        <f t="shared" si="7"/>
        <v/>
      </c>
      <c r="AY13" s="24" t="str">
        <f t="shared" si="8"/>
        <v/>
      </c>
      <c r="AZ13" s="24" t="str">
        <f t="shared" si="9"/>
        <v/>
      </c>
      <c r="BA13" s="24" t="str">
        <f t="shared" si="10"/>
        <v/>
      </c>
      <c r="BB13" s="24" t="str">
        <f t="shared" si="11"/>
        <v/>
      </c>
      <c r="BC13" s="24" t="str">
        <f t="shared" si="12"/>
        <v/>
      </c>
      <c r="BD13" s="87"/>
    </row>
    <row r="14" spans="2:56" s="3" customFormat="1" ht="19.899999999999999" customHeight="1">
      <c r="B14" s="16" t="str">
        <f>IF('3 INPUT SAP DATA'!H18="","",'3 INPUT SAP DATA'!H18)</f>
        <v/>
      </c>
      <c r="C14" s="172" t="str">
        <f>IF($B14="","",'3 INPUT SAP DATA'!O18*('3 INPUT SAP DATA'!P18+'3 INPUT SAP DATA'!Q18))</f>
        <v/>
      </c>
      <c r="D14" s="172" t="str">
        <f>IF($B14="","",'3 INPUT SAP DATA'!K18*(1-Data!$B$156)*2.5)</f>
        <v/>
      </c>
      <c r="E14" s="24" t="str">
        <f>IF($B14="","",('3 INPUT SAP DATA'!L18-(('3 INPUT SAP DATA'!J18-1)*('3 INPUT SAP DATA'!K18/'3 INPUT SAP DATA'!J18)*Data!$B$157))*(1-Data!$B$156))</f>
        <v/>
      </c>
      <c r="F14" s="171" t="str">
        <f t="shared" si="13"/>
        <v/>
      </c>
      <c r="G14" s="171" t="str">
        <f>IF($B14="","",E14/D14*F14*HLOOKUP('3 INPUT SAP DATA'!M18,Data!$C$82:$E$83,2,FALSE)/(1+15/HLOOKUP('3 INPUT SAP DATA'!M18,Data!$C$82:$E$83,2,FALSE)*(0/F14)^2))</f>
        <v/>
      </c>
      <c r="H14" s="173" t="str">
        <f>IF($B14="", "", (INDEX(SAP10TableU2, MATCH('3 INPUT SAP DATA'!$C$6, Data!$C$51:$C$72, 0), MATCH(H$8, Data!$D$50:$O$50, 0)) / VLOOKUP('3 INPUT SAP DATA'!$C$6, Data!$C$50:$P$72, 13, FALSE)) * $G14)</f>
        <v/>
      </c>
      <c r="I14" s="173" t="str">
        <f>IF($B14="", "", (INDEX(SAP10TableU2, MATCH('3 INPUT SAP DATA'!$C$6, Data!$C$51:$C$72, 0), MATCH(I$8, Data!$D$50:$O$50, 0)) / VLOOKUP('3 INPUT SAP DATA'!$C$6, Data!$C$50:$P$72, 13, FALSE)) * $G14)</f>
        <v/>
      </c>
      <c r="J14" s="173" t="str">
        <f>IF($B14="", "", (INDEX(SAP10TableU2, MATCH('3 INPUT SAP DATA'!$C$6, Data!$C$51:$C$72, 0), MATCH(J$8, Data!$D$50:$O$50, 0)) / VLOOKUP('3 INPUT SAP DATA'!$C$6, Data!$C$50:$P$72, 13, FALSE)) * $G14)</f>
        <v/>
      </c>
      <c r="K14" s="173" t="str">
        <f>IF($B14="", "", (INDEX(SAP10TableU2, MATCH('3 INPUT SAP DATA'!$C$6, Data!$C$51:$C$72, 0), MATCH(K$8, Data!$D$50:$O$50, 0)) / VLOOKUP('3 INPUT SAP DATA'!$C$6, Data!$C$50:$P$72, 13, FALSE)) * $G14)</f>
        <v/>
      </c>
      <c r="L14" s="173" t="str">
        <f>IF($B14="", "", (INDEX(SAP10TableU2, MATCH('3 INPUT SAP DATA'!$C$6, Data!$C$51:$C$72, 0), MATCH(L$8, Data!$D$50:$O$50, 0)) / VLOOKUP('3 INPUT SAP DATA'!$C$6, Data!$C$50:$P$72, 13, FALSE)) * $G14)</f>
        <v/>
      </c>
      <c r="M14" s="173" t="str">
        <f>IF($B14="", "", (INDEX(SAP10TableU2, MATCH('3 INPUT SAP DATA'!$C$6, Data!$C$51:$C$72, 0), MATCH(M$8, Data!$D$50:$O$50, 0)) / VLOOKUP('3 INPUT SAP DATA'!$C$6, Data!$C$50:$P$72, 13, FALSE)) * $G14)</f>
        <v/>
      </c>
      <c r="N14" s="173" t="str">
        <f>IF($B14="", "", (INDEX(SAP10TableU2, MATCH('3 INPUT SAP DATA'!$C$6, Data!$C$51:$C$72, 0), MATCH(N$8, Data!$D$50:$O$50, 0)) / VLOOKUP('3 INPUT SAP DATA'!$C$6, Data!$C$50:$P$72, 13, FALSE)) * $G14)</f>
        <v/>
      </c>
      <c r="O14" s="173" t="str">
        <f>IF($B14="", "", (INDEX(SAP10TableU2, MATCH('3 INPUT SAP DATA'!$C$6, Data!$C$51:$C$72, 0), MATCH(O$8, Data!$D$50:$O$50, 0)) / VLOOKUP('3 INPUT SAP DATA'!$C$6, Data!$C$50:$P$72, 13, FALSE)) * $G14)</f>
        <v/>
      </c>
      <c r="P14" s="173" t="str">
        <f>IF($B14="", "", (INDEX(SAP10TableU2, MATCH('3 INPUT SAP DATA'!$C$6, Data!$C$51:$C$72, 0), MATCH(P$8, Data!$D$50:$O$50, 0)) / VLOOKUP('3 INPUT SAP DATA'!$C$6, Data!$C$50:$P$72, 13, FALSE)) * $G14)</f>
        <v/>
      </c>
      <c r="Q14" s="173" t="str">
        <f>IF($B14="", "", (INDEX(SAP10TableU2, MATCH('3 INPUT SAP DATA'!$C$6, Data!$C$51:$C$72, 0), MATCH(Q$8, Data!$D$50:$O$50, 0)) / VLOOKUP('3 INPUT SAP DATA'!$C$6, Data!$C$50:$P$72, 13, FALSE)) * $G14)</f>
        <v/>
      </c>
      <c r="R14" s="173" t="str">
        <f>IF($B14="", "", (INDEX(SAP10TableU2, MATCH('3 INPUT SAP DATA'!$C$6, Data!$C$51:$C$72, 0), MATCH(R$8, Data!$D$50:$O$50, 0)) / VLOOKUP('3 INPUT SAP DATA'!$C$6, Data!$C$50:$P$72, 13, FALSE)) * $G14)</f>
        <v/>
      </c>
      <c r="S14" s="173" t="str">
        <f>IF($B14="", "", (INDEX(SAP10TableU2, MATCH('3 INPUT SAP DATA'!$C$6, Data!$C$51:$C$72, 0), MATCH(S$8, Data!$D$50:$O$50, 0)) / VLOOKUP('3 INPUT SAP DATA'!$C$6, Data!$C$50:$P$72, 13, FALSE)) * $G14)</f>
        <v/>
      </c>
      <c r="T14" s="173" t="str">
        <f>IF($B14="","",((MAX(0.3*'3 INPUT SAP DATA'!$K18,VLOOKUP('3 INPUT SAP DATA'!$I18,Data!$C$87:$D$96,2,FALSE))*3.6)/$D14)*(1-'3 INPUT SAP DATA'!$S18))</f>
        <v/>
      </c>
      <c r="U14" s="173" t="str">
        <f>IF($B14="","",((MAX(0.3*'3 INPUT SAP DATA'!$K18,VLOOKUP('3 INPUT SAP DATA'!$I18,Data!$C$87:$D$96,2,FALSE))*3.6)/$D14)*(1-'3 INPUT SAP DATA'!$S18))</f>
        <v/>
      </c>
      <c r="V14" s="173" t="str">
        <f>IF($B14="","",((MAX(0.3*'3 INPUT SAP DATA'!$K18,VLOOKUP('3 INPUT SAP DATA'!$I18,Data!$C$87:$D$96,2,FALSE))*3.6)/$D14)*(1-'3 INPUT SAP DATA'!$S18))</f>
        <v/>
      </c>
      <c r="W14" s="173" t="str">
        <f>IF($B14="","",((MAX(0.3*'3 INPUT SAP DATA'!$K18,VLOOKUP('3 INPUT SAP DATA'!$I18,Data!$C$87:$D$96,2,FALSE))*3.6)/$D14)*(1-'3 INPUT SAP DATA'!$S18))</f>
        <v/>
      </c>
      <c r="X14" s="173" t="str">
        <f>IF($B14="","",((MAX(0.3*'3 INPUT SAP DATA'!$K18,VLOOKUP('3 INPUT SAP DATA'!$I18,Data!$C$87:$D$96,2,FALSE))*3.6)/$D14)*(1-'3 INPUT SAP DATA'!$S18))</f>
        <v/>
      </c>
      <c r="Y14" s="173" t="str">
        <f>IF($B14="","",((MAX(0.3*'3 INPUT SAP DATA'!$K18,VLOOKUP('3 INPUT SAP DATA'!$I18,Data!$C$87:$D$96,2,FALSE))*3.6)/$D14)*(1-'3 INPUT SAP DATA'!$S18))</f>
        <v/>
      </c>
      <c r="Z14" s="173" t="str">
        <f>IF($B14="","",((MAX(0.3*'3 INPUT SAP DATA'!$K18,VLOOKUP('3 INPUT SAP DATA'!$I18,Data!$C$87:$D$96,2,FALSE))*3.6)/$D14)*(1-'3 INPUT SAP DATA'!$S18))</f>
        <v/>
      </c>
      <c r="AA14" s="173" t="str">
        <f>IF($B14="","",((MAX(0.3*'3 INPUT SAP DATA'!$K18,VLOOKUP('3 INPUT SAP DATA'!$I18,Data!$C$87:$D$96,2,FALSE))*3.6)/$D14)*(1-'3 INPUT SAP DATA'!$S18))</f>
        <v/>
      </c>
      <c r="AB14" s="173" t="str">
        <f>IF($B14="","",((MAX(0.3*'3 INPUT SAP DATA'!$K18,VLOOKUP('3 INPUT SAP DATA'!$I18,Data!$C$87:$D$96,2,FALSE))*3.6)/$D14)*(1-'3 INPUT SAP DATA'!$S18))</f>
        <v/>
      </c>
      <c r="AC14" s="173" t="str">
        <f>IF($B14="","",((MAX(0.3*'3 INPUT SAP DATA'!$K18,VLOOKUP('3 INPUT SAP DATA'!$I18,Data!$C$87:$D$96,2,FALSE))*3.6)/$D14)*(1-'3 INPUT SAP DATA'!$S18))</f>
        <v/>
      </c>
      <c r="AD14" s="173" t="str">
        <f>IF($B14="","",((MAX(0.3*'3 INPUT SAP DATA'!$K18,VLOOKUP('3 INPUT SAP DATA'!$I18,Data!$C$87:$D$96,2,FALSE))*3.6)/$D14)*(1-'3 INPUT SAP DATA'!$S18))</f>
        <v/>
      </c>
      <c r="AE14" s="173" t="str">
        <f>IF($B14="","",((MAX(0.3*'3 INPUT SAP DATA'!$K18,VLOOKUP('3 INPUT SAP DATA'!$I18,Data!$C$87:$D$96,2,FALSE))*3.6)/$D14)*(1-'3 INPUT SAP DATA'!$S18))</f>
        <v/>
      </c>
      <c r="AF14" s="171" t="str">
        <f t="shared" si="14"/>
        <v/>
      </c>
      <c r="AG14" s="171" t="str">
        <f t="shared" si="15"/>
        <v/>
      </c>
      <c r="AH14" s="171" t="str">
        <f t="shared" si="16"/>
        <v/>
      </c>
      <c r="AI14" s="171" t="str">
        <f t="shared" si="17"/>
        <v/>
      </c>
      <c r="AJ14" s="171" t="str">
        <f t="shared" si="18"/>
        <v/>
      </c>
      <c r="AK14" s="171" t="str">
        <f t="shared" si="19"/>
        <v/>
      </c>
      <c r="AL14" s="171" t="str">
        <f t="shared" si="20"/>
        <v/>
      </c>
      <c r="AM14" s="171" t="str">
        <f t="shared" si="21"/>
        <v/>
      </c>
      <c r="AN14" s="171" t="str">
        <f t="shared" si="22"/>
        <v/>
      </c>
      <c r="AO14" s="171" t="str">
        <f t="shared" si="23"/>
        <v/>
      </c>
      <c r="AP14" s="171" t="str">
        <f t="shared" si="24"/>
        <v/>
      </c>
      <c r="AQ14" s="171" t="str">
        <f t="shared" si="25"/>
        <v/>
      </c>
      <c r="AR14" s="24" t="str">
        <f t="shared" si="1"/>
        <v/>
      </c>
      <c r="AS14" s="24" t="str">
        <f t="shared" si="2"/>
        <v/>
      </c>
      <c r="AT14" s="24" t="str">
        <f t="shared" si="3"/>
        <v/>
      </c>
      <c r="AU14" s="24" t="str">
        <f t="shared" si="4"/>
        <v/>
      </c>
      <c r="AV14" s="24" t="str">
        <f t="shared" si="5"/>
        <v/>
      </c>
      <c r="AW14" s="24" t="str">
        <f t="shared" si="6"/>
        <v/>
      </c>
      <c r="AX14" s="24" t="str">
        <f t="shared" si="7"/>
        <v/>
      </c>
      <c r="AY14" s="24" t="str">
        <f t="shared" si="8"/>
        <v/>
      </c>
      <c r="AZ14" s="24" t="str">
        <f t="shared" si="9"/>
        <v/>
      </c>
      <c r="BA14" s="24" t="str">
        <f t="shared" si="10"/>
        <v/>
      </c>
      <c r="BB14" s="24" t="str">
        <f t="shared" si="11"/>
        <v/>
      </c>
      <c r="BC14" s="24" t="str">
        <f t="shared" si="12"/>
        <v/>
      </c>
      <c r="BD14" s="87"/>
    </row>
    <row r="15" spans="2:56" s="3" customFormat="1" ht="19.899999999999999" customHeight="1">
      <c r="B15" s="16" t="str">
        <f>IF('3 INPUT SAP DATA'!H19="","",'3 INPUT SAP DATA'!H19)</f>
        <v/>
      </c>
      <c r="C15" s="172" t="str">
        <f>IF($B15="","",'3 INPUT SAP DATA'!O19*('3 INPUT SAP DATA'!P19+'3 INPUT SAP DATA'!Q19))</f>
        <v/>
      </c>
      <c r="D15" s="172" t="str">
        <f>IF($B15="","",'3 INPUT SAP DATA'!K19*(1-Data!$B$156)*2.5)</f>
        <v/>
      </c>
      <c r="E15" s="24" t="str">
        <f>IF($B15="","",('3 INPUT SAP DATA'!L19-(('3 INPUT SAP DATA'!J19-1)*('3 INPUT SAP DATA'!K19/'3 INPUT SAP DATA'!J19)*Data!$B$157))*(1-Data!$B$156))</f>
        <v/>
      </c>
      <c r="F15" s="171" t="str">
        <f t="shared" si="13"/>
        <v/>
      </c>
      <c r="G15" s="171" t="str">
        <f>IF($B15="","",E15/D15*F15*HLOOKUP('3 INPUT SAP DATA'!M19,Data!$C$82:$E$83,2,FALSE)/(1+15/HLOOKUP('3 INPUT SAP DATA'!M19,Data!$C$82:$E$83,2,FALSE)*(0/F15)^2))</f>
        <v/>
      </c>
      <c r="H15" s="173" t="str">
        <f>IF($B15="", "", (INDEX(SAP10TableU2, MATCH('3 INPUT SAP DATA'!$C$6, Data!$C$51:$C$72, 0), MATCH(H$8, Data!$D$50:$O$50, 0)) / VLOOKUP('3 INPUT SAP DATA'!$C$6, Data!$C$50:$P$72, 13, FALSE)) * $G15)</f>
        <v/>
      </c>
      <c r="I15" s="173" t="str">
        <f>IF($B15="", "", (INDEX(SAP10TableU2, MATCH('3 INPUT SAP DATA'!$C$6, Data!$C$51:$C$72, 0), MATCH(I$8, Data!$D$50:$O$50, 0)) / VLOOKUP('3 INPUT SAP DATA'!$C$6, Data!$C$50:$P$72, 13, FALSE)) * $G15)</f>
        <v/>
      </c>
      <c r="J15" s="173" t="str">
        <f>IF($B15="", "", (INDEX(SAP10TableU2, MATCH('3 INPUT SAP DATA'!$C$6, Data!$C$51:$C$72, 0), MATCH(J$8, Data!$D$50:$O$50, 0)) / VLOOKUP('3 INPUT SAP DATA'!$C$6, Data!$C$50:$P$72, 13, FALSE)) * $G15)</f>
        <v/>
      </c>
      <c r="K15" s="173" t="str">
        <f>IF($B15="", "", (INDEX(SAP10TableU2, MATCH('3 INPUT SAP DATA'!$C$6, Data!$C$51:$C$72, 0), MATCH(K$8, Data!$D$50:$O$50, 0)) / VLOOKUP('3 INPUT SAP DATA'!$C$6, Data!$C$50:$P$72, 13, FALSE)) * $G15)</f>
        <v/>
      </c>
      <c r="L15" s="173" t="str">
        <f>IF($B15="", "", (INDEX(SAP10TableU2, MATCH('3 INPUT SAP DATA'!$C$6, Data!$C$51:$C$72, 0), MATCH(L$8, Data!$D$50:$O$50, 0)) / VLOOKUP('3 INPUT SAP DATA'!$C$6, Data!$C$50:$P$72, 13, FALSE)) * $G15)</f>
        <v/>
      </c>
      <c r="M15" s="173" t="str">
        <f>IF($B15="", "", (INDEX(SAP10TableU2, MATCH('3 INPUT SAP DATA'!$C$6, Data!$C$51:$C$72, 0), MATCH(M$8, Data!$D$50:$O$50, 0)) / VLOOKUP('3 INPUT SAP DATA'!$C$6, Data!$C$50:$P$72, 13, FALSE)) * $G15)</f>
        <v/>
      </c>
      <c r="N15" s="173" t="str">
        <f>IF($B15="", "", (INDEX(SAP10TableU2, MATCH('3 INPUT SAP DATA'!$C$6, Data!$C$51:$C$72, 0), MATCH(N$8, Data!$D$50:$O$50, 0)) / VLOOKUP('3 INPUT SAP DATA'!$C$6, Data!$C$50:$P$72, 13, FALSE)) * $G15)</f>
        <v/>
      </c>
      <c r="O15" s="173" t="str">
        <f>IF($B15="", "", (INDEX(SAP10TableU2, MATCH('3 INPUT SAP DATA'!$C$6, Data!$C$51:$C$72, 0), MATCH(O$8, Data!$D$50:$O$50, 0)) / VLOOKUP('3 INPUT SAP DATA'!$C$6, Data!$C$50:$P$72, 13, FALSE)) * $G15)</f>
        <v/>
      </c>
      <c r="P15" s="173" t="str">
        <f>IF($B15="", "", (INDEX(SAP10TableU2, MATCH('3 INPUT SAP DATA'!$C$6, Data!$C$51:$C$72, 0), MATCH(P$8, Data!$D$50:$O$50, 0)) / VLOOKUP('3 INPUT SAP DATA'!$C$6, Data!$C$50:$P$72, 13, FALSE)) * $G15)</f>
        <v/>
      </c>
      <c r="Q15" s="173" t="str">
        <f>IF($B15="", "", (INDEX(SAP10TableU2, MATCH('3 INPUT SAP DATA'!$C$6, Data!$C$51:$C$72, 0), MATCH(Q$8, Data!$D$50:$O$50, 0)) / VLOOKUP('3 INPUT SAP DATA'!$C$6, Data!$C$50:$P$72, 13, FALSE)) * $G15)</f>
        <v/>
      </c>
      <c r="R15" s="173" t="str">
        <f>IF($B15="", "", (INDEX(SAP10TableU2, MATCH('3 INPUT SAP DATA'!$C$6, Data!$C$51:$C$72, 0), MATCH(R$8, Data!$D$50:$O$50, 0)) / VLOOKUP('3 INPUT SAP DATA'!$C$6, Data!$C$50:$P$72, 13, FALSE)) * $G15)</f>
        <v/>
      </c>
      <c r="S15" s="173" t="str">
        <f>IF($B15="", "", (INDEX(SAP10TableU2, MATCH('3 INPUT SAP DATA'!$C$6, Data!$C$51:$C$72, 0), MATCH(S$8, Data!$D$50:$O$50, 0)) / VLOOKUP('3 INPUT SAP DATA'!$C$6, Data!$C$50:$P$72, 13, FALSE)) * $G15)</f>
        <v/>
      </c>
      <c r="T15" s="173" t="str">
        <f>IF($B15="","",((MAX(0.3*'3 INPUT SAP DATA'!$K19,VLOOKUP('3 INPUT SAP DATA'!$I19,Data!$C$87:$D$96,2,FALSE))*3.6)/$D15)*(1-'3 INPUT SAP DATA'!$S19))</f>
        <v/>
      </c>
      <c r="U15" s="173" t="str">
        <f>IF($B15="","",((MAX(0.3*'3 INPUT SAP DATA'!$K19,VLOOKUP('3 INPUT SAP DATA'!$I19,Data!$C$87:$D$96,2,FALSE))*3.6)/$D15)*(1-'3 INPUT SAP DATA'!$S19))</f>
        <v/>
      </c>
      <c r="V15" s="173" t="str">
        <f>IF($B15="","",((MAX(0.3*'3 INPUT SAP DATA'!$K19,VLOOKUP('3 INPUT SAP DATA'!$I19,Data!$C$87:$D$96,2,FALSE))*3.6)/$D15)*(1-'3 INPUT SAP DATA'!$S19))</f>
        <v/>
      </c>
      <c r="W15" s="173" t="str">
        <f>IF($B15="","",((MAX(0.3*'3 INPUT SAP DATA'!$K19,VLOOKUP('3 INPUT SAP DATA'!$I19,Data!$C$87:$D$96,2,FALSE))*3.6)/$D15)*(1-'3 INPUT SAP DATA'!$S19))</f>
        <v/>
      </c>
      <c r="X15" s="173" t="str">
        <f>IF($B15="","",((MAX(0.3*'3 INPUT SAP DATA'!$K19,VLOOKUP('3 INPUT SAP DATA'!$I19,Data!$C$87:$D$96,2,FALSE))*3.6)/$D15)*(1-'3 INPUT SAP DATA'!$S19))</f>
        <v/>
      </c>
      <c r="Y15" s="173" t="str">
        <f>IF($B15="","",((MAX(0.3*'3 INPUT SAP DATA'!$K19,VLOOKUP('3 INPUT SAP DATA'!$I19,Data!$C$87:$D$96,2,FALSE))*3.6)/$D15)*(1-'3 INPUT SAP DATA'!$S19))</f>
        <v/>
      </c>
      <c r="Z15" s="173" t="str">
        <f>IF($B15="","",((MAX(0.3*'3 INPUT SAP DATA'!$K19,VLOOKUP('3 INPUT SAP DATA'!$I19,Data!$C$87:$D$96,2,FALSE))*3.6)/$D15)*(1-'3 INPUT SAP DATA'!$S19))</f>
        <v/>
      </c>
      <c r="AA15" s="173" t="str">
        <f>IF($B15="","",((MAX(0.3*'3 INPUT SAP DATA'!$K19,VLOOKUP('3 INPUT SAP DATA'!$I19,Data!$C$87:$D$96,2,FALSE))*3.6)/$D15)*(1-'3 INPUT SAP DATA'!$S19))</f>
        <v/>
      </c>
      <c r="AB15" s="173" t="str">
        <f>IF($B15="","",((MAX(0.3*'3 INPUT SAP DATA'!$K19,VLOOKUP('3 INPUT SAP DATA'!$I19,Data!$C$87:$D$96,2,FALSE))*3.6)/$D15)*(1-'3 INPUT SAP DATA'!$S19))</f>
        <v/>
      </c>
      <c r="AC15" s="173" t="str">
        <f>IF($B15="","",((MAX(0.3*'3 INPUT SAP DATA'!$K19,VLOOKUP('3 INPUT SAP DATA'!$I19,Data!$C$87:$D$96,2,FALSE))*3.6)/$D15)*(1-'3 INPUT SAP DATA'!$S19))</f>
        <v/>
      </c>
      <c r="AD15" s="173" t="str">
        <f>IF($B15="","",((MAX(0.3*'3 INPUT SAP DATA'!$K19,VLOOKUP('3 INPUT SAP DATA'!$I19,Data!$C$87:$D$96,2,FALSE))*3.6)/$D15)*(1-'3 INPUT SAP DATA'!$S19))</f>
        <v/>
      </c>
      <c r="AE15" s="173" t="str">
        <f>IF($B15="","",((MAX(0.3*'3 INPUT SAP DATA'!$K19,VLOOKUP('3 INPUT SAP DATA'!$I19,Data!$C$87:$D$96,2,FALSE))*3.6)/$D15)*(1-'3 INPUT SAP DATA'!$S19))</f>
        <v/>
      </c>
      <c r="AF15" s="171" t="str">
        <f t="shared" si="14"/>
        <v/>
      </c>
      <c r="AG15" s="171" t="str">
        <f t="shared" si="15"/>
        <v/>
      </c>
      <c r="AH15" s="171" t="str">
        <f t="shared" si="16"/>
        <v/>
      </c>
      <c r="AI15" s="171" t="str">
        <f t="shared" si="17"/>
        <v/>
      </c>
      <c r="AJ15" s="171" t="str">
        <f t="shared" si="18"/>
        <v/>
      </c>
      <c r="AK15" s="171" t="str">
        <f t="shared" si="19"/>
        <v/>
      </c>
      <c r="AL15" s="171" t="str">
        <f t="shared" si="20"/>
        <v/>
      </c>
      <c r="AM15" s="171" t="str">
        <f t="shared" si="21"/>
        <v/>
      </c>
      <c r="AN15" s="171" t="str">
        <f t="shared" si="22"/>
        <v/>
      </c>
      <c r="AO15" s="171" t="str">
        <f t="shared" si="23"/>
        <v/>
      </c>
      <c r="AP15" s="171" t="str">
        <f t="shared" si="24"/>
        <v/>
      </c>
      <c r="AQ15" s="171" t="str">
        <f t="shared" si="25"/>
        <v/>
      </c>
      <c r="AR15" s="24" t="str">
        <f t="shared" si="1"/>
        <v/>
      </c>
      <c r="AS15" s="24" t="str">
        <f t="shared" si="2"/>
        <v/>
      </c>
      <c r="AT15" s="24" t="str">
        <f t="shared" si="3"/>
        <v/>
      </c>
      <c r="AU15" s="24" t="str">
        <f t="shared" si="4"/>
        <v/>
      </c>
      <c r="AV15" s="24" t="str">
        <f t="shared" si="5"/>
        <v/>
      </c>
      <c r="AW15" s="24" t="str">
        <f t="shared" si="6"/>
        <v/>
      </c>
      <c r="AX15" s="24" t="str">
        <f t="shared" si="7"/>
        <v/>
      </c>
      <c r="AY15" s="24" t="str">
        <f t="shared" si="8"/>
        <v/>
      </c>
      <c r="AZ15" s="24" t="str">
        <f t="shared" si="9"/>
        <v/>
      </c>
      <c r="BA15" s="24" t="str">
        <f t="shared" si="10"/>
        <v/>
      </c>
      <c r="BB15" s="24" t="str">
        <f t="shared" si="11"/>
        <v/>
      </c>
      <c r="BC15" s="24" t="str">
        <f t="shared" si="12"/>
        <v/>
      </c>
      <c r="BD15" s="87"/>
    </row>
    <row r="16" spans="2:56" s="3" customFormat="1" ht="19.899999999999999" customHeight="1">
      <c r="B16" s="16" t="str">
        <f>IF('3 INPUT SAP DATA'!H20="","",'3 INPUT SAP DATA'!H20)</f>
        <v/>
      </c>
      <c r="C16" s="172" t="str">
        <f>IF($B16="","",'3 INPUT SAP DATA'!O20*('3 INPUT SAP DATA'!P20+'3 INPUT SAP DATA'!Q20))</f>
        <v/>
      </c>
      <c r="D16" s="172" t="str">
        <f>IF($B16="","",'3 INPUT SAP DATA'!K20*(1-Data!$B$156)*2.5)</f>
        <v/>
      </c>
      <c r="E16" s="24" t="str">
        <f>IF($B16="","",('3 INPUT SAP DATA'!L20-(('3 INPUT SAP DATA'!J20-1)*('3 INPUT SAP DATA'!K20/'3 INPUT SAP DATA'!J20)*Data!$B$157))*(1-Data!$B$156))</f>
        <v/>
      </c>
      <c r="F16" s="171" t="str">
        <f t="shared" si="13"/>
        <v/>
      </c>
      <c r="G16" s="171" t="str">
        <f>IF($B16="","",E16/D16*F16*HLOOKUP('3 INPUT SAP DATA'!M20,Data!$C$82:$E$83,2,FALSE)/(1+15/HLOOKUP('3 INPUT SAP DATA'!M20,Data!$C$82:$E$83,2,FALSE)*(0/F16)^2))</f>
        <v/>
      </c>
      <c r="H16" s="173" t="str">
        <f>IF($B16="", "", (INDEX(SAP10TableU2, MATCH('3 INPUT SAP DATA'!$C$6, Data!$C$51:$C$72, 0), MATCH(H$8, Data!$D$50:$O$50, 0)) / VLOOKUP('3 INPUT SAP DATA'!$C$6, Data!$C$50:$P$72, 13, FALSE)) * $G16)</f>
        <v/>
      </c>
      <c r="I16" s="173" t="str">
        <f>IF($B16="", "", (INDEX(SAP10TableU2, MATCH('3 INPUT SAP DATA'!$C$6, Data!$C$51:$C$72, 0), MATCH(I$8, Data!$D$50:$O$50, 0)) / VLOOKUP('3 INPUT SAP DATA'!$C$6, Data!$C$50:$P$72, 13, FALSE)) * $G16)</f>
        <v/>
      </c>
      <c r="J16" s="173" t="str">
        <f>IF($B16="", "", (INDEX(SAP10TableU2, MATCH('3 INPUT SAP DATA'!$C$6, Data!$C$51:$C$72, 0), MATCH(J$8, Data!$D$50:$O$50, 0)) / VLOOKUP('3 INPUT SAP DATA'!$C$6, Data!$C$50:$P$72, 13, FALSE)) * $G16)</f>
        <v/>
      </c>
      <c r="K16" s="173" t="str">
        <f>IF($B16="", "", (INDEX(SAP10TableU2, MATCH('3 INPUT SAP DATA'!$C$6, Data!$C$51:$C$72, 0), MATCH(K$8, Data!$D$50:$O$50, 0)) / VLOOKUP('3 INPUT SAP DATA'!$C$6, Data!$C$50:$P$72, 13, FALSE)) * $G16)</f>
        <v/>
      </c>
      <c r="L16" s="173" t="str">
        <f>IF($B16="", "", (INDEX(SAP10TableU2, MATCH('3 INPUT SAP DATA'!$C$6, Data!$C$51:$C$72, 0), MATCH(L$8, Data!$D$50:$O$50, 0)) / VLOOKUP('3 INPUT SAP DATA'!$C$6, Data!$C$50:$P$72, 13, FALSE)) * $G16)</f>
        <v/>
      </c>
      <c r="M16" s="173" t="str">
        <f>IF($B16="", "", (INDEX(SAP10TableU2, MATCH('3 INPUT SAP DATA'!$C$6, Data!$C$51:$C$72, 0), MATCH(M$8, Data!$D$50:$O$50, 0)) / VLOOKUP('3 INPUT SAP DATA'!$C$6, Data!$C$50:$P$72, 13, FALSE)) * $G16)</f>
        <v/>
      </c>
      <c r="N16" s="173" t="str">
        <f>IF($B16="", "", (INDEX(SAP10TableU2, MATCH('3 INPUT SAP DATA'!$C$6, Data!$C$51:$C$72, 0), MATCH(N$8, Data!$D$50:$O$50, 0)) / VLOOKUP('3 INPUT SAP DATA'!$C$6, Data!$C$50:$P$72, 13, FALSE)) * $G16)</f>
        <v/>
      </c>
      <c r="O16" s="173" t="str">
        <f>IF($B16="", "", (INDEX(SAP10TableU2, MATCH('3 INPUT SAP DATA'!$C$6, Data!$C$51:$C$72, 0), MATCH(O$8, Data!$D$50:$O$50, 0)) / VLOOKUP('3 INPUT SAP DATA'!$C$6, Data!$C$50:$P$72, 13, FALSE)) * $G16)</f>
        <v/>
      </c>
      <c r="P16" s="173" t="str">
        <f>IF($B16="", "", (INDEX(SAP10TableU2, MATCH('3 INPUT SAP DATA'!$C$6, Data!$C$51:$C$72, 0), MATCH(P$8, Data!$D$50:$O$50, 0)) / VLOOKUP('3 INPUT SAP DATA'!$C$6, Data!$C$50:$P$72, 13, FALSE)) * $G16)</f>
        <v/>
      </c>
      <c r="Q16" s="173" t="str">
        <f>IF($B16="", "", (INDEX(SAP10TableU2, MATCH('3 INPUT SAP DATA'!$C$6, Data!$C$51:$C$72, 0), MATCH(Q$8, Data!$D$50:$O$50, 0)) / VLOOKUP('3 INPUT SAP DATA'!$C$6, Data!$C$50:$P$72, 13, FALSE)) * $G16)</f>
        <v/>
      </c>
      <c r="R16" s="173" t="str">
        <f>IF($B16="", "", (INDEX(SAP10TableU2, MATCH('3 INPUT SAP DATA'!$C$6, Data!$C$51:$C$72, 0), MATCH(R$8, Data!$D$50:$O$50, 0)) / VLOOKUP('3 INPUT SAP DATA'!$C$6, Data!$C$50:$P$72, 13, FALSE)) * $G16)</f>
        <v/>
      </c>
      <c r="S16" s="173" t="str">
        <f>IF($B16="", "", (INDEX(SAP10TableU2, MATCH('3 INPUT SAP DATA'!$C$6, Data!$C$51:$C$72, 0), MATCH(S$8, Data!$D$50:$O$50, 0)) / VLOOKUP('3 INPUT SAP DATA'!$C$6, Data!$C$50:$P$72, 13, FALSE)) * $G16)</f>
        <v/>
      </c>
      <c r="T16" s="173" t="str">
        <f>IF($B16="","",((MAX(0.3*'3 INPUT SAP DATA'!$K20,VLOOKUP('3 INPUT SAP DATA'!$I20,Data!$C$87:$D$96,2,FALSE))*3.6)/$D16)*(1-'3 INPUT SAP DATA'!$S20))</f>
        <v/>
      </c>
      <c r="U16" s="173" t="str">
        <f>IF($B16="","",((MAX(0.3*'3 INPUT SAP DATA'!$K20,VLOOKUP('3 INPUT SAP DATA'!$I20,Data!$C$87:$D$96,2,FALSE))*3.6)/$D16)*(1-'3 INPUT SAP DATA'!$S20))</f>
        <v/>
      </c>
      <c r="V16" s="173" t="str">
        <f>IF($B16="","",((MAX(0.3*'3 INPUT SAP DATA'!$K20,VLOOKUP('3 INPUT SAP DATA'!$I20,Data!$C$87:$D$96,2,FALSE))*3.6)/$D16)*(1-'3 INPUT SAP DATA'!$S20))</f>
        <v/>
      </c>
      <c r="W16" s="173" t="str">
        <f>IF($B16="","",((MAX(0.3*'3 INPUT SAP DATA'!$K20,VLOOKUP('3 INPUT SAP DATA'!$I20,Data!$C$87:$D$96,2,FALSE))*3.6)/$D16)*(1-'3 INPUT SAP DATA'!$S20))</f>
        <v/>
      </c>
      <c r="X16" s="173" t="str">
        <f>IF($B16="","",((MAX(0.3*'3 INPUT SAP DATA'!$K20,VLOOKUP('3 INPUT SAP DATA'!$I20,Data!$C$87:$D$96,2,FALSE))*3.6)/$D16)*(1-'3 INPUT SAP DATA'!$S20))</f>
        <v/>
      </c>
      <c r="Y16" s="173" t="str">
        <f>IF($B16="","",((MAX(0.3*'3 INPUT SAP DATA'!$K20,VLOOKUP('3 INPUT SAP DATA'!$I20,Data!$C$87:$D$96,2,FALSE))*3.6)/$D16)*(1-'3 INPUT SAP DATA'!$S20))</f>
        <v/>
      </c>
      <c r="Z16" s="173" t="str">
        <f>IF($B16="","",((MAX(0.3*'3 INPUT SAP DATA'!$K20,VLOOKUP('3 INPUT SAP DATA'!$I20,Data!$C$87:$D$96,2,FALSE))*3.6)/$D16)*(1-'3 INPUT SAP DATA'!$S20))</f>
        <v/>
      </c>
      <c r="AA16" s="173" t="str">
        <f>IF($B16="","",((MAX(0.3*'3 INPUT SAP DATA'!$K20,VLOOKUP('3 INPUT SAP DATA'!$I20,Data!$C$87:$D$96,2,FALSE))*3.6)/$D16)*(1-'3 INPUT SAP DATA'!$S20))</f>
        <v/>
      </c>
      <c r="AB16" s="173" t="str">
        <f>IF($B16="","",((MAX(0.3*'3 INPUT SAP DATA'!$K20,VLOOKUP('3 INPUT SAP DATA'!$I20,Data!$C$87:$D$96,2,FALSE))*3.6)/$D16)*(1-'3 INPUT SAP DATA'!$S20))</f>
        <v/>
      </c>
      <c r="AC16" s="173" t="str">
        <f>IF($B16="","",((MAX(0.3*'3 INPUT SAP DATA'!$K20,VLOOKUP('3 INPUT SAP DATA'!$I20,Data!$C$87:$D$96,2,FALSE))*3.6)/$D16)*(1-'3 INPUT SAP DATA'!$S20))</f>
        <v/>
      </c>
      <c r="AD16" s="173" t="str">
        <f>IF($B16="","",((MAX(0.3*'3 INPUT SAP DATA'!$K20,VLOOKUP('3 INPUT SAP DATA'!$I20,Data!$C$87:$D$96,2,FALSE))*3.6)/$D16)*(1-'3 INPUT SAP DATA'!$S20))</f>
        <v/>
      </c>
      <c r="AE16" s="173" t="str">
        <f>IF($B16="","",((MAX(0.3*'3 INPUT SAP DATA'!$K20,VLOOKUP('3 INPUT SAP DATA'!$I20,Data!$C$87:$D$96,2,FALSE))*3.6)/$D16)*(1-'3 INPUT SAP DATA'!$S20))</f>
        <v/>
      </c>
      <c r="AF16" s="171" t="str">
        <f t="shared" si="14"/>
        <v/>
      </c>
      <c r="AG16" s="171" t="str">
        <f t="shared" si="15"/>
        <v/>
      </c>
      <c r="AH16" s="171" t="str">
        <f t="shared" si="16"/>
        <v/>
      </c>
      <c r="AI16" s="171" t="str">
        <f t="shared" si="17"/>
        <v/>
      </c>
      <c r="AJ16" s="171" t="str">
        <f t="shared" si="18"/>
        <v/>
      </c>
      <c r="AK16" s="171" t="str">
        <f t="shared" si="19"/>
        <v/>
      </c>
      <c r="AL16" s="171" t="str">
        <f t="shared" si="20"/>
        <v/>
      </c>
      <c r="AM16" s="171" t="str">
        <f t="shared" si="21"/>
        <v/>
      </c>
      <c r="AN16" s="171" t="str">
        <f t="shared" si="22"/>
        <v/>
      </c>
      <c r="AO16" s="171" t="str">
        <f t="shared" si="23"/>
        <v/>
      </c>
      <c r="AP16" s="171" t="str">
        <f t="shared" si="24"/>
        <v/>
      </c>
      <c r="AQ16" s="171" t="str">
        <f t="shared" si="25"/>
        <v/>
      </c>
      <c r="AR16" s="24" t="str">
        <f t="shared" si="1"/>
        <v/>
      </c>
      <c r="AS16" s="24" t="str">
        <f t="shared" si="2"/>
        <v/>
      </c>
      <c r="AT16" s="24" t="str">
        <f t="shared" si="3"/>
        <v/>
      </c>
      <c r="AU16" s="24" t="str">
        <f t="shared" si="4"/>
        <v/>
      </c>
      <c r="AV16" s="24" t="str">
        <f t="shared" si="5"/>
        <v/>
      </c>
      <c r="AW16" s="24" t="str">
        <f t="shared" si="6"/>
        <v/>
      </c>
      <c r="AX16" s="24" t="str">
        <f t="shared" si="7"/>
        <v/>
      </c>
      <c r="AY16" s="24" t="str">
        <f t="shared" si="8"/>
        <v/>
      </c>
      <c r="AZ16" s="24" t="str">
        <f t="shared" si="9"/>
        <v/>
      </c>
      <c r="BA16" s="24" t="str">
        <f t="shared" si="10"/>
        <v/>
      </c>
      <c r="BB16" s="24" t="str">
        <f t="shared" si="11"/>
        <v/>
      </c>
      <c r="BC16" s="24" t="str">
        <f t="shared" si="12"/>
        <v/>
      </c>
      <c r="BD16" s="87"/>
    </row>
    <row r="17" spans="2:56" s="3" customFormat="1" ht="19.899999999999999" customHeight="1">
      <c r="B17" s="16" t="str">
        <f>IF('3 INPUT SAP DATA'!H21="","",'3 INPUT SAP DATA'!H21)</f>
        <v/>
      </c>
      <c r="C17" s="172" t="str">
        <f>IF($B17="","",'3 INPUT SAP DATA'!O21*('3 INPUT SAP DATA'!P21+'3 INPUT SAP DATA'!Q21))</f>
        <v/>
      </c>
      <c r="D17" s="172" t="str">
        <f>IF($B17="","",'3 INPUT SAP DATA'!K21*(1-Data!$B$156)*2.5)</f>
        <v/>
      </c>
      <c r="E17" s="24" t="str">
        <f>IF($B17="","",('3 INPUT SAP DATA'!L21-(('3 INPUT SAP DATA'!J21-1)*('3 INPUT SAP DATA'!K21/'3 INPUT SAP DATA'!J21)*Data!$B$157))*(1-Data!$B$156))</f>
        <v/>
      </c>
      <c r="F17" s="171" t="str">
        <f t="shared" si="13"/>
        <v/>
      </c>
      <c r="G17" s="171" t="str">
        <f>IF($B17="","",E17/D17*F17*HLOOKUP('3 INPUT SAP DATA'!M21,Data!$C$82:$E$83,2,FALSE)/(1+15/HLOOKUP('3 INPUT SAP DATA'!M21,Data!$C$82:$E$83,2,FALSE)*(0/F17)^2))</f>
        <v/>
      </c>
      <c r="H17" s="173" t="str">
        <f>IF($B17="", "", (INDEX(SAP10TableU2, MATCH('3 INPUT SAP DATA'!$C$6, Data!$C$51:$C$72, 0), MATCH(H$8, Data!$D$50:$O$50, 0)) / VLOOKUP('3 INPUT SAP DATA'!$C$6, Data!$C$50:$P$72, 13, FALSE)) * $G17)</f>
        <v/>
      </c>
      <c r="I17" s="173" t="str">
        <f>IF($B17="", "", (INDEX(SAP10TableU2, MATCH('3 INPUT SAP DATA'!$C$6, Data!$C$51:$C$72, 0), MATCH(I$8, Data!$D$50:$O$50, 0)) / VLOOKUP('3 INPUT SAP DATA'!$C$6, Data!$C$50:$P$72, 13, FALSE)) * $G17)</f>
        <v/>
      </c>
      <c r="J17" s="173" t="str">
        <f>IF($B17="", "", (INDEX(SAP10TableU2, MATCH('3 INPUT SAP DATA'!$C$6, Data!$C$51:$C$72, 0), MATCH(J$8, Data!$D$50:$O$50, 0)) / VLOOKUP('3 INPUT SAP DATA'!$C$6, Data!$C$50:$P$72, 13, FALSE)) * $G17)</f>
        <v/>
      </c>
      <c r="K17" s="173" t="str">
        <f>IF($B17="", "", (INDEX(SAP10TableU2, MATCH('3 INPUT SAP DATA'!$C$6, Data!$C$51:$C$72, 0), MATCH(K$8, Data!$D$50:$O$50, 0)) / VLOOKUP('3 INPUT SAP DATA'!$C$6, Data!$C$50:$P$72, 13, FALSE)) * $G17)</f>
        <v/>
      </c>
      <c r="L17" s="173" t="str">
        <f>IF($B17="", "", (INDEX(SAP10TableU2, MATCH('3 INPUT SAP DATA'!$C$6, Data!$C$51:$C$72, 0), MATCH(L$8, Data!$D$50:$O$50, 0)) / VLOOKUP('3 INPUT SAP DATA'!$C$6, Data!$C$50:$P$72, 13, FALSE)) * $G17)</f>
        <v/>
      </c>
      <c r="M17" s="173" t="str">
        <f>IF($B17="", "", (INDEX(SAP10TableU2, MATCH('3 INPUT SAP DATA'!$C$6, Data!$C$51:$C$72, 0), MATCH(M$8, Data!$D$50:$O$50, 0)) / VLOOKUP('3 INPUT SAP DATA'!$C$6, Data!$C$50:$P$72, 13, FALSE)) * $G17)</f>
        <v/>
      </c>
      <c r="N17" s="173" t="str">
        <f>IF($B17="", "", (INDEX(SAP10TableU2, MATCH('3 INPUT SAP DATA'!$C$6, Data!$C$51:$C$72, 0), MATCH(N$8, Data!$D$50:$O$50, 0)) / VLOOKUP('3 INPUT SAP DATA'!$C$6, Data!$C$50:$P$72, 13, FALSE)) * $G17)</f>
        <v/>
      </c>
      <c r="O17" s="173" t="str">
        <f>IF($B17="", "", (INDEX(SAP10TableU2, MATCH('3 INPUT SAP DATA'!$C$6, Data!$C$51:$C$72, 0), MATCH(O$8, Data!$D$50:$O$50, 0)) / VLOOKUP('3 INPUT SAP DATA'!$C$6, Data!$C$50:$P$72, 13, FALSE)) * $G17)</f>
        <v/>
      </c>
      <c r="P17" s="173" t="str">
        <f>IF($B17="", "", (INDEX(SAP10TableU2, MATCH('3 INPUT SAP DATA'!$C$6, Data!$C$51:$C$72, 0), MATCH(P$8, Data!$D$50:$O$50, 0)) / VLOOKUP('3 INPUT SAP DATA'!$C$6, Data!$C$50:$P$72, 13, FALSE)) * $G17)</f>
        <v/>
      </c>
      <c r="Q17" s="173" t="str">
        <f>IF($B17="", "", (INDEX(SAP10TableU2, MATCH('3 INPUT SAP DATA'!$C$6, Data!$C$51:$C$72, 0), MATCH(Q$8, Data!$D$50:$O$50, 0)) / VLOOKUP('3 INPUT SAP DATA'!$C$6, Data!$C$50:$P$72, 13, FALSE)) * $G17)</f>
        <v/>
      </c>
      <c r="R17" s="173" t="str">
        <f>IF($B17="", "", (INDEX(SAP10TableU2, MATCH('3 INPUT SAP DATA'!$C$6, Data!$C$51:$C$72, 0), MATCH(R$8, Data!$D$50:$O$50, 0)) / VLOOKUP('3 INPUT SAP DATA'!$C$6, Data!$C$50:$P$72, 13, FALSE)) * $G17)</f>
        <v/>
      </c>
      <c r="S17" s="173" t="str">
        <f>IF($B17="", "", (INDEX(SAP10TableU2, MATCH('3 INPUT SAP DATA'!$C$6, Data!$C$51:$C$72, 0), MATCH(S$8, Data!$D$50:$O$50, 0)) / VLOOKUP('3 INPUT SAP DATA'!$C$6, Data!$C$50:$P$72, 13, FALSE)) * $G17)</f>
        <v/>
      </c>
      <c r="T17" s="173" t="str">
        <f>IF($B17="","",((MAX(0.3*'3 INPUT SAP DATA'!$K21,VLOOKUP('3 INPUT SAP DATA'!$I21,Data!$C$87:$D$96,2,FALSE))*3.6)/$D17)*(1-'3 INPUT SAP DATA'!$S21))</f>
        <v/>
      </c>
      <c r="U17" s="173" t="str">
        <f>IF($B17="","",((MAX(0.3*'3 INPUT SAP DATA'!$K21,VLOOKUP('3 INPUT SAP DATA'!$I21,Data!$C$87:$D$96,2,FALSE))*3.6)/$D17)*(1-'3 INPUT SAP DATA'!$S21))</f>
        <v/>
      </c>
      <c r="V17" s="173" t="str">
        <f>IF($B17="","",((MAX(0.3*'3 INPUT SAP DATA'!$K21,VLOOKUP('3 INPUT SAP DATA'!$I21,Data!$C$87:$D$96,2,FALSE))*3.6)/$D17)*(1-'3 INPUT SAP DATA'!$S21))</f>
        <v/>
      </c>
      <c r="W17" s="173" t="str">
        <f>IF($B17="","",((MAX(0.3*'3 INPUT SAP DATA'!$K21,VLOOKUP('3 INPUT SAP DATA'!$I21,Data!$C$87:$D$96,2,FALSE))*3.6)/$D17)*(1-'3 INPUT SAP DATA'!$S21))</f>
        <v/>
      </c>
      <c r="X17" s="173" t="str">
        <f>IF($B17="","",((MAX(0.3*'3 INPUT SAP DATA'!$K21,VLOOKUP('3 INPUT SAP DATA'!$I21,Data!$C$87:$D$96,2,FALSE))*3.6)/$D17)*(1-'3 INPUT SAP DATA'!$S21))</f>
        <v/>
      </c>
      <c r="Y17" s="173" t="str">
        <f>IF($B17="","",((MAX(0.3*'3 INPUT SAP DATA'!$K21,VLOOKUP('3 INPUT SAP DATA'!$I21,Data!$C$87:$D$96,2,FALSE))*3.6)/$D17)*(1-'3 INPUT SAP DATA'!$S21))</f>
        <v/>
      </c>
      <c r="Z17" s="173" t="str">
        <f>IF($B17="","",((MAX(0.3*'3 INPUT SAP DATA'!$K21,VLOOKUP('3 INPUT SAP DATA'!$I21,Data!$C$87:$D$96,2,FALSE))*3.6)/$D17)*(1-'3 INPUT SAP DATA'!$S21))</f>
        <v/>
      </c>
      <c r="AA17" s="173" t="str">
        <f>IF($B17="","",((MAX(0.3*'3 INPUT SAP DATA'!$K21,VLOOKUP('3 INPUT SAP DATA'!$I21,Data!$C$87:$D$96,2,FALSE))*3.6)/$D17)*(1-'3 INPUT SAP DATA'!$S21))</f>
        <v/>
      </c>
      <c r="AB17" s="173" t="str">
        <f>IF($B17="","",((MAX(0.3*'3 INPUT SAP DATA'!$K21,VLOOKUP('3 INPUT SAP DATA'!$I21,Data!$C$87:$D$96,2,FALSE))*3.6)/$D17)*(1-'3 INPUT SAP DATA'!$S21))</f>
        <v/>
      </c>
      <c r="AC17" s="173" t="str">
        <f>IF($B17="","",((MAX(0.3*'3 INPUT SAP DATA'!$K21,VLOOKUP('3 INPUT SAP DATA'!$I21,Data!$C$87:$D$96,2,FALSE))*3.6)/$D17)*(1-'3 INPUT SAP DATA'!$S21))</f>
        <v/>
      </c>
      <c r="AD17" s="173" t="str">
        <f>IF($B17="","",((MAX(0.3*'3 INPUT SAP DATA'!$K21,VLOOKUP('3 INPUT SAP DATA'!$I21,Data!$C$87:$D$96,2,FALSE))*3.6)/$D17)*(1-'3 INPUT SAP DATA'!$S21))</f>
        <v/>
      </c>
      <c r="AE17" s="173" t="str">
        <f>IF($B17="","",((MAX(0.3*'3 INPUT SAP DATA'!$K21,VLOOKUP('3 INPUT SAP DATA'!$I21,Data!$C$87:$D$96,2,FALSE))*3.6)/$D17)*(1-'3 INPUT SAP DATA'!$S21))</f>
        <v/>
      </c>
      <c r="AF17" s="171" t="str">
        <f t="shared" si="14"/>
        <v/>
      </c>
      <c r="AG17" s="171" t="str">
        <f t="shared" si="15"/>
        <v/>
      </c>
      <c r="AH17" s="171" t="str">
        <f t="shared" si="16"/>
        <v/>
      </c>
      <c r="AI17" s="171" t="str">
        <f t="shared" si="17"/>
        <v/>
      </c>
      <c r="AJ17" s="171" t="str">
        <f t="shared" si="18"/>
        <v/>
      </c>
      <c r="AK17" s="171" t="str">
        <f t="shared" si="19"/>
        <v/>
      </c>
      <c r="AL17" s="171" t="str">
        <f t="shared" si="20"/>
        <v/>
      </c>
      <c r="AM17" s="171" t="str">
        <f t="shared" si="21"/>
        <v/>
      </c>
      <c r="AN17" s="171" t="str">
        <f t="shared" si="22"/>
        <v/>
      </c>
      <c r="AO17" s="171" t="str">
        <f t="shared" si="23"/>
        <v/>
      </c>
      <c r="AP17" s="171" t="str">
        <f t="shared" si="24"/>
        <v/>
      </c>
      <c r="AQ17" s="171" t="str">
        <f t="shared" si="25"/>
        <v/>
      </c>
      <c r="AR17" s="24" t="str">
        <f t="shared" si="1"/>
        <v/>
      </c>
      <c r="AS17" s="24" t="str">
        <f t="shared" si="2"/>
        <v/>
      </c>
      <c r="AT17" s="24" t="str">
        <f t="shared" si="3"/>
        <v/>
      </c>
      <c r="AU17" s="24" t="str">
        <f t="shared" si="4"/>
        <v/>
      </c>
      <c r="AV17" s="24" t="str">
        <f t="shared" si="5"/>
        <v/>
      </c>
      <c r="AW17" s="24" t="str">
        <f t="shared" si="6"/>
        <v/>
      </c>
      <c r="AX17" s="24" t="str">
        <f t="shared" si="7"/>
        <v/>
      </c>
      <c r="AY17" s="24" t="str">
        <f t="shared" si="8"/>
        <v/>
      </c>
      <c r="AZ17" s="24" t="str">
        <f t="shared" si="9"/>
        <v/>
      </c>
      <c r="BA17" s="24" t="str">
        <f t="shared" si="10"/>
        <v/>
      </c>
      <c r="BB17" s="24" t="str">
        <f t="shared" si="11"/>
        <v/>
      </c>
      <c r="BC17" s="24" t="str">
        <f t="shared" si="12"/>
        <v/>
      </c>
      <c r="BD17" s="87"/>
    </row>
    <row r="18" spans="2:56" s="3" customFormat="1" ht="19.899999999999999" customHeight="1">
      <c r="B18" s="16" t="str">
        <f>IF('3 INPUT SAP DATA'!H22="","",'3 INPUT SAP DATA'!H22)</f>
        <v/>
      </c>
      <c r="C18" s="172" t="str">
        <f>IF($B18="","",'3 INPUT SAP DATA'!O22*('3 INPUT SAP DATA'!P22+'3 INPUT SAP DATA'!Q22))</f>
        <v/>
      </c>
      <c r="D18" s="172" t="str">
        <f>IF($B18="","",'3 INPUT SAP DATA'!K22*(1-Data!$B$156)*2.5)</f>
        <v/>
      </c>
      <c r="E18" s="24" t="str">
        <f>IF($B18="","",('3 INPUT SAP DATA'!L22-(('3 INPUT SAP DATA'!J22-1)*('3 INPUT SAP DATA'!K22/'3 INPUT SAP DATA'!J22)*Data!$B$157))*(1-Data!$B$156))</f>
        <v/>
      </c>
      <c r="F18" s="171" t="str">
        <f t="shared" si="13"/>
        <v/>
      </c>
      <c r="G18" s="171" t="str">
        <f>IF($B18="","",E18/D18*F18*HLOOKUP('3 INPUT SAP DATA'!M22,Data!$C$82:$E$83,2,FALSE)/(1+15/HLOOKUP('3 INPUT SAP DATA'!M22,Data!$C$82:$E$83,2,FALSE)*(0/F18)^2))</f>
        <v/>
      </c>
      <c r="H18" s="173" t="str">
        <f>IF($B18="", "", (INDEX(SAP10TableU2, MATCH('3 INPUT SAP DATA'!$C$6, Data!$C$51:$C$72, 0), MATCH(H$8, Data!$D$50:$O$50, 0)) / VLOOKUP('3 INPUT SAP DATA'!$C$6, Data!$C$50:$P$72, 13, FALSE)) * $G18)</f>
        <v/>
      </c>
      <c r="I18" s="173" t="str">
        <f>IF($B18="", "", (INDEX(SAP10TableU2, MATCH('3 INPUT SAP DATA'!$C$6, Data!$C$51:$C$72, 0), MATCH(I$8, Data!$D$50:$O$50, 0)) / VLOOKUP('3 INPUT SAP DATA'!$C$6, Data!$C$50:$P$72, 13, FALSE)) * $G18)</f>
        <v/>
      </c>
      <c r="J18" s="173" t="str">
        <f>IF($B18="", "", (INDEX(SAP10TableU2, MATCH('3 INPUT SAP DATA'!$C$6, Data!$C$51:$C$72, 0), MATCH(J$8, Data!$D$50:$O$50, 0)) / VLOOKUP('3 INPUT SAP DATA'!$C$6, Data!$C$50:$P$72, 13, FALSE)) * $G18)</f>
        <v/>
      </c>
      <c r="K18" s="173" t="str">
        <f>IF($B18="", "", (INDEX(SAP10TableU2, MATCH('3 INPUT SAP DATA'!$C$6, Data!$C$51:$C$72, 0), MATCH(K$8, Data!$D$50:$O$50, 0)) / VLOOKUP('3 INPUT SAP DATA'!$C$6, Data!$C$50:$P$72, 13, FALSE)) * $G18)</f>
        <v/>
      </c>
      <c r="L18" s="173" t="str">
        <f>IF($B18="", "", (INDEX(SAP10TableU2, MATCH('3 INPUT SAP DATA'!$C$6, Data!$C$51:$C$72, 0), MATCH(L$8, Data!$D$50:$O$50, 0)) / VLOOKUP('3 INPUT SAP DATA'!$C$6, Data!$C$50:$P$72, 13, FALSE)) * $G18)</f>
        <v/>
      </c>
      <c r="M18" s="173" t="str">
        <f>IF($B18="", "", (INDEX(SAP10TableU2, MATCH('3 INPUT SAP DATA'!$C$6, Data!$C$51:$C$72, 0), MATCH(M$8, Data!$D$50:$O$50, 0)) / VLOOKUP('3 INPUT SAP DATA'!$C$6, Data!$C$50:$P$72, 13, FALSE)) * $G18)</f>
        <v/>
      </c>
      <c r="N18" s="173" t="str">
        <f>IF($B18="", "", (INDEX(SAP10TableU2, MATCH('3 INPUT SAP DATA'!$C$6, Data!$C$51:$C$72, 0), MATCH(N$8, Data!$D$50:$O$50, 0)) / VLOOKUP('3 INPUT SAP DATA'!$C$6, Data!$C$50:$P$72, 13, FALSE)) * $G18)</f>
        <v/>
      </c>
      <c r="O18" s="173" t="str">
        <f>IF($B18="", "", (INDEX(SAP10TableU2, MATCH('3 INPUT SAP DATA'!$C$6, Data!$C$51:$C$72, 0), MATCH(O$8, Data!$D$50:$O$50, 0)) / VLOOKUP('3 INPUT SAP DATA'!$C$6, Data!$C$50:$P$72, 13, FALSE)) * $G18)</f>
        <v/>
      </c>
      <c r="P18" s="173" t="str">
        <f>IF($B18="", "", (INDEX(SAP10TableU2, MATCH('3 INPUT SAP DATA'!$C$6, Data!$C$51:$C$72, 0), MATCH(P$8, Data!$D$50:$O$50, 0)) / VLOOKUP('3 INPUT SAP DATA'!$C$6, Data!$C$50:$P$72, 13, FALSE)) * $G18)</f>
        <v/>
      </c>
      <c r="Q18" s="173" t="str">
        <f>IF($B18="", "", (INDEX(SAP10TableU2, MATCH('3 INPUT SAP DATA'!$C$6, Data!$C$51:$C$72, 0), MATCH(Q$8, Data!$D$50:$O$50, 0)) / VLOOKUP('3 INPUT SAP DATA'!$C$6, Data!$C$50:$P$72, 13, FALSE)) * $G18)</f>
        <v/>
      </c>
      <c r="R18" s="173" t="str">
        <f>IF($B18="", "", (INDEX(SAP10TableU2, MATCH('3 INPUT SAP DATA'!$C$6, Data!$C$51:$C$72, 0), MATCH(R$8, Data!$D$50:$O$50, 0)) / VLOOKUP('3 INPUT SAP DATA'!$C$6, Data!$C$50:$P$72, 13, FALSE)) * $G18)</f>
        <v/>
      </c>
      <c r="S18" s="173" t="str">
        <f>IF($B18="", "", (INDEX(SAP10TableU2, MATCH('3 INPUT SAP DATA'!$C$6, Data!$C$51:$C$72, 0), MATCH(S$8, Data!$D$50:$O$50, 0)) / VLOOKUP('3 INPUT SAP DATA'!$C$6, Data!$C$50:$P$72, 13, FALSE)) * $G18)</f>
        <v/>
      </c>
      <c r="T18" s="173" t="str">
        <f>IF($B18="","",((MAX(0.3*'3 INPUT SAP DATA'!$K22,VLOOKUP('3 INPUT SAP DATA'!$I22,Data!$C$87:$D$96,2,FALSE))*3.6)/$D18)*(1-'3 INPUT SAP DATA'!$S22))</f>
        <v/>
      </c>
      <c r="U18" s="173" t="str">
        <f>IF($B18="","",((MAX(0.3*'3 INPUT SAP DATA'!$K22,VLOOKUP('3 INPUT SAP DATA'!$I22,Data!$C$87:$D$96,2,FALSE))*3.6)/$D18)*(1-'3 INPUT SAP DATA'!$S22))</f>
        <v/>
      </c>
      <c r="V18" s="173" t="str">
        <f>IF($B18="","",((MAX(0.3*'3 INPUT SAP DATA'!$K22,VLOOKUP('3 INPUT SAP DATA'!$I22,Data!$C$87:$D$96,2,FALSE))*3.6)/$D18)*(1-'3 INPUT SAP DATA'!$S22))</f>
        <v/>
      </c>
      <c r="W18" s="173" t="str">
        <f>IF($B18="","",((MAX(0.3*'3 INPUT SAP DATA'!$K22,VLOOKUP('3 INPUT SAP DATA'!$I22,Data!$C$87:$D$96,2,FALSE))*3.6)/$D18)*(1-'3 INPUT SAP DATA'!$S22))</f>
        <v/>
      </c>
      <c r="X18" s="173" t="str">
        <f>IF($B18="","",((MAX(0.3*'3 INPUT SAP DATA'!$K22,VLOOKUP('3 INPUT SAP DATA'!$I22,Data!$C$87:$D$96,2,FALSE))*3.6)/$D18)*(1-'3 INPUT SAP DATA'!$S22))</f>
        <v/>
      </c>
      <c r="Y18" s="173" t="str">
        <f>IF($B18="","",((MAX(0.3*'3 INPUT SAP DATA'!$K22,VLOOKUP('3 INPUT SAP DATA'!$I22,Data!$C$87:$D$96,2,FALSE))*3.6)/$D18)*(1-'3 INPUT SAP DATA'!$S22))</f>
        <v/>
      </c>
      <c r="Z18" s="173" t="str">
        <f>IF($B18="","",((MAX(0.3*'3 INPUT SAP DATA'!$K22,VLOOKUP('3 INPUT SAP DATA'!$I22,Data!$C$87:$D$96,2,FALSE))*3.6)/$D18)*(1-'3 INPUT SAP DATA'!$S22))</f>
        <v/>
      </c>
      <c r="AA18" s="173" t="str">
        <f>IF($B18="","",((MAX(0.3*'3 INPUT SAP DATA'!$K22,VLOOKUP('3 INPUT SAP DATA'!$I22,Data!$C$87:$D$96,2,FALSE))*3.6)/$D18)*(1-'3 INPUT SAP DATA'!$S22))</f>
        <v/>
      </c>
      <c r="AB18" s="173" t="str">
        <f>IF($B18="","",((MAX(0.3*'3 INPUT SAP DATA'!$K22,VLOOKUP('3 INPUT SAP DATA'!$I22,Data!$C$87:$D$96,2,FALSE))*3.6)/$D18)*(1-'3 INPUT SAP DATA'!$S22))</f>
        <v/>
      </c>
      <c r="AC18" s="173" t="str">
        <f>IF($B18="","",((MAX(0.3*'3 INPUT SAP DATA'!$K22,VLOOKUP('3 INPUT SAP DATA'!$I22,Data!$C$87:$D$96,2,FALSE))*3.6)/$D18)*(1-'3 INPUT SAP DATA'!$S22))</f>
        <v/>
      </c>
      <c r="AD18" s="173" t="str">
        <f>IF($B18="","",((MAX(0.3*'3 INPUT SAP DATA'!$K22,VLOOKUP('3 INPUT SAP DATA'!$I22,Data!$C$87:$D$96,2,FALSE))*3.6)/$D18)*(1-'3 INPUT SAP DATA'!$S22))</f>
        <v/>
      </c>
      <c r="AE18" s="173" t="str">
        <f>IF($B18="","",((MAX(0.3*'3 INPUT SAP DATA'!$K22,VLOOKUP('3 INPUT SAP DATA'!$I22,Data!$C$87:$D$96,2,FALSE))*3.6)/$D18)*(1-'3 INPUT SAP DATA'!$S22))</f>
        <v/>
      </c>
      <c r="AF18" s="171" t="str">
        <f t="shared" si="14"/>
        <v/>
      </c>
      <c r="AG18" s="171" t="str">
        <f t="shared" si="15"/>
        <v/>
      </c>
      <c r="AH18" s="171" t="str">
        <f t="shared" si="16"/>
        <v/>
      </c>
      <c r="AI18" s="171" t="str">
        <f t="shared" si="17"/>
        <v/>
      </c>
      <c r="AJ18" s="171" t="str">
        <f t="shared" si="18"/>
        <v/>
      </c>
      <c r="AK18" s="171" t="str">
        <f t="shared" si="19"/>
        <v/>
      </c>
      <c r="AL18" s="171" t="str">
        <f t="shared" si="20"/>
        <v/>
      </c>
      <c r="AM18" s="171" t="str">
        <f t="shared" si="21"/>
        <v/>
      </c>
      <c r="AN18" s="171" t="str">
        <f t="shared" si="22"/>
        <v/>
      </c>
      <c r="AO18" s="171" t="str">
        <f t="shared" si="23"/>
        <v/>
      </c>
      <c r="AP18" s="171" t="str">
        <f t="shared" si="24"/>
        <v/>
      </c>
      <c r="AQ18" s="171" t="str">
        <f t="shared" si="25"/>
        <v/>
      </c>
      <c r="AR18" s="24" t="str">
        <f t="shared" si="1"/>
        <v/>
      </c>
      <c r="AS18" s="24" t="str">
        <f t="shared" si="2"/>
        <v/>
      </c>
      <c r="AT18" s="24" t="str">
        <f t="shared" si="3"/>
        <v/>
      </c>
      <c r="AU18" s="24" t="str">
        <f t="shared" si="4"/>
        <v/>
      </c>
      <c r="AV18" s="24" t="str">
        <f t="shared" si="5"/>
        <v/>
      </c>
      <c r="AW18" s="24" t="str">
        <f t="shared" si="6"/>
        <v/>
      </c>
      <c r="AX18" s="24" t="str">
        <f t="shared" si="7"/>
        <v/>
      </c>
      <c r="AY18" s="24" t="str">
        <f t="shared" si="8"/>
        <v/>
      </c>
      <c r="AZ18" s="24" t="str">
        <f t="shared" si="9"/>
        <v/>
      </c>
      <c r="BA18" s="24" t="str">
        <f t="shared" si="10"/>
        <v/>
      </c>
      <c r="BB18" s="24" t="str">
        <f t="shared" si="11"/>
        <v/>
      </c>
      <c r="BC18" s="24" t="str">
        <f t="shared" si="12"/>
        <v/>
      </c>
      <c r="BD18" s="87"/>
    </row>
    <row r="19" spans="2:56" s="3" customFormat="1" ht="19.899999999999999" customHeight="1">
      <c r="B19" s="16" t="str">
        <f>IF('3 INPUT SAP DATA'!H23="","",'3 INPUT SAP DATA'!H23)</f>
        <v/>
      </c>
      <c r="C19" s="172" t="str">
        <f>IF($B19="","",'3 INPUT SAP DATA'!O23*('3 INPUT SAP DATA'!P23+'3 INPUT SAP DATA'!Q23))</f>
        <v/>
      </c>
      <c r="D19" s="172" t="str">
        <f>IF($B19="","",'3 INPUT SAP DATA'!K23*(1-Data!$B$156)*2.5)</f>
        <v/>
      </c>
      <c r="E19" s="24" t="str">
        <f>IF($B19="","",('3 INPUT SAP DATA'!L23-(('3 INPUT SAP DATA'!J23-1)*('3 INPUT SAP DATA'!K23/'3 INPUT SAP DATA'!J23)*Data!$B$157))*(1-Data!$B$156))</f>
        <v/>
      </c>
      <c r="F19" s="171" t="str">
        <f t="shared" si="13"/>
        <v/>
      </c>
      <c r="G19" s="171" t="str">
        <f>IF($B19="","",E19/D19*F19*HLOOKUP('3 INPUT SAP DATA'!M23,Data!$C$82:$E$83,2,FALSE)/(1+15/HLOOKUP('3 INPUT SAP DATA'!M23,Data!$C$82:$E$83,2,FALSE)*(0/F19)^2))</f>
        <v/>
      </c>
      <c r="H19" s="173" t="str">
        <f>IF($B19="", "", (INDEX(SAP10TableU2, MATCH('3 INPUT SAP DATA'!$C$6, Data!$C$51:$C$72, 0), MATCH(H$8, Data!$D$50:$O$50, 0)) / VLOOKUP('3 INPUT SAP DATA'!$C$6, Data!$C$50:$P$72, 13, FALSE)) * $G19)</f>
        <v/>
      </c>
      <c r="I19" s="173" t="str">
        <f>IF($B19="", "", (INDEX(SAP10TableU2, MATCH('3 INPUT SAP DATA'!$C$6, Data!$C$51:$C$72, 0), MATCH(I$8, Data!$D$50:$O$50, 0)) / VLOOKUP('3 INPUT SAP DATA'!$C$6, Data!$C$50:$P$72, 13, FALSE)) * $G19)</f>
        <v/>
      </c>
      <c r="J19" s="173" t="str">
        <f>IF($B19="", "", (INDEX(SAP10TableU2, MATCH('3 INPUT SAP DATA'!$C$6, Data!$C$51:$C$72, 0), MATCH(J$8, Data!$D$50:$O$50, 0)) / VLOOKUP('3 INPUT SAP DATA'!$C$6, Data!$C$50:$P$72, 13, FALSE)) * $G19)</f>
        <v/>
      </c>
      <c r="K19" s="173" t="str">
        <f>IF($B19="", "", (INDEX(SAP10TableU2, MATCH('3 INPUT SAP DATA'!$C$6, Data!$C$51:$C$72, 0), MATCH(K$8, Data!$D$50:$O$50, 0)) / VLOOKUP('3 INPUT SAP DATA'!$C$6, Data!$C$50:$P$72, 13, FALSE)) * $G19)</f>
        <v/>
      </c>
      <c r="L19" s="173" t="str">
        <f>IF($B19="", "", (INDEX(SAP10TableU2, MATCH('3 INPUT SAP DATA'!$C$6, Data!$C$51:$C$72, 0), MATCH(L$8, Data!$D$50:$O$50, 0)) / VLOOKUP('3 INPUT SAP DATA'!$C$6, Data!$C$50:$P$72, 13, FALSE)) * $G19)</f>
        <v/>
      </c>
      <c r="M19" s="173" t="str">
        <f>IF($B19="", "", (INDEX(SAP10TableU2, MATCH('3 INPUT SAP DATA'!$C$6, Data!$C$51:$C$72, 0), MATCH(M$8, Data!$D$50:$O$50, 0)) / VLOOKUP('3 INPUT SAP DATA'!$C$6, Data!$C$50:$P$72, 13, FALSE)) * $G19)</f>
        <v/>
      </c>
      <c r="N19" s="173" t="str">
        <f>IF($B19="", "", (INDEX(SAP10TableU2, MATCH('3 INPUT SAP DATA'!$C$6, Data!$C$51:$C$72, 0), MATCH(N$8, Data!$D$50:$O$50, 0)) / VLOOKUP('3 INPUT SAP DATA'!$C$6, Data!$C$50:$P$72, 13, FALSE)) * $G19)</f>
        <v/>
      </c>
      <c r="O19" s="173" t="str">
        <f>IF($B19="", "", (INDEX(SAP10TableU2, MATCH('3 INPUT SAP DATA'!$C$6, Data!$C$51:$C$72, 0), MATCH(O$8, Data!$D$50:$O$50, 0)) / VLOOKUP('3 INPUT SAP DATA'!$C$6, Data!$C$50:$P$72, 13, FALSE)) * $G19)</f>
        <v/>
      </c>
      <c r="P19" s="173" t="str">
        <f>IF($B19="", "", (INDEX(SAP10TableU2, MATCH('3 INPUT SAP DATA'!$C$6, Data!$C$51:$C$72, 0), MATCH(P$8, Data!$D$50:$O$50, 0)) / VLOOKUP('3 INPUT SAP DATA'!$C$6, Data!$C$50:$P$72, 13, FALSE)) * $G19)</f>
        <v/>
      </c>
      <c r="Q19" s="173" t="str">
        <f>IF($B19="", "", (INDEX(SAP10TableU2, MATCH('3 INPUT SAP DATA'!$C$6, Data!$C$51:$C$72, 0), MATCH(Q$8, Data!$D$50:$O$50, 0)) / VLOOKUP('3 INPUT SAP DATA'!$C$6, Data!$C$50:$P$72, 13, FALSE)) * $G19)</f>
        <v/>
      </c>
      <c r="R19" s="173" t="str">
        <f>IF($B19="", "", (INDEX(SAP10TableU2, MATCH('3 INPUT SAP DATA'!$C$6, Data!$C$51:$C$72, 0), MATCH(R$8, Data!$D$50:$O$50, 0)) / VLOOKUP('3 INPUT SAP DATA'!$C$6, Data!$C$50:$P$72, 13, FALSE)) * $G19)</f>
        <v/>
      </c>
      <c r="S19" s="173" t="str">
        <f>IF($B19="", "", (INDEX(SAP10TableU2, MATCH('3 INPUT SAP DATA'!$C$6, Data!$C$51:$C$72, 0), MATCH(S$8, Data!$D$50:$O$50, 0)) / VLOOKUP('3 INPUT SAP DATA'!$C$6, Data!$C$50:$P$72, 13, FALSE)) * $G19)</f>
        <v/>
      </c>
      <c r="T19" s="173" t="str">
        <f>IF($B19="","",((MAX(0.3*'3 INPUT SAP DATA'!$K23,VLOOKUP('3 INPUT SAP DATA'!$I23,Data!$C$87:$D$96,2,FALSE))*3.6)/$D19)*(1-'3 INPUT SAP DATA'!$S23))</f>
        <v/>
      </c>
      <c r="U19" s="173" t="str">
        <f>IF($B19="","",((MAX(0.3*'3 INPUT SAP DATA'!$K23,VLOOKUP('3 INPUT SAP DATA'!$I23,Data!$C$87:$D$96,2,FALSE))*3.6)/$D19)*(1-'3 INPUT SAP DATA'!$S23))</f>
        <v/>
      </c>
      <c r="V19" s="173" t="str">
        <f>IF($B19="","",((MAX(0.3*'3 INPUT SAP DATA'!$K23,VLOOKUP('3 INPUT SAP DATA'!$I23,Data!$C$87:$D$96,2,FALSE))*3.6)/$D19)*(1-'3 INPUT SAP DATA'!$S23))</f>
        <v/>
      </c>
      <c r="W19" s="173" t="str">
        <f>IF($B19="","",((MAX(0.3*'3 INPUT SAP DATA'!$K23,VLOOKUP('3 INPUT SAP DATA'!$I23,Data!$C$87:$D$96,2,FALSE))*3.6)/$D19)*(1-'3 INPUT SAP DATA'!$S23))</f>
        <v/>
      </c>
      <c r="X19" s="173" t="str">
        <f>IF($B19="","",((MAX(0.3*'3 INPUT SAP DATA'!$K23,VLOOKUP('3 INPUT SAP DATA'!$I23,Data!$C$87:$D$96,2,FALSE))*3.6)/$D19)*(1-'3 INPUT SAP DATA'!$S23))</f>
        <v/>
      </c>
      <c r="Y19" s="173" t="str">
        <f>IF($B19="","",((MAX(0.3*'3 INPUT SAP DATA'!$K23,VLOOKUP('3 INPUT SAP DATA'!$I23,Data!$C$87:$D$96,2,FALSE))*3.6)/$D19)*(1-'3 INPUT SAP DATA'!$S23))</f>
        <v/>
      </c>
      <c r="Z19" s="173" t="str">
        <f>IF($B19="","",((MAX(0.3*'3 INPUT SAP DATA'!$K23,VLOOKUP('3 INPUT SAP DATA'!$I23,Data!$C$87:$D$96,2,FALSE))*3.6)/$D19)*(1-'3 INPUT SAP DATA'!$S23))</f>
        <v/>
      </c>
      <c r="AA19" s="173" t="str">
        <f>IF($B19="","",((MAX(0.3*'3 INPUT SAP DATA'!$K23,VLOOKUP('3 INPUT SAP DATA'!$I23,Data!$C$87:$D$96,2,FALSE))*3.6)/$D19)*(1-'3 INPUT SAP DATA'!$S23))</f>
        <v/>
      </c>
      <c r="AB19" s="173" t="str">
        <f>IF($B19="","",((MAX(0.3*'3 INPUT SAP DATA'!$K23,VLOOKUP('3 INPUT SAP DATA'!$I23,Data!$C$87:$D$96,2,FALSE))*3.6)/$D19)*(1-'3 INPUT SAP DATA'!$S23))</f>
        <v/>
      </c>
      <c r="AC19" s="173" t="str">
        <f>IF($B19="","",((MAX(0.3*'3 INPUT SAP DATA'!$K23,VLOOKUP('3 INPUT SAP DATA'!$I23,Data!$C$87:$D$96,2,FALSE))*3.6)/$D19)*(1-'3 INPUT SAP DATA'!$S23))</f>
        <v/>
      </c>
      <c r="AD19" s="173" t="str">
        <f>IF($B19="","",((MAX(0.3*'3 INPUT SAP DATA'!$K23,VLOOKUP('3 INPUT SAP DATA'!$I23,Data!$C$87:$D$96,2,FALSE))*3.6)/$D19)*(1-'3 INPUT SAP DATA'!$S23))</f>
        <v/>
      </c>
      <c r="AE19" s="173" t="str">
        <f>IF($B19="","",((MAX(0.3*'3 INPUT SAP DATA'!$K23,VLOOKUP('3 INPUT SAP DATA'!$I23,Data!$C$87:$D$96,2,FALSE))*3.6)/$D19)*(1-'3 INPUT SAP DATA'!$S23))</f>
        <v/>
      </c>
      <c r="AF19" s="171" t="str">
        <f t="shared" si="14"/>
        <v/>
      </c>
      <c r="AG19" s="171" t="str">
        <f t="shared" si="15"/>
        <v/>
      </c>
      <c r="AH19" s="171" t="str">
        <f t="shared" si="16"/>
        <v/>
      </c>
      <c r="AI19" s="171" t="str">
        <f t="shared" si="17"/>
        <v/>
      </c>
      <c r="AJ19" s="171" t="str">
        <f t="shared" si="18"/>
        <v/>
      </c>
      <c r="AK19" s="171" t="str">
        <f t="shared" si="19"/>
        <v/>
      </c>
      <c r="AL19" s="171" t="str">
        <f t="shared" si="20"/>
        <v/>
      </c>
      <c r="AM19" s="171" t="str">
        <f t="shared" si="21"/>
        <v/>
      </c>
      <c r="AN19" s="171" t="str">
        <f t="shared" si="22"/>
        <v/>
      </c>
      <c r="AO19" s="171" t="str">
        <f t="shared" si="23"/>
        <v/>
      </c>
      <c r="AP19" s="171" t="str">
        <f t="shared" si="24"/>
        <v/>
      </c>
      <c r="AQ19" s="171" t="str">
        <f t="shared" si="25"/>
        <v/>
      </c>
      <c r="AR19" s="24" t="str">
        <f t="shared" si="1"/>
        <v/>
      </c>
      <c r="AS19" s="24" t="str">
        <f t="shared" si="2"/>
        <v/>
      </c>
      <c r="AT19" s="24" t="str">
        <f t="shared" si="3"/>
        <v/>
      </c>
      <c r="AU19" s="24" t="str">
        <f t="shared" si="4"/>
        <v/>
      </c>
      <c r="AV19" s="24" t="str">
        <f t="shared" si="5"/>
        <v/>
      </c>
      <c r="AW19" s="24" t="str">
        <f t="shared" si="6"/>
        <v/>
      </c>
      <c r="AX19" s="24" t="str">
        <f t="shared" si="7"/>
        <v/>
      </c>
      <c r="AY19" s="24" t="str">
        <f t="shared" si="8"/>
        <v/>
      </c>
      <c r="AZ19" s="24" t="str">
        <f t="shared" si="9"/>
        <v/>
      </c>
      <c r="BA19" s="24" t="str">
        <f t="shared" si="10"/>
        <v/>
      </c>
      <c r="BB19" s="24" t="str">
        <f t="shared" si="11"/>
        <v/>
      </c>
      <c r="BC19" s="24" t="str">
        <f t="shared" si="12"/>
        <v/>
      </c>
      <c r="BD19" s="87"/>
    </row>
    <row r="20" spans="2:56" s="3" customFormat="1" ht="19.899999999999999" customHeight="1">
      <c r="B20" s="16" t="str">
        <f>IF('3 INPUT SAP DATA'!H24="","",'3 INPUT SAP DATA'!H24)</f>
        <v/>
      </c>
      <c r="C20" s="172" t="str">
        <f>IF($B20="","",'3 INPUT SAP DATA'!O24*('3 INPUT SAP DATA'!P24+'3 INPUT SAP DATA'!Q24))</f>
        <v/>
      </c>
      <c r="D20" s="172" t="str">
        <f>IF($B20="","",'3 INPUT SAP DATA'!K24*(1-Data!$B$156)*2.5)</f>
        <v/>
      </c>
      <c r="E20" s="24" t="str">
        <f>IF($B20="","",('3 INPUT SAP DATA'!L24-(('3 INPUT SAP DATA'!J24-1)*('3 INPUT SAP DATA'!K24/'3 INPUT SAP DATA'!J24)*Data!$B$157))*(1-Data!$B$156))</f>
        <v/>
      </c>
      <c r="F20" s="171" t="str">
        <f t="shared" si="13"/>
        <v/>
      </c>
      <c r="G20" s="171" t="str">
        <f>IF($B20="","",E20/D20*F20*HLOOKUP('3 INPUT SAP DATA'!M24,Data!$C$82:$E$83,2,FALSE)/(1+15/HLOOKUP('3 INPUT SAP DATA'!M24,Data!$C$82:$E$83,2,FALSE)*(0/F20)^2))</f>
        <v/>
      </c>
      <c r="H20" s="173" t="str">
        <f>IF($B20="", "", (INDEX(SAP10TableU2, MATCH('3 INPUT SAP DATA'!$C$6, Data!$C$51:$C$72, 0), MATCH(H$8, Data!$D$50:$O$50, 0)) / VLOOKUP('3 INPUT SAP DATA'!$C$6, Data!$C$50:$P$72, 13, FALSE)) * $G20)</f>
        <v/>
      </c>
      <c r="I20" s="173" t="str">
        <f>IF($B20="", "", (INDEX(SAP10TableU2, MATCH('3 INPUT SAP DATA'!$C$6, Data!$C$51:$C$72, 0), MATCH(I$8, Data!$D$50:$O$50, 0)) / VLOOKUP('3 INPUT SAP DATA'!$C$6, Data!$C$50:$P$72, 13, FALSE)) * $G20)</f>
        <v/>
      </c>
      <c r="J20" s="173" t="str">
        <f>IF($B20="", "", (INDEX(SAP10TableU2, MATCH('3 INPUT SAP DATA'!$C$6, Data!$C$51:$C$72, 0), MATCH(J$8, Data!$D$50:$O$50, 0)) / VLOOKUP('3 INPUT SAP DATA'!$C$6, Data!$C$50:$P$72, 13, FALSE)) * $G20)</f>
        <v/>
      </c>
      <c r="K20" s="173" t="str">
        <f>IF($B20="", "", (INDEX(SAP10TableU2, MATCH('3 INPUT SAP DATA'!$C$6, Data!$C$51:$C$72, 0), MATCH(K$8, Data!$D$50:$O$50, 0)) / VLOOKUP('3 INPUT SAP DATA'!$C$6, Data!$C$50:$P$72, 13, FALSE)) * $G20)</f>
        <v/>
      </c>
      <c r="L20" s="173" t="str">
        <f>IF($B20="", "", (INDEX(SAP10TableU2, MATCH('3 INPUT SAP DATA'!$C$6, Data!$C$51:$C$72, 0), MATCH(L$8, Data!$D$50:$O$50, 0)) / VLOOKUP('3 INPUT SAP DATA'!$C$6, Data!$C$50:$P$72, 13, FALSE)) * $G20)</f>
        <v/>
      </c>
      <c r="M20" s="173" t="str">
        <f>IF($B20="", "", (INDEX(SAP10TableU2, MATCH('3 INPUT SAP DATA'!$C$6, Data!$C$51:$C$72, 0), MATCH(M$8, Data!$D$50:$O$50, 0)) / VLOOKUP('3 INPUT SAP DATA'!$C$6, Data!$C$50:$P$72, 13, FALSE)) * $G20)</f>
        <v/>
      </c>
      <c r="N20" s="173" t="str">
        <f>IF($B20="", "", (INDEX(SAP10TableU2, MATCH('3 INPUT SAP DATA'!$C$6, Data!$C$51:$C$72, 0), MATCH(N$8, Data!$D$50:$O$50, 0)) / VLOOKUP('3 INPUT SAP DATA'!$C$6, Data!$C$50:$P$72, 13, FALSE)) * $G20)</f>
        <v/>
      </c>
      <c r="O20" s="173" t="str">
        <f>IF($B20="", "", (INDEX(SAP10TableU2, MATCH('3 INPUT SAP DATA'!$C$6, Data!$C$51:$C$72, 0), MATCH(O$8, Data!$D$50:$O$50, 0)) / VLOOKUP('3 INPUT SAP DATA'!$C$6, Data!$C$50:$P$72, 13, FALSE)) * $G20)</f>
        <v/>
      </c>
      <c r="P20" s="173" t="str">
        <f>IF($B20="", "", (INDEX(SAP10TableU2, MATCH('3 INPUT SAP DATA'!$C$6, Data!$C$51:$C$72, 0), MATCH(P$8, Data!$D$50:$O$50, 0)) / VLOOKUP('3 INPUT SAP DATA'!$C$6, Data!$C$50:$P$72, 13, FALSE)) * $G20)</f>
        <v/>
      </c>
      <c r="Q20" s="173" t="str">
        <f>IF($B20="", "", (INDEX(SAP10TableU2, MATCH('3 INPUT SAP DATA'!$C$6, Data!$C$51:$C$72, 0), MATCH(Q$8, Data!$D$50:$O$50, 0)) / VLOOKUP('3 INPUT SAP DATA'!$C$6, Data!$C$50:$P$72, 13, FALSE)) * $G20)</f>
        <v/>
      </c>
      <c r="R20" s="173" t="str">
        <f>IF($B20="", "", (INDEX(SAP10TableU2, MATCH('3 INPUT SAP DATA'!$C$6, Data!$C$51:$C$72, 0), MATCH(R$8, Data!$D$50:$O$50, 0)) / VLOOKUP('3 INPUT SAP DATA'!$C$6, Data!$C$50:$P$72, 13, FALSE)) * $G20)</f>
        <v/>
      </c>
      <c r="S20" s="173" t="str">
        <f>IF($B20="", "", (INDEX(SAP10TableU2, MATCH('3 INPUT SAP DATA'!$C$6, Data!$C$51:$C$72, 0), MATCH(S$8, Data!$D$50:$O$50, 0)) / VLOOKUP('3 INPUT SAP DATA'!$C$6, Data!$C$50:$P$72, 13, FALSE)) * $G20)</f>
        <v/>
      </c>
      <c r="T20" s="173" t="str">
        <f>IF($B20="","",((MAX(0.3*'3 INPUT SAP DATA'!$K24,VLOOKUP('3 INPUT SAP DATA'!$I24,Data!$C$87:$D$96,2,FALSE))*3.6)/$D20)*(1-'3 INPUT SAP DATA'!$S24))</f>
        <v/>
      </c>
      <c r="U20" s="173" t="str">
        <f>IF($B20="","",((MAX(0.3*'3 INPUT SAP DATA'!$K24,VLOOKUP('3 INPUT SAP DATA'!$I24,Data!$C$87:$D$96,2,FALSE))*3.6)/$D20)*(1-'3 INPUT SAP DATA'!$S24))</f>
        <v/>
      </c>
      <c r="V20" s="173" t="str">
        <f>IF($B20="","",((MAX(0.3*'3 INPUT SAP DATA'!$K24,VLOOKUP('3 INPUT SAP DATA'!$I24,Data!$C$87:$D$96,2,FALSE))*3.6)/$D20)*(1-'3 INPUT SAP DATA'!$S24))</f>
        <v/>
      </c>
      <c r="W20" s="173" t="str">
        <f>IF($B20="","",((MAX(0.3*'3 INPUT SAP DATA'!$K24,VLOOKUP('3 INPUT SAP DATA'!$I24,Data!$C$87:$D$96,2,FALSE))*3.6)/$D20)*(1-'3 INPUT SAP DATA'!$S24))</f>
        <v/>
      </c>
      <c r="X20" s="173" t="str">
        <f>IF($B20="","",((MAX(0.3*'3 INPUT SAP DATA'!$K24,VLOOKUP('3 INPUT SAP DATA'!$I24,Data!$C$87:$D$96,2,FALSE))*3.6)/$D20)*(1-'3 INPUT SAP DATA'!$S24))</f>
        <v/>
      </c>
      <c r="Y20" s="173" t="str">
        <f>IF($B20="","",((MAX(0.3*'3 INPUT SAP DATA'!$K24,VLOOKUP('3 INPUT SAP DATA'!$I24,Data!$C$87:$D$96,2,FALSE))*3.6)/$D20)*(1-'3 INPUT SAP DATA'!$S24))</f>
        <v/>
      </c>
      <c r="Z20" s="173" t="str">
        <f>IF($B20="","",((MAX(0.3*'3 INPUT SAP DATA'!$K24,VLOOKUP('3 INPUT SAP DATA'!$I24,Data!$C$87:$D$96,2,FALSE))*3.6)/$D20)*(1-'3 INPUT SAP DATA'!$S24))</f>
        <v/>
      </c>
      <c r="AA20" s="173" t="str">
        <f>IF($B20="","",((MAX(0.3*'3 INPUT SAP DATA'!$K24,VLOOKUP('3 INPUT SAP DATA'!$I24,Data!$C$87:$D$96,2,FALSE))*3.6)/$D20)*(1-'3 INPUT SAP DATA'!$S24))</f>
        <v/>
      </c>
      <c r="AB20" s="173" t="str">
        <f>IF($B20="","",((MAX(0.3*'3 INPUT SAP DATA'!$K24,VLOOKUP('3 INPUT SAP DATA'!$I24,Data!$C$87:$D$96,2,FALSE))*3.6)/$D20)*(1-'3 INPUT SAP DATA'!$S24))</f>
        <v/>
      </c>
      <c r="AC20" s="173" t="str">
        <f>IF($B20="","",((MAX(0.3*'3 INPUT SAP DATA'!$K24,VLOOKUP('3 INPUT SAP DATA'!$I24,Data!$C$87:$D$96,2,FALSE))*3.6)/$D20)*(1-'3 INPUT SAP DATA'!$S24))</f>
        <v/>
      </c>
      <c r="AD20" s="173" t="str">
        <f>IF($B20="","",((MAX(0.3*'3 INPUT SAP DATA'!$K24,VLOOKUP('3 INPUT SAP DATA'!$I24,Data!$C$87:$D$96,2,FALSE))*3.6)/$D20)*(1-'3 INPUT SAP DATA'!$S24))</f>
        <v/>
      </c>
      <c r="AE20" s="173" t="str">
        <f>IF($B20="","",((MAX(0.3*'3 INPUT SAP DATA'!$K24,VLOOKUP('3 INPUT SAP DATA'!$I24,Data!$C$87:$D$96,2,FALSE))*3.6)/$D20)*(1-'3 INPUT SAP DATA'!$S24))</f>
        <v/>
      </c>
      <c r="AF20" s="171" t="str">
        <f t="shared" si="14"/>
        <v/>
      </c>
      <c r="AG20" s="171" t="str">
        <f t="shared" si="15"/>
        <v/>
      </c>
      <c r="AH20" s="171" t="str">
        <f t="shared" si="16"/>
        <v/>
      </c>
      <c r="AI20" s="171" t="str">
        <f t="shared" si="17"/>
        <v/>
      </c>
      <c r="AJ20" s="171" t="str">
        <f t="shared" si="18"/>
        <v/>
      </c>
      <c r="AK20" s="171" t="str">
        <f t="shared" si="19"/>
        <v/>
      </c>
      <c r="AL20" s="171" t="str">
        <f t="shared" si="20"/>
        <v/>
      </c>
      <c r="AM20" s="171" t="str">
        <f t="shared" si="21"/>
        <v/>
      </c>
      <c r="AN20" s="171" t="str">
        <f t="shared" si="22"/>
        <v/>
      </c>
      <c r="AO20" s="171" t="str">
        <f t="shared" si="23"/>
        <v/>
      </c>
      <c r="AP20" s="171" t="str">
        <f t="shared" si="24"/>
        <v/>
      </c>
      <c r="AQ20" s="171" t="str">
        <f t="shared" si="25"/>
        <v/>
      </c>
      <c r="AR20" s="24" t="str">
        <f t="shared" si="1"/>
        <v/>
      </c>
      <c r="AS20" s="24" t="str">
        <f t="shared" si="2"/>
        <v/>
      </c>
      <c r="AT20" s="24" t="str">
        <f t="shared" si="3"/>
        <v/>
      </c>
      <c r="AU20" s="24" t="str">
        <f t="shared" si="4"/>
        <v/>
      </c>
      <c r="AV20" s="24" t="str">
        <f t="shared" si="5"/>
        <v/>
      </c>
      <c r="AW20" s="24" t="str">
        <f t="shared" si="6"/>
        <v/>
      </c>
      <c r="AX20" s="24" t="str">
        <f t="shared" si="7"/>
        <v/>
      </c>
      <c r="AY20" s="24" t="str">
        <f t="shared" si="8"/>
        <v/>
      </c>
      <c r="AZ20" s="24" t="str">
        <f t="shared" si="9"/>
        <v/>
      </c>
      <c r="BA20" s="24" t="str">
        <f t="shared" si="10"/>
        <v/>
      </c>
      <c r="BB20" s="24" t="str">
        <f t="shared" si="11"/>
        <v/>
      </c>
      <c r="BC20" s="24" t="str">
        <f t="shared" si="12"/>
        <v/>
      </c>
      <c r="BD20" s="87"/>
    </row>
    <row r="21" spans="2:56" s="3" customFormat="1" ht="19.899999999999999" customHeight="1">
      <c r="B21" s="16" t="str">
        <f>IF('3 INPUT SAP DATA'!H25="","",'3 INPUT SAP DATA'!H25)</f>
        <v/>
      </c>
      <c r="C21" s="172" t="str">
        <f>IF($B21="","",'3 INPUT SAP DATA'!O25*('3 INPUT SAP DATA'!P25+'3 INPUT SAP DATA'!Q25))</f>
        <v/>
      </c>
      <c r="D21" s="172" t="str">
        <f>IF($B21="","",'3 INPUT SAP DATA'!K25*(1-Data!$B$156)*2.5)</f>
        <v/>
      </c>
      <c r="E21" s="24" t="str">
        <f>IF($B21="","",('3 INPUT SAP DATA'!L25-(('3 INPUT SAP DATA'!J25-1)*('3 INPUT SAP DATA'!K25/'3 INPUT SAP DATA'!J25)*Data!$B$157))*(1-Data!$B$156))</f>
        <v/>
      </c>
      <c r="F21" s="171" t="str">
        <f t="shared" si="13"/>
        <v/>
      </c>
      <c r="G21" s="171" t="str">
        <f>IF($B21="","",E21/D21*F21*HLOOKUP('3 INPUT SAP DATA'!M25,Data!$C$82:$E$83,2,FALSE)/(1+15/HLOOKUP('3 INPUT SAP DATA'!M25,Data!$C$82:$E$83,2,FALSE)*(0/F21)^2))</f>
        <v/>
      </c>
      <c r="H21" s="173" t="str">
        <f>IF($B21="", "", (INDEX(SAP10TableU2, MATCH('3 INPUT SAP DATA'!$C$6, Data!$C$51:$C$72, 0), MATCH(H$8, Data!$D$50:$O$50, 0)) / VLOOKUP('3 INPUT SAP DATA'!$C$6, Data!$C$50:$P$72, 13, FALSE)) * $G21)</f>
        <v/>
      </c>
      <c r="I21" s="173" t="str">
        <f>IF($B21="", "", (INDEX(SAP10TableU2, MATCH('3 INPUT SAP DATA'!$C$6, Data!$C$51:$C$72, 0), MATCH(I$8, Data!$D$50:$O$50, 0)) / VLOOKUP('3 INPUT SAP DATA'!$C$6, Data!$C$50:$P$72, 13, FALSE)) * $G21)</f>
        <v/>
      </c>
      <c r="J21" s="173" t="str">
        <f>IF($B21="", "", (INDEX(SAP10TableU2, MATCH('3 INPUT SAP DATA'!$C$6, Data!$C$51:$C$72, 0), MATCH(J$8, Data!$D$50:$O$50, 0)) / VLOOKUP('3 INPUT SAP DATA'!$C$6, Data!$C$50:$P$72, 13, FALSE)) * $G21)</f>
        <v/>
      </c>
      <c r="K21" s="173" t="str">
        <f>IF($B21="", "", (INDEX(SAP10TableU2, MATCH('3 INPUT SAP DATA'!$C$6, Data!$C$51:$C$72, 0), MATCH(K$8, Data!$D$50:$O$50, 0)) / VLOOKUP('3 INPUT SAP DATA'!$C$6, Data!$C$50:$P$72, 13, FALSE)) * $G21)</f>
        <v/>
      </c>
      <c r="L21" s="173" t="str">
        <f>IF($B21="", "", (INDEX(SAP10TableU2, MATCH('3 INPUT SAP DATA'!$C$6, Data!$C$51:$C$72, 0), MATCH(L$8, Data!$D$50:$O$50, 0)) / VLOOKUP('3 INPUT SAP DATA'!$C$6, Data!$C$50:$P$72, 13, FALSE)) * $G21)</f>
        <v/>
      </c>
      <c r="M21" s="173" t="str">
        <f>IF($B21="", "", (INDEX(SAP10TableU2, MATCH('3 INPUT SAP DATA'!$C$6, Data!$C$51:$C$72, 0), MATCH(M$8, Data!$D$50:$O$50, 0)) / VLOOKUP('3 INPUT SAP DATA'!$C$6, Data!$C$50:$P$72, 13, FALSE)) * $G21)</f>
        <v/>
      </c>
      <c r="N21" s="173" t="str">
        <f>IF($B21="", "", (INDEX(SAP10TableU2, MATCH('3 INPUT SAP DATA'!$C$6, Data!$C$51:$C$72, 0), MATCH(N$8, Data!$D$50:$O$50, 0)) / VLOOKUP('3 INPUT SAP DATA'!$C$6, Data!$C$50:$P$72, 13, FALSE)) * $G21)</f>
        <v/>
      </c>
      <c r="O21" s="173" t="str">
        <f>IF($B21="", "", (INDEX(SAP10TableU2, MATCH('3 INPUT SAP DATA'!$C$6, Data!$C$51:$C$72, 0), MATCH(O$8, Data!$D$50:$O$50, 0)) / VLOOKUP('3 INPUT SAP DATA'!$C$6, Data!$C$50:$P$72, 13, FALSE)) * $G21)</f>
        <v/>
      </c>
      <c r="P21" s="173" t="str">
        <f>IF($B21="", "", (INDEX(SAP10TableU2, MATCH('3 INPUT SAP DATA'!$C$6, Data!$C$51:$C$72, 0), MATCH(P$8, Data!$D$50:$O$50, 0)) / VLOOKUP('3 INPUT SAP DATA'!$C$6, Data!$C$50:$P$72, 13, FALSE)) * $G21)</f>
        <v/>
      </c>
      <c r="Q21" s="173" t="str">
        <f>IF($B21="", "", (INDEX(SAP10TableU2, MATCH('3 INPUT SAP DATA'!$C$6, Data!$C$51:$C$72, 0), MATCH(Q$8, Data!$D$50:$O$50, 0)) / VLOOKUP('3 INPUT SAP DATA'!$C$6, Data!$C$50:$P$72, 13, FALSE)) * $G21)</f>
        <v/>
      </c>
      <c r="R21" s="173" t="str">
        <f>IF($B21="", "", (INDEX(SAP10TableU2, MATCH('3 INPUT SAP DATA'!$C$6, Data!$C$51:$C$72, 0), MATCH(R$8, Data!$D$50:$O$50, 0)) / VLOOKUP('3 INPUT SAP DATA'!$C$6, Data!$C$50:$P$72, 13, FALSE)) * $G21)</f>
        <v/>
      </c>
      <c r="S21" s="173" t="str">
        <f>IF($B21="", "", (INDEX(SAP10TableU2, MATCH('3 INPUT SAP DATA'!$C$6, Data!$C$51:$C$72, 0), MATCH(S$8, Data!$D$50:$O$50, 0)) / VLOOKUP('3 INPUT SAP DATA'!$C$6, Data!$C$50:$P$72, 13, FALSE)) * $G21)</f>
        <v/>
      </c>
      <c r="T21" s="173" t="str">
        <f>IF($B21="","",((MAX(0.3*'3 INPUT SAP DATA'!$K25,VLOOKUP('3 INPUT SAP DATA'!$I25,Data!$C$87:$D$96,2,FALSE))*3.6)/$D21)*(1-'3 INPUT SAP DATA'!$S25))</f>
        <v/>
      </c>
      <c r="U21" s="173" t="str">
        <f>IF($B21="","",((MAX(0.3*'3 INPUT SAP DATA'!$K25,VLOOKUP('3 INPUT SAP DATA'!$I25,Data!$C$87:$D$96,2,FALSE))*3.6)/$D21)*(1-'3 INPUT SAP DATA'!$S25))</f>
        <v/>
      </c>
      <c r="V21" s="173" t="str">
        <f>IF($B21="","",((MAX(0.3*'3 INPUT SAP DATA'!$K25,VLOOKUP('3 INPUT SAP DATA'!$I25,Data!$C$87:$D$96,2,FALSE))*3.6)/$D21)*(1-'3 INPUT SAP DATA'!$S25))</f>
        <v/>
      </c>
      <c r="W21" s="173" t="str">
        <f>IF($B21="","",((MAX(0.3*'3 INPUT SAP DATA'!$K25,VLOOKUP('3 INPUT SAP DATA'!$I25,Data!$C$87:$D$96,2,FALSE))*3.6)/$D21)*(1-'3 INPUT SAP DATA'!$S25))</f>
        <v/>
      </c>
      <c r="X21" s="173" t="str">
        <f>IF($B21="","",((MAX(0.3*'3 INPUT SAP DATA'!$K25,VLOOKUP('3 INPUT SAP DATA'!$I25,Data!$C$87:$D$96,2,FALSE))*3.6)/$D21)*(1-'3 INPUT SAP DATA'!$S25))</f>
        <v/>
      </c>
      <c r="Y21" s="173" t="str">
        <f>IF($B21="","",((MAX(0.3*'3 INPUT SAP DATA'!$K25,VLOOKUP('3 INPUT SAP DATA'!$I25,Data!$C$87:$D$96,2,FALSE))*3.6)/$D21)*(1-'3 INPUT SAP DATA'!$S25))</f>
        <v/>
      </c>
      <c r="Z21" s="173" t="str">
        <f>IF($B21="","",((MAX(0.3*'3 INPUT SAP DATA'!$K25,VLOOKUP('3 INPUT SAP DATA'!$I25,Data!$C$87:$D$96,2,FALSE))*3.6)/$D21)*(1-'3 INPUT SAP DATA'!$S25))</f>
        <v/>
      </c>
      <c r="AA21" s="173" t="str">
        <f>IF($B21="","",((MAX(0.3*'3 INPUT SAP DATA'!$K25,VLOOKUP('3 INPUT SAP DATA'!$I25,Data!$C$87:$D$96,2,FALSE))*3.6)/$D21)*(1-'3 INPUT SAP DATA'!$S25))</f>
        <v/>
      </c>
      <c r="AB21" s="173" t="str">
        <f>IF($B21="","",((MAX(0.3*'3 INPUT SAP DATA'!$K25,VLOOKUP('3 INPUT SAP DATA'!$I25,Data!$C$87:$D$96,2,FALSE))*3.6)/$D21)*(1-'3 INPUT SAP DATA'!$S25))</f>
        <v/>
      </c>
      <c r="AC21" s="173" t="str">
        <f>IF($B21="","",((MAX(0.3*'3 INPUT SAP DATA'!$K25,VLOOKUP('3 INPUT SAP DATA'!$I25,Data!$C$87:$D$96,2,FALSE))*3.6)/$D21)*(1-'3 INPUT SAP DATA'!$S25))</f>
        <v/>
      </c>
      <c r="AD21" s="173" t="str">
        <f>IF($B21="","",((MAX(0.3*'3 INPUT SAP DATA'!$K25,VLOOKUP('3 INPUT SAP DATA'!$I25,Data!$C$87:$D$96,2,FALSE))*3.6)/$D21)*(1-'3 INPUT SAP DATA'!$S25))</f>
        <v/>
      </c>
      <c r="AE21" s="173" t="str">
        <f>IF($B21="","",((MAX(0.3*'3 INPUT SAP DATA'!$K25,VLOOKUP('3 INPUT SAP DATA'!$I25,Data!$C$87:$D$96,2,FALSE))*3.6)/$D21)*(1-'3 INPUT SAP DATA'!$S25))</f>
        <v/>
      </c>
      <c r="AF21" s="171" t="str">
        <f t="shared" si="14"/>
        <v/>
      </c>
      <c r="AG21" s="171" t="str">
        <f t="shared" si="15"/>
        <v/>
      </c>
      <c r="AH21" s="171" t="str">
        <f t="shared" si="16"/>
        <v/>
      </c>
      <c r="AI21" s="171" t="str">
        <f t="shared" si="17"/>
        <v/>
      </c>
      <c r="AJ21" s="171" t="str">
        <f t="shared" si="18"/>
        <v/>
      </c>
      <c r="AK21" s="171" t="str">
        <f t="shared" si="19"/>
        <v/>
      </c>
      <c r="AL21" s="171" t="str">
        <f t="shared" si="20"/>
        <v/>
      </c>
      <c r="AM21" s="171" t="str">
        <f t="shared" si="21"/>
        <v/>
      </c>
      <c r="AN21" s="171" t="str">
        <f t="shared" si="22"/>
        <v/>
      </c>
      <c r="AO21" s="171" t="str">
        <f t="shared" si="23"/>
        <v/>
      </c>
      <c r="AP21" s="171" t="str">
        <f t="shared" si="24"/>
        <v/>
      </c>
      <c r="AQ21" s="171" t="str">
        <f t="shared" si="25"/>
        <v/>
      </c>
      <c r="AR21" s="24" t="str">
        <f t="shared" si="1"/>
        <v/>
      </c>
      <c r="AS21" s="24" t="str">
        <f t="shared" si="2"/>
        <v/>
      </c>
      <c r="AT21" s="24" t="str">
        <f t="shared" si="3"/>
        <v/>
      </c>
      <c r="AU21" s="24" t="str">
        <f t="shared" si="4"/>
        <v/>
      </c>
      <c r="AV21" s="24" t="str">
        <f t="shared" si="5"/>
        <v/>
      </c>
      <c r="AW21" s="24" t="str">
        <f t="shared" si="6"/>
        <v/>
      </c>
      <c r="AX21" s="24" t="str">
        <f t="shared" si="7"/>
        <v/>
      </c>
      <c r="AY21" s="24" t="str">
        <f t="shared" si="8"/>
        <v/>
      </c>
      <c r="AZ21" s="24" t="str">
        <f t="shared" si="9"/>
        <v/>
      </c>
      <c r="BA21" s="24" t="str">
        <f t="shared" si="10"/>
        <v/>
      </c>
      <c r="BB21" s="24" t="str">
        <f t="shared" si="11"/>
        <v/>
      </c>
      <c r="BC21" s="24" t="str">
        <f t="shared" si="12"/>
        <v/>
      </c>
      <c r="BD21" s="87"/>
    </row>
    <row r="22" spans="2:56" s="3" customFormat="1" ht="19.899999999999999" customHeight="1">
      <c r="B22" s="16" t="str">
        <f>IF('3 INPUT SAP DATA'!H26="","",'3 INPUT SAP DATA'!H26)</f>
        <v/>
      </c>
      <c r="C22" s="172" t="str">
        <f>IF($B22="","",'3 INPUT SAP DATA'!O26*('3 INPUT SAP DATA'!P26+'3 INPUT SAP DATA'!Q26))</f>
        <v/>
      </c>
      <c r="D22" s="172" t="str">
        <f>IF($B22="","",'3 INPUT SAP DATA'!K26*(1-Data!$B$156)*2.5)</f>
        <v/>
      </c>
      <c r="E22" s="24" t="str">
        <f>IF($B22="","",('3 INPUT SAP DATA'!L26-(('3 INPUT SAP DATA'!J26-1)*('3 INPUT SAP DATA'!K26/'3 INPUT SAP DATA'!J26)*Data!$B$157))*(1-Data!$B$156))</f>
        <v/>
      </c>
      <c r="F22" s="171" t="str">
        <f t="shared" si="13"/>
        <v/>
      </c>
      <c r="G22" s="171" t="str">
        <f>IF($B22="","",E22/D22*F22*HLOOKUP('3 INPUT SAP DATA'!M26,Data!$C$82:$E$83,2,FALSE)/(1+15/HLOOKUP('3 INPUT SAP DATA'!M26,Data!$C$82:$E$83,2,FALSE)*(0/F22)^2))</f>
        <v/>
      </c>
      <c r="H22" s="173" t="str">
        <f>IF($B22="", "", (INDEX(SAP10TableU2, MATCH('3 INPUT SAP DATA'!$C$6, Data!$C$51:$C$72, 0), MATCH(H$8, Data!$D$50:$O$50, 0)) / VLOOKUP('3 INPUT SAP DATA'!$C$6, Data!$C$50:$P$72, 13, FALSE)) * $G22)</f>
        <v/>
      </c>
      <c r="I22" s="173" t="str">
        <f>IF($B22="", "", (INDEX(SAP10TableU2, MATCH('3 INPUT SAP DATA'!$C$6, Data!$C$51:$C$72, 0), MATCH(I$8, Data!$D$50:$O$50, 0)) / VLOOKUP('3 INPUT SAP DATA'!$C$6, Data!$C$50:$P$72, 13, FALSE)) * $G22)</f>
        <v/>
      </c>
      <c r="J22" s="173" t="str">
        <f>IF($B22="", "", (INDEX(SAP10TableU2, MATCH('3 INPUT SAP DATA'!$C$6, Data!$C$51:$C$72, 0), MATCH(J$8, Data!$D$50:$O$50, 0)) / VLOOKUP('3 INPUT SAP DATA'!$C$6, Data!$C$50:$P$72, 13, FALSE)) * $G22)</f>
        <v/>
      </c>
      <c r="K22" s="173" t="str">
        <f>IF($B22="", "", (INDEX(SAP10TableU2, MATCH('3 INPUT SAP DATA'!$C$6, Data!$C$51:$C$72, 0), MATCH(K$8, Data!$D$50:$O$50, 0)) / VLOOKUP('3 INPUT SAP DATA'!$C$6, Data!$C$50:$P$72, 13, FALSE)) * $G22)</f>
        <v/>
      </c>
      <c r="L22" s="173" t="str">
        <f>IF($B22="", "", (INDEX(SAP10TableU2, MATCH('3 INPUT SAP DATA'!$C$6, Data!$C$51:$C$72, 0), MATCH(L$8, Data!$D$50:$O$50, 0)) / VLOOKUP('3 INPUT SAP DATA'!$C$6, Data!$C$50:$P$72, 13, FALSE)) * $G22)</f>
        <v/>
      </c>
      <c r="M22" s="173" t="str">
        <f>IF($B22="", "", (INDEX(SAP10TableU2, MATCH('3 INPUT SAP DATA'!$C$6, Data!$C$51:$C$72, 0), MATCH(M$8, Data!$D$50:$O$50, 0)) / VLOOKUP('3 INPUT SAP DATA'!$C$6, Data!$C$50:$P$72, 13, FALSE)) * $G22)</f>
        <v/>
      </c>
      <c r="N22" s="173" t="str">
        <f>IF($B22="", "", (INDEX(SAP10TableU2, MATCH('3 INPUT SAP DATA'!$C$6, Data!$C$51:$C$72, 0), MATCH(N$8, Data!$D$50:$O$50, 0)) / VLOOKUP('3 INPUT SAP DATA'!$C$6, Data!$C$50:$P$72, 13, FALSE)) * $G22)</f>
        <v/>
      </c>
      <c r="O22" s="173" t="str">
        <f>IF($B22="", "", (INDEX(SAP10TableU2, MATCH('3 INPUT SAP DATA'!$C$6, Data!$C$51:$C$72, 0), MATCH(O$8, Data!$D$50:$O$50, 0)) / VLOOKUP('3 INPUT SAP DATA'!$C$6, Data!$C$50:$P$72, 13, FALSE)) * $G22)</f>
        <v/>
      </c>
      <c r="P22" s="173" t="str">
        <f>IF($B22="", "", (INDEX(SAP10TableU2, MATCH('3 INPUT SAP DATA'!$C$6, Data!$C$51:$C$72, 0), MATCH(P$8, Data!$D$50:$O$50, 0)) / VLOOKUP('3 INPUT SAP DATA'!$C$6, Data!$C$50:$P$72, 13, FALSE)) * $G22)</f>
        <v/>
      </c>
      <c r="Q22" s="173" t="str">
        <f>IF($B22="", "", (INDEX(SAP10TableU2, MATCH('3 INPUT SAP DATA'!$C$6, Data!$C$51:$C$72, 0), MATCH(Q$8, Data!$D$50:$O$50, 0)) / VLOOKUP('3 INPUT SAP DATA'!$C$6, Data!$C$50:$P$72, 13, FALSE)) * $G22)</f>
        <v/>
      </c>
      <c r="R22" s="173" t="str">
        <f>IF($B22="", "", (INDEX(SAP10TableU2, MATCH('3 INPUT SAP DATA'!$C$6, Data!$C$51:$C$72, 0), MATCH(R$8, Data!$D$50:$O$50, 0)) / VLOOKUP('3 INPUT SAP DATA'!$C$6, Data!$C$50:$P$72, 13, FALSE)) * $G22)</f>
        <v/>
      </c>
      <c r="S22" s="173" t="str">
        <f>IF($B22="", "", (INDEX(SAP10TableU2, MATCH('3 INPUT SAP DATA'!$C$6, Data!$C$51:$C$72, 0), MATCH(S$8, Data!$D$50:$O$50, 0)) / VLOOKUP('3 INPUT SAP DATA'!$C$6, Data!$C$50:$P$72, 13, FALSE)) * $G22)</f>
        <v/>
      </c>
      <c r="T22" s="173" t="str">
        <f>IF($B22="","",((MAX(0.3*'3 INPUT SAP DATA'!$K26,VLOOKUP('3 INPUT SAP DATA'!$I26,Data!$C$87:$D$96,2,FALSE))*3.6)/$D22)*(1-'3 INPUT SAP DATA'!$S26))</f>
        <v/>
      </c>
      <c r="U22" s="173" t="str">
        <f>IF($B22="","",((MAX(0.3*'3 INPUT SAP DATA'!$K26,VLOOKUP('3 INPUT SAP DATA'!$I26,Data!$C$87:$D$96,2,FALSE))*3.6)/$D22)*(1-'3 INPUT SAP DATA'!$S26))</f>
        <v/>
      </c>
      <c r="V22" s="173" t="str">
        <f>IF($B22="","",((MAX(0.3*'3 INPUT SAP DATA'!$K26,VLOOKUP('3 INPUT SAP DATA'!$I26,Data!$C$87:$D$96,2,FALSE))*3.6)/$D22)*(1-'3 INPUT SAP DATA'!$S26))</f>
        <v/>
      </c>
      <c r="W22" s="173" t="str">
        <f>IF($B22="","",((MAX(0.3*'3 INPUT SAP DATA'!$K26,VLOOKUP('3 INPUT SAP DATA'!$I26,Data!$C$87:$D$96,2,FALSE))*3.6)/$D22)*(1-'3 INPUT SAP DATA'!$S26))</f>
        <v/>
      </c>
      <c r="X22" s="173" t="str">
        <f>IF($B22="","",((MAX(0.3*'3 INPUT SAP DATA'!$K26,VLOOKUP('3 INPUT SAP DATA'!$I26,Data!$C$87:$D$96,2,FALSE))*3.6)/$D22)*(1-'3 INPUT SAP DATA'!$S26))</f>
        <v/>
      </c>
      <c r="Y22" s="173" t="str">
        <f>IF($B22="","",((MAX(0.3*'3 INPUT SAP DATA'!$K26,VLOOKUP('3 INPUT SAP DATA'!$I26,Data!$C$87:$D$96,2,FALSE))*3.6)/$D22)*(1-'3 INPUT SAP DATA'!$S26))</f>
        <v/>
      </c>
      <c r="Z22" s="173" t="str">
        <f>IF($B22="","",((MAX(0.3*'3 INPUT SAP DATA'!$K26,VLOOKUP('3 INPUT SAP DATA'!$I26,Data!$C$87:$D$96,2,FALSE))*3.6)/$D22)*(1-'3 INPUT SAP DATA'!$S26))</f>
        <v/>
      </c>
      <c r="AA22" s="173" t="str">
        <f>IF($B22="","",((MAX(0.3*'3 INPUT SAP DATA'!$K26,VLOOKUP('3 INPUT SAP DATA'!$I26,Data!$C$87:$D$96,2,FALSE))*3.6)/$D22)*(1-'3 INPUT SAP DATA'!$S26))</f>
        <v/>
      </c>
      <c r="AB22" s="173" t="str">
        <f>IF($B22="","",((MAX(0.3*'3 INPUT SAP DATA'!$K26,VLOOKUP('3 INPUT SAP DATA'!$I26,Data!$C$87:$D$96,2,FALSE))*3.6)/$D22)*(1-'3 INPUT SAP DATA'!$S26))</f>
        <v/>
      </c>
      <c r="AC22" s="173" t="str">
        <f>IF($B22="","",((MAX(0.3*'3 INPUT SAP DATA'!$K26,VLOOKUP('3 INPUT SAP DATA'!$I26,Data!$C$87:$D$96,2,FALSE))*3.6)/$D22)*(1-'3 INPUT SAP DATA'!$S26))</f>
        <v/>
      </c>
      <c r="AD22" s="173" t="str">
        <f>IF($B22="","",((MAX(0.3*'3 INPUT SAP DATA'!$K26,VLOOKUP('3 INPUT SAP DATA'!$I26,Data!$C$87:$D$96,2,FALSE))*3.6)/$D22)*(1-'3 INPUT SAP DATA'!$S26))</f>
        <v/>
      </c>
      <c r="AE22" s="173" t="str">
        <f>IF($B22="","",((MAX(0.3*'3 INPUT SAP DATA'!$K26,VLOOKUP('3 INPUT SAP DATA'!$I26,Data!$C$87:$D$96,2,FALSE))*3.6)/$D22)*(1-'3 INPUT SAP DATA'!$S26))</f>
        <v/>
      </c>
      <c r="AF22" s="171" t="str">
        <f t="shared" si="14"/>
        <v/>
      </c>
      <c r="AG22" s="171" t="str">
        <f t="shared" si="15"/>
        <v/>
      </c>
      <c r="AH22" s="171" t="str">
        <f t="shared" si="16"/>
        <v/>
      </c>
      <c r="AI22" s="171" t="str">
        <f t="shared" si="17"/>
        <v/>
      </c>
      <c r="AJ22" s="171" t="str">
        <f t="shared" si="18"/>
        <v/>
      </c>
      <c r="AK22" s="171" t="str">
        <f t="shared" si="19"/>
        <v/>
      </c>
      <c r="AL22" s="171" t="str">
        <f t="shared" si="20"/>
        <v/>
      </c>
      <c r="AM22" s="171" t="str">
        <f t="shared" si="21"/>
        <v/>
      </c>
      <c r="AN22" s="171" t="str">
        <f t="shared" si="22"/>
        <v/>
      </c>
      <c r="AO22" s="171" t="str">
        <f t="shared" si="23"/>
        <v/>
      </c>
      <c r="AP22" s="171" t="str">
        <f t="shared" si="24"/>
        <v/>
      </c>
      <c r="AQ22" s="171" t="str">
        <f t="shared" si="25"/>
        <v/>
      </c>
      <c r="AR22" s="24" t="str">
        <f t="shared" si="1"/>
        <v/>
      </c>
      <c r="AS22" s="24" t="str">
        <f t="shared" si="2"/>
        <v/>
      </c>
      <c r="AT22" s="24" t="str">
        <f t="shared" si="3"/>
        <v/>
      </c>
      <c r="AU22" s="24" t="str">
        <f t="shared" si="4"/>
        <v/>
      </c>
      <c r="AV22" s="24" t="str">
        <f t="shared" si="5"/>
        <v/>
      </c>
      <c r="AW22" s="24" t="str">
        <f t="shared" si="6"/>
        <v/>
      </c>
      <c r="AX22" s="24" t="str">
        <f t="shared" si="7"/>
        <v/>
      </c>
      <c r="AY22" s="24" t="str">
        <f t="shared" si="8"/>
        <v/>
      </c>
      <c r="AZ22" s="24" t="str">
        <f t="shared" si="9"/>
        <v/>
      </c>
      <c r="BA22" s="24" t="str">
        <f t="shared" si="10"/>
        <v/>
      </c>
      <c r="BB22" s="24" t="str">
        <f t="shared" si="11"/>
        <v/>
      </c>
      <c r="BC22" s="24" t="str">
        <f t="shared" si="12"/>
        <v/>
      </c>
      <c r="BD22" s="87"/>
    </row>
    <row r="23" spans="2:56" s="3" customFormat="1" ht="19.899999999999999" customHeight="1">
      <c r="B23" s="16" t="str">
        <f>IF('3 INPUT SAP DATA'!H27="","",'3 INPUT SAP DATA'!H27)</f>
        <v/>
      </c>
      <c r="C23" s="172" t="str">
        <f>IF($B23="","",'3 INPUT SAP DATA'!O27*('3 INPUT SAP DATA'!P27+'3 INPUT SAP DATA'!Q27))</f>
        <v/>
      </c>
      <c r="D23" s="172" t="str">
        <f>IF($B23="","",'3 INPUT SAP DATA'!K27*(1-Data!$B$156)*2.5)</f>
        <v/>
      </c>
      <c r="E23" s="24" t="str">
        <f>IF($B23="","",('3 INPUT SAP DATA'!L27-(('3 INPUT SAP DATA'!J27-1)*('3 INPUT SAP DATA'!K27/'3 INPUT SAP DATA'!J27)*Data!$B$157))*(1-Data!$B$156))</f>
        <v/>
      </c>
      <c r="F23" s="171" t="str">
        <f t="shared" si="13"/>
        <v/>
      </c>
      <c r="G23" s="171" t="str">
        <f>IF($B23="","",E23/D23*F23*HLOOKUP('3 INPUT SAP DATA'!M27,Data!$C$82:$E$83,2,FALSE)/(1+15/HLOOKUP('3 INPUT SAP DATA'!M27,Data!$C$82:$E$83,2,FALSE)*(0/F23)^2))</f>
        <v/>
      </c>
      <c r="H23" s="173" t="str">
        <f>IF($B23="", "", (INDEX(SAP10TableU2, MATCH('3 INPUT SAP DATA'!$C$6, Data!$C$51:$C$72, 0), MATCH(H$8, Data!$D$50:$O$50, 0)) / VLOOKUP('3 INPUT SAP DATA'!$C$6, Data!$C$50:$P$72, 13, FALSE)) * $G23)</f>
        <v/>
      </c>
      <c r="I23" s="173" t="str">
        <f>IF($B23="", "", (INDEX(SAP10TableU2, MATCH('3 INPUT SAP DATA'!$C$6, Data!$C$51:$C$72, 0), MATCH(I$8, Data!$D$50:$O$50, 0)) / VLOOKUP('3 INPUT SAP DATA'!$C$6, Data!$C$50:$P$72, 13, FALSE)) * $G23)</f>
        <v/>
      </c>
      <c r="J23" s="173" t="str">
        <f>IF($B23="", "", (INDEX(SAP10TableU2, MATCH('3 INPUT SAP DATA'!$C$6, Data!$C$51:$C$72, 0), MATCH(J$8, Data!$D$50:$O$50, 0)) / VLOOKUP('3 INPUT SAP DATA'!$C$6, Data!$C$50:$P$72, 13, FALSE)) * $G23)</f>
        <v/>
      </c>
      <c r="K23" s="173" t="str">
        <f>IF($B23="", "", (INDEX(SAP10TableU2, MATCH('3 INPUT SAP DATA'!$C$6, Data!$C$51:$C$72, 0), MATCH(K$8, Data!$D$50:$O$50, 0)) / VLOOKUP('3 INPUT SAP DATA'!$C$6, Data!$C$50:$P$72, 13, FALSE)) * $G23)</f>
        <v/>
      </c>
      <c r="L23" s="173" t="str">
        <f>IF($B23="", "", (INDEX(SAP10TableU2, MATCH('3 INPUT SAP DATA'!$C$6, Data!$C$51:$C$72, 0), MATCH(L$8, Data!$D$50:$O$50, 0)) / VLOOKUP('3 INPUT SAP DATA'!$C$6, Data!$C$50:$P$72, 13, FALSE)) * $G23)</f>
        <v/>
      </c>
      <c r="M23" s="173" t="str">
        <f>IF($B23="", "", (INDEX(SAP10TableU2, MATCH('3 INPUT SAP DATA'!$C$6, Data!$C$51:$C$72, 0), MATCH(M$8, Data!$D$50:$O$50, 0)) / VLOOKUP('3 INPUT SAP DATA'!$C$6, Data!$C$50:$P$72, 13, FALSE)) * $G23)</f>
        <v/>
      </c>
      <c r="N23" s="173" t="str">
        <f>IF($B23="", "", (INDEX(SAP10TableU2, MATCH('3 INPUT SAP DATA'!$C$6, Data!$C$51:$C$72, 0), MATCH(N$8, Data!$D$50:$O$50, 0)) / VLOOKUP('3 INPUT SAP DATA'!$C$6, Data!$C$50:$P$72, 13, FALSE)) * $G23)</f>
        <v/>
      </c>
      <c r="O23" s="173" t="str">
        <f>IF($B23="", "", (INDEX(SAP10TableU2, MATCH('3 INPUT SAP DATA'!$C$6, Data!$C$51:$C$72, 0), MATCH(O$8, Data!$D$50:$O$50, 0)) / VLOOKUP('3 INPUT SAP DATA'!$C$6, Data!$C$50:$P$72, 13, FALSE)) * $G23)</f>
        <v/>
      </c>
      <c r="P23" s="173" t="str">
        <f>IF($B23="", "", (INDEX(SAP10TableU2, MATCH('3 INPUT SAP DATA'!$C$6, Data!$C$51:$C$72, 0), MATCH(P$8, Data!$D$50:$O$50, 0)) / VLOOKUP('3 INPUT SAP DATA'!$C$6, Data!$C$50:$P$72, 13, FALSE)) * $G23)</f>
        <v/>
      </c>
      <c r="Q23" s="173" t="str">
        <f>IF($B23="", "", (INDEX(SAP10TableU2, MATCH('3 INPUT SAP DATA'!$C$6, Data!$C$51:$C$72, 0), MATCH(Q$8, Data!$D$50:$O$50, 0)) / VLOOKUP('3 INPUT SAP DATA'!$C$6, Data!$C$50:$P$72, 13, FALSE)) * $G23)</f>
        <v/>
      </c>
      <c r="R23" s="173" t="str">
        <f>IF($B23="", "", (INDEX(SAP10TableU2, MATCH('3 INPUT SAP DATA'!$C$6, Data!$C$51:$C$72, 0), MATCH(R$8, Data!$D$50:$O$50, 0)) / VLOOKUP('3 INPUT SAP DATA'!$C$6, Data!$C$50:$P$72, 13, FALSE)) * $G23)</f>
        <v/>
      </c>
      <c r="S23" s="173" t="str">
        <f>IF($B23="", "", (INDEX(SAP10TableU2, MATCH('3 INPUT SAP DATA'!$C$6, Data!$C$51:$C$72, 0), MATCH(S$8, Data!$D$50:$O$50, 0)) / VLOOKUP('3 INPUT SAP DATA'!$C$6, Data!$C$50:$P$72, 13, FALSE)) * $G23)</f>
        <v/>
      </c>
      <c r="T23" s="173" t="str">
        <f>IF($B23="","",((MAX(0.3*'3 INPUT SAP DATA'!$K27,VLOOKUP('3 INPUT SAP DATA'!$I27,Data!$C$87:$D$96,2,FALSE))*3.6)/$D23)*(1-'3 INPUT SAP DATA'!$S27))</f>
        <v/>
      </c>
      <c r="U23" s="173" t="str">
        <f>IF($B23="","",((MAX(0.3*'3 INPUT SAP DATA'!$K27,VLOOKUP('3 INPUT SAP DATA'!$I27,Data!$C$87:$D$96,2,FALSE))*3.6)/$D23)*(1-'3 INPUT SAP DATA'!$S27))</f>
        <v/>
      </c>
      <c r="V23" s="173" t="str">
        <f>IF($B23="","",((MAX(0.3*'3 INPUT SAP DATA'!$K27,VLOOKUP('3 INPUT SAP DATA'!$I27,Data!$C$87:$D$96,2,FALSE))*3.6)/$D23)*(1-'3 INPUT SAP DATA'!$S27))</f>
        <v/>
      </c>
      <c r="W23" s="173" t="str">
        <f>IF($B23="","",((MAX(0.3*'3 INPUT SAP DATA'!$K27,VLOOKUP('3 INPUT SAP DATA'!$I27,Data!$C$87:$D$96,2,FALSE))*3.6)/$D23)*(1-'3 INPUT SAP DATA'!$S27))</f>
        <v/>
      </c>
      <c r="X23" s="173" t="str">
        <f>IF($B23="","",((MAX(0.3*'3 INPUT SAP DATA'!$K27,VLOOKUP('3 INPUT SAP DATA'!$I27,Data!$C$87:$D$96,2,FALSE))*3.6)/$D23)*(1-'3 INPUT SAP DATA'!$S27))</f>
        <v/>
      </c>
      <c r="Y23" s="173" t="str">
        <f>IF($B23="","",((MAX(0.3*'3 INPUT SAP DATA'!$K27,VLOOKUP('3 INPUT SAP DATA'!$I27,Data!$C$87:$D$96,2,FALSE))*3.6)/$D23)*(1-'3 INPUT SAP DATA'!$S27))</f>
        <v/>
      </c>
      <c r="Z23" s="173" t="str">
        <f>IF($B23="","",((MAX(0.3*'3 INPUT SAP DATA'!$K27,VLOOKUP('3 INPUT SAP DATA'!$I27,Data!$C$87:$D$96,2,FALSE))*3.6)/$D23)*(1-'3 INPUT SAP DATA'!$S27))</f>
        <v/>
      </c>
      <c r="AA23" s="173" t="str">
        <f>IF($B23="","",((MAX(0.3*'3 INPUT SAP DATA'!$K27,VLOOKUP('3 INPUT SAP DATA'!$I27,Data!$C$87:$D$96,2,FALSE))*3.6)/$D23)*(1-'3 INPUT SAP DATA'!$S27))</f>
        <v/>
      </c>
      <c r="AB23" s="173" t="str">
        <f>IF($B23="","",((MAX(0.3*'3 INPUT SAP DATA'!$K27,VLOOKUP('3 INPUT SAP DATA'!$I27,Data!$C$87:$D$96,2,FALSE))*3.6)/$D23)*(1-'3 INPUT SAP DATA'!$S27))</f>
        <v/>
      </c>
      <c r="AC23" s="173" t="str">
        <f>IF($B23="","",((MAX(0.3*'3 INPUT SAP DATA'!$K27,VLOOKUP('3 INPUT SAP DATA'!$I27,Data!$C$87:$D$96,2,FALSE))*3.6)/$D23)*(1-'3 INPUT SAP DATA'!$S27))</f>
        <v/>
      </c>
      <c r="AD23" s="173" t="str">
        <f>IF($B23="","",((MAX(0.3*'3 INPUT SAP DATA'!$K27,VLOOKUP('3 INPUT SAP DATA'!$I27,Data!$C$87:$D$96,2,FALSE))*3.6)/$D23)*(1-'3 INPUT SAP DATA'!$S27))</f>
        <v/>
      </c>
      <c r="AE23" s="173" t="str">
        <f>IF($B23="","",((MAX(0.3*'3 INPUT SAP DATA'!$K27,VLOOKUP('3 INPUT SAP DATA'!$I27,Data!$C$87:$D$96,2,FALSE))*3.6)/$D23)*(1-'3 INPUT SAP DATA'!$S27))</f>
        <v/>
      </c>
      <c r="AF23" s="171" t="str">
        <f t="shared" si="14"/>
        <v/>
      </c>
      <c r="AG23" s="171" t="str">
        <f t="shared" si="15"/>
        <v/>
      </c>
      <c r="AH23" s="171" t="str">
        <f t="shared" si="16"/>
        <v/>
      </c>
      <c r="AI23" s="171" t="str">
        <f t="shared" si="17"/>
        <v/>
      </c>
      <c r="AJ23" s="171" t="str">
        <f t="shared" si="18"/>
        <v/>
      </c>
      <c r="AK23" s="171" t="str">
        <f t="shared" si="19"/>
        <v/>
      </c>
      <c r="AL23" s="171" t="str">
        <f t="shared" si="20"/>
        <v/>
      </c>
      <c r="AM23" s="171" t="str">
        <f t="shared" si="21"/>
        <v/>
      </c>
      <c r="AN23" s="171" t="str">
        <f t="shared" si="22"/>
        <v/>
      </c>
      <c r="AO23" s="171" t="str">
        <f t="shared" si="23"/>
        <v/>
      </c>
      <c r="AP23" s="171" t="str">
        <f t="shared" si="24"/>
        <v/>
      </c>
      <c r="AQ23" s="171" t="str">
        <f t="shared" si="25"/>
        <v/>
      </c>
      <c r="AR23" s="24" t="str">
        <f t="shared" si="1"/>
        <v/>
      </c>
      <c r="AS23" s="24" t="str">
        <f t="shared" si="2"/>
        <v/>
      </c>
      <c r="AT23" s="24" t="str">
        <f t="shared" si="3"/>
        <v/>
      </c>
      <c r="AU23" s="24" t="str">
        <f t="shared" si="4"/>
        <v/>
      </c>
      <c r="AV23" s="24" t="str">
        <f t="shared" si="5"/>
        <v/>
      </c>
      <c r="AW23" s="24" t="str">
        <f t="shared" si="6"/>
        <v/>
      </c>
      <c r="AX23" s="24" t="str">
        <f t="shared" si="7"/>
        <v/>
      </c>
      <c r="AY23" s="24" t="str">
        <f t="shared" si="8"/>
        <v/>
      </c>
      <c r="AZ23" s="24" t="str">
        <f t="shared" si="9"/>
        <v/>
      </c>
      <c r="BA23" s="24" t="str">
        <f t="shared" si="10"/>
        <v/>
      </c>
      <c r="BB23" s="24" t="str">
        <f t="shared" si="11"/>
        <v/>
      </c>
      <c r="BC23" s="24" t="str">
        <f t="shared" si="12"/>
        <v/>
      </c>
      <c r="BD23" s="87"/>
    </row>
    <row r="24" spans="2:56" s="3" customFormat="1" ht="19.899999999999999" customHeight="1">
      <c r="B24" s="16" t="str">
        <f>IF('3 INPUT SAP DATA'!H28="","",'3 INPUT SAP DATA'!H28)</f>
        <v/>
      </c>
      <c r="C24" s="172" t="str">
        <f>IF($B24="","",'3 INPUT SAP DATA'!O28*('3 INPUT SAP DATA'!P28+'3 INPUT SAP DATA'!Q28))</f>
        <v/>
      </c>
      <c r="D24" s="172" t="str">
        <f>IF($B24="","",'3 INPUT SAP DATA'!K28*(1-Data!$B$156)*2.5)</f>
        <v/>
      </c>
      <c r="E24" s="24" t="str">
        <f>IF($B24="","",('3 INPUT SAP DATA'!L28-(('3 INPUT SAP DATA'!J28-1)*('3 INPUT SAP DATA'!K28/'3 INPUT SAP DATA'!J28)*Data!$B$157))*(1-Data!$B$156))</f>
        <v/>
      </c>
      <c r="F24" s="171" t="str">
        <f t="shared" si="13"/>
        <v/>
      </c>
      <c r="G24" s="171" t="str">
        <f>IF($B24="","",E24/D24*F24*HLOOKUP('3 INPUT SAP DATA'!M28,Data!$C$82:$E$83,2,FALSE)/(1+15/HLOOKUP('3 INPUT SAP DATA'!M28,Data!$C$82:$E$83,2,FALSE)*(0/F24)^2))</f>
        <v/>
      </c>
      <c r="H24" s="173" t="str">
        <f>IF($B24="", "", (INDEX(SAP10TableU2, MATCH('3 INPUT SAP DATA'!$C$6, Data!$C$51:$C$72, 0), MATCH(H$8, Data!$D$50:$O$50, 0)) / VLOOKUP('3 INPUT SAP DATA'!$C$6, Data!$C$50:$P$72, 13, FALSE)) * $G24)</f>
        <v/>
      </c>
      <c r="I24" s="173" t="str">
        <f>IF($B24="", "", (INDEX(SAP10TableU2, MATCH('3 INPUT SAP DATA'!$C$6, Data!$C$51:$C$72, 0), MATCH(I$8, Data!$D$50:$O$50, 0)) / VLOOKUP('3 INPUT SAP DATA'!$C$6, Data!$C$50:$P$72, 13, FALSE)) * $G24)</f>
        <v/>
      </c>
      <c r="J24" s="173" t="str">
        <f>IF($B24="", "", (INDEX(SAP10TableU2, MATCH('3 INPUT SAP DATA'!$C$6, Data!$C$51:$C$72, 0), MATCH(J$8, Data!$D$50:$O$50, 0)) / VLOOKUP('3 INPUT SAP DATA'!$C$6, Data!$C$50:$P$72, 13, FALSE)) * $G24)</f>
        <v/>
      </c>
      <c r="K24" s="173" t="str">
        <f>IF($B24="", "", (INDEX(SAP10TableU2, MATCH('3 INPUT SAP DATA'!$C$6, Data!$C$51:$C$72, 0), MATCH(K$8, Data!$D$50:$O$50, 0)) / VLOOKUP('3 INPUT SAP DATA'!$C$6, Data!$C$50:$P$72, 13, FALSE)) * $G24)</f>
        <v/>
      </c>
      <c r="L24" s="173" t="str">
        <f>IF($B24="", "", (INDEX(SAP10TableU2, MATCH('3 INPUT SAP DATA'!$C$6, Data!$C$51:$C$72, 0), MATCH(L$8, Data!$D$50:$O$50, 0)) / VLOOKUP('3 INPUT SAP DATA'!$C$6, Data!$C$50:$P$72, 13, FALSE)) * $G24)</f>
        <v/>
      </c>
      <c r="M24" s="173" t="str">
        <f>IF($B24="", "", (INDEX(SAP10TableU2, MATCH('3 INPUT SAP DATA'!$C$6, Data!$C$51:$C$72, 0), MATCH(M$8, Data!$D$50:$O$50, 0)) / VLOOKUP('3 INPUT SAP DATA'!$C$6, Data!$C$50:$P$72, 13, FALSE)) * $G24)</f>
        <v/>
      </c>
      <c r="N24" s="173" t="str">
        <f>IF($B24="", "", (INDEX(SAP10TableU2, MATCH('3 INPUT SAP DATA'!$C$6, Data!$C$51:$C$72, 0), MATCH(N$8, Data!$D$50:$O$50, 0)) / VLOOKUP('3 INPUT SAP DATA'!$C$6, Data!$C$50:$P$72, 13, FALSE)) * $G24)</f>
        <v/>
      </c>
      <c r="O24" s="173" t="str">
        <f>IF($B24="", "", (INDEX(SAP10TableU2, MATCH('3 INPUT SAP DATA'!$C$6, Data!$C$51:$C$72, 0), MATCH(O$8, Data!$D$50:$O$50, 0)) / VLOOKUP('3 INPUT SAP DATA'!$C$6, Data!$C$50:$P$72, 13, FALSE)) * $G24)</f>
        <v/>
      </c>
      <c r="P24" s="173" t="str">
        <f>IF($B24="", "", (INDEX(SAP10TableU2, MATCH('3 INPUT SAP DATA'!$C$6, Data!$C$51:$C$72, 0), MATCH(P$8, Data!$D$50:$O$50, 0)) / VLOOKUP('3 INPUT SAP DATA'!$C$6, Data!$C$50:$P$72, 13, FALSE)) * $G24)</f>
        <v/>
      </c>
      <c r="Q24" s="173" t="str">
        <f>IF($B24="", "", (INDEX(SAP10TableU2, MATCH('3 INPUT SAP DATA'!$C$6, Data!$C$51:$C$72, 0), MATCH(Q$8, Data!$D$50:$O$50, 0)) / VLOOKUP('3 INPUT SAP DATA'!$C$6, Data!$C$50:$P$72, 13, FALSE)) * $G24)</f>
        <v/>
      </c>
      <c r="R24" s="173" t="str">
        <f>IF($B24="", "", (INDEX(SAP10TableU2, MATCH('3 INPUT SAP DATA'!$C$6, Data!$C$51:$C$72, 0), MATCH(R$8, Data!$D$50:$O$50, 0)) / VLOOKUP('3 INPUT SAP DATA'!$C$6, Data!$C$50:$P$72, 13, FALSE)) * $G24)</f>
        <v/>
      </c>
      <c r="S24" s="173" t="str">
        <f>IF($B24="", "", (INDEX(SAP10TableU2, MATCH('3 INPUT SAP DATA'!$C$6, Data!$C$51:$C$72, 0), MATCH(S$8, Data!$D$50:$O$50, 0)) / VLOOKUP('3 INPUT SAP DATA'!$C$6, Data!$C$50:$P$72, 13, FALSE)) * $G24)</f>
        <v/>
      </c>
      <c r="T24" s="173" t="str">
        <f>IF($B24="","",((MAX(0.3*'3 INPUT SAP DATA'!$K28,VLOOKUP('3 INPUT SAP DATA'!$I28,Data!$C$87:$D$96,2,FALSE))*3.6)/$D24)*(1-'3 INPUT SAP DATA'!$S28))</f>
        <v/>
      </c>
      <c r="U24" s="173" t="str">
        <f>IF($B24="","",((MAX(0.3*'3 INPUT SAP DATA'!$K28,VLOOKUP('3 INPUT SAP DATA'!$I28,Data!$C$87:$D$96,2,FALSE))*3.6)/$D24)*(1-'3 INPUT SAP DATA'!$S28))</f>
        <v/>
      </c>
      <c r="V24" s="173" t="str">
        <f>IF($B24="","",((MAX(0.3*'3 INPUT SAP DATA'!$K28,VLOOKUP('3 INPUT SAP DATA'!$I28,Data!$C$87:$D$96,2,FALSE))*3.6)/$D24)*(1-'3 INPUT SAP DATA'!$S28))</f>
        <v/>
      </c>
      <c r="W24" s="173" t="str">
        <f>IF($B24="","",((MAX(0.3*'3 INPUT SAP DATA'!$K28,VLOOKUP('3 INPUT SAP DATA'!$I28,Data!$C$87:$D$96,2,FALSE))*3.6)/$D24)*(1-'3 INPUT SAP DATA'!$S28))</f>
        <v/>
      </c>
      <c r="X24" s="173" t="str">
        <f>IF($B24="","",((MAX(0.3*'3 INPUT SAP DATA'!$K28,VLOOKUP('3 INPUT SAP DATA'!$I28,Data!$C$87:$D$96,2,FALSE))*3.6)/$D24)*(1-'3 INPUT SAP DATA'!$S28))</f>
        <v/>
      </c>
      <c r="Y24" s="173" t="str">
        <f>IF($B24="","",((MAX(0.3*'3 INPUT SAP DATA'!$K28,VLOOKUP('3 INPUT SAP DATA'!$I28,Data!$C$87:$D$96,2,FALSE))*3.6)/$D24)*(1-'3 INPUT SAP DATA'!$S28))</f>
        <v/>
      </c>
      <c r="Z24" s="173" t="str">
        <f>IF($B24="","",((MAX(0.3*'3 INPUT SAP DATA'!$K28,VLOOKUP('3 INPUT SAP DATA'!$I28,Data!$C$87:$D$96,2,FALSE))*3.6)/$D24)*(1-'3 INPUT SAP DATA'!$S28))</f>
        <v/>
      </c>
      <c r="AA24" s="173" t="str">
        <f>IF($B24="","",((MAX(0.3*'3 INPUT SAP DATA'!$K28,VLOOKUP('3 INPUT SAP DATA'!$I28,Data!$C$87:$D$96,2,FALSE))*3.6)/$D24)*(1-'3 INPUT SAP DATA'!$S28))</f>
        <v/>
      </c>
      <c r="AB24" s="173" t="str">
        <f>IF($B24="","",((MAX(0.3*'3 INPUT SAP DATA'!$K28,VLOOKUP('3 INPUT SAP DATA'!$I28,Data!$C$87:$D$96,2,FALSE))*3.6)/$D24)*(1-'3 INPUT SAP DATA'!$S28))</f>
        <v/>
      </c>
      <c r="AC24" s="173" t="str">
        <f>IF($B24="","",((MAX(0.3*'3 INPUT SAP DATA'!$K28,VLOOKUP('3 INPUT SAP DATA'!$I28,Data!$C$87:$D$96,2,FALSE))*3.6)/$D24)*(1-'3 INPUT SAP DATA'!$S28))</f>
        <v/>
      </c>
      <c r="AD24" s="173" t="str">
        <f>IF($B24="","",((MAX(0.3*'3 INPUT SAP DATA'!$K28,VLOOKUP('3 INPUT SAP DATA'!$I28,Data!$C$87:$D$96,2,FALSE))*3.6)/$D24)*(1-'3 INPUT SAP DATA'!$S28))</f>
        <v/>
      </c>
      <c r="AE24" s="173" t="str">
        <f>IF($B24="","",((MAX(0.3*'3 INPUT SAP DATA'!$K28,VLOOKUP('3 INPUT SAP DATA'!$I28,Data!$C$87:$D$96,2,FALSE))*3.6)/$D24)*(1-'3 INPUT SAP DATA'!$S28))</f>
        <v/>
      </c>
      <c r="AF24" s="171" t="str">
        <f t="shared" si="14"/>
        <v/>
      </c>
      <c r="AG24" s="171" t="str">
        <f t="shared" si="15"/>
        <v/>
      </c>
      <c r="AH24" s="171" t="str">
        <f t="shared" si="16"/>
        <v/>
      </c>
      <c r="AI24" s="171" t="str">
        <f t="shared" si="17"/>
        <v/>
      </c>
      <c r="AJ24" s="171" t="str">
        <f t="shared" si="18"/>
        <v/>
      </c>
      <c r="AK24" s="171" t="str">
        <f t="shared" si="19"/>
        <v/>
      </c>
      <c r="AL24" s="171" t="str">
        <f t="shared" si="20"/>
        <v/>
      </c>
      <c r="AM24" s="171" t="str">
        <f t="shared" si="21"/>
        <v/>
      </c>
      <c r="AN24" s="171" t="str">
        <f t="shared" si="22"/>
        <v/>
      </c>
      <c r="AO24" s="171" t="str">
        <f t="shared" si="23"/>
        <v/>
      </c>
      <c r="AP24" s="171" t="str">
        <f t="shared" si="24"/>
        <v/>
      </c>
      <c r="AQ24" s="171" t="str">
        <f t="shared" si="25"/>
        <v/>
      </c>
      <c r="AR24" s="24" t="str">
        <f t="shared" si="1"/>
        <v/>
      </c>
      <c r="AS24" s="24" t="str">
        <f t="shared" si="2"/>
        <v/>
      </c>
      <c r="AT24" s="24" t="str">
        <f t="shared" si="3"/>
        <v/>
      </c>
      <c r="AU24" s="24" t="str">
        <f t="shared" si="4"/>
        <v/>
      </c>
      <c r="AV24" s="24" t="str">
        <f t="shared" si="5"/>
        <v/>
      </c>
      <c r="AW24" s="24" t="str">
        <f t="shared" si="6"/>
        <v/>
      </c>
      <c r="AX24" s="24" t="str">
        <f t="shared" si="7"/>
        <v/>
      </c>
      <c r="AY24" s="24" t="str">
        <f t="shared" si="8"/>
        <v/>
      </c>
      <c r="AZ24" s="24" t="str">
        <f t="shared" si="9"/>
        <v/>
      </c>
      <c r="BA24" s="24" t="str">
        <f t="shared" si="10"/>
        <v/>
      </c>
      <c r="BB24" s="24" t="str">
        <f t="shared" si="11"/>
        <v/>
      </c>
      <c r="BC24" s="24" t="str">
        <f t="shared" si="12"/>
        <v/>
      </c>
      <c r="BD24" s="87"/>
    </row>
    <row r="25" spans="2:56" s="3" customFormat="1" ht="19.899999999999999" customHeight="1">
      <c r="B25" s="16" t="str">
        <f>IF('3 INPUT SAP DATA'!H29="","",'3 INPUT SAP DATA'!H29)</f>
        <v/>
      </c>
      <c r="C25" s="172" t="str">
        <f>IF($B25="","",'3 INPUT SAP DATA'!O29*('3 INPUT SAP DATA'!P29+'3 INPUT SAP DATA'!Q29))</f>
        <v/>
      </c>
      <c r="D25" s="172" t="str">
        <f>IF($B25="","",'3 INPUT SAP DATA'!K29*(1-Data!$B$156)*2.5)</f>
        <v/>
      </c>
      <c r="E25" s="24" t="str">
        <f>IF($B25="","",('3 INPUT SAP DATA'!L29-(('3 INPUT SAP DATA'!J29-1)*('3 INPUT SAP DATA'!K29/'3 INPUT SAP DATA'!J29)*Data!$B$157))*(1-Data!$B$156))</f>
        <v/>
      </c>
      <c r="F25" s="171" t="str">
        <f t="shared" si="13"/>
        <v/>
      </c>
      <c r="G25" s="171" t="str">
        <f>IF($B25="","",E25/D25*F25*HLOOKUP('3 INPUT SAP DATA'!M29,Data!$C$82:$E$83,2,FALSE)/(1+15/HLOOKUP('3 INPUT SAP DATA'!M29,Data!$C$82:$E$83,2,FALSE)*(0/F25)^2))</f>
        <v/>
      </c>
      <c r="H25" s="173" t="str">
        <f>IF($B25="", "", (INDEX(SAP10TableU2, MATCH('3 INPUT SAP DATA'!$C$6, Data!$C$51:$C$72, 0), MATCH(H$8, Data!$D$50:$O$50, 0)) / VLOOKUP('3 INPUT SAP DATA'!$C$6, Data!$C$50:$P$72, 13, FALSE)) * $G25)</f>
        <v/>
      </c>
      <c r="I25" s="173" t="str">
        <f>IF($B25="", "", (INDEX(SAP10TableU2, MATCH('3 INPUT SAP DATA'!$C$6, Data!$C$51:$C$72, 0), MATCH(I$8, Data!$D$50:$O$50, 0)) / VLOOKUP('3 INPUT SAP DATA'!$C$6, Data!$C$50:$P$72, 13, FALSE)) * $G25)</f>
        <v/>
      </c>
      <c r="J25" s="173" t="str">
        <f>IF($B25="", "", (INDEX(SAP10TableU2, MATCH('3 INPUT SAP DATA'!$C$6, Data!$C$51:$C$72, 0), MATCH(J$8, Data!$D$50:$O$50, 0)) / VLOOKUP('3 INPUT SAP DATA'!$C$6, Data!$C$50:$P$72, 13, FALSE)) * $G25)</f>
        <v/>
      </c>
      <c r="K25" s="173" t="str">
        <f>IF($B25="", "", (INDEX(SAP10TableU2, MATCH('3 INPUT SAP DATA'!$C$6, Data!$C$51:$C$72, 0), MATCH(K$8, Data!$D$50:$O$50, 0)) / VLOOKUP('3 INPUT SAP DATA'!$C$6, Data!$C$50:$P$72, 13, FALSE)) * $G25)</f>
        <v/>
      </c>
      <c r="L25" s="173" t="str">
        <f>IF($B25="", "", (INDEX(SAP10TableU2, MATCH('3 INPUT SAP DATA'!$C$6, Data!$C$51:$C$72, 0), MATCH(L$8, Data!$D$50:$O$50, 0)) / VLOOKUP('3 INPUT SAP DATA'!$C$6, Data!$C$50:$P$72, 13, FALSE)) * $G25)</f>
        <v/>
      </c>
      <c r="M25" s="173" t="str">
        <f>IF($B25="", "", (INDEX(SAP10TableU2, MATCH('3 INPUT SAP DATA'!$C$6, Data!$C$51:$C$72, 0), MATCH(M$8, Data!$D$50:$O$50, 0)) / VLOOKUP('3 INPUT SAP DATA'!$C$6, Data!$C$50:$P$72, 13, FALSE)) * $G25)</f>
        <v/>
      </c>
      <c r="N25" s="173" t="str">
        <f>IF($B25="", "", (INDEX(SAP10TableU2, MATCH('3 INPUT SAP DATA'!$C$6, Data!$C$51:$C$72, 0), MATCH(N$8, Data!$D$50:$O$50, 0)) / VLOOKUP('3 INPUT SAP DATA'!$C$6, Data!$C$50:$P$72, 13, FALSE)) * $G25)</f>
        <v/>
      </c>
      <c r="O25" s="173" t="str">
        <f>IF($B25="", "", (INDEX(SAP10TableU2, MATCH('3 INPUT SAP DATA'!$C$6, Data!$C$51:$C$72, 0), MATCH(O$8, Data!$D$50:$O$50, 0)) / VLOOKUP('3 INPUT SAP DATA'!$C$6, Data!$C$50:$P$72, 13, FALSE)) * $G25)</f>
        <v/>
      </c>
      <c r="P25" s="173" t="str">
        <f>IF($B25="", "", (INDEX(SAP10TableU2, MATCH('3 INPUT SAP DATA'!$C$6, Data!$C$51:$C$72, 0), MATCH(P$8, Data!$D$50:$O$50, 0)) / VLOOKUP('3 INPUT SAP DATA'!$C$6, Data!$C$50:$P$72, 13, FALSE)) * $G25)</f>
        <v/>
      </c>
      <c r="Q25" s="173" t="str">
        <f>IF($B25="", "", (INDEX(SAP10TableU2, MATCH('3 INPUT SAP DATA'!$C$6, Data!$C$51:$C$72, 0), MATCH(Q$8, Data!$D$50:$O$50, 0)) / VLOOKUP('3 INPUT SAP DATA'!$C$6, Data!$C$50:$P$72, 13, FALSE)) * $G25)</f>
        <v/>
      </c>
      <c r="R25" s="173" t="str">
        <f>IF($B25="", "", (INDEX(SAP10TableU2, MATCH('3 INPUT SAP DATA'!$C$6, Data!$C$51:$C$72, 0), MATCH(R$8, Data!$D$50:$O$50, 0)) / VLOOKUP('3 INPUT SAP DATA'!$C$6, Data!$C$50:$P$72, 13, FALSE)) * $G25)</f>
        <v/>
      </c>
      <c r="S25" s="173" t="str">
        <f>IF($B25="", "", (INDEX(SAP10TableU2, MATCH('3 INPUT SAP DATA'!$C$6, Data!$C$51:$C$72, 0), MATCH(S$8, Data!$D$50:$O$50, 0)) / VLOOKUP('3 INPUT SAP DATA'!$C$6, Data!$C$50:$P$72, 13, FALSE)) * $G25)</f>
        <v/>
      </c>
      <c r="T25" s="173" t="str">
        <f>IF($B25="","",((MAX(0.3*'3 INPUT SAP DATA'!$K29,VLOOKUP('3 INPUT SAP DATA'!$I29,Data!$C$87:$D$96,2,FALSE))*3.6)/$D25)*(1-'3 INPUT SAP DATA'!$S29))</f>
        <v/>
      </c>
      <c r="U25" s="173" t="str">
        <f>IF($B25="","",((MAX(0.3*'3 INPUT SAP DATA'!$K29,VLOOKUP('3 INPUT SAP DATA'!$I29,Data!$C$87:$D$96,2,FALSE))*3.6)/$D25)*(1-'3 INPUT SAP DATA'!$S29))</f>
        <v/>
      </c>
      <c r="V25" s="173" t="str">
        <f>IF($B25="","",((MAX(0.3*'3 INPUT SAP DATA'!$K29,VLOOKUP('3 INPUT SAP DATA'!$I29,Data!$C$87:$D$96,2,FALSE))*3.6)/$D25)*(1-'3 INPUT SAP DATA'!$S29))</f>
        <v/>
      </c>
      <c r="W25" s="173" t="str">
        <f>IF($B25="","",((MAX(0.3*'3 INPUT SAP DATA'!$K29,VLOOKUP('3 INPUT SAP DATA'!$I29,Data!$C$87:$D$96,2,FALSE))*3.6)/$D25)*(1-'3 INPUT SAP DATA'!$S29))</f>
        <v/>
      </c>
      <c r="X25" s="173" t="str">
        <f>IF($B25="","",((MAX(0.3*'3 INPUT SAP DATA'!$K29,VLOOKUP('3 INPUT SAP DATA'!$I29,Data!$C$87:$D$96,2,FALSE))*3.6)/$D25)*(1-'3 INPUT SAP DATA'!$S29))</f>
        <v/>
      </c>
      <c r="Y25" s="173" t="str">
        <f>IF($B25="","",((MAX(0.3*'3 INPUT SAP DATA'!$K29,VLOOKUP('3 INPUT SAP DATA'!$I29,Data!$C$87:$D$96,2,FALSE))*3.6)/$D25)*(1-'3 INPUT SAP DATA'!$S29))</f>
        <v/>
      </c>
      <c r="Z25" s="173" t="str">
        <f>IF($B25="","",((MAX(0.3*'3 INPUT SAP DATA'!$K29,VLOOKUP('3 INPUT SAP DATA'!$I29,Data!$C$87:$D$96,2,FALSE))*3.6)/$D25)*(1-'3 INPUT SAP DATA'!$S29))</f>
        <v/>
      </c>
      <c r="AA25" s="173" t="str">
        <f>IF($B25="","",((MAX(0.3*'3 INPUT SAP DATA'!$K29,VLOOKUP('3 INPUT SAP DATA'!$I29,Data!$C$87:$D$96,2,FALSE))*3.6)/$D25)*(1-'3 INPUT SAP DATA'!$S29))</f>
        <v/>
      </c>
      <c r="AB25" s="173" t="str">
        <f>IF($B25="","",((MAX(0.3*'3 INPUT SAP DATA'!$K29,VLOOKUP('3 INPUT SAP DATA'!$I29,Data!$C$87:$D$96,2,FALSE))*3.6)/$D25)*(1-'3 INPUT SAP DATA'!$S29))</f>
        <v/>
      </c>
      <c r="AC25" s="173" t="str">
        <f>IF($B25="","",((MAX(0.3*'3 INPUT SAP DATA'!$K29,VLOOKUP('3 INPUT SAP DATA'!$I29,Data!$C$87:$D$96,2,FALSE))*3.6)/$D25)*(1-'3 INPUT SAP DATA'!$S29))</f>
        <v/>
      </c>
      <c r="AD25" s="173" t="str">
        <f>IF($B25="","",((MAX(0.3*'3 INPUT SAP DATA'!$K29,VLOOKUP('3 INPUT SAP DATA'!$I29,Data!$C$87:$D$96,2,FALSE))*3.6)/$D25)*(1-'3 INPUT SAP DATA'!$S29))</f>
        <v/>
      </c>
      <c r="AE25" s="173" t="str">
        <f>IF($B25="","",((MAX(0.3*'3 INPUT SAP DATA'!$K29,VLOOKUP('3 INPUT SAP DATA'!$I29,Data!$C$87:$D$96,2,FALSE))*3.6)/$D25)*(1-'3 INPUT SAP DATA'!$S29))</f>
        <v/>
      </c>
      <c r="AF25" s="171" t="str">
        <f t="shared" si="14"/>
        <v/>
      </c>
      <c r="AG25" s="171" t="str">
        <f t="shared" si="15"/>
        <v/>
      </c>
      <c r="AH25" s="171" t="str">
        <f t="shared" si="16"/>
        <v/>
      </c>
      <c r="AI25" s="171" t="str">
        <f t="shared" si="17"/>
        <v/>
      </c>
      <c r="AJ25" s="171" t="str">
        <f t="shared" si="18"/>
        <v/>
      </c>
      <c r="AK25" s="171" t="str">
        <f t="shared" si="19"/>
        <v/>
      </c>
      <c r="AL25" s="171" t="str">
        <f t="shared" si="20"/>
        <v/>
      </c>
      <c r="AM25" s="171" t="str">
        <f t="shared" si="21"/>
        <v/>
      </c>
      <c r="AN25" s="171" t="str">
        <f t="shared" si="22"/>
        <v/>
      </c>
      <c r="AO25" s="171" t="str">
        <f t="shared" si="23"/>
        <v/>
      </c>
      <c r="AP25" s="171" t="str">
        <f t="shared" si="24"/>
        <v/>
      </c>
      <c r="AQ25" s="171" t="str">
        <f t="shared" si="25"/>
        <v/>
      </c>
      <c r="AR25" s="24" t="str">
        <f t="shared" si="1"/>
        <v/>
      </c>
      <c r="AS25" s="24" t="str">
        <f t="shared" si="2"/>
        <v/>
      </c>
      <c r="AT25" s="24" t="str">
        <f t="shared" si="3"/>
        <v/>
      </c>
      <c r="AU25" s="24" t="str">
        <f t="shared" si="4"/>
        <v/>
      </c>
      <c r="AV25" s="24" t="str">
        <f t="shared" si="5"/>
        <v/>
      </c>
      <c r="AW25" s="24" t="str">
        <f t="shared" si="6"/>
        <v/>
      </c>
      <c r="AX25" s="24" t="str">
        <f t="shared" si="7"/>
        <v/>
      </c>
      <c r="AY25" s="24" t="str">
        <f t="shared" si="8"/>
        <v/>
      </c>
      <c r="AZ25" s="24" t="str">
        <f t="shared" si="9"/>
        <v/>
      </c>
      <c r="BA25" s="24" t="str">
        <f t="shared" si="10"/>
        <v/>
      </c>
      <c r="BB25" s="24" t="str">
        <f t="shared" si="11"/>
        <v/>
      </c>
      <c r="BC25" s="24" t="str">
        <f t="shared" si="12"/>
        <v/>
      </c>
      <c r="BD25" s="87"/>
    </row>
    <row r="26" spans="2:56" s="3" customFormat="1" ht="19.899999999999999" customHeight="1">
      <c r="B26" s="16" t="str">
        <f>IF('3 INPUT SAP DATA'!H30="","",'3 INPUT SAP DATA'!H30)</f>
        <v/>
      </c>
      <c r="C26" s="172" t="str">
        <f>IF($B26="","",'3 INPUT SAP DATA'!O30*('3 INPUT SAP DATA'!P30+'3 INPUT SAP DATA'!Q30))</f>
        <v/>
      </c>
      <c r="D26" s="172" t="str">
        <f>IF($B26="","",'3 INPUT SAP DATA'!K30*(1-Data!$B$156)*2.5)</f>
        <v/>
      </c>
      <c r="E26" s="24" t="str">
        <f>IF($B26="","",('3 INPUT SAP DATA'!L30-(('3 INPUT SAP DATA'!J30-1)*('3 INPUT SAP DATA'!K30/'3 INPUT SAP DATA'!J30)*Data!$B$157))*(1-Data!$B$156))</f>
        <v/>
      </c>
      <c r="F26" s="171" t="str">
        <f t="shared" si="13"/>
        <v/>
      </c>
      <c r="G26" s="171" t="str">
        <f>IF($B26="","",E26/D26*F26*HLOOKUP('3 INPUT SAP DATA'!M30,Data!$C$82:$E$83,2,FALSE)/(1+15/HLOOKUP('3 INPUT SAP DATA'!M30,Data!$C$82:$E$83,2,FALSE)*(0/F26)^2))</f>
        <v/>
      </c>
      <c r="H26" s="173" t="str">
        <f>IF($B26="", "", (INDEX(SAP10TableU2, MATCH('3 INPUT SAP DATA'!$C$6, Data!$C$51:$C$72, 0), MATCH(H$8, Data!$D$50:$O$50, 0)) / VLOOKUP('3 INPUT SAP DATA'!$C$6, Data!$C$50:$P$72, 13, FALSE)) * $G26)</f>
        <v/>
      </c>
      <c r="I26" s="173" t="str">
        <f>IF($B26="", "", (INDEX(SAP10TableU2, MATCH('3 INPUT SAP DATA'!$C$6, Data!$C$51:$C$72, 0), MATCH(I$8, Data!$D$50:$O$50, 0)) / VLOOKUP('3 INPUT SAP DATA'!$C$6, Data!$C$50:$P$72, 13, FALSE)) * $G26)</f>
        <v/>
      </c>
      <c r="J26" s="173" t="str">
        <f>IF($B26="", "", (INDEX(SAP10TableU2, MATCH('3 INPUT SAP DATA'!$C$6, Data!$C$51:$C$72, 0), MATCH(J$8, Data!$D$50:$O$50, 0)) / VLOOKUP('3 INPUT SAP DATA'!$C$6, Data!$C$50:$P$72, 13, FALSE)) * $G26)</f>
        <v/>
      </c>
      <c r="K26" s="173" t="str">
        <f>IF($B26="", "", (INDEX(SAP10TableU2, MATCH('3 INPUT SAP DATA'!$C$6, Data!$C$51:$C$72, 0), MATCH(K$8, Data!$D$50:$O$50, 0)) / VLOOKUP('3 INPUT SAP DATA'!$C$6, Data!$C$50:$P$72, 13, FALSE)) * $G26)</f>
        <v/>
      </c>
      <c r="L26" s="173" t="str">
        <f>IF($B26="", "", (INDEX(SAP10TableU2, MATCH('3 INPUT SAP DATA'!$C$6, Data!$C$51:$C$72, 0), MATCH(L$8, Data!$D$50:$O$50, 0)) / VLOOKUP('3 INPUT SAP DATA'!$C$6, Data!$C$50:$P$72, 13, FALSE)) * $G26)</f>
        <v/>
      </c>
      <c r="M26" s="173" t="str">
        <f>IF($B26="", "", (INDEX(SAP10TableU2, MATCH('3 INPUT SAP DATA'!$C$6, Data!$C$51:$C$72, 0), MATCH(M$8, Data!$D$50:$O$50, 0)) / VLOOKUP('3 INPUT SAP DATA'!$C$6, Data!$C$50:$P$72, 13, FALSE)) * $G26)</f>
        <v/>
      </c>
      <c r="N26" s="173" t="str">
        <f>IF($B26="", "", (INDEX(SAP10TableU2, MATCH('3 INPUT SAP DATA'!$C$6, Data!$C$51:$C$72, 0), MATCH(N$8, Data!$D$50:$O$50, 0)) / VLOOKUP('3 INPUT SAP DATA'!$C$6, Data!$C$50:$P$72, 13, FALSE)) * $G26)</f>
        <v/>
      </c>
      <c r="O26" s="173" t="str">
        <f>IF($B26="", "", (INDEX(SAP10TableU2, MATCH('3 INPUT SAP DATA'!$C$6, Data!$C$51:$C$72, 0), MATCH(O$8, Data!$D$50:$O$50, 0)) / VLOOKUP('3 INPUT SAP DATA'!$C$6, Data!$C$50:$P$72, 13, FALSE)) * $G26)</f>
        <v/>
      </c>
      <c r="P26" s="173" t="str">
        <f>IF($B26="", "", (INDEX(SAP10TableU2, MATCH('3 INPUT SAP DATA'!$C$6, Data!$C$51:$C$72, 0), MATCH(P$8, Data!$D$50:$O$50, 0)) / VLOOKUP('3 INPUT SAP DATA'!$C$6, Data!$C$50:$P$72, 13, FALSE)) * $G26)</f>
        <v/>
      </c>
      <c r="Q26" s="173" t="str">
        <f>IF($B26="", "", (INDEX(SAP10TableU2, MATCH('3 INPUT SAP DATA'!$C$6, Data!$C$51:$C$72, 0), MATCH(Q$8, Data!$D$50:$O$50, 0)) / VLOOKUP('3 INPUT SAP DATA'!$C$6, Data!$C$50:$P$72, 13, FALSE)) * $G26)</f>
        <v/>
      </c>
      <c r="R26" s="173" t="str">
        <f>IF($B26="", "", (INDEX(SAP10TableU2, MATCH('3 INPUT SAP DATA'!$C$6, Data!$C$51:$C$72, 0), MATCH(R$8, Data!$D$50:$O$50, 0)) / VLOOKUP('3 INPUT SAP DATA'!$C$6, Data!$C$50:$P$72, 13, FALSE)) * $G26)</f>
        <v/>
      </c>
      <c r="S26" s="173" t="str">
        <f>IF($B26="", "", (INDEX(SAP10TableU2, MATCH('3 INPUT SAP DATA'!$C$6, Data!$C$51:$C$72, 0), MATCH(S$8, Data!$D$50:$O$50, 0)) / VLOOKUP('3 INPUT SAP DATA'!$C$6, Data!$C$50:$P$72, 13, FALSE)) * $G26)</f>
        <v/>
      </c>
      <c r="T26" s="173" t="str">
        <f>IF($B26="","",((MAX(0.3*'3 INPUT SAP DATA'!$K30,VLOOKUP('3 INPUT SAP DATA'!$I30,Data!$C$87:$D$96,2,FALSE))*3.6)/$D26)*(1-'3 INPUT SAP DATA'!$S30))</f>
        <v/>
      </c>
      <c r="U26" s="173" t="str">
        <f>IF($B26="","",((MAX(0.3*'3 INPUT SAP DATA'!$K30,VLOOKUP('3 INPUT SAP DATA'!$I30,Data!$C$87:$D$96,2,FALSE))*3.6)/$D26)*(1-'3 INPUT SAP DATA'!$S30))</f>
        <v/>
      </c>
      <c r="V26" s="173" t="str">
        <f>IF($B26="","",((MAX(0.3*'3 INPUT SAP DATA'!$K30,VLOOKUP('3 INPUT SAP DATA'!$I30,Data!$C$87:$D$96,2,FALSE))*3.6)/$D26)*(1-'3 INPUT SAP DATA'!$S30))</f>
        <v/>
      </c>
      <c r="W26" s="173" t="str">
        <f>IF($B26="","",((MAX(0.3*'3 INPUT SAP DATA'!$K30,VLOOKUP('3 INPUT SAP DATA'!$I30,Data!$C$87:$D$96,2,FALSE))*3.6)/$D26)*(1-'3 INPUT SAP DATA'!$S30))</f>
        <v/>
      </c>
      <c r="X26" s="173" t="str">
        <f>IF($B26="","",((MAX(0.3*'3 INPUT SAP DATA'!$K30,VLOOKUP('3 INPUT SAP DATA'!$I30,Data!$C$87:$D$96,2,FALSE))*3.6)/$D26)*(1-'3 INPUT SAP DATA'!$S30))</f>
        <v/>
      </c>
      <c r="Y26" s="173" t="str">
        <f>IF($B26="","",((MAX(0.3*'3 INPUT SAP DATA'!$K30,VLOOKUP('3 INPUT SAP DATA'!$I30,Data!$C$87:$D$96,2,FALSE))*3.6)/$D26)*(1-'3 INPUT SAP DATA'!$S30))</f>
        <v/>
      </c>
      <c r="Z26" s="173" t="str">
        <f>IF($B26="","",((MAX(0.3*'3 INPUT SAP DATA'!$K30,VLOOKUP('3 INPUT SAP DATA'!$I30,Data!$C$87:$D$96,2,FALSE))*3.6)/$D26)*(1-'3 INPUT SAP DATA'!$S30))</f>
        <v/>
      </c>
      <c r="AA26" s="173" t="str">
        <f>IF($B26="","",((MAX(0.3*'3 INPUT SAP DATA'!$K30,VLOOKUP('3 INPUT SAP DATA'!$I30,Data!$C$87:$D$96,2,FALSE))*3.6)/$D26)*(1-'3 INPUT SAP DATA'!$S30))</f>
        <v/>
      </c>
      <c r="AB26" s="173" t="str">
        <f>IF($B26="","",((MAX(0.3*'3 INPUT SAP DATA'!$K30,VLOOKUP('3 INPUT SAP DATA'!$I30,Data!$C$87:$D$96,2,FALSE))*3.6)/$D26)*(1-'3 INPUT SAP DATA'!$S30))</f>
        <v/>
      </c>
      <c r="AC26" s="173" t="str">
        <f>IF($B26="","",((MAX(0.3*'3 INPUT SAP DATA'!$K30,VLOOKUP('3 INPUT SAP DATA'!$I30,Data!$C$87:$D$96,2,FALSE))*3.6)/$D26)*(1-'3 INPUT SAP DATA'!$S30))</f>
        <v/>
      </c>
      <c r="AD26" s="173" t="str">
        <f>IF($B26="","",((MAX(0.3*'3 INPUT SAP DATA'!$K30,VLOOKUP('3 INPUT SAP DATA'!$I30,Data!$C$87:$D$96,2,FALSE))*3.6)/$D26)*(1-'3 INPUT SAP DATA'!$S30))</f>
        <v/>
      </c>
      <c r="AE26" s="173" t="str">
        <f>IF($B26="","",((MAX(0.3*'3 INPUT SAP DATA'!$K30,VLOOKUP('3 INPUT SAP DATA'!$I30,Data!$C$87:$D$96,2,FALSE))*3.6)/$D26)*(1-'3 INPUT SAP DATA'!$S30))</f>
        <v/>
      </c>
      <c r="AF26" s="171" t="str">
        <f t="shared" si="14"/>
        <v/>
      </c>
      <c r="AG26" s="171" t="str">
        <f t="shared" si="15"/>
        <v/>
      </c>
      <c r="AH26" s="171" t="str">
        <f t="shared" si="16"/>
        <v/>
      </c>
      <c r="AI26" s="171" t="str">
        <f t="shared" si="17"/>
        <v/>
      </c>
      <c r="AJ26" s="171" t="str">
        <f t="shared" si="18"/>
        <v/>
      </c>
      <c r="AK26" s="171" t="str">
        <f t="shared" si="19"/>
        <v/>
      </c>
      <c r="AL26" s="171" t="str">
        <f t="shared" si="20"/>
        <v/>
      </c>
      <c r="AM26" s="171" t="str">
        <f t="shared" si="21"/>
        <v/>
      </c>
      <c r="AN26" s="171" t="str">
        <f t="shared" si="22"/>
        <v/>
      </c>
      <c r="AO26" s="171" t="str">
        <f t="shared" si="23"/>
        <v/>
      </c>
      <c r="AP26" s="171" t="str">
        <f t="shared" si="24"/>
        <v/>
      </c>
      <c r="AQ26" s="171" t="str">
        <f t="shared" si="25"/>
        <v/>
      </c>
      <c r="AR26" s="24" t="str">
        <f t="shared" si="1"/>
        <v/>
      </c>
      <c r="AS26" s="24" t="str">
        <f t="shared" si="2"/>
        <v/>
      </c>
      <c r="AT26" s="24" t="str">
        <f t="shared" si="3"/>
        <v/>
      </c>
      <c r="AU26" s="24" t="str">
        <f t="shared" si="4"/>
        <v/>
      </c>
      <c r="AV26" s="24" t="str">
        <f t="shared" si="5"/>
        <v/>
      </c>
      <c r="AW26" s="24" t="str">
        <f t="shared" si="6"/>
        <v/>
      </c>
      <c r="AX26" s="24" t="str">
        <f t="shared" si="7"/>
        <v/>
      </c>
      <c r="AY26" s="24" t="str">
        <f t="shared" si="8"/>
        <v/>
      </c>
      <c r="AZ26" s="24" t="str">
        <f t="shared" si="9"/>
        <v/>
      </c>
      <c r="BA26" s="24" t="str">
        <f t="shared" si="10"/>
        <v/>
      </c>
      <c r="BB26" s="24" t="str">
        <f t="shared" si="11"/>
        <v/>
      </c>
      <c r="BC26" s="24" t="str">
        <f t="shared" si="12"/>
        <v/>
      </c>
      <c r="BD26" s="87"/>
    </row>
    <row r="27" spans="2:56" s="3" customFormat="1" ht="19.899999999999999" customHeight="1">
      <c r="B27" s="16" t="str">
        <f>IF('3 INPUT SAP DATA'!H31="","",'3 INPUT SAP DATA'!H31)</f>
        <v/>
      </c>
      <c r="C27" s="172" t="str">
        <f>IF($B27="","",'3 INPUT SAP DATA'!O31*('3 INPUT SAP DATA'!P31+'3 INPUT SAP DATA'!Q31))</f>
        <v/>
      </c>
      <c r="D27" s="172" t="str">
        <f>IF($B27="","",'3 INPUT SAP DATA'!K31*(1-Data!$B$156)*2.5)</f>
        <v/>
      </c>
      <c r="E27" s="24" t="str">
        <f>IF($B27="","",('3 INPUT SAP DATA'!L31-(('3 INPUT SAP DATA'!J31-1)*('3 INPUT SAP DATA'!K31/'3 INPUT SAP DATA'!J31)*Data!$B$157))*(1-Data!$B$156))</f>
        <v/>
      </c>
      <c r="F27" s="171" t="str">
        <f t="shared" si="13"/>
        <v/>
      </c>
      <c r="G27" s="171" t="str">
        <f>IF($B27="","",E27/D27*F27*HLOOKUP('3 INPUT SAP DATA'!M31,Data!$C$82:$E$83,2,FALSE)/(1+15/HLOOKUP('3 INPUT SAP DATA'!M31,Data!$C$82:$E$83,2,FALSE)*(0/F27)^2))</f>
        <v/>
      </c>
      <c r="H27" s="173" t="str">
        <f>IF($B27="", "", (INDEX(SAP10TableU2, MATCH('3 INPUT SAP DATA'!$C$6, Data!$C$51:$C$72, 0), MATCH(H$8, Data!$D$50:$O$50, 0)) / VLOOKUP('3 INPUT SAP DATA'!$C$6, Data!$C$50:$P$72, 13, FALSE)) * $G27)</f>
        <v/>
      </c>
      <c r="I27" s="173" t="str">
        <f>IF($B27="", "", (INDEX(SAP10TableU2, MATCH('3 INPUT SAP DATA'!$C$6, Data!$C$51:$C$72, 0), MATCH(I$8, Data!$D$50:$O$50, 0)) / VLOOKUP('3 INPUT SAP DATA'!$C$6, Data!$C$50:$P$72, 13, FALSE)) * $G27)</f>
        <v/>
      </c>
      <c r="J27" s="173" t="str">
        <f>IF($B27="", "", (INDEX(SAP10TableU2, MATCH('3 INPUT SAP DATA'!$C$6, Data!$C$51:$C$72, 0), MATCH(J$8, Data!$D$50:$O$50, 0)) / VLOOKUP('3 INPUT SAP DATA'!$C$6, Data!$C$50:$P$72, 13, FALSE)) * $G27)</f>
        <v/>
      </c>
      <c r="K27" s="173" t="str">
        <f>IF($B27="", "", (INDEX(SAP10TableU2, MATCH('3 INPUT SAP DATA'!$C$6, Data!$C$51:$C$72, 0), MATCH(K$8, Data!$D$50:$O$50, 0)) / VLOOKUP('3 INPUT SAP DATA'!$C$6, Data!$C$50:$P$72, 13, FALSE)) * $G27)</f>
        <v/>
      </c>
      <c r="L27" s="173" t="str">
        <f>IF($B27="", "", (INDEX(SAP10TableU2, MATCH('3 INPUT SAP DATA'!$C$6, Data!$C$51:$C$72, 0), MATCH(L$8, Data!$D$50:$O$50, 0)) / VLOOKUP('3 INPUT SAP DATA'!$C$6, Data!$C$50:$P$72, 13, FALSE)) * $G27)</f>
        <v/>
      </c>
      <c r="M27" s="173" t="str">
        <f>IF($B27="", "", (INDEX(SAP10TableU2, MATCH('3 INPUT SAP DATA'!$C$6, Data!$C$51:$C$72, 0), MATCH(M$8, Data!$D$50:$O$50, 0)) / VLOOKUP('3 INPUT SAP DATA'!$C$6, Data!$C$50:$P$72, 13, FALSE)) * $G27)</f>
        <v/>
      </c>
      <c r="N27" s="173" t="str">
        <f>IF($B27="", "", (INDEX(SAP10TableU2, MATCH('3 INPUT SAP DATA'!$C$6, Data!$C$51:$C$72, 0), MATCH(N$8, Data!$D$50:$O$50, 0)) / VLOOKUP('3 INPUT SAP DATA'!$C$6, Data!$C$50:$P$72, 13, FALSE)) * $G27)</f>
        <v/>
      </c>
      <c r="O27" s="173" t="str">
        <f>IF($B27="", "", (INDEX(SAP10TableU2, MATCH('3 INPUT SAP DATA'!$C$6, Data!$C$51:$C$72, 0), MATCH(O$8, Data!$D$50:$O$50, 0)) / VLOOKUP('3 INPUT SAP DATA'!$C$6, Data!$C$50:$P$72, 13, FALSE)) * $G27)</f>
        <v/>
      </c>
      <c r="P27" s="173" t="str">
        <f>IF($B27="", "", (INDEX(SAP10TableU2, MATCH('3 INPUT SAP DATA'!$C$6, Data!$C$51:$C$72, 0), MATCH(P$8, Data!$D$50:$O$50, 0)) / VLOOKUP('3 INPUT SAP DATA'!$C$6, Data!$C$50:$P$72, 13, FALSE)) * $G27)</f>
        <v/>
      </c>
      <c r="Q27" s="173" t="str">
        <f>IF($B27="", "", (INDEX(SAP10TableU2, MATCH('3 INPUT SAP DATA'!$C$6, Data!$C$51:$C$72, 0), MATCH(Q$8, Data!$D$50:$O$50, 0)) / VLOOKUP('3 INPUT SAP DATA'!$C$6, Data!$C$50:$P$72, 13, FALSE)) * $G27)</f>
        <v/>
      </c>
      <c r="R27" s="173" t="str">
        <f>IF($B27="", "", (INDEX(SAP10TableU2, MATCH('3 INPUT SAP DATA'!$C$6, Data!$C$51:$C$72, 0), MATCH(R$8, Data!$D$50:$O$50, 0)) / VLOOKUP('3 INPUT SAP DATA'!$C$6, Data!$C$50:$P$72, 13, FALSE)) * $G27)</f>
        <v/>
      </c>
      <c r="S27" s="173" t="str">
        <f>IF($B27="", "", (INDEX(SAP10TableU2, MATCH('3 INPUT SAP DATA'!$C$6, Data!$C$51:$C$72, 0), MATCH(S$8, Data!$D$50:$O$50, 0)) / VLOOKUP('3 INPUT SAP DATA'!$C$6, Data!$C$50:$P$72, 13, FALSE)) * $G27)</f>
        <v/>
      </c>
      <c r="T27" s="173" t="str">
        <f>IF($B27="","",((MAX(0.3*'3 INPUT SAP DATA'!$K31,VLOOKUP('3 INPUT SAP DATA'!$I31,Data!$C$87:$D$96,2,FALSE))*3.6)/$D27)*(1-'3 INPUT SAP DATA'!$S31))</f>
        <v/>
      </c>
      <c r="U27" s="173" t="str">
        <f>IF($B27="","",((MAX(0.3*'3 INPUT SAP DATA'!$K31,VLOOKUP('3 INPUT SAP DATA'!$I31,Data!$C$87:$D$96,2,FALSE))*3.6)/$D27)*(1-'3 INPUT SAP DATA'!$S31))</f>
        <v/>
      </c>
      <c r="V27" s="173" t="str">
        <f>IF($B27="","",((MAX(0.3*'3 INPUT SAP DATA'!$K31,VLOOKUP('3 INPUT SAP DATA'!$I31,Data!$C$87:$D$96,2,FALSE))*3.6)/$D27)*(1-'3 INPUT SAP DATA'!$S31))</f>
        <v/>
      </c>
      <c r="W27" s="173" t="str">
        <f>IF($B27="","",((MAX(0.3*'3 INPUT SAP DATA'!$K31,VLOOKUP('3 INPUT SAP DATA'!$I31,Data!$C$87:$D$96,2,FALSE))*3.6)/$D27)*(1-'3 INPUT SAP DATA'!$S31))</f>
        <v/>
      </c>
      <c r="X27" s="173" t="str">
        <f>IF($B27="","",((MAX(0.3*'3 INPUT SAP DATA'!$K31,VLOOKUP('3 INPUT SAP DATA'!$I31,Data!$C$87:$D$96,2,FALSE))*3.6)/$D27)*(1-'3 INPUT SAP DATA'!$S31))</f>
        <v/>
      </c>
      <c r="Y27" s="173" t="str">
        <f>IF($B27="","",((MAX(0.3*'3 INPUT SAP DATA'!$K31,VLOOKUP('3 INPUT SAP DATA'!$I31,Data!$C$87:$D$96,2,FALSE))*3.6)/$D27)*(1-'3 INPUT SAP DATA'!$S31))</f>
        <v/>
      </c>
      <c r="Z27" s="173" t="str">
        <f>IF($B27="","",((MAX(0.3*'3 INPUT SAP DATA'!$K31,VLOOKUP('3 INPUT SAP DATA'!$I31,Data!$C$87:$D$96,2,FALSE))*3.6)/$D27)*(1-'3 INPUT SAP DATA'!$S31))</f>
        <v/>
      </c>
      <c r="AA27" s="173" t="str">
        <f>IF($B27="","",((MAX(0.3*'3 INPUT SAP DATA'!$K31,VLOOKUP('3 INPUT SAP DATA'!$I31,Data!$C$87:$D$96,2,FALSE))*3.6)/$D27)*(1-'3 INPUT SAP DATA'!$S31))</f>
        <v/>
      </c>
      <c r="AB27" s="173" t="str">
        <f>IF($B27="","",((MAX(0.3*'3 INPUT SAP DATA'!$K31,VLOOKUP('3 INPUT SAP DATA'!$I31,Data!$C$87:$D$96,2,FALSE))*3.6)/$D27)*(1-'3 INPUT SAP DATA'!$S31))</f>
        <v/>
      </c>
      <c r="AC27" s="173" t="str">
        <f>IF($B27="","",((MAX(0.3*'3 INPUT SAP DATA'!$K31,VLOOKUP('3 INPUT SAP DATA'!$I31,Data!$C$87:$D$96,2,FALSE))*3.6)/$D27)*(1-'3 INPUT SAP DATA'!$S31))</f>
        <v/>
      </c>
      <c r="AD27" s="173" t="str">
        <f>IF($B27="","",((MAX(0.3*'3 INPUT SAP DATA'!$K31,VLOOKUP('3 INPUT SAP DATA'!$I31,Data!$C$87:$D$96,2,FALSE))*3.6)/$D27)*(1-'3 INPUT SAP DATA'!$S31))</f>
        <v/>
      </c>
      <c r="AE27" s="173" t="str">
        <f>IF($B27="","",((MAX(0.3*'3 INPUT SAP DATA'!$K31,VLOOKUP('3 INPUT SAP DATA'!$I31,Data!$C$87:$D$96,2,FALSE))*3.6)/$D27)*(1-'3 INPUT SAP DATA'!$S31))</f>
        <v/>
      </c>
      <c r="AF27" s="171" t="str">
        <f>IF($B27="","",T27+H27)</f>
        <v/>
      </c>
      <c r="AG27" s="171" t="str">
        <f t="shared" si="15"/>
        <v/>
      </c>
      <c r="AH27" s="171" t="str">
        <f t="shared" si="16"/>
        <v/>
      </c>
      <c r="AI27" s="171" t="str">
        <f t="shared" si="17"/>
        <v/>
      </c>
      <c r="AJ27" s="171" t="str">
        <f t="shared" si="18"/>
        <v/>
      </c>
      <c r="AK27" s="171" t="str">
        <f t="shared" si="19"/>
        <v/>
      </c>
      <c r="AL27" s="171" t="str">
        <f t="shared" si="20"/>
        <v/>
      </c>
      <c r="AM27" s="171" t="str">
        <f t="shared" si="21"/>
        <v/>
      </c>
      <c r="AN27" s="171" t="str">
        <f t="shared" si="22"/>
        <v/>
      </c>
      <c r="AO27" s="171" t="str">
        <f t="shared" si="23"/>
        <v/>
      </c>
      <c r="AP27" s="171" t="str">
        <f t="shared" si="24"/>
        <v/>
      </c>
      <c r="AQ27" s="171" t="str">
        <f t="shared" si="25"/>
        <v/>
      </c>
      <c r="AR27" s="24" t="str">
        <f t="shared" si="1"/>
        <v/>
      </c>
      <c r="AS27" s="24" t="str">
        <f t="shared" si="2"/>
        <v/>
      </c>
      <c r="AT27" s="24" t="str">
        <f t="shared" si="3"/>
        <v/>
      </c>
      <c r="AU27" s="24" t="str">
        <f t="shared" si="4"/>
        <v/>
      </c>
      <c r="AV27" s="24" t="str">
        <f t="shared" si="5"/>
        <v/>
      </c>
      <c r="AW27" s="24" t="str">
        <f t="shared" si="6"/>
        <v/>
      </c>
      <c r="AX27" s="24" t="str">
        <f t="shared" si="7"/>
        <v/>
      </c>
      <c r="AY27" s="24" t="str">
        <f t="shared" si="8"/>
        <v/>
      </c>
      <c r="AZ27" s="24" t="str">
        <f t="shared" si="9"/>
        <v/>
      </c>
      <c r="BA27" s="24" t="str">
        <f t="shared" si="10"/>
        <v/>
      </c>
      <c r="BB27" s="24" t="str">
        <f t="shared" si="11"/>
        <v/>
      </c>
      <c r="BC27" s="24" t="str">
        <f t="shared" si="12"/>
        <v/>
      </c>
      <c r="BD27" s="87"/>
    </row>
    <row r="28" spans="2:56" s="3" customFormat="1" ht="19.899999999999999" customHeight="1">
      <c r="B28" s="16" t="str">
        <f>IF('3 INPUT SAP DATA'!H32="","",'3 INPUT SAP DATA'!H32)</f>
        <v/>
      </c>
      <c r="C28" s="172" t="str">
        <f>IF($B28="","",'3 INPUT SAP DATA'!O32*('3 INPUT SAP DATA'!P32+'3 INPUT SAP DATA'!Q32))</f>
        <v/>
      </c>
      <c r="D28" s="172" t="str">
        <f>IF($B28="","",'3 INPUT SAP DATA'!K32*(1-Data!$B$156)*2.5)</f>
        <v/>
      </c>
      <c r="E28" s="24" t="str">
        <f>IF($B28="","",('3 INPUT SAP DATA'!L32-(('3 INPUT SAP DATA'!J32-1)*('3 INPUT SAP DATA'!K32/'3 INPUT SAP DATA'!J32)*Data!$B$157))*(1-Data!$B$156))</f>
        <v/>
      </c>
      <c r="F28" s="171" t="str">
        <f t="shared" si="13"/>
        <v/>
      </c>
      <c r="G28" s="171" t="str">
        <f>IF($B28="","",E28/D28*F28*HLOOKUP('3 INPUT SAP DATA'!M32,Data!$C$82:$E$83,2,FALSE)/(1+15/HLOOKUP('3 INPUT SAP DATA'!M32,Data!$C$82:$E$83,2,FALSE)*(0/F28)^2))</f>
        <v/>
      </c>
      <c r="H28" s="173" t="str">
        <f>IF($B28="", "", (INDEX(SAP10TableU2, MATCH('3 INPUT SAP DATA'!$C$6, Data!$C$51:$C$72, 0), MATCH(H$8, Data!$D$50:$O$50, 0)) / VLOOKUP('3 INPUT SAP DATA'!$C$6, Data!$C$50:$P$72, 13, FALSE)) * $G28)</f>
        <v/>
      </c>
      <c r="I28" s="173" t="str">
        <f>IF($B28="", "", (INDEX(SAP10TableU2, MATCH('3 INPUT SAP DATA'!$C$6, Data!$C$51:$C$72, 0), MATCH(I$8, Data!$D$50:$O$50, 0)) / VLOOKUP('3 INPUT SAP DATA'!$C$6, Data!$C$50:$P$72, 13, FALSE)) * $G28)</f>
        <v/>
      </c>
      <c r="J28" s="173" t="str">
        <f>IF($B28="", "", (INDEX(SAP10TableU2, MATCH('3 INPUT SAP DATA'!$C$6, Data!$C$51:$C$72, 0), MATCH(J$8, Data!$D$50:$O$50, 0)) / VLOOKUP('3 INPUT SAP DATA'!$C$6, Data!$C$50:$P$72, 13, FALSE)) * $G28)</f>
        <v/>
      </c>
      <c r="K28" s="173" t="str">
        <f>IF($B28="", "", (INDEX(SAP10TableU2, MATCH('3 INPUT SAP DATA'!$C$6, Data!$C$51:$C$72, 0), MATCH(K$8, Data!$D$50:$O$50, 0)) / VLOOKUP('3 INPUT SAP DATA'!$C$6, Data!$C$50:$P$72, 13, FALSE)) * $G28)</f>
        <v/>
      </c>
      <c r="L28" s="173" t="str">
        <f>IF($B28="", "", (INDEX(SAP10TableU2, MATCH('3 INPUT SAP DATA'!$C$6, Data!$C$51:$C$72, 0), MATCH(L$8, Data!$D$50:$O$50, 0)) / VLOOKUP('3 INPUT SAP DATA'!$C$6, Data!$C$50:$P$72, 13, FALSE)) * $G28)</f>
        <v/>
      </c>
      <c r="M28" s="173" t="str">
        <f>IF($B28="", "", (INDEX(SAP10TableU2, MATCH('3 INPUT SAP DATA'!$C$6, Data!$C$51:$C$72, 0), MATCH(M$8, Data!$D$50:$O$50, 0)) / VLOOKUP('3 INPUT SAP DATA'!$C$6, Data!$C$50:$P$72, 13, FALSE)) * $G28)</f>
        <v/>
      </c>
      <c r="N28" s="173" t="str">
        <f>IF($B28="", "", (INDEX(SAP10TableU2, MATCH('3 INPUT SAP DATA'!$C$6, Data!$C$51:$C$72, 0), MATCH(N$8, Data!$D$50:$O$50, 0)) / VLOOKUP('3 INPUT SAP DATA'!$C$6, Data!$C$50:$P$72, 13, FALSE)) * $G28)</f>
        <v/>
      </c>
      <c r="O28" s="173" t="str">
        <f>IF($B28="", "", (INDEX(SAP10TableU2, MATCH('3 INPUT SAP DATA'!$C$6, Data!$C$51:$C$72, 0), MATCH(O$8, Data!$D$50:$O$50, 0)) / VLOOKUP('3 INPUT SAP DATA'!$C$6, Data!$C$50:$P$72, 13, FALSE)) * $G28)</f>
        <v/>
      </c>
      <c r="P28" s="173" t="str">
        <f>IF($B28="", "", (INDEX(SAP10TableU2, MATCH('3 INPUT SAP DATA'!$C$6, Data!$C$51:$C$72, 0), MATCH(P$8, Data!$D$50:$O$50, 0)) / VLOOKUP('3 INPUT SAP DATA'!$C$6, Data!$C$50:$P$72, 13, FALSE)) * $G28)</f>
        <v/>
      </c>
      <c r="Q28" s="173" t="str">
        <f>IF($B28="", "", (INDEX(SAP10TableU2, MATCH('3 INPUT SAP DATA'!$C$6, Data!$C$51:$C$72, 0), MATCH(Q$8, Data!$D$50:$O$50, 0)) / VLOOKUP('3 INPUT SAP DATA'!$C$6, Data!$C$50:$P$72, 13, FALSE)) * $G28)</f>
        <v/>
      </c>
      <c r="R28" s="173" t="str">
        <f>IF($B28="", "", (INDEX(SAP10TableU2, MATCH('3 INPUT SAP DATA'!$C$6, Data!$C$51:$C$72, 0), MATCH(R$8, Data!$D$50:$O$50, 0)) / VLOOKUP('3 INPUT SAP DATA'!$C$6, Data!$C$50:$P$72, 13, FALSE)) * $G28)</f>
        <v/>
      </c>
      <c r="S28" s="173" t="str">
        <f>IF($B28="", "", (INDEX(SAP10TableU2, MATCH('3 INPUT SAP DATA'!$C$6, Data!$C$51:$C$72, 0), MATCH(S$8, Data!$D$50:$O$50, 0)) / VLOOKUP('3 INPUT SAP DATA'!$C$6, Data!$C$50:$P$72, 13, FALSE)) * $G28)</f>
        <v/>
      </c>
      <c r="T28" s="173" t="str">
        <f>IF($B28="","",((MAX(0.3*'3 INPUT SAP DATA'!$K32,VLOOKUP('3 INPUT SAP DATA'!$I32,Data!$C$87:$D$96,2,FALSE))*3.6)/$D28)*(1-'3 INPUT SAP DATA'!$S32))</f>
        <v/>
      </c>
      <c r="U28" s="173" t="str">
        <f>IF($B28="","",((MAX(0.3*'3 INPUT SAP DATA'!$K32,VLOOKUP('3 INPUT SAP DATA'!$I32,Data!$C$87:$D$96,2,FALSE))*3.6)/$D28)*(1-'3 INPUT SAP DATA'!$S32))</f>
        <v/>
      </c>
      <c r="V28" s="173" t="str">
        <f>IF($B28="","",((MAX(0.3*'3 INPUT SAP DATA'!$K32,VLOOKUP('3 INPUT SAP DATA'!$I32,Data!$C$87:$D$96,2,FALSE))*3.6)/$D28)*(1-'3 INPUT SAP DATA'!$S32))</f>
        <v/>
      </c>
      <c r="W28" s="173" t="str">
        <f>IF($B28="","",((MAX(0.3*'3 INPUT SAP DATA'!$K32,VLOOKUP('3 INPUT SAP DATA'!$I32,Data!$C$87:$D$96,2,FALSE))*3.6)/$D28)*(1-'3 INPUT SAP DATA'!$S32))</f>
        <v/>
      </c>
      <c r="X28" s="173" t="str">
        <f>IF($B28="","",((MAX(0.3*'3 INPUT SAP DATA'!$K32,VLOOKUP('3 INPUT SAP DATA'!$I32,Data!$C$87:$D$96,2,FALSE))*3.6)/$D28)*(1-'3 INPUT SAP DATA'!$S32))</f>
        <v/>
      </c>
      <c r="Y28" s="173" t="str">
        <f>IF($B28="","",((MAX(0.3*'3 INPUT SAP DATA'!$K32,VLOOKUP('3 INPUT SAP DATA'!$I32,Data!$C$87:$D$96,2,FALSE))*3.6)/$D28)*(1-'3 INPUT SAP DATA'!$S32))</f>
        <v/>
      </c>
      <c r="Z28" s="173" t="str">
        <f>IF($B28="","",((MAX(0.3*'3 INPUT SAP DATA'!$K32,VLOOKUP('3 INPUT SAP DATA'!$I32,Data!$C$87:$D$96,2,FALSE))*3.6)/$D28)*(1-'3 INPUT SAP DATA'!$S32))</f>
        <v/>
      </c>
      <c r="AA28" s="173" t="str">
        <f>IF($B28="","",((MAX(0.3*'3 INPUT SAP DATA'!$K32,VLOOKUP('3 INPUT SAP DATA'!$I32,Data!$C$87:$D$96,2,FALSE))*3.6)/$D28)*(1-'3 INPUT SAP DATA'!$S32))</f>
        <v/>
      </c>
      <c r="AB28" s="173" t="str">
        <f>IF($B28="","",((MAX(0.3*'3 INPUT SAP DATA'!$K32,VLOOKUP('3 INPUT SAP DATA'!$I32,Data!$C$87:$D$96,2,FALSE))*3.6)/$D28)*(1-'3 INPUT SAP DATA'!$S32))</f>
        <v/>
      </c>
      <c r="AC28" s="173" t="str">
        <f>IF($B28="","",((MAX(0.3*'3 INPUT SAP DATA'!$K32,VLOOKUP('3 INPUT SAP DATA'!$I32,Data!$C$87:$D$96,2,FALSE))*3.6)/$D28)*(1-'3 INPUT SAP DATA'!$S32))</f>
        <v/>
      </c>
      <c r="AD28" s="173" t="str">
        <f>IF($B28="","",((MAX(0.3*'3 INPUT SAP DATA'!$K32,VLOOKUP('3 INPUT SAP DATA'!$I32,Data!$C$87:$D$96,2,FALSE))*3.6)/$D28)*(1-'3 INPUT SAP DATA'!$S32))</f>
        <v/>
      </c>
      <c r="AE28" s="173" t="str">
        <f>IF($B28="","",((MAX(0.3*'3 INPUT SAP DATA'!$K32,VLOOKUP('3 INPUT SAP DATA'!$I32,Data!$C$87:$D$96,2,FALSE))*3.6)/$D28)*(1-'3 INPUT SAP DATA'!$S32))</f>
        <v/>
      </c>
      <c r="AF28" s="171" t="str">
        <f t="shared" si="14"/>
        <v/>
      </c>
      <c r="AG28" s="171" t="str">
        <f t="shared" si="15"/>
        <v/>
      </c>
      <c r="AH28" s="171" t="str">
        <f t="shared" si="16"/>
        <v/>
      </c>
      <c r="AI28" s="171" t="str">
        <f t="shared" si="17"/>
        <v/>
      </c>
      <c r="AJ28" s="171" t="str">
        <f t="shared" si="18"/>
        <v/>
      </c>
      <c r="AK28" s="171" t="str">
        <f t="shared" si="19"/>
        <v/>
      </c>
      <c r="AL28" s="171" t="str">
        <f t="shared" si="20"/>
        <v/>
      </c>
      <c r="AM28" s="171" t="str">
        <f t="shared" si="21"/>
        <v/>
      </c>
      <c r="AN28" s="171" t="str">
        <f t="shared" si="22"/>
        <v/>
      </c>
      <c r="AO28" s="171" t="str">
        <f t="shared" si="23"/>
        <v/>
      </c>
      <c r="AP28" s="171" t="str">
        <f t="shared" si="24"/>
        <v/>
      </c>
      <c r="AQ28" s="171" t="str">
        <f t="shared" si="25"/>
        <v/>
      </c>
      <c r="AR28" s="24" t="str">
        <f t="shared" si="1"/>
        <v/>
      </c>
      <c r="AS28" s="24" t="str">
        <f t="shared" si="2"/>
        <v/>
      </c>
      <c r="AT28" s="24" t="str">
        <f t="shared" si="3"/>
        <v/>
      </c>
      <c r="AU28" s="24" t="str">
        <f t="shared" si="4"/>
        <v/>
      </c>
      <c r="AV28" s="24" t="str">
        <f t="shared" si="5"/>
        <v/>
      </c>
      <c r="AW28" s="24" t="str">
        <f t="shared" si="6"/>
        <v/>
      </c>
      <c r="AX28" s="24" t="str">
        <f t="shared" si="7"/>
        <v/>
      </c>
      <c r="AY28" s="24" t="str">
        <f t="shared" si="8"/>
        <v/>
      </c>
      <c r="AZ28" s="24" t="str">
        <f t="shared" si="9"/>
        <v/>
      </c>
      <c r="BA28" s="24" t="str">
        <f t="shared" si="10"/>
        <v/>
      </c>
      <c r="BB28" s="24" t="str">
        <f t="shared" si="11"/>
        <v/>
      </c>
      <c r="BC28" s="24" t="str">
        <f t="shared" si="12"/>
        <v/>
      </c>
      <c r="BD28" s="87"/>
    </row>
    <row r="29" spans="2:56" s="3" customFormat="1" ht="19.899999999999999" customHeight="1">
      <c r="B29" s="16" t="str">
        <f>IF('3 INPUT SAP DATA'!H33="","",'3 INPUT SAP DATA'!H33)</f>
        <v/>
      </c>
      <c r="C29" s="172" t="str">
        <f>IF($B29="","",'3 INPUT SAP DATA'!O33*('3 INPUT SAP DATA'!P33+'3 INPUT SAP DATA'!Q33))</f>
        <v/>
      </c>
      <c r="D29" s="172" t="str">
        <f>IF($B29="","",'3 INPUT SAP DATA'!K33*(1-Data!$B$156)*2.5)</f>
        <v/>
      </c>
      <c r="E29" s="24" t="str">
        <f>IF($B29="","",('3 INPUT SAP DATA'!L33-(('3 INPUT SAP DATA'!J33-1)*('3 INPUT SAP DATA'!K33/'3 INPUT SAP DATA'!J33)*Data!$B$157))*(1-Data!$B$156))</f>
        <v/>
      </c>
      <c r="F29" s="171" t="str">
        <f t="shared" si="13"/>
        <v/>
      </c>
      <c r="G29" s="171" t="str">
        <f>IF($B29="","",E29/D29*F29*HLOOKUP('3 INPUT SAP DATA'!M33,Data!$C$82:$E$83,2,FALSE)/(1+15/HLOOKUP('3 INPUT SAP DATA'!M33,Data!$C$82:$E$83,2,FALSE)*(0/F29)^2))</f>
        <v/>
      </c>
      <c r="H29" s="173" t="str">
        <f>IF($B29="", "", (INDEX(SAP10TableU2, MATCH('3 INPUT SAP DATA'!$C$6, Data!$C$51:$C$72, 0), MATCH(H$8, Data!$D$50:$O$50, 0)) / VLOOKUP('3 INPUT SAP DATA'!$C$6, Data!$C$50:$P$72, 13, FALSE)) * $G29)</f>
        <v/>
      </c>
      <c r="I29" s="173" t="str">
        <f>IF($B29="", "", (INDEX(SAP10TableU2, MATCH('3 INPUT SAP DATA'!$C$6, Data!$C$51:$C$72, 0), MATCH(I$8, Data!$D$50:$O$50, 0)) / VLOOKUP('3 INPUT SAP DATA'!$C$6, Data!$C$50:$P$72, 13, FALSE)) * $G29)</f>
        <v/>
      </c>
      <c r="J29" s="173" t="str">
        <f>IF($B29="", "", (INDEX(SAP10TableU2, MATCH('3 INPUT SAP DATA'!$C$6, Data!$C$51:$C$72, 0), MATCH(J$8, Data!$D$50:$O$50, 0)) / VLOOKUP('3 INPUT SAP DATA'!$C$6, Data!$C$50:$P$72, 13, FALSE)) * $G29)</f>
        <v/>
      </c>
      <c r="K29" s="173" t="str">
        <f>IF($B29="", "", (INDEX(SAP10TableU2, MATCH('3 INPUT SAP DATA'!$C$6, Data!$C$51:$C$72, 0), MATCH(K$8, Data!$D$50:$O$50, 0)) / VLOOKUP('3 INPUT SAP DATA'!$C$6, Data!$C$50:$P$72, 13, FALSE)) * $G29)</f>
        <v/>
      </c>
      <c r="L29" s="173" t="str">
        <f>IF($B29="", "", (INDEX(SAP10TableU2, MATCH('3 INPUT SAP DATA'!$C$6, Data!$C$51:$C$72, 0), MATCH(L$8, Data!$D$50:$O$50, 0)) / VLOOKUP('3 INPUT SAP DATA'!$C$6, Data!$C$50:$P$72, 13, FALSE)) * $G29)</f>
        <v/>
      </c>
      <c r="M29" s="173" t="str">
        <f>IF($B29="", "", (INDEX(SAP10TableU2, MATCH('3 INPUT SAP DATA'!$C$6, Data!$C$51:$C$72, 0), MATCH(M$8, Data!$D$50:$O$50, 0)) / VLOOKUP('3 INPUT SAP DATA'!$C$6, Data!$C$50:$P$72, 13, FALSE)) * $G29)</f>
        <v/>
      </c>
      <c r="N29" s="173" t="str">
        <f>IF($B29="", "", (INDEX(SAP10TableU2, MATCH('3 INPUT SAP DATA'!$C$6, Data!$C$51:$C$72, 0), MATCH(N$8, Data!$D$50:$O$50, 0)) / VLOOKUP('3 INPUT SAP DATA'!$C$6, Data!$C$50:$P$72, 13, FALSE)) * $G29)</f>
        <v/>
      </c>
      <c r="O29" s="173" t="str">
        <f>IF($B29="", "", (INDEX(SAP10TableU2, MATCH('3 INPUT SAP DATA'!$C$6, Data!$C$51:$C$72, 0), MATCH(O$8, Data!$D$50:$O$50, 0)) / VLOOKUP('3 INPUT SAP DATA'!$C$6, Data!$C$50:$P$72, 13, FALSE)) * $G29)</f>
        <v/>
      </c>
      <c r="P29" s="173" t="str">
        <f>IF($B29="", "", (INDEX(SAP10TableU2, MATCH('3 INPUT SAP DATA'!$C$6, Data!$C$51:$C$72, 0), MATCH(P$8, Data!$D$50:$O$50, 0)) / VLOOKUP('3 INPUT SAP DATA'!$C$6, Data!$C$50:$P$72, 13, FALSE)) * $G29)</f>
        <v/>
      </c>
      <c r="Q29" s="173" t="str">
        <f>IF($B29="", "", (INDEX(SAP10TableU2, MATCH('3 INPUT SAP DATA'!$C$6, Data!$C$51:$C$72, 0), MATCH(Q$8, Data!$D$50:$O$50, 0)) / VLOOKUP('3 INPUT SAP DATA'!$C$6, Data!$C$50:$P$72, 13, FALSE)) * $G29)</f>
        <v/>
      </c>
      <c r="R29" s="173" t="str">
        <f>IF($B29="", "", (INDEX(SAP10TableU2, MATCH('3 INPUT SAP DATA'!$C$6, Data!$C$51:$C$72, 0), MATCH(R$8, Data!$D$50:$O$50, 0)) / VLOOKUP('3 INPUT SAP DATA'!$C$6, Data!$C$50:$P$72, 13, FALSE)) * $G29)</f>
        <v/>
      </c>
      <c r="S29" s="173" t="str">
        <f>IF($B29="", "", (INDEX(SAP10TableU2, MATCH('3 INPUT SAP DATA'!$C$6, Data!$C$51:$C$72, 0), MATCH(S$8, Data!$D$50:$O$50, 0)) / VLOOKUP('3 INPUT SAP DATA'!$C$6, Data!$C$50:$P$72, 13, FALSE)) * $G29)</f>
        <v/>
      </c>
      <c r="T29" s="173" t="str">
        <f>IF($B29="","",((MAX(0.3*'3 INPUT SAP DATA'!$K33,VLOOKUP('3 INPUT SAP DATA'!$I33,Data!$C$87:$D$96,2,FALSE))*3.6)/$D29)*(1-'3 INPUT SAP DATA'!$S33))</f>
        <v/>
      </c>
      <c r="U29" s="173" t="str">
        <f>IF($B29="","",((MAX(0.3*'3 INPUT SAP DATA'!$K33,VLOOKUP('3 INPUT SAP DATA'!$I33,Data!$C$87:$D$96,2,FALSE))*3.6)/$D29)*(1-'3 INPUT SAP DATA'!$S33))</f>
        <v/>
      </c>
      <c r="V29" s="173" t="str">
        <f>IF($B29="","",((MAX(0.3*'3 INPUT SAP DATA'!$K33,VLOOKUP('3 INPUT SAP DATA'!$I33,Data!$C$87:$D$96,2,FALSE))*3.6)/$D29)*(1-'3 INPUT SAP DATA'!$S33))</f>
        <v/>
      </c>
      <c r="W29" s="173" t="str">
        <f>IF($B29="","",((MAX(0.3*'3 INPUT SAP DATA'!$K33,VLOOKUP('3 INPUT SAP DATA'!$I33,Data!$C$87:$D$96,2,FALSE))*3.6)/$D29)*(1-'3 INPUT SAP DATA'!$S33))</f>
        <v/>
      </c>
      <c r="X29" s="173" t="str">
        <f>IF($B29="","",((MAX(0.3*'3 INPUT SAP DATA'!$K33,VLOOKUP('3 INPUT SAP DATA'!$I33,Data!$C$87:$D$96,2,FALSE))*3.6)/$D29)*(1-'3 INPUT SAP DATA'!$S33))</f>
        <v/>
      </c>
      <c r="Y29" s="173" t="str">
        <f>IF($B29="","",((MAX(0.3*'3 INPUT SAP DATA'!$K33,VLOOKUP('3 INPUT SAP DATA'!$I33,Data!$C$87:$D$96,2,FALSE))*3.6)/$D29)*(1-'3 INPUT SAP DATA'!$S33))</f>
        <v/>
      </c>
      <c r="Z29" s="173" t="str">
        <f>IF($B29="","",((MAX(0.3*'3 INPUT SAP DATA'!$K33,VLOOKUP('3 INPUT SAP DATA'!$I33,Data!$C$87:$D$96,2,FALSE))*3.6)/$D29)*(1-'3 INPUT SAP DATA'!$S33))</f>
        <v/>
      </c>
      <c r="AA29" s="173" t="str">
        <f>IF($B29="","",((MAX(0.3*'3 INPUT SAP DATA'!$K33,VLOOKUP('3 INPUT SAP DATA'!$I33,Data!$C$87:$D$96,2,FALSE))*3.6)/$D29)*(1-'3 INPUT SAP DATA'!$S33))</f>
        <v/>
      </c>
      <c r="AB29" s="173" t="str">
        <f>IF($B29="","",((MAX(0.3*'3 INPUT SAP DATA'!$K33,VLOOKUP('3 INPUT SAP DATA'!$I33,Data!$C$87:$D$96,2,FALSE))*3.6)/$D29)*(1-'3 INPUT SAP DATA'!$S33))</f>
        <v/>
      </c>
      <c r="AC29" s="173" t="str">
        <f>IF($B29="","",((MAX(0.3*'3 INPUT SAP DATA'!$K33,VLOOKUP('3 INPUT SAP DATA'!$I33,Data!$C$87:$D$96,2,FALSE))*3.6)/$D29)*(1-'3 INPUT SAP DATA'!$S33))</f>
        <v/>
      </c>
      <c r="AD29" s="173" t="str">
        <f>IF($B29="","",((MAX(0.3*'3 INPUT SAP DATA'!$K33,VLOOKUP('3 INPUT SAP DATA'!$I33,Data!$C$87:$D$96,2,FALSE))*3.6)/$D29)*(1-'3 INPUT SAP DATA'!$S33))</f>
        <v/>
      </c>
      <c r="AE29" s="173" t="str">
        <f>IF($B29="","",((MAX(0.3*'3 INPUT SAP DATA'!$K33,VLOOKUP('3 INPUT SAP DATA'!$I33,Data!$C$87:$D$96,2,FALSE))*3.6)/$D29)*(1-'3 INPUT SAP DATA'!$S33))</f>
        <v/>
      </c>
      <c r="AF29" s="171" t="str">
        <f t="shared" si="14"/>
        <v/>
      </c>
      <c r="AG29" s="171" t="str">
        <f t="shared" si="15"/>
        <v/>
      </c>
      <c r="AH29" s="171" t="str">
        <f t="shared" si="16"/>
        <v/>
      </c>
      <c r="AI29" s="171" t="str">
        <f t="shared" si="17"/>
        <v/>
      </c>
      <c r="AJ29" s="171" t="str">
        <f t="shared" si="18"/>
        <v/>
      </c>
      <c r="AK29" s="171" t="str">
        <f t="shared" si="19"/>
        <v/>
      </c>
      <c r="AL29" s="171" t="str">
        <f t="shared" si="20"/>
        <v/>
      </c>
      <c r="AM29" s="171" t="str">
        <f t="shared" si="21"/>
        <v/>
      </c>
      <c r="AN29" s="171" t="str">
        <f t="shared" si="22"/>
        <v/>
      </c>
      <c r="AO29" s="171" t="str">
        <f t="shared" si="23"/>
        <v/>
      </c>
      <c r="AP29" s="171" t="str">
        <f t="shared" si="24"/>
        <v/>
      </c>
      <c r="AQ29" s="171" t="str">
        <f t="shared" si="25"/>
        <v/>
      </c>
      <c r="AR29" s="24" t="str">
        <f t="shared" si="1"/>
        <v/>
      </c>
      <c r="AS29" s="24" t="str">
        <f t="shared" si="2"/>
        <v/>
      </c>
      <c r="AT29" s="24" t="str">
        <f t="shared" si="3"/>
        <v/>
      </c>
      <c r="AU29" s="24" t="str">
        <f t="shared" si="4"/>
        <v/>
      </c>
      <c r="AV29" s="24" t="str">
        <f t="shared" si="5"/>
        <v/>
      </c>
      <c r="AW29" s="24" t="str">
        <f t="shared" si="6"/>
        <v/>
      </c>
      <c r="AX29" s="24" t="str">
        <f t="shared" si="7"/>
        <v/>
      </c>
      <c r="AY29" s="24" t="str">
        <f t="shared" si="8"/>
        <v/>
      </c>
      <c r="AZ29" s="24" t="str">
        <f t="shared" si="9"/>
        <v/>
      </c>
      <c r="BA29" s="24" t="str">
        <f t="shared" si="10"/>
        <v/>
      </c>
      <c r="BB29" s="24" t="str">
        <f t="shared" si="11"/>
        <v/>
      </c>
      <c r="BC29" s="24" t="str">
        <f t="shared" si="12"/>
        <v/>
      </c>
      <c r="BD29" s="87"/>
    </row>
    <row r="30" spans="2:56" s="3" customFormat="1" ht="19.899999999999999" customHeight="1">
      <c r="B30" s="16" t="str">
        <f>IF('3 INPUT SAP DATA'!H34="","",'3 INPUT SAP DATA'!H34)</f>
        <v/>
      </c>
      <c r="C30" s="172" t="str">
        <f>IF($B30="","",'3 INPUT SAP DATA'!O34*('3 INPUT SAP DATA'!P34+'3 INPUT SAP DATA'!Q34))</f>
        <v/>
      </c>
      <c r="D30" s="172" t="str">
        <f>IF($B30="","",'3 INPUT SAP DATA'!K34*(1-Data!$B$156)*2.5)</f>
        <v/>
      </c>
      <c r="E30" s="24" t="str">
        <f>IF($B30="","",('3 INPUT SAP DATA'!L34-(('3 INPUT SAP DATA'!J34-1)*('3 INPUT SAP DATA'!K34/'3 INPUT SAP DATA'!J34)*Data!$B$157))*(1-Data!$B$156))</f>
        <v/>
      </c>
      <c r="F30" s="171" t="str">
        <f t="shared" si="13"/>
        <v/>
      </c>
      <c r="G30" s="171" t="str">
        <f>IF($B30="","",E30/D30*F30*HLOOKUP('3 INPUT SAP DATA'!M34,Data!$C$82:$E$83,2,FALSE)/(1+15/HLOOKUP('3 INPUT SAP DATA'!M34,Data!$C$82:$E$83,2,FALSE)*(0/F30)^2))</f>
        <v/>
      </c>
      <c r="H30" s="173" t="str">
        <f>IF($B30="", "", (INDEX(SAP10TableU2, MATCH('3 INPUT SAP DATA'!$C$6, Data!$C$51:$C$72, 0), MATCH(H$8, Data!$D$50:$O$50, 0)) / VLOOKUP('3 INPUT SAP DATA'!$C$6, Data!$C$50:$P$72, 13, FALSE)) * $G30)</f>
        <v/>
      </c>
      <c r="I30" s="173" t="str">
        <f>IF($B30="", "", (INDEX(SAP10TableU2, MATCH('3 INPUT SAP DATA'!$C$6, Data!$C$51:$C$72, 0), MATCH(I$8, Data!$D$50:$O$50, 0)) / VLOOKUP('3 INPUT SAP DATA'!$C$6, Data!$C$50:$P$72, 13, FALSE)) * $G30)</f>
        <v/>
      </c>
      <c r="J30" s="173" t="str">
        <f>IF($B30="", "", (INDEX(SAP10TableU2, MATCH('3 INPUT SAP DATA'!$C$6, Data!$C$51:$C$72, 0), MATCH(J$8, Data!$D$50:$O$50, 0)) / VLOOKUP('3 INPUT SAP DATA'!$C$6, Data!$C$50:$P$72, 13, FALSE)) * $G30)</f>
        <v/>
      </c>
      <c r="K30" s="173" t="str">
        <f>IF($B30="", "", (INDEX(SAP10TableU2, MATCH('3 INPUT SAP DATA'!$C$6, Data!$C$51:$C$72, 0), MATCH(K$8, Data!$D$50:$O$50, 0)) / VLOOKUP('3 INPUT SAP DATA'!$C$6, Data!$C$50:$P$72, 13, FALSE)) * $G30)</f>
        <v/>
      </c>
      <c r="L30" s="173" t="str">
        <f>IF($B30="", "", (INDEX(SAP10TableU2, MATCH('3 INPUT SAP DATA'!$C$6, Data!$C$51:$C$72, 0), MATCH(L$8, Data!$D$50:$O$50, 0)) / VLOOKUP('3 INPUT SAP DATA'!$C$6, Data!$C$50:$P$72, 13, FALSE)) * $G30)</f>
        <v/>
      </c>
      <c r="M30" s="173" t="str">
        <f>IF($B30="", "", (INDEX(SAP10TableU2, MATCH('3 INPUT SAP DATA'!$C$6, Data!$C$51:$C$72, 0), MATCH(M$8, Data!$D$50:$O$50, 0)) / VLOOKUP('3 INPUT SAP DATA'!$C$6, Data!$C$50:$P$72, 13, FALSE)) * $G30)</f>
        <v/>
      </c>
      <c r="N30" s="173" t="str">
        <f>IF($B30="", "", (INDEX(SAP10TableU2, MATCH('3 INPUT SAP DATA'!$C$6, Data!$C$51:$C$72, 0), MATCH(N$8, Data!$D$50:$O$50, 0)) / VLOOKUP('3 INPUT SAP DATA'!$C$6, Data!$C$50:$P$72, 13, FALSE)) * $G30)</f>
        <v/>
      </c>
      <c r="O30" s="173" t="str">
        <f>IF($B30="", "", (INDEX(SAP10TableU2, MATCH('3 INPUT SAP DATA'!$C$6, Data!$C$51:$C$72, 0), MATCH(O$8, Data!$D$50:$O$50, 0)) / VLOOKUP('3 INPUT SAP DATA'!$C$6, Data!$C$50:$P$72, 13, FALSE)) * $G30)</f>
        <v/>
      </c>
      <c r="P30" s="173" t="str">
        <f>IF($B30="", "", (INDEX(SAP10TableU2, MATCH('3 INPUT SAP DATA'!$C$6, Data!$C$51:$C$72, 0), MATCH(P$8, Data!$D$50:$O$50, 0)) / VLOOKUP('3 INPUT SAP DATA'!$C$6, Data!$C$50:$P$72, 13, FALSE)) * $G30)</f>
        <v/>
      </c>
      <c r="Q30" s="173" t="str">
        <f>IF($B30="", "", (INDEX(SAP10TableU2, MATCH('3 INPUT SAP DATA'!$C$6, Data!$C$51:$C$72, 0), MATCH(Q$8, Data!$D$50:$O$50, 0)) / VLOOKUP('3 INPUT SAP DATA'!$C$6, Data!$C$50:$P$72, 13, FALSE)) * $G30)</f>
        <v/>
      </c>
      <c r="R30" s="173" t="str">
        <f>IF($B30="", "", (INDEX(SAP10TableU2, MATCH('3 INPUT SAP DATA'!$C$6, Data!$C$51:$C$72, 0), MATCH(R$8, Data!$D$50:$O$50, 0)) / VLOOKUP('3 INPUT SAP DATA'!$C$6, Data!$C$50:$P$72, 13, FALSE)) * $G30)</f>
        <v/>
      </c>
      <c r="S30" s="173" t="str">
        <f>IF($B30="", "", (INDEX(SAP10TableU2, MATCH('3 INPUT SAP DATA'!$C$6, Data!$C$51:$C$72, 0), MATCH(S$8, Data!$D$50:$O$50, 0)) / VLOOKUP('3 INPUT SAP DATA'!$C$6, Data!$C$50:$P$72, 13, FALSE)) * $G30)</f>
        <v/>
      </c>
      <c r="T30" s="173" t="str">
        <f>IF($B30="","",((MAX(0.3*'3 INPUT SAP DATA'!$K34,VLOOKUP('3 INPUT SAP DATA'!$I34,Data!$C$87:$D$96,2,FALSE))*3.6)/$D30)*(1-'3 INPUT SAP DATA'!$S34))</f>
        <v/>
      </c>
      <c r="U30" s="173" t="str">
        <f>IF($B30="","",((MAX(0.3*'3 INPUT SAP DATA'!$K34,VLOOKUP('3 INPUT SAP DATA'!$I34,Data!$C$87:$D$96,2,FALSE))*3.6)/$D30)*(1-'3 INPUT SAP DATA'!$S34))</f>
        <v/>
      </c>
      <c r="V30" s="173" t="str">
        <f>IF($B30="","",((MAX(0.3*'3 INPUT SAP DATA'!$K34,VLOOKUP('3 INPUT SAP DATA'!$I34,Data!$C$87:$D$96,2,FALSE))*3.6)/$D30)*(1-'3 INPUT SAP DATA'!$S34))</f>
        <v/>
      </c>
      <c r="W30" s="173" t="str">
        <f>IF($B30="","",((MAX(0.3*'3 INPUT SAP DATA'!$K34,VLOOKUP('3 INPUT SAP DATA'!$I34,Data!$C$87:$D$96,2,FALSE))*3.6)/$D30)*(1-'3 INPUT SAP DATA'!$S34))</f>
        <v/>
      </c>
      <c r="X30" s="173" t="str">
        <f>IF($B30="","",((MAX(0.3*'3 INPUT SAP DATA'!$K34,VLOOKUP('3 INPUT SAP DATA'!$I34,Data!$C$87:$D$96,2,FALSE))*3.6)/$D30)*(1-'3 INPUT SAP DATA'!$S34))</f>
        <v/>
      </c>
      <c r="Y30" s="173" t="str">
        <f>IF($B30="","",((MAX(0.3*'3 INPUT SAP DATA'!$K34,VLOOKUP('3 INPUT SAP DATA'!$I34,Data!$C$87:$D$96,2,FALSE))*3.6)/$D30)*(1-'3 INPUT SAP DATA'!$S34))</f>
        <v/>
      </c>
      <c r="Z30" s="173" t="str">
        <f>IF($B30="","",((MAX(0.3*'3 INPUT SAP DATA'!$K34,VLOOKUP('3 INPUT SAP DATA'!$I34,Data!$C$87:$D$96,2,FALSE))*3.6)/$D30)*(1-'3 INPUT SAP DATA'!$S34))</f>
        <v/>
      </c>
      <c r="AA30" s="173" t="str">
        <f>IF($B30="","",((MAX(0.3*'3 INPUT SAP DATA'!$K34,VLOOKUP('3 INPUT SAP DATA'!$I34,Data!$C$87:$D$96,2,FALSE))*3.6)/$D30)*(1-'3 INPUT SAP DATA'!$S34))</f>
        <v/>
      </c>
      <c r="AB30" s="173" t="str">
        <f>IF($B30="","",((MAX(0.3*'3 INPUT SAP DATA'!$K34,VLOOKUP('3 INPUT SAP DATA'!$I34,Data!$C$87:$D$96,2,FALSE))*3.6)/$D30)*(1-'3 INPUT SAP DATA'!$S34))</f>
        <v/>
      </c>
      <c r="AC30" s="173" t="str">
        <f>IF($B30="","",((MAX(0.3*'3 INPUT SAP DATA'!$K34,VLOOKUP('3 INPUT SAP DATA'!$I34,Data!$C$87:$D$96,2,FALSE))*3.6)/$D30)*(1-'3 INPUT SAP DATA'!$S34))</f>
        <v/>
      </c>
      <c r="AD30" s="173" t="str">
        <f>IF($B30="","",((MAX(0.3*'3 INPUT SAP DATA'!$K34,VLOOKUP('3 INPUT SAP DATA'!$I34,Data!$C$87:$D$96,2,FALSE))*3.6)/$D30)*(1-'3 INPUT SAP DATA'!$S34))</f>
        <v/>
      </c>
      <c r="AE30" s="173" t="str">
        <f>IF($B30="","",((MAX(0.3*'3 INPUT SAP DATA'!$K34,VLOOKUP('3 INPUT SAP DATA'!$I34,Data!$C$87:$D$96,2,FALSE))*3.6)/$D30)*(1-'3 INPUT SAP DATA'!$S34))</f>
        <v/>
      </c>
      <c r="AF30" s="171" t="str">
        <f t="shared" si="14"/>
        <v/>
      </c>
      <c r="AG30" s="171" t="str">
        <f t="shared" si="15"/>
        <v/>
      </c>
      <c r="AH30" s="171" t="str">
        <f t="shared" si="16"/>
        <v/>
      </c>
      <c r="AI30" s="171" t="str">
        <f t="shared" si="17"/>
        <v/>
      </c>
      <c r="AJ30" s="171" t="str">
        <f t="shared" si="18"/>
        <v/>
      </c>
      <c r="AK30" s="171" t="str">
        <f t="shared" si="19"/>
        <v/>
      </c>
      <c r="AL30" s="171" t="str">
        <f t="shared" si="20"/>
        <v/>
      </c>
      <c r="AM30" s="171" t="str">
        <f t="shared" si="21"/>
        <v/>
      </c>
      <c r="AN30" s="171" t="str">
        <f t="shared" si="22"/>
        <v/>
      </c>
      <c r="AO30" s="171" t="str">
        <f t="shared" si="23"/>
        <v/>
      </c>
      <c r="AP30" s="171" t="str">
        <f t="shared" si="24"/>
        <v/>
      </c>
      <c r="AQ30" s="171" t="str">
        <f t="shared" si="25"/>
        <v/>
      </c>
      <c r="AR30" s="24" t="str">
        <f t="shared" si="1"/>
        <v/>
      </c>
      <c r="AS30" s="24" t="str">
        <f t="shared" si="2"/>
        <v/>
      </c>
      <c r="AT30" s="24" t="str">
        <f t="shared" si="3"/>
        <v/>
      </c>
      <c r="AU30" s="24" t="str">
        <f t="shared" si="4"/>
        <v/>
      </c>
      <c r="AV30" s="24" t="str">
        <f t="shared" si="5"/>
        <v/>
      </c>
      <c r="AW30" s="24" t="str">
        <f t="shared" si="6"/>
        <v/>
      </c>
      <c r="AX30" s="24" t="str">
        <f t="shared" si="7"/>
        <v/>
      </c>
      <c r="AY30" s="24" t="str">
        <f t="shared" si="8"/>
        <v/>
      </c>
      <c r="AZ30" s="24" t="str">
        <f t="shared" si="9"/>
        <v/>
      </c>
      <c r="BA30" s="24" t="str">
        <f t="shared" si="10"/>
        <v/>
      </c>
      <c r="BB30" s="24" t="str">
        <f t="shared" si="11"/>
        <v/>
      </c>
      <c r="BC30" s="24" t="str">
        <f t="shared" si="12"/>
        <v/>
      </c>
      <c r="BD30" s="87"/>
    </row>
    <row r="31" spans="2:56" s="3" customFormat="1" ht="19.899999999999999" customHeight="1">
      <c r="B31" s="16" t="str">
        <f>IF('3 INPUT SAP DATA'!H35="","",'3 INPUT SAP DATA'!H35)</f>
        <v/>
      </c>
      <c r="C31" s="172" t="str">
        <f>IF($B31="","",'3 INPUT SAP DATA'!O35*('3 INPUT SAP DATA'!P35+'3 INPUT SAP DATA'!Q35))</f>
        <v/>
      </c>
      <c r="D31" s="172" t="str">
        <f>IF($B31="","",'3 INPUT SAP DATA'!K35*(1-Data!$B$156)*2.5)</f>
        <v/>
      </c>
      <c r="E31" s="24" t="str">
        <f>IF($B31="","",('3 INPUT SAP DATA'!L35-(('3 INPUT SAP DATA'!J35-1)*('3 INPUT SAP DATA'!K35/'3 INPUT SAP DATA'!J35)*Data!$B$157))*(1-Data!$B$156))</f>
        <v/>
      </c>
      <c r="F31" s="171" t="str">
        <f t="shared" si="13"/>
        <v/>
      </c>
      <c r="G31" s="171" t="str">
        <f>IF($B31="","",E31/D31*F31*HLOOKUP('3 INPUT SAP DATA'!M35,Data!$C$82:$E$83,2,FALSE)/(1+15/HLOOKUP('3 INPUT SAP DATA'!M35,Data!$C$82:$E$83,2,FALSE)*(0/F31)^2))</f>
        <v/>
      </c>
      <c r="H31" s="173" t="str">
        <f>IF($B31="", "", (INDEX(SAP10TableU2, MATCH('3 INPUT SAP DATA'!$C$6, Data!$C$51:$C$72, 0), MATCH(H$8, Data!$D$50:$O$50, 0)) / VLOOKUP('3 INPUT SAP DATA'!$C$6, Data!$C$50:$P$72, 13, FALSE)) * $G31)</f>
        <v/>
      </c>
      <c r="I31" s="173" t="str">
        <f>IF($B31="", "", (INDEX(SAP10TableU2, MATCH('3 INPUT SAP DATA'!$C$6, Data!$C$51:$C$72, 0), MATCH(I$8, Data!$D$50:$O$50, 0)) / VLOOKUP('3 INPUT SAP DATA'!$C$6, Data!$C$50:$P$72, 13, FALSE)) * $G31)</f>
        <v/>
      </c>
      <c r="J31" s="173" t="str">
        <f>IF($B31="", "", (INDEX(SAP10TableU2, MATCH('3 INPUT SAP DATA'!$C$6, Data!$C$51:$C$72, 0), MATCH(J$8, Data!$D$50:$O$50, 0)) / VLOOKUP('3 INPUT SAP DATA'!$C$6, Data!$C$50:$P$72, 13, FALSE)) * $G31)</f>
        <v/>
      </c>
      <c r="K31" s="173" t="str">
        <f>IF($B31="", "", (INDEX(SAP10TableU2, MATCH('3 INPUT SAP DATA'!$C$6, Data!$C$51:$C$72, 0), MATCH(K$8, Data!$D$50:$O$50, 0)) / VLOOKUP('3 INPUT SAP DATA'!$C$6, Data!$C$50:$P$72, 13, FALSE)) * $G31)</f>
        <v/>
      </c>
      <c r="L31" s="173" t="str">
        <f>IF($B31="", "", (INDEX(SAP10TableU2, MATCH('3 INPUT SAP DATA'!$C$6, Data!$C$51:$C$72, 0), MATCH(L$8, Data!$D$50:$O$50, 0)) / VLOOKUP('3 INPUT SAP DATA'!$C$6, Data!$C$50:$P$72, 13, FALSE)) * $G31)</f>
        <v/>
      </c>
      <c r="M31" s="173" t="str">
        <f>IF($B31="", "", (INDEX(SAP10TableU2, MATCH('3 INPUT SAP DATA'!$C$6, Data!$C$51:$C$72, 0), MATCH(M$8, Data!$D$50:$O$50, 0)) / VLOOKUP('3 INPUT SAP DATA'!$C$6, Data!$C$50:$P$72, 13, FALSE)) * $G31)</f>
        <v/>
      </c>
      <c r="N31" s="173" t="str">
        <f>IF($B31="", "", (INDEX(SAP10TableU2, MATCH('3 INPUT SAP DATA'!$C$6, Data!$C$51:$C$72, 0), MATCH(N$8, Data!$D$50:$O$50, 0)) / VLOOKUP('3 INPUT SAP DATA'!$C$6, Data!$C$50:$P$72, 13, FALSE)) * $G31)</f>
        <v/>
      </c>
      <c r="O31" s="173" t="str">
        <f>IF($B31="", "", (INDEX(SAP10TableU2, MATCH('3 INPUT SAP DATA'!$C$6, Data!$C$51:$C$72, 0), MATCH(O$8, Data!$D$50:$O$50, 0)) / VLOOKUP('3 INPUT SAP DATA'!$C$6, Data!$C$50:$P$72, 13, FALSE)) * $G31)</f>
        <v/>
      </c>
      <c r="P31" s="173" t="str">
        <f>IF($B31="", "", (INDEX(SAP10TableU2, MATCH('3 INPUT SAP DATA'!$C$6, Data!$C$51:$C$72, 0), MATCH(P$8, Data!$D$50:$O$50, 0)) / VLOOKUP('3 INPUT SAP DATA'!$C$6, Data!$C$50:$P$72, 13, FALSE)) * $G31)</f>
        <v/>
      </c>
      <c r="Q31" s="173" t="str">
        <f>IF($B31="", "", (INDEX(SAP10TableU2, MATCH('3 INPUT SAP DATA'!$C$6, Data!$C$51:$C$72, 0), MATCH(Q$8, Data!$D$50:$O$50, 0)) / VLOOKUP('3 INPUT SAP DATA'!$C$6, Data!$C$50:$P$72, 13, FALSE)) * $G31)</f>
        <v/>
      </c>
      <c r="R31" s="173" t="str">
        <f>IF($B31="", "", (INDEX(SAP10TableU2, MATCH('3 INPUT SAP DATA'!$C$6, Data!$C$51:$C$72, 0), MATCH(R$8, Data!$D$50:$O$50, 0)) / VLOOKUP('3 INPUT SAP DATA'!$C$6, Data!$C$50:$P$72, 13, FALSE)) * $G31)</f>
        <v/>
      </c>
      <c r="S31" s="173" t="str">
        <f>IF($B31="", "", (INDEX(SAP10TableU2, MATCH('3 INPUT SAP DATA'!$C$6, Data!$C$51:$C$72, 0), MATCH(S$8, Data!$D$50:$O$50, 0)) / VLOOKUP('3 INPUT SAP DATA'!$C$6, Data!$C$50:$P$72, 13, FALSE)) * $G31)</f>
        <v/>
      </c>
      <c r="T31" s="173" t="str">
        <f>IF($B31="","",((MAX(0.3*'3 INPUT SAP DATA'!$K35,VLOOKUP('3 INPUT SAP DATA'!$I35,Data!$C$87:$D$96,2,FALSE))*3.6)/$D31)*(1-'3 INPUT SAP DATA'!$S35))</f>
        <v/>
      </c>
      <c r="U31" s="173" t="str">
        <f>IF($B31="","",((MAX(0.3*'3 INPUT SAP DATA'!$K35,VLOOKUP('3 INPUT SAP DATA'!$I35,Data!$C$87:$D$96,2,FALSE))*3.6)/$D31)*(1-'3 INPUT SAP DATA'!$S35))</f>
        <v/>
      </c>
      <c r="V31" s="173" t="str">
        <f>IF($B31="","",((MAX(0.3*'3 INPUT SAP DATA'!$K35,VLOOKUP('3 INPUT SAP DATA'!$I35,Data!$C$87:$D$96,2,FALSE))*3.6)/$D31)*(1-'3 INPUT SAP DATA'!$S35))</f>
        <v/>
      </c>
      <c r="W31" s="173" t="str">
        <f>IF($B31="","",((MAX(0.3*'3 INPUT SAP DATA'!$K35,VLOOKUP('3 INPUT SAP DATA'!$I35,Data!$C$87:$D$96,2,FALSE))*3.6)/$D31)*(1-'3 INPUT SAP DATA'!$S35))</f>
        <v/>
      </c>
      <c r="X31" s="173" t="str">
        <f>IF($B31="","",((MAX(0.3*'3 INPUT SAP DATA'!$K35,VLOOKUP('3 INPUT SAP DATA'!$I35,Data!$C$87:$D$96,2,FALSE))*3.6)/$D31)*(1-'3 INPUT SAP DATA'!$S35))</f>
        <v/>
      </c>
      <c r="Y31" s="173" t="str">
        <f>IF($B31="","",((MAX(0.3*'3 INPUT SAP DATA'!$K35,VLOOKUP('3 INPUT SAP DATA'!$I35,Data!$C$87:$D$96,2,FALSE))*3.6)/$D31)*(1-'3 INPUT SAP DATA'!$S35))</f>
        <v/>
      </c>
      <c r="Z31" s="173" t="str">
        <f>IF($B31="","",((MAX(0.3*'3 INPUT SAP DATA'!$K35,VLOOKUP('3 INPUT SAP DATA'!$I35,Data!$C$87:$D$96,2,FALSE))*3.6)/$D31)*(1-'3 INPUT SAP DATA'!$S35))</f>
        <v/>
      </c>
      <c r="AA31" s="173" t="str">
        <f>IF($B31="","",((MAX(0.3*'3 INPUT SAP DATA'!$K35,VLOOKUP('3 INPUT SAP DATA'!$I35,Data!$C$87:$D$96,2,FALSE))*3.6)/$D31)*(1-'3 INPUT SAP DATA'!$S35))</f>
        <v/>
      </c>
      <c r="AB31" s="173" t="str">
        <f>IF($B31="","",((MAX(0.3*'3 INPUT SAP DATA'!$K35,VLOOKUP('3 INPUT SAP DATA'!$I35,Data!$C$87:$D$96,2,FALSE))*3.6)/$D31)*(1-'3 INPUT SAP DATA'!$S35))</f>
        <v/>
      </c>
      <c r="AC31" s="173" t="str">
        <f>IF($B31="","",((MAX(0.3*'3 INPUT SAP DATA'!$K35,VLOOKUP('3 INPUT SAP DATA'!$I35,Data!$C$87:$D$96,2,FALSE))*3.6)/$D31)*(1-'3 INPUT SAP DATA'!$S35))</f>
        <v/>
      </c>
      <c r="AD31" s="173" t="str">
        <f>IF($B31="","",((MAX(0.3*'3 INPUT SAP DATA'!$K35,VLOOKUP('3 INPUT SAP DATA'!$I35,Data!$C$87:$D$96,2,FALSE))*3.6)/$D31)*(1-'3 INPUT SAP DATA'!$S35))</f>
        <v/>
      </c>
      <c r="AE31" s="173" t="str">
        <f>IF($B31="","",((MAX(0.3*'3 INPUT SAP DATA'!$K35,VLOOKUP('3 INPUT SAP DATA'!$I35,Data!$C$87:$D$96,2,FALSE))*3.6)/$D31)*(1-'3 INPUT SAP DATA'!$S35))</f>
        <v/>
      </c>
      <c r="AF31" s="171" t="str">
        <f t="shared" si="14"/>
        <v/>
      </c>
      <c r="AG31" s="171" t="str">
        <f t="shared" si="15"/>
        <v/>
      </c>
      <c r="AH31" s="171" t="str">
        <f t="shared" si="16"/>
        <v/>
      </c>
      <c r="AI31" s="171" t="str">
        <f t="shared" si="17"/>
        <v/>
      </c>
      <c r="AJ31" s="171" t="str">
        <f t="shared" si="18"/>
        <v/>
      </c>
      <c r="AK31" s="171" t="str">
        <f t="shared" si="19"/>
        <v/>
      </c>
      <c r="AL31" s="171" t="str">
        <f t="shared" si="20"/>
        <v/>
      </c>
      <c r="AM31" s="171" t="str">
        <f t="shared" si="21"/>
        <v/>
      </c>
      <c r="AN31" s="171" t="str">
        <f t="shared" si="22"/>
        <v/>
      </c>
      <c r="AO31" s="171" t="str">
        <f t="shared" si="23"/>
        <v/>
      </c>
      <c r="AP31" s="171" t="str">
        <f t="shared" si="24"/>
        <v/>
      </c>
      <c r="AQ31" s="171" t="str">
        <f t="shared" si="25"/>
        <v/>
      </c>
      <c r="AR31" s="24" t="str">
        <f t="shared" si="1"/>
        <v/>
      </c>
      <c r="AS31" s="24" t="str">
        <f t="shared" si="2"/>
        <v/>
      </c>
      <c r="AT31" s="24" t="str">
        <f t="shared" si="3"/>
        <v/>
      </c>
      <c r="AU31" s="24" t="str">
        <f t="shared" si="4"/>
        <v/>
      </c>
      <c r="AV31" s="24" t="str">
        <f t="shared" si="5"/>
        <v/>
      </c>
      <c r="AW31" s="24" t="str">
        <f t="shared" si="6"/>
        <v/>
      </c>
      <c r="AX31" s="24" t="str">
        <f t="shared" si="7"/>
        <v/>
      </c>
      <c r="AY31" s="24" t="str">
        <f t="shared" si="8"/>
        <v/>
      </c>
      <c r="AZ31" s="24" t="str">
        <f t="shared" si="9"/>
        <v/>
      </c>
      <c r="BA31" s="24" t="str">
        <f t="shared" si="10"/>
        <v/>
      </c>
      <c r="BB31" s="24" t="str">
        <f t="shared" si="11"/>
        <v/>
      </c>
      <c r="BC31" s="24" t="str">
        <f t="shared" si="12"/>
        <v/>
      </c>
      <c r="BD31" s="87"/>
    </row>
    <row r="32" spans="2:56" s="3" customFormat="1" ht="19.899999999999999" customHeight="1">
      <c r="B32" s="16" t="str">
        <f>IF('3 INPUT SAP DATA'!H36="","",'3 INPUT SAP DATA'!H36)</f>
        <v/>
      </c>
      <c r="C32" s="172" t="str">
        <f>IF($B32="","",'3 INPUT SAP DATA'!O36*('3 INPUT SAP DATA'!P36+'3 INPUT SAP DATA'!Q36))</f>
        <v/>
      </c>
      <c r="D32" s="172" t="str">
        <f>IF($B32="","",'3 INPUT SAP DATA'!K36*(1-Data!$B$156)*2.5)</f>
        <v/>
      </c>
      <c r="E32" s="24" t="str">
        <f>IF($B32="","",('3 INPUT SAP DATA'!L36-(('3 INPUT SAP DATA'!J36-1)*('3 INPUT SAP DATA'!K36/'3 INPUT SAP DATA'!J36)*Data!$B$157))*(1-Data!$B$156))</f>
        <v/>
      </c>
      <c r="F32" s="171" t="str">
        <f t="shared" si="13"/>
        <v/>
      </c>
      <c r="G32" s="171" t="str">
        <f>IF($B32="","",E32/D32*F32*HLOOKUP('3 INPUT SAP DATA'!M36,Data!$C$82:$E$83,2,FALSE)/(1+15/HLOOKUP('3 INPUT SAP DATA'!M36,Data!$C$82:$E$83,2,FALSE)*(0/F32)^2))</f>
        <v/>
      </c>
      <c r="H32" s="173" t="str">
        <f>IF($B32="", "", (INDEX(SAP10TableU2, MATCH('3 INPUT SAP DATA'!$C$6, Data!$C$51:$C$72, 0), MATCH(H$8, Data!$D$50:$O$50, 0)) / VLOOKUP('3 INPUT SAP DATA'!$C$6, Data!$C$50:$P$72, 13, FALSE)) * $G32)</f>
        <v/>
      </c>
      <c r="I32" s="173" t="str">
        <f>IF($B32="", "", (INDEX(SAP10TableU2, MATCH('3 INPUT SAP DATA'!$C$6, Data!$C$51:$C$72, 0), MATCH(I$8, Data!$D$50:$O$50, 0)) / VLOOKUP('3 INPUT SAP DATA'!$C$6, Data!$C$50:$P$72, 13, FALSE)) * $G32)</f>
        <v/>
      </c>
      <c r="J32" s="173" t="str">
        <f>IF($B32="", "", (INDEX(SAP10TableU2, MATCH('3 INPUT SAP DATA'!$C$6, Data!$C$51:$C$72, 0), MATCH(J$8, Data!$D$50:$O$50, 0)) / VLOOKUP('3 INPUT SAP DATA'!$C$6, Data!$C$50:$P$72, 13, FALSE)) * $G32)</f>
        <v/>
      </c>
      <c r="K32" s="173" t="str">
        <f>IF($B32="", "", (INDEX(SAP10TableU2, MATCH('3 INPUT SAP DATA'!$C$6, Data!$C$51:$C$72, 0), MATCH(K$8, Data!$D$50:$O$50, 0)) / VLOOKUP('3 INPUT SAP DATA'!$C$6, Data!$C$50:$P$72, 13, FALSE)) * $G32)</f>
        <v/>
      </c>
      <c r="L32" s="173" t="str">
        <f>IF($B32="", "", (INDEX(SAP10TableU2, MATCH('3 INPUT SAP DATA'!$C$6, Data!$C$51:$C$72, 0), MATCH(L$8, Data!$D$50:$O$50, 0)) / VLOOKUP('3 INPUT SAP DATA'!$C$6, Data!$C$50:$P$72, 13, FALSE)) * $G32)</f>
        <v/>
      </c>
      <c r="M32" s="173" t="str">
        <f>IF($B32="", "", (INDEX(SAP10TableU2, MATCH('3 INPUT SAP DATA'!$C$6, Data!$C$51:$C$72, 0), MATCH(M$8, Data!$D$50:$O$50, 0)) / VLOOKUP('3 INPUT SAP DATA'!$C$6, Data!$C$50:$P$72, 13, FALSE)) * $G32)</f>
        <v/>
      </c>
      <c r="N32" s="173" t="str">
        <f>IF($B32="", "", (INDEX(SAP10TableU2, MATCH('3 INPUT SAP DATA'!$C$6, Data!$C$51:$C$72, 0), MATCH(N$8, Data!$D$50:$O$50, 0)) / VLOOKUP('3 INPUT SAP DATA'!$C$6, Data!$C$50:$P$72, 13, FALSE)) * $G32)</f>
        <v/>
      </c>
      <c r="O32" s="173" t="str">
        <f>IF($B32="", "", (INDEX(SAP10TableU2, MATCH('3 INPUT SAP DATA'!$C$6, Data!$C$51:$C$72, 0), MATCH(O$8, Data!$D$50:$O$50, 0)) / VLOOKUP('3 INPUT SAP DATA'!$C$6, Data!$C$50:$P$72, 13, FALSE)) * $G32)</f>
        <v/>
      </c>
      <c r="P32" s="173" t="str">
        <f>IF($B32="", "", (INDEX(SAP10TableU2, MATCH('3 INPUT SAP DATA'!$C$6, Data!$C$51:$C$72, 0), MATCH(P$8, Data!$D$50:$O$50, 0)) / VLOOKUP('3 INPUT SAP DATA'!$C$6, Data!$C$50:$P$72, 13, FALSE)) * $G32)</f>
        <v/>
      </c>
      <c r="Q32" s="173" t="str">
        <f>IF($B32="", "", (INDEX(SAP10TableU2, MATCH('3 INPUT SAP DATA'!$C$6, Data!$C$51:$C$72, 0), MATCH(Q$8, Data!$D$50:$O$50, 0)) / VLOOKUP('3 INPUT SAP DATA'!$C$6, Data!$C$50:$P$72, 13, FALSE)) * $G32)</f>
        <v/>
      </c>
      <c r="R32" s="173" t="str">
        <f>IF($B32="", "", (INDEX(SAP10TableU2, MATCH('3 INPUT SAP DATA'!$C$6, Data!$C$51:$C$72, 0), MATCH(R$8, Data!$D$50:$O$50, 0)) / VLOOKUP('3 INPUT SAP DATA'!$C$6, Data!$C$50:$P$72, 13, FALSE)) * $G32)</f>
        <v/>
      </c>
      <c r="S32" s="173" t="str">
        <f>IF($B32="", "", (INDEX(SAP10TableU2, MATCH('3 INPUT SAP DATA'!$C$6, Data!$C$51:$C$72, 0), MATCH(S$8, Data!$D$50:$O$50, 0)) / VLOOKUP('3 INPUT SAP DATA'!$C$6, Data!$C$50:$P$72, 13, FALSE)) * $G32)</f>
        <v/>
      </c>
      <c r="T32" s="173" t="str">
        <f>IF($B32="","",((MAX(0.3*'3 INPUT SAP DATA'!$K36,VLOOKUP('3 INPUT SAP DATA'!$I36,Data!$C$87:$D$96,2,FALSE))*3.6)/$D32)*(1-'3 INPUT SAP DATA'!$S36))</f>
        <v/>
      </c>
      <c r="U32" s="173" t="str">
        <f>IF($B32="","",((MAX(0.3*'3 INPUT SAP DATA'!$K36,VLOOKUP('3 INPUT SAP DATA'!$I36,Data!$C$87:$D$96,2,FALSE))*3.6)/$D32)*(1-'3 INPUT SAP DATA'!$S36))</f>
        <v/>
      </c>
      <c r="V32" s="173" t="str">
        <f>IF($B32="","",((MAX(0.3*'3 INPUT SAP DATA'!$K36,VLOOKUP('3 INPUT SAP DATA'!$I36,Data!$C$87:$D$96,2,FALSE))*3.6)/$D32)*(1-'3 INPUT SAP DATA'!$S36))</f>
        <v/>
      </c>
      <c r="W32" s="173" t="str">
        <f>IF($B32="","",((MAX(0.3*'3 INPUT SAP DATA'!$K36,VLOOKUP('3 INPUT SAP DATA'!$I36,Data!$C$87:$D$96,2,FALSE))*3.6)/$D32)*(1-'3 INPUT SAP DATA'!$S36))</f>
        <v/>
      </c>
      <c r="X32" s="173" t="str">
        <f>IF($B32="","",((MAX(0.3*'3 INPUT SAP DATA'!$K36,VLOOKUP('3 INPUT SAP DATA'!$I36,Data!$C$87:$D$96,2,FALSE))*3.6)/$D32)*(1-'3 INPUT SAP DATA'!$S36))</f>
        <v/>
      </c>
      <c r="Y32" s="173" t="str">
        <f>IF($B32="","",((MAX(0.3*'3 INPUT SAP DATA'!$K36,VLOOKUP('3 INPUT SAP DATA'!$I36,Data!$C$87:$D$96,2,FALSE))*3.6)/$D32)*(1-'3 INPUT SAP DATA'!$S36))</f>
        <v/>
      </c>
      <c r="Z32" s="173" t="str">
        <f>IF($B32="","",((MAX(0.3*'3 INPUT SAP DATA'!$K36,VLOOKUP('3 INPUT SAP DATA'!$I36,Data!$C$87:$D$96,2,FALSE))*3.6)/$D32)*(1-'3 INPUT SAP DATA'!$S36))</f>
        <v/>
      </c>
      <c r="AA32" s="173" t="str">
        <f>IF($B32="","",((MAX(0.3*'3 INPUT SAP DATA'!$K36,VLOOKUP('3 INPUT SAP DATA'!$I36,Data!$C$87:$D$96,2,FALSE))*3.6)/$D32)*(1-'3 INPUT SAP DATA'!$S36))</f>
        <v/>
      </c>
      <c r="AB32" s="173" t="str">
        <f>IF($B32="","",((MAX(0.3*'3 INPUT SAP DATA'!$K36,VLOOKUP('3 INPUT SAP DATA'!$I36,Data!$C$87:$D$96,2,FALSE))*3.6)/$D32)*(1-'3 INPUT SAP DATA'!$S36))</f>
        <v/>
      </c>
      <c r="AC32" s="173" t="str">
        <f>IF($B32="","",((MAX(0.3*'3 INPUT SAP DATA'!$K36,VLOOKUP('3 INPUT SAP DATA'!$I36,Data!$C$87:$D$96,2,FALSE))*3.6)/$D32)*(1-'3 INPUT SAP DATA'!$S36))</f>
        <v/>
      </c>
      <c r="AD32" s="173" t="str">
        <f>IF($B32="","",((MAX(0.3*'3 INPUT SAP DATA'!$K36,VLOOKUP('3 INPUT SAP DATA'!$I36,Data!$C$87:$D$96,2,FALSE))*3.6)/$D32)*(1-'3 INPUT SAP DATA'!$S36))</f>
        <v/>
      </c>
      <c r="AE32" s="173" t="str">
        <f>IF($B32="","",((MAX(0.3*'3 INPUT SAP DATA'!$K36,VLOOKUP('3 INPUT SAP DATA'!$I36,Data!$C$87:$D$96,2,FALSE))*3.6)/$D32)*(1-'3 INPUT SAP DATA'!$S36))</f>
        <v/>
      </c>
      <c r="AF32" s="171" t="str">
        <f t="shared" si="14"/>
        <v/>
      </c>
      <c r="AG32" s="171" t="str">
        <f t="shared" si="15"/>
        <v/>
      </c>
      <c r="AH32" s="171" t="str">
        <f t="shared" si="16"/>
        <v/>
      </c>
      <c r="AI32" s="171" t="str">
        <f t="shared" si="17"/>
        <v/>
      </c>
      <c r="AJ32" s="171" t="str">
        <f t="shared" si="18"/>
        <v/>
      </c>
      <c r="AK32" s="171" t="str">
        <f t="shared" si="19"/>
        <v/>
      </c>
      <c r="AL32" s="171" t="str">
        <f t="shared" si="20"/>
        <v/>
      </c>
      <c r="AM32" s="171" t="str">
        <f t="shared" si="21"/>
        <v/>
      </c>
      <c r="AN32" s="171" t="str">
        <f t="shared" si="22"/>
        <v/>
      </c>
      <c r="AO32" s="171" t="str">
        <f t="shared" si="23"/>
        <v/>
      </c>
      <c r="AP32" s="171" t="str">
        <f t="shared" si="24"/>
        <v/>
      </c>
      <c r="AQ32" s="171" t="str">
        <f t="shared" si="25"/>
        <v/>
      </c>
      <c r="AR32" s="24" t="str">
        <f t="shared" si="1"/>
        <v/>
      </c>
      <c r="AS32" s="24" t="str">
        <f t="shared" si="2"/>
        <v/>
      </c>
      <c r="AT32" s="24" t="str">
        <f t="shared" si="3"/>
        <v/>
      </c>
      <c r="AU32" s="24" t="str">
        <f t="shared" si="4"/>
        <v/>
      </c>
      <c r="AV32" s="24" t="str">
        <f t="shared" si="5"/>
        <v/>
      </c>
      <c r="AW32" s="24" t="str">
        <f t="shared" si="6"/>
        <v/>
      </c>
      <c r="AX32" s="24" t="str">
        <f t="shared" si="7"/>
        <v/>
      </c>
      <c r="AY32" s="24" t="str">
        <f t="shared" si="8"/>
        <v/>
      </c>
      <c r="AZ32" s="24" t="str">
        <f t="shared" si="9"/>
        <v/>
      </c>
      <c r="BA32" s="24" t="str">
        <f t="shared" si="10"/>
        <v/>
      </c>
      <c r="BB32" s="24" t="str">
        <f t="shared" si="11"/>
        <v/>
      </c>
      <c r="BC32" s="24" t="str">
        <f t="shared" si="12"/>
        <v/>
      </c>
      <c r="BD32" s="87"/>
    </row>
    <row r="33" spans="2:56" s="3" customFormat="1" ht="19.899999999999999" customHeight="1">
      <c r="B33" s="16" t="str">
        <f>IF('3 INPUT SAP DATA'!H37="","",'3 INPUT SAP DATA'!H37)</f>
        <v/>
      </c>
      <c r="C33" s="172" t="str">
        <f>IF($B33="","",'3 INPUT SAP DATA'!O37*('3 INPUT SAP DATA'!P37+'3 INPUT SAP DATA'!Q37))</f>
        <v/>
      </c>
      <c r="D33" s="172" t="str">
        <f>IF($B33="","",'3 INPUT SAP DATA'!K37*(1-Data!$B$156)*2.5)</f>
        <v/>
      </c>
      <c r="E33" s="24" t="str">
        <f>IF($B33="","",('3 INPUT SAP DATA'!L37-(('3 INPUT SAP DATA'!J37-1)*('3 INPUT SAP DATA'!K37/'3 INPUT SAP DATA'!J37)*Data!$B$157))*(1-Data!$B$156))</f>
        <v/>
      </c>
      <c r="F33" s="171" t="str">
        <f t="shared" si="13"/>
        <v/>
      </c>
      <c r="G33" s="171" t="str">
        <f>IF($B33="","",E33/D33*F33*HLOOKUP('3 INPUT SAP DATA'!M37,Data!$C$82:$E$83,2,FALSE)/(1+15/HLOOKUP('3 INPUT SAP DATA'!M37,Data!$C$82:$E$83,2,FALSE)*(0/F33)^2))</f>
        <v/>
      </c>
      <c r="H33" s="173" t="str">
        <f>IF($B33="", "", (INDEX(SAP10TableU2, MATCH('3 INPUT SAP DATA'!$C$6, Data!$C$51:$C$72, 0), MATCH(H$8, Data!$D$50:$O$50, 0)) / VLOOKUP('3 INPUT SAP DATA'!$C$6, Data!$C$50:$P$72, 13, FALSE)) * $G33)</f>
        <v/>
      </c>
      <c r="I33" s="173" t="str">
        <f>IF($B33="", "", (INDEX(SAP10TableU2, MATCH('3 INPUT SAP DATA'!$C$6, Data!$C$51:$C$72, 0), MATCH(I$8, Data!$D$50:$O$50, 0)) / VLOOKUP('3 INPUT SAP DATA'!$C$6, Data!$C$50:$P$72, 13, FALSE)) * $G33)</f>
        <v/>
      </c>
      <c r="J33" s="173" t="str">
        <f>IF($B33="", "", (INDEX(SAP10TableU2, MATCH('3 INPUT SAP DATA'!$C$6, Data!$C$51:$C$72, 0), MATCH(J$8, Data!$D$50:$O$50, 0)) / VLOOKUP('3 INPUT SAP DATA'!$C$6, Data!$C$50:$P$72, 13, FALSE)) * $G33)</f>
        <v/>
      </c>
      <c r="K33" s="173" t="str">
        <f>IF($B33="", "", (INDEX(SAP10TableU2, MATCH('3 INPUT SAP DATA'!$C$6, Data!$C$51:$C$72, 0), MATCH(K$8, Data!$D$50:$O$50, 0)) / VLOOKUP('3 INPUT SAP DATA'!$C$6, Data!$C$50:$P$72, 13, FALSE)) * $G33)</f>
        <v/>
      </c>
      <c r="L33" s="173" t="str">
        <f>IF($B33="", "", (INDEX(SAP10TableU2, MATCH('3 INPUT SAP DATA'!$C$6, Data!$C$51:$C$72, 0), MATCH(L$8, Data!$D$50:$O$50, 0)) / VLOOKUP('3 INPUT SAP DATA'!$C$6, Data!$C$50:$P$72, 13, FALSE)) * $G33)</f>
        <v/>
      </c>
      <c r="M33" s="173" t="str">
        <f>IF($B33="", "", (INDEX(SAP10TableU2, MATCH('3 INPUT SAP DATA'!$C$6, Data!$C$51:$C$72, 0), MATCH(M$8, Data!$D$50:$O$50, 0)) / VLOOKUP('3 INPUT SAP DATA'!$C$6, Data!$C$50:$P$72, 13, FALSE)) * $G33)</f>
        <v/>
      </c>
      <c r="N33" s="173" t="str">
        <f>IF($B33="", "", (INDEX(SAP10TableU2, MATCH('3 INPUT SAP DATA'!$C$6, Data!$C$51:$C$72, 0), MATCH(N$8, Data!$D$50:$O$50, 0)) / VLOOKUP('3 INPUT SAP DATA'!$C$6, Data!$C$50:$P$72, 13, FALSE)) * $G33)</f>
        <v/>
      </c>
      <c r="O33" s="173" t="str">
        <f>IF($B33="", "", (INDEX(SAP10TableU2, MATCH('3 INPUT SAP DATA'!$C$6, Data!$C$51:$C$72, 0), MATCH(O$8, Data!$D$50:$O$50, 0)) / VLOOKUP('3 INPUT SAP DATA'!$C$6, Data!$C$50:$P$72, 13, FALSE)) * $G33)</f>
        <v/>
      </c>
      <c r="P33" s="173" t="str">
        <f>IF($B33="", "", (INDEX(SAP10TableU2, MATCH('3 INPUT SAP DATA'!$C$6, Data!$C$51:$C$72, 0), MATCH(P$8, Data!$D$50:$O$50, 0)) / VLOOKUP('3 INPUT SAP DATA'!$C$6, Data!$C$50:$P$72, 13, FALSE)) * $G33)</f>
        <v/>
      </c>
      <c r="Q33" s="173" t="str">
        <f>IF($B33="", "", (INDEX(SAP10TableU2, MATCH('3 INPUT SAP DATA'!$C$6, Data!$C$51:$C$72, 0), MATCH(Q$8, Data!$D$50:$O$50, 0)) / VLOOKUP('3 INPUT SAP DATA'!$C$6, Data!$C$50:$P$72, 13, FALSE)) * $G33)</f>
        <v/>
      </c>
      <c r="R33" s="173" t="str">
        <f>IF($B33="", "", (INDEX(SAP10TableU2, MATCH('3 INPUT SAP DATA'!$C$6, Data!$C$51:$C$72, 0), MATCH(R$8, Data!$D$50:$O$50, 0)) / VLOOKUP('3 INPUT SAP DATA'!$C$6, Data!$C$50:$P$72, 13, FALSE)) * $G33)</f>
        <v/>
      </c>
      <c r="S33" s="173" t="str">
        <f>IF($B33="", "", (INDEX(SAP10TableU2, MATCH('3 INPUT SAP DATA'!$C$6, Data!$C$51:$C$72, 0), MATCH(S$8, Data!$D$50:$O$50, 0)) / VLOOKUP('3 INPUT SAP DATA'!$C$6, Data!$C$50:$P$72, 13, FALSE)) * $G33)</f>
        <v/>
      </c>
      <c r="T33" s="173" t="str">
        <f>IF($B33="","",((MAX(0.3*'3 INPUT SAP DATA'!$K37,VLOOKUP('3 INPUT SAP DATA'!$I37,Data!$C$87:$D$96,2,FALSE))*3.6)/$D33)*(1-'3 INPUT SAP DATA'!$S37))</f>
        <v/>
      </c>
      <c r="U33" s="173" t="str">
        <f>IF($B33="","",((MAX(0.3*'3 INPUT SAP DATA'!$K37,VLOOKUP('3 INPUT SAP DATA'!$I37,Data!$C$87:$D$96,2,FALSE))*3.6)/$D33)*(1-'3 INPUT SAP DATA'!$S37))</f>
        <v/>
      </c>
      <c r="V33" s="173" t="str">
        <f>IF($B33="","",((MAX(0.3*'3 INPUT SAP DATA'!$K37,VLOOKUP('3 INPUT SAP DATA'!$I37,Data!$C$87:$D$96,2,FALSE))*3.6)/$D33)*(1-'3 INPUT SAP DATA'!$S37))</f>
        <v/>
      </c>
      <c r="W33" s="173" t="str">
        <f>IF($B33="","",((MAX(0.3*'3 INPUT SAP DATA'!$K37,VLOOKUP('3 INPUT SAP DATA'!$I37,Data!$C$87:$D$96,2,FALSE))*3.6)/$D33)*(1-'3 INPUT SAP DATA'!$S37))</f>
        <v/>
      </c>
      <c r="X33" s="173" t="str">
        <f>IF($B33="","",((MAX(0.3*'3 INPUT SAP DATA'!$K37,VLOOKUP('3 INPUT SAP DATA'!$I37,Data!$C$87:$D$96,2,FALSE))*3.6)/$D33)*(1-'3 INPUT SAP DATA'!$S37))</f>
        <v/>
      </c>
      <c r="Y33" s="173" t="str">
        <f>IF($B33="","",((MAX(0.3*'3 INPUT SAP DATA'!$K37,VLOOKUP('3 INPUT SAP DATA'!$I37,Data!$C$87:$D$96,2,FALSE))*3.6)/$D33)*(1-'3 INPUT SAP DATA'!$S37))</f>
        <v/>
      </c>
      <c r="Z33" s="173" t="str">
        <f>IF($B33="","",((MAX(0.3*'3 INPUT SAP DATA'!$K37,VLOOKUP('3 INPUT SAP DATA'!$I37,Data!$C$87:$D$96,2,FALSE))*3.6)/$D33)*(1-'3 INPUT SAP DATA'!$S37))</f>
        <v/>
      </c>
      <c r="AA33" s="173" t="str">
        <f>IF($B33="","",((MAX(0.3*'3 INPUT SAP DATA'!$K37,VLOOKUP('3 INPUT SAP DATA'!$I37,Data!$C$87:$D$96,2,FALSE))*3.6)/$D33)*(1-'3 INPUT SAP DATA'!$S37))</f>
        <v/>
      </c>
      <c r="AB33" s="173" t="str">
        <f>IF($B33="","",((MAX(0.3*'3 INPUT SAP DATA'!$K37,VLOOKUP('3 INPUT SAP DATA'!$I37,Data!$C$87:$D$96,2,FALSE))*3.6)/$D33)*(1-'3 INPUT SAP DATA'!$S37))</f>
        <v/>
      </c>
      <c r="AC33" s="173" t="str">
        <f>IF($B33="","",((MAX(0.3*'3 INPUT SAP DATA'!$K37,VLOOKUP('3 INPUT SAP DATA'!$I37,Data!$C$87:$D$96,2,FALSE))*3.6)/$D33)*(1-'3 INPUT SAP DATA'!$S37))</f>
        <v/>
      </c>
      <c r="AD33" s="173" t="str">
        <f>IF($B33="","",((MAX(0.3*'3 INPUT SAP DATA'!$K37,VLOOKUP('3 INPUT SAP DATA'!$I37,Data!$C$87:$D$96,2,FALSE))*3.6)/$D33)*(1-'3 INPUT SAP DATA'!$S37))</f>
        <v/>
      </c>
      <c r="AE33" s="173" t="str">
        <f>IF($B33="","",((MAX(0.3*'3 INPUT SAP DATA'!$K37,VLOOKUP('3 INPUT SAP DATA'!$I37,Data!$C$87:$D$96,2,FALSE))*3.6)/$D33)*(1-'3 INPUT SAP DATA'!$S37))</f>
        <v/>
      </c>
      <c r="AF33" s="171" t="str">
        <f t="shared" si="14"/>
        <v/>
      </c>
      <c r="AG33" s="171" t="str">
        <f t="shared" si="15"/>
        <v/>
      </c>
      <c r="AH33" s="171" t="str">
        <f t="shared" si="16"/>
        <v/>
      </c>
      <c r="AI33" s="171" t="str">
        <f t="shared" si="17"/>
        <v/>
      </c>
      <c r="AJ33" s="171" t="str">
        <f t="shared" si="18"/>
        <v/>
      </c>
      <c r="AK33" s="171" t="str">
        <f t="shared" si="19"/>
        <v/>
      </c>
      <c r="AL33" s="171" t="str">
        <f t="shared" si="20"/>
        <v/>
      </c>
      <c r="AM33" s="171" t="str">
        <f t="shared" si="21"/>
        <v/>
      </c>
      <c r="AN33" s="171" t="str">
        <f t="shared" si="22"/>
        <v/>
      </c>
      <c r="AO33" s="171" t="str">
        <f t="shared" si="23"/>
        <v/>
      </c>
      <c r="AP33" s="171" t="str">
        <f t="shared" si="24"/>
        <v/>
      </c>
      <c r="AQ33" s="171" t="str">
        <f t="shared" si="25"/>
        <v/>
      </c>
      <c r="AR33" s="24" t="str">
        <f t="shared" si="1"/>
        <v/>
      </c>
      <c r="AS33" s="24" t="str">
        <f t="shared" si="2"/>
        <v/>
      </c>
      <c r="AT33" s="24" t="str">
        <f t="shared" si="3"/>
        <v/>
      </c>
      <c r="AU33" s="24" t="str">
        <f t="shared" si="4"/>
        <v/>
      </c>
      <c r="AV33" s="24" t="str">
        <f t="shared" si="5"/>
        <v/>
      </c>
      <c r="AW33" s="24" t="str">
        <f t="shared" si="6"/>
        <v/>
      </c>
      <c r="AX33" s="24" t="str">
        <f t="shared" si="7"/>
        <v/>
      </c>
      <c r="AY33" s="24" t="str">
        <f t="shared" si="8"/>
        <v/>
      </c>
      <c r="AZ33" s="24" t="str">
        <f t="shared" si="9"/>
        <v/>
      </c>
      <c r="BA33" s="24" t="str">
        <f t="shared" si="10"/>
        <v/>
      </c>
      <c r="BB33" s="24" t="str">
        <f t="shared" si="11"/>
        <v/>
      </c>
      <c r="BC33" s="24" t="str">
        <f t="shared" si="12"/>
        <v/>
      </c>
      <c r="BD33" s="87"/>
    </row>
    <row r="34" spans="2:56" s="3" customFormat="1" ht="19.899999999999999" customHeight="1">
      <c r="B34" s="16" t="str">
        <f>IF('3 INPUT SAP DATA'!H38="","",'3 INPUT SAP DATA'!H38)</f>
        <v/>
      </c>
      <c r="C34" s="172" t="str">
        <f>IF($B34="","",'3 INPUT SAP DATA'!O38*('3 INPUT SAP DATA'!P38+'3 INPUT SAP DATA'!Q38))</f>
        <v/>
      </c>
      <c r="D34" s="172" t="str">
        <f>IF($B34="","",'3 INPUT SAP DATA'!K38*(1-Data!$B$156)*2.5)</f>
        <v/>
      </c>
      <c r="E34" s="24" t="str">
        <f>IF($B34="","",('3 INPUT SAP DATA'!L38-(('3 INPUT SAP DATA'!J38-1)*('3 INPUT SAP DATA'!K38/'3 INPUT SAP DATA'!J38)*Data!$B$157))*(1-Data!$B$156))</f>
        <v/>
      </c>
      <c r="F34" s="171" t="str">
        <f t="shared" si="13"/>
        <v/>
      </c>
      <c r="G34" s="171" t="str">
        <f>IF($B34="","",E34/D34*F34*HLOOKUP('3 INPUT SAP DATA'!M38,Data!$C$82:$E$83,2,FALSE)/(1+15/HLOOKUP('3 INPUT SAP DATA'!M38,Data!$C$82:$E$83,2,FALSE)*(0/F34)^2))</f>
        <v/>
      </c>
      <c r="H34" s="173" t="str">
        <f>IF($B34="", "", (INDEX(SAP10TableU2, MATCH('3 INPUT SAP DATA'!$C$6, Data!$C$51:$C$72, 0), MATCH(H$8, Data!$D$50:$O$50, 0)) / VLOOKUP('3 INPUT SAP DATA'!$C$6, Data!$C$50:$P$72, 13, FALSE)) * $G34)</f>
        <v/>
      </c>
      <c r="I34" s="173" t="str">
        <f>IF($B34="", "", (INDEX(SAP10TableU2, MATCH('3 INPUT SAP DATA'!$C$6, Data!$C$51:$C$72, 0), MATCH(I$8, Data!$D$50:$O$50, 0)) / VLOOKUP('3 INPUT SAP DATA'!$C$6, Data!$C$50:$P$72, 13, FALSE)) * $G34)</f>
        <v/>
      </c>
      <c r="J34" s="173" t="str">
        <f>IF($B34="", "", (INDEX(SAP10TableU2, MATCH('3 INPUT SAP DATA'!$C$6, Data!$C$51:$C$72, 0), MATCH(J$8, Data!$D$50:$O$50, 0)) / VLOOKUP('3 INPUT SAP DATA'!$C$6, Data!$C$50:$P$72, 13, FALSE)) * $G34)</f>
        <v/>
      </c>
      <c r="K34" s="173" t="str">
        <f>IF($B34="", "", (INDEX(SAP10TableU2, MATCH('3 INPUT SAP DATA'!$C$6, Data!$C$51:$C$72, 0), MATCH(K$8, Data!$D$50:$O$50, 0)) / VLOOKUP('3 INPUT SAP DATA'!$C$6, Data!$C$50:$P$72, 13, FALSE)) * $G34)</f>
        <v/>
      </c>
      <c r="L34" s="173" t="str">
        <f>IF($B34="", "", (INDEX(SAP10TableU2, MATCH('3 INPUT SAP DATA'!$C$6, Data!$C$51:$C$72, 0), MATCH(L$8, Data!$D$50:$O$50, 0)) / VLOOKUP('3 INPUT SAP DATA'!$C$6, Data!$C$50:$P$72, 13, FALSE)) * $G34)</f>
        <v/>
      </c>
      <c r="M34" s="173" t="str">
        <f>IF($B34="", "", (INDEX(SAP10TableU2, MATCH('3 INPUT SAP DATA'!$C$6, Data!$C$51:$C$72, 0), MATCH(M$8, Data!$D$50:$O$50, 0)) / VLOOKUP('3 INPUT SAP DATA'!$C$6, Data!$C$50:$P$72, 13, FALSE)) * $G34)</f>
        <v/>
      </c>
      <c r="N34" s="173" t="str">
        <f>IF($B34="", "", (INDEX(SAP10TableU2, MATCH('3 INPUT SAP DATA'!$C$6, Data!$C$51:$C$72, 0), MATCH(N$8, Data!$D$50:$O$50, 0)) / VLOOKUP('3 INPUT SAP DATA'!$C$6, Data!$C$50:$P$72, 13, FALSE)) * $G34)</f>
        <v/>
      </c>
      <c r="O34" s="173" t="str">
        <f>IF($B34="", "", (INDEX(SAP10TableU2, MATCH('3 INPUT SAP DATA'!$C$6, Data!$C$51:$C$72, 0), MATCH(O$8, Data!$D$50:$O$50, 0)) / VLOOKUP('3 INPUT SAP DATA'!$C$6, Data!$C$50:$P$72, 13, FALSE)) * $G34)</f>
        <v/>
      </c>
      <c r="P34" s="173" t="str">
        <f>IF($B34="", "", (INDEX(SAP10TableU2, MATCH('3 INPUT SAP DATA'!$C$6, Data!$C$51:$C$72, 0), MATCH(P$8, Data!$D$50:$O$50, 0)) / VLOOKUP('3 INPUT SAP DATA'!$C$6, Data!$C$50:$P$72, 13, FALSE)) * $G34)</f>
        <v/>
      </c>
      <c r="Q34" s="173" t="str">
        <f>IF($B34="", "", (INDEX(SAP10TableU2, MATCH('3 INPUT SAP DATA'!$C$6, Data!$C$51:$C$72, 0), MATCH(Q$8, Data!$D$50:$O$50, 0)) / VLOOKUP('3 INPUT SAP DATA'!$C$6, Data!$C$50:$P$72, 13, FALSE)) * $G34)</f>
        <v/>
      </c>
      <c r="R34" s="173" t="str">
        <f>IF($B34="", "", (INDEX(SAP10TableU2, MATCH('3 INPUT SAP DATA'!$C$6, Data!$C$51:$C$72, 0), MATCH(R$8, Data!$D$50:$O$50, 0)) / VLOOKUP('3 INPUT SAP DATA'!$C$6, Data!$C$50:$P$72, 13, FALSE)) * $G34)</f>
        <v/>
      </c>
      <c r="S34" s="173" t="str">
        <f>IF($B34="", "", (INDEX(SAP10TableU2, MATCH('3 INPUT SAP DATA'!$C$6, Data!$C$51:$C$72, 0), MATCH(S$8, Data!$D$50:$O$50, 0)) / VLOOKUP('3 INPUT SAP DATA'!$C$6, Data!$C$50:$P$72, 13, FALSE)) * $G34)</f>
        <v/>
      </c>
      <c r="T34" s="173" t="str">
        <f>IF($B34="","",((MAX(0.3*'3 INPUT SAP DATA'!$K38,VLOOKUP('3 INPUT SAP DATA'!$I38,Data!$C$87:$D$96,2,FALSE))*3.6)/$D34)*(1-'3 INPUT SAP DATA'!$S38))</f>
        <v/>
      </c>
      <c r="U34" s="173" t="str">
        <f>IF($B34="","",((MAX(0.3*'3 INPUT SAP DATA'!$K38,VLOOKUP('3 INPUT SAP DATA'!$I38,Data!$C$87:$D$96,2,FALSE))*3.6)/$D34)*(1-'3 INPUT SAP DATA'!$S38))</f>
        <v/>
      </c>
      <c r="V34" s="173" t="str">
        <f>IF($B34="","",((MAX(0.3*'3 INPUT SAP DATA'!$K38,VLOOKUP('3 INPUT SAP DATA'!$I38,Data!$C$87:$D$96,2,FALSE))*3.6)/$D34)*(1-'3 INPUT SAP DATA'!$S38))</f>
        <v/>
      </c>
      <c r="W34" s="173" t="str">
        <f>IF($B34="","",((MAX(0.3*'3 INPUT SAP DATA'!$K38,VLOOKUP('3 INPUT SAP DATA'!$I38,Data!$C$87:$D$96,2,FALSE))*3.6)/$D34)*(1-'3 INPUT SAP DATA'!$S38))</f>
        <v/>
      </c>
      <c r="X34" s="173" t="str">
        <f>IF($B34="","",((MAX(0.3*'3 INPUT SAP DATA'!$K38,VLOOKUP('3 INPUT SAP DATA'!$I38,Data!$C$87:$D$96,2,FALSE))*3.6)/$D34)*(1-'3 INPUT SAP DATA'!$S38))</f>
        <v/>
      </c>
      <c r="Y34" s="173" t="str">
        <f>IF($B34="","",((MAX(0.3*'3 INPUT SAP DATA'!$K38,VLOOKUP('3 INPUT SAP DATA'!$I38,Data!$C$87:$D$96,2,FALSE))*3.6)/$D34)*(1-'3 INPUT SAP DATA'!$S38))</f>
        <v/>
      </c>
      <c r="Z34" s="173" t="str">
        <f>IF($B34="","",((MAX(0.3*'3 INPUT SAP DATA'!$K38,VLOOKUP('3 INPUT SAP DATA'!$I38,Data!$C$87:$D$96,2,FALSE))*3.6)/$D34)*(1-'3 INPUT SAP DATA'!$S38))</f>
        <v/>
      </c>
      <c r="AA34" s="173" t="str">
        <f>IF($B34="","",((MAX(0.3*'3 INPUT SAP DATA'!$K38,VLOOKUP('3 INPUT SAP DATA'!$I38,Data!$C$87:$D$96,2,FALSE))*3.6)/$D34)*(1-'3 INPUT SAP DATA'!$S38))</f>
        <v/>
      </c>
      <c r="AB34" s="173" t="str">
        <f>IF($B34="","",((MAX(0.3*'3 INPUT SAP DATA'!$K38,VLOOKUP('3 INPUT SAP DATA'!$I38,Data!$C$87:$D$96,2,FALSE))*3.6)/$D34)*(1-'3 INPUT SAP DATA'!$S38))</f>
        <v/>
      </c>
      <c r="AC34" s="173" t="str">
        <f>IF($B34="","",((MAX(0.3*'3 INPUT SAP DATA'!$K38,VLOOKUP('3 INPUT SAP DATA'!$I38,Data!$C$87:$D$96,2,FALSE))*3.6)/$D34)*(1-'3 INPUT SAP DATA'!$S38))</f>
        <v/>
      </c>
      <c r="AD34" s="173" t="str">
        <f>IF($B34="","",((MAX(0.3*'3 INPUT SAP DATA'!$K38,VLOOKUP('3 INPUT SAP DATA'!$I38,Data!$C$87:$D$96,2,FALSE))*3.6)/$D34)*(1-'3 INPUT SAP DATA'!$S38))</f>
        <v/>
      </c>
      <c r="AE34" s="173" t="str">
        <f>IF($B34="","",((MAX(0.3*'3 INPUT SAP DATA'!$K38,VLOOKUP('3 INPUT SAP DATA'!$I38,Data!$C$87:$D$96,2,FALSE))*3.6)/$D34)*(1-'3 INPUT SAP DATA'!$S38))</f>
        <v/>
      </c>
      <c r="AF34" s="171" t="str">
        <f t="shared" si="14"/>
        <v/>
      </c>
      <c r="AG34" s="171" t="str">
        <f t="shared" si="15"/>
        <v/>
      </c>
      <c r="AH34" s="171" t="str">
        <f t="shared" si="16"/>
        <v/>
      </c>
      <c r="AI34" s="171" t="str">
        <f t="shared" si="17"/>
        <v/>
      </c>
      <c r="AJ34" s="171" t="str">
        <f t="shared" si="18"/>
        <v/>
      </c>
      <c r="AK34" s="171" t="str">
        <f t="shared" si="19"/>
        <v/>
      </c>
      <c r="AL34" s="171" t="str">
        <f t="shared" si="20"/>
        <v/>
      </c>
      <c r="AM34" s="171" t="str">
        <f t="shared" si="21"/>
        <v/>
      </c>
      <c r="AN34" s="171" t="str">
        <f t="shared" si="22"/>
        <v/>
      </c>
      <c r="AO34" s="171" t="str">
        <f t="shared" si="23"/>
        <v/>
      </c>
      <c r="AP34" s="171" t="str">
        <f t="shared" si="24"/>
        <v/>
      </c>
      <c r="AQ34" s="171" t="str">
        <f t="shared" si="25"/>
        <v/>
      </c>
      <c r="AR34" s="24" t="str">
        <f t="shared" si="1"/>
        <v/>
      </c>
      <c r="AS34" s="24" t="str">
        <f t="shared" si="2"/>
        <v/>
      </c>
      <c r="AT34" s="24" t="str">
        <f t="shared" si="3"/>
        <v/>
      </c>
      <c r="AU34" s="24" t="str">
        <f t="shared" si="4"/>
        <v/>
      </c>
      <c r="AV34" s="24" t="str">
        <f t="shared" si="5"/>
        <v/>
      </c>
      <c r="AW34" s="24" t="str">
        <f t="shared" si="6"/>
        <v/>
      </c>
      <c r="AX34" s="24" t="str">
        <f t="shared" si="7"/>
        <v/>
      </c>
      <c r="AY34" s="24" t="str">
        <f t="shared" si="8"/>
        <v/>
      </c>
      <c r="AZ34" s="24" t="str">
        <f t="shared" si="9"/>
        <v/>
      </c>
      <c r="BA34" s="24" t="str">
        <f t="shared" si="10"/>
        <v/>
      </c>
      <c r="BB34" s="24" t="str">
        <f t="shared" si="11"/>
        <v/>
      </c>
      <c r="BC34" s="24" t="str">
        <f t="shared" si="12"/>
        <v/>
      </c>
      <c r="BD34" s="87"/>
    </row>
    <row r="35" spans="2:56" s="3" customFormat="1" ht="19.899999999999999" customHeight="1">
      <c r="B35" s="16" t="str">
        <f>IF('3 INPUT SAP DATA'!H39="","",'3 INPUT SAP DATA'!H39)</f>
        <v/>
      </c>
      <c r="C35" s="172" t="str">
        <f>IF($B35="","",'3 INPUT SAP DATA'!O39*('3 INPUT SAP DATA'!P39+'3 INPUT SAP DATA'!Q39))</f>
        <v/>
      </c>
      <c r="D35" s="172" t="str">
        <f>IF($B35="","",'3 INPUT SAP DATA'!K39*(1-Data!$B$156)*2.5)</f>
        <v/>
      </c>
      <c r="E35" s="24" t="str">
        <f>IF($B35="","",('3 INPUT SAP DATA'!L39-(('3 INPUT SAP DATA'!J39-1)*('3 INPUT SAP DATA'!K39/'3 INPUT SAP DATA'!J39)*Data!$B$157))*(1-Data!$B$156))</f>
        <v/>
      </c>
      <c r="F35" s="171" t="str">
        <f t="shared" si="13"/>
        <v/>
      </c>
      <c r="G35" s="171" t="str">
        <f>IF($B35="","",E35/D35*F35*HLOOKUP('3 INPUT SAP DATA'!M39,Data!$C$82:$E$83,2,FALSE)/(1+15/HLOOKUP('3 INPUT SAP DATA'!M39,Data!$C$82:$E$83,2,FALSE)*(0/F35)^2))</f>
        <v/>
      </c>
      <c r="H35" s="173" t="str">
        <f>IF($B35="", "", (INDEX(SAP10TableU2, MATCH('3 INPUT SAP DATA'!$C$6, Data!$C$51:$C$72, 0), MATCH(H$8, Data!$D$50:$O$50, 0)) / VLOOKUP('3 INPUT SAP DATA'!$C$6, Data!$C$50:$P$72, 13, FALSE)) * $G35)</f>
        <v/>
      </c>
      <c r="I35" s="173" t="str">
        <f>IF($B35="", "", (INDEX(SAP10TableU2, MATCH('3 INPUT SAP DATA'!$C$6, Data!$C$51:$C$72, 0), MATCH(I$8, Data!$D$50:$O$50, 0)) / VLOOKUP('3 INPUT SAP DATA'!$C$6, Data!$C$50:$P$72, 13, FALSE)) * $G35)</f>
        <v/>
      </c>
      <c r="J35" s="173" t="str">
        <f>IF($B35="", "", (INDEX(SAP10TableU2, MATCH('3 INPUT SAP DATA'!$C$6, Data!$C$51:$C$72, 0), MATCH(J$8, Data!$D$50:$O$50, 0)) / VLOOKUP('3 INPUT SAP DATA'!$C$6, Data!$C$50:$P$72, 13, FALSE)) * $G35)</f>
        <v/>
      </c>
      <c r="K35" s="173" t="str">
        <f>IF($B35="", "", (INDEX(SAP10TableU2, MATCH('3 INPUT SAP DATA'!$C$6, Data!$C$51:$C$72, 0), MATCH(K$8, Data!$D$50:$O$50, 0)) / VLOOKUP('3 INPUT SAP DATA'!$C$6, Data!$C$50:$P$72, 13, FALSE)) * $G35)</f>
        <v/>
      </c>
      <c r="L35" s="173" t="str">
        <f>IF($B35="", "", (INDEX(SAP10TableU2, MATCH('3 INPUT SAP DATA'!$C$6, Data!$C$51:$C$72, 0), MATCH(L$8, Data!$D$50:$O$50, 0)) / VLOOKUP('3 INPUT SAP DATA'!$C$6, Data!$C$50:$P$72, 13, FALSE)) * $G35)</f>
        <v/>
      </c>
      <c r="M35" s="173" t="str">
        <f>IF($B35="", "", (INDEX(SAP10TableU2, MATCH('3 INPUT SAP DATA'!$C$6, Data!$C$51:$C$72, 0), MATCH(M$8, Data!$D$50:$O$50, 0)) / VLOOKUP('3 INPUT SAP DATA'!$C$6, Data!$C$50:$P$72, 13, FALSE)) * $G35)</f>
        <v/>
      </c>
      <c r="N35" s="173" t="str">
        <f>IF($B35="", "", (INDEX(SAP10TableU2, MATCH('3 INPUT SAP DATA'!$C$6, Data!$C$51:$C$72, 0), MATCH(N$8, Data!$D$50:$O$50, 0)) / VLOOKUP('3 INPUT SAP DATA'!$C$6, Data!$C$50:$P$72, 13, FALSE)) * $G35)</f>
        <v/>
      </c>
      <c r="O35" s="173" t="str">
        <f>IF($B35="", "", (INDEX(SAP10TableU2, MATCH('3 INPUT SAP DATA'!$C$6, Data!$C$51:$C$72, 0), MATCH(O$8, Data!$D$50:$O$50, 0)) / VLOOKUP('3 INPUT SAP DATA'!$C$6, Data!$C$50:$P$72, 13, FALSE)) * $G35)</f>
        <v/>
      </c>
      <c r="P35" s="173" t="str">
        <f>IF($B35="", "", (INDEX(SAP10TableU2, MATCH('3 INPUT SAP DATA'!$C$6, Data!$C$51:$C$72, 0), MATCH(P$8, Data!$D$50:$O$50, 0)) / VLOOKUP('3 INPUT SAP DATA'!$C$6, Data!$C$50:$P$72, 13, FALSE)) * $G35)</f>
        <v/>
      </c>
      <c r="Q35" s="173" t="str">
        <f>IF($B35="", "", (INDEX(SAP10TableU2, MATCH('3 INPUT SAP DATA'!$C$6, Data!$C$51:$C$72, 0), MATCH(Q$8, Data!$D$50:$O$50, 0)) / VLOOKUP('3 INPUT SAP DATA'!$C$6, Data!$C$50:$P$72, 13, FALSE)) * $G35)</f>
        <v/>
      </c>
      <c r="R35" s="173" t="str">
        <f>IF($B35="", "", (INDEX(SAP10TableU2, MATCH('3 INPUT SAP DATA'!$C$6, Data!$C$51:$C$72, 0), MATCH(R$8, Data!$D$50:$O$50, 0)) / VLOOKUP('3 INPUT SAP DATA'!$C$6, Data!$C$50:$P$72, 13, FALSE)) * $G35)</f>
        <v/>
      </c>
      <c r="S35" s="173" t="str">
        <f>IF($B35="", "", (INDEX(SAP10TableU2, MATCH('3 INPUT SAP DATA'!$C$6, Data!$C$51:$C$72, 0), MATCH(S$8, Data!$D$50:$O$50, 0)) / VLOOKUP('3 INPUT SAP DATA'!$C$6, Data!$C$50:$P$72, 13, FALSE)) * $G35)</f>
        <v/>
      </c>
      <c r="T35" s="173" t="str">
        <f>IF($B35="","",((MAX(0.3*'3 INPUT SAP DATA'!$K39,VLOOKUP('3 INPUT SAP DATA'!$I39,Data!$C$87:$D$96,2,FALSE))*3.6)/$D35)*(1-'3 INPUT SAP DATA'!$S39))</f>
        <v/>
      </c>
      <c r="U35" s="173" t="str">
        <f>IF($B35="","",((MAX(0.3*'3 INPUT SAP DATA'!$K39,VLOOKUP('3 INPUT SAP DATA'!$I39,Data!$C$87:$D$96,2,FALSE))*3.6)/$D35)*(1-'3 INPUT SAP DATA'!$S39))</f>
        <v/>
      </c>
      <c r="V35" s="173" t="str">
        <f>IF($B35="","",((MAX(0.3*'3 INPUT SAP DATA'!$K39,VLOOKUP('3 INPUT SAP DATA'!$I39,Data!$C$87:$D$96,2,FALSE))*3.6)/$D35)*(1-'3 INPUT SAP DATA'!$S39))</f>
        <v/>
      </c>
      <c r="W35" s="173" t="str">
        <f>IF($B35="","",((MAX(0.3*'3 INPUT SAP DATA'!$K39,VLOOKUP('3 INPUT SAP DATA'!$I39,Data!$C$87:$D$96,2,FALSE))*3.6)/$D35)*(1-'3 INPUT SAP DATA'!$S39))</f>
        <v/>
      </c>
      <c r="X35" s="173" t="str">
        <f>IF($B35="","",((MAX(0.3*'3 INPUT SAP DATA'!$K39,VLOOKUP('3 INPUT SAP DATA'!$I39,Data!$C$87:$D$96,2,FALSE))*3.6)/$D35)*(1-'3 INPUT SAP DATA'!$S39))</f>
        <v/>
      </c>
      <c r="Y35" s="173" t="str">
        <f>IF($B35="","",((MAX(0.3*'3 INPUT SAP DATA'!$K39,VLOOKUP('3 INPUT SAP DATA'!$I39,Data!$C$87:$D$96,2,FALSE))*3.6)/$D35)*(1-'3 INPUT SAP DATA'!$S39))</f>
        <v/>
      </c>
      <c r="Z35" s="173" t="str">
        <f>IF($B35="","",((MAX(0.3*'3 INPUT SAP DATA'!$K39,VLOOKUP('3 INPUT SAP DATA'!$I39,Data!$C$87:$D$96,2,FALSE))*3.6)/$D35)*(1-'3 INPUT SAP DATA'!$S39))</f>
        <v/>
      </c>
      <c r="AA35" s="173" t="str">
        <f>IF($B35="","",((MAX(0.3*'3 INPUT SAP DATA'!$K39,VLOOKUP('3 INPUT SAP DATA'!$I39,Data!$C$87:$D$96,2,FALSE))*3.6)/$D35)*(1-'3 INPUT SAP DATA'!$S39))</f>
        <v/>
      </c>
      <c r="AB35" s="173" t="str">
        <f>IF($B35="","",((MAX(0.3*'3 INPUT SAP DATA'!$K39,VLOOKUP('3 INPUT SAP DATA'!$I39,Data!$C$87:$D$96,2,FALSE))*3.6)/$D35)*(1-'3 INPUT SAP DATA'!$S39))</f>
        <v/>
      </c>
      <c r="AC35" s="173" t="str">
        <f>IF($B35="","",((MAX(0.3*'3 INPUT SAP DATA'!$K39,VLOOKUP('3 INPUT SAP DATA'!$I39,Data!$C$87:$D$96,2,FALSE))*3.6)/$D35)*(1-'3 INPUT SAP DATA'!$S39))</f>
        <v/>
      </c>
      <c r="AD35" s="173" t="str">
        <f>IF($B35="","",((MAX(0.3*'3 INPUT SAP DATA'!$K39,VLOOKUP('3 INPUT SAP DATA'!$I39,Data!$C$87:$D$96,2,FALSE))*3.6)/$D35)*(1-'3 INPUT SAP DATA'!$S39))</f>
        <v/>
      </c>
      <c r="AE35" s="173" t="str">
        <f>IF($B35="","",((MAX(0.3*'3 INPUT SAP DATA'!$K39,VLOOKUP('3 INPUT SAP DATA'!$I39,Data!$C$87:$D$96,2,FALSE))*3.6)/$D35)*(1-'3 INPUT SAP DATA'!$S39))</f>
        <v/>
      </c>
      <c r="AF35" s="171" t="str">
        <f t="shared" si="14"/>
        <v/>
      </c>
      <c r="AG35" s="171" t="str">
        <f t="shared" si="15"/>
        <v/>
      </c>
      <c r="AH35" s="171" t="str">
        <f t="shared" si="16"/>
        <v/>
      </c>
      <c r="AI35" s="171" t="str">
        <f t="shared" si="17"/>
        <v/>
      </c>
      <c r="AJ35" s="171" t="str">
        <f t="shared" si="18"/>
        <v/>
      </c>
      <c r="AK35" s="171" t="str">
        <f t="shared" si="19"/>
        <v/>
      </c>
      <c r="AL35" s="171" t="str">
        <f t="shared" si="20"/>
        <v/>
      </c>
      <c r="AM35" s="171" t="str">
        <f t="shared" si="21"/>
        <v/>
      </c>
      <c r="AN35" s="171" t="str">
        <f t="shared" si="22"/>
        <v/>
      </c>
      <c r="AO35" s="171" t="str">
        <f t="shared" si="23"/>
        <v/>
      </c>
      <c r="AP35" s="171" t="str">
        <f t="shared" si="24"/>
        <v/>
      </c>
      <c r="AQ35" s="171" t="str">
        <f t="shared" si="25"/>
        <v/>
      </c>
      <c r="AR35" s="24" t="str">
        <f t="shared" si="1"/>
        <v/>
      </c>
      <c r="AS35" s="24" t="str">
        <f t="shared" si="2"/>
        <v/>
      </c>
      <c r="AT35" s="24" t="str">
        <f t="shared" si="3"/>
        <v/>
      </c>
      <c r="AU35" s="24" t="str">
        <f t="shared" si="4"/>
        <v/>
      </c>
      <c r="AV35" s="24" t="str">
        <f t="shared" si="5"/>
        <v/>
      </c>
      <c r="AW35" s="24" t="str">
        <f t="shared" si="6"/>
        <v/>
      </c>
      <c r="AX35" s="24" t="str">
        <f t="shared" si="7"/>
        <v/>
      </c>
      <c r="AY35" s="24" t="str">
        <f t="shared" si="8"/>
        <v/>
      </c>
      <c r="AZ35" s="24" t="str">
        <f t="shared" si="9"/>
        <v/>
      </c>
      <c r="BA35" s="24" t="str">
        <f t="shared" si="10"/>
        <v/>
      </c>
      <c r="BB35" s="24" t="str">
        <f t="shared" si="11"/>
        <v/>
      </c>
      <c r="BC35" s="24" t="str">
        <f t="shared" si="12"/>
        <v/>
      </c>
      <c r="BD35" s="87"/>
    </row>
    <row r="36" spans="2:56" s="3" customFormat="1" ht="19.899999999999999" customHeight="1">
      <c r="B36" s="16" t="str">
        <f>IF('3 INPUT SAP DATA'!H40="","",'3 INPUT SAP DATA'!H40)</f>
        <v/>
      </c>
      <c r="C36" s="172" t="str">
        <f>IF($B36="","",'3 INPUT SAP DATA'!O40*('3 INPUT SAP DATA'!P40+'3 INPUT SAP DATA'!Q40))</f>
        <v/>
      </c>
      <c r="D36" s="172" t="str">
        <f>IF($B36="","",'3 INPUT SAP DATA'!K40*(1-Data!$B$156)*2.5)</f>
        <v/>
      </c>
      <c r="E36" s="24" t="str">
        <f>IF($B36="","",('3 INPUT SAP DATA'!L40-(('3 INPUT SAP DATA'!J40-1)*('3 INPUT SAP DATA'!K40/'3 INPUT SAP DATA'!J40)*Data!$B$157))*(1-Data!$B$156))</f>
        <v/>
      </c>
      <c r="F36" s="171" t="str">
        <f t="shared" si="13"/>
        <v/>
      </c>
      <c r="G36" s="171" t="str">
        <f>IF($B36="","",E36/D36*F36*HLOOKUP('3 INPUT SAP DATA'!M40,Data!$C$82:$E$83,2,FALSE)/(1+15/HLOOKUP('3 INPUT SAP DATA'!M40,Data!$C$82:$E$83,2,FALSE)*(0/F36)^2))</f>
        <v/>
      </c>
      <c r="H36" s="173" t="str">
        <f>IF($B36="", "", (INDEX(SAP10TableU2, MATCH('3 INPUT SAP DATA'!$C$6, Data!$C$51:$C$72, 0), MATCH(H$8, Data!$D$50:$O$50, 0)) / VLOOKUP('3 INPUT SAP DATA'!$C$6, Data!$C$50:$P$72, 13, FALSE)) * $G36)</f>
        <v/>
      </c>
      <c r="I36" s="173" t="str">
        <f>IF($B36="", "", (INDEX(SAP10TableU2, MATCH('3 INPUT SAP DATA'!$C$6, Data!$C$51:$C$72, 0), MATCH(I$8, Data!$D$50:$O$50, 0)) / VLOOKUP('3 INPUT SAP DATA'!$C$6, Data!$C$50:$P$72, 13, FALSE)) * $G36)</f>
        <v/>
      </c>
      <c r="J36" s="173" t="str">
        <f>IF($B36="", "", (INDEX(SAP10TableU2, MATCH('3 INPUT SAP DATA'!$C$6, Data!$C$51:$C$72, 0), MATCH(J$8, Data!$D$50:$O$50, 0)) / VLOOKUP('3 INPUT SAP DATA'!$C$6, Data!$C$50:$P$72, 13, FALSE)) * $G36)</f>
        <v/>
      </c>
      <c r="K36" s="173" t="str">
        <f>IF($B36="", "", (INDEX(SAP10TableU2, MATCH('3 INPUT SAP DATA'!$C$6, Data!$C$51:$C$72, 0), MATCH(K$8, Data!$D$50:$O$50, 0)) / VLOOKUP('3 INPUT SAP DATA'!$C$6, Data!$C$50:$P$72, 13, FALSE)) * $G36)</f>
        <v/>
      </c>
      <c r="L36" s="173" t="str">
        <f>IF($B36="", "", (INDEX(SAP10TableU2, MATCH('3 INPUT SAP DATA'!$C$6, Data!$C$51:$C$72, 0), MATCH(L$8, Data!$D$50:$O$50, 0)) / VLOOKUP('3 INPUT SAP DATA'!$C$6, Data!$C$50:$P$72, 13, FALSE)) * $G36)</f>
        <v/>
      </c>
      <c r="M36" s="173" t="str">
        <f>IF($B36="", "", (INDEX(SAP10TableU2, MATCH('3 INPUT SAP DATA'!$C$6, Data!$C$51:$C$72, 0), MATCH(M$8, Data!$D$50:$O$50, 0)) / VLOOKUP('3 INPUT SAP DATA'!$C$6, Data!$C$50:$P$72, 13, FALSE)) * $G36)</f>
        <v/>
      </c>
      <c r="N36" s="173" t="str">
        <f>IF($B36="", "", (INDEX(SAP10TableU2, MATCH('3 INPUT SAP DATA'!$C$6, Data!$C$51:$C$72, 0), MATCH(N$8, Data!$D$50:$O$50, 0)) / VLOOKUP('3 INPUT SAP DATA'!$C$6, Data!$C$50:$P$72, 13, FALSE)) * $G36)</f>
        <v/>
      </c>
      <c r="O36" s="173" t="str">
        <f>IF($B36="", "", (INDEX(SAP10TableU2, MATCH('3 INPUT SAP DATA'!$C$6, Data!$C$51:$C$72, 0), MATCH(O$8, Data!$D$50:$O$50, 0)) / VLOOKUP('3 INPUT SAP DATA'!$C$6, Data!$C$50:$P$72, 13, FALSE)) * $G36)</f>
        <v/>
      </c>
      <c r="P36" s="173" t="str">
        <f>IF($B36="", "", (INDEX(SAP10TableU2, MATCH('3 INPUT SAP DATA'!$C$6, Data!$C$51:$C$72, 0), MATCH(P$8, Data!$D$50:$O$50, 0)) / VLOOKUP('3 INPUT SAP DATA'!$C$6, Data!$C$50:$P$72, 13, FALSE)) * $G36)</f>
        <v/>
      </c>
      <c r="Q36" s="173" t="str">
        <f>IF($B36="", "", (INDEX(SAP10TableU2, MATCH('3 INPUT SAP DATA'!$C$6, Data!$C$51:$C$72, 0), MATCH(Q$8, Data!$D$50:$O$50, 0)) / VLOOKUP('3 INPUT SAP DATA'!$C$6, Data!$C$50:$P$72, 13, FALSE)) * $G36)</f>
        <v/>
      </c>
      <c r="R36" s="173" t="str">
        <f>IF($B36="", "", (INDEX(SAP10TableU2, MATCH('3 INPUT SAP DATA'!$C$6, Data!$C$51:$C$72, 0), MATCH(R$8, Data!$D$50:$O$50, 0)) / VLOOKUP('3 INPUT SAP DATA'!$C$6, Data!$C$50:$P$72, 13, FALSE)) * $G36)</f>
        <v/>
      </c>
      <c r="S36" s="173" t="str">
        <f>IF($B36="", "", (INDEX(SAP10TableU2, MATCH('3 INPUT SAP DATA'!$C$6, Data!$C$51:$C$72, 0), MATCH(S$8, Data!$D$50:$O$50, 0)) / VLOOKUP('3 INPUT SAP DATA'!$C$6, Data!$C$50:$P$72, 13, FALSE)) * $G36)</f>
        <v/>
      </c>
      <c r="T36" s="173" t="str">
        <f>IF($B36="","",((MAX(0.3*'3 INPUT SAP DATA'!$K40,VLOOKUP('3 INPUT SAP DATA'!$I40,Data!$C$87:$D$96,2,FALSE))*3.6)/$D36)*(1-'3 INPUT SAP DATA'!$S40))</f>
        <v/>
      </c>
      <c r="U36" s="173" t="str">
        <f>IF($B36="","",((MAX(0.3*'3 INPUT SAP DATA'!$K40,VLOOKUP('3 INPUT SAP DATA'!$I40,Data!$C$87:$D$96,2,FALSE))*3.6)/$D36)*(1-'3 INPUT SAP DATA'!$S40))</f>
        <v/>
      </c>
      <c r="V36" s="173" t="str">
        <f>IF($B36="","",((MAX(0.3*'3 INPUT SAP DATA'!$K40,VLOOKUP('3 INPUT SAP DATA'!$I40,Data!$C$87:$D$96,2,FALSE))*3.6)/$D36)*(1-'3 INPUT SAP DATA'!$S40))</f>
        <v/>
      </c>
      <c r="W36" s="173" t="str">
        <f>IF($B36="","",((MAX(0.3*'3 INPUT SAP DATA'!$K40,VLOOKUP('3 INPUT SAP DATA'!$I40,Data!$C$87:$D$96,2,FALSE))*3.6)/$D36)*(1-'3 INPUT SAP DATA'!$S40))</f>
        <v/>
      </c>
      <c r="X36" s="173" t="str">
        <f>IF($B36="","",((MAX(0.3*'3 INPUT SAP DATA'!$K40,VLOOKUP('3 INPUT SAP DATA'!$I40,Data!$C$87:$D$96,2,FALSE))*3.6)/$D36)*(1-'3 INPUT SAP DATA'!$S40))</f>
        <v/>
      </c>
      <c r="Y36" s="173" t="str">
        <f>IF($B36="","",((MAX(0.3*'3 INPUT SAP DATA'!$K40,VLOOKUP('3 INPUT SAP DATA'!$I40,Data!$C$87:$D$96,2,FALSE))*3.6)/$D36)*(1-'3 INPUT SAP DATA'!$S40))</f>
        <v/>
      </c>
      <c r="Z36" s="173" t="str">
        <f>IF($B36="","",((MAX(0.3*'3 INPUT SAP DATA'!$K40,VLOOKUP('3 INPUT SAP DATA'!$I40,Data!$C$87:$D$96,2,FALSE))*3.6)/$D36)*(1-'3 INPUT SAP DATA'!$S40))</f>
        <v/>
      </c>
      <c r="AA36" s="173" t="str">
        <f>IF($B36="","",((MAX(0.3*'3 INPUT SAP DATA'!$K40,VLOOKUP('3 INPUT SAP DATA'!$I40,Data!$C$87:$D$96,2,FALSE))*3.6)/$D36)*(1-'3 INPUT SAP DATA'!$S40))</f>
        <v/>
      </c>
      <c r="AB36" s="173" t="str">
        <f>IF($B36="","",((MAX(0.3*'3 INPUT SAP DATA'!$K40,VLOOKUP('3 INPUT SAP DATA'!$I40,Data!$C$87:$D$96,2,FALSE))*3.6)/$D36)*(1-'3 INPUT SAP DATA'!$S40))</f>
        <v/>
      </c>
      <c r="AC36" s="173" t="str">
        <f>IF($B36="","",((MAX(0.3*'3 INPUT SAP DATA'!$K40,VLOOKUP('3 INPUT SAP DATA'!$I40,Data!$C$87:$D$96,2,FALSE))*3.6)/$D36)*(1-'3 INPUT SAP DATA'!$S40))</f>
        <v/>
      </c>
      <c r="AD36" s="173" t="str">
        <f>IF($B36="","",((MAX(0.3*'3 INPUT SAP DATA'!$K40,VLOOKUP('3 INPUT SAP DATA'!$I40,Data!$C$87:$D$96,2,FALSE))*3.6)/$D36)*(1-'3 INPUT SAP DATA'!$S40))</f>
        <v/>
      </c>
      <c r="AE36" s="173" t="str">
        <f>IF($B36="","",((MAX(0.3*'3 INPUT SAP DATA'!$K40,VLOOKUP('3 INPUT SAP DATA'!$I40,Data!$C$87:$D$96,2,FALSE))*3.6)/$D36)*(1-'3 INPUT SAP DATA'!$S40))</f>
        <v/>
      </c>
      <c r="AF36" s="171" t="str">
        <f>IF($B36="","",T36+H36)</f>
        <v/>
      </c>
      <c r="AG36" s="171" t="str">
        <f t="shared" si="15"/>
        <v/>
      </c>
      <c r="AH36" s="171" t="str">
        <f t="shared" si="16"/>
        <v/>
      </c>
      <c r="AI36" s="171" t="str">
        <f t="shared" si="17"/>
        <v/>
      </c>
      <c r="AJ36" s="171" t="str">
        <f t="shared" si="18"/>
        <v/>
      </c>
      <c r="AK36" s="171" t="str">
        <f t="shared" si="19"/>
        <v/>
      </c>
      <c r="AL36" s="171" t="str">
        <f t="shared" si="20"/>
        <v/>
      </c>
      <c r="AM36" s="171" t="str">
        <f t="shared" si="21"/>
        <v/>
      </c>
      <c r="AN36" s="171" t="str">
        <f t="shared" si="22"/>
        <v/>
      </c>
      <c r="AO36" s="171" t="str">
        <f t="shared" si="23"/>
        <v/>
      </c>
      <c r="AP36" s="171" t="str">
        <f t="shared" si="24"/>
        <v/>
      </c>
      <c r="AQ36" s="171" t="str">
        <f t="shared" si="25"/>
        <v/>
      </c>
      <c r="AR36" s="24" t="str">
        <f t="shared" si="1"/>
        <v/>
      </c>
      <c r="AS36" s="24" t="str">
        <f t="shared" si="2"/>
        <v/>
      </c>
      <c r="AT36" s="24" t="str">
        <f t="shared" si="3"/>
        <v/>
      </c>
      <c r="AU36" s="24" t="str">
        <f t="shared" si="4"/>
        <v/>
      </c>
      <c r="AV36" s="24" t="str">
        <f t="shared" si="5"/>
        <v/>
      </c>
      <c r="AW36" s="24" t="str">
        <f t="shared" si="6"/>
        <v/>
      </c>
      <c r="AX36" s="24" t="str">
        <f t="shared" si="7"/>
        <v/>
      </c>
      <c r="AY36" s="24" t="str">
        <f t="shared" si="8"/>
        <v/>
      </c>
      <c r="AZ36" s="24" t="str">
        <f t="shared" si="9"/>
        <v/>
      </c>
      <c r="BA36" s="24" t="str">
        <f t="shared" si="10"/>
        <v/>
      </c>
      <c r="BB36" s="24" t="str">
        <f t="shared" si="11"/>
        <v/>
      </c>
      <c r="BC36" s="24" t="str">
        <f t="shared" si="12"/>
        <v/>
      </c>
      <c r="BD36" s="87"/>
    </row>
    <row r="37" spans="2:56" s="3" customFormat="1" ht="19.899999999999999" customHeight="1">
      <c r="B37" s="16" t="str">
        <f>IF('3 INPUT SAP DATA'!H41="","",'3 INPUT SAP DATA'!H41)</f>
        <v/>
      </c>
      <c r="C37" s="172" t="str">
        <f>IF($B37="","",'3 INPUT SAP DATA'!O41*('3 INPUT SAP DATA'!P41+'3 INPUT SAP DATA'!Q41))</f>
        <v/>
      </c>
      <c r="D37" s="172" t="str">
        <f>IF($B37="","",'3 INPUT SAP DATA'!K41*(1-Data!$B$156)*2.5)</f>
        <v/>
      </c>
      <c r="E37" s="24" t="str">
        <f>IF($B37="","",('3 INPUT SAP DATA'!L41-(('3 INPUT SAP DATA'!J41-1)*('3 INPUT SAP DATA'!K41/'3 INPUT SAP DATA'!J41)*Data!$B$157))*(1-Data!$B$156))</f>
        <v/>
      </c>
      <c r="F37" s="171" t="str">
        <f t="shared" si="13"/>
        <v/>
      </c>
      <c r="G37" s="171" t="str">
        <f>IF($B37="","",E37/D37*F37*HLOOKUP('3 INPUT SAP DATA'!M41,Data!$C$82:$E$83,2,FALSE)/(1+15/HLOOKUP('3 INPUT SAP DATA'!M41,Data!$C$82:$E$83,2,FALSE)*(0/F37)^2))</f>
        <v/>
      </c>
      <c r="H37" s="173" t="str">
        <f>IF($B37="", "", (INDEX(SAP10TableU2, MATCH('3 INPUT SAP DATA'!$C$6, Data!$C$51:$C$72, 0), MATCH(H$8, Data!$D$50:$O$50, 0)) / VLOOKUP('3 INPUT SAP DATA'!$C$6, Data!$C$50:$P$72, 13, FALSE)) * $G37)</f>
        <v/>
      </c>
      <c r="I37" s="173" t="str">
        <f>IF($B37="", "", (INDEX(SAP10TableU2, MATCH('3 INPUT SAP DATA'!$C$6, Data!$C$51:$C$72, 0), MATCH(I$8, Data!$D$50:$O$50, 0)) / VLOOKUP('3 INPUT SAP DATA'!$C$6, Data!$C$50:$P$72, 13, FALSE)) * $G37)</f>
        <v/>
      </c>
      <c r="J37" s="173" t="str">
        <f>IF($B37="", "", (INDEX(SAP10TableU2, MATCH('3 INPUT SAP DATA'!$C$6, Data!$C$51:$C$72, 0), MATCH(J$8, Data!$D$50:$O$50, 0)) / VLOOKUP('3 INPUT SAP DATA'!$C$6, Data!$C$50:$P$72, 13, FALSE)) * $G37)</f>
        <v/>
      </c>
      <c r="K37" s="173" t="str">
        <f>IF($B37="", "", (INDEX(SAP10TableU2, MATCH('3 INPUT SAP DATA'!$C$6, Data!$C$51:$C$72, 0), MATCH(K$8, Data!$D$50:$O$50, 0)) / VLOOKUP('3 INPUT SAP DATA'!$C$6, Data!$C$50:$P$72, 13, FALSE)) * $G37)</f>
        <v/>
      </c>
      <c r="L37" s="173" t="str">
        <f>IF($B37="", "", (INDEX(SAP10TableU2, MATCH('3 INPUT SAP DATA'!$C$6, Data!$C$51:$C$72, 0), MATCH(L$8, Data!$D$50:$O$50, 0)) / VLOOKUP('3 INPUT SAP DATA'!$C$6, Data!$C$50:$P$72, 13, FALSE)) * $G37)</f>
        <v/>
      </c>
      <c r="M37" s="173" t="str">
        <f>IF($B37="", "", (INDEX(SAP10TableU2, MATCH('3 INPUT SAP DATA'!$C$6, Data!$C$51:$C$72, 0), MATCH(M$8, Data!$D$50:$O$50, 0)) / VLOOKUP('3 INPUT SAP DATA'!$C$6, Data!$C$50:$P$72, 13, FALSE)) * $G37)</f>
        <v/>
      </c>
      <c r="N37" s="173" t="str">
        <f>IF($B37="", "", (INDEX(SAP10TableU2, MATCH('3 INPUT SAP DATA'!$C$6, Data!$C$51:$C$72, 0), MATCH(N$8, Data!$D$50:$O$50, 0)) / VLOOKUP('3 INPUT SAP DATA'!$C$6, Data!$C$50:$P$72, 13, FALSE)) * $G37)</f>
        <v/>
      </c>
      <c r="O37" s="173" t="str">
        <f>IF($B37="", "", (INDEX(SAP10TableU2, MATCH('3 INPUT SAP DATA'!$C$6, Data!$C$51:$C$72, 0), MATCH(O$8, Data!$D$50:$O$50, 0)) / VLOOKUP('3 INPUT SAP DATA'!$C$6, Data!$C$50:$P$72, 13, FALSE)) * $G37)</f>
        <v/>
      </c>
      <c r="P37" s="173" t="str">
        <f>IF($B37="", "", (INDEX(SAP10TableU2, MATCH('3 INPUT SAP DATA'!$C$6, Data!$C$51:$C$72, 0), MATCH(P$8, Data!$D$50:$O$50, 0)) / VLOOKUP('3 INPUT SAP DATA'!$C$6, Data!$C$50:$P$72, 13, FALSE)) * $G37)</f>
        <v/>
      </c>
      <c r="Q37" s="173" t="str">
        <f>IF($B37="", "", (INDEX(SAP10TableU2, MATCH('3 INPUT SAP DATA'!$C$6, Data!$C$51:$C$72, 0), MATCH(Q$8, Data!$D$50:$O$50, 0)) / VLOOKUP('3 INPUT SAP DATA'!$C$6, Data!$C$50:$P$72, 13, FALSE)) * $G37)</f>
        <v/>
      </c>
      <c r="R37" s="173" t="str">
        <f>IF($B37="", "", (INDEX(SAP10TableU2, MATCH('3 INPUT SAP DATA'!$C$6, Data!$C$51:$C$72, 0), MATCH(R$8, Data!$D$50:$O$50, 0)) / VLOOKUP('3 INPUT SAP DATA'!$C$6, Data!$C$50:$P$72, 13, FALSE)) * $G37)</f>
        <v/>
      </c>
      <c r="S37" s="173" t="str">
        <f>IF($B37="", "", (INDEX(SAP10TableU2, MATCH('3 INPUT SAP DATA'!$C$6, Data!$C$51:$C$72, 0), MATCH(S$8, Data!$D$50:$O$50, 0)) / VLOOKUP('3 INPUT SAP DATA'!$C$6, Data!$C$50:$P$72, 13, FALSE)) * $G37)</f>
        <v/>
      </c>
      <c r="T37" s="173" t="str">
        <f>IF($B37="","",((MAX(0.3*'3 INPUT SAP DATA'!$K41,VLOOKUP('3 INPUT SAP DATA'!$I41,Data!$C$87:$D$96,2,FALSE))*3.6)/$D37)*(1-'3 INPUT SAP DATA'!$S41))</f>
        <v/>
      </c>
      <c r="U37" s="173" t="str">
        <f>IF($B37="","",((MAX(0.3*'3 INPUT SAP DATA'!$K41,VLOOKUP('3 INPUT SAP DATA'!$I41,Data!$C$87:$D$96,2,FALSE))*3.6)/$D37)*(1-'3 INPUT SAP DATA'!$S41))</f>
        <v/>
      </c>
      <c r="V37" s="173" t="str">
        <f>IF($B37="","",((MAX(0.3*'3 INPUT SAP DATA'!$K41,VLOOKUP('3 INPUT SAP DATA'!$I41,Data!$C$87:$D$96,2,FALSE))*3.6)/$D37)*(1-'3 INPUT SAP DATA'!$S41))</f>
        <v/>
      </c>
      <c r="W37" s="173" t="str">
        <f>IF($B37="","",((MAX(0.3*'3 INPUT SAP DATA'!$K41,VLOOKUP('3 INPUT SAP DATA'!$I41,Data!$C$87:$D$96,2,FALSE))*3.6)/$D37)*(1-'3 INPUT SAP DATA'!$S41))</f>
        <v/>
      </c>
      <c r="X37" s="173" t="str">
        <f>IF($B37="","",((MAX(0.3*'3 INPUT SAP DATA'!$K41,VLOOKUP('3 INPUT SAP DATA'!$I41,Data!$C$87:$D$96,2,FALSE))*3.6)/$D37)*(1-'3 INPUT SAP DATA'!$S41))</f>
        <v/>
      </c>
      <c r="Y37" s="173" t="str">
        <f>IF($B37="","",((MAX(0.3*'3 INPUT SAP DATA'!$K41,VLOOKUP('3 INPUT SAP DATA'!$I41,Data!$C$87:$D$96,2,FALSE))*3.6)/$D37)*(1-'3 INPUT SAP DATA'!$S41))</f>
        <v/>
      </c>
      <c r="Z37" s="173" t="str">
        <f>IF($B37="","",((MAX(0.3*'3 INPUT SAP DATA'!$K41,VLOOKUP('3 INPUT SAP DATA'!$I41,Data!$C$87:$D$96,2,FALSE))*3.6)/$D37)*(1-'3 INPUT SAP DATA'!$S41))</f>
        <v/>
      </c>
      <c r="AA37" s="173" t="str">
        <f>IF($B37="","",((MAX(0.3*'3 INPUT SAP DATA'!$K41,VLOOKUP('3 INPUT SAP DATA'!$I41,Data!$C$87:$D$96,2,FALSE))*3.6)/$D37)*(1-'3 INPUT SAP DATA'!$S41))</f>
        <v/>
      </c>
      <c r="AB37" s="173" t="str">
        <f>IF($B37="","",((MAX(0.3*'3 INPUT SAP DATA'!$K41,VLOOKUP('3 INPUT SAP DATA'!$I41,Data!$C$87:$D$96,2,FALSE))*3.6)/$D37)*(1-'3 INPUT SAP DATA'!$S41))</f>
        <v/>
      </c>
      <c r="AC37" s="173" t="str">
        <f>IF($B37="","",((MAX(0.3*'3 INPUT SAP DATA'!$K41,VLOOKUP('3 INPUT SAP DATA'!$I41,Data!$C$87:$D$96,2,FALSE))*3.6)/$D37)*(1-'3 INPUT SAP DATA'!$S41))</f>
        <v/>
      </c>
      <c r="AD37" s="173" t="str">
        <f>IF($B37="","",((MAX(0.3*'3 INPUT SAP DATA'!$K41,VLOOKUP('3 INPUT SAP DATA'!$I41,Data!$C$87:$D$96,2,FALSE))*3.6)/$D37)*(1-'3 INPUT SAP DATA'!$S41))</f>
        <v/>
      </c>
      <c r="AE37" s="173" t="str">
        <f>IF($B37="","",((MAX(0.3*'3 INPUT SAP DATA'!$K41,VLOOKUP('3 INPUT SAP DATA'!$I41,Data!$C$87:$D$96,2,FALSE))*3.6)/$D37)*(1-'3 INPUT SAP DATA'!$S41))</f>
        <v/>
      </c>
      <c r="AF37" s="171" t="str">
        <f t="shared" si="14"/>
        <v/>
      </c>
      <c r="AG37" s="171" t="str">
        <f t="shared" si="15"/>
        <v/>
      </c>
      <c r="AH37" s="171" t="str">
        <f t="shared" si="16"/>
        <v/>
      </c>
      <c r="AI37" s="171" t="str">
        <f t="shared" si="17"/>
        <v/>
      </c>
      <c r="AJ37" s="171" t="str">
        <f t="shared" si="18"/>
        <v/>
      </c>
      <c r="AK37" s="171" t="str">
        <f t="shared" si="19"/>
        <v/>
      </c>
      <c r="AL37" s="171" t="str">
        <f t="shared" si="20"/>
        <v/>
      </c>
      <c r="AM37" s="171" t="str">
        <f t="shared" si="21"/>
        <v/>
      </c>
      <c r="AN37" s="171" t="str">
        <f t="shared" si="22"/>
        <v/>
      </c>
      <c r="AO37" s="171" t="str">
        <f t="shared" si="23"/>
        <v/>
      </c>
      <c r="AP37" s="171" t="str">
        <f t="shared" si="24"/>
        <v/>
      </c>
      <c r="AQ37" s="171" t="str">
        <f t="shared" si="25"/>
        <v/>
      </c>
      <c r="AR37" s="24" t="str">
        <f t="shared" si="1"/>
        <v/>
      </c>
      <c r="AS37" s="24" t="str">
        <f t="shared" si="2"/>
        <v/>
      </c>
      <c r="AT37" s="24" t="str">
        <f t="shared" si="3"/>
        <v/>
      </c>
      <c r="AU37" s="24" t="str">
        <f t="shared" si="4"/>
        <v/>
      </c>
      <c r="AV37" s="24" t="str">
        <f t="shared" si="5"/>
        <v/>
      </c>
      <c r="AW37" s="24" t="str">
        <f t="shared" si="6"/>
        <v/>
      </c>
      <c r="AX37" s="24" t="str">
        <f t="shared" si="7"/>
        <v/>
      </c>
      <c r="AY37" s="24" t="str">
        <f t="shared" si="8"/>
        <v/>
      </c>
      <c r="AZ37" s="24" t="str">
        <f t="shared" si="9"/>
        <v/>
      </c>
      <c r="BA37" s="24" t="str">
        <f t="shared" si="10"/>
        <v/>
      </c>
      <c r="BB37" s="24" t="str">
        <f t="shared" si="11"/>
        <v/>
      </c>
      <c r="BC37" s="24" t="str">
        <f t="shared" si="12"/>
        <v/>
      </c>
      <c r="BD37" s="87"/>
    </row>
    <row r="38" spans="2:56" s="3" customFormat="1" ht="19.899999999999999" customHeight="1">
      <c r="B38" s="16" t="str">
        <f>IF('3 INPUT SAP DATA'!H42="","",'3 INPUT SAP DATA'!H42)</f>
        <v/>
      </c>
      <c r="C38" s="172" t="str">
        <f>IF($B38="","",'3 INPUT SAP DATA'!O42*('3 INPUT SAP DATA'!P42+'3 INPUT SAP DATA'!Q42))</f>
        <v/>
      </c>
      <c r="D38" s="172" t="str">
        <f>IF($B38="","",'3 INPUT SAP DATA'!K42*(1-Data!$B$156)*2.5)</f>
        <v/>
      </c>
      <c r="E38" s="24" t="str">
        <f>IF($B38="","",('3 INPUT SAP DATA'!L42-(('3 INPUT SAP DATA'!J42-1)*('3 INPUT SAP DATA'!K42/'3 INPUT SAP DATA'!J42)*Data!$B$157))*(1-Data!$B$156))</f>
        <v/>
      </c>
      <c r="F38" s="171" t="str">
        <f t="shared" si="13"/>
        <v/>
      </c>
      <c r="G38" s="171" t="str">
        <f>IF($B38="","",E38/D38*F38*HLOOKUP('3 INPUT SAP DATA'!M42,Data!$C$82:$E$83,2,FALSE)/(1+15/HLOOKUP('3 INPUT SAP DATA'!M42,Data!$C$82:$E$83,2,FALSE)*(0/F38)^2))</f>
        <v/>
      </c>
      <c r="H38" s="173" t="str">
        <f>IF($B38="", "", (INDEX(SAP10TableU2, MATCH('3 INPUT SAP DATA'!$C$6, Data!$C$51:$C$72, 0), MATCH(H$8, Data!$D$50:$O$50, 0)) / VLOOKUP('3 INPUT SAP DATA'!$C$6, Data!$C$50:$P$72, 13, FALSE)) * $G38)</f>
        <v/>
      </c>
      <c r="I38" s="173" t="str">
        <f>IF($B38="", "", (INDEX(SAP10TableU2, MATCH('3 INPUT SAP DATA'!$C$6, Data!$C$51:$C$72, 0), MATCH(I$8, Data!$D$50:$O$50, 0)) / VLOOKUP('3 INPUT SAP DATA'!$C$6, Data!$C$50:$P$72, 13, FALSE)) * $G38)</f>
        <v/>
      </c>
      <c r="J38" s="173" t="str">
        <f>IF($B38="", "", (INDEX(SAP10TableU2, MATCH('3 INPUT SAP DATA'!$C$6, Data!$C$51:$C$72, 0), MATCH(J$8, Data!$D$50:$O$50, 0)) / VLOOKUP('3 INPUT SAP DATA'!$C$6, Data!$C$50:$P$72, 13, FALSE)) * $G38)</f>
        <v/>
      </c>
      <c r="K38" s="173" t="str">
        <f>IF($B38="", "", (INDEX(SAP10TableU2, MATCH('3 INPUT SAP DATA'!$C$6, Data!$C$51:$C$72, 0), MATCH(K$8, Data!$D$50:$O$50, 0)) / VLOOKUP('3 INPUT SAP DATA'!$C$6, Data!$C$50:$P$72, 13, FALSE)) * $G38)</f>
        <v/>
      </c>
      <c r="L38" s="173" t="str">
        <f>IF($B38="", "", (INDEX(SAP10TableU2, MATCH('3 INPUT SAP DATA'!$C$6, Data!$C$51:$C$72, 0), MATCH(L$8, Data!$D$50:$O$50, 0)) / VLOOKUP('3 INPUT SAP DATA'!$C$6, Data!$C$50:$P$72, 13, FALSE)) * $G38)</f>
        <v/>
      </c>
      <c r="M38" s="173" t="str">
        <f>IF($B38="", "", (INDEX(SAP10TableU2, MATCH('3 INPUT SAP DATA'!$C$6, Data!$C$51:$C$72, 0), MATCH(M$8, Data!$D$50:$O$50, 0)) / VLOOKUP('3 INPUT SAP DATA'!$C$6, Data!$C$50:$P$72, 13, FALSE)) * $G38)</f>
        <v/>
      </c>
      <c r="N38" s="173" t="str">
        <f>IF($B38="", "", (INDEX(SAP10TableU2, MATCH('3 INPUT SAP DATA'!$C$6, Data!$C$51:$C$72, 0), MATCH(N$8, Data!$D$50:$O$50, 0)) / VLOOKUP('3 INPUT SAP DATA'!$C$6, Data!$C$50:$P$72, 13, FALSE)) * $G38)</f>
        <v/>
      </c>
      <c r="O38" s="173" t="str">
        <f>IF($B38="", "", (INDEX(SAP10TableU2, MATCH('3 INPUT SAP DATA'!$C$6, Data!$C$51:$C$72, 0), MATCH(O$8, Data!$D$50:$O$50, 0)) / VLOOKUP('3 INPUT SAP DATA'!$C$6, Data!$C$50:$P$72, 13, FALSE)) * $G38)</f>
        <v/>
      </c>
      <c r="P38" s="173" t="str">
        <f>IF($B38="", "", (INDEX(SAP10TableU2, MATCH('3 INPUT SAP DATA'!$C$6, Data!$C$51:$C$72, 0), MATCH(P$8, Data!$D$50:$O$50, 0)) / VLOOKUP('3 INPUT SAP DATA'!$C$6, Data!$C$50:$P$72, 13, FALSE)) * $G38)</f>
        <v/>
      </c>
      <c r="Q38" s="173" t="str">
        <f>IF($B38="", "", (INDEX(SAP10TableU2, MATCH('3 INPUT SAP DATA'!$C$6, Data!$C$51:$C$72, 0), MATCH(Q$8, Data!$D$50:$O$50, 0)) / VLOOKUP('3 INPUT SAP DATA'!$C$6, Data!$C$50:$P$72, 13, FALSE)) * $G38)</f>
        <v/>
      </c>
      <c r="R38" s="173" t="str">
        <f>IF($B38="", "", (INDEX(SAP10TableU2, MATCH('3 INPUT SAP DATA'!$C$6, Data!$C$51:$C$72, 0), MATCH(R$8, Data!$D$50:$O$50, 0)) / VLOOKUP('3 INPUT SAP DATA'!$C$6, Data!$C$50:$P$72, 13, FALSE)) * $G38)</f>
        <v/>
      </c>
      <c r="S38" s="173" t="str">
        <f>IF($B38="", "", (INDEX(SAP10TableU2, MATCH('3 INPUT SAP DATA'!$C$6, Data!$C$51:$C$72, 0), MATCH(S$8, Data!$D$50:$O$50, 0)) / VLOOKUP('3 INPUT SAP DATA'!$C$6, Data!$C$50:$P$72, 13, FALSE)) * $G38)</f>
        <v/>
      </c>
      <c r="T38" s="173" t="str">
        <f>IF($B38="","",((MAX(0.3*'3 INPUT SAP DATA'!$K42,VLOOKUP('3 INPUT SAP DATA'!$I42,Data!$C$87:$D$96,2,FALSE))*3.6)/$D38)*(1-'3 INPUT SAP DATA'!$S42))</f>
        <v/>
      </c>
      <c r="U38" s="173" t="str">
        <f>IF($B38="","",((MAX(0.3*'3 INPUT SAP DATA'!$K42,VLOOKUP('3 INPUT SAP DATA'!$I42,Data!$C$87:$D$96,2,FALSE))*3.6)/$D38)*(1-'3 INPUT SAP DATA'!$S42))</f>
        <v/>
      </c>
      <c r="V38" s="173" t="str">
        <f>IF($B38="","",((MAX(0.3*'3 INPUT SAP DATA'!$K42,VLOOKUP('3 INPUT SAP DATA'!$I42,Data!$C$87:$D$96,2,FALSE))*3.6)/$D38)*(1-'3 INPUT SAP DATA'!$S42))</f>
        <v/>
      </c>
      <c r="W38" s="173" t="str">
        <f>IF($B38="","",((MAX(0.3*'3 INPUT SAP DATA'!$K42,VLOOKUP('3 INPUT SAP DATA'!$I42,Data!$C$87:$D$96,2,FALSE))*3.6)/$D38)*(1-'3 INPUT SAP DATA'!$S42))</f>
        <v/>
      </c>
      <c r="X38" s="173" t="str">
        <f>IF($B38="","",((MAX(0.3*'3 INPUT SAP DATA'!$K42,VLOOKUP('3 INPUT SAP DATA'!$I42,Data!$C$87:$D$96,2,FALSE))*3.6)/$D38)*(1-'3 INPUT SAP DATA'!$S42))</f>
        <v/>
      </c>
      <c r="Y38" s="173" t="str">
        <f>IF($B38="","",((MAX(0.3*'3 INPUT SAP DATA'!$K42,VLOOKUP('3 INPUT SAP DATA'!$I42,Data!$C$87:$D$96,2,FALSE))*3.6)/$D38)*(1-'3 INPUT SAP DATA'!$S42))</f>
        <v/>
      </c>
      <c r="Z38" s="173" t="str">
        <f>IF($B38="","",((MAX(0.3*'3 INPUT SAP DATA'!$K42,VLOOKUP('3 INPUT SAP DATA'!$I42,Data!$C$87:$D$96,2,FALSE))*3.6)/$D38)*(1-'3 INPUT SAP DATA'!$S42))</f>
        <v/>
      </c>
      <c r="AA38" s="173" t="str">
        <f>IF($B38="","",((MAX(0.3*'3 INPUT SAP DATA'!$K42,VLOOKUP('3 INPUT SAP DATA'!$I42,Data!$C$87:$D$96,2,FALSE))*3.6)/$D38)*(1-'3 INPUT SAP DATA'!$S42))</f>
        <v/>
      </c>
      <c r="AB38" s="173" t="str">
        <f>IF($B38="","",((MAX(0.3*'3 INPUT SAP DATA'!$K42,VLOOKUP('3 INPUT SAP DATA'!$I42,Data!$C$87:$D$96,2,FALSE))*3.6)/$D38)*(1-'3 INPUT SAP DATA'!$S42))</f>
        <v/>
      </c>
      <c r="AC38" s="173" t="str">
        <f>IF($B38="","",((MAX(0.3*'3 INPUT SAP DATA'!$K42,VLOOKUP('3 INPUT SAP DATA'!$I42,Data!$C$87:$D$96,2,FALSE))*3.6)/$D38)*(1-'3 INPUT SAP DATA'!$S42))</f>
        <v/>
      </c>
      <c r="AD38" s="173" t="str">
        <f>IF($B38="","",((MAX(0.3*'3 INPUT SAP DATA'!$K42,VLOOKUP('3 INPUT SAP DATA'!$I42,Data!$C$87:$D$96,2,FALSE))*3.6)/$D38)*(1-'3 INPUT SAP DATA'!$S42))</f>
        <v/>
      </c>
      <c r="AE38" s="173" t="str">
        <f>IF($B38="","",((MAX(0.3*'3 INPUT SAP DATA'!$K42,VLOOKUP('3 INPUT SAP DATA'!$I42,Data!$C$87:$D$96,2,FALSE))*3.6)/$D38)*(1-'3 INPUT SAP DATA'!$S42))</f>
        <v/>
      </c>
      <c r="AF38" s="171" t="str">
        <f t="shared" si="14"/>
        <v/>
      </c>
      <c r="AG38" s="171" t="str">
        <f t="shared" si="15"/>
        <v/>
      </c>
      <c r="AH38" s="171" t="str">
        <f t="shared" si="16"/>
        <v/>
      </c>
      <c r="AI38" s="171" t="str">
        <f t="shared" si="17"/>
        <v/>
      </c>
      <c r="AJ38" s="171" t="str">
        <f t="shared" si="18"/>
        <v/>
      </c>
      <c r="AK38" s="171" t="str">
        <f t="shared" si="19"/>
        <v/>
      </c>
      <c r="AL38" s="171" t="str">
        <f t="shared" si="20"/>
        <v/>
      </c>
      <c r="AM38" s="171" t="str">
        <f t="shared" si="21"/>
        <v/>
      </c>
      <c r="AN38" s="171" t="str">
        <f t="shared" si="22"/>
        <v/>
      </c>
      <c r="AO38" s="171" t="str">
        <f t="shared" si="23"/>
        <v/>
      </c>
      <c r="AP38" s="171" t="str">
        <f t="shared" si="24"/>
        <v/>
      </c>
      <c r="AQ38" s="171" t="str">
        <f t="shared" si="25"/>
        <v/>
      </c>
      <c r="AR38" s="24" t="str">
        <f t="shared" si="1"/>
        <v/>
      </c>
      <c r="AS38" s="24" t="str">
        <f t="shared" si="2"/>
        <v/>
      </c>
      <c r="AT38" s="24" t="str">
        <f t="shared" si="3"/>
        <v/>
      </c>
      <c r="AU38" s="24" t="str">
        <f t="shared" si="4"/>
        <v/>
      </c>
      <c r="AV38" s="24" t="str">
        <f t="shared" si="5"/>
        <v/>
      </c>
      <c r="AW38" s="24" t="str">
        <f t="shared" si="6"/>
        <v/>
      </c>
      <c r="AX38" s="24" t="str">
        <f t="shared" si="7"/>
        <v/>
      </c>
      <c r="AY38" s="24" t="str">
        <f t="shared" si="8"/>
        <v/>
      </c>
      <c r="AZ38" s="24" t="str">
        <f t="shared" si="9"/>
        <v/>
      </c>
      <c r="BA38" s="24" t="str">
        <f t="shared" si="10"/>
        <v/>
      </c>
      <c r="BB38" s="24" t="str">
        <f t="shared" si="11"/>
        <v/>
      </c>
      <c r="BC38" s="24" t="str">
        <f t="shared" si="12"/>
        <v/>
      </c>
      <c r="BD38" s="87"/>
    </row>
    <row r="39" spans="2:56" s="3" customFormat="1" ht="19.899999999999999" customHeight="1">
      <c r="B39" s="16" t="str">
        <f>IF('3 INPUT SAP DATA'!H43="","",'3 INPUT SAP DATA'!H43)</f>
        <v/>
      </c>
      <c r="C39" s="172" t="str">
        <f>IF($B39="","",'3 INPUT SAP DATA'!O43*('3 INPUT SAP DATA'!P43+'3 INPUT SAP DATA'!Q43))</f>
        <v/>
      </c>
      <c r="D39" s="172" t="str">
        <f>IF($B39="","",'3 INPUT SAP DATA'!K43*(1-Data!$B$156)*2.5)</f>
        <v/>
      </c>
      <c r="E39" s="24" t="str">
        <f>IF($B39="","",('3 INPUT SAP DATA'!L43-(('3 INPUT SAP DATA'!J43-1)*('3 INPUT SAP DATA'!K43/'3 INPUT SAP DATA'!J43)*Data!$B$157))*(1-Data!$B$156))</f>
        <v/>
      </c>
      <c r="F39" s="171" t="str">
        <f t="shared" si="13"/>
        <v/>
      </c>
      <c r="G39" s="171" t="str">
        <f>IF($B39="","",E39/D39*F39*HLOOKUP('3 INPUT SAP DATA'!M43,Data!$C$82:$E$83,2,FALSE)/(1+15/HLOOKUP('3 INPUT SAP DATA'!M43,Data!$C$82:$E$83,2,FALSE)*(0/F39)^2))</f>
        <v/>
      </c>
      <c r="H39" s="173" t="str">
        <f>IF($B39="", "", (INDEX(SAP10TableU2, MATCH('3 INPUT SAP DATA'!$C$6, Data!$C$51:$C$72, 0), MATCH(H$8, Data!$D$50:$O$50, 0)) / VLOOKUP('3 INPUT SAP DATA'!$C$6, Data!$C$50:$P$72, 13, FALSE)) * $G39)</f>
        <v/>
      </c>
      <c r="I39" s="173" t="str">
        <f>IF($B39="", "", (INDEX(SAP10TableU2, MATCH('3 INPUT SAP DATA'!$C$6, Data!$C$51:$C$72, 0), MATCH(I$8, Data!$D$50:$O$50, 0)) / VLOOKUP('3 INPUT SAP DATA'!$C$6, Data!$C$50:$P$72, 13, FALSE)) * $G39)</f>
        <v/>
      </c>
      <c r="J39" s="173" t="str">
        <f>IF($B39="", "", (INDEX(SAP10TableU2, MATCH('3 INPUT SAP DATA'!$C$6, Data!$C$51:$C$72, 0), MATCH(J$8, Data!$D$50:$O$50, 0)) / VLOOKUP('3 INPUT SAP DATA'!$C$6, Data!$C$50:$P$72, 13, FALSE)) * $G39)</f>
        <v/>
      </c>
      <c r="K39" s="173" t="str">
        <f>IF($B39="", "", (INDEX(SAP10TableU2, MATCH('3 INPUT SAP DATA'!$C$6, Data!$C$51:$C$72, 0), MATCH(K$8, Data!$D$50:$O$50, 0)) / VLOOKUP('3 INPUT SAP DATA'!$C$6, Data!$C$50:$P$72, 13, FALSE)) * $G39)</f>
        <v/>
      </c>
      <c r="L39" s="173" t="str">
        <f>IF($B39="", "", (INDEX(SAP10TableU2, MATCH('3 INPUT SAP DATA'!$C$6, Data!$C$51:$C$72, 0), MATCH(L$8, Data!$D$50:$O$50, 0)) / VLOOKUP('3 INPUT SAP DATA'!$C$6, Data!$C$50:$P$72, 13, FALSE)) * $G39)</f>
        <v/>
      </c>
      <c r="M39" s="173" t="str">
        <f>IF($B39="", "", (INDEX(SAP10TableU2, MATCH('3 INPUT SAP DATA'!$C$6, Data!$C$51:$C$72, 0), MATCH(M$8, Data!$D$50:$O$50, 0)) / VLOOKUP('3 INPUT SAP DATA'!$C$6, Data!$C$50:$P$72, 13, FALSE)) * $G39)</f>
        <v/>
      </c>
      <c r="N39" s="173" t="str">
        <f>IF($B39="", "", (INDEX(SAP10TableU2, MATCH('3 INPUT SAP DATA'!$C$6, Data!$C$51:$C$72, 0), MATCH(N$8, Data!$D$50:$O$50, 0)) / VLOOKUP('3 INPUT SAP DATA'!$C$6, Data!$C$50:$P$72, 13, FALSE)) * $G39)</f>
        <v/>
      </c>
      <c r="O39" s="173" t="str">
        <f>IF($B39="", "", (INDEX(SAP10TableU2, MATCH('3 INPUT SAP DATA'!$C$6, Data!$C$51:$C$72, 0), MATCH(O$8, Data!$D$50:$O$50, 0)) / VLOOKUP('3 INPUT SAP DATA'!$C$6, Data!$C$50:$P$72, 13, FALSE)) * $G39)</f>
        <v/>
      </c>
      <c r="P39" s="173" t="str">
        <f>IF($B39="", "", (INDEX(SAP10TableU2, MATCH('3 INPUT SAP DATA'!$C$6, Data!$C$51:$C$72, 0), MATCH(P$8, Data!$D$50:$O$50, 0)) / VLOOKUP('3 INPUT SAP DATA'!$C$6, Data!$C$50:$P$72, 13, FALSE)) * $G39)</f>
        <v/>
      </c>
      <c r="Q39" s="173" t="str">
        <f>IF($B39="", "", (INDEX(SAP10TableU2, MATCH('3 INPUT SAP DATA'!$C$6, Data!$C$51:$C$72, 0), MATCH(Q$8, Data!$D$50:$O$50, 0)) / VLOOKUP('3 INPUT SAP DATA'!$C$6, Data!$C$50:$P$72, 13, FALSE)) * $G39)</f>
        <v/>
      </c>
      <c r="R39" s="173" t="str">
        <f>IF($B39="", "", (INDEX(SAP10TableU2, MATCH('3 INPUT SAP DATA'!$C$6, Data!$C$51:$C$72, 0), MATCH(R$8, Data!$D$50:$O$50, 0)) / VLOOKUP('3 INPUT SAP DATA'!$C$6, Data!$C$50:$P$72, 13, FALSE)) * $G39)</f>
        <v/>
      </c>
      <c r="S39" s="173" t="str">
        <f>IF($B39="", "", (INDEX(SAP10TableU2, MATCH('3 INPUT SAP DATA'!$C$6, Data!$C$51:$C$72, 0), MATCH(S$8, Data!$D$50:$O$50, 0)) / VLOOKUP('3 INPUT SAP DATA'!$C$6, Data!$C$50:$P$72, 13, FALSE)) * $G39)</f>
        <v/>
      </c>
      <c r="T39" s="173" t="str">
        <f>IF($B39="","",((MAX(0.3*'3 INPUT SAP DATA'!$K43,VLOOKUP('3 INPUT SAP DATA'!$I43,Data!$C$87:$D$96,2,FALSE))*3.6)/$D39)*(1-'3 INPUT SAP DATA'!$S43))</f>
        <v/>
      </c>
      <c r="U39" s="173" t="str">
        <f>IF($B39="","",((MAX(0.3*'3 INPUT SAP DATA'!$K43,VLOOKUP('3 INPUT SAP DATA'!$I43,Data!$C$87:$D$96,2,FALSE))*3.6)/$D39)*(1-'3 INPUT SAP DATA'!$S43))</f>
        <v/>
      </c>
      <c r="V39" s="173" t="str">
        <f>IF($B39="","",((MAX(0.3*'3 INPUT SAP DATA'!$K43,VLOOKUP('3 INPUT SAP DATA'!$I43,Data!$C$87:$D$96,2,FALSE))*3.6)/$D39)*(1-'3 INPUT SAP DATA'!$S43))</f>
        <v/>
      </c>
      <c r="W39" s="173" t="str">
        <f>IF($B39="","",((MAX(0.3*'3 INPUT SAP DATA'!$K43,VLOOKUP('3 INPUT SAP DATA'!$I43,Data!$C$87:$D$96,2,FALSE))*3.6)/$D39)*(1-'3 INPUT SAP DATA'!$S43))</f>
        <v/>
      </c>
      <c r="X39" s="173" t="str">
        <f>IF($B39="","",((MAX(0.3*'3 INPUT SAP DATA'!$K43,VLOOKUP('3 INPUT SAP DATA'!$I43,Data!$C$87:$D$96,2,FALSE))*3.6)/$D39)*(1-'3 INPUT SAP DATA'!$S43))</f>
        <v/>
      </c>
      <c r="Y39" s="173" t="str">
        <f>IF($B39="","",((MAX(0.3*'3 INPUT SAP DATA'!$K43,VLOOKUP('3 INPUT SAP DATA'!$I43,Data!$C$87:$D$96,2,FALSE))*3.6)/$D39)*(1-'3 INPUT SAP DATA'!$S43))</f>
        <v/>
      </c>
      <c r="Z39" s="173" t="str">
        <f>IF($B39="","",((MAX(0.3*'3 INPUT SAP DATA'!$K43,VLOOKUP('3 INPUT SAP DATA'!$I43,Data!$C$87:$D$96,2,FALSE))*3.6)/$D39)*(1-'3 INPUT SAP DATA'!$S43))</f>
        <v/>
      </c>
      <c r="AA39" s="173" t="str">
        <f>IF($B39="","",((MAX(0.3*'3 INPUT SAP DATA'!$K43,VLOOKUP('3 INPUT SAP DATA'!$I43,Data!$C$87:$D$96,2,FALSE))*3.6)/$D39)*(1-'3 INPUT SAP DATA'!$S43))</f>
        <v/>
      </c>
      <c r="AB39" s="173" t="str">
        <f>IF($B39="","",((MAX(0.3*'3 INPUT SAP DATA'!$K43,VLOOKUP('3 INPUT SAP DATA'!$I43,Data!$C$87:$D$96,2,FALSE))*3.6)/$D39)*(1-'3 INPUT SAP DATA'!$S43))</f>
        <v/>
      </c>
      <c r="AC39" s="173" t="str">
        <f>IF($B39="","",((MAX(0.3*'3 INPUT SAP DATA'!$K43,VLOOKUP('3 INPUT SAP DATA'!$I43,Data!$C$87:$D$96,2,FALSE))*3.6)/$D39)*(1-'3 INPUT SAP DATA'!$S43))</f>
        <v/>
      </c>
      <c r="AD39" s="173" t="str">
        <f>IF($B39="","",((MAX(0.3*'3 INPUT SAP DATA'!$K43,VLOOKUP('3 INPUT SAP DATA'!$I43,Data!$C$87:$D$96,2,FALSE))*3.6)/$D39)*(1-'3 INPUT SAP DATA'!$S43))</f>
        <v/>
      </c>
      <c r="AE39" s="173" t="str">
        <f>IF($B39="","",((MAX(0.3*'3 INPUT SAP DATA'!$K43,VLOOKUP('3 INPUT SAP DATA'!$I43,Data!$C$87:$D$96,2,FALSE))*3.6)/$D39)*(1-'3 INPUT SAP DATA'!$S43))</f>
        <v/>
      </c>
      <c r="AF39" s="171" t="str">
        <f t="shared" si="14"/>
        <v/>
      </c>
      <c r="AG39" s="171" t="str">
        <f t="shared" si="15"/>
        <v/>
      </c>
      <c r="AH39" s="171" t="str">
        <f t="shared" si="16"/>
        <v/>
      </c>
      <c r="AI39" s="171" t="str">
        <f t="shared" si="17"/>
        <v/>
      </c>
      <c r="AJ39" s="171" t="str">
        <f t="shared" si="18"/>
        <v/>
      </c>
      <c r="AK39" s="171" t="str">
        <f t="shared" si="19"/>
        <v/>
      </c>
      <c r="AL39" s="171" t="str">
        <f t="shared" si="20"/>
        <v/>
      </c>
      <c r="AM39" s="171" t="str">
        <f t="shared" si="21"/>
        <v/>
      </c>
      <c r="AN39" s="171" t="str">
        <f t="shared" si="22"/>
        <v/>
      </c>
      <c r="AO39" s="171" t="str">
        <f t="shared" si="23"/>
        <v/>
      </c>
      <c r="AP39" s="171" t="str">
        <f t="shared" si="24"/>
        <v/>
      </c>
      <c r="AQ39" s="171" t="str">
        <f t="shared" si="25"/>
        <v/>
      </c>
      <c r="AR39" s="24" t="str">
        <f t="shared" si="1"/>
        <v/>
      </c>
      <c r="AS39" s="24" t="str">
        <f t="shared" si="2"/>
        <v/>
      </c>
      <c r="AT39" s="24" t="str">
        <f t="shared" si="3"/>
        <v/>
      </c>
      <c r="AU39" s="24" t="str">
        <f t="shared" si="4"/>
        <v/>
      </c>
      <c r="AV39" s="24" t="str">
        <f t="shared" si="5"/>
        <v/>
      </c>
      <c r="AW39" s="24" t="str">
        <f t="shared" si="6"/>
        <v/>
      </c>
      <c r="AX39" s="24" t="str">
        <f t="shared" si="7"/>
        <v/>
      </c>
      <c r="AY39" s="24" t="str">
        <f t="shared" si="8"/>
        <v/>
      </c>
      <c r="AZ39" s="24" t="str">
        <f t="shared" si="9"/>
        <v/>
      </c>
      <c r="BA39" s="24" t="str">
        <f t="shared" si="10"/>
        <v/>
      </c>
      <c r="BB39" s="24" t="str">
        <f t="shared" si="11"/>
        <v/>
      </c>
      <c r="BC39" s="24" t="str">
        <f t="shared" si="12"/>
        <v/>
      </c>
      <c r="BD39" s="87"/>
    </row>
    <row r="40" spans="2:56" s="3" customFormat="1" ht="19.899999999999999" customHeight="1">
      <c r="B40" s="16" t="str">
        <f>IF('3 INPUT SAP DATA'!H44="","",'3 INPUT SAP DATA'!H44)</f>
        <v/>
      </c>
      <c r="C40" s="172" t="str">
        <f>IF($B40="","",'3 INPUT SAP DATA'!O44*('3 INPUT SAP DATA'!P44+'3 INPUT SAP DATA'!Q44))</f>
        <v/>
      </c>
      <c r="D40" s="172" t="str">
        <f>IF($B40="","",'3 INPUT SAP DATA'!K44*(1-Data!$B$156)*2.5)</f>
        <v/>
      </c>
      <c r="E40" s="24" t="str">
        <f>IF($B40="","",('3 INPUT SAP DATA'!L44-(('3 INPUT SAP DATA'!J44-1)*('3 INPUT SAP DATA'!K44/'3 INPUT SAP DATA'!J44)*Data!$B$157))*(1-Data!$B$156))</f>
        <v/>
      </c>
      <c r="F40" s="171" t="str">
        <f t="shared" si="13"/>
        <v/>
      </c>
      <c r="G40" s="171" t="str">
        <f>IF($B40="","",E40/D40*F40*HLOOKUP('3 INPUT SAP DATA'!M44,Data!$C$82:$E$83,2,FALSE)/(1+15/HLOOKUP('3 INPUT SAP DATA'!M44,Data!$C$82:$E$83,2,FALSE)*(0/F40)^2))</f>
        <v/>
      </c>
      <c r="H40" s="173" t="str">
        <f>IF($B40="", "", (INDEX(SAP10TableU2, MATCH('3 INPUT SAP DATA'!$C$6, Data!$C$51:$C$72, 0), MATCH(H$8, Data!$D$50:$O$50, 0)) / VLOOKUP('3 INPUT SAP DATA'!$C$6, Data!$C$50:$P$72, 13, FALSE)) * $G40)</f>
        <v/>
      </c>
      <c r="I40" s="173" t="str">
        <f>IF($B40="", "", (INDEX(SAP10TableU2, MATCH('3 INPUT SAP DATA'!$C$6, Data!$C$51:$C$72, 0), MATCH(I$8, Data!$D$50:$O$50, 0)) / VLOOKUP('3 INPUT SAP DATA'!$C$6, Data!$C$50:$P$72, 13, FALSE)) * $G40)</f>
        <v/>
      </c>
      <c r="J40" s="173" t="str">
        <f>IF($B40="", "", (INDEX(SAP10TableU2, MATCH('3 INPUT SAP DATA'!$C$6, Data!$C$51:$C$72, 0), MATCH(J$8, Data!$D$50:$O$50, 0)) / VLOOKUP('3 INPUT SAP DATA'!$C$6, Data!$C$50:$P$72, 13, FALSE)) * $G40)</f>
        <v/>
      </c>
      <c r="K40" s="173" t="str">
        <f>IF($B40="", "", (INDEX(SAP10TableU2, MATCH('3 INPUT SAP DATA'!$C$6, Data!$C$51:$C$72, 0), MATCH(K$8, Data!$D$50:$O$50, 0)) / VLOOKUP('3 INPUT SAP DATA'!$C$6, Data!$C$50:$P$72, 13, FALSE)) * $G40)</f>
        <v/>
      </c>
      <c r="L40" s="173" t="str">
        <f>IF($B40="", "", (INDEX(SAP10TableU2, MATCH('3 INPUT SAP DATA'!$C$6, Data!$C$51:$C$72, 0), MATCH(L$8, Data!$D$50:$O$50, 0)) / VLOOKUP('3 INPUT SAP DATA'!$C$6, Data!$C$50:$P$72, 13, FALSE)) * $G40)</f>
        <v/>
      </c>
      <c r="M40" s="173" t="str">
        <f>IF($B40="", "", (INDEX(SAP10TableU2, MATCH('3 INPUT SAP DATA'!$C$6, Data!$C$51:$C$72, 0), MATCH(M$8, Data!$D$50:$O$50, 0)) / VLOOKUP('3 INPUT SAP DATA'!$C$6, Data!$C$50:$P$72, 13, FALSE)) * $G40)</f>
        <v/>
      </c>
      <c r="N40" s="173" t="str">
        <f>IF($B40="", "", (INDEX(SAP10TableU2, MATCH('3 INPUT SAP DATA'!$C$6, Data!$C$51:$C$72, 0), MATCH(N$8, Data!$D$50:$O$50, 0)) / VLOOKUP('3 INPUT SAP DATA'!$C$6, Data!$C$50:$P$72, 13, FALSE)) * $G40)</f>
        <v/>
      </c>
      <c r="O40" s="173" t="str">
        <f>IF($B40="", "", (INDEX(SAP10TableU2, MATCH('3 INPUT SAP DATA'!$C$6, Data!$C$51:$C$72, 0), MATCH(O$8, Data!$D$50:$O$50, 0)) / VLOOKUP('3 INPUT SAP DATA'!$C$6, Data!$C$50:$P$72, 13, FALSE)) * $G40)</f>
        <v/>
      </c>
      <c r="P40" s="173" t="str">
        <f>IF($B40="", "", (INDEX(SAP10TableU2, MATCH('3 INPUT SAP DATA'!$C$6, Data!$C$51:$C$72, 0), MATCH(P$8, Data!$D$50:$O$50, 0)) / VLOOKUP('3 INPUT SAP DATA'!$C$6, Data!$C$50:$P$72, 13, FALSE)) * $G40)</f>
        <v/>
      </c>
      <c r="Q40" s="173" t="str">
        <f>IF($B40="", "", (INDEX(SAP10TableU2, MATCH('3 INPUT SAP DATA'!$C$6, Data!$C$51:$C$72, 0), MATCH(Q$8, Data!$D$50:$O$50, 0)) / VLOOKUP('3 INPUT SAP DATA'!$C$6, Data!$C$50:$P$72, 13, FALSE)) * $G40)</f>
        <v/>
      </c>
      <c r="R40" s="173" t="str">
        <f>IF($B40="", "", (INDEX(SAP10TableU2, MATCH('3 INPUT SAP DATA'!$C$6, Data!$C$51:$C$72, 0), MATCH(R$8, Data!$D$50:$O$50, 0)) / VLOOKUP('3 INPUT SAP DATA'!$C$6, Data!$C$50:$P$72, 13, FALSE)) * $G40)</f>
        <v/>
      </c>
      <c r="S40" s="173" t="str">
        <f>IF($B40="", "", (INDEX(SAP10TableU2, MATCH('3 INPUT SAP DATA'!$C$6, Data!$C$51:$C$72, 0), MATCH(S$8, Data!$D$50:$O$50, 0)) / VLOOKUP('3 INPUT SAP DATA'!$C$6, Data!$C$50:$P$72, 13, FALSE)) * $G40)</f>
        <v/>
      </c>
      <c r="T40" s="173" t="str">
        <f>IF($B40="","",((MAX(0.3*'3 INPUT SAP DATA'!$K44,VLOOKUP('3 INPUT SAP DATA'!$I44,Data!$C$87:$D$96,2,FALSE))*3.6)/$D40)*(1-'3 INPUT SAP DATA'!$S44))</f>
        <v/>
      </c>
      <c r="U40" s="173" t="str">
        <f>IF($B40="","",((MAX(0.3*'3 INPUT SAP DATA'!$K44,VLOOKUP('3 INPUT SAP DATA'!$I44,Data!$C$87:$D$96,2,FALSE))*3.6)/$D40)*(1-'3 INPUT SAP DATA'!$S44))</f>
        <v/>
      </c>
      <c r="V40" s="173" t="str">
        <f>IF($B40="","",((MAX(0.3*'3 INPUT SAP DATA'!$K44,VLOOKUP('3 INPUT SAP DATA'!$I44,Data!$C$87:$D$96,2,FALSE))*3.6)/$D40)*(1-'3 INPUT SAP DATA'!$S44))</f>
        <v/>
      </c>
      <c r="W40" s="173" t="str">
        <f>IF($B40="","",((MAX(0.3*'3 INPUT SAP DATA'!$K44,VLOOKUP('3 INPUT SAP DATA'!$I44,Data!$C$87:$D$96,2,FALSE))*3.6)/$D40)*(1-'3 INPUT SAP DATA'!$S44))</f>
        <v/>
      </c>
      <c r="X40" s="173" t="str">
        <f>IF($B40="","",((MAX(0.3*'3 INPUT SAP DATA'!$K44,VLOOKUP('3 INPUT SAP DATA'!$I44,Data!$C$87:$D$96,2,FALSE))*3.6)/$D40)*(1-'3 INPUT SAP DATA'!$S44))</f>
        <v/>
      </c>
      <c r="Y40" s="173" t="str">
        <f>IF($B40="","",((MAX(0.3*'3 INPUT SAP DATA'!$K44,VLOOKUP('3 INPUT SAP DATA'!$I44,Data!$C$87:$D$96,2,FALSE))*3.6)/$D40)*(1-'3 INPUT SAP DATA'!$S44))</f>
        <v/>
      </c>
      <c r="Z40" s="173" t="str">
        <f>IF($B40="","",((MAX(0.3*'3 INPUT SAP DATA'!$K44,VLOOKUP('3 INPUT SAP DATA'!$I44,Data!$C$87:$D$96,2,FALSE))*3.6)/$D40)*(1-'3 INPUT SAP DATA'!$S44))</f>
        <v/>
      </c>
      <c r="AA40" s="173" t="str">
        <f>IF($B40="","",((MAX(0.3*'3 INPUT SAP DATA'!$K44,VLOOKUP('3 INPUT SAP DATA'!$I44,Data!$C$87:$D$96,2,FALSE))*3.6)/$D40)*(1-'3 INPUT SAP DATA'!$S44))</f>
        <v/>
      </c>
      <c r="AB40" s="173" t="str">
        <f>IF($B40="","",((MAX(0.3*'3 INPUT SAP DATA'!$K44,VLOOKUP('3 INPUT SAP DATA'!$I44,Data!$C$87:$D$96,2,FALSE))*3.6)/$D40)*(1-'3 INPUT SAP DATA'!$S44))</f>
        <v/>
      </c>
      <c r="AC40" s="173" t="str">
        <f>IF($B40="","",((MAX(0.3*'3 INPUT SAP DATA'!$K44,VLOOKUP('3 INPUT SAP DATA'!$I44,Data!$C$87:$D$96,2,FALSE))*3.6)/$D40)*(1-'3 INPUT SAP DATA'!$S44))</f>
        <v/>
      </c>
      <c r="AD40" s="173" t="str">
        <f>IF($B40="","",((MAX(0.3*'3 INPUT SAP DATA'!$K44,VLOOKUP('3 INPUT SAP DATA'!$I44,Data!$C$87:$D$96,2,FALSE))*3.6)/$D40)*(1-'3 INPUT SAP DATA'!$S44))</f>
        <v/>
      </c>
      <c r="AE40" s="173" t="str">
        <f>IF($B40="","",((MAX(0.3*'3 INPUT SAP DATA'!$K44,VLOOKUP('3 INPUT SAP DATA'!$I44,Data!$C$87:$D$96,2,FALSE))*3.6)/$D40)*(1-'3 INPUT SAP DATA'!$S44))</f>
        <v/>
      </c>
      <c r="AF40" s="171" t="str">
        <f t="shared" si="14"/>
        <v/>
      </c>
      <c r="AG40" s="171" t="str">
        <f t="shared" si="15"/>
        <v/>
      </c>
      <c r="AH40" s="171" t="str">
        <f t="shared" si="16"/>
        <v/>
      </c>
      <c r="AI40" s="171" t="str">
        <f t="shared" si="17"/>
        <v/>
      </c>
      <c r="AJ40" s="171" t="str">
        <f t="shared" si="18"/>
        <v/>
      </c>
      <c r="AK40" s="171" t="str">
        <f t="shared" si="19"/>
        <v/>
      </c>
      <c r="AL40" s="171" t="str">
        <f t="shared" si="20"/>
        <v/>
      </c>
      <c r="AM40" s="171" t="str">
        <f t="shared" si="21"/>
        <v/>
      </c>
      <c r="AN40" s="171" t="str">
        <f t="shared" si="22"/>
        <v/>
      </c>
      <c r="AO40" s="171" t="str">
        <f t="shared" si="23"/>
        <v/>
      </c>
      <c r="AP40" s="171" t="str">
        <f t="shared" si="24"/>
        <v/>
      </c>
      <c r="AQ40" s="171" t="str">
        <f t="shared" si="25"/>
        <v/>
      </c>
      <c r="AR40" s="24" t="str">
        <f t="shared" si="1"/>
        <v/>
      </c>
      <c r="AS40" s="24" t="str">
        <f t="shared" si="2"/>
        <v/>
      </c>
      <c r="AT40" s="24" t="str">
        <f t="shared" si="3"/>
        <v/>
      </c>
      <c r="AU40" s="24" t="str">
        <f t="shared" si="4"/>
        <v/>
      </c>
      <c r="AV40" s="24" t="str">
        <f t="shared" si="5"/>
        <v/>
      </c>
      <c r="AW40" s="24" t="str">
        <f t="shared" si="6"/>
        <v/>
      </c>
      <c r="AX40" s="24" t="str">
        <f t="shared" si="7"/>
        <v/>
      </c>
      <c r="AY40" s="24" t="str">
        <f t="shared" si="8"/>
        <v/>
      </c>
      <c r="AZ40" s="24" t="str">
        <f t="shared" si="9"/>
        <v/>
      </c>
      <c r="BA40" s="24" t="str">
        <f t="shared" si="10"/>
        <v/>
      </c>
      <c r="BB40" s="24" t="str">
        <f t="shared" si="11"/>
        <v/>
      </c>
      <c r="BC40" s="24" t="str">
        <f t="shared" si="12"/>
        <v/>
      </c>
      <c r="BD40" s="87"/>
    </row>
    <row r="41" spans="2:56" s="3" customFormat="1" ht="19.899999999999999" customHeight="1">
      <c r="B41" s="16" t="str">
        <f>IF('3 INPUT SAP DATA'!H45="","",'3 INPUT SAP DATA'!H45)</f>
        <v/>
      </c>
      <c r="C41" s="172" t="str">
        <f>IF($B41="","",'3 INPUT SAP DATA'!O45*('3 INPUT SAP DATA'!P45+'3 INPUT SAP DATA'!Q45))</f>
        <v/>
      </c>
      <c r="D41" s="172" t="str">
        <f>IF($B41="","",'3 INPUT SAP DATA'!K45*(1-Data!$B$156)*2.5)</f>
        <v/>
      </c>
      <c r="E41" s="24" t="str">
        <f>IF($B41="","",('3 INPUT SAP DATA'!L45-(('3 INPUT SAP DATA'!J45-1)*('3 INPUT SAP DATA'!K45/'3 INPUT SAP DATA'!J45)*Data!$B$157))*(1-Data!$B$156))</f>
        <v/>
      </c>
      <c r="F41" s="171" t="str">
        <f t="shared" si="13"/>
        <v/>
      </c>
      <c r="G41" s="171" t="str">
        <f>IF($B41="","",E41/D41*F41*HLOOKUP('3 INPUT SAP DATA'!M45,Data!$C$82:$E$83,2,FALSE)/(1+15/HLOOKUP('3 INPUT SAP DATA'!M45,Data!$C$82:$E$83,2,FALSE)*(0/F41)^2))</f>
        <v/>
      </c>
      <c r="H41" s="173" t="str">
        <f>IF($B41="", "", (INDEX(SAP10TableU2, MATCH('3 INPUT SAP DATA'!$C$6, Data!$C$51:$C$72, 0), MATCH(H$8, Data!$D$50:$O$50, 0)) / VLOOKUP('3 INPUT SAP DATA'!$C$6, Data!$C$50:$P$72, 13, FALSE)) * $G41)</f>
        <v/>
      </c>
      <c r="I41" s="173" t="str">
        <f>IF($B41="", "", (INDEX(SAP10TableU2, MATCH('3 INPUT SAP DATA'!$C$6, Data!$C$51:$C$72, 0), MATCH(I$8, Data!$D$50:$O$50, 0)) / VLOOKUP('3 INPUT SAP DATA'!$C$6, Data!$C$50:$P$72, 13, FALSE)) * $G41)</f>
        <v/>
      </c>
      <c r="J41" s="173" t="str">
        <f>IF($B41="", "", (INDEX(SAP10TableU2, MATCH('3 INPUT SAP DATA'!$C$6, Data!$C$51:$C$72, 0), MATCH(J$8, Data!$D$50:$O$50, 0)) / VLOOKUP('3 INPUT SAP DATA'!$C$6, Data!$C$50:$P$72, 13, FALSE)) * $G41)</f>
        <v/>
      </c>
      <c r="K41" s="173" t="str">
        <f>IF($B41="", "", (INDEX(SAP10TableU2, MATCH('3 INPUT SAP DATA'!$C$6, Data!$C$51:$C$72, 0), MATCH(K$8, Data!$D$50:$O$50, 0)) / VLOOKUP('3 INPUT SAP DATA'!$C$6, Data!$C$50:$P$72, 13, FALSE)) * $G41)</f>
        <v/>
      </c>
      <c r="L41" s="173" t="str">
        <f>IF($B41="", "", (INDEX(SAP10TableU2, MATCH('3 INPUT SAP DATA'!$C$6, Data!$C$51:$C$72, 0), MATCH(L$8, Data!$D$50:$O$50, 0)) / VLOOKUP('3 INPUT SAP DATA'!$C$6, Data!$C$50:$P$72, 13, FALSE)) * $G41)</f>
        <v/>
      </c>
      <c r="M41" s="173" t="str">
        <f>IF($B41="", "", (INDEX(SAP10TableU2, MATCH('3 INPUT SAP DATA'!$C$6, Data!$C$51:$C$72, 0), MATCH(M$8, Data!$D$50:$O$50, 0)) / VLOOKUP('3 INPUT SAP DATA'!$C$6, Data!$C$50:$P$72, 13, FALSE)) * $G41)</f>
        <v/>
      </c>
      <c r="N41" s="173" t="str">
        <f>IF($B41="", "", (INDEX(SAP10TableU2, MATCH('3 INPUT SAP DATA'!$C$6, Data!$C$51:$C$72, 0), MATCH(N$8, Data!$D$50:$O$50, 0)) / VLOOKUP('3 INPUT SAP DATA'!$C$6, Data!$C$50:$P$72, 13, FALSE)) * $G41)</f>
        <v/>
      </c>
      <c r="O41" s="173" t="str">
        <f>IF($B41="", "", (INDEX(SAP10TableU2, MATCH('3 INPUT SAP DATA'!$C$6, Data!$C$51:$C$72, 0), MATCH(O$8, Data!$D$50:$O$50, 0)) / VLOOKUP('3 INPUT SAP DATA'!$C$6, Data!$C$50:$P$72, 13, FALSE)) * $G41)</f>
        <v/>
      </c>
      <c r="P41" s="173" t="str">
        <f>IF($B41="", "", (INDEX(SAP10TableU2, MATCH('3 INPUT SAP DATA'!$C$6, Data!$C$51:$C$72, 0), MATCH(P$8, Data!$D$50:$O$50, 0)) / VLOOKUP('3 INPUT SAP DATA'!$C$6, Data!$C$50:$P$72, 13, FALSE)) * $G41)</f>
        <v/>
      </c>
      <c r="Q41" s="173" t="str">
        <f>IF($B41="", "", (INDEX(SAP10TableU2, MATCH('3 INPUT SAP DATA'!$C$6, Data!$C$51:$C$72, 0), MATCH(Q$8, Data!$D$50:$O$50, 0)) / VLOOKUP('3 INPUT SAP DATA'!$C$6, Data!$C$50:$P$72, 13, FALSE)) * $G41)</f>
        <v/>
      </c>
      <c r="R41" s="173" t="str">
        <f>IF($B41="", "", (INDEX(SAP10TableU2, MATCH('3 INPUT SAP DATA'!$C$6, Data!$C$51:$C$72, 0), MATCH(R$8, Data!$D$50:$O$50, 0)) / VLOOKUP('3 INPUT SAP DATA'!$C$6, Data!$C$50:$P$72, 13, FALSE)) * $G41)</f>
        <v/>
      </c>
      <c r="S41" s="173" t="str">
        <f>IF($B41="", "", (INDEX(SAP10TableU2, MATCH('3 INPUT SAP DATA'!$C$6, Data!$C$51:$C$72, 0), MATCH(S$8, Data!$D$50:$O$50, 0)) / VLOOKUP('3 INPUT SAP DATA'!$C$6, Data!$C$50:$P$72, 13, FALSE)) * $G41)</f>
        <v/>
      </c>
      <c r="T41" s="173" t="str">
        <f>IF($B41="","",((MAX(0.3*'3 INPUT SAP DATA'!$K45,VLOOKUP('3 INPUT SAP DATA'!$I45,Data!$C$87:$D$96,2,FALSE))*3.6)/$D41)*(1-'3 INPUT SAP DATA'!$S45))</f>
        <v/>
      </c>
      <c r="U41" s="173" t="str">
        <f>IF($B41="","",((MAX(0.3*'3 INPUT SAP DATA'!$K45,VLOOKUP('3 INPUT SAP DATA'!$I45,Data!$C$87:$D$96,2,FALSE))*3.6)/$D41)*(1-'3 INPUT SAP DATA'!$S45))</f>
        <v/>
      </c>
      <c r="V41" s="173" t="str">
        <f>IF($B41="","",((MAX(0.3*'3 INPUT SAP DATA'!$K45,VLOOKUP('3 INPUT SAP DATA'!$I45,Data!$C$87:$D$96,2,FALSE))*3.6)/$D41)*(1-'3 INPUT SAP DATA'!$S45))</f>
        <v/>
      </c>
      <c r="W41" s="173" t="str">
        <f>IF($B41="","",((MAX(0.3*'3 INPUT SAP DATA'!$K45,VLOOKUP('3 INPUT SAP DATA'!$I45,Data!$C$87:$D$96,2,FALSE))*3.6)/$D41)*(1-'3 INPUT SAP DATA'!$S45))</f>
        <v/>
      </c>
      <c r="X41" s="173" t="str">
        <f>IF($B41="","",((MAX(0.3*'3 INPUT SAP DATA'!$K45,VLOOKUP('3 INPUT SAP DATA'!$I45,Data!$C$87:$D$96,2,FALSE))*3.6)/$D41)*(1-'3 INPUT SAP DATA'!$S45))</f>
        <v/>
      </c>
      <c r="Y41" s="173" t="str">
        <f>IF($B41="","",((MAX(0.3*'3 INPUT SAP DATA'!$K45,VLOOKUP('3 INPUT SAP DATA'!$I45,Data!$C$87:$D$96,2,FALSE))*3.6)/$D41)*(1-'3 INPUT SAP DATA'!$S45))</f>
        <v/>
      </c>
      <c r="Z41" s="173" t="str">
        <f>IF($B41="","",((MAX(0.3*'3 INPUT SAP DATA'!$K45,VLOOKUP('3 INPUT SAP DATA'!$I45,Data!$C$87:$D$96,2,FALSE))*3.6)/$D41)*(1-'3 INPUT SAP DATA'!$S45))</f>
        <v/>
      </c>
      <c r="AA41" s="173" t="str">
        <f>IF($B41="","",((MAX(0.3*'3 INPUT SAP DATA'!$K45,VLOOKUP('3 INPUT SAP DATA'!$I45,Data!$C$87:$D$96,2,FALSE))*3.6)/$D41)*(1-'3 INPUT SAP DATA'!$S45))</f>
        <v/>
      </c>
      <c r="AB41" s="173" t="str">
        <f>IF($B41="","",((MAX(0.3*'3 INPUT SAP DATA'!$K45,VLOOKUP('3 INPUT SAP DATA'!$I45,Data!$C$87:$D$96,2,FALSE))*3.6)/$D41)*(1-'3 INPUT SAP DATA'!$S45))</f>
        <v/>
      </c>
      <c r="AC41" s="173" t="str">
        <f>IF($B41="","",((MAX(0.3*'3 INPUT SAP DATA'!$K45,VLOOKUP('3 INPUT SAP DATA'!$I45,Data!$C$87:$D$96,2,FALSE))*3.6)/$D41)*(1-'3 INPUT SAP DATA'!$S45))</f>
        <v/>
      </c>
      <c r="AD41" s="173" t="str">
        <f>IF($B41="","",((MAX(0.3*'3 INPUT SAP DATA'!$K45,VLOOKUP('3 INPUT SAP DATA'!$I45,Data!$C$87:$D$96,2,FALSE))*3.6)/$D41)*(1-'3 INPUT SAP DATA'!$S45))</f>
        <v/>
      </c>
      <c r="AE41" s="173" t="str">
        <f>IF($B41="","",((MAX(0.3*'3 INPUT SAP DATA'!$K45,VLOOKUP('3 INPUT SAP DATA'!$I45,Data!$C$87:$D$96,2,FALSE))*3.6)/$D41)*(1-'3 INPUT SAP DATA'!$S45))</f>
        <v/>
      </c>
      <c r="AF41" s="171" t="str">
        <f t="shared" si="14"/>
        <v/>
      </c>
      <c r="AG41" s="171" t="str">
        <f t="shared" si="15"/>
        <v/>
      </c>
      <c r="AH41" s="171" t="str">
        <f t="shared" si="16"/>
        <v/>
      </c>
      <c r="AI41" s="171" t="str">
        <f t="shared" si="17"/>
        <v/>
      </c>
      <c r="AJ41" s="171" t="str">
        <f t="shared" si="18"/>
        <v/>
      </c>
      <c r="AK41" s="171" t="str">
        <f t="shared" si="19"/>
        <v/>
      </c>
      <c r="AL41" s="171" t="str">
        <f t="shared" si="20"/>
        <v/>
      </c>
      <c r="AM41" s="171" t="str">
        <f t="shared" si="21"/>
        <v/>
      </c>
      <c r="AN41" s="171" t="str">
        <f t="shared" si="22"/>
        <v/>
      </c>
      <c r="AO41" s="171" t="str">
        <f t="shared" si="23"/>
        <v/>
      </c>
      <c r="AP41" s="171" t="str">
        <f t="shared" si="24"/>
        <v/>
      </c>
      <c r="AQ41" s="171" t="str">
        <f t="shared" si="25"/>
        <v/>
      </c>
      <c r="AR41" s="24" t="str">
        <f t="shared" ref="AR41:AR72" si="26">IF($B41="","",0.33*AF41*$D41)</f>
        <v/>
      </c>
      <c r="AS41" s="24" t="str">
        <f t="shared" ref="AS41:AS72" si="27">IF($B41="","",0.33*AG41*$D41)</f>
        <v/>
      </c>
      <c r="AT41" s="24" t="str">
        <f t="shared" ref="AT41:AT72" si="28">IF($B41="","",0.33*AH41*$D41)</f>
        <v/>
      </c>
      <c r="AU41" s="24" t="str">
        <f t="shared" ref="AU41:AU72" si="29">IF($B41="","",0.33*AI41*$D41)</f>
        <v/>
      </c>
      <c r="AV41" s="24" t="str">
        <f t="shared" ref="AV41:AV72" si="30">IF($B41="","",0.33*AJ41*$D41)</f>
        <v/>
      </c>
      <c r="AW41" s="24" t="str">
        <f t="shared" ref="AW41:AW72" si="31">IF($B41="","",0.33*AK41*$D41)</f>
        <v/>
      </c>
      <c r="AX41" s="24" t="str">
        <f t="shared" ref="AX41:AX72" si="32">IF($B41="","",0.33*AL41*$D41)</f>
        <v/>
      </c>
      <c r="AY41" s="24" t="str">
        <f t="shared" ref="AY41:AY72" si="33">IF($B41="","",0.33*AM41*$D41)</f>
        <v/>
      </c>
      <c r="AZ41" s="24" t="str">
        <f t="shared" ref="AZ41:AZ72" si="34">IF($B41="","",0.33*AN41*$D41)</f>
        <v/>
      </c>
      <c r="BA41" s="24" t="str">
        <f t="shared" ref="BA41:BA72" si="35">IF($B41="","",0.33*AO41*$D41)</f>
        <v/>
      </c>
      <c r="BB41" s="24" t="str">
        <f t="shared" ref="BB41:BB72" si="36">IF($B41="","",0.33*AP41*$D41)</f>
        <v/>
      </c>
      <c r="BC41" s="24" t="str">
        <f t="shared" ref="BC41:BC72" si="37">IF($B41="","",0.33*AQ41*$D41)</f>
        <v/>
      </c>
      <c r="BD41" s="87"/>
    </row>
    <row r="42" spans="2:56" s="3" customFormat="1" ht="19.899999999999999" customHeight="1">
      <c r="B42" s="16" t="str">
        <f>IF('3 INPUT SAP DATA'!H46="","",'3 INPUT SAP DATA'!H46)</f>
        <v/>
      </c>
      <c r="C42" s="172" t="str">
        <f>IF($B42="","",'3 INPUT SAP DATA'!O46*('3 INPUT SAP DATA'!P46+'3 INPUT SAP DATA'!Q46))</f>
        <v/>
      </c>
      <c r="D42" s="172" t="str">
        <f>IF($B42="","",'3 INPUT SAP DATA'!K46*(1-Data!$B$156)*2.5)</f>
        <v/>
      </c>
      <c r="E42" s="24" t="str">
        <f>IF($B42="","",('3 INPUT SAP DATA'!L46-(('3 INPUT SAP DATA'!J46-1)*('3 INPUT SAP DATA'!K46/'3 INPUT SAP DATA'!J46)*Data!$B$157))*(1-Data!$B$156))</f>
        <v/>
      </c>
      <c r="F42" s="171" t="str">
        <f t="shared" si="13"/>
        <v/>
      </c>
      <c r="G42" s="171" t="str">
        <f>IF($B42="","",E42/D42*F42*HLOOKUP('3 INPUT SAP DATA'!M46,Data!$C$82:$E$83,2,FALSE)/(1+15/HLOOKUP('3 INPUT SAP DATA'!M46,Data!$C$82:$E$83,2,FALSE)*(0/F42)^2))</f>
        <v/>
      </c>
      <c r="H42" s="173" t="str">
        <f>IF($B42="", "", (INDEX(SAP10TableU2, MATCH('3 INPUT SAP DATA'!$C$6, Data!$C$51:$C$72, 0), MATCH(H$8, Data!$D$50:$O$50, 0)) / VLOOKUP('3 INPUT SAP DATA'!$C$6, Data!$C$50:$P$72, 13, FALSE)) * $G42)</f>
        <v/>
      </c>
      <c r="I42" s="173" t="str">
        <f>IF($B42="", "", (INDEX(SAP10TableU2, MATCH('3 INPUT SAP DATA'!$C$6, Data!$C$51:$C$72, 0), MATCH(I$8, Data!$D$50:$O$50, 0)) / VLOOKUP('3 INPUT SAP DATA'!$C$6, Data!$C$50:$P$72, 13, FALSE)) * $G42)</f>
        <v/>
      </c>
      <c r="J42" s="173" t="str">
        <f>IF($B42="", "", (INDEX(SAP10TableU2, MATCH('3 INPUT SAP DATA'!$C$6, Data!$C$51:$C$72, 0), MATCH(J$8, Data!$D$50:$O$50, 0)) / VLOOKUP('3 INPUT SAP DATA'!$C$6, Data!$C$50:$P$72, 13, FALSE)) * $G42)</f>
        <v/>
      </c>
      <c r="K42" s="173" t="str">
        <f>IF($B42="", "", (INDEX(SAP10TableU2, MATCH('3 INPUT SAP DATA'!$C$6, Data!$C$51:$C$72, 0), MATCH(K$8, Data!$D$50:$O$50, 0)) / VLOOKUP('3 INPUT SAP DATA'!$C$6, Data!$C$50:$P$72, 13, FALSE)) * $G42)</f>
        <v/>
      </c>
      <c r="L42" s="173" t="str">
        <f>IF($B42="", "", (INDEX(SAP10TableU2, MATCH('3 INPUT SAP DATA'!$C$6, Data!$C$51:$C$72, 0), MATCH(L$8, Data!$D$50:$O$50, 0)) / VLOOKUP('3 INPUT SAP DATA'!$C$6, Data!$C$50:$P$72, 13, FALSE)) * $G42)</f>
        <v/>
      </c>
      <c r="M42" s="173" t="str">
        <f>IF($B42="", "", (INDEX(SAP10TableU2, MATCH('3 INPUT SAP DATA'!$C$6, Data!$C$51:$C$72, 0), MATCH(M$8, Data!$D$50:$O$50, 0)) / VLOOKUP('3 INPUT SAP DATA'!$C$6, Data!$C$50:$P$72, 13, FALSE)) * $G42)</f>
        <v/>
      </c>
      <c r="N42" s="173" t="str">
        <f>IF($B42="", "", (INDEX(SAP10TableU2, MATCH('3 INPUT SAP DATA'!$C$6, Data!$C$51:$C$72, 0), MATCH(N$8, Data!$D$50:$O$50, 0)) / VLOOKUP('3 INPUT SAP DATA'!$C$6, Data!$C$50:$P$72, 13, FALSE)) * $G42)</f>
        <v/>
      </c>
      <c r="O42" s="173" t="str">
        <f>IF($B42="", "", (INDEX(SAP10TableU2, MATCH('3 INPUT SAP DATA'!$C$6, Data!$C$51:$C$72, 0), MATCH(O$8, Data!$D$50:$O$50, 0)) / VLOOKUP('3 INPUT SAP DATA'!$C$6, Data!$C$50:$P$72, 13, FALSE)) * $G42)</f>
        <v/>
      </c>
      <c r="P42" s="173" t="str">
        <f>IF($B42="", "", (INDEX(SAP10TableU2, MATCH('3 INPUT SAP DATA'!$C$6, Data!$C$51:$C$72, 0), MATCH(P$8, Data!$D$50:$O$50, 0)) / VLOOKUP('3 INPUT SAP DATA'!$C$6, Data!$C$50:$P$72, 13, FALSE)) * $G42)</f>
        <v/>
      </c>
      <c r="Q42" s="173" t="str">
        <f>IF($B42="", "", (INDEX(SAP10TableU2, MATCH('3 INPUT SAP DATA'!$C$6, Data!$C$51:$C$72, 0), MATCH(Q$8, Data!$D$50:$O$50, 0)) / VLOOKUP('3 INPUT SAP DATA'!$C$6, Data!$C$50:$P$72, 13, FALSE)) * $G42)</f>
        <v/>
      </c>
      <c r="R42" s="173" t="str">
        <f>IF($B42="", "", (INDEX(SAP10TableU2, MATCH('3 INPUT SAP DATA'!$C$6, Data!$C$51:$C$72, 0), MATCH(R$8, Data!$D$50:$O$50, 0)) / VLOOKUP('3 INPUT SAP DATA'!$C$6, Data!$C$50:$P$72, 13, FALSE)) * $G42)</f>
        <v/>
      </c>
      <c r="S42" s="173" t="str">
        <f>IF($B42="", "", (INDEX(SAP10TableU2, MATCH('3 INPUT SAP DATA'!$C$6, Data!$C$51:$C$72, 0), MATCH(S$8, Data!$D$50:$O$50, 0)) / VLOOKUP('3 INPUT SAP DATA'!$C$6, Data!$C$50:$P$72, 13, FALSE)) * $G42)</f>
        <v/>
      </c>
      <c r="T42" s="173" t="str">
        <f>IF($B42="","",((MAX(0.3*'3 INPUT SAP DATA'!$K46,VLOOKUP('3 INPUT SAP DATA'!$I46,Data!$C$87:$D$96,2,FALSE))*3.6)/$D42)*(1-'3 INPUT SAP DATA'!$S46))</f>
        <v/>
      </c>
      <c r="U42" s="173" t="str">
        <f>IF($B42="","",((MAX(0.3*'3 INPUT SAP DATA'!$K46,VLOOKUP('3 INPUT SAP DATA'!$I46,Data!$C$87:$D$96,2,FALSE))*3.6)/$D42)*(1-'3 INPUT SAP DATA'!$S46))</f>
        <v/>
      </c>
      <c r="V42" s="173" t="str">
        <f>IF($B42="","",((MAX(0.3*'3 INPUT SAP DATA'!$K46,VLOOKUP('3 INPUT SAP DATA'!$I46,Data!$C$87:$D$96,2,FALSE))*3.6)/$D42)*(1-'3 INPUT SAP DATA'!$S46))</f>
        <v/>
      </c>
      <c r="W42" s="173" t="str">
        <f>IF($B42="","",((MAX(0.3*'3 INPUT SAP DATA'!$K46,VLOOKUP('3 INPUT SAP DATA'!$I46,Data!$C$87:$D$96,2,FALSE))*3.6)/$D42)*(1-'3 INPUT SAP DATA'!$S46))</f>
        <v/>
      </c>
      <c r="X42" s="173" t="str">
        <f>IF($B42="","",((MAX(0.3*'3 INPUT SAP DATA'!$K46,VLOOKUP('3 INPUT SAP DATA'!$I46,Data!$C$87:$D$96,2,FALSE))*3.6)/$D42)*(1-'3 INPUT SAP DATA'!$S46))</f>
        <v/>
      </c>
      <c r="Y42" s="173" t="str">
        <f>IF($B42="","",((MAX(0.3*'3 INPUT SAP DATA'!$K46,VLOOKUP('3 INPUT SAP DATA'!$I46,Data!$C$87:$D$96,2,FALSE))*3.6)/$D42)*(1-'3 INPUT SAP DATA'!$S46))</f>
        <v/>
      </c>
      <c r="Z42" s="173" t="str">
        <f>IF($B42="","",((MAX(0.3*'3 INPUT SAP DATA'!$K46,VLOOKUP('3 INPUT SAP DATA'!$I46,Data!$C$87:$D$96,2,FALSE))*3.6)/$D42)*(1-'3 INPUT SAP DATA'!$S46))</f>
        <v/>
      </c>
      <c r="AA42" s="173" t="str">
        <f>IF($B42="","",((MAX(0.3*'3 INPUT SAP DATA'!$K46,VLOOKUP('3 INPUT SAP DATA'!$I46,Data!$C$87:$D$96,2,FALSE))*3.6)/$D42)*(1-'3 INPUT SAP DATA'!$S46))</f>
        <v/>
      </c>
      <c r="AB42" s="173" t="str">
        <f>IF($B42="","",((MAX(0.3*'3 INPUT SAP DATA'!$K46,VLOOKUP('3 INPUT SAP DATA'!$I46,Data!$C$87:$D$96,2,FALSE))*3.6)/$D42)*(1-'3 INPUT SAP DATA'!$S46))</f>
        <v/>
      </c>
      <c r="AC42" s="173" t="str">
        <f>IF($B42="","",((MAX(0.3*'3 INPUT SAP DATA'!$K46,VLOOKUP('3 INPUT SAP DATA'!$I46,Data!$C$87:$D$96,2,FALSE))*3.6)/$D42)*(1-'3 INPUT SAP DATA'!$S46))</f>
        <v/>
      </c>
      <c r="AD42" s="173" t="str">
        <f>IF($B42="","",((MAX(0.3*'3 INPUT SAP DATA'!$K46,VLOOKUP('3 INPUT SAP DATA'!$I46,Data!$C$87:$D$96,2,FALSE))*3.6)/$D42)*(1-'3 INPUT SAP DATA'!$S46))</f>
        <v/>
      </c>
      <c r="AE42" s="173" t="str">
        <f>IF($B42="","",((MAX(0.3*'3 INPUT SAP DATA'!$K46,VLOOKUP('3 INPUT SAP DATA'!$I46,Data!$C$87:$D$96,2,FALSE))*3.6)/$D42)*(1-'3 INPUT SAP DATA'!$S46))</f>
        <v/>
      </c>
      <c r="AF42" s="171" t="str">
        <f t="shared" si="14"/>
        <v/>
      </c>
      <c r="AG42" s="171" t="str">
        <f t="shared" si="15"/>
        <v/>
      </c>
      <c r="AH42" s="171" t="str">
        <f t="shared" si="16"/>
        <v/>
      </c>
      <c r="AI42" s="171" t="str">
        <f t="shared" si="17"/>
        <v/>
      </c>
      <c r="AJ42" s="171" t="str">
        <f t="shared" si="18"/>
        <v/>
      </c>
      <c r="AK42" s="171" t="str">
        <f t="shared" si="19"/>
        <v/>
      </c>
      <c r="AL42" s="171" t="str">
        <f t="shared" si="20"/>
        <v/>
      </c>
      <c r="AM42" s="171" t="str">
        <f t="shared" si="21"/>
        <v/>
      </c>
      <c r="AN42" s="171" t="str">
        <f t="shared" si="22"/>
        <v/>
      </c>
      <c r="AO42" s="171" t="str">
        <f t="shared" si="23"/>
        <v/>
      </c>
      <c r="AP42" s="171" t="str">
        <f t="shared" si="24"/>
        <v/>
      </c>
      <c r="AQ42" s="171" t="str">
        <f t="shared" si="25"/>
        <v/>
      </c>
      <c r="AR42" s="24" t="str">
        <f t="shared" si="26"/>
        <v/>
      </c>
      <c r="AS42" s="24" t="str">
        <f t="shared" si="27"/>
        <v/>
      </c>
      <c r="AT42" s="24" t="str">
        <f t="shared" si="28"/>
        <v/>
      </c>
      <c r="AU42" s="24" t="str">
        <f t="shared" si="29"/>
        <v/>
      </c>
      <c r="AV42" s="24" t="str">
        <f t="shared" si="30"/>
        <v/>
      </c>
      <c r="AW42" s="24" t="str">
        <f t="shared" si="31"/>
        <v/>
      </c>
      <c r="AX42" s="24" t="str">
        <f t="shared" si="32"/>
        <v/>
      </c>
      <c r="AY42" s="24" t="str">
        <f t="shared" si="33"/>
        <v/>
      </c>
      <c r="AZ42" s="24" t="str">
        <f t="shared" si="34"/>
        <v/>
      </c>
      <c r="BA42" s="24" t="str">
        <f t="shared" si="35"/>
        <v/>
      </c>
      <c r="BB42" s="24" t="str">
        <f t="shared" si="36"/>
        <v/>
      </c>
      <c r="BC42" s="24" t="str">
        <f t="shared" si="37"/>
        <v/>
      </c>
      <c r="BD42" s="87"/>
    </row>
    <row r="43" spans="2:56" s="3" customFormat="1" ht="19.899999999999999" customHeight="1">
      <c r="B43" s="16" t="str">
        <f>IF('3 INPUT SAP DATA'!H47="","",'3 INPUT SAP DATA'!H47)</f>
        <v/>
      </c>
      <c r="C43" s="172" t="str">
        <f>IF($B43="","",'3 INPUT SAP DATA'!O47*('3 INPUT SAP DATA'!P47+'3 INPUT SAP DATA'!Q47))</f>
        <v/>
      </c>
      <c r="D43" s="172" t="str">
        <f>IF($B43="","",'3 INPUT SAP DATA'!K47*(1-Data!$B$156)*2.5)</f>
        <v/>
      </c>
      <c r="E43" s="24" t="str">
        <f>IF($B43="","",('3 INPUT SAP DATA'!L47-(('3 INPUT SAP DATA'!J47-1)*('3 INPUT SAP DATA'!K47/'3 INPUT SAP DATA'!J47)*Data!$B$157))*(1-Data!$B$156))</f>
        <v/>
      </c>
      <c r="F43" s="171" t="str">
        <f t="shared" si="13"/>
        <v/>
      </c>
      <c r="G43" s="171" t="str">
        <f>IF($B43="","",E43/D43*F43*HLOOKUP('3 INPUT SAP DATA'!M47,Data!$C$82:$E$83,2,FALSE)/(1+15/HLOOKUP('3 INPUT SAP DATA'!M47,Data!$C$82:$E$83,2,FALSE)*(0/F43)^2))</f>
        <v/>
      </c>
      <c r="H43" s="173" t="str">
        <f>IF($B43="", "", (INDEX(SAP10TableU2, MATCH('3 INPUT SAP DATA'!$C$6, Data!$C$51:$C$72, 0), MATCH(H$8, Data!$D$50:$O$50, 0)) / VLOOKUP('3 INPUT SAP DATA'!$C$6, Data!$C$50:$P$72, 13, FALSE)) * $G43)</f>
        <v/>
      </c>
      <c r="I43" s="173" t="str">
        <f>IF($B43="", "", (INDEX(SAP10TableU2, MATCH('3 INPUT SAP DATA'!$C$6, Data!$C$51:$C$72, 0), MATCH(I$8, Data!$D$50:$O$50, 0)) / VLOOKUP('3 INPUT SAP DATA'!$C$6, Data!$C$50:$P$72, 13, FALSE)) * $G43)</f>
        <v/>
      </c>
      <c r="J43" s="173" t="str">
        <f>IF($B43="", "", (INDEX(SAP10TableU2, MATCH('3 INPUT SAP DATA'!$C$6, Data!$C$51:$C$72, 0), MATCH(J$8, Data!$D$50:$O$50, 0)) / VLOOKUP('3 INPUT SAP DATA'!$C$6, Data!$C$50:$P$72, 13, FALSE)) * $G43)</f>
        <v/>
      </c>
      <c r="K43" s="173" t="str">
        <f>IF($B43="", "", (INDEX(SAP10TableU2, MATCH('3 INPUT SAP DATA'!$C$6, Data!$C$51:$C$72, 0), MATCH(K$8, Data!$D$50:$O$50, 0)) / VLOOKUP('3 INPUT SAP DATA'!$C$6, Data!$C$50:$P$72, 13, FALSE)) * $G43)</f>
        <v/>
      </c>
      <c r="L43" s="173" t="str">
        <f>IF($B43="", "", (INDEX(SAP10TableU2, MATCH('3 INPUT SAP DATA'!$C$6, Data!$C$51:$C$72, 0), MATCH(L$8, Data!$D$50:$O$50, 0)) / VLOOKUP('3 INPUT SAP DATA'!$C$6, Data!$C$50:$P$72, 13, FALSE)) * $G43)</f>
        <v/>
      </c>
      <c r="M43" s="173" t="str">
        <f>IF($B43="", "", (INDEX(SAP10TableU2, MATCH('3 INPUT SAP DATA'!$C$6, Data!$C$51:$C$72, 0), MATCH(M$8, Data!$D$50:$O$50, 0)) / VLOOKUP('3 INPUT SAP DATA'!$C$6, Data!$C$50:$P$72, 13, FALSE)) * $G43)</f>
        <v/>
      </c>
      <c r="N43" s="173" t="str">
        <f>IF($B43="", "", (INDEX(SAP10TableU2, MATCH('3 INPUT SAP DATA'!$C$6, Data!$C$51:$C$72, 0), MATCH(N$8, Data!$D$50:$O$50, 0)) / VLOOKUP('3 INPUT SAP DATA'!$C$6, Data!$C$50:$P$72, 13, FALSE)) * $G43)</f>
        <v/>
      </c>
      <c r="O43" s="173" t="str">
        <f>IF($B43="", "", (INDEX(SAP10TableU2, MATCH('3 INPUT SAP DATA'!$C$6, Data!$C$51:$C$72, 0), MATCH(O$8, Data!$D$50:$O$50, 0)) / VLOOKUP('3 INPUT SAP DATA'!$C$6, Data!$C$50:$P$72, 13, FALSE)) * $G43)</f>
        <v/>
      </c>
      <c r="P43" s="173" t="str">
        <f>IF($B43="", "", (INDEX(SAP10TableU2, MATCH('3 INPUT SAP DATA'!$C$6, Data!$C$51:$C$72, 0), MATCH(P$8, Data!$D$50:$O$50, 0)) / VLOOKUP('3 INPUT SAP DATA'!$C$6, Data!$C$50:$P$72, 13, FALSE)) * $G43)</f>
        <v/>
      </c>
      <c r="Q43" s="173" t="str">
        <f>IF($B43="", "", (INDEX(SAP10TableU2, MATCH('3 INPUT SAP DATA'!$C$6, Data!$C$51:$C$72, 0), MATCH(Q$8, Data!$D$50:$O$50, 0)) / VLOOKUP('3 INPUT SAP DATA'!$C$6, Data!$C$50:$P$72, 13, FALSE)) * $G43)</f>
        <v/>
      </c>
      <c r="R43" s="173" t="str">
        <f>IF($B43="", "", (INDEX(SAP10TableU2, MATCH('3 INPUT SAP DATA'!$C$6, Data!$C$51:$C$72, 0), MATCH(R$8, Data!$D$50:$O$50, 0)) / VLOOKUP('3 INPUT SAP DATA'!$C$6, Data!$C$50:$P$72, 13, FALSE)) * $G43)</f>
        <v/>
      </c>
      <c r="S43" s="173" t="str">
        <f>IF($B43="", "", (INDEX(SAP10TableU2, MATCH('3 INPUT SAP DATA'!$C$6, Data!$C$51:$C$72, 0), MATCH(S$8, Data!$D$50:$O$50, 0)) / VLOOKUP('3 INPUT SAP DATA'!$C$6, Data!$C$50:$P$72, 13, FALSE)) * $G43)</f>
        <v/>
      </c>
      <c r="T43" s="173" t="str">
        <f>IF($B43="","",((MAX(0.3*'3 INPUT SAP DATA'!$K47,VLOOKUP('3 INPUT SAP DATA'!$I47,Data!$C$87:$D$96,2,FALSE))*3.6)/$D43)*(1-'3 INPUT SAP DATA'!$S47))</f>
        <v/>
      </c>
      <c r="U43" s="173" t="str">
        <f>IF($B43="","",((MAX(0.3*'3 INPUT SAP DATA'!$K47,VLOOKUP('3 INPUT SAP DATA'!$I47,Data!$C$87:$D$96,2,FALSE))*3.6)/$D43)*(1-'3 INPUT SAP DATA'!$S47))</f>
        <v/>
      </c>
      <c r="V43" s="173" t="str">
        <f>IF($B43="","",((MAX(0.3*'3 INPUT SAP DATA'!$K47,VLOOKUP('3 INPUT SAP DATA'!$I47,Data!$C$87:$D$96,2,FALSE))*3.6)/$D43)*(1-'3 INPUT SAP DATA'!$S47))</f>
        <v/>
      </c>
      <c r="W43" s="173" t="str">
        <f>IF($B43="","",((MAX(0.3*'3 INPUT SAP DATA'!$K47,VLOOKUP('3 INPUT SAP DATA'!$I47,Data!$C$87:$D$96,2,FALSE))*3.6)/$D43)*(1-'3 INPUT SAP DATA'!$S47))</f>
        <v/>
      </c>
      <c r="X43" s="173" t="str">
        <f>IF($B43="","",((MAX(0.3*'3 INPUT SAP DATA'!$K47,VLOOKUP('3 INPUT SAP DATA'!$I47,Data!$C$87:$D$96,2,FALSE))*3.6)/$D43)*(1-'3 INPUT SAP DATA'!$S47))</f>
        <v/>
      </c>
      <c r="Y43" s="173" t="str">
        <f>IF($B43="","",((MAX(0.3*'3 INPUT SAP DATA'!$K47,VLOOKUP('3 INPUT SAP DATA'!$I47,Data!$C$87:$D$96,2,FALSE))*3.6)/$D43)*(1-'3 INPUT SAP DATA'!$S47))</f>
        <v/>
      </c>
      <c r="Z43" s="173" t="str">
        <f>IF($B43="","",((MAX(0.3*'3 INPUT SAP DATA'!$K47,VLOOKUP('3 INPUT SAP DATA'!$I47,Data!$C$87:$D$96,2,FALSE))*3.6)/$D43)*(1-'3 INPUT SAP DATA'!$S47))</f>
        <v/>
      </c>
      <c r="AA43" s="173" t="str">
        <f>IF($B43="","",((MAX(0.3*'3 INPUT SAP DATA'!$K47,VLOOKUP('3 INPUT SAP DATA'!$I47,Data!$C$87:$D$96,2,FALSE))*3.6)/$D43)*(1-'3 INPUT SAP DATA'!$S47))</f>
        <v/>
      </c>
      <c r="AB43" s="173" t="str">
        <f>IF($B43="","",((MAX(0.3*'3 INPUT SAP DATA'!$K47,VLOOKUP('3 INPUT SAP DATA'!$I47,Data!$C$87:$D$96,2,FALSE))*3.6)/$D43)*(1-'3 INPUT SAP DATA'!$S47))</f>
        <v/>
      </c>
      <c r="AC43" s="173" t="str">
        <f>IF($B43="","",((MAX(0.3*'3 INPUT SAP DATA'!$K47,VLOOKUP('3 INPUT SAP DATA'!$I47,Data!$C$87:$D$96,2,FALSE))*3.6)/$D43)*(1-'3 INPUT SAP DATA'!$S47))</f>
        <v/>
      </c>
      <c r="AD43" s="173" t="str">
        <f>IF($B43="","",((MAX(0.3*'3 INPUT SAP DATA'!$K47,VLOOKUP('3 INPUT SAP DATA'!$I47,Data!$C$87:$D$96,2,FALSE))*3.6)/$D43)*(1-'3 INPUT SAP DATA'!$S47))</f>
        <v/>
      </c>
      <c r="AE43" s="173" t="str">
        <f>IF($B43="","",((MAX(0.3*'3 INPUT SAP DATA'!$K47,VLOOKUP('3 INPUT SAP DATA'!$I47,Data!$C$87:$D$96,2,FALSE))*3.6)/$D43)*(1-'3 INPUT SAP DATA'!$S47))</f>
        <v/>
      </c>
      <c r="AF43" s="171" t="str">
        <f t="shared" si="14"/>
        <v/>
      </c>
      <c r="AG43" s="171" t="str">
        <f t="shared" si="15"/>
        <v/>
      </c>
      <c r="AH43" s="171" t="str">
        <f t="shared" si="16"/>
        <v/>
      </c>
      <c r="AI43" s="171" t="str">
        <f t="shared" si="17"/>
        <v/>
      </c>
      <c r="AJ43" s="171" t="str">
        <f t="shared" si="18"/>
        <v/>
      </c>
      <c r="AK43" s="171" t="str">
        <f t="shared" si="19"/>
        <v/>
      </c>
      <c r="AL43" s="171" t="str">
        <f t="shared" si="20"/>
        <v/>
      </c>
      <c r="AM43" s="171" t="str">
        <f t="shared" si="21"/>
        <v/>
      </c>
      <c r="AN43" s="171" t="str">
        <f t="shared" si="22"/>
        <v/>
      </c>
      <c r="AO43" s="171" t="str">
        <f t="shared" si="23"/>
        <v/>
      </c>
      <c r="AP43" s="171" t="str">
        <f t="shared" si="24"/>
        <v/>
      </c>
      <c r="AQ43" s="171" t="str">
        <f t="shared" si="25"/>
        <v/>
      </c>
      <c r="AR43" s="24" t="str">
        <f t="shared" si="26"/>
        <v/>
      </c>
      <c r="AS43" s="24" t="str">
        <f t="shared" si="27"/>
        <v/>
      </c>
      <c r="AT43" s="24" t="str">
        <f t="shared" si="28"/>
        <v/>
      </c>
      <c r="AU43" s="24" t="str">
        <f t="shared" si="29"/>
        <v/>
      </c>
      <c r="AV43" s="24" t="str">
        <f t="shared" si="30"/>
        <v/>
      </c>
      <c r="AW43" s="24" t="str">
        <f t="shared" si="31"/>
        <v/>
      </c>
      <c r="AX43" s="24" t="str">
        <f t="shared" si="32"/>
        <v/>
      </c>
      <c r="AY43" s="24" t="str">
        <f t="shared" si="33"/>
        <v/>
      </c>
      <c r="AZ43" s="24" t="str">
        <f t="shared" si="34"/>
        <v/>
      </c>
      <c r="BA43" s="24" t="str">
        <f t="shared" si="35"/>
        <v/>
      </c>
      <c r="BB43" s="24" t="str">
        <f t="shared" si="36"/>
        <v/>
      </c>
      <c r="BC43" s="24" t="str">
        <f t="shared" si="37"/>
        <v/>
      </c>
      <c r="BD43" s="87"/>
    </row>
    <row r="44" spans="2:56" s="3" customFormat="1" ht="19.899999999999999" customHeight="1">
      <c r="B44" s="16" t="str">
        <f>IF('3 INPUT SAP DATA'!H48="","",'3 INPUT SAP DATA'!H48)</f>
        <v/>
      </c>
      <c r="C44" s="172" t="str">
        <f>IF($B44="","",'3 INPUT SAP DATA'!O48*('3 INPUT SAP DATA'!P48+'3 INPUT SAP DATA'!Q48))</f>
        <v/>
      </c>
      <c r="D44" s="172" t="str">
        <f>IF($B44="","",'3 INPUT SAP DATA'!K48*(1-Data!$B$156)*2.5)</f>
        <v/>
      </c>
      <c r="E44" s="24" t="str">
        <f>IF($B44="","",('3 INPUT SAP DATA'!L48-(('3 INPUT SAP DATA'!J48-1)*('3 INPUT SAP DATA'!K48/'3 INPUT SAP DATA'!J48)*Data!$B$157))*(1-Data!$B$156))</f>
        <v/>
      </c>
      <c r="F44" s="171" t="str">
        <f t="shared" si="13"/>
        <v/>
      </c>
      <c r="G44" s="171" t="str">
        <f>IF($B44="","",E44/D44*F44*HLOOKUP('3 INPUT SAP DATA'!M48,Data!$C$82:$E$83,2,FALSE)/(1+15/HLOOKUP('3 INPUT SAP DATA'!M48,Data!$C$82:$E$83,2,FALSE)*(0/F44)^2))</f>
        <v/>
      </c>
      <c r="H44" s="173" t="str">
        <f>IF($B44="", "", (INDEX(SAP10TableU2, MATCH('3 INPUT SAP DATA'!$C$6, Data!$C$51:$C$72, 0), MATCH(H$8, Data!$D$50:$O$50, 0)) / VLOOKUP('3 INPUT SAP DATA'!$C$6, Data!$C$50:$P$72, 13, FALSE)) * $G44)</f>
        <v/>
      </c>
      <c r="I44" s="173" t="str">
        <f>IF($B44="", "", (INDEX(SAP10TableU2, MATCH('3 INPUT SAP DATA'!$C$6, Data!$C$51:$C$72, 0), MATCH(I$8, Data!$D$50:$O$50, 0)) / VLOOKUP('3 INPUT SAP DATA'!$C$6, Data!$C$50:$P$72, 13, FALSE)) * $G44)</f>
        <v/>
      </c>
      <c r="J44" s="173" t="str">
        <f>IF($B44="", "", (INDEX(SAP10TableU2, MATCH('3 INPUT SAP DATA'!$C$6, Data!$C$51:$C$72, 0), MATCH(J$8, Data!$D$50:$O$50, 0)) / VLOOKUP('3 INPUT SAP DATA'!$C$6, Data!$C$50:$P$72, 13, FALSE)) * $G44)</f>
        <v/>
      </c>
      <c r="K44" s="173" t="str">
        <f>IF($B44="", "", (INDEX(SAP10TableU2, MATCH('3 INPUT SAP DATA'!$C$6, Data!$C$51:$C$72, 0), MATCH(K$8, Data!$D$50:$O$50, 0)) / VLOOKUP('3 INPUT SAP DATA'!$C$6, Data!$C$50:$P$72, 13, FALSE)) * $G44)</f>
        <v/>
      </c>
      <c r="L44" s="173" t="str">
        <f>IF($B44="", "", (INDEX(SAP10TableU2, MATCH('3 INPUT SAP DATA'!$C$6, Data!$C$51:$C$72, 0), MATCH(L$8, Data!$D$50:$O$50, 0)) / VLOOKUP('3 INPUT SAP DATA'!$C$6, Data!$C$50:$P$72, 13, FALSE)) * $G44)</f>
        <v/>
      </c>
      <c r="M44" s="173" t="str">
        <f>IF($B44="", "", (INDEX(SAP10TableU2, MATCH('3 INPUT SAP DATA'!$C$6, Data!$C$51:$C$72, 0), MATCH(M$8, Data!$D$50:$O$50, 0)) / VLOOKUP('3 INPUT SAP DATA'!$C$6, Data!$C$50:$P$72, 13, FALSE)) * $G44)</f>
        <v/>
      </c>
      <c r="N44" s="173" t="str">
        <f>IF($B44="", "", (INDEX(SAP10TableU2, MATCH('3 INPUT SAP DATA'!$C$6, Data!$C$51:$C$72, 0), MATCH(N$8, Data!$D$50:$O$50, 0)) / VLOOKUP('3 INPUT SAP DATA'!$C$6, Data!$C$50:$P$72, 13, FALSE)) * $G44)</f>
        <v/>
      </c>
      <c r="O44" s="173" t="str">
        <f>IF($B44="", "", (INDEX(SAP10TableU2, MATCH('3 INPUT SAP DATA'!$C$6, Data!$C$51:$C$72, 0), MATCH(O$8, Data!$D$50:$O$50, 0)) / VLOOKUP('3 INPUT SAP DATA'!$C$6, Data!$C$50:$P$72, 13, FALSE)) * $G44)</f>
        <v/>
      </c>
      <c r="P44" s="173" t="str">
        <f>IF($B44="", "", (INDEX(SAP10TableU2, MATCH('3 INPUT SAP DATA'!$C$6, Data!$C$51:$C$72, 0), MATCH(P$8, Data!$D$50:$O$50, 0)) / VLOOKUP('3 INPUT SAP DATA'!$C$6, Data!$C$50:$P$72, 13, FALSE)) * $G44)</f>
        <v/>
      </c>
      <c r="Q44" s="173" t="str">
        <f>IF($B44="", "", (INDEX(SAP10TableU2, MATCH('3 INPUT SAP DATA'!$C$6, Data!$C$51:$C$72, 0), MATCH(Q$8, Data!$D$50:$O$50, 0)) / VLOOKUP('3 INPUT SAP DATA'!$C$6, Data!$C$50:$P$72, 13, FALSE)) * $G44)</f>
        <v/>
      </c>
      <c r="R44" s="173" t="str">
        <f>IF($B44="", "", (INDEX(SAP10TableU2, MATCH('3 INPUT SAP DATA'!$C$6, Data!$C$51:$C$72, 0), MATCH(R$8, Data!$D$50:$O$50, 0)) / VLOOKUP('3 INPUT SAP DATA'!$C$6, Data!$C$50:$P$72, 13, FALSE)) * $G44)</f>
        <v/>
      </c>
      <c r="S44" s="173" t="str">
        <f>IF($B44="", "", (INDEX(SAP10TableU2, MATCH('3 INPUT SAP DATA'!$C$6, Data!$C$51:$C$72, 0), MATCH(S$8, Data!$D$50:$O$50, 0)) / VLOOKUP('3 INPUT SAP DATA'!$C$6, Data!$C$50:$P$72, 13, FALSE)) * $G44)</f>
        <v/>
      </c>
      <c r="T44" s="173" t="str">
        <f>IF($B44="","",((MAX(0.3*'3 INPUT SAP DATA'!$K48,VLOOKUP('3 INPUT SAP DATA'!$I48,Data!$C$87:$D$96,2,FALSE))*3.6)/$D44)*(1-'3 INPUT SAP DATA'!$S48))</f>
        <v/>
      </c>
      <c r="U44" s="173" t="str">
        <f>IF($B44="","",((MAX(0.3*'3 INPUT SAP DATA'!$K48,VLOOKUP('3 INPUT SAP DATA'!$I48,Data!$C$87:$D$96,2,FALSE))*3.6)/$D44)*(1-'3 INPUT SAP DATA'!$S48))</f>
        <v/>
      </c>
      <c r="V44" s="173" t="str">
        <f>IF($B44="","",((MAX(0.3*'3 INPUT SAP DATA'!$K48,VLOOKUP('3 INPUT SAP DATA'!$I48,Data!$C$87:$D$96,2,FALSE))*3.6)/$D44)*(1-'3 INPUT SAP DATA'!$S48))</f>
        <v/>
      </c>
      <c r="W44" s="173" t="str">
        <f>IF($B44="","",((MAX(0.3*'3 INPUT SAP DATA'!$K48,VLOOKUP('3 INPUT SAP DATA'!$I48,Data!$C$87:$D$96,2,FALSE))*3.6)/$D44)*(1-'3 INPUT SAP DATA'!$S48))</f>
        <v/>
      </c>
      <c r="X44" s="173" t="str">
        <f>IF($B44="","",((MAX(0.3*'3 INPUT SAP DATA'!$K48,VLOOKUP('3 INPUT SAP DATA'!$I48,Data!$C$87:$D$96,2,FALSE))*3.6)/$D44)*(1-'3 INPUT SAP DATA'!$S48))</f>
        <v/>
      </c>
      <c r="Y44" s="173" t="str">
        <f>IF($B44="","",((MAX(0.3*'3 INPUT SAP DATA'!$K48,VLOOKUP('3 INPUT SAP DATA'!$I48,Data!$C$87:$D$96,2,FALSE))*3.6)/$D44)*(1-'3 INPUT SAP DATA'!$S48))</f>
        <v/>
      </c>
      <c r="Z44" s="173" t="str">
        <f>IF($B44="","",((MAX(0.3*'3 INPUT SAP DATA'!$K48,VLOOKUP('3 INPUT SAP DATA'!$I48,Data!$C$87:$D$96,2,FALSE))*3.6)/$D44)*(1-'3 INPUT SAP DATA'!$S48))</f>
        <v/>
      </c>
      <c r="AA44" s="173" t="str">
        <f>IF($B44="","",((MAX(0.3*'3 INPUT SAP DATA'!$K48,VLOOKUP('3 INPUT SAP DATA'!$I48,Data!$C$87:$D$96,2,FALSE))*3.6)/$D44)*(1-'3 INPUT SAP DATA'!$S48))</f>
        <v/>
      </c>
      <c r="AB44" s="173" t="str">
        <f>IF($B44="","",((MAX(0.3*'3 INPUT SAP DATA'!$K48,VLOOKUP('3 INPUT SAP DATA'!$I48,Data!$C$87:$D$96,2,FALSE))*3.6)/$D44)*(1-'3 INPUT SAP DATA'!$S48))</f>
        <v/>
      </c>
      <c r="AC44" s="173" t="str">
        <f>IF($B44="","",((MAX(0.3*'3 INPUT SAP DATA'!$K48,VLOOKUP('3 INPUT SAP DATA'!$I48,Data!$C$87:$D$96,2,FALSE))*3.6)/$D44)*(1-'3 INPUT SAP DATA'!$S48))</f>
        <v/>
      </c>
      <c r="AD44" s="173" t="str">
        <f>IF($B44="","",((MAX(0.3*'3 INPUT SAP DATA'!$K48,VLOOKUP('3 INPUT SAP DATA'!$I48,Data!$C$87:$D$96,2,FALSE))*3.6)/$D44)*(1-'3 INPUT SAP DATA'!$S48))</f>
        <v/>
      </c>
      <c r="AE44" s="173" t="str">
        <f>IF($B44="","",((MAX(0.3*'3 INPUT SAP DATA'!$K48,VLOOKUP('3 INPUT SAP DATA'!$I48,Data!$C$87:$D$96,2,FALSE))*3.6)/$D44)*(1-'3 INPUT SAP DATA'!$S48))</f>
        <v/>
      </c>
      <c r="AF44" s="171" t="str">
        <f t="shared" si="14"/>
        <v/>
      </c>
      <c r="AG44" s="171" t="str">
        <f t="shared" si="15"/>
        <v/>
      </c>
      <c r="AH44" s="171" t="str">
        <f t="shared" si="16"/>
        <v/>
      </c>
      <c r="AI44" s="171" t="str">
        <f t="shared" si="17"/>
        <v/>
      </c>
      <c r="AJ44" s="171" t="str">
        <f t="shared" si="18"/>
        <v/>
      </c>
      <c r="AK44" s="171" t="str">
        <f t="shared" si="19"/>
        <v/>
      </c>
      <c r="AL44" s="171" t="str">
        <f t="shared" si="20"/>
        <v/>
      </c>
      <c r="AM44" s="171" t="str">
        <f t="shared" si="21"/>
        <v/>
      </c>
      <c r="AN44" s="171" t="str">
        <f t="shared" si="22"/>
        <v/>
      </c>
      <c r="AO44" s="171" t="str">
        <f t="shared" si="23"/>
        <v/>
      </c>
      <c r="AP44" s="171" t="str">
        <f t="shared" si="24"/>
        <v/>
      </c>
      <c r="AQ44" s="171" t="str">
        <f t="shared" si="25"/>
        <v/>
      </c>
      <c r="AR44" s="24" t="str">
        <f t="shared" si="26"/>
        <v/>
      </c>
      <c r="AS44" s="24" t="str">
        <f t="shared" si="27"/>
        <v/>
      </c>
      <c r="AT44" s="24" t="str">
        <f t="shared" si="28"/>
        <v/>
      </c>
      <c r="AU44" s="24" t="str">
        <f t="shared" si="29"/>
        <v/>
      </c>
      <c r="AV44" s="24" t="str">
        <f t="shared" si="30"/>
        <v/>
      </c>
      <c r="AW44" s="24" t="str">
        <f t="shared" si="31"/>
        <v/>
      </c>
      <c r="AX44" s="24" t="str">
        <f t="shared" si="32"/>
        <v/>
      </c>
      <c r="AY44" s="24" t="str">
        <f t="shared" si="33"/>
        <v/>
      </c>
      <c r="AZ44" s="24" t="str">
        <f t="shared" si="34"/>
        <v/>
      </c>
      <c r="BA44" s="24" t="str">
        <f t="shared" si="35"/>
        <v/>
      </c>
      <c r="BB44" s="24" t="str">
        <f t="shared" si="36"/>
        <v/>
      </c>
      <c r="BC44" s="24" t="str">
        <f t="shared" si="37"/>
        <v/>
      </c>
    </row>
    <row r="45" spans="2:56" s="3" customFormat="1" ht="19.899999999999999" customHeight="1">
      <c r="B45" s="16" t="str">
        <f>IF('3 INPUT SAP DATA'!H49="","",'3 INPUT SAP DATA'!H49)</f>
        <v/>
      </c>
      <c r="C45" s="172" t="str">
        <f>IF($B45="","",'3 INPUT SAP DATA'!O49*('3 INPUT SAP DATA'!P49+'3 INPUT SAP DATA'!Q49))</f>
        <v/>
      </c>
      <c r="D45" s="172" t="str">
        <f>IF($B45="","",'3 INPUT SAP DATA'!K49*(1-Data!$B$156)*2.5)</f>
        <v/>
      </c>
      <c r="E45" s="24" t="str">
        <f>IF($B45="","",('3 INPUT SAP DATA'!L49-(('3 INPUT SAP DATA'!J49-1)*('3 INPUT SAP DATA'!K49/'3 INPUT SAP DATA'!J49)*Data!$B$157))*(1-Data!$B$156))</f>
        <v/>
      </c>
      <c r="F45" s="171" t="str">
        <f t="shared" si="13"/>
        <v/>
      </c>
      <c r="G45" s="171" t="str">
        <f>IF($B45="","",E45/D45*F45*HLOOKUP('3 INPUT SAP DATA'!M49,Data!$C$82:$E$83,2,FALSE)/(1+15/HLOOKUP('3 INPUT SAP DATA'!M49,Data!$C$82:$E$83,2,FALSE)*(0/F45)^2))</f>
        <v/>
      </c>
      <c r="H45" s="173" t="str">
        <f>IF($B45="", "", (INDEX(SAP10TableU2, MATCH('3 INPUT SAP DATA'!$C$6, Data!$C$51:$C$72, 0), MATCH(H$8, Data!$D$50:$O$50, 0)) / VLOOKUP('3 INPUT SAP DATA'!$C$6, Data!$C$50:$P$72, 13, FALSE)) * $G45)</f>
        <v/>
      </c>
      <c r="I45" s="173" t="str">
        <f>IF($B45="", "", (INDEX(SAP10TableU2, MATCH('3 INPUT SAP DATA'!$C$6, Data!$C$51:$C$72, 0), MATCH(I$8, Data!$D$50:$O$50, 0)) / VLOOKUP('3 INPUT SAP DATA'!$C$6, Data!$C$50:$P$72, 13, FALSE)) * $G45)</f>
        <v/>
      </c>
      <c r="J45" s="173" t="str">
        <f>IF($B45="", "", (INDEX(SAP10TableU2, MATCH('3 INPUT SAP DATA'!$C$6, Data!$C$51:$C$72, 0), MATCH(J$8, Data!$D$50:$O$50, 0)) / VLOOKUP('3 INPUT SAP DATA'!$C$6, Data!$C$50:$P$72, 13, FALSE)) * $G45)</f>
        <v/>
      </c>
      <c r="K45" s="173" t="str">
        <f>IF($B45="", "", (INDEX(SAP10TableU2, MATCH('3 INPUT SAP DATA'!$C$6, Data!$C$51:$C$72, 0), MATCH(K$8, Data!$D$50:$O$50, 0)) / VLOOKUP('3 INPUT SAP DATA'!$C$6, Data!$C$50:$P$72, 13, FALSE)) * $G45)</f>
        <v/>
      </c>
      <c r="L45" s="173" t="str">
        <f>IF($B45="", "", (INDEX(SAP10TableU2, MATCH('3 INPUT SAP DATA'!$C$6, Data!$C$51:$C$72, 0), MATCH(L$8, Data!$D$50:$O$50, 0)) / VLOOKUP('3 INPUT SAP DATA'!$C$6, Data!$C$50:$P$72, 13, FALSE)) * $G45)</f>
        <v/>
      </c>
      <c r="M45" s="173" t="str">
        <f>IF($B45="", "", (INDEX(SAP10TableU2, MATCH('3 INPUT SAP DATA'!$C$6, Data!$C$51:$C$72, 0), MATCH(M$8, Data!$D$50:$O$50, 0)) / VLOOKUP('3 INPUT SAP DATA'!$C$6, Data!$C$50:$P$72, 13, FALSE)) * $G45)</f>
        <v/>
      </c>
      <c r="N45" s="173" t="str">
        <f>IF($B45="", "", (INDEX(SAP10TableU2, MATCH('3 INPUT SAP DATA'!$C$6, Data!$C$51:$C$72, 0), MATCH(N$8, Data!$D$50:$O$50, 0)) / VLOOKUP('3 INPUT SAP DATA'!$C$6, Data!$C$50:$P$72, 13, FALSE)) * $G45)</f>
        <v/>
      </c>
      <c r="O45" s="173" t="str">
        <f>IF($B45="", "", (INDEX(SAP10TableU2, MATCH('3 INPUT SAP DATA'!$C$6, Data!$C$51:$C$72, 0), MATCH(O$8, Data!$D$50:$O$50, 0)) / VLOOKUP('3 INPUT SAP DATA'!$C$6, Data!$C$50:$P$72, 13, FALSE)) * $G45)</f>
        <v/>
      </c>
      <c r="P45" s="173" t="str">
        <f>IF($B45="", "", (INDEX(SAP10TableU2, MATCH('3 INPUT SAP DATA'!$C$6, Data!$C$51:$C$72, 0), MATCH(P$8, Data!$D$50:$O$50, 0)) / VLOOKUP('3 INPUT SAP DATA'!$C$6, Data!$C$50:$P$72, 13, FALSE)) * $G45)</f>
        <v/>
      </c>
      <c r="Q45" s="173" t="str">
        <f>IF($B45="", "", (INDEX(SAP10TableU2, MATCH('3 INPUT SAP DATA'!$C$6, Data!$C$51:$C$72, 0), MATCH(Q$8, Data!$D$50:$O$50, 0)) / VLOOKUP('3 INPUT SAP DATA'!$C$6, Data!$C$50:$P$72, 13, FALSE)) * $G45)</f>
        <v/>
      </c>
      <c r="R45" s="173" t="str">
        <f>IF($B45="", "", (INDEX(SAP10TableU2, MATCH('3 INPUT SAP DATA'!$C$6, Data!$C$51:$C$72, 0), MATCH(R$8, Data!$D$50:$O$50, 0)) / VLOOKUP('3 INPUT SAP DATA'!$C$6, Data!$C$50:$P$72, 13, FALSE)) * $G45)</f>
        <v/>
      </c>
      <c r="S45" s="173" t="str">
        <f>IF($B45="", "", (INDEX(SAP10TableU2, MATCH('3 INPUT SAP DATA'!$C$6, Data!$C$51:$C$72, 0), MATCH(S$8, Data!$D$50:$O$50, 0)) / VLOOKUP('3 INPUT SAP DATA'!$C$6, Data!$C$50:$P$72, 13, FALSE)) * $G45)</f>
        <v/>
      </c>
      <c r="T45" s="173" t="str">
        <f>IF($B45="","",((MAX(0.3*'3 INPUT SAP DATA'!$K49,VLOOKUP('3 INPUT SAP DATA'!$I49,Data!$C$87:$D$96,2,FALSE))*3.6)/$D45)*(1-'3 INPUT SAP DATA'!$S49))</f>
        <v/>
      </c>
      <c r="U45" s="173" t="str">
        <f>IF($B45="","",((MAX(0.3*'3 INPUT SAP DATA'!$K49,VLOOKUP('3 INPUT SAP DATA'!$I49,Data!$C$87:$D$96,2,FALSE))*3.6)/$D45)*(1-'3 INPUT SAP DATA'!$S49))</f>
        <v/>
      </c>
      <c r="V45" s="173" t="str">
        <f>IF($B45="","",((MAX(0.3*'3 INPUT SAP DATA'!$K49,VLOOKUP('3 INPUT SAP DATA'!$I49,Data!$C$87:$D$96,2,FALSE))*3.6)/$D45)*(1-'3 INPUT SAP DATA'!$S49))</f>
        <v/>
      </c>
      <c r="W45" s="173" t="str">
        <f>IF($B45="","",((MAX(0.3*'3 INPUT SAP DATA'!$K49,VLOOKUP('3 INPUT SAP DATA'!$I49,Data!$C$87:$D$96,2,FALSE))*3.6)/$D45)*(1-'3 INPUT SAP DATA'!$S49))</f>
        <v/>
      </c>
      <c r="X45" s="173" t="str">
        <f>IF($B45="","",((MAX(0.3*'3 INPUT SAP DATA'!$K49,VLOOKUP('3 INPUT SAP DATA'!$I49,Data!$C$87:$D$96,2,FALSE))*3.6)/$D45)*(1-'3 INPUT SAP DATA'!$S49))</f>
        <v/>
      </c>
      <c r="Y45" s="173" t="str">
        <f>IF($B45="","",((MAX(0.3*'3 INPUT SAP DATA'!$K49,VLOOKUP('3 INPUT SAP DATA'!$I49,Data!$C$87:$D$96,2,FALSE))*3.6)/$D45)*(1-'3 INPUT SAP DATA'!$S49))</f>
        <v/>
      </c>
      <c r="Z45" s="173" t="str">
        <f>IF($B45="","",((MAX(0.3*'3 INPUT SAP DATA'!$K49,VLOOKUP('3 INPUT SAP DATA'!$I49,Data!$C$87:$D$96,2,FALSE))*3.6)/$D45)*(1-'3 INPUT SAP DATA'!$S49))</f>
        <v/>
      </c>
      <c r="AA45" s="173" t="str">
        <f>IF($B45="","",((MAX(0.3*'3 INPUT SAP DATA'!$K49,VLOOKUP('3 INPUT SAP DATA'!$I49,Data!$C$87:$D$96,2,FALSE))*3.6)/$D45)*(1-'3 INPUT SAP DATA'!$S49))</f>
        <v/>
      </c>
      <c r="AB45" s="173" t="str">
        <f>IF($B45="","",((MAX(0.3*'3 INPUT SAP DATA'!$K49,VLOOKUP('3 INPUT SAP DATA'!$I49,Data!$C$87:$D$96,2,FALSE))*3.6)/$D45)*(1-'3 INPUT SAP DATA'!$S49))</f>
        <v/>
      </c>
      <c r="AC45" s="173" t="str">
        <f>IF($B45="","",((MAX(0.3*'3 INPUT SAP DATA'!$K49,VLOOKUP('3 INPUT SAP DATA'!$I49,Data!$C$87:$D$96,2,FALSE))*3.6)/$D45)*(1-'3 INPUT SAP DATA'!$S49))</f>
        <v/>
      </c>
      <c r="AD45" s="173" t="str">
        <f>IF($B45="","",((MAX(0.3*'3 INPUT SAP DATA'!$K49,VLOOKUP('3 INPUT SAP DATA'!$I49,Data!$C$87:$D$96,2,FALSE))*3.6)/$D45)*(1-'3 INPUT SAP DATA'!$S49))</f>
        <v/>
      </c>
      <c r="AE45" s="173" t="str">
        <f>IF($B45="","",((MAX(0.3*'3 INPUT SAP DATA'!$K49,VLOOKUP('3 INPUT SAP DATA'!$I49,Data!$C$87:$D$96,2,FALSE))*3.6)/$D45)*(1-'3 INPUT SAP DATA'!$S49))</f>
        <v/>
      </c>
      <c r="AF45" s="171" t="str">
        <f t="shared" si="14"/>
        <v/>
      </c>
      <c r="AG45" s="171" t="str">
        <f t="shared" si="15"/>
        <v/>
      </c>
      <c r="AH45" s="171" t="str">
        <f t="shared" si="16"/>
        <v/>
      </c>
      <c r="AI45" s="171" t="str">
        <f t="shared" si="17"/>
        <v/>
      </c>
      <c r="AJ45" s="171" t="str">
        <f t="shared" si="18"/>
        <v/>
      </c>
      <c r="AK45" s="171" t="str">
        <f t="shared" si="19"/>
        <v/>
      </c>
      <c r="AL45" s="171" t="str">
        <f t="shared" si="20"/>
        <v/>
      </c>
      <c r="AM45" s="171" t="str">
        <f t="shared" si="21"/>
        <v/>
      </c>
      <c r="AN45" s="171" t="str">
        <f t="shared" si="22"/>
        <v/>
      </c>
      <c r="AO45" s="171" t="str">
        <f t="shared" si="23"/>
        <v/>
      </c>
      <c r="AP45" s="171" t="str">
        <f t="shared" si="24"/>
        <v/>
      </c>
      <c r="AQ45" s="171" t="str">
        <f t="shared" si="25"/>
        <v/>
      </c>
      <c r="AR45" s="24" t="str">
        <f t="shared" si="26"/>
        <v/>
      </c>
      <c r="AS45" s="24" t="str">
        <f t="shared" si="27"/>
        <v/>
      </c>
      <c r="AT45" s="24" t="str">
        <f t="shared" si="28"/>
        <v/>
      </c>
      <c r="AU45" s="24" t="str">
        <f t="shared" si="29"/>
        <v/>
      </c>
      <c r="AV45" s="24" t="str">
        <f t="shared" si="30"/>
        <v/>
      </c>
      <c r="AW45" s="24" t="str">
        <f t="shared" si="31"/>
        <v/>
      </c>
      <c r="AX45" s="24" t="str">
        <f t="shared" si="32"/>
        <v/>
      </c>
      <c r="AY45" s="24" t="str">
        <f t="shared" si="33"/>
        <v/>
      </c>
      <c r="AZ45" s="24" t="str">
        <f t="shared" si="34"/>
        <v/>
      </c>
      <c r="BA45" s="24" t="str">
        <f t="shared" si="35"/>
        <v/>
      </c>
      <c r="BB45" s="24" t="str">
        <f t="shared" si="36"/>
        <v/>
      </c>
      <c r="BC45" s="24" t="str">
        <f t="shared" si="37"/>
        <v/>
      </c>
    </row>
    <row r="46" spans="2:56" s="3" customFormat="1" ht="19.899999999999999" customHeight="1">
      <c r="B46" s="16" t="str">
        <f>IF('3 INPUT SAP DATA'!H50="","",'3 INPUT SAP DATA'!H50)</f>
        <v/>
      </c>
      <c r="C46" s="172" t="str">
        <f>IF($B46="","",'3 INPUT SAP DATA'!O50*('3 INPUT SAP DATA'!P50+'3 INPUT SAP DATA'!Q50))</f>
        <v/>
      </c>
      <c r="D46" s="172" t="str">
        <f>IF($B46="","",'3 INPUT SAP DATA'!K50*(1-Data!$B$156)*2.5)</f>
        <v/>
      </c>
      <c r="E46" s="24" t="str">
        <f>IF($B46="","",('3 INPUT SAP DATA'!L50-(('3 INPUT SAP DATA'!J50-1)*('3 INPUT SAP DATA'!K50/'3 INPUT SAP DATA'!J50)*Data!$B$157))*(1-Data!$B$156))</f>
        <v/>
      </c>
      <c r="F46" s="171" t="str">
        <f t="shared" si="13"/>
        <v/>
      </c>
      <c r="G46" s="171" t="str">
        <f>IF($B46="","",E46/D46*F46*HLOOKUP('3 INPUT SAP DATA'!M50,Data!$C$82:$E$83,2,FALSE)/(1+15/HLOOKUP('3 INPUT SAP DATA'!M50,Data!$C$82:$E$83,2,FALSE)*(0/F46)^2))</f>
        <v/>
      </c>
      <c r="H46" s="173" t="str">
        <f>IF($B46="", "", (INDEX(SAP10TableU2, MATCH('3 INPUT SAP DATA'!$C$6, Data!$C$51:$C$72, 0), MATCH(H$8, Data!$D$50:$O$50, 0)) / VLOOKUP('3 INPUT SAP DATA'!$C$6, Data!$C$50:$P$72, 13, FALSE)) * $G46)</f>
        <v/>
      </c>
      <c r="I46" s="173" t="str">
        <f>IF($B46="", "", (INDEX(SAP10TableU2, MATCH('3 INPUT SAP DATA'!$C$6, Data!$C$51:$C$72, 0), MATCH(I$8, Data!$D$50:$O$50, 0)) / VLOOKUP('3 INPUT SAP DATA'!$C$6, Data!$C$50:$P$72, 13, FALSE)) * $G46)</f>
        <v/>
      </c>
      <c r="J46" s="173" t="str">
        <f>IF($B46="", "", (INDEX(SAP10TableU2, MATCH('3 INPUT SAP DATA'!$C$6, Data!$C$51:$C$72, 0), MATCH(J$8, Data!$D$50:$O$50, 0)) / VLOOKUP('3 INPUT SAP DATA'!$C$6, Data!$C$50:$P$72, 13, FALSE)) * $G46)</f>
        <v/>
      </c>
      <c r="K46" s="173" t="str">
        <f>IF($B46="", "", (INDEX(SAP10TableU2, MATCH('3 INPUT SAP DATA'!$C$6, Data!$C$51:$C$72, 0), MATCH(K$8, Data!$D$50:$O$50, 0)) / VLOOKUP('3 INPUT SAP DATA'!$C$6, Data!$C$50:$P$72, 13, FALSE)) * $G46)</f>
        <v/>
      </c>
      <c r="L46" s="173" t="str">
        <f>IF($B46="", "", (INDEX(SAP10TableU2, MATCH('3 INPUT SAP DATA'!$C$6, Data!$C$51:$C$72, 0), MATCH(L$8, Data!$D$50:$O$50, 0)) / VLOOKUP('3 INPUT SAP DATA'!$C$6, Data!$C$50:$P$72, 13, FALSE)) * $G46)</f>
        <v/>
      </c>
      <c r="M46" s="173" t="str">
        <f>IF($B46="", "", (INDEX(SAP10TableU2, MATCH('3 INPUT SAP DATA'!$C$6, Data!$C$51:$C$72, 0), MATCH(M$8, Data!$D$50:$O$50, 0)) / VLOOKUP('3 INPUT SAP DATA'!$C$6, Data!$C$50:$P$72, 13, FALSE)) * $G46)</f>
        <v/>
      </c>
      <c r="N46" s="173" t="str">
        <f>IF($B46="", "", (INDEX(SAP10TableU2, MATCH('3 INPUT SAP DATA'!$C$6, Data!$C$51:$C$72, 0), MATCH(N$8, Data!$D$50:$O$50, 0)) / VLOOKUP('3 INPUT SAP DATA'!$C$6, Data!$C$50:$P$72, 13, FALSE)) * $G46)</f>
        <v/>
      </c>
      <c r="O46" s="173" t="str">
        <f>IF($B46="", "", (INDEX(SAP10TableU2, MATCH('3 INPUT SAP DATA'!$C$6, Data!$C$51:$C$72, 0), MATCH(O$8, Data!$D$50:$O$50, 0)) / VLOOKUP('3 INPUT SAP DATA'!$C$6, Data!$C$50:$P$72, 13, FALSE)) * $G46)</f>
        <v/>
      </c>
      <c r="P46" s="173" t="str">
        <f>IF($B46="", "", (INDEX(SAP10TableU2, MATCH('3 INPUT SAP DATA'!$C$6, Data!$C$51:$C$72, 0), MATCH(P$8, Data!$D$50:$O$50, 0)) / VLOOKUP('3 INPUT SAP DATA'!$C$6, Data!$C$50:$P$72, 13, FALSE)) * $G46)</f>
        <v/>
      </c>
      <c r="Q46" s="173" t="str">
        <f>IF($B46="", "", (INDEX(SAP10TableU2, MATCH('3 INPUT SAP DATA'!$C$6, Data!$C$51:$C$72, 0), MATCH(Q$8, Data!$D$50:$O$50, 0)) / VLOOKUP('3 INPUT SAP DATA'!$C$6, Data!$C$50:$P$72, 13, FALSE)) * $G46)</f>
        <v/>
      </c>
      <c r="R46" s="173" t="str">
        <f>IF($B46="", "", (INDEX(SAP10TableU2, MATCH('3 INPUT SAP DATA'!$C$6, Data!$C$51:$C$72, 0), MATCH(R$8, Data!$D$50:$O$50, 0)) / VLOOKUP('3 INPUT SAP DATA'!$C$6, Data!$C$50:$P$72, 13, FALSE)) * $G46)</f>
        <v/>
      </c>
      <c r="S46" s="173" t="str">
        <f>IF($B46="", "", (INDEX(SAP10TableU2, MATCH('3 INPUT SAP DATA'!$C$6, Data!$C$51:$C$72, 0), MATCH(S$8, Data!$D$50:$O$50, 0)) / VLOOKUP('3 INPUT SAP DATA'!$C$6, Data!$C$50:$P$72, 13, FALSE)) * $G46)</f>
        <v/>
      </c>
      <c r="T46" s="173" t="str">
        <f>IF($B46="","",((MAX(0.3*'3 INPUT SAP DATA'!$K50,VLOOKUP('3 INPUT SAP DATA'!$I50,Data!$C$87:$D$96,2,FALSE))*3.6)/$D46)*(1-'3 INPUT SAP DATA'!$S50))</f>
        <v/>
      </c>
      <c r="U46" s="173" t="str">
        <f>IF($B46="","",((MAX(0.3*'3 INPUT SAP DATA'!$K50,VLOOKUP('3 INPUT SAP DATA'!$I50,Data!$C$87:$D$96,2,FALSE))*3.6)/$D46)*(1-'3 INPUT SAP DATA'!$S50))</f>
        <v/>
      </c>
      <c r="V46" s="173" t="str">
        <f>IF($B46="","",((MAX(0.3*'3 INPUT SAP DATA'!$K50,VLOOKUP('3 INPUT SAP DATA'!$I50,Data!$C$87:$D$96,2,FALSE))*3.6)/$D46)*(1-'3 INPUT SAP DATA'!$S50))</f>
        <v/>
      </c>
      <c r="W46" s="173" t="str">
        <f>IF($B46="","",((MAX(0.3*'3 INPUT SAP DATA'!$K50,VLOOKUP('3 INPUT SAP DATA'!$I50,Data!$C$87:$D$96,2,FALSE))*3.6)/$D46)*(1-'3 INPUT SAP DATA'!$S50))</f>
        <v/>
      </c>
      <c r="X46" s="173" t="str">
        <f>IF($B46="","",((MAX(0.3*'3 INPUT SAP DATA'!$K50,VLOOKUP('3 INPUT SAP DATA'!$I50,Data!$C$87:$D$96,2,FALSE))*3.6)/$D46)*(1-'3 INPUT SAP DATA'!$S50))</f>
        <v/>
      </c>
      <c r="Y46" s="173" t="str">
        <f>IF($B46="","",((MAX(0.3*'3 INPUT SAP DATA'!$K50,VLOOKUP('3 INPUT SAP DATA'!$I50,Data!$C$87:$D$96,2,FALSE))*3.6)/$D46)*(1-'3 INPUT SAP DATA'!$S50))</f>
        <v/>
      </c>
      <c r="Z46" s="173" t="str">
        <f>IF($B46="","",((MAX(0.3*'3 INPUT SAP DATA'!$K50,VLOOKUP('3 INPUT SAP DATA'!$I50,Data!$C$87:$D$96,2,FALSE))*3.6)/$D46)*(1-'3 INPUT SAP DATA'!$S50))</f>
        <v/>
      </c>
      <c r="AA46" s="173" t="str">
        <f>IF($B46="","",((MAX(0.3*'3 INPUT SAP DATA'!$K50,VLOOKUP('3 INPUT SAP DATA'!$I50,Data!$C$87:$D$96,2,FALSE))*3.6)/$D46)*(1-'3 INPUT SAP DATA'!$S50))</f>
        <v/>
      </c>
      <c r="AB46" s="173" t="str">
        <f>IF($B46="","",((MAX(0.3*'3 INPUT SAP DATA'!$K50,VLOOKUP('3 INPUT SAP DATA'!$I50,Data!$C$87:$D$96,2,FALSE))*3.6)/$D46)*(1-'3 INPUT SAP DATA'!$S50))</f>
        <v/>
      </c>
      <c r="AC46" s="173" t="str">
        <f>IF($B46="","",((MAX(0.3*'3 INPUT SAP DATA'!$K50,VLOOKUP('3 INPUT SAP DATA'!$I50,Data!$C$87:$D$96,2,FALSE))*3.6)/$D46)*(1-'3 INPUT SAP DATA'!$S50))</f>
        <v/>
      </c>
      <c r="AD46" s="173" t="str">
        <f>IF($B46="","",((MAX(0.3*'3 INPUT SAP DATA'!$K50,VLOOKUP('3 INPUT SAP DATA'!$I50,Data!$C$87:$D$96,2,FALSE))*3.6)/$D46)*(1-'3 INPUT SAP DATA'!$S50))</f>
        <v/>
      </c>
      <c r="AE46" s="173" t="str">
        <f>IF($B46="","",((MAX(0.3*'3 INPUT SAP DATA'!$K50,VLOOKUP('3 INPUT SAP DATA'!$I50,Data!$C$87:$D$96,2,FALSE))*3.6)/$D46)*(1-'3 INPUT SAP DATA'!$S50))</f>
        <v/>
      </c>
      <c r="AF46" s="171" t="str">
        <f t="shared" si="14"/>
        <v/>
      </c>
      <c r="AG46" s="171" t="str">
        <f t="shared" si="15"/>
        <v/>
      </c>
      <c r="AH46" s="171" t="str">
        <f t="shared" si="16"/>
        <v/>
      </c>
      <c r="AI46" s="171" t="str">
        <f t="shared" si="17"/>
        <v/>
      </c>
      <c r="AJ46" s="171" t="str">
        <f t="shared" si="18"/>
        <v/>
      </c>
      <c r="AK46" s="171" t="str">
        <f t="shared" si="19"/>
        <v/>
      </c>
      <c r="AL46" s="171" t="str">
        <f t="shared" si="20"/>
        <v/>
      </c>
      <c r="AM46" s="171" t="str">
        <f t="shared" si="21"/>
        <v/>
      </c>
      <c r="AN46" s="171" t="str">
        <f t="shared" si="22"/>
        <v/>
      </c>
      <c r="AO46" s="171" t="str">
        <f t="shared" si="23"/>
        <v/>
      </c>
      <c r="AP46" s="171" t="str">
        <f t="shared" si="24"/>
        <v/>
      </c>
      <c r="AQ46" s="171" t="str">
        <f t="shared" si="25"/>
        <v/>
      </c>
      <c r="AR46" s="24" t="str">
        <f t="shared" si="26"/>
        <v/>
      </c>
      <c r="AS46" s="24" t="str">
        <f t="shared" si="27"/>
        <v/>
      </c>
      <c r="AT46" s="24" t="str">
        <f t="shared" si="28"/>
        <v/>
      </c>
      <c r="AU46" s="24" t="str">
        <f t="shared" si="29"/>
        <v/>
      </c>
      <c r="AV46" s="24" t="str">
        <f t="shared" si="30"/>
        <v/>
      </c>
      <c r="AW46" s="24" t="str">
        <f t="shared" si="31"/>
        <v/>
      </c>
      <c r="AX46" s="24" t="str">
        <f t="shared" si="32"/>
        <v/>
      </c>
      <c r="AY46" s="24" t="str">
        <f t="shared" si="33"/>
        <v/>
      </c>
      <c r="AZ46" s="24" t="str">
        <f t="shared" si="34"/>
        <v/>
      </c>
      <c r="BA46" s="24" t="str">
        <f t="shared" si="35"/>
        <v/>
      </c>
      <c r="BB46" s="24" t="str">
        <f t="shared" si="36"/>
        <v/>
      </c>
      <c r="BC46" s="24" t="str">
        <f t="shared" si="37"/>
        <v/>
      </c>
    </row>
    <row r="47" spans="2:56" s="3" customFormat="1" ht="19.899999999999999" customHeight="1">
      <c r="B47" s="16" t="str">
        <f>IF('3 INPUT SAP DATA'!H51="","",'3 INPUT SAP DATA'!H51)</f>
        <v/>
      </c>
      <c r="C47" s="172" t="str">
        <f>IF($B47="","",'3 INPUT SAP DATA'!O51*('3 INPUT SAP DATA'!P51+'3 INPUT SAP DATA'!Q51))</f>
        <v/>
      </c>
      <c r="D47" s="172" t="str">
        <f>IF($B47="","",'3 INPUT SAP DATA'!K51*(1-Data!$B$156)*2.5)</f>
        <v/>
      </c>
      <c r="E47" s="24" t="str">
        <f>IF($B47="","",('3 INPUT SAP DATA'!L51-(('3 INPUT SAP DATA'!J51-1)*('3 INPUT SAP DATA'!K51/'3 INPUT SAP DATA'!J51)*Data!$B$157))*(1-Data!$B$156))</f>
        <v/>
      </c>
      <c r="F47" s="171" t="str">
        <f t="shared" si="13"/>
        <v/>
      </c>
      <c r="G47" s="171" t="str">
        <f>IF($B47="","",E47/D47*F47*HLOOKUP('3 INPUT SAP DATA'!M51,Data!$C$82:$E$83,2,FALSE)/(1+15/HLOOKUP('3 INPUT SAP DATA'!M51,Data!$C$82:$E$83,2,FALSE)*(0/F47)^2))</f>
        <v/>
      </c>
      <c r="H47" s="173" t="str">
        <f>IF($B47="", "", (INDEX(SAP10TableU2, MATCH('3 INPUT SAP DATA'!$C$6, Data!$C$51:$C$72, 0), MATCH(H$8, Data!$D$50:$O$50, 0)) / VLOOKUP('3 INPUT SAP DATA'!$C$6, Data!$C$50:$P$72, 13, FALSE)) * $G47)</f>
        <v/>
      </c>
      <c r="I47" s="173" t="str">
        <f>IF($B47="", "", (INDEX(SAP10TableU2, MATCH('3 INPUT SAP DATA'!$C$6, Data!$C$51:$C$72, 0), MATCH(I$8, Data!$D$50:$O$50, 0)) / VLOOKUP('3 INPUT SAP DATA'!$C$6, Data!$C$50:$P$72, 13, FALSE)) * $G47)</f>
        <v/>
      </c>
      <c r="J47" s="173" t="str">
        <f>IF($B47="", "", (INDEX(SAP10TableU2, MATCH('3 INPUT SAP DATA'!$C$6, Data!$C$51:$C$72, 0), MATCH(J$8, Data!$D$50:$O$50, 0)) / VLOOKUP('3 INPUT SAP DATA'!$C$6, Data!$C$50:$P$72, 13, FALSE)) * $G47)</f>
        <v/>
      </c>
      <c r="K47" s="173" t="str">
        <f>IF($B47="", "", (INDEX(SAP10TableU2, MATCH('3 INPUT SAP DATA'!$C$6, Data!$C$51:$C$72, 0), MATCH(K$8, Data!$D$50:$O$50, 0)) / VLOOKUP('3 INPUT SAP DATA'!$C$6, Data!$C$50:$P$72, 13, FALSE)) * $G47)</f>
        <v/>
      </c>
      <c r="L47" s="173" t="str">
        <f>IF($B47="", "", (INDEX(SAP10TableU2, MATCH('3 INPUT SAP DATA'!$C$6, Data!$C$51:$C$72, 0), MATCH(L$8, Data!$D$50:$O$50, 0)) / VLOOKUP('3 INPUT SAP DATA'!$C$6, Data!$C$50:$P$72, 13, FALSE)) * $G47)</f>
        <v/>
      </c>
      <c r="M47" s="173" t="str">
        <f>IF($B47="", "", (INDEX(SAP10TableU2, MATCH('3 INPUT SAP DATA'!$C$6, Data!$C$51:$C$72, 0), MATCH(M$8, Data!$D$50:$O$50, 0)) / VLOOKUP('3 INPUT SAP DATA'!$C$6, Data!$C$50:$P$72, 13, FALSE)) * $G47)</f>
        <v/>
      </c>
      <c r="N47" s="173" t="str">
        <f>IF($B47="", "", (INDEX(SAP10TableU2, MATCH('3 INPUT SAP DATA'!$C$6, Data!$C$51:$C$72, 0), MATCH(N$8, Data!$D$50:$O$50, 0)) / VLOOKUP('3 INPUT SAP DATA'!$C$6, Data!$C$50:$P$72, 13, FALSE)) * $G47)</f>
        <v/>
      </c>
      <c r="O47" s="173" t="str">
        <f>IF($B47="", "", (INDEX(SAP10TableU2, MATCH('3 INPUT SAP DATA'!$C$6, Data!$C$51:$C$72, 0), MATCH(O$8, Data!$D$50:$O$50, 0)) / VLOOKUP('3 INPUT SAP DATA'!$C$6, Data!$C$50:$P$72, 13, FALSE)) * $G47)</f>
        <v/>
      </c>
      <c r="P47" s="173" t="str">
        <f>IF($B47="", "", (INDEX(SAP10TableU2, MATCH('3 INPUT SAP DATA'!$C$6, Data!$C$51:$C$72, 0), MATCH(P$8, Data!$D$50:$O$50, 0)) / VLOOKUP('3 INPUT SAP DATA'!$C$6, Data!$C$50:$P$72, 13, FALSE)) * $G47)</f>
        <v/>
      </c>
      <c r="Q47" s="173" t="str">
        <f>IF($B47="", "", (INDEX(SAP10TableU2, MATCH('3 INPUT SAP DATA'!$C$6, Data!$C$51:$C$72, 0), MATCH(Q$8, Data!$D$50:$O$50, 0)) / VLOOKUP('3 INPUT SAP DATA'!$C$6, Data!$C$50:$P$72, 13, FALSE)) * $G47)</f>
        <v/>
      </c>
      <c r="R47" s="173" t="str">
        <f>IF($B47="", "", (INDEX(SAP10TableU2, MATCH('3 INPUT SAP DATA'!$C$6, Data!$C$51:$C$72, 0), MATCH(R$8, Data!$D$50:$O$50, 0)) / VLOOKUP('3 INPUT SAP DATA'!$C$6, Data!$C$50:$P$72, 13, FALSE)) * $G47)</f>
        <v/>
      </c>
      <c r="S47" s="173" t="str">
        <f>IF($B47="", "", (INDEX(SAP10TableU2, MATCH('3 INPUT SAP DATA'!$C$6, Data!$C$51:$C$72, 0), MATCH(S$8, Data!$D$50:$O$50, 0)) / VLOOKUP('3 INPUT SAP DATA'!$C$6, Data!$C$50:$P$72, 13, FALSE)) * $G47)</f>
        <v/>
      </c>
      <c r="T47" s="173" t="str">
        <f>IF($B47="","",((MAX(0.3*'3 INPUT SAP DATA'!$K51,VLOOKUP('3 INPUT SAP DATA'!$I51,Data!$C$87:$D$96,2,FALSE))*3.6)/$D47)*(1-'3 INPUT SAP DATA'!$S51))</f>
        <v/>
      </c>
      <c r="U47" s="173" t="str">
        <f>IF($B47="","",((MAX(0.3*'3 INPUT SAP DATA'!$K51,VLOOKUP('3 INPUT SAP DATA'!$I51,Data!$C$87:$D$96,2,FALSE))*3.6)/$D47)*(1-'3 INPUT SAP DATA'!$S51))</f>
        <v/>
      </c>
      <c r="V47" s="173" t="str">
        <f>IF($B47="","",((MAX(0.3*'3 INPUT SAP DATA'!$K51,VLOOKUP('3 INPUT SAP DATA'!$I51,Data!$C$87:$D$96,2,FALSE))*3.6)/$D47)*(1-'3 INPUT SAP DATA'!$S51))</f>
        <v/>
      </c>
      <c r="W47" s="173" t="str">
        <f>IF($B47="","",((MAX(0.3*'3 INPUT SAP DATA'!$K51,VLOOKUP('3 INPUT SAP DATA'!$I51,Data!$C$87:$D$96,2,FALSE))*3.6)/$D47)*(1-'3 INPUT SAP DATA'!$S51))</f>
        <v/>
      </c>
      <c r="X47" s="173" t="str">
        <f>IF($B47="","",((MAX(0.3*'3 INPUT SAP DATA'!$K51,VLOOKUP('3 INPUT SAP DATA'!$I51,Data!$C$87:$D$96,2,FALSE))*3.6)/$D47)*(1-'3 INPUT SAP DATA'!$S51))</f>
        <v/>
      </c>
      <c r="Y47" s="173" t="str">
        <f>IF($B47="","",((MAX(0.3*'3 INPUT SAP DATA'!$K51,VLOOKUP('3 INPUT SAP DATA'!$I51,Data!$C$87:$D$96,2,FALSE))*3.6)/$D47)*(1-'3 INPUT SAP DATA'!$S51))</f>
        <v/>
      </c>
      <c r="Z47" s="173" t="str">
        <f>IF($B47="","",((MAX(0.3*'3 INPUT SAP DATA'!$K51,VLOOKUP('3 INPUT SAP DATA'!$I51,Data!$C$87:$D$96,2,FALSE))*3.6)/$D47)*(1-'3 INPUT SAP DATA'!$S51))</f>
        <v/>
      </c>
      <c r="AA47" s="173" t="str">
        <f>IF($B47="","",((MAX(0.3*'3 INPUT SAP DATA'!$K51,VLOOKUP('3 INPUT SAP DATA'!$I51,Data!$C$87:$D$96,2,FALSE))*3.6)/$D47)*(1-'3 INPUT SAP DATA'!$S51))</f>
        <v/>
      </c>
      <c r="AB47" s="173" t="str">
        <f>IF($B47="","",((MAX(0.3*'3 INPUT SAP DATA'!$K51,VLOOKUP('3 INPUT SAP DATA'!$I51,Data!$C$87:$D$96,2,FALSE))*3.6)/$D47)*(1-'3 INPUT SAP DATA'!$S51))</f>
        <v/>
      </c>
      <c r="AC47" s="173" t="str">
        <f>IF($B47="","",((MAX(0.3*'3 INPUT SAP DATA'!$K51,VLOOKUP('3 INPUT SAP DATA'!$I51,Data!$C$87:$D$96,2,FALSE))*3.6)/$D47)*(1-'3 INPUT SAP DATA'!$S51))</f>
        <v/>
      </c>
      <c r="AD47" s="173" t="str">
        <f>IF($B47="","",((MAX(0.3*'3 INPUT SAP DATA'!$K51,VLOOKUP('3 INPUT SAP DATA'!$I51,Data!$C$87:$D$96,2,FALSE))*3.6)/$D47)*(1-'3 INPUT SAP DATA'!$S51))</f>
        <v/>
      </c>
      <c r="AE47" s="173" t="str">
        <f>IF($B47="","",((MAX(0.3*'3 INPUT SAP DATA'!$K51,VLOOKUP('3 INPUT SAP DATA'!$I51,Data!$C$87:$D$96,2,FALSE))*3.6)/$D47)*(1-'3 INPUT SAP DATA'!$S51))</f>
        <v/>
      </c>
      <c r="AF47" s="171" t="str">
        <f t="shared" si="14"/>
        <v/>
      </c>
      <c r="AG47" s="171" t="str">
        <f t="shared" si="15"/>
        <v/>
      </c>
      <c r="AH47" s="171" t="str">
        <f t="shared" si="16"/>
        <v/>
      </c>
      <c r="AI47" s="171" t="str">
        <f t="shared" si="17"/>
        <v/>
      </c>
      <c r="AJ47" s="171" t="str">
        <f t="shared" si="18"/>
        <v/>
      </c>
      <c r="AK47" s="171" t="str">
        <f t="shared" si="19"/>
        <v/>
      </c>
      <c r="AL47" s="171" t="str">
        <f t="shared" si="20"/>
        <v/>
      </c>
      <c r="AM47" s="171" t="str">
        <f t="shared" si="21"/>
        <v/>
      </c>
      <c r="AN47" s="171" t="str">
        <f t="shared" si="22"/>
        <v/>
      </c>
      <c r="AO47" s="171" t="str">
        <f t="shared" si="23"/>
        <v/>
      </c>
      <c r="AP47" s="171" t="str">
        <f t="shared" si="24"/>
        <v/>
      </c>
      <c r="AQ47" s="171" t="str">
        <f t="shared" si="25"/>
        <v/>
      </c>
      <c r="AR47" s="24" t="str">
        <f t="shared" si="26"/>
        <v/>
      </c>
      <c r="AS47" s="24" t="str">
        <f t="shared" si="27"/>
        <v/>
      </c>
      <c r="AT47" s="24" t="str">
        <f t="shared" si="28"/>
        <v/>
      </c>
      <c r="AU47" s="24" t="str">
        <f t="shared" si="29"/>
        <v/>
      </c>
      <c r="AV47" s="24" t="str">
        <f t="shared" si="30"/>
        <v/>
      </c>
      <c r="AW47" s="24" t="str">
        <f t="shared" si="31"/>
        <v/>
      </c>
      <c r="AX47" s="24" t="str">
        <f t="shared" si="32"/>
        <v/>
      </c>
      <c r="AY47" s="24" t="str">
        <f t="shared" si="33"/>
        <v/>
      </c>
      <c r="AZ47" s="24" t="str">
        <f t="shared" si="34"/>
        <v/>
      </c>
      <c r="BA47" s="24" t="str">
        <f t="shared" si="35"/>
        <v/>
      </c>
      <c r="BB47" s="24" t="str">
        <f t="shared" si="36"/>
        <v/>
      </c>
      <c r="BC47" s="24" t="str">
        <f t="shared" si="37"/>
        <v/>
      </c>
    </row>
    <row r="48" spans="2:56" s="3" customFormat="1" ht="19.899999999999999" customHeight="1">
      <c r="B48" s="16" t="str">
        <f>IF('3 INPUT SAP DATA'!H52="","",'3 INPUT SAP DATA'!H52)</f>
        <v/>
      </c>
      <c r="C48" s="172" t="str">
        <f>IF($B48="","",'3 INPUT SAP DATA'!O52*('3 INPUT SAP DATA'!P52+'3 INPUT SAP DATA'!Q52))</f>
        <v/>
      </c>
      <c r="D48" s="172" t="str">
        <f>IF($B48="","",'3 INPUT SAP DATA'!K52*(1-Data!$B$156)*2.5)</f>
        <v/>
      </c>
      <c r="E48" s="24" t="str">
        <f>IF($B48="","",('3 INPUT SAP DATA'!L52-(('3 INPUT SAP DATA'!J52-1)*('3 INPUT SAP DATA'!K52/'3 INPUT SAP DATA'!J52)*Data!$B$157))*(1-Data!$B$156))</f>
        <v/>
      </c>
      <c r="F48" s="171" t="str">
        <f t="shared" si="13"/>
        <v/>
      </c>
      <c r="G48" s="171" t="str">
        <f>IF($B48="","",E48/D48*F48*HLOOKUP('3 INPUT SAP DATA'!M52,Data!$C$82:$E$83,2,FALSE)/(1+15/HLOOKUP('3 INPUT SAP DATA'!M52,Data!$C$82:$E$83,2,FALSE)*(0/F48)^2))</f>
        <v/>
      </c>
      <c r="H48" s="173" t="str">
        <f>IF($B48="", "", (INDEX(SAP10TableU2, MATCH('3 INPUT SAP DATA'!$C$6, Data!$C$51:$C$72, 0), MATCH(H$8, Data!$D$50:$O$50, 0)) / VLOOKUP('3 INPUT SAP DATA'!$C$6, Data!$C$50:$P$72, 13, FALSE)) * $G48)</f>
        <v/>
      </c>
      <c r="I48" s="173" t="str">
        <f>IF($B48="", "", (INDEX(SAP10TableU2, MATCH('3 INPUT SAP DATA'!$C$6, Data!$C$51:$C$72, 0), MATCH(I$8, Data!$D$50:$O$50, 0)) / VLOOKUP('3 INPUT SAP DATA'!$C$6, Data!$C$50:$P$72, 13, FALSE)) * $G48)</f>
        <v/>
      </c>
      <c r="J48" s="173" t="str">
        <f>IF($B48="", "", (INDEX(SAP10TableU2, MATCH('3 INPUT SAP DATA'!$C$6, Data!$C$51:$C$72, 0), MATCH(J$8, Data!$D$50:$O$50, 0)) / VLOOKUP('3 INPUT SAP DATA'!$C$6, Data!$C$50:$P$72, 13, FALSE)) * $G48)</f>
        <v/>
      </c>
      <c r="K48" s="173" t="str">
        <f>IF($B48="", "", (INDEX(SAP10TableU2, MATCH('3 INPUT SAP DATA'!$C$6, Data!$C$51:$C$72, 0), MATCH(K$8, Data!$D$50:$O$50, 0)) / VLOOKUP('3 INPUT SAP DATA'!$C$6, Data!$C$50:$P$72, 13, FALSE)) * $G48)</f>
        <v/>
      </c>
      <c r="L48" s="173" t="str">
        <f>IF($B48="", "", (INDEX(SAP10TableU2, MATCH('3 INPUT SAP DATA'!$C$6, Data!$C$51:$C$72, 0), MATCH(L$8, Data!$D$50:$O$50, 0)) / VLOOKUP('3 INPUT SAP DATA'!$C$6, Data!$C$50:$P$72, 13, FALSE)) * $G48)</f>
        <v/>
      </c>
      <c r="M48" s="173" t="str">
        <f>IF($B48="", "", (INDEX(SAP10TableU2, MATCH('3 INPUT SAP DATA'!$C$6, Data!$C$51:$C$72, 0), MATCH(M$8, Data!$D$50:$O$50, 0)) / VLOOKUP('3 INPUT SAP DATA'!$C$6, Data!$C$50:$P$72, 13, FALSE)) * $G48)</f>
        <v/>
      </c>
      <c r="N48" s="173" t="str">
        <f>IF($B48="", "", (INDEX(SAP10TableU2, MATCH('3 INPUT SAP DATA'!$C$6, Data!$C$51:$C$72, 0), MATCH(N$8, Data!$D$50:$O$50, 0)) / VLOOKUP('3 INPUT SAP DATA'!$C$6, Data!$C$50:$P$72, 13, FALSE)) * $G48)</f>
        <v/>
      </c>
      <c r="O48" s="173" t="str">
        <f>IF($B48="", "", (INDEX(SAP10TableU2, MATCH('3 INPUT SAP DATA'!$C$6, Data!$C$51:$C$72, 0), MATCH(O$8, Data!$D$50:$O$50, 0)) / VLOOKUP('3 INPUT SAP DATA'!$C$6, Data!$C$50:$P$72, 13, FALSE)) * $G48)</f>
        <v/>
      </c>
      <c r="P48" s="173" t="str">
        <f>IF($B48="", "", (INDEX(SAP10TableU2, MATCH('3 INPUT SAP DATA'!$C$6, Data!$C$51:$C$72, 0), MATCH(P$8, Data!$D$50:$O$50, 0)) / VLOOKUP('3 INPUT SAP DATA'!$C$6, Data!$C$50:$P$72, 13, FALSE)) * $G48)</f>
        <v/>
      </c>
      <c r="Q48" s="173" t="str">
        <f>IF($B48="", "", (INDEX(SAP10TableU2, MATCH('3 INPUT SAP DATA'!$C$6, Data!$C$51:$C$72, 0), MATCH(Q$8, Data!$D$50:$O$50, 0)) / VLOOKUP('3 INPUT SAP DATA'!$C$6, Data!$C$50:$P$72, 13, FALSE)) * $G48)</f>
        <v/>
      </c>
      <c r="R48" s="173" t="str">
        <f>IF($B48="", "", (INDEX(SAP10TableU2, MATCH('3 INPUT SAP DATA'!$C$6, Data!$C$51:$C$72, 0), MATCH(R$8, Data!$D$50:$O$50, 0)) / VLOOKUP('3 INPUT SAP DATA'!$C$6, Data!$C$50:$P$72, 13, FALSE)) * $G48)</f>
        <v/>
      </c>
      <c r="S48" s="173" t="str">
        <f>IF($B48="", "", (INDEX(SAP10TableU2, MATCH('3 INPUT SAP DATA'!$C$6, Data!$C$51:$C$72, 0), MATCH(S$8, Data!$D$50:$O$50, 0)) / VLOOKUP('3 INPUT SAP DATA'!$C$6, Data!$C$50:$P$72, 13, FALSE)) * $G48)</f>
        <v/>
      </c>
      <c r="T48" s="173" t="str">
        <f>IF($B48="","",((MAX(0.3*'3 INPUT SAP DATA'!$K52,VLOOKUP('3 INPUT SAP DATA'!$I52,Data!$C$87:$D$96,2,FALSE))*3.6)/$D48)*(1-'3 INPUT SAP DATA'!$S52))</f>
        <v/>
      </c>
      <c r="U48" s="173" t="str">
        <f>IF($B48="","",((MAX(0.3*'3 INPUT SAP DATA'!$K52,VLOOKUP('3 INPUT SAP DATA'!$I52,Data!$C$87:$D$96,2,FALSE))*3.6)/$D48)*(1-'3 INPUT SAP DATA'!$S52))</f>
        <v/>
      </c>
      <c r="V48" s="173" t="str">
        <f>IF($B48="","",((MAX(0.3*'3 INPUT SAP DATA'!$K52,VLOOKUP('3 INPUT SAP DATA'!$I52,Data!$C$87:$D$96,2,FALSE))*3.6)/$D48)*(1-'3 INPUT SAP DATA'!$S52))</f>
        <v/>
      </c>
      <c r="W48" s="173" t="str">
        <f>IF($B48="","",((MAX(0.3*'3 INPUT SAP DATA'!$K52,VLOOKUP('3 INPUT SAP DATA'!$I52,Data!$C$87:$D$96,2,FALSE))*3.6)/$D48)*(1-'3 INPUT SAP DATA'!$S52))</f>
        <v/>
      </c>
      <c r="X48" s="173" t="str">
        <f>IF($B48="","",((MAX(0.3*'3 INPUT SAP DATA'!$K52,VLOOKUP('3 INPUT SAP DATA'!$I52,Data!$C$87:$D$96,2,FALSE))*3.6)/$D48)*(1-'3 INPUT SAP DATA'!$S52))</f>
        <v/>
      </c>
      <c r="Y48" s="173" t="str">
        <f>IF($B48="","",((MAX(0.3*'3 INPUT SAP DATA'!$K52,VLOOKUP('3 INPUT SAP DATA'!$I52,Data!$C$87:$D$96,2,FALSE))*3.6)/$D48)*(1-'3 INPUT SAP DATA'!$S52))</f>
        <v/>
      </c>
      <c r="Z48" s="173" t="str">
        <f>IF($B48="","",((MAX(0.3*'3 INPUT SAP DATA'!$K52,VLOOKUP('3 INPUT SAP DATA'!$I52,Data!$C$87:$D$96,2,FALSE))*3.6)/$D48)*(1-'3 INPUT SAP DATA'!$S52))</f>
        <v/>
      </c>
      <c r="AA48" s="173" t="str">
        <f>IF($B48="","",((MAX(0.3*'3 INPUT SAP DATA'!$K52,VLOOKUP('3 INPUT SAP DATA'!$I52,Data!$C$87:$D$96,2,FALSE))*3.6)/$D48)*(1-'3 INPUT SAP DATA'!$S52))</f>
        <v/>
      </c>
      <c r="AB48" s="173" t="str">
        <f>IF($B48="","",((MAX(0.3*'3 INPUT SAP DATA'!$K52,VLOOKUP('3 INPUT SAP DATA'!$I52,Data!$C$87:$D$96,2,FALSE))*3.6)/$D48)*(1-'3 INPUT SAP DATA'!$S52))</f>
        <v/>
      </c>
      <c r="AC48" s="173" t="str">
        <f>IF($B48="","",((MAX(0.3*'3 INPUT SAP DATA'!$K52,VLOOKUP('3 INPUT SAP DATA'!$I52,Data!$C$87:$D$96,2,FALSE))*3.6)/$D48)*(1-'3 INPUT SAP DATA'!$S52))</f>
        <v/>
      </c>
      <c r="AD48" s="173" t="str">
        <f>IF($B48="","",((MAX(0.3*'3 INPUT SAP DATA'!$K52,VLOOKUP('3 INPUT SAP DATA'!$I52,Data!$C$87:$D$96,2,FALSE))*3.6)/$D48)*(1-'3 INPUT SAP DATA'!$S52))</f>
        <v/>
      </c>
      <c r="AE48" s="173" t="str">
        <f>IF($B48="","",((MAX(0.3*'3 INPUT SAP DATA'!$K52,VLOOKUP('3 INPUT SAP DATA'!$I52,Data!$C$87:$D$96,2,FALSE))*3.6)/$D48)*(1-'3 INPUT SAP DATA'!$S52))</f>
        <v/>
      </c>
      <c r="AF48" s="171" t="str">
        <f t="shared" si="14"/>
        <v/>
      </c>
      <c r="AG48" s="171" t="str">
        <f t="shared" si="15"/>
        <v/>
      </c>
      <c r="AH48" s="171" t="str">
        <f t="shared" si="16"/>
        <v/>
      </c>
      <c r="AI48" s="171" t="str">
        <f t="shared" si="17"/>
        <v/>
      </c>
      <c r="AJ48" s="171" t="str">
        <f t="shared" si="18"/>
        <v/>
      </c>
      <c r="AK48" s="171" t="str">
        <f t="shared" si="19"/>
        <v/>
      </c>
      <c r="AL48" s="171" t="str">
        <f t="shared" si="20"/>
        <v/>
      </c>
      <c r="AM48" s="171" t="str">
        <f t="shared" si="21"/>
        <v/>
      </c>
      <c r="AN48" s="171" t="str">
        <f t="shared" si="22"/>
        <v/>
      </c>
      <c r="AO48" s="171" t="str">
        <f t="shared" si="23"/>
        <v/>
      </c>
      <c r="AP48" s="171" t="str">
        <f t="shared" si="24"/>
        <v/>
      </c>
      <c r="AQ48" s="171" t="str">
        <f t="shared" si="25"/>
        <v/>
      </c>
      <c r="AR48" s="24" t="str">
        <f t="shared" si="26"/>
        <v/>
      </c>
      <c r="AS48" s="24" t="str">
        <f t="shared" si="27"/>
        <v/>
      </c>
      <c r="AT48" s="24" t="str">
        <f t="shared" si="28"/>
        <v/>
      </c>
      <c r="AU48" s="24" t="str">
        <f t="shared" si="29"/>
        <v/>
      </c>
      <c r="AV48" s="24" t="str">
        <f t="shared" si="30"/>
        <v/>
      </c>
      <c r="AW48" s="24" t="str">
        <f t="shared" si="31"/>
        <v/>
      </c>
      <c r="AX48" s="24" t="str">
        <f t="shared" si="32"/>
        <v/>
      </c>
      <c r="AY48" s="24" t="str">
        <f t="shared" si="33"/>
        <v/>
      </c>
      <c r="AZ48" s="24" t="str">
        <f t="shared" si="34"/>
        <v/>
      </c>
      <c r="BA48" s="24" t="str">
        <f t="shared" si="35"/>
        <v/>
      </c>
      <c r="BB48" s="24" t="str">
        <f t="shared" si="36"/>
        <v/>
      </c>
      <c r="BC48" s="24" t="str">
        <f t="shared" si="37"/>
        <v/>
      </c>
    </row>
    <row r="49" spans="2:55" s="3" customFormat="1" ht="19.899999999999999" customHeight="1">
      <c r="B49" s="16" t="str">
        <f>IF('3 INPUT SAP DATA'!H53="","",'3 INPUT SAP DATA'!H53)</f>
        <v/>
      </c>
      <c r="C49" s="172" t="str">
        <f>IF($B49="","",'3 INPUT SAP DATA'!O53*('3 INPUT SAP DATA'!P53+'3 INPUT SAP DATA'!Q53))</f>
        <v/>
      </c>
      <c r="D49" s="172" t="str">
        <f>IF($B49="","",'3 INPUT SAP DATA'!K53*(1-Data!$B$156)*2.5)</f>
        <v/>
      </c>
      <c r="E49" s="24" t="str">
        <f>IF($B49="","",('3 INPUT SAP DATA'!L53-(('3 INPUT SAP DATA'!J53-1)*('3 INPUT SAP DATA'!K53/'3 INPUT SAP DATA'!J53)*Data!$B$157))*(1-Data!$B$156))</f>
        <v/>
      </c>
      <c r="F49" s="171" t="str">
        <f t="shared" si="13"/>
        <v/>
      </c>
      <c r="G49" s="171" t="str">
        <f>IF($B49="","",E49/D49*F49*HLOOKUP('3 INPUT SAP DATA'!M53,Data!$C$82:$E$83,2,FALSE)/(1+15/HLOOKUP('3 INPUT SAP DATA'!M53,Data!$C$82:$E$83,2,FALSE)*(0/F49)^2))</f>
        <v/>
      </c>
      <c r="H49" s="173" t="str">
        <f>IF($B49="", "", (INDEX(SAP10TableU2, MATCH('3 INPUT SAP DATA'!$C$6, Data!$C$51:$C$72, 0), MATCH(H$8, Data!$D$50:$O$50, 0)) / VLOOKUP('3 INPUT SAP DATA'!$C$6, Data!$C$50:$P$72, 13, FALSE)) * $G49)</f>
        <v/>
      </c>
      <c r="I49" s="173" t="str">
        <f>IF($B49="", "", (INDEX(SAP10TableU2, MATCH('3 INPUT SAP DATA'!$C$6, Data!$C$51:$C$72, 0), MATCH(I$8, Data!$D$50:$O$50, 0)) / VLOOKUP('3 INPUT SAP DATA'!$C$6, Data!$C$50:$P$72, 13, FALSE)) * $G49)</f>
        <v/>
      </c>
      <c r="J49" s="173" t="str">
        <f>IF($B49="", "", (INDEX(SAP10TableU2, MATCH('3 INPUT SAP DATA'!$C$6, Data!$C$51:$C$72, 0), MATCH(J$8, Data!$D$50:$O$50, 0)) / VLOOKUP('3 INPUT SAP DATA'!$C$6, Data!$C$50:$P$72, 13, FALSE)) * $G49)</f>
        <v/>
      </c>
      <c r="K49" s="173" t="str">
        <f>IF($B49="", "", (INDEX(SAP10TableU2, MATCH('3 INPUT SAP DATA'!$C$6, Data!$C$51:$C$72, 0), MATCH(K$8, Data!$D$50:$O$50, 0)) / VLOOKUP('3 INPUT SAP DATA'!$C$6, Data!$C$50:$P$72, 13, FALSE)) * $G49)</f>
        <v/>
      </c>
      <c r="L49" s="173" t="str">
        <f>IF($B49="", "", (INDEX(SAP10TableU2, MATCH('3 INPUT SAP DATA'!$C$6, Data!$C$51:$C$72, 0), MATCH(L$8, Data!$D$50:$O$50, 0)) / VLOOKUP('3 INPUT SAP DATA'!$C$6, Data!$C$50:$P$72, 13, FALSE)) * $G49)</f>
        <v/>
      </c>
      <c r="M49" s="173" t="str">
        <f>IF($B49="", "", (INDEX(SAP10TableU2, MATCH('3 INPUT SAP DATA'!$C$6, Data!$C$51:$C$72, 0), MATCH(M$8, Data!$D$50:$O$50, 0)) / VLOOKUP('3 INPUT SAP DATA'!$C$6, Data!$C$50:$P$72, 13, FALSE)) * $G49)</f>
        <v/>
      </c>
      <c r="N49" s="173" t="str">
        <f>IF($B49="", "", (INDEX(SAP10TableU2, MATCH('3 INPUT SAP DATA'!$C$6, Data!$C$51:$C$72, 0), MATCH(N$8, Data!$D$50:$O$50, 0)) / VLOOKUP('3 INPUT SAP DATA'!$C$6, Data!$C$50:$P$72, 13, FALSE)) * $G49)</f>
        <v/>
      </c>
      <c r="O49" s="173" t="str">
        <f>IF($B49="", "", (INDEX(SAP10TableU2, MATCH('3 INPUT SAP DATA'!$C$6, Data!$C$51:$C$72, 0), MATCH(O$8, Data!$D$50:$O$50, 0)) / VLOOKUP('3 INPUT SAP DATA'!$C$6, Data!$C$50:$P$72, 13, FALSE)) * $G49)</f>
        <v/>
      </c>
      <c r="P49" s="173" t="str">
        <f>IF($B49="", "", (INDEX(SAP10TableU2, MATCH('3 INPUT SAP DATA'!$C$6, Data!$C$51:$C$72, 0), MATCH(P$8, Data!$D$50:$O$50, 0)) / VLOOKUP('3 INPUT SAP DATA'!$C$6, Data!$C$50:$P$72, 13, FALSE)) * $G49)</f>
        <v/>
      </c>
      <c r="Q49" s="173" t="str">
        <f>IF($B49="", "", (INDEX(SAP10TableU2, MATCH('3 INPUT SAP DATA'!$C$6, Data!$C$51:$C$72, 0), MATCH(Q$8, Data!$D$50:$O$50, 0)) / VLOOKUP('3 INPUT SAP DATA'!$C$6, Data!$C$50:$P$72, 13, FALSE)) * $G49)</f>
        <v/>
      </c>
      <c r="R49" s="173" t="str">
        <f>IF($B49="", "", (INDEX(SAP10TableU2, MATCH('3 INPUT SAP DATA'!$C$6, Data!$C$51:$C$72, 0), MATCH(R$8, Data!$D$50:$O$50, 0)) / VLOOKUP('3 INPUT SAP DATA'!$C$6, Data!$C$50:$P$72, 13, FALSE)) * $G49)</f>
        <v/>
      </c>
      <c r="S49" s="173" t="str">
        <f>IF($B49="", "", (INDEX(SAP10TableU2, MATCH('3 INPUT SAP DATA'!$C$6, Data!$C$51:$C$72, 0), MATCH(S$8, Data!$D$50:$O$50, 0)) / VLOOKUP('3 INPUT SAP DATA'!$C$6, Data!$C$50:$P$72, 13, FALSE)) * $G49)</f>
        <v/>
      </c>
      <c r="T49" s="173" t="str">
        <f>IF($B49="","",((MAX(0.3*'3 INPUT SAP DATA'!$K53,VLOOKUP('3 INPUT SAP DATA'!$I53,Data!$C$87:$D$96,2,FALSE))*3.6)/$D49)*(1-'3 INPUT SAP DATA'!$S53))</f>
        <v/>
      </c>
      <c r="U49" s="173" t="str">
        <f>IF($B49="","",((MAX(0.3*'3 INPUT SAP DATA'!$K53,VLOOKUP('3 INPUT SAP DATA'!$I53,Data!$C$87:$D$96,2,FALSE))*3.6)/$D49)*(1-'3 INPUT SAP DATA'!$S53))</f>
        <v/>
      </c>
      <c r="V49" s="173" t="str">
        <f>IF($B49="","",((MAX(0.3*'3 INPUT SAP DATA'!$K53,VLOOKUP('3 INPUT SAP DATA'!$I53,Data!$C$87:$D$96,2,FALSE))*3.6)/$D49)*(1-'3 INPUT SAP DATA'!$S53))</f>
        <v/>
      </c>
      <c r="W49" s="173" t="str">
        <f>IF($B49="","",((MAX(0.3*'3 INPUT SAP DATA'!$K53,VLOOKUP('3 INPUT SAP DATA'!$I53,Data!$C$87:$D$96,2,FALSE))*3.6)/$D49)*(1-'3 INPUT SAP DATA'!$S53))</f>
        <v/>
      </c>
      <c r="X49" s="173" t="str">
        <f>IF($B49="","",((MAX(0.3*'3 INPUT SAP DATA'!$K53,VLOOKUP('3 INPUT SAP DATA'!$I53,Data!$C$87:$D$96,2,FALSE))*3.6)/$D49)*(1-'3 INPUT SAP DATA'!$S53))</f>
        <v/>
      </c>
      <c r="Y49" s="173" t="str">
        <f>IF($B49="","",((MAX(0.3*'3 INPUT SAP DATA'!$K53,VLOOKUP('3 INPUT SAP DATA'!$I53,Data!$C$87:$D$96,2,FALSE))*3.6)/$D49)*(1-'3 INPUT SAP DATA'!$S53))</f>
        <v/>
      </c>
      <c r="Z49" s="173" t="str">
        <f>IF($B49="","",((MAX(0.3*'3 INPUT SAP DATA'!$K53,VLOOKUP('3 INPUT SAP DATA'!$I53,Data!$C$87:$D$96,2,FALSE))*3.6)/$D49)*(1-'3 INPUT SAP DATA'!$S53))</f>
        <v/>
      </c>
      <c r="AA49" s="173" t="str">
        <f>IF($B49="","",((MAX(0.3*'3 INPUT SAP DATA'!$K53,VLOOKUP('3 INPUT SAP DATA'!$I53,Data!$C$87:$D$96,2,FALSE))*3.6)/$D49)*(1-'3 INPUT SAP DATA'!$S53))</f>
        <v/>
      </c>
      <c r="AB49" s="173" t="str">
        <f>IF($B49="","",((MAX(0.3*'3 INPUT SAP DATA'!$K53,VLOOKUP('3 INPUT SAP DATA'!$I53,Data!$C$87:$D$96,2,FALSE))*3.6)/$D49)*(1-'3 INPUT SAP DATA'!$S53))</f>
        <v/>
      </c>
      <c r="AC49" s="173" t="str">
        <f>IF($B49="","",((MAX(0.3*'3 INPUT SAP DATA'!$K53,VLOOKUP('3 INPUT SAP DATA'!$I53,Data!$C$87:$D$96,2,FALSE))*3.6)/$D49)*(1-'3 INPUT SAP DATA'!$S53))</f>
        <v/>
      </c>
      <c r="AD49" s="173" t="str">
        <f>IF($B49="","",((MAX(0.3*'3 INPUT SAP DATA'!$K53,VLOOKUP('3 INPUT SAP DATA'!$I53,Data!$C$87:$D$96,2,FALSE))*3.6)/$D49)*(1-'3 INPUT SAP DATA'!$S53))</f>
        <v/>
      </c>
      <c r="AE49" s="173" t="str">
        <f>IF($B49="","",((MAX(0.3*'3 INPUT SAP DATA'!$K53,VLOOKUP('3 INPUT SAP DATA'!$I53,Data!$C$87:$D$96,2,FALSE))*3.6)/$D49)*(1-'3 INPUT SAP DATA'!$S53))</f>
        <v/>
      </c>
      <c r="AF49" s="171" t="str">
        <f t="shared" si="14"/>
        <v/>
      </c>
      <c r="AG49" s="171" t="str">
        <f t="shared" si="15"/>
        <v/>
      </c>
      <c r="AH49" s="171" t="str">
        <f t="shared" si="16"/>
        <v/>
      </c>
      <c r="AI49" s="171" t="str">
        <f t="shared" si="17"/>
        <v/>
      </c>
      <c r="AJ49" s="171" t="str">
        <f t="shared" si="18"/>
        <v/>
      </c>
      <c r="AK49" s="171" t="str">
        <f t="shared" si="19"/>
        <v/>
      </c>
      <c r="AL49" s="171" t="str">
        <f t="shared" si="20"/>
        <v/>
      </c>
      <c r="AM49" s="171" t="str">
        <f t="shared" si="21"/>
        <v/>
      </c>
      <c r="AN49" s="171" t="str">
        <f t="shared" si="22"/>
        <v/>
      </c>
      <c r="AO49" s="171" t="str">
        <f t="shared" si="23"/>
        <v/>
      </c>
      <c r="AP49" s="171" t="str">
        <f t="shared" si="24"/>
        <v/>
      </c>
      <c r="AQ49" s="171" t="str">
        <f t="shared" si="25"/>
        <v/>
      </c>
      <c r="AR49" s="24" t="str">
        <f t="shared" si="26"/>
        <v/>
      </c>
      <c r="AS49" s="24" t="str">
        <f t="shared" si="27"/>
        <v/>
      </c>
      <c r="AT49" s="24" t="str">
        <f t="shared" si="28"/>
        <v/>
      </c>
      <c r="AU49" s="24" t="str">
        <f t="shared" si="29"/>
        <v/>
      </c>
      <c r="AV49" s="24" t="str">
        <f t="shared" si="30"/>
        <v/>
      </c>
      <c r="AW49" s="24" t="str">
        <f t="shared" si="31"/>
        <v/>
      </c>
      <c r="AX49" s="24" t="str">
        <f t="shared" si="32"/>
        <v/>
      </c>
      <c r="AY49" s="24" t="str">
        <f t="shared" si="33"/>
        <v/>
      </c>
      <c r="AZ49" s="24" t="str">
        <f t="shared" si="34"/>
        <v/>
      </c>
      <c r="BA49" s="24" t="str">
        <f t="shared" si="35"/>
        <v/>
      </c>
      <c r="BB49" s="24" t="str">
        <f t="shared" si="36"/>
        <v/>
      </c>
      <c r="BC49" s="24" t="str">
        <f t="shared" si="37"/>
        <v/>
      </c>
    </row>
    <row r="50" spans="2:55" s="3" customFormat="1" ht="19.899999999999999" customHeight="1">
      <c r="B50" s="16" t="str">
        <f>IF('3 INPUT SAP DATA'!H54="","",'3 INPUT SAP DATA'!H54)</f>
        <v/>
      </c>
      <c r="C50" s="172" t="str">
        <f>IF($B50="","",'3 INPUT SAP DATA'!O54*('3 INPUT SAP DATA'!P54+'3 INPUT SAP DATA'!Q54))</f>
        <v/>
      </c>
      <c r="D50" s="172" t="str">
        <f>IF($B50="","",'3 INPUT SAP DATA'!K54*(1-Data!$B$156)*2.5)</f>
        <v/>
      </c>
      <c r="E50" s="24" t="str">
        <f>IF($B50="","",('3 INPUT SAP DATA'!L54-(('3 INPUT SAP DATA'!J54-1)*('3 INPUT SAP DATA'!K54/'3 INPUT SAP DATA'!J54)*Data!$B$157))*(1-Data!$B$156))</f>
        <v/>
      </c>
      <c r="F50" s="171" t="str">
        <f t="shared" si="13"/>
        <v/>
      </c>
      <c r="G50" s="171" t="str">
        <f>IF($B50="","",E50/D50*F50*HLOOKUP('3 INPUT SAP DATA'!M54,Data!$C$82:$E$83,2,FALSE)/(1+15/HLOOKUP('3 INPUT SAP DATA'!M54,Data!$C$82:$E$83,2,FALSE)*(0/F50)^2))</f>
        <v/>
      </c>
      <c r="H50" s="173" t="str">
        <f>IF($B50="", "", (INDEX(SAP10TableU2, MATCH('3 INPUT SAP DATA'!$C$6, Data!$C$51:$C$72, 0), MATCH(H$8, Data!$D$50:$O$50, 0)) / VLOOKUP('3 INPUT SAP DATA'!$C$6, Data!$C$50:$P$72, 13, FALSE)) * $G50)</f>
        <v/>
      </c>
      <c r="I50" s="173" t="str">
        <f>IF($B50="", "", (INDEX(SAP10TableU2, MATCH('3 INPUT SAP DATA'!$C$6, Data!$C$51:$C$72, 0), MATCH(I$8, Data!$D$50:$O$50, 0)) / VLOOKUP('3 INPUT SAP DATA'!$C$6, Data!$C$50:$P$72, 13, FALSE)) * $G50)</f>
        <v/>
      </c>
      <c r="J50" s="173" t="str">
        <f>IF($B50="", "", (INDEX(SAP10TableU2, MATCH('3 INPUT SAP DATA'!$C$6, Data!$C$51:$C$72, 0), MATCH(J$8, Data!$D$50:$O$50, 0)) / VLOOKUP('3 INPUT SAP DATA'!$C$6, Data!$C$50:$P$72, 13, FALSE)) * $G50)</f>
        <v/>
      </c>
      <c r="K50" s="173" t="str">
        <f>IF($B50="", "", (INDEX(SAP10TableU2, MATCH('3 INPUT SAP DATA'!$C$6, Data!$C$51:$C$72, 0), MATCH(K$8, Data!$D$50:$O$50, 0)) / VLOOKUP('3 INPUT SAP DATA'!$C$6, Data!$C$50:$P$72, 13, FALSE)) * $G50)</f>
        <v/>
      </c>
      <c r="L50" s="173" t="str">
        <f>IF($B50="", "", (INDEX(SAP10TableU2, MATCH('3 INPUT SAP DATA'!$C$6, Data!$C$51:$C$72, 0), MATCH(L$8, Data!$D$50:$O$50, 0)) / VLOOKUP('3 INPUT SAP DATA'!$C$6, Data!$C$50:$P$72, 13, FALSE)) * $G50)</f>
        <v/>
      </c>
      <c r="M50" s="173" t="str">
        <f>IF($B50="", "", (INDEX(SAP10TableU2, MATCH('3 INPUT SAP DATA'!$C$6, Data!$C$51:$C$72, 0), MATCH(M$8, Data!$D$50:$O$50, 0)) / VLOOKUP('3 INPUT SAP DATA'!$C$6, Data!$C$50:$P$72, 13, FALSE)) * $G50)</f>
        <v/>
      </c>
      <c r="N50" s="173" t="str">
        <f>IF($B50="", "", (INDEX(SAP10TableU2, MATCH('3 INPUT SAP DATA'!$C$6, Data!$C$51:$C$72, 0), MATCH(N$8, Data!$D$50:$O$50, 0)) / VLOOKUP('3 INPUT SAP DATA'!$C$6, Data!$C$50:$P$72, 13, FALSE)) * $G50)</f>
        <v/>
      </c>
      <c r="O50" s="173" t="str">
        <f>IF($B50="", "", (INDEX(SAP10TableU2, MATCH('3 INPUT SAP DATA'!$C$6, Data!$C$51:$C$72, 0), MATCH(O$8, Data!$D$50:$O$50, 0)) / VLOOKUP('3 INPUT SAP DATA'!$C$6, Data!$C$50:$P$72, 13, FALSE)) * $G50)</f>
        <v/>
      </c>
      <c r="P50" s="173" t="str">
        <f>IF($B50="", "", (INDEX(SAP10TableU2, MATCH('3 INPUT SAP DATA'!$C$6, Data!$C$51:$C$72, 0), MATCH(P$8, Data!$D$50:$O$50, 0)) / VLOOKUP('3 INPUT SAP DATA'!$C$6, Data!$C$50:$P$72, 13, FALSE)) * $G50)</f>
        <v/>
      </c>
      <c r="Q50" s="173" t="str">
        <f>IF($B50="", "", (INDEX(SAP10TableU2, MATCH('3 INPUT SAP DATA'!$C$6, Data!$C$51:$C$72, 0), MATCH(Q$8, Data!$D$50:$O$50, 0)) / VLOOKUP('3 INPUT SAP DATA'!$C$6, Data!$C$50:$P$72, 13, FALSE)) * $G50)</f>
        <v/>
      </c>
      <c r="R50" s="173" t="str">
        <f>IF($B50="", "", (INDEX(SAP10TableU2, MATCH('3 INPUT SAP DATA'!$C$6, Data!$C$51:$C$72, 0), MATCH(R$8, Data!$D$50:$O$50, 0)) / VLOOKUP('3 INPUT SAP DATA'!$C$6, Data!$C$50:$P$72, 13, FALSE)) * $G50)</f>
        <v/>
      </c>
      <c r="S50" s="173" t="str">
        <f>IF($B50="", "", (INDEX(SAP10TableU2, MATCH('3 INPUT SAP DATA'!$C$6, Data!$C$51:$C$72, 0), MATCH(S$8, Data!$D$50:$O$50, 0)) / VLOOKUP('3 INPUT SAP DATA'!$C$6, Data!$C$50:$P$72, 13, FALSE)) * $G50)</f>
        <v/>
      </c>
      <c r="T50" s="173" t="str">
        <f>IF($B50="","",((MAX(0.3*'3 INPUT SAP DATA'!$K54,VLOOKUP('3 INPUT SAP DATA'!$I54,Data!$C$87:$D$96,2,FALSE))*3.6)/$D50)*(1-'3 INPUT SAP DATA'!$S54))</f>
        <v/>
      </c>
      <c r="U50" s="173" t="str">
        <f>IF($B50="","",((MAX(0.3*'3 INPUT SAP DATA'!$K54,VLOOKUP('3 INPUT SAP DATA'!$I54,Data!$C$87:$D$96,2,FALSE))*3.6)/$D50)*(1-'3 INPUT SAP DATA'!$S54))</f>
        <v/>
      </c>
      <c r="V50" s="173" t="str">
        <f>IF($B50="","",((MAX(0.3*'3 INPUT SAP DATA'!$K54,VLOOKUP('3 INPUT SAP DATA'!$I54,Data!$C$87:$D$96,2,FALSE))*3.6)/$D50)*(1-'3 INPUT SAP DATA'!$S54))</f>
        <v/>
      </c>
      <c r="W50" s="173" t="str">
        <f>IF($B50="","",((MAX(0.3*'3 INPUT SAP DATA'!$K54,VLOOKUP('3 INPUT SAP DATA'!$I54,Data!$C$87:$D$96,2,FALSE))*3.6)/$D50)*(1-'3 INPUT SAP DATA'!$S54))</f>
        <v/>
      </c>
      <c r="X50" s="173" t="str">
        <f>IF($B50="","",((MAX(0.3*'3 INPUT SAP DATA'!$K54,VLOOKUP('3 INPUT SAP DATA'!$I54,Data!$C$87:$D$96,2,FALSE))*3.6)/$D50)*(1-'3 INPUT SAP DATA'!$S54))</f>
        <v/>
      </c>
      <c r="Y50" s="173" t="str">
        <f>IF($B50="","",((MAX(0.3*'3 INPUT SAP DATA'!$K54,VLOOKUP('3 INPUT SAP DATA'!$I54,Data!$C$87:$D$96,2,FALSE))*3.6)/$D50)*(1-'3 INPUT SAP DATA'!$S54))</f>
        <v/>
      </c>
      <c r="Z50" s="173" t="str">
        <f>IF($B50="","",((MAX(0.3*'3 INPUT SAP DATA'!$K54,VLOOKUP('3 INPUT SAP DATA'!$I54,Data!$C$87:$D$96,2,FALSE))*3.6)/$D50)*(1-'3 INPUT SAP DATA'!$S54))</f>
        <v/>
      </c>
      <c r="AA50" s="173" t="str">
        <f>IF($B50="","",((MAX(0.3*'3 INPUT SAP DATA'!$K54,VLOOKUP('3 INPUT SAP DATA'!$I54,Data!$C$87:$D$96,2,FALSE))*3.6)/$D50)*(1-'3 INPUT SAP DATA'!$S54))</f>
        <v/>
      </c>
      <c r="AB50" s="173" t="str">
        <f>IF($B50="","",((MAX(0.3*'3 INPUT SAP DATA'!$K54,VLOOKUP('3 INPUT SAP DATA'!$I54,Data!$C$87:$D$96,2,FALSE))*3.6)/$D50)*(1-'3 INPUT SAP DATA'!$S54))</f>
        <v/>
      </c>
      <c r="AC50" s="173" t="str">
        <f>IF($B50="","",((MAX(0.3*'3 INPUT SAP DATA'!$K54,VLOOKUP('3 INPUT SAP DATA'!$I54,Data!$C$87:$D$96,2,FALSE))*3.6)/$D50)*(1-'3 INPUT SAP DATA'!$S54))</f>
        <v/>
      </c>
      <c r="AD50" s="173" t="str">
        <f>IF($B50="","",((MAX(0.3*'3 INPUT SAP DATA'!$K54,VLOOKUP('3 INPUT SAP DATA'!$I54,Data!$C$87:$D$96,2,FALSE))*3.6)/$D50)*(1-'3 INPUT SAP DATA'!$S54))</f>
        <v/>
      </c>
      <c r="AE50" s="173" t="str">
        <f>IF($B50="","",((MAX(0.3*'3 INPUT SAP DATA'!$K54,VLOOKUP('3 INPUT SAP DATA'!$I54,Data!$C$87:$D$96,2,FALSE))*3.6)/$D50)*(1-'3 INPUT SAP DATA'!$S54))</f>
        <v/>
      </c>
      <c r="AF50" s="171" t="str">
        <f t="shared" si="14"/>
        <v/>
      </c>
      <c r="AG50" s="171" t="str">
        <f t="shared" si="15"/>
        <v/>
      </c>
      <c r="AH50" s="171" t="str">
        <f t="shared" si="16"/>
        <v/>
      </c>
      <c r="AI50" s="171" t="str">
        <f t="shared" si="17"/>
        <v/>
      </c>
      <c r="AJ50" s="171" t="str">
        <f t="shared" si="18"/>
        <v/>
      </c>
      <c r="AK50" s="171" t="str">
        <f t="shared" si="19"/>
        <v/>
      </c>
      <c r="AL50" s="171" t="str">
        <f t="shared" si="20"/>
        <v/>
      </c>
      <c r="AM50" s="171" t="str">
        <f t="shared" si="21"/>
        <v/>
      </c>
      <c r="AN50" s="171" t="str">
        <f t="shared" si="22"/>
        <v/>
      </c>
      <c r="AO50" s="171" t="str">
        <f t="shared" si="23"/>
        <v/>
      </c>
      <c r="AP50" s="171" t="str">
        <f t="shared" si="24"/>
        <v/>
      </c>
      <c r="AQ50" s="171" t="str">
        <f t="shared" si="25"/>
        <v/>
      </c>
      <c r="AR50" s="24" t="str">
        <f t="shared" si="26"/>
        <v/>
      </c>
      <c r="AS50" s="24" t="str">
        <f t="shared" si="27"/>
        <v/>
      </c>
      <c r="AT50" s="24" t="str">
        <f t="shared" si="28"/>
        <v/>
      </c>
      <c r="AU50" s="24" t="str">
        <f t="shared" si="29"/>
        <v/>
      </c>
      <c r="AV50" s="24" t="str">
        <f t="shared" si="30"/>
        <v/>
      </c>
      <c r="AW50" s="24" t="str">
        <f t="shared" si="31"/>
        <v/>
      </c>
      <c r="AX50" s="24" t="str">
        <f t="shared" si="32"/>
        <v/>
      </c>
      <c r="AY50" s="24" t="str">
        <f t="shared" si="33"/>
        <v/>
      </c>
      <c r="AZ50" s="24" t="str">
        <f t="shared" si="34"/>
        <v/>
      </c>
      <c r="BA50" s="24" t="str">
        <f t="shared" si="35"/>
        <v/>
      </c>
      <c r="BB50" s="24" t="str">
        <f t="shared" si="36"/>
        <v/>
      </c>
      <c r="BC50" s="24" t="str">
        <f t="shared" si="37"/>
        <v/>
      </c>
    </row>
    <row r="51" spans="2:55" s="3" customFormat="1" ht="19.899999999999999" customHeight="1">
      <c r="B51" s="16" t="str">
        <f>IF('3 INPUT SAP DATA'!H55="","",'3 INPUT SAP DATA'!H55)</f>
        <v/>
      </c>
      <c r="C51" s="172" t="str">
        <f>IF($B51="","",'3 INPUT SAP DATA'!O55*('3 INPUT SAP DATA'!P55+'3 INPUT SAP DATA'!Q55))</f>
        <v/>
      </c>
      <c r="D51" s="172" t="str">
        <f>IF($B51="","",'3 INPUT SAP DATA'!K55*(1-Data!$B$156)*2.5)</f>
        <v/>
      </c>
      <c r="E51" s="24" t="str">
        <f>IF($B51="","",('3 INPUT SAP DATA'!L55-(('3 INPUT SAP DATA'!J55-1)*('3 INPUT SAP DATA'!K55/'3 INPUT SAP DATA'!J55)*Data!$B$157))*(1-Data!$B$156))</f>
        <v/>
      </c>
      <c r="F51" s="171" t="str">
        <f t="shared" si="13"/>
        <v/>
      </c>
      <c r="G51" s="171" t="str">
        <f>IF($B51="","",E51/D51*F51*HLOOKUP('3 INPUT SAP DATA'!M55,Data!$C$82:$E$83,2,FALSE)/(1+15/HLOOKUP('3 INPUT SAP DATA'!M55,Data!$C$82:$E$83,2,FALSE)*(0/F51)^2))</f>
        <v/>
      </c>
      <c r="H51" s="173" t="str">
        <f>IF($B51="", "", (INDEX(SAP10TableU2, MATCH('3 INPUT SAP DATA'!$C$6, Data!$C$51:$C$72, 0), MATCH(H$8, Data!$D$50:$O$50, 0)) / VLOOKUP('3 INPUT SAP DATA'!$C$6, Data!$C$50:$P$72, 13, FALSE)) * $G51)</f>
        <v/>
      </c>
      <c r="I51" s="173" t="str">
        <f>IF($B51="", "", (INDEX(SAP10TableU2, MATCH('3 INPUT SAP DATA'!$C$6, Data!$C$51:$C$72, 0), MATCH(I$8, Data!$D$50:$O$50, 0)) / VLOOKUP('3 INPUT SAP DATA'!$C$6, Data!$C$50:$P$72, 13, FALSE)) * $G51)</f>
        <v/>
      </c>
      <c r="J51" s="173" t="str">
        <f>IF($B51="", "", (INDEX(SAP10TableU2, MATCH('3 INPUT SAP DATA'!$C$6, Data!$C$51:$C$72, 0), MATCH(J$8, Data!$D$50:$O$50, 0)) / VLOOKUP('3 INPUT SAP DATA'!$C$6, Data!$C$50:$P$72, 13, FALSE)) * $G51)</f>
        <v/>
      </c>
      <c r="K51" s="173" t="str">
        <f>IF($B51="", "", (INDEX(SAP10TableU2, MATCH('3 INPUT SAP DATA'!$C$6, Data!$C$51:$C$72, 0), MATCH(K$8, Data!$D$50:$O$50, 0)) / VLOOKUP('3 INPUT SAP DATA'!$C$6, Data!$C$50:$P$72, 13, FALSE)) * $G51)</f>
        <v/>
      </c>
      <c r="L51" s="173" t="str">
        <f>IF($B51="", "", (INDEX(SAP10TableU2, MATCH('3 INPUT SAP DATA'!$C$6, Data!$C$51:$C$72, 0), MATCH(L$8, Data!$D$50:$O$50, 0)) / VLOOKUP('3 INPUT SAP DATA'!$C$6, Data!$C$50:$P$72, 13, FALSE)) * $G51)</f>
        <v/>
      </c>
      <c r="M51" s="173" t="str">
        <f>IF($B51="", "", (INDEX(SAP10TableU2, MATCH('3 INPUT SAP DATA'!$C$6, Data!$C$51:$C$72, 0), MATCH(M$8, Data!$D$50:$O$50, 0)) / VLOOKUP('3 INPUT SAP DATA'!$C$6, Data!$C$50:$P$72, 13, FALSE)) * $G51)</f>
        <v/>
      </c>
      <c r="N51" s="173" t="str">
        <f>IF($B51="", "", (INDEX(SAP10TableU2, MATCH('3 INPUT SAP DATA'!$C$6, Data!$C$51:$C$72, 0), MATCH(N$8, Data!$D$50:$O$50, 0)) / VLOOKUP('3 INPUT SAP DATA'!$C$6, Data!$C$50:$P$72, 13, FALSE)) * $G51)</f>
        <v/>
      </c>
      <c r="O51" s="173" t="str">
        <f>IF($B51="", "", (INDEX(SAP10TableU2, MATCH('3 INPUT SAP DATA'!$C$6, Data!$C$51:$C$72, 0), MATCH(O$8, Data!$D$50:$O$50, 0)) / VLOOKUP('3 INPUT SAP DATA'!$C$6, Data!$C$50:$P$72, 13, FALSE)) * $G51)</f>
        <v/>
      </c>
      <c r="P51" s="173" t="str">
        <f>IF($B51="", "", (INDEX(SAP10TableU2, MATCH('3 INPUT SAP DATA'!$C$6, Data!$C$51:$C$72, 0), MATCH(P$8, Data!$D$50:$O$50, 0)) / VLOOKUP('3 INPUT SAP DATA'!$C$6, Data!$C$50:$P$72, 13, FALSE)) * $G51)</f>
        <v/>
      </c>
      <c r="Q51" s="173" t="str">
        <f>IF($B51="", "", (INDEX(SAP10TableU2, MATCH('3 INPUT SAP DATA'!$C$6, Data!$C$51:$C$72, 0), MATCH(Q$8, Data!$D$50:$O$50, 0)) / VLOOKUP('3 INPUT SAP DATA'!$C$6, Data!$C$50:$P$72, 13, FALSE)) * $G51)</f>
        <v/>
      </c>
      <c r="R51" s="173" t="str">
        <f>IF($B51="", "", (INDEX(SAP10TableU2, MATCH('3 INPUT SAP DATA'!$C$6, Data!$C$51:$C$72, 0), MATCH(R$8, Data!$D$50:$O$50, 0)) / VLOOKUP('3 INPUT SAP DATA'!$C$6, Data!$C$50:$P$72, 13, FALSE)) * $G51)</f>
        <v/>
      </c>
      <c r="S51" s="173" t="str">
        <f>IF($B51="", "", (INDEX(SAP10TableU2, MATCH('3 INPUT SAP DATA'!$C$6, Data!$C$51:$C$72, 0), MATCH(S$8, Data!$D$50:$O$50, 0)) / VLOOKUP('3 INPUT SAP DATA'!$C$6, Data!$C$50:$P$72, 13, FALSE)) * $G51)</f>
        <v/>
      </c>
      <c r="T51" s="173" t="str">
        <f>IF($B51="","",((MAX(0.3*'3 INPUT SAP DATA'!$K55,VLOOKUP('3 INPUT SAP DATA'!$I55,Data!$C$87:$D$96,2,FALSE))*3.6)/$D51)*(1-'3 INPUT SAP DATA'!$S55))</f>
        <v/>
      </c>
      <c r="U51" s="173" t="str">
        <f>IF($B51="","",((MAX(0.3*'3 INPUT SAP DATA'!$K55,VLOOKUP('3 INPUT SAP DATA'!$I55,Data!$C$87:$D$96,2,FALSE))*3.6)/$D51)*(1-'3 INPUT SAP DATA'!$S55))</f>
        <v/>
      </c>
      <c r="V51" s="173" t="str">
        <f>IF($B51="","",((MAX(0.3*'3 INPUT SAP DATA'!$K55,VLOOKUP('3 INPUT SAP DATA'!$I55,Data!$C$87:$D$96,2,FALSE))*3.6)/$D51)*(1-'3 INPUT SAP DATA'!$S55))</f>
        <v/>
      </c>
      <c r="W51" s="173" t="str">
        <f>IF($B51="","",((MAX(0.3*'3 INPUT SAP DATA'!$K55,VLOOKUP('3 INPUT SAP DATA'!$I55,Data!$C$87:$D$96,2,FALSE))*3.6)/$D51)*(1-'3 INPUT SAP DATA'!$S55))</f>
        <v/>
      </c>
      <c r="X51" s="173" t="str">
        <f>IF($B51="","",((MAX(0.3*'3 INPUT SAP DATA'!$K55,VLOOKUP('3 INPUT SAP DATA'!$I55,Data!$C$87:$D$96,2,FALSE))*3.6)/$D51)*(1-'3 INPUT SAP DATA'!$S55))</f>
        <v/>
      </c>
      <c r="Y51" s="173" t="str">
        <f>IF($B51="","",((MAX(0.3*'3 INPUT SAP DATA'!$K55,VLOOKUP('3 INPUT SAP DATA'!$I55,Data!$C$87:$D$96,2,FALSE))*3.6)/$D51)*(1-'3 INPUT SAP DATA'!$S55))</f>
        <v/>
      </c>
      <c r="Z51" s="173" t="str">
        <f>IF($B51="","",((MAX(0.3*'3 INPUT SAP DATA'!$K55,VLOOKUP('3 INPUT SAP DATA'!$I55,Data!$C$87:$D$96,2,FALSE))*3.6)/$D51)*(1-'3 INPUT SAP DATA'!$S55))</f>
        <v/>
      </c>
      <c r="AA51" s="173" t="str">
        <f>IF($B51="","",((MAX(0.3*'3 INPUT SAP DATA'!$K55,VLOOKUP('3 INPUT SAP DATA'!$I55,Data!$C$87:$D$96,2,FALSE))*3.6)/$D51)*(1-'3 INPUT SAP DATA'!$S55))</f>
        <v/>
      </c>
      <c r="AB51" s="173" t="str">
        <f>IF($B51="","",((MAX(0.3*'3 INPUT SAP DATA'!$K55,VLOOKUP('3 INPUT SAP DATA'!$I55,Data!$C$87:$D$96,2,FALSE))*3.6)/$D51)*(1-'3 INPUT SAP DATA'!$S55))</f>
        <v/>
      </c>
      <c r="AC51" s="173" t="str">
        <f>IF($B51="","",((MAX(0.3*'3 INPUT SAP DATA'!$K55,VLOOKUP('3 INPUT SAP DATA'!$I55,Data!$C$87:$D$96,2,FALSE))*3.6)/$D51)*(1-'3 INPUT SAP DATA'!$S55))</f>
        <v/>
      </c>
      <c r="AD51" s="173" t="str">
        <f>IF($B51="","",((MAX(0.3*'3 INPUT SAP DATA'!$K55,VLOOKUP('3 INPUT SAP DATA'!$I55,Data!$C$87:$D$96,2,FALSE))*3.6)/$D51)*(1-'3 INPUT SAP DATA'!$S55))</f>
        <v/>
      </c>
      <c r="AE51" s="173" t="str">
        <f>IF($B51="","",((MAX(0.3*'3 INPUT SAP DATA'!$K55,VLOOKUP('3 INPUT SAP DATA'!$I55,Data!$C$87:$D$96,2,FALSE))*3.6)/$D51)*(1-'3 INPUT SAP DATA'!$S55))</f>
        <v/>
      </c>
      <c r="AF51" s="171" t="str">
        <f t="shared" si="14"/>
        <v/>
      </c>
      <c r="AG51" s="171" t="str">
        <f t="shared" si="15"/>
        <v/>
      </c>
      <c r="AH51" s="171" t="str">
        <f t="shared" si="16"/>
        <v/>
      </c>
      <c r="AI51" s="171" t="str">
        <f t="shared" si="17"/>
        <v/>
      </c>
      <c r="AJ51" s="171" t="str">
        <f t="shared" si="18"/>
        <v/>
      </c>
      <c r="AK51" s="171" t="str">
        <f t="shared" si="19"/>
        <v/>
      </c>
      <c r="AL51" s="171" t="str">
        <f t="shared" si="20"/>
        <v/>
      </c>
      <c r="AM51" s="171" t="str">
        <f t="shared" si="21"/>
        <v/>
      </c>
      <c r="AN51" s="171" t="str">
        <f t="shared" si="22"/>
        <v/>
      </c>
      <c r="AO51" s="171" t="str">
        <f t="shared" si="23"/>
        <v/>
      </c>
      <c r="AP51" s="171" t="str">
        <f t="shared" si="24"/>
        <v/>
      </c>
      <c r="AQ51" s="171" t="str">
        <f t="shared" si="25"/>
        <v/>
      </c>
      <c r="AR51" s="24" t="str">
        <f t="shared" si="26"/>
        <v/>
      </c>
      <c r="AS51" s="24" t="str">
        <f t="shared" si="27"/>
        <v/>
      </c>
      <c r="AT51" s="24" t="str">
        <f t="shared" si="28"/>
        <v/>
      </c>
      <c r="AU51" s="24" t="str">
        <f t="shared" si="29"/>
        <v/>
      </c>
      <c r="AV51" s="24" t="str">
        <f t="shared" si="30"/>
        <v/>
      </c>
      <c r="AW51" s="24" t="str">
        <f t="shared" si="31"/>
        <v/>
      </c>
      <c r="AX51" s="24" t="str">
        <f t="shared" si="32"/>
        <v/>
      </c>
      <c r="AY51" s="24" t="str">
        <f t="shared" si="33"/>
        <v/>
      </c>
      <c r="AZ51" s="24" t="str">
        <f t="shared" si="34"/>
        <v/>
      </c>
      <c r="BA51" s="24" t="str">
        <f t="shared" si="35"/>
        <v/>
      </c>
      <c r="BB51" s="24" t="str">
        <f t="shared" si="36"/>
        <v/>
      </c>
      <c r="BC51" s="24" t="str">
        <f t="shared" si="37"/>
        <v/>
      </c>
    </row>
    <row r="52" spans="2:55" s="3" customFormat="1" ht="19.899999999999999" customHeight="1">
      <c r="B52" s="16" t="str">
        <f>IF('3 INPUT SAP DATA'!H56="","",'3 INPUT SAP DATA'!H56)</f>
        <v/>
      </c>
      <c r="C52" s="172" t="str">
        <f>IF($B52="","",'3 INPUT SAP DATA'!O56*('3 INPUT SAP DATA'!P56+'3 INPUT SAP DATA'!Q56))</f>
        <v/>
      </c>
      <c r="D52" s="172" t="str">
        <f>IF($B52="","",'3 INPUT SAP DATA'!K56*(1-Data!$B$156)*2.5)</f>
        <v/>
      </c>
      <c r="E52" s="24" t="str">
        <f>IF($B52="","",('3 INPUT SAP DATA'!L56-(('3 INPUT SAP DATA'!J56-1)*('3 INPUT SAP DATA'!K56/'3 INPUT SAP DATA'!J56)*Data!$B$157))*(1-Data!$B$156))</f>
        <v/>
      </c>
      <c r="F52" s="171" t="str">
        <f t="shared" si="13"/>
        <v/>
      </c>
      <c r="G52" s="171" t="str">
        <f>IF($B52="","",E52/D52*F52*HLOOKUP('3 INPUT SAP DATA'!M56,Data!$C$82:$E$83,2,FALSE)/(1+15/HLOOKUP('3 INPUT SAP DATA'!M56,Data!$C$82:$E$83,2,FALSE)*(0/F52)^2))</f>
        <v/>
      </c>
      <c r="H52" s="173" t="str">
        <f>IF($B52="", "", (INDEX(SAP10TableU2, MATCH('3 INPUT SAP DATA'!$C$6, Data!$C$51:$C$72, 0), MATCH(H$8, Data!$D$50:$O$50, 0)) / VLOOKUP('3 INPUT SAP DATA'!$C$6, Data!$C$50:$P$72, 13, FALSE)) * $G52)</f>
        <v/>
      </c>
      <c r="I52" s="173" t="str">
        <f>IF($B52="", "", (INDEX(SAP10TableU2, MATCH('3 INPUT SAP DATA'!$C$6, Data!$C$51:$C$72, 0), MATCH(I$8, Data!$D$50:$O$50, 0)) / VLOOKUP('3 INPUT SAP DATA'!$C$6, Data!$C$50:$P$72, 13, FALSE)) * $G52)</f>
        <v/>
      </c>
      <c r="J52" s="173" t="str">
        <f>IF($B52="", "", (INDEX(SAP10TableU2, MATCH('3 INPUT SAP DATA'!$C$6, Data!$C$51:$C$72, 0), MATCH(J$8, Data!$D$50:$O$50, 0)) / VLOOKUP('3 INPUT SAP DATA'!$C$6, Data!$C$50:$P$72, 13, FALSE)) * $G52)</f>
        <v/>
      </c>
      <c r="K52" s="173" t="str">
        <f>IF($B52="", "", (INDEX(SAP10TableU2, MATCH('3 INPUT SAP DATA'!$C$6, Data!$C$51:$C$72, 0), MATCH(K$8, Data!$D$50:$O$50, 0)) / VLOOKUP('3 INPUT SAP DATA'!$C$6, Data!$C$50:$P$72, 13, FALSE)) * $G52)</f>
        <v/>
      </c>
      <c r="L52" s="173" t="str">
        <f>IF($B52="", "", (INDEX(SAP10TableU2, MATCH('3 INPUT SAP DATA'!$C$6, Data!$C$51:$C$72, 0), MATCH(L$8, Data!$D$50:$O$50, 0)) / VLOOKUP('3 INPUT SAP DATA'!$C$6, Data!$C$50:$P$72, 13, FALSE)) * $G52)</f>
        <v/>
      </c>
      <c r="M52" s="173" t="str">
        <f>IF($B52="", "", (INDEX(SAP10TableU2, MATCH('3 INPUT SAP DATA'!$C$6, Data!$C$51:$C$72, 0), MATCH(M$8, Data!$D$50:$O$50, 0)) / VLOOKUP('3 INPUT SAP DATA'!$C$6, Data!$C$50:$P$72, 13, FALSE)) * $G52)</f>
        <v/>
      </c>
      <c r="N52" s="173" t="str">
        <f>IF($B52="", "", (INDEX(SAP10TableU2, MATCH('3 INPUT SAP DATA'!$C$6, Data!$C$51:$C$72, 0), MATCH(N$8, Data!$D$50:$O$50, 0)) / VLOOKUP('3 INPUT SAP DATA'!$C$6, Data!$C$50:$P$72, 13, FALSE)) * $G52)</f>
        <v/>
      </c>
      <c r="O52" s="173" t="str">
        <f>IF($B52="", "", (INDEX(SAP10TableU2, MATCH('3 INPUT SAP DATA'!$C$6, Data!$C$51:$C$72, 0), MATCH(O$8, Data!$D$50:$O$50, 0)) / VLOOKUP('3 INPUT SAP DATA'!$C$6, Data!$C$50:$P$72, 13, FALSE)) * $G52)</f>
        <v/>
      </c>
      <c r="P52" s="173" t="str">
        <f>IF($B52="", "", (INDEX(SAP10TableU2, MATCH('3 INPUT SAP DATA'!$C$6, Data!$C$51:$C$72, 0), MATCH(P$8, Data!$D$50:$O$50, 0)) / VLOOKUP('3 INPUT SAP DATA'!$C$6, Data!$C$50:$P$72, 13, FALSE)) * $G52)</f>
        <v/>
      </c>
      <c r="Q52" s="173" t="str">
        <f>IF($B52="", "", (INDEX(SAP10TableU2, MATCH('3 INPUT SAP DATA'!$C$6, Data!$C$51:$C$72, 0), MATCH(Q$8, Data!$D$50:$O$50, 0)) / VLOOKUP('3 INPUT SAP DATA'!$C$6, Data!$C$50:$P$72, 13, FALSE)) * $G52)</f>
        <v/>
      </c>
      <c r="R52" s="173" t="str">
        <f>IF($B52="", "", (INDEX(SAP10TableU2, MATCH('3 INPUT SAP DATA'!$C$6, Data!$C$51:$C$72, 0), MATCH(R$8, Data!$D$50:$O$50, 0)) / VLOOKUP('3 INPUT SAP DATA'!$C$6, Data!$C$50:$P$72, 13, FALSE)) * $G52)</f>
        <v/>
      </c>
      <c r="S52" s="173" t="str">
        <f>IF($B52="", "", (INDEX(SAP10TableU2, MATCH('3 INPUT SAP DATA'!$C$6, Data!$C$51:$C$72, 0), MATCH(S$8, Data!$D$50:$O$50, 0)) / VLOOKUP('3 INPUT SAP DATA'!$C$6, Data!$C$50:$P$72, 13, FALSE)) * $G52)</f>
        <v/>
      </c>
      <c r="T52" s="173" t="str">
        <f>IF($B52="","",((MAX(0.3*'3 INPUT SAP DATA'!$K56,VLOOKUP('3 INPUT SAP DATA'!$I56,Data!$C$87:$D$96,2,FALSE))*3.6)/$D52)*(1-'3 INPUT SAP DATA'!$S56))</f>
        <v/>
      </c>
      <c r="U52" s="173" t="str">
        <f>IF($B52="","",((MAX(0.3*'3 INPUT SAP DATA'!$K56,VLOOKUP('3 INPUT SAP DATA'!$I56,Data!$C$87:$D$96,2,FALSE))*3.6)/$D52)*(1-'3 INPUT SAP DATA'!$S56))</f>
        <v/>
      </c>
      <c r="V52" s="173" t="str">
        <f>IF($B52="","",((MAX(0.3*'3 INPUT SAP DATA'!$K56,VLOOKUP('3 INPUT SAP DATA'!$I56,Data!$C$87:$D$96,2,FALSE))*3.6)/$D52)*(1-'3 INPUT SAP DATA'!$S56))</f>
        <v/>
      </c>
      <c r="W52" s="173" t="str">
        <f>IF($B52="","",((MAX(0.3*'3 INPUT SAP DATA'!$K56,VLOOKUP('3 INPUT SAP DATA'!$I56,Data!$C$87:$D$96,2,FALSE))*3.6)/$D52)*(1-'3 INPUT SAP DATA'!$S56))</f>
        <v/>
      </c>
      <c r="X52" s="173" t="str">
        <f>IF($B52="","",((MAX(0.3*'3 INPUT SAP DATA'!$K56,VLOOKUP('3 INPUT SAP DATA'!$I56,Data!$C$87:$D$96,2,FALSE))*3.6)/$D52)*(1-'3 INPUT SAP DATA'!$S56))</f>
        <v/>
      </c>
      <c r="Y52" s="173" t="str">
        <f>IF($B52="","",((MAX(0.3*'3 INPUT SAP DATA'!$K56,VLOOKUP('3 INPUT SAP DATA'!$I56,Data!$C$87:$D$96,2,FALSE))*3.6)/$D52)*(1-'3 INPUT SAP DATA'!$S56))</f>
        <v/>
      </c>
      <c r="Z52" s="173" t="str">
        <f>IF($B52="","",((MAX(0.3*'3 INPUT SAP DATA'!$K56,VLOOKUP('3 INPUT SAP DATA'!$I56,Data!$C$87:$D$96,2,FALSE))*3.6)/$D52)*(1-'3 INPUT SAP DATA'!$S56))</f>
        <v/>
      </c>
      <c r="AA52" s="173" t="str">
        <f>IF($B52="","",((MAX(0.3*'3 INPUT SAP DATA'!$K56,VLOOKUP('3 INPUT SAP DATA'!$I56,Data!$C$87:$D$96,2,FALSE))*3.6)/$D52)*(1-'3 INPUT SAP DATA'!$S56))</f>
        <v/>
      </c>
      <c r="AB52" s="173" t="str">
        <f>IF($B52="","",((MAX(0.3*'3 INPUT SAP DATA'!$K56,VLOOKUP('3 INPUT SAP DATA'!$I56,Data!$C$87:$D$96,2,FALSE))*3.6)/$D52)*(1-'3 INPUT SAP DATA'!$S56))</f>
        <v/>
      </c>
      <c r="AC52" s="173" t="str">
        <f>IF($B52="","",((MAX(0.3*'3 INPUT SAP DATA'!$K56,VLOOKUP('3 INPUT SAP DATA'!$I56,Data!$C$87:$D$96,2,FALSE))*3.6)/$D52)*(1-'3 INPUT SAP DATA'!$S56))</f>
        <v/>
      </c>
      <c r="AD52" s="173" t="str">
        <f>IF($B52="","",((MAX(0.3*'3 INPUT SAP DATA'!$K56,VLOOKUP('3 INPUT SAP DATA'!$I56,Data!$C$87:$D$96,2,FALSE))*3.6)/$D52)*(1-'3 INPUT SAP DATA'!$S56))</f>
        <v/>
      </c>
      <c r="AE52" s="173" t="str">
        <f>IF($B52="","",((MAX(0.3*'3 INPUT SAP DATA'!$K56,VLOOKUP('3 INPUT SAP DATA'!$I56,Data!$C$87:$D$96,2,FALSE))*3.6)/$D52)*(1-'3 INPUT SAP DATA'!$S56))</f>
        <v/>
      </c>
      <c r="AF52" s="171" t="str">
        <f t="shared" si="14"/>
        <v/>
      </c>
      <c r="AG52" s="171" t="str">
        <f t="shared" si="15"/>
        <v/>
      </c>
      <c r="AH52" s="171" t="str">
        <f t="shared" si="16"/>
        <v/>
      </c>
      <c r="AI52" s="171" t="str">
        <f t="shared" si="17"/>
        <v/>
      </c>
      <c r="AJ52" s="171" t="str">
        <f t="shared" si="18"/>
        <v/>
      </c>
      <c r="AK52" s="171" t="str">
        <f t="shared" si="19"/>
        <v/>
      </c>
      <c r="AL52" s="171" t="str">
        <f t="shared" si="20"/>
        <v/>
      </c>
      <c r="AM52" s="171" t="str">
        <f t="shared" si="21"/>
        <v/>
      </c>
      <c r="AN52" s="171" t="str">
        <f t="shared" si="22"/>
        <v/>
      </c>
      <c r="AO52" s="171" t="str">
        <f t="shared" si="23"/>
        <v/>
      </c>
      <c r="AP52" s="171" t="str">
        <f t="shared" si="24"/>
        <v/>
      </c>
      <c r="AQ52" s="171" t="str">
        <f t="shared" si="25"/>
        <v/>
      </c>
      <c r="AR52" s="24" t="str">
        <f t="shared" si="26"/>
        <v/>
      </c>
      <c r="AS52" s="24" t="str">
        <f t="shared" si="27"/>
        <v/>
      </c>
      <c r="AT52" s="24" t="str">
        <f t="shared" si="28"/>
        <v/>
      </c>
      <c r="AU52" s="24" t="str">
        <f t="shared" si="29"/>
        <v/>
      </c>
      <c r="AV52" s="24" t="str">
        <f t="shared" si="30"/>
        <v/>
      </c>
      <c r="AW52" s="24" t="str">
        <f t="shared" si="31"/>
        <v/>
      </c>
      <c r="AX52" s="24" t="str">
        <f t="shared" si="32"/>
        <v/>
      </c>
      <c r="AY52" s="24" t="str">
        <f t="shared" si="33"/>
        <v/>
      </c>
      <c r="AZ52" s="24" t="str">
        <f t="shared" si="34"/>
        <v/>
      </c>
      <c r="BA52" s="24" t="str">
        <f t="shared" si="35"/>
        <v/>
      </c>
      <c r="BB52" s="24" t="str">
        <f t="shared" si="36"/>
        <v/>
      </c>
      <c r="BC52" s="24" t="str">
        <f t="shared" si="37"/>
        <v/>
      </c>
    </row>
    <row r="53" spans="2:55" s="3" customFormat="1" ht="19.899999999999999" customHeight="1">
      <c r="B53" s="16" t="str">
        <f>IF('3 INPUT SAP DATA'!H57="","",'3 INPUT SAP DATA'!H57)</f>
        <v/>
      </c>
      <c r="C53" s="172" t="str">
        <f>IF($B53="","",'3 INPUT SAP DATA'!O57*('3 INPUT SAP DATA'!P57+'3 INPUT SAP DATA'!Q57))</f>
        <v/>
      </c>
      <c r="D53" s="172" t="str">
        <f>IF($B53="","",'3 INPUT SAP DATA'!K57*(1-Data!$B$156)*2.5)</f>
        <v/>
      </c>
      <c r="E53" s="24" t="str">
        <f>IF($B53="","",('3 INPUT SAP DATA'!L57-(('3 INPUT SAP DATA'!J57-1)*('3 INPUT SAP DATA'!K57/'3 INPUT SAP DATA'!J57)*Data!$B$157))*(1-Data!$B$156))</f>
        <v/>
      </c>
      <c r="F53" s="171" t="str">
        <f t="shared" si="13"/>
        <v/>
      </c>
      <c r="G53" s="171" t="str">
        <f>IF($B53="","",E53/D53*F53*HLOOKUP('3 INPUT SAP DATA'!M57,Data!$C$82:$E$83,2,FALSE)/(1+15/HLOOKUP('3 INPUT SAP DATA'!M57,Data!$C$82:$E$83,2,FALSE)*(0/F53)^2))</f>
        <v/>
      </c>
      <c r="H53" s="173" t="str">
        <f>IF($B53="", "", (INDEX(SAP10TableU2, MATCH('3 INPUT SAP DATA'!$C$6, Data!$C$51:$C$72, 0), MATCH(H$8, Data!$D$50:$O$50, 0)) / VLOOKUP('3 INPUT SAP DATA'!$C$6, Data!$C$50:$P$72, 13, FALSE)) * $G53)</f>
        <v/>
      </c>
      <c r="I53" s="173" t="str">
        <f>IF($B53="", "", (INDEX(SAP10TableU2, MATCH('3 INPUT SAP DATA'!$C$6, Data!$C$51:$C$72, 0), MATCH(I$8, Data!$D$50:$O$50, 0)) / VLOOKUP('3 INPUT SAP DATA'!$C$6, Data!$C$50:$P$72, 13, FALSE)) * $G53)</f>
        <v/>
      </c>
      <c r="J53" s="173" t="str">
        <f>IF($B53="", "", (INDEX(SAP10TableU2, MATCH('3 INPUT SAP DATA'!$C$6, Data!$C$51:$C$72, 0), MATCH(J$8, Data!$D$50:$O$50, 0)) / VLOOKUP('3 INPUT SAP DATA'!$C$6, Data!$C$50:$P$72, 13, FALSE)) * $G53)</f>
        <v/>
      </c>
      <c r="K53" s="173" t="str">
        <f>IF($B53="", "", (INDEX(SAP10TableU2, MATCH('3 INPUT SAP DATA'!$C$6, Data!$C$51:$C$72, 0), MATCH(K$8, Data!$D$50:$O$50, 0)) / VLOOKUP('3 INPUT SAP DATA'!$C$6, Data!$C$50:$P$72, 13, FALSE)) * $G53)</f>
        <v/>
      </c>
      <c r="L53" s="173" t="str">
        <f>IF($B53="", "", (INDEX(SAP10TableU2, MATCH('3 INPUT SAP DATA'!$C$6, Data!$C$51:$C$72, 0), MATCH(L$8, Data!$D$50:$O$50, 0)) / VLOOKUP('3 INPUT SAP DATA'!$C$6, Data!$C$50:$P$72, 13, FALSE)) * $G53)</f>
        <v/>
      </c>
      <c r="M53" s="173" t="str">
        <f>IF($B53="", "", (INDEX(SAP10TableU2, MATCH('3 INPUT SAP DATA'!$C$6, Data!$C$51:$C$72, 0), MATCH(M$8, Data!$D$50:$O$50, 0)) / VLOOKUP('3 INPUT SAP DATA'!$C$6, Data!$C$50:$P$72, 13, FALSE)) * $G53)</f>
        <v/>
      </c>
      <c r="N53" s="173" t="str">
        <f>IF($B53="", "", (INDEX(SAP10TableU2, MATCH('3 INPUT SAP DATA'!$C$6, Data!$C$51:$C$72, 0), MATCH(N$8, Data!$D$50:$O$50, 0)) / VLOOKUP('3 INPUT SAP DATA'!$C$6, Data!$C$50:$P$72, 13, FALSE)) * $G53)</f>
        <v/>
      </c>
      <c r="O53" s="173" t="str">
        <f>IF($B53="", "", (INDEX(SAP10TableU2, MATCH('3 INPUT SAP DATA'!$C$6, Data!$C$51:$C$72, 0), MATCH(O$8, Data!$D$50:$O$50, 0)) / VLOOKUP('3 INPUT SAP DATA'!$C$6, Data!$C$50:$P$72, 13, FALSE)) * $G53)</f>
        <v/>
      </c>
      <c r="P53" s="173" t="str">
        <f>IF($B53="", "", (INDEX(SAP10TableU2, MATCH('3 INPUT SAP DATA'!$C$6, Data!$C$51:$C$72, 0), MATCH(P$8, Data!$D$50:$O$50, 0)) / VLOOKUP('3 INPUT SAP DATA'!$C$6, Data!$C$50:$P$72, 13, FALSE)) * $G53)</f>
        <v/>
      </c>
      <c r="Q53" s="173" t="str">
        <f>IF($B53="", "", (INDEX(SAP10TableU2, MATCH('3 INPUT SAP DATA'!$C$6, Data!$C$51:$C$72, 0), MATCH(Q$8, Data!$D$50:$O$50, 0)) / VLOOKUP('3 INPUT SAP DATA'!$C$6, Data!$C$50:$P$72, 13, FALSE)) * $G53)</f>
        <v/>
      </c>
      <c r="R53" s="173" t="str">
        <f>IF($B53="", "", (INDEX(SAP10TableU2, MATCH('3 INPUT SAP DATA'!$C$6, Data!$C$51:$C$72, 0), MATCH(R$8, Data!$D$50:$O$50, 0)) / VLOOKUP('3 INPUT SAP DATA'!$C$6, Data!$C$50:$P$72, 13, FALSE)) * $G53)</f>
        <v/>
      </c>
      <c r="S53" s="173" t="str">
        <f>IF($B53="", "", (INDEX(SAP10TableU2, MATCH('3 INPUT SAP DATA'!$C$6, Data!$C$51:$C$72, 0), MATCH(S$8, Data!$D$50:$O$50, 0)) / VLOOKUP('3 INPUT SAP DATA'!$C$6, Data!$C$50:$P$72, 13, FALSE)) * $G53)</f>
        <v/>
      </c>
      <c r="T53" s="173" t="str">
        <f>IF($B53="","",((MAX(0.3*'3 INPUT SAP DATA'!$K57,VLOOKUP('3 INPUT SAP DATA'!$I57,Data!$C$87:$D$96,2,FALSE))*3.6)/$D53)*(1-'3 INPUT SAP DATA'!$S57))</f>
        <v/>
      </c>
      <c r="U53" s="173" t="str">
        <f>IF($B53="","",((MAX(0.3*'3 INPUT SAP DATA'!$K57,VLOOKUP('3 INPUT SAP DATA'!$I57,Data!$C$87:$D$96,2,FALSE))*3.6)/$D53)*(1-'3 INPUT SAP DATA'!$S57))</f>
        <v/>
      </c>
      <c r="V53" s="173" t="str">
        <f>IF($B53="","",((MAX(0.3*'3 INPUT SAP DATA'!$K57,VLOOKUP('3 INPUT SAP DATA'!$I57,Data!$C$87:$D$96,2,FALSE))*3.6)/$D53)*(1-'3 INPUT SAP DATA'!$S57))</f>
        <v/>
      </c>
      <c r="W53" s="173" t="str">
        <f>IF($B53="","",((MAX(0.3*'3 INPUT SAP DATA'!$K57,VLOOKUP('3 INPUT SAP DATA'!$I57,Data!$C$87:$D$96,2,FALSE))*3.6)/$D53)*(1-'3 INPUT SAP DATA'!$S57))</f>
        <v/>
      </c>
      <c r="X53" s="173" t="str">
        <f>IF($B53="","",((MAX(0.3*'3 INPUT SAP DATA'!$K57,VLOOKUP('3 INPUT SAP DATA'!$I57,Data!$C$87:$D$96,2,FALSE))*3.6)/$D53)*(1-'3 INPUT SAP DATA'!$S57))</f>
        <v/>
      </c>
      <c r="Y53" s="173" t="str">
        <f>IF($B53="","",((MAX(0.3*'3 INPUT SAP DATA'!$K57,VLOOKUP('3 INPUT SAP DATA'!$I57,Data!$C$87:$D$96,2,FALSE))*3.6)/$D53)*(1-'3 INPUT SAP DATA'!$S57))</f>
        <v/>
      </c>
      <c r="Z53" s="173" t="str">
        <f>IF($B53="","",((MAX(0.3*'3 INPUT SAP DATA'!$K57,VLOOKUP('3 INPUT SAP DATA'!$I57,Data!$C$87:$D$96,2,FALSE))*3.6)/$D53)*(1-'3 INPUT SAP DATA'!$S57))</f>
        <v/>
      </c>
      <c r="AA53" s="173" t="str">
        <f>IF($B53="","",((MAX(0.3*'3 INPUT SAP DATA'!$K57,VLOOKUP('3 INPUT SAP DATA'!$I57,Data!$C$87:$D$96,2,FALSE))*3.6)/$D53)*(1-'3 INPUT SAP DATA'!$S57))</f>
        <v/>
      </c>
      <c r="AB53" s="173" t="str">
        <f>IF($B53="","",((MAX(0.3*'3 INPUT SAP DATA'!$K57,VLOOKUP('3 INPUT SAP DATA'!$I57,Data!$C$87:$D$96,2,FALSE))*3.6)/$D53)*(1-'3 INPUT SAP DATA'!$S57))</f>
        <v/>
      </c>
      <c r="AC53" s="173" t="str">
        <f>IF($B53="","",((MAX(0.3*'3 INPUT SAP DATA'!$K57,VLOOKUP('3 INPUT SAP DATA'!$I57,Data!$C$87:$D$96,2,FALSE))*3.6)/$D53)*(1-'3 INPUT SAP DATA'!$S57))</f>
        <v/>
      </c>
      <c r="AD53" s="173" t="str">
        <f>IF($B53="","",((MAX(0.3*'3 INPUT SAP DATA'!$K57,VLOOKUP('3 INPUT SAP DATA'!$I57,Data!$C$87:$D$96,2,FALSE))*3.6)/$D53)*(1-'3 INPUT SAP DATA'!$S57))</f>
        <v/>
      </c>
      <c r="AE53" s="173" t="str">
        <f>IF($B53="","",((MAX(0.3*'3 INPUT SAP DATA'!$K57,VLOOKUP('3 INPUT SAP DATA'!$I57,Data!$C$87:$D$96,2,FALSE))*3.6)/$D53)*(1-'3 INPUT SAP DATA'!$S57))</f>
        <v/>
      </c>
      <c r="AF53" s="171" t="str">
        <f t="shared" si="14"/>
        <v/>
      </c>
      <c r="AG53" s="171" t="str">
        <f t="shared" si="15"/>
        <v/>
      </c>
      <c r="AH53" s="171" t="str">
        <f t="shared" si="16"/>
        <v/>
      </c>
      <c r="AI53" s="171" t="str">
        <f t="shared" si="17"/>
        <v/>
      </c>
      <c r="AJ53" s="171" t="str">
        <f t="shared" si="18"/>
        <v/>
      </c>
      <c r="AK53" s="171" t="str">
        <f t="shared" si="19"/>
        <v/>
      </c>
      <c r="AL53" s="171" t="str">
        <f t="shared" si="20"/>
        <v/>
      </c>
      <c r="AM53" s="171" t="str">
        <f t="shared" si="21"/>
        <v/>
      </c>
      <c r="AN53" s="171" t="str">
        <f t="shared" si="22"/>
        <v/>
      </c>
      <c r="AO53" s="171" t="str">
        <f t="shared" si="23"/>
        <v/>
      </c>
      <c r="AP53" s="171" t="str">
        <f t="shared" si="24"/>
        <v/>
      </c>
      <c r="AQ53" s="171" t="str">
        <f t="shared" si="25"/>
        <v/>
      </c>
      <c r="AR53" s="24" t="str">
        <f t="shared" si="26"/>
        <v/>
      </c>
      <c r="AS53" s="24" t="str">
        <f t="shared" si="27"/>
        <v/>
      </c>
      <c r="AT53" s="24" t="str">
        <f t="shared" si="28"/>
        <v/>
      </c>
      <c r="AU53" s="24" t="str">
        <f t="shared" si="29"/>
        <v/>
      </c>
      <c r="AV53" s="24" t="str">
        <f t="shared" si="30"/>
        <v/>
      </c>
      <c r="AW53" s="24" t="str">
        <f t="shared" si="31"/>
        <v/>
      </c>
      <c r="AX53" s="24" t="str">
        <f t="shared" si="32"/>
        <v/>
      </c>
      <c r="AY53" s="24" t="str">
        <f t="shared" si="33"/>
        <v/>
      </c>
      <c r="AZ53" s="24" t="str">
        <f t="shared" si="34"/>
        <v/>
      </c>
      <c r="BA53" s="24" t="str">
        <f t="shared" si="35"/>
        <v/>
      </c>
      <c r="BB53" s="24" t="str">
        <f t="shared" si="36"/>
        <v/>
      </c>
      <c r="BC53" s="24" t="str">
        <f t="shared" si="37"/>
        <v/>
      </c>
    </row>
    <row r="54" spans="2:55" s="3" customFormat="1" ht="19.899999999999999" customHeight="1">
      <c r="B54" s="16" t="str">
        <f>IF('3 INPUT SAP DATA'!H58="","",'3 INPUT SAP DATA'!H58)</f>
        <v/>
      </c>
      <c r="C54" s="172" t="str">
        <f>IF($B54="","",'3 INPUT SAP DATA'!O58*('3 INPUT SAP DATA'!P58+'3 INPUT SAP DATA'!Q58))</f>
        <v/>
      </c>
      <c r="D54" s="172" t="str">
        <f>IF($B54="","",'3 INPUT SAP DATA'!K58*(1-Data!$B$156)*2.5)</f>
        <v/>
      </c>
      <c r="E54" s="24" t="str">
        <f>IF($B54="","",('3 INPUT SAP DATA'!L58-(('3 INPUT SAP DATA'!J58-1)*('3 INPUT SAP DATA'!K58/'3 INPUT SAP DATA'!J58)*Data!$B$157))*(1-Data!$B$156))</f>
        <v/>
      </c>
      <c r="F54" s="171" t="str">
        <f t="shared" si="13"/>
        <v/>
      </c>
      <c r="G54" s="171" t="str">
        <f>IF($B54="","",E54/D54*F54*HLOOKUP('3 INPUT SAP DATA'!M58,Data!$C$82:$E$83,2,FALSE)/(1+15/HLOOKUP('3 INPUT SAP DATA'!M58,Data!$C$82:$E$83,2,FALSE)*(0/F54)^2))</f>
        <v/>
      </c>
      <c r="H54" s="173" t="str">
        <f>IF($B54="", "", (INDEX(SAP10TableU2, MATCH('3 INPUT SAP DATA'!$C$6, Data!$C$51:$C$72, 0), MATCH(H$8, Data!$D$50:$O$50, 0)) / VLOOKUP('3 INPUT SAP DATA'!$C$6, Data!$C$50:$P$72, 13, FALSE)) * $G54)</f>
        <v/>
      </c>
      <c r="I54" s="173" t="str">
        <f>IF($B54="", "", (INDEX(SAP10TableU2, MATCH('3 INPUT SAP DATA'!$C$6, Data!$C$51:$C$72, 0), MATCH(I$8, Data!$D$50:$O$50, 0)) / VLOOKUP('3 INPUT SAP DATA'!$C$6, Data!$C$50:$P$72, 13, FALSE)) * $G54)</f>
        <v/>
      </c>
      <c r="J54" s="173" t="str">
        <f>IF($B54="", "", (INDEX(SAP10TableU2, MATCH('3 INPUT SAP DATA'!$C$6, Data!$C$51:$C$72, 0), MATCH(J$8, Data!$D$50:$O$50, 0)) / VLOOKUP('3 INPUT SAP DATA'!$C$6, Data!$C$50:$P$72, 13, FALSE)) * $G54)</f>
        <v/>
      </c>
      <c r="K54" s="173" t="str">
        <f>IF($B54="", "", (INDEX(SAP10TableU2, MATCH('3 INPUT SAP DATA'!$C$6, Data!$C$51:$C$72, 0), MATCH(K$8, Data!$D$50:$O$50, 0)) / VLOOKUP('3 INPUT SAP DATA'!$C$6, Data!$C$50:$P$72, 13, FALSE)) * $G54)</f>
        <v/>
      </c>
      <c r="L54" s="173" t="str">
        <f>IF($B54="", "", (INDEX(SAP10TableU2, MATCH('3 INPUT SAP DATA'!$C$6, Data!$C$51:$C$72, 0), MATCH(L$8, Data!$D$50:$O$50, 0)) / VLOOKUP('3 INPUT SAP DATA'!$C$6, Data!$C$50:$P$72, 13, FALSE)) * $G54)</f>
        <v/>
      </c>
      <c r="M54" s="173" t="str">
        <f>IF($B54="", "", (INDEX(SAP10TableU2, MATCH('3 INPUT SAP DATA'!$C$6, Data!$C$51:$C$72, 0), MATCH(M$8, Data!$D$50:$O$50, 0)) / VLOOKUP('3 INPUT SAP DATA'!$C$6, Data!$C$50:$P$72, 13, FALSE)) * $G54)</f>
        <v/>
      </c>
      <c r="N54" s="173" t="str">
        <f>IF($B54="", "", (INDEX(SAP10TableU2, MATCH('3 INPUT SAP DATA'!$C$6, Data!$C$51:$C$72, 0), MATCH(N$8, Data!$D$50:$O$50, 0)) / VLOOKUP('3 INPUT SAP DATA'!$C$6, Data!$C$50:$P$72, 13, FALSE)) * $G54)</f>
        <v/>
      </c>
      <c r="O54" s="173" t="str">
        <f>IF($B54="", "", (INDEX(SAP10TableU2, MATCH('3 INPUT SAP DATA'!$C$6, Data!$C$51:$C$72, 0), MATCH(O$8, Data!$D$50:$O$50, 0)) / VLOOKUP('3 INPUT SAP DATA'!$C$6, Data!$C$50:$P$72, 13, FALSE)) * $G54)</f>
        <v/>
      </c>
      <c r="P54" s="173" t="str">
        <f>IF($B54="", "", (INDEX(SAP10TableU2, MATCH('3 INPUT SAP DATA'!$C$6, Data!$C$51:$C$72, 0), MATCH(P$8, Data!$D$50:$O$50, 0)) / VLOOKUP('3 INPUT SAP DATA'!$C$6, Data!$C$50:$P$72, 13, FALSE)) * $G54)</f>
        <v/>
      </c>
      <c r="Q54" s="173" t="str">
        <f>IF($B54="", "", (INDEX(SAP10TableU2, MATCH('3 INPUT SAP DATA'!$C$6, Data!$C$51:$C$72, 0), MATCH(Q$8, Data!$D$50:$O$50, 0)) / VLOOKUP('3 INPUT SAP DATA'!$C$6, Data!$C$50:$P$72, 13, FALSE)) * $G54)</f>
        <v/>
      </c>
      <c r="R54" s="173" t="str">
        <f>IF($B54="", "", (INDEX(SAP10TableU2, MATCH('3 INPUT SAP DATA'!$C$6, Data!$C$51:$C$72, 0), MATCH(R$8, Data!$D$50:$O$50, 0)) / VLOOKUP('3 INPUT SAP DATA'!$C$6, Data!$C$50:$P$72, 13, FALSE)) * $G54)</f>
        <v/>
      </c>
      <c r="S54" s="173" t="str">
        <f>IF($B54="", "", (INDEX(SAP10TableU2, MATCH('3 INPUT SAP DATA'!$C$6, Data!$C$51:$C$72, 0), MATCH(S$8, Data!$D$50:$O$50, 0)) / VLOOKUP('3 INPUT SAP DATA'!$C$6, Data!$C$50:$P$72, 13, FALSE)) * $G54)</f>
        <v/>
      </c>
      <c r="T54" s="173" t="str">
        <f>IF($B54="","",((MAX(0.3*'3 INPUT SAP DATA'!$K58,VLOOKUP('3 INPUT SAP DATA'!$I58,Data!$C$87:$D$96,2,FALSE))*3.6)/$D54)*(1-'3 INPUT SAP DATA'!$S58))</f>
        <v/>
      </c>
      <c r="U54" s="173" t="str">
        <f>IF($B54="","",((MAX(0.3*'3 INPUT SAP DATA'!$K58,VLOOKUP('3 INPUT SAP DATA'!$I58,Data!$C$87:$D$96,2,FALSE))*3.6)/$D54)*(1-'3 INPUT SAP DATA'!$S58))</f>
        <v/>
      </c>
      <c r="V54" s="173" t="str">
        <f>IF($B54="","",((MAX(0.3*'3 INPUT SAP DATA'!$K58,VLOOKUP('3 INPUT SAP DATA'!$I58,Data!$C$87:$D$96,2,FALSE))*3.6)/$D54)*(1-'3 INPUT SAP DATA'!$S58))</f>
        <v/>
      </c>
      <c r="W54" s="173" t="str">
        <f>IF($B54="","",((MAX(0.3*'3 INPUT SAP DATA'!$K58,VLOOKUP('3 INPUT SAP DATA'!$I58,Data!$C$87:$D$96,2,FALSE))*3.6)/$D54)*(1-'3 INPUT SAP DATA'!$S58))</f>
        <v/>
      </c>
      <c r="X54" s="173" t="str">
        <f>IF($B54="","",((MAX(0.3*'3 INPUT SAP DATA'!$K58,VLOOKUP('3 INPUT SAP DATA'!$I58,Data!$C$87:$D$96,2,FALSE))*3.6)/$D54)*(1-'3 INPUT SAP DATA'!$S58))</f>
        <v/>
      </c>
      <c r="Y54" s="173" t="str">
        <f>IF($B54="","",((MAX(0.3*'3 INPUT SAP DATA'!$K58,VLOOKUP('3 INPUT SAP DATA'!$I58,Data!$C$87:$D$96,2,FALSE))*3.6)/$D54)*(1-'3 INPUT SAP DATA'!$S58))</f>
        <v/>
      </c>
      <c r="Z54" s="173" t="str">
        <f>IF($B54="","",((MAX(0.3*'3 INPUT SAP DATA'!$K58,VLOOKUP('3 INPUT SAP DATA'!$I58,Data!$C$87:$D$96,2,FALSE))*3.6)/$D54)*(1-'3 INPUT SAP DATA'!$S58))</f>
        <v/>
      </c>
      <c r="AA54" s="173" t="str">
        <f>IF($B54="","",((MAX(0.3*'3 INPUT SAP DATA'!$K58,VLOOKUP('3 INPUT SAP DATA'!$I58,Data!$C$87:$D$96,2,FALSE))*3.6)/$D54)*(1-'3 INPUT SAP DATA'!$S58))</f>
        <v/>
      </c>
      <c r="AB54" s="173" t="str">
        <f>IF($B54="","",((MAX(0.3*'3 INPUT SAP DATA'!$K58,VLOOKUP('3 INPUT SAP DATA'!$I58,Data!$C$87:$D$96,2,FALSE))*3.6)/$D54)*(1-'3 INPUT SAP DATA'!$S58))</f>
        <v/>
      </c>
      <c r="AC54" s="173" t="str">
        <f>IF($B54="","",((MAX(0.3*'3 INPUT SAP DATA'!$K58,VLOOKUP('3 INPUT SAP DATA'!$I58,Data!$C$87:$D$96,2,FALSE))*3.6)/$D54)*(1-'3 INPUT SAP DATA'!$S58))</f>
        <v/>
      </c>
      <c r="AD54" s="173" t="str">
        <f>IF($B54="","",((MAX(0.3*'3 INPUT SAP DATA'!$K58,VLOOKUP('3 INPUT SAP DATA'!$I58,Data!$C$87:$D$96,2,FALSE))*3.6)/$D54)*(1-'3 INPUT SAP DATA'!$S58))</f>
        <v/>
      </c>
      <c r="AE54" s="173" t="str">
        <f>IF($B54="","",((MAX(0.3*'3 INPUT SAP DATA'!$K58,VLOOKUP('3 INPUT SAP DATA'!$I58,Data!$C$87:$D$96,2,FALSE))*3.6)/$D54)*(1-'3 INPUT SAP DATA'!$S58))</f>
        <v/>
      </c>
      <c r="AF54" s="171" t="str">
        <f t="shared" si="14"/>
        <v/>
      </c>
      <c r="AG54" s="171" t="str">
        <f t="shared" si="15"/>
        <v/>
      </c>
      <c r="AH54" s="171" t="str">
        <f t="shared" si="16"/>
        <v/>
      </c>
      <c r="AI54" s="171" t="str">
        <f t="shared" si="17"/>
        <v/>
      </c>
      <c r="AJ54" s="171" t="str">
        <f t="shared" si="18"/>
        <v/>
      </c>
      <c r="AK54" s="171" t="str">
        <f t="shared" si="19"/>
        <v/>
      </c>
      <c r="AL54" s="171" t="str">
        <f t="shared" si="20"/>
        <v/>
      </c>
      <c r="AM54" s="171" t="str">
        <f t="shared" si="21"/>
        <v/>
      </c>
      <c r="AN54" s="171" t="str">
        <f t="shared" si="22"/>
        <v/>
      </c>
      <c r="AO54" s="171" t="str">
        <f t="shared" si="23"/>
        <v/>
      </c>
      <c r="AP54" s="171" t="str">
        <f t="shared" si="24"/>
        <v/>
      </c>
      <c r="AQ54" s="171" t="str">
        <f t="shared" si="25"/>
        <v/>
      </c>
      <c r="AR54" s="24" t="str">
        <f t="shared" si="26"/>
        <v/>
      </c>
      <c r="AS54" s="24" t="str">
        <f t="shared" si="27"/>
        <v/>
      </c>
      <c r="AT54" s="24" t="str">
        <f t="shared" si="28"/>
        <v/>
      </c>
      <c r="AU54" s="24" t="str">
        <f t="shared" si="29"/>
        <v/>
      </c>
      <c r="AV54" s="24" t="str">
        <f t="shared" si="30"/>
        <v/>
      </c>
      <c r="AW54" s="24" t="str">
        <f t="shared" si="31"/>
        <v/>
      </c>
      <c r="AX54" s="24" t="str">
        <f t="shared" si="32"/>
        <v/>
      </c>
      <c r="AY54" s="24" t="str">
        <f t="shared" si="33"/>
        <v/>
      </c>
      <c r="AZ54" s="24" t="str">
        <f t="shared" si="34"/>
        <v/>
      </c>
      <c r="BA54" s="24" t="str">
        <f t="shared" si="35"/>
        <v/>
      </c>
      <c r="BB54" s="24" t="str">
        <f t="shared" si="36"/>
        <v/>
      </c>
      <c r="BC54" s="24" t="str">
        <f t="shared" si="37"/>
        <v/>
      </c>
    </row>
    <row r="55" spans="2:55" s="3" customFormat="1" ht="19.899999999999999" customHeight="1">
      <c r="B55" s="16" t="str">
        <f>IF('3 INPUT SAP DATA'!H59="","",'3 INPUT SAP DATA'!H59)</f>
        <v/>
      </c>
      <c r="C55" s="172" t="str">
        <f>IF($B55="","",'3 INPUT SAP DATA'!O59*('3 INPUT SAP DATA'!P59+'3 INPUT SAP DATA'!Q59))</f>
        <v/>
      </c>
      <c r="D55" s="172" t="str">
        <f>IF($B55="","",'3 INPUT SAP DATA'!K59*(1-Data!$B$156)*2.5)</f>
        <v/>
      </c>
      <c r="E55" s="24" t="str">
        <f>IF($B55="","",('3 INPUT SAP DATA'!L59-(('3 INPUT SAP DATA'!J59-1)*('3 INPUT SAP DATA'!K59/'3 INPUT SAP DATA'!J59)*Data!$B$157))*(1-Data!$B$156))</f>
        <v/>
      </c>
      <c r="F55" s="171" t="str">
        <f t="shared" si="13"/>
        <v/>
      </c>
      <c r="G55" s="171" t="str">
        <f>IF($B55="","",E55/D55*F55*HLOOKUP('3 INPUT SAP DATA'!M59,Data!$C$82:$E$83,2,FALSE)/(1+15/HLOOKUP('3 INPUT SAP DATA'!M59,Data!$C$82:$E$83,2,FALSE)*(0/F55)^2))</f>
        <v/>
      </c>
      <c r="H55" s="173" t="str">
        <f>IF($B55="", "", (INDEX(SAP10TableU2, MATCH('3 INPUT SAP DATA'!$C$6, Data!$C$51:$C$72, 0), MATCH(H$8, Data!$D$50:$O$50, 0)) / VLOOKUP('3 INPUT SAP DATA'!$C$6, Data!$C$50:$P$72, 13, FALSE)) * $G55)</f>
        <v/>
      </c>
      <c r="I55" s="173" t="str">
        <f>IF($B55="", "", (INDEX(SAP10TableU2, MATCH('3 INPUT SAP DATA'!$C$6, Data!$C$51:$C$72, 0), MATCH(I$8, Data!$D$50:$O$50, 0)) / VLOOKUP('3 INPUT SAP DATA'!$C$6, Data!$C$50:$P$72, 13, FALSE)) * $G55)</f>
        <v/>
      </c>
      <c r="J55" s="173" t="str">
        <f>IF($B55="", "", (INDEX(SAP10TableU2, MATCH('3 INPUT SAP DATA'!$C$6, Data!$C$51:$C$72, 0), MATCH(J$8, Data!$D$50:$O$50, 0)) / VLOOKUP('3 INPUT SAP DATA'!$C$6, Data!$C$50:$P$72, 13, FALSE)) * $G55)</f>
        <v/>
      </c>
      <c r="K55" s="173" t="str">
        <f>IF($B55="", "", (INDEX(SAP10TableU2, MATCH('3 INPUT SAP DATA'!$C$6, Data!$C$51:$C$72, 0), MATCH(K$8, Data!$D$50:$O$50, 0)) / VLOOKUP('3 INPUT SAP DATA'!$C$6, Data!$C$50:$P$72, 13, FALSE)) * $G55)</f>
        <v/>
      </c>
      <c r="L55" s="173" t="str">
        <f>IF($B55="", "", (INDEX(SAP10TableU2, MATCH('3 INPUT SAP DATA'!$C$6, Data!$C$51:$C$72, 0), MATCH(L$8, Data!$D$50:$O$50, 0)) / VLOOKUP('3 INPUT SAP DATA'!$C$6, Data!$C$50:$P$72, 13, FALSE)) * $G55)</f>
        <v/>
      </c>
      <c r="M55" s="173" t="str">
        <f>IF($B55="", "", (INDEX(SAP10TableU2, MATCH('3 INPUT SAP DATA'!$C$6, Data!$C$51:$C$72, 0), MATCH(M$8, Data!$D$50:$O$50, 0)) / VLOOKUP('3 INPUT SAP DATA'!$C$6, Data!$C$50:$P$72, 13, FALSE)) * $G55)</f>
        <v/>
      </c>
      <c r="N55" s="173" t="str">
        <f>IF($B55="", "", (INDEX(SAP10TableU2, MATCH('3 INPUT SAP DATA'!$C$6, Data!$C$51:$C$72, 0), MATCH(N$8, Data!$D$50:$O$50, 0)) / VLOOKUP('3 INPUT SAP DATA'!$C$6, Data!$C$50:$P$72, 13, FALSE)) * $G55)</f>
        <v/>
      </c>
      <c r="O55" s="173" t="str">
        <f>IF($B55="", "", (INDEX(SAP10TableU2, MATCH('3 INPUT SAP DATA'!$C$6, Data!$C$51:$C$72, 0), MATCH(O$8, Data!$D$50:$O$50, 0)) / VLOOKUP('3 INPUT SAP DATA'!$C$6, Data!$C$50:$P$72, 13, FALSE)) * $G55)</f>
        <v/>
      </c>
      <c r="P55" s="173" t="str">
        <f>IF($B55="", "", (INDEX(SAP10TableU2, MATCH('3 INPUT SAP DATA'!$C$6, Data!$C$51:$C$72, 0), MATCH(P$8, Data!$D$50:$O$50, 0)) / VLOOKUP('3 INPUT SAP DATA'!$C$6, Data!$C$50:$P$72, 13, FALSE)) * $G55)</f>
        <v/>
      </c>
      <c r="Q55" s="173" t="str">
        <f>IF($B55="", "", (INDEX(SAP10TableU2, MATCH('3 INPUT SAP DATA'!$C$6, Data!$C$51:$C$72, 0), MATCH(Q$8, Data!$D$50:$O$50, 0)) / VLOOKUP('3 INPUT SAP DATA'!$C$6, Data!$C$50:$P$72, 13, FALSE)) * $G55)</f>
        <v/>
      </c>
      <c r="R55" s="173" t="str">
        <f>IF($B55="", "", (INDEX(SAP10TableU2, MATCH('3 INPUT SAP DATA'!$C$6, Data!$C$51:$C$72, 0), MATCH(R$8, Data!$D$50:$O$50, 0)) / VLOOKUP('3 INPUT SAP DATA'!$C$6, Data!$C$50:$P$72, 13, FALSE)) * $G55)</f>
        <v/>
      </c>
      <c r="S55" s="173" t="str">
        <f>IF($B55="", "", (INDEX(SAP10TableU2, MATCH('3 INPUT SAP DATA'!$C$6, Data!$C$51:$C$72, 0), MATCH(S$8, Data!$D$50:$O$50, 0)) / VLOOKUP('3 INPUT SAP DATA'!$C$6, Data!$C$50:$P$72, 13, FALSE)) * $G55)</f>
        <v/>
      </c>
      <c r="T55" s="173" t="str">
        <f>IF($B55="","",((MAX(0.3*'3 INPUT SAP DATA'!$K59,VLOOKUP('3 INPUT SAP DATA'!$I59,Data!$C$87:$D$96,2,FALSE))*3.6)/$D55)*(1-'3 INPUT SAP DATA'!$S59))</f>
        <v/>
      </c>
      <c r="U55" s="173" t="str">
        <f>IF($B55="","",((MAX(0.3*'3 INPUT SAP DATA'!$K59,VLOOKUP('3 INPUT SAP DATA'!$I59,Data!$C$87:$D$96,2,FALSE))*3.6)/$D55)*(1-'3 INPUT SAP DATA'!$S59))</f>
        <v/>
      </c>
      <c r="V55" s="173" t="str">
        <f>IF($B55="","",((MAX(0.3*'3 INPUT SAP DATA'!$K59,VLOOKUP('3 INPUT SAP DATA'!$I59,Data!$C$87:$D$96,2,FALSE))*3.6)/$D55)*(1-'3 INPUT SAP DATA'!$S59))</f>
        <v/>
      </c>
      <c r="W55" s="173" t="str">
        <f>IF($B55="","",((MAX(0.3*'3 INPUT SAP DATA'!$K59,VLOOKUP('3 INPUT SAP DATA'!$I59,Data!$C$87:$D$96,2,FALSE))*3.6)/$D55)*(1-'3 INPUT SAP DATA'!$S59))</f>
        <v/>
      </c>
      <c r="X55" s="173" t="str">
        <f>IF($B55="","",((MAX(0.3*'3 INPUT SAP DATA'!$K59,VLOOKUP('3 INPUT SAP DATA'!$I59,Data!$C$87:$D$96,2,FALSE))*3.6)/$D55)*(1-'3 INPUT SAP DATA'!$S59))</f>
        <v/>
      </c>
      <c r="Y55" s="173" t="str">
        <f>IF($B55="","",((MAX(0.3*'3 INPUT SAP DATA'!$K59,VLOOKUP('3 INPUT SAP DATA'!$I59,Data!$C$87:$D$96,2,FALSE))*3.6)/$D55)*(1-'3 INPUT SAP DATA'!$S59))</f>
        <v/>
      </c>
      <c r="Z55" s="173" t="str">
        <f>IF($B55="","",((MAX(0.3*'3 INPUT SAP DATA'!$K59,VLOOKUP('3 INPUT SAP DATA'!$I59,Data!$C$87:$D$96,2,FALSE))*3.6)/$D55)*(1-'3 INPUT SAP DATA'!$S59))</f>
        <v/>
      </c>
      <c r="AA55" s="173" t="str">
        <f>IF($B55="","",((MAX(0.3*'3 INPUT SAP DATA'!$K59,VLOOKUP('3 INPUT SAP DATA'!$I59,Data!$C$87:$D$96,2,FALSE))*3.6)/$D55)*(1-'3 INPUT SAP DATA'!$S59))</f>
        <v/>
      </c>
      <c r="AB55" s="173" t="str">
        <f>IF($B55="","",((MAX(0.3*'3 INPUT SAP DATA'!$K59,VLOOKUP('3 INPUT SAP DATA'!$I59,Data!$C$87:$D$96,2,FALSE))*3.6)/$D55)*(1-'3 INPUT SAP DATA'!$S59))</f>
        <v/>
      </c>
      <c r="AC55" s="173" t="str">
        <f>IF($B55="","",((MAX(0.3*'3 INPUT SAP DATA'!$K59,VLOOKUP('3 INPUT SAP DATA'!$I59,Data!$C$87:$D$96,2,FALSE))*3.6)/$D55)*(1-'3 INPUT SAP DATA'!$S59))</f>
        <v/>
      </c>
      <c r="AD55" s="173" t="str">
        <f>IF($B55="","",((MAX(0.3*'3 INPUT SAP DATA'!$K59,VLOOKUP('3 INPUT SAP DATA'!$I59,Data!$C$87:$D$96,2,FALSE))*3.6)/$D55)*(1-'3 INPUT SAP DATA'!$S59))</f>
        <v/>
      </c>
      <c r="AE55" s="173" t="str">
        <f>IF($B55="","",((MAX(0.3*'3 INPUT SAP DATA'!$K59,VLOOKUP('3 INPUT SAP DATA'!$I59,Data!$C$87:$D$96,2,FALSE))*3.6)/$D55)*(1-'3 INPUT SAP DATA'!$S59))</f>
        <v/>
      </c>
      <c r="AF55" s="171" t="str">
        <f t="shared" si="14"/>
        <v/>
      </c>
      <c r="AG55" s="171" t="str">
        <f t="shared" si="15"/>
        <v/>
      </c>
      <c r="AH55" s="171" t="str">
        <f t="shared" si="16"/>
        <v/>
      </c>
      <c r="AI55" s="171" t="str">
        <f t="shared" si="17"/>
        <v/>
      </c>
      <c r="AJ55" s="171" t="str">
        <f t="shared" si="18"/>
        <v/>
      </c>
      <c r="AK55" s="171" t="str">
        <f t="shared" si="19"/>
        <v/>
      </c>
      <c r="AL55" s="171" t="str">
        <f t="shared" si="20"/>
        <v/>
      </c>
      <c r="AM55" s="171" t="str">
        <f t="shared" si="21"/>
        <v/>
      </c>
      <c r="AN55" s="171" t="str">
        <f t="shared" si="22"/>
        <v/>
      </c>
      <c r="AO55" s="171" t="str">
        <f t="shared" si="23"/>
        <v/>
      </c>
      <c r="AP55" s="171" t="str">
        <f t="shared" si="24"/>
        <v/>
      </c>
      <c r="AQ55" s="171" t="str">
        <f t="shared" si="25"/>
        <v/>
      </c>
      <c r="AR55" s="24" t="str">
        <f t="shared" si="26"/>
        <v/>
      </c>
      <c r="AS55" s="24" t="str">
        <f t="shared" si="27"/>
        <v/>
      </c>
      <c r="AT55" s="24" t="str">
        <f t="shared" si="28"/>
        <v/>
      </c>
      <c r="AU55" s="24" t="str">
        <f t="shared" si="29"/>
        <v/>
      </c>
      <c r="AV55" s="24" t="str">
        <f t="shared" si="30"/>
        <v/>
      </c>
      <c r="AW55" s="24" t="str">
        <f t="shared" si="31"/>
        <v/>
      </c>
      <c r="AX55" s="24" t="str">
        <f t="shared" si="32"/>
        <v/>
      </c>
      <c r="AY55" s="24" t="str">
        <f t="shared" si="33"/>
        <v/>
      </c>
      <c r="AZ55" s="24" t="str">
        <f t="shared" si="34"/>
        <v/>
      </c>
      <c r="BA55" s="24" t="str">
        <f t="shared" si="35"/>
        <v/>
      </c>
      <c r="BB55" s="24" t="str">
        <f t="shared" si="36"/>
        <v/>
      </c>
      <c r="BC55" s="24" t="str">
        <f t="shared" si="37"/>
        <v/>
      </c>
    </row>
    <row r="56" spans="2:55" s="3" customFormat="1" ht="19.899999999999999" customHeight="1">
      <c r="B56" s="16" t="str">
        <f>IF('3 INPUT SAP DATA'!H60="","",'3 INPUT SAP DATA'!H60)</f>
        <v/>
      </c>
      <c r="C56" s="172" t="str">
        <f>IF($B56="","",'3 INPUT SAP DATA'!O60*('3 INPUT SAP DATA'!P60+'3 INPUT SAP DATA'!Q60))</f>
        <v/>
      </c>
      <c r="D56" s="172" t="str">
        <f>IF($B56="","",'3 INPUT SAP DATA'!K60*(1-Data!$B$156)*2.5)</f>
        <v/>
      </c>
      <c r="E56" s="24" t="str">
        <f>IF($B56="","",('3 INPUT SAP DATA'!L60-(('3 INPUT SAP DATA'!J60-1)*('3 INPUT SAP DATA'!K60/'3 INPUT SAP DATA'!J60)*Data!$B$157))*(1-Data!$B$156))</f>
        <v/>
      </c>
      <c r="F56" s="171" t="str">
        <f t="shared" si="13"/>
        <v/>
      </c>
      <c r="G56" s="171" t="str">
        <f>IF($B56="","",E56/D56*F56*HLOOKUP('3 INPUT SAP DATA'!M60,Data!$C$82:$E$83,2,FALSE)/(1+15/HLOOKUP('3 INPUT SAP DATA'!M60,Data!$C$82:$E$83,2,FALSE)*(0/F56)^2))</f>
        <v/>
      </c>
      <c r="H56" s="173" t="str">
        <f>IF($B56="", "", (INDEX(SAP10TableU2, MATCH('3 INPUT SAP DATA'!$C$6, Data!$C$51:$C$72, 0), MATCH(H$8, Data!$D$50:$O$50, 0)) / VLOOKUP('3 INPUT SAP DATA'!$C$6, Data!$C$50:$P$72, 13, FALSE)) * $G56)</f>
        <v/>
      </c>
      <c r="I56" s="173" t="str">
        <f>IF($B56="", "", (INDEX(SAP10TableU2, MATCH('3 INPUT SAP DATA'!$C$6, Data!$C$51:$C$72, 0), MATCH(I$8, Data!$D$50:$O$50, 0)) / VLOOKUP('3 INPUT SAP DATA'!$C$6, Data!$C$50:$P$72, 13, FALSE)) * $G56)</f>
        <v/>
      </c>
      <c r="J56" s="173" t="str">
        <f>IF($B56="", "", (INDEX(SAP10TableU2, MATCH('3 INPUT SAP DATA'!$C$6, Data!$C$51:$C$72, 0), MATCH(J$8, Data!$D$50:$O$50, 0)) / VLOOKUP('3 INPUT SAP DATA'!$C$6, Data!$C$50:$P$72, 13, FALSE)) * $G56)</f>
        <v/>
      </c>
      <c r="K56" s="173" t="str">
        <f>IF($B56="", "", (INDEX(SAP10TableU2, MATCH('3 INPUT SAP DATA'!$C$6, Data!$C$51:$C$72, 0), MATCH(K$8, Data!$D$50:$O$50, 0)) / VLOOKUP('3 INPUT SAP DATA'!$C$6, Data!$C$50:$P$72, 13, FALSE)) * $G56)</f>
        <v/>
      </c>
      <c r="L56" s="173" t="str">
        <f>IF($B56="", "", (INDEX(SAP10TableU2, MATCH('3 INPUT SAP DATA'!$C$6, Data!$C$51:$C$72, 0), MATCH(L$8, Data!$D$50:$O$50, 0)) / VLOOKUP('3 INPUT SAP DATA'!$C$6, Data!$C$50:$P$72, 13, FALSE)) * $G56)</f>
        <v/>
      </c>
      <c r="M56" s="173" t="str">
        <f>IF($B56="", "", (INDEX(SAP10TableU2, MATCH('3 INPUT SAP DATA'!$C$6, Data!$C$51:$C$72, 0), MATCH(M$8, Data!$D$50:$O$50, 0)) / VLOOKUP('3 INPUT SAP DATA'!$C$6, Data!$C$50:$P$72, 13, FALSE)) * $G56)</f>
        <v/>
      </c>
      <c r="N56" s="173" t="str">
        <f>IF($B56="", "", (INDEX(SAP10TableU2, MATCH('3 INPUT SAP DATA'!$C$6, Data!$C$51:$C$72, 0), MATCH(N$8, Data!$D$50:$O$50, 0)) / VLOOKUP('3 INPUT SAP DATA'!$C$6, Data!$C$50:$P$72, 13, FALSE)) * $G56)</f>
        <v/>
      </c>
      <c r="O56" s="173" t="str">
        <f>IF($B56="", "", (INDEX(SAP10TableU2, MATCH('3 INPUT SAP DATA'!$C$6, Data!$C$51:$C$72, 0), MATCH(O$8, Data!$D$50:$O$50, 0)) / VLOOKUP('3 INPUT SAP DATA'!$C$6, Data!$C$50:$P$72, 13, FALSE)) * $G56)</f>
        <v/>
      </c>
      <c r="P56" s="173" t="str">
        <f>IF($B56="", "", (INDEX(SAP10TableU2, MATCH('3 INPUT SAP DATA'!$C$6, Data!$C$51:$C$72, 0), MATCH(P$8, Data!$D$50:$O$50, 0)) / VLOOKUP('3 INPUT SAP DATA'!$C$6, Data!$C$50:$P$72, 13, FALSE)) * $G56)</f>
        <v/>
      </c>
      <c r="Q56" s="173" t="str">
        <f>IF($B56="", "", (INDEX(SAP10TableU2, MATCH('3 INPUT SAP DATA'!$C$6, Data!$C$51:$C$72, 0), MATCH(Q$8, Data!$D$50:$O$50, 0)) / VLOOKUP('3 INPUT SAP DATA'!$C$6, Data!$C$50:$P$72, 13, FALSE)) * $G56)</f>
        <v/>
      </c>
      <c r="R56" s="173" t="str">
        <f>IF($B56="", "", (INDEX(SAP10TableU2, MATCH('3 INPUT SAP DATA'!$C$6, Data!$C$51:$C$72, 0), MATCH(R$8, Data!$D$50:$O$50, 0)) / VLOOKUP('3 INPUT SAP DATA'!$C$6, Data!$C$50:$P$72, 13, FALSE)) * $G56)</f>
        <v/>
      </c>
      <c r="S56" s="173" t="str">
        <f>IF($B56="", "", (INDEX(SAP10TableU2, MATCH('3 INPUT SAP DATA'!$C$6, Data!$C$51:$C$72, 0), MATCH(S$8, Data!$D$50:$O$50, 0)) / VLOOKUP('3 INPUT SAP DATA'!$C$6, Data!$C$50:$P$72, 13, FALSE)) * $G56)</f>
        <v/>
      </c>
      <c r="T56" s="173" t="str">
        <f>IF($B56="","",((MAX(0.3*'3 INPUT SAP DATA'!$K60,VLOOKUP('3 INPUT SAP DATA'!$I60,Data!$C$87:$D$96,2,FALSE))*3.6)/$D56)*(1-'3 INPUT SAP DATA'!$S60))</f>
        <v/>
      </c>
      <c r="U56" s="173" t="str">
        <f>IF($B56="","",((MAX(0.3*'3 INPUT SAP DATA'!$K60,VLOOKUP('3 INPUT SAP DATA'!$I60,Data!$C$87:$D$96,2,FALSE))*3.6)/$D56)*(1-'3 INPUT SAP DATA'!$S60))</f>
        <v/>
      </c>
      <c r="V56" s="173" t="str">
        <f>IF($B56="","",((MAX(0.3*'3 INPUT SAP DATA'!$K60,VLOOKUP('3 INPUT SAP DATA'!$I60,Data!$C$87:$D$96,2,FALSE))*3.6)/$D56)*(1-'3 INPUT SAP DATA'!$S60))</f>
        <v/>
      </c>
      <c r="W56" s="173" t="str">
        <f>IF($B56="","",((MAX(0.3*'3 INPUT SAP DATA'!$K60,VLOOKUP('3 INPUT SAP DATA'!$I60,Data!$C$87:$D$96,2,FALSE))*3.6)/$D56)*(1-'3 INPUT SAP DATA'!$S60))</f>
        <v/>
      </c>
      <c r="X56" s="173" t="str">
        <f>IF($B56="","",((MAX(0.3*'3 INPUT SAP DATA'!$K60,VLOOKUP('3 INPUT SAP DATA'!$I60,Data!$C$87:$D$96,2,FALSE))*3.6)/$D56)*(1-'3 INPUT SAP DATA'!$S60))</f>
        <v/>
      </c>
      <c r="Y56" s="173" t="str">
        <f>IF($B56="","",((MAX(0.3*'3 INPUT SAP DATA'!$K60,VLOOKUP('3 INPUT SAP DATA'!$I60,Data!$C$87:$D$96,2,FALSE))*3.6)/$D56)*(1-'3 INPUT SAP DATA'!$S60))</f>
        <v/>
      </c>
      <c r="Z56" s="173" t="str">
        <f>IF($B56="","",((MAX(0.3*'3 INPUT SAP DATA'!$K60,VLOOKUP('3 INPUT SAP DATA'!$I60,Data!$C$87:$D$96,2,FALSE))*3.6)/$D56)*(1-'3 INPUT SAP DATA'!$S60))</f>
        <v/>
      </c>
      <c r="AA56" s="173" t="str">
        <f>IF($B56="","",((MAX(0.3*'3 INPUT SAP DATA'!$K60,VLOOKUP('3 INPUT SAP DATA'!$I60,Data!$C$87:$D$96,2,FALSE))*3.6)/$D56)*(1-'3 INPUT SAP DATA'!$S60))</f>
        <v/>
      </c>
      <c r="AB56" s="173" t="str">
        <f>IF($B56="","",((MAX(0.3*'3 INPUT SAP DATA'!$K60,VLOOKUP('3 INPUT SAP DATA'!$I60,Data!$C$87:$D$96,2,FALSE))*3.6)/$D56)*(1-'3 INPUT SAP DATA'!$S60))</f>
        <v/>
      </c>
      <c r="AC56" s="173" t="str">
        <f>IF($B56="","",((MAX(0.3*'3 INPUT SAP DATA'!$K60,VLOOKUP('3 INPUT SAP DATA'!$I60,Data!$C$87:$D$96,2,FALSE))*3.6)/$D56)*(1-'3 INPUT SAP DATA'!$S60))</f>
        <v/>
      </c>
      <c r="AD56" s="173" t="str">
        <f>IF($B56="","",((MAX(0.3*'3 INPUT SAP DATA'!$K60,VLOOKUP('3 INPUT SAP DATA'!$I60,Data!$C$87:$D$96,2,FALSE))*3.6)/$D56)*(1-'3 INPUT SAP DATA'!$S60))</f>
        <v/>
      </c>
      <c r="AE56" s="173" t="str">
        <f>IF($B56="","",((MAX(0.3*'3 INPUT SAP DATA'!$K60,VLOOKUP('3 INPUT SAP DATA'!$I60,Data!$C$87:$D$96,2,FALSE))*3.6)/$D56)*(1-'3 INPUT SAP DATA'!$S60))</f>
        <v/>
      </c>
      <c r="AF56" s="171" t="str">
        <f t="shared" si="14"/>
        <v/>
      </c>
      <c r="AG56" s="171" t="str">
        <f t="shared" si="15"/>
        <v/>
      </c>
      <c r="AH56" s="171" t="str">
        <f t="shared" si="16"/>
        <v/>
      </c>
      <c r="AI56" s="171" t="str">
        <f t="shared" si="17"/>
        <v/>
      </c>
      <c r="AJ56" s="171" t="str">
        <f t="shared" si="18"/>
        <v/>
      </c>
      <c r="AK56" s="171" t="str">
        <f t="shared" si="19"/>
        <v/>
      </c>
      <c r="AL56" s="171" t="str">
        <f t="shared" si="20"/>
        <v/>
      </c>
      <c r="AM56" s="171" t="str">
        <f t="shared" si="21"/>
        <v/>
      </c>
      <c r="AN56" s="171" t="str">
        <f t="shared" si="22"/>
        <v/>
      </c>
      <c r="AO56" s="171" t="str">
        <f t="shared" si="23"/>
        <v/>
      </c>
      <c r="AP56" s="171" t="str">
        <f t="shared" si="24"/>
        <v/>
      </c>
      <c r="AQ56" s="171" t="str">
        <f t="shared" si="25"/>
        <v/>
      </c>
      <c r="AR56" s="24" t="str">
        <f t="shared" si="26"/>
        <v/>
      </c>
      <c r="AS56" s="24" t="str">
        <f t="shared" si="27"/>
        <v/>
      </c>
      <c r="AT56" s="24" t="str">
        <f t="shared" si="28"/>
        <v/>
      </c>
      <c r="AU56" s="24" t="str">
        <f t="shared" si="29"/>
        <v/>
      </c>
      <c r="AV56" s="24" t="str">
        <f t="shared" si="30"/>
        <v/>
      </c>
      <c r="AW56" s="24" t="str">
        <f t="shared" si="31"/>
        <v/>
      </c>
      <c r="AX56" s="24" t="str">
        <f t="shared" si="32"/>
        <v/>
      </c>
      <c r="AY56" s="24" t="str">
        <f t="shared" si="33"/>
        <v/>
      </c>
      <c r="AZ56" s="24" t="str">
        <f t="shared" si="34"/>
        <v/>
      </c>
      <c r="BA56" s="24" t="str">
        <f t="shared" si="35"/>
        <v/>
      </c>
      <c r="BB56" s="24" t="str">
        <f t="shared" si="36"/>
        <v/>
      </c>
      <c r="BC56" s="24" t="str">
        <f t="shared" si="37"/>
        <v/>
      </c>
    </row>
    <row r="57" spans="2:55" s="3" customFormat="1" ht="19.899999999999999" customHeight="1">
      <c r="B57" s="16" t="str">
        <f>IF('3 INPUT SAP DATA'!H61="","",'3 INPUT SAP DATA'!H61)</f>
        <v/>
      </c>
      <c r="C57" s="172" t="str">
        <f>IF($B57="","",'3 INPUT SAP DATA'!O61*('3 INPUT SAP DATA'!P61+'3 INPUT SAP DATA'!Q61))</f>
        <v/>
      </c>
      <c r="D57" s="172" t="str">
        <f>IF($B57="","",'3 INPUT SAP DATA'!K61*(1-Data!$B$156)*2.5)</f>
        <v/>
      </c>
      <c r="E57" s="24" t="str">
        <f>IF($B57="","",('3 INPUT SAP DATA'!L61-(('3 INPUT SAP DATA'!J61-1)*('3 INPUT SAP DATA'!K61/'3 INPUT SAP DATA'!J61)*Data!$B$157))*(1-Data!$B$156))</f>
        <v/>
      </c>
      <c r="F57" s="171" t="str">
        <f t="shared" si="13"/>
        <v/>
      </c>
      <c r="G57" s="171" t="str">
        <f>IF($B57="","",E57/D57*F57*HLOOKUP('3 INPUT SAP DATA'!M61,Data!$C$82:$E$83,2,FALSE)/(1+15/HLOOKUP('3 INPUT SAP DATA'!M61,Data!$C$82:$E$83,2,FALSE)*(0/F57)^2))</f>
        <v/>
      </c>
      <c r="H57" s="173" t="str">
        <f>IF($B57="", "", (INDEX(SAP10TableU2, MATCH('3 INPUT SAP DATA'!$C$6, Data!$C$51:$C$72, 0), MATCH(H$8, Data!$D$50:$O$50, 0)) / VLOOKUP('3 INPUT SAP DATA'!$C$6, Data!$C$50:$P$72, 13, FALSE)) * $G57)</f>
        <v/>
      </c>
      <c r="I57" s="173" t="str">
        <f>IF($B57="", "", (INDEX(SAP10TableU2, MATCH('3 INPUT SAP DATA'!$C$6, Data!$C$51:$C$72, 0), MATCH(I$8, Data!$D$50:$O$50, 0)) / VLOOKUP('3 INPUT SAP DATA'!$C$6, Data!$C$50:$P$72, 13, FALSE)) * $G57)</f>
        <v/>
      </c>
      <c r="J57" s="173" t="str">
        <f>IF($B57="", "", (INDEX(SAP10TableU2, MATCH('3 INPUT SAP DATA'!$C$6, Data!$C$51:$C$72, 0), MATCH(J$8, Data!$D$50:$O$50, 0)) / VLOOKUP('3 INPUT SAP DATA'!$C$6, Data!$C$50:$P$72, 13, FALSE)) * $G57)</f>
        <v/>
      </c>
      <c r="K57" s="173" t="str">
        <f>IF($B57="", "", (INDEX(SAP10TableU2, MATCH('3 INPUT SAP DATA'!$C$6, Data!$C$51:$C$72, 0), MATCH(K$8, Data!$D$50:$O$50, 0)) / VLOOKUP('3 INPUT SAP DATA'!$C$6, Data!$C$50:$P$72, 13, FALSE)) * $G57)</f>
        <v/>
      </c>
      <c r="L57" s="173" t="str">
        <f>IF($B57="", "", (INDEX(SAP10TableU2, MATCH('3 INPUT SAP DATA'!$C$6, Data!$C$51:$C$72, 0), MATCH(L$8, Data!$D$50:$O$50, 0)) / VLOOKUP('3 INPUT SAP DATA'!$C$6, Data!$C$50:$P$72, 13, FALSE)) * $G57)</f>
        <v/>
      </c>
      <c r="M57" s="173" t="str">
        <f>IF($B57="", "", (INDEX(SAP10TableU2, MATCH('3 INPUT SAP DATA'!$C$6, Data!$C$51:$C$72, 0), MATCH(M$8, Data!$D$50:$O$50, 0)) / VLOOKUP('3 INPUT SAP DATA'!$C$6, Data!$C$50:$P$72, 13, FALSE)) * $G57)</f>
        <v/>
      </c>
      <c r="N57" s="173" t="str">
        <f>IF($B57="", "", (INDEX(SAP10TableU2, MATCH('3 INPUT SAP DATA'!$C$6, Data!$C$51:$C$72, 0), MATCH(N$8, Data!$D$50:$O$50, 0)) / VLOOKUP('3 INPUT SAP DATA'!$C$6, Data!$C$50:$P$72, 13, FALSE)) * $G57)</f>
        <v/>
      </c>
      <c r="O57" s="173" t="str">
        <f>IF($B57="", "", (INDEX(SAP10TableU2, MATCH('3 INPUT SAP DATA'!$C$6, Data!$C$51:$C$72, 0), MATCH(O$8, Data!$D$50:$O$50, 0)) / VLOOKUP('3 INPUT SAP DATA'!$C$6, Data!$C$50:$P$72, 13, FALSE)) * $G57)</f>
        <v/>
      </c>
      <c r="P57" s="173" t="str">
        <f>IF($B57="", "", (INDEX(SAP10TableU2, MATCH('3 INPUT SAP DATA'!$C$6, Data!$C$51:$C$72, 0), MATCH(P$8, Data!$D$50:$O$50, 0)) / VLOOKUP('3 INPUT SAP DATA'!$C$6, Data!$C$50:$P$72, 13, FALSE)) * $G57)</f>
        <v/>
      </c>
      <c r="Q57" s="173" t="str">
        <f>IF($B57="", "", (INDEX(SAP10TableU2, MATCH('3 INPUT SAP DATA'!$C$6, Data!$C$51:$C$72, 0), MATCH(Q$8, Data!$D$50:$O$50, 0)) / VLOOKUP('3 INPUT SAP DATA'!$C$6, Data!$C$50:$P$72, 13, FALSE)) * $G57)</f>
        <v/>
      </c>
      <c r="R57" s="173" t="str">
        <f>IF($B57="", "", (INDEX(SAP10TableU2, MATCH('3 INPUT SAP DATA'!$C$6, Data!$C$51:$C$72, 0), MATCH(R$8, Data!$D$50:$O$50, 0)) / VLOOKUP('3 INPUT SAP DATA'!$C$6, Data!$C$50:$P$72, 13, FALSE)) * $G57)</f>
        <v/>
      </c>
      <c r="S57" s="173" t="str">
        <f>IF($B57="", "", (INDEX(SAP10TableU2, MATCH('3 INPUT SAP DATA'!$C$6, Data!$C$51:$C$72, 0), MATCH(S$8, Data!$D$50:$O$50, 0)) / VLOOKUP('3 INPUT SAP DATA'!$C$6, Data!$C$50:$P$72, 13, FALSE)) * $G57)</f>
        <v/>
      </c>
      <c r="T57" s="173" t="str">
        <f>IF($B57="","",((MAX(0.3*'3 INPUT SAP DATA'!$K61,VLOOKUP('3 INPUT SAP DATA'!$I61,Data!$C$87:$D$96,2,FALSE))*3.6)/$D57)*(1-'3 INPUT SAP DATA'!$S61))</f>
        <v/>
      </c>
      <c r="U57" s="173" t="str">
        <f>IF($B57="","",((MAX(0.3*'3 INPUT SAP DATA'!$K61,VLOOKUP('3 INPUT SAP DATA'!$I61,Data!$C$87:$D$96,2,FALSE))*3.6)/$D57)*(1-'3 INPUT SAP DATA'!$S61))</f>
        <v/>
      </c>
      <c r="V57" s="173" t="str">
        <f>IF($B57="","",((MAX(0.3*'3 INPUT SAP DATA'!$K61,VLOOKUP('3 INPUT SAP DATA'!$I61,Data!$C$87:$D$96,2,FALSE))*3.6)/$D57)*(1-'3 INPUT SAP DATA'!$S61))</f>
        <v/>
      </c>
      <c r="W57" s="173" t="str">
        <f>IF($B57="","",((MAX(0.3*'3 INPUT SAP DATA'!$K61,VLOOKUP('3 INPUT SAP DATA'!$I61,Data!$C$87:$D$96,2,FALSE))*3.6)/$D57)*(1-'3 INPUT SAP DATA'!$S61))</f>
        <v/>
      </c>
      <c r="X57" s="173" t="str">
        <f>IF($B57="","",((MAX(0.3*'3 INPUT SAP DATA'!$K61,VLOOKUP('3 INPUT SAP DATA'!$I61,Data!$C$87:$D$96,2,FALSE))*3.6)/$D57)*(1-'3 INPUT SAP DATA'!$S61))</f>
        <v/>
      </c>
      <c r="Y57" s="173" t="str">
        <f>IF($B57="","",((MAX(0.3*'3 INPUT SAP DATA'!$K61,VLOOKUP('3 INPUT SAP DATA'!$I61,Data!$C$87:$D$96,2,FALSE))*3.6)/$D57)*(1-'3 INPUT SAP DATA'!$S61))</f>
        <v/>
      </c>
      <c r="Z57" s="173" t="str">
        <f>IF($B57="","",((MAX(0.3*'3 INPUT SAP DATA'!$K61,VLOOKUP('3 INPUT SAP DATA'!$I61,Data!$C$87:$D$96,2,FALSE))*3.6)/$D57)*(1-'3 INPUT SAP DATA'!$S61))</f>
        <v/>
      </c>
      <c r="AA57" s="173" t="str">
        <f>IF($B57="","",((MAX(0.3*'3 INPUT SAP DATA'!$K61,VLOOKUP('3 INPUT SAP DATA'!$I61,Data!$C$87:$D$96,2,FALSE))*3.6)/$D57)*(1-'3 INPUT SAP DATA'!$S61))</f>
        <v/>
      </c>
      <c r="AB57" s="173" t="str">
        <f>IF($B57="","",((MAX(0.3*'3 INPUT SAP DATA'!$K61,VLOOKUP('3 INPUT SAP DATA'!$I61,Data!$C$87:$D$96,2,FALSE))*3.6)/$D57)*(1-'3 INPUT SAP DATA'!$S61))</f>
        <v/>
      </c>
      <c r="AC57" s="173" t="str">
        <f>IF($B57="","",((MAX(0.3*'3 INPUT SAP DATA'!$K61,VLOOKUP('3 INPUT SAP DATA'!$I61,Data!$C$87:$D$96,2,FALSE))*3.6)/$D57)*(1-'3 INPUT SAP DATA'!$S61))</f>
        <v/>
      </c>
      <c r="AD57" s="173" t="str">
        <f>IF($B57="","",((MAX(0.3*'3 INPUT SAP DATA'!$K61,VLOOKUP('3 INPUT SAP DATA'!$I61,Data!$C$87:$D$96,2,FALSE))*3.6)/$D57)*(1-'3 INPUT SAP DATA'!$S61))</f>
        <v/>
      </c>
      <c r="AE57" s="173" t="str">
        <f>IF($B57="","",((MAX(0.3*'3 INPUT SAP DATA'!$K61,VLOOKUP('3 INPUT SAP DATA'!$I61,Data!$C$87:$D$96,2,FALSE))*3.6)/$D57)*(1-'3 INPUT SAP DATA'!$S61))</f>
        <v/>
      </c>
      <c r="AF57" s="171" t="str">
        <f t="shared" si="14"/>
        <v/>
      </c>
      <c r="AG57" s="171" t="str">
        <f t="shared" si="15"/>
        <v/>
      </c>
      <c r="AH57" s="171" t="str">
        <f t="shared" si="16"/>
        <v/>
      </c>
      <c r="AI57" s="171" t="str">
        <f t="shared" si="17"/>
        <v/>
      </c>
      <c r="AJ57" s="171" t="str">
        <f t="shared" si="18"/>
        <v/>
      </c>
      <c r="AK57" s="171" t="str">
        <f t="shared" si="19"/>
        <v/>
      </c>
      <c r="AL57" s="171" t="str">
        <f t="shared" si="20"/>
        <v/>
      </c>
      <c r="AM57" s="171" t="str">
        <f t="shared" si="21"/>
        <v/>
      </c>
      <c r="AN57" s="171" t="str">
        <f t="shared" si="22"/>
        <v/>
      </c>
      <c r="AO57" s="171" t="str">
        <f t="shared" si="23"/>
        <v/>
      </c>
      <c r="AP57" s="171" t="str">
        <f t="shared" si="24"/>
        <v/>
      </c>
      <c r="AQ57" s="171" t="str">
        <f t="shared" si="25"/>
        <v/>
      </c>
      <c r="AR57" s="24" t="str">
        <f t="shared" si="26"/>
        <v/>
      </c>
      <c r="AS57" s="24" t="str">
        <f t="shared" si="27"/>
        <v/>
      </c>
      <c r="AT57" s="24" t="str">
        <f t="shared" si="28"/>
        <v/>
      </c>
      <c r="AU57" s="24" t="str">
        <f t="shared" si="29"/>
        <v/>
      </c>
      <c r="AV57" s="24" t="str">
        <f t="shared" si="30"/>
        <v/>
      </c>
      <c r="AW57" s="24" t="str">
        <f t="shared" si="31"/>
        <v/>
      </c>
      <c r="AX57" s="24" t="str">
        <f t="shared" si="32"/>
        <v/>
      </c>
      <c r="AY57" s="24" t="str">
        <f t="shared" si="33"/>
        <v/>
      </c>
      <c r="AZ57" s="24" t="str">
        <f t="shared" si="34"/>
        <v/>
      </c>
      <c r="BA57" s="24" t="str">
        <f t="shared" si="35"/>
        <v/>
      </c>
      <c r="BB57" s="24" t="str">
        <f t="shared" si="36"/>
        <v/>
      </c>
      <c r="BC57" s="24" t="str">
        <f t="shared" si="37"/>
        <v/>
      </c>
    </row>
    <row r="58" spans="2:55" s="3" customFormat="1" ht="19.899999999999999" customHeight="1">
      <c r="B58" s="16" t="str">
        <f>IF('3 INPUT SAP DATA'!H62="","",'3 INPUT SAP DATA'!H62)</f>
        <v/>
      </c>
      <c r="C58" s="172" t="str">
        <f>IF($B58="","",'3 INPUT SAP DATA'!O62*('3 INPUT SAP DATA'!P62+'3 INPUT SAP DATA'!Q62))</f>
        <v/>
      </c>
      <c r="D58" s="172" t="str">
        <f>IF($B58="","",'3 INPUT SAP DATA'!K62*(1-Data!$B$156)*2.5)</f>
        <v/>
      </c>
      <c r="E58" s="24" t="str">
        <f>IF($B58="","",('3 INPUT SAP DATA'!L62-(('3 INPUT SAP DATA'!J62-1)*('3 INPUT SAP DATA'!K62/'3 INPUT SAP DATA'!J62)*Data!$B$157))*(1-Data!$B$156))</f>
        <v/>
      </c>
      <c r="F58" s="171" t="str">
        <f t="shared" si="13"/>
        <v/>
      </c>
      <c r="G58" s="171" t="str">
        <f>IF($B58="","",E58/D58*F58*HLOOKUP('3 INPUT SAP DATA'!M62,Data!$C$82:$E$83,2,FALSE)/(1+15/HLOOKUP('3 INPUT SAP DATA'!M62,Data!$C$82:$E$83,2,FALSE)*(0/F58)^2))</f>
        <v/>
      </c>
      <c r="H58" s="173" t="str">
        <f>IF($B58="", "", (INDEX(SAP10TableU2, MATCH('3 INPUT SAP DATA'!$C$6, Data!$C$51:$C$72, 0), MATCH(H$8, Data!$D$50:$O$50, 0)) / VLOOKUP('3 INPUT SAP DATA'!$C$6, Data!$C$50:$P$72, 13, FALSE)) * $G58)</f>
        <v/>
      </c>
      <c r="I58" s="173" t="str">
        <f>IF($B58="", "", (INDEX(SAP10TableU2, MATCH('3 INPUT SAP DATA'!$C$6, Data!$C$51:$C$72, 0), MATCH(I$8, Data!$D$50:$O$50, 0)) / VLOOKUP('3 INPUT SAP DATA'!$C$6, Data!$C$50:$P$72, 13, FALSE)) * $G58)</f>
        <v/>
      </c>
      <c r="J58" s="173" t="str">
        <f>IF($B58="", "", (INDEX(SAP10TableU2, MATCH('3 INPUT SAP DATA'!$C$6, Data!$C$51:$C$72, 0), MATCH(J$8, Data!$D$50:$O$50, 0)) / VLOOKUP('3 INPUT SAP DATA'!$C$6, Data!$C$50:$P$72, 13, FALSE)) * $G58)</f>
        <v/>
      </c>
      <c r="K58" s="173" t="str">
        <f>IF($B58="", "", (INDEX(SAP10TableU2, MATCH('3 INPUT SAP DATA'!$C$6, Data!$C$51:$C$72, 0), MATCH(K$8, Data!$D$50:$O$50, 0)) / VLOOKUP('3 INPUT SAP DATA'!$C$6, Data!$C$50:$P$72, 13, FALSE)) * $G58)</f>
        <v/>
      </c>
      <c r="L58" s="173" t="str">
        <f>IF($B58="", "", (INDEX(SAP10TableU2, MATCH('3 INPUT SAP DATA'!$C$6, Data!$C$51:$C$72, 0), MATCH(L$8, Data!$D$50:$O$50, 0)) / VLOOKUP('3 INPUT SAP DATA'!$C$6, Data!$C$50:$P$72, 13, FALSE)) * $G58)</f>
        <v/>
      </c>
      <c r="M58" s="173" t="str">
        <f>IF($B58="", "", (INDEX(SAP10TableU2, MATCH('3 INPUT SAP DATA'!$C$6, Data!$C$51:$C$72, 0), MATCH(M$8, Data!$D$50:$O$50, 0)) / VLOOKUP('3 INPUT SAP DATA'!$C$6, Data!$C$50:$P$72, 13, FALSE)) * $G58)</f>
        <v/>
      </c>
      <c r="N58" s="173" t="str">
        <f>IF($B58="", "", (INDEX(SAP10TableU2, MATCH('3 INPUT SAP DATA'!$C$6, Data!$C$51:$C$72, 0), MATCH(N$8, Data!$D$50:$O$50, 0)) / VLOOKUP('3 INPUT SAP DATA'!$C$6, Data!$C$50:$P$72, 13, FALSE)) * $G58)</f>
        <v/>
      </c>
      <c r="O58" s="173" t="str">
        <f>IF($B58="", "", (INDEX(SAP10TableU2, MATCH('3 INPUT SAP DATA'!$C$6, Data!$C$51:$C$72, 0), MATCH(O$8, Data!$D$50:$O$50, 0)) / VLOOKUP('3 INPUT SAP DATA'!$C$6, Data!$C$50:$P$72, 13, FALSE)) * $G58)</f>
        <v/>
      </c>
      <c r="P58" s="173" t="str">
        <f>IF($B58="", "", (INDEX(SAP10TableU2, MATCH('3 INPUT SAP DATA'!$C$6, Data!$C$51:$C$72, 0), MATCH(P$8, Data!$D$50:$O$50, 0)) / VLOOKUP('3 INPUT SAP DATA'!$C$6, Data!$C$50:$P$72, 13, FALSE)) * $G58)</f>
        <v/>
      </c>
      <c r="Q58" s="173" t="str">
        <f>IF($B58="", "", (INDEX(SAP10TableU2, MATCH('3 INPUT SAP DATA'!$C$6, Data!$C$51:$C$72, 0), MATCH(Q$8, Data!$D$50:$O$50, 0)) / VLOOKUP('3 INPUT SAP DATA'!$C$6, Data!$C$50:$P$72, 13, FALSE)) * $G58)</f>
        <v/>
      </c>
      <c r="R58" s="173" t="str">
        <f>IF($B58="", "", (INDEX(SAP10TableU2, MATCH('3 INPUT SAP DATA'!$C$6, Data!$C$51:$C$72, 0), MATCH(R$8, Data!$D$50:$O$50, 0)) / VLOOKUP('3 INPUT SAP DATA'!$C$6, Data!$C$50:$P$72, 13, FALSE)) * $G58)</f>
        <v/>
      </c>
      <c r="S58" s="173" t="str">
        <f>IF($B58="", "", (INDEX(SAP10TableU2, MATCH('3 INPUT SAP DATA'!$C$6, Data!$C$51:$C$72, 0), MATCH(S$8, Data!$D$50:$O$50, 0)) / VLOOKUP('3 INPUT SAP DATA'!$C$6, Data!$C$50:$P$72, 13, FALSE)) * $G58)</f>
        <v/>
      </c>
      <c r="T58" s="173" t="str">
        <f>IF($B58="","",((MAX(0.3*'3 INPUT SAP DATA'!$K62,VLOOKUP('3 INPUT SAP DATA'!$I62,Data!$C$87:$D$96,2,FALSE))*3.6)/$D58)*(1-'3 INPUT SAP DATA'!$S62))</f>
        <v/>
      </c>
      <c r="U58" s="173" t="str">
        <f>IF($B58="","",((MAX(0.3*'3 INPUT SAP DATA'!$K62,VLOOKUP('3 INPUT SAP DATA'!$I62,Data!$C$87:$D$96,2,FALSE))*3.6)/$D58)*(1-'3 INPUT SAP DATA'!$S62))</f>
        <v/>
      </c>
      <c r="V58" s="173" t="str">
        <f>IF($B58="","",((MAX(0.3*'3 INPUT SAP DATA'!$K62,VLOOKUP('3 INPUT SAP DATA'!$I62,Data!$C$87:$D$96,2,FALSE))*3.6)/$D58)*(1-'3 INPUT SAP DATA'!$S62))</f>
        <v/>
      </c>
      <c r="W58" s="173" t="str">
        <f>IF($B58="","",((MAX(0.3*'3 INPUT SAP DATA'!$K62,VLOOKUP('3 INPUT SAP DATA'!$I62,Data!$C$87:$D$96,2,FALSE))*3.6)/$D58)*(1-'3 INPUT SAP DATA'!$S62))</f>
        <v/>
      </c>
      <c r="X58" s="173" t="str">
        <f>IF($B58="","",((MAX(0.3*'3 INPUT SAP DATA'!$K62,VLOOKUP('3 INPUT SAP DATA'!$I62,Data!$C$87:$D$96,2,FALSE))*3.6)/$D58)*(1-'3 INPUT SAP DATA'!$S62))</f>
        <v/>
      </c>
      <c r="Y58" s="173" t="str">
        <f>IF($B58="","",((MAX(0.3*'3 INPUT SAP DATA'!$K62,VLOOKUP('3 INPUT SAP DATA'!$I62,Data!$C$87:$D$96,2,FALSE))*3.6)/$D58)*(1-'3 INPUT SAP DATA'!$S62))</f>
        <v/>
      </c>
      <c r="Z58" s="173" t="str">
        <f>IF($B58="","",((MAX(0.3*'3 INPUT SAP DATA'!$K62,VLOOKUP('3 INPUT SAP DATA'!$I62,Data!$C$87:$D$96,2,FALSE))*3.6)/$D58)*(1-'3 INPUT SAP DATA'!$S62))</f>
        <v/>
      </c>
      <c r="AA58" s="173" t="str">
        <f>IF($B58="","",((MAX(0.3*'3 INPUT SAP DATA'!$K62,VLOOKUP('3 INPUT SAP DATA'!$I62,Data!$C$87:$D$96,2,FALSE))*3.6)/$D58)*(1-'3 INPUT SAP DATA'!$S62))</f>
        <v/>
      </c>
      <c r="AB58" s="173" t="str">
        <f>IF($B58="","",((MAX(0.3*'3 INPUT SAP DATA'!$K62,VLOOKUP('3 INPUT SAP DATA'!$I62,Data!$C$87:$D$96,2,FALSE))*3.6)/$D58)*(1-'3 INPUT SAP DATA'!$S62))</f>
        <v/>
      </c>
      <c r="AC58" s="173" t="str">
        <f>IF($B58="","",((MAX(0.3*'3 INPUT SAP DATA'!$K62,VLOOKUP('3 INPUT SAP DATA'!$I62,Data!$C$87:$D$96,2,FALSE))*3.6)/$D58)*(1-'3 INPUT SAP DATA'!$S62))</f>
        <v/>
      </c>
      <c r="AD58" s="173" t="str">
        <f>IF($B58="","",((MAX(0.3*'3 INPUT SAP DATA'!$K62,VLOOKUP('3 INPUT SAP DATA'!$I62,Data!$C$87:$D$96,2,FALSE))*3.6)/$D58)*(1-'3 INPUT SAP DATA'!$S62))</f>
        <v/>
      </c>
      <c r="AE58" s="173" t="str">
        <f>IF($B58="","",((MAX(0.3*'3 INPUT SAP DATA'!$K62,VLOOKUP('3 INPUT SAP DATA'!$I62,Data!$C$87:$D$96,2,FALSE))*3.6)/$D58)*(1-'3 INPUT SAP DATA'!$S62))</f>
        <v/>
      </c>
      <c r="AF58" s="171" t="str">
        <f t="shared" si="14"/>
        <v/>
      </c>
      <c r="AG58" s="171" t="str">
        <f t="shared" si="15"/>
        <v/>
      </c>
      <c r="AH58" s="171" t="str">
        <f t="shared" si="16"/>
        <v/>
      </c>
      <c r="AI58" s="171" t="str">
        <f t="shared" si="17"/>
        <v/>
      </c>
      <c r="AJ58" s="171" t="str">
        <f t="shared" si="18"/>
        <v/>
      </c>
      <c r="AK58" s="171" t="str">
        <f t="shared" si="19"/>
        <v/>
      </c>
      <c r="AL58" s="171" t="str">
        <f t="shared" si="20"/>
        <v/>
      </c>
      <c r="AM58" s="171" t="str">
        <f t="shared" si="21"/>
        <v/>
      </c>
      <c r="AN58" s="171" t="str">
        <f t="shared" si="22"/>
        <v/>
      </c>
      <c r="AO58" s="171" t="str">
        <f t="shared" si="23"/>
        <v/>
      </c>
      <c r="AP58" s="171" t="str">
        <f t="shared" si="24"/>
        <v/>
      </c>
      <c r="AQ58" s="171" t="str">
        <f t="shared" si="25"/>
        <v/>
      </c>
      <c r="AR58" s="24" t="str">
        <f t="shared" si="26"/>
        <v/>
      </c>
      <c r="AS58" s="24" t="str">
        <f t="shared" si="27"/>
        <v/>
      </c>
      <c r="AT58" s="24" t="str">
        <f t="shared" si="28"/>
        <v/>
      </c>
      <c r="AU58" s="24" t="str">
        <f t="shared" si="29"/>
        <v/>
      </c>
      <c r="AV58" s="24" t="str">
        <f t="shared" si="30"/>
        <v/>
      </c>
      <c r="AW58" s="24" t="str">
        <f t="shared" si="31"/>
        <v/>
      </c>
      <c r="AX58" s="24" t="str">
        <f t="shared" si="32"/>
        <v/>
      </c>
      <c r="AY58" s="24" t="str">
        <f t="shared" si="33"/>
        <v/>
      </c>
      <c r="AZ58" s="24" t="str">
        <f t="shared" si="34"/>
        <v/>
      </c>
      <c r="BA58" s="24" t="str">
        <f t="shared" si="35"/>
        <v/>
      </c>
      <c r="BB58" s="24" t="str">
        <f t="shared" si="36"/>
        <v/>
      </c>
      <c r="BC58" s="24" t="str">
        <f t="shared" si="37"/>
        <v/>
      </c>
    </row>
    <row r="59" spans="2:55" s="3" customFormat="1" ht="19.899999999999999" customHeight="1">
      <c r="B59" s="16" t="str">
        <f>IF('3 INPUT SAP DATA'!H63="","",'3 INPUT SAP DATA'!H63)</f>
        <v/>
      </c>
      <c r="C59" s="172" t="str">
        <f>IF($B59="","",'3 INPUT SAP DATA'!O63*('3 INPUT SAP DATA'!P63+'3 INPUT SAP DATA'!Q63))</f>
        <v/>
      </c>
      <c r="D59" s="172" t="str">
        <f>IF($B59="","",'3 INPUT SAP DATA'!K63*(1-Data!$B$156)*2.5)</f>
        <v/>
      </c>
      <c r="E59" s="24" t="str">
        <f>IF($B59="","",('3 INPUT SAP DATA'!L63-(('3 INPUT SAP DATA'!J63-1)*('3 INPUT SAP DATA'!K63/'3 INPUT SAP DATA'!J63)*Data!$B$157))*(1-Data!$B$156))</f>
        <v/>
      </c>
      <c r="F59" s="171" t="str">
        <f t="shared" si="13"/>
        <v/>
      </c>
      <c r="G59" s="171" t="str">
        <f>IF($B59="","",E59/D59*F59*HLOOKUP('3 INPUT SAP DATA'!M63,Data!$C$82:$E$83,2,FALSE)/(1+15/HLOOKUP('3 INPUT SAP DATA'!M63,Data!$C$82:$E$83,2,FALSE)*(0/F59)^2))</f>
        <v/>
      </c>
      <c r="H59" s="173" t="str">
        <f>IF($B59="", "", (INDEX(SAP10TableU2, MATCH('3 INPUT SAP DATA'!$C$6, Data!$C$51:$C$72, 0), MATCH(H$8, Data!$D$50:$O$50, 0)) / VLOOKUP('3 INPUT SAP DATA'!$C$6, Data!$C$50:$P$72, 13, FALSE)) * $G59)</f>
        <v/>
      </c>
      <c r="I59" s="173" t="str">
        <f>IF($B59="", "", (INDEX(SAP10TableU2, MATCH('3 INPUT SAP DATA'!$C$6, Data!$C$51:$C$72, 0), MATCH(I$8, Data!$D$50:$O$50, 0)) / VLOOKUP('3 INPUT SAP DATA'!$C$6, Data!$C$50:$P$72, 13, FALSE)) * $G59)</f>
        <v/>
      </c>
      <c r="J59" s="173" t="str">
        <f>IF($B59="", "", (INDEX(SAP10TableU2, MATCH('3 INPUT SAP DATA'!$C$6, Data!$C$51:$C$72, 0), MATCH(J$8, Data!$D$50:$O$50, 0)) / VLOOKUP('3 INPUT SAP DATA'!$C$6, Data!$C$50:$P$72, 13, FALSE)) * $G59)</f>
        <v/>
      </c>
      <c r="K59" s="173" t="str">
        <f>IF($B59="", "", (INDEX(SAP10TableU2, MATCH('3 INPUT SAP DATA'!$C$6, Data!$C$51:$C$72, 0), MATCH(K$8, Data!$D$50:$O$50, 0)) / VLOOKUP('3 INPUT SAP DATA'!$C$6, Data!$C$50:$P$72, 13, FALSE)) * $G59)</f>
        <v/>
      </c>
      <c r="L59" s="173" t="str">
        <f>IF($B59="", "", (INDEX(SAP10TableU2, MATCH('3 INPUT SAP DATA'!$C$6, Data!$C$51:$C$72, 0), MATCH(L$8, Data!$D$50:$O$50, 0)) / VLOOKUP('3 INPUT SAP DATA'!$C$6, Data!$C$50:$P$72, 13, FALSE)) * $G59)</f>
        <v/>
      </c>
      <c r="M59" s="173" t="str">
        <f>IF($B59="", "", (INDEX(SAP10TableU2, MATCH('3 INPUT SAP DATA'!$C$6, Data!$C$51:$C$72, 0), MATCH(M$8, Data!$D$50:$O$50, 0)) / VLOOKUP('3 INPUT SAP DATA'!$C$6, Data!$C$50:$P$72, 13, FALSE)) * $G59)</f>
        <v/>
      </c>
      <c r="N59" s="173" t="str">
        <f>IF($B59="", "", (INDEX(SAP10TableU2, MATCH('3 INPUT SAP DATA'!$C$6, Data!$C$51:$C$72, 0), MATCH(N$8, Data!$D$50:$O$50, 0)) / VLOOKUP('3 INPUT SAP DATA'!$C$6, Data!$C$50:$P$72, 13, FALSE)) * $G59)</f>
        <v/>
      </c>
      <c r="O59" s="173" t="str">
        <f>IF($B59="", "", (INDEX(SAP10TableU2, MATCH('3 INPUT SAP DATA'!$C$6, Data!$C$51:$C$72, 0), MATCH(O$8, Data!$D$50:$O$50, 0)) / VLOOKUP('3 INPUT SAP DATA'!$C$6, Data!$C$50:$P$72, 13, FALSE)) * $G59)</f>
        <v/>
      </c>
      <c r="P59" s="173" t="str">
        <f>IF($B59="", "", (INDEX(SAP10TableU2, MATCH('3 INPUT SAP DATA'!$C$6, Data!$C$51:$C$72, 0), MATCH(P$8, Data!$D$50:$O$50, 0)) / VLOOKUP('3 INPUT SAP DATA'!$C$6, Data!$C$50:$P$72, 13, FALSE)) * $G59)</f>
        <v/>
      </c>
      <c r="Q59" s="173" t="str">
        <f>IF($B59="", "", (INDEX(SAP10TableU2, MATCH('3 INPUT SAP DATA'!$C$6, Data!$C$51:$C$72, 0), MATCH(Q$8, Data!$D$50:$O$50, 0)) / VLOOKUP('3 INPUT SAP DATA'!$C$6, Data!$C$50:$P$72, 13, FALSE)) * $G59)</f>
        <v/>
      </c>
      <c r="R59" s="173" t="str">
        <f>IF($B59="", "", (INDEX(SAP10TableU2, MATCH('3 INPUT SAP DATA'!$C$6, Data!$C$51:$C$72, 0), MATCH(R$8, Data!$D$50:$O$50, 0)) / VLOOKUP('3 INPUT SAP DATA'!$C$6, Data!$C$50:$P$72, 13, FALSE)) * $G59)</f>
        <v/>
      </c>
      <c r="S59" s="173" t="str">
        <f>IF($B59="", "", (INDEX(SAP10TableU2, MATCH('3 INPUT SAP DATA'!$C$6, Data!$C$51:$C$72, 0), MATCH(S$8, Data!$D$50:$O$50, 0)) / VLOOKUP('3 INPUT SAP DATA'!$C$6, Data!$C$50:$P$72, 13, FALSE)) * $G59)</f>
        <v/>
      </c>
      <c r="T59" s="173" t="str">
        <f>IF($B59="","",((MAX(0.3*'3 INPUT SAP DATA'!$K63,VLOOKUP('3 INPUT SAP DATA'!$I63,Data!$C$87:$D$96,2,FALSE))*3.6)/$D59)*(1-'3 INPUT SAP DATA'!$S63))</f>
        <v/>
      </c>
      <c r="U59" s="173" t="str">
        <f>IF($B59="","",((MAX(0.3*'3 INPUT SAP DATA'!$K63,VLOOKUP('3 INPUT SAP DATA'!$I63,Data!$C$87:$D$96,2,FALSE))*3.6)/$D59)*(1-'3 INPUT SAP DATA'!$S63))</f>
        <v/>
      </c>
      <c r="V59" s="173" t="str">
        <f>IF($B59="","",((MAX(0.3*'3 INPUT SAP DATA'!$K63,VLOOKUP('3 INPUT SAP DATA'!$I63,Data!$C$87:$D$96,2,FALSE))*3.6)/$D59)*(1-'3 INPUT SAP DATA'!$S63))</f>
        <v/>
      </c>
      <c r="W59" s="173" t="str">
        <f>IF($B59="","",((MAX(0.3*'3 INPUT SAP DATA'!$K63,VLOOKUP('3 INPUT SAP DATA'!$I63,Data!$C$87:$D$96,2,FALSE))*3.6)/$D59)*(1-'3 INPUT SAP DATA'!$S63))</f>
        <v/>
      </c>
      <c r="X59" s="173" t="str">
        <f>IF($B59="","",((MAX(0.3*'3 INPUT SAP DATA'!$K63,VLOOKUP('3 INPUT SAP DATA'!$I63,Data!$C$87:$D$96,2,FALSE))*3.6)/$D59)*(1-'3 INPUT SAP DATA'!$S63))</f>
        <v/>
      </c>
      <c r="Y59" s="173" t="str">
        <f>IF($B59="","",((MAX(0.3*'3 INPUT SAP DATA'!$K63,VLOOKUP('3 INPUT SAP DATA'!$I63,Data!$C$87:$D$96,2,FALSE))*3.6)/$D59)*(1-'3 INPUT SAP DATA'!$S63))</f>
        <v/>
      </c>
      <c r="Z59" s="173" t="str">
        <f>IF($B59="","",((MAX(0.3*'3 INPUT SAP DATA'!$K63,VLOOKUP('3 INPUT SAP DATA'!$I63,Data!$C$87:$D$96,2,FALSE))*3.6)/$D59)*(1-'3 INPUT SAP DATA'!$S63))</f>
        <v/>
      </c>
      <c r="AA59" s="173" t="str">
        <f>IF($B59="","",((MAX(0.3*'3 INPUT SAP DATA'!$K63,VLOOKUP('3 INPUT SAP DATA'!$I63,Data!$C$87:$D$96,2,FALSE))*3.6)/$D59)*(1-'3 INPUT SAP DATA'!$S63))</f>
        <v/>
      </c>
      <c r="AB59" s="173" t="str">
        <f>IF($B59="","",((MAX(0.3*'3 INPUT SAP DATA'!$K63,VLOOKUP('3 INPUT SAP DATA'!$I63,Data!$C$87:$D$96,2,FALSE))*3.6)/$D59)*(1-'3 INPUT SAP DATA'!$S63))</f>
        <v/>
      </c>
      <c r="AC59" s="173" t="str">
        <f>IF($B59="","",((MAX(0.3*'3 INPUT SAP DATA'!$K63,VLOOKUP('3 INPUT SAP DATA'!$I63,Data!$C$87:$D$96,2,FALSE))*3.6)/$D59)*(1-'3 INPUT SAP DATA'!$S63))</f>
        <v/>
      </c>
      <c r="AD59" s="173" t="str">
        <f>IF($B59="","",((MAX(0.3*'3 INPUT SAP DATA'!$K63,VLOOKUP('3 INPUT SAP DATA'!$I63,Data!$C$87:$D$96,2,FALSE))*3.6)/$D59)*(1-'3 INPUT SAP DATA'!$S63))</f>
        <v/>
      </c>
      <c r="AE59" s="173" t="str">
        <f>IF($B59="","",((MAX(0.3*'3 INPUT SAP DATA'!$K63,VLOOKUP('3 INPUT SAP DATA'!$I63,Data!$C$87:$D$96,2,FALSE))*3.6)/$D59)*(1-'3 INPUT SAP DATA'!$S63))</f>
        <v/>
      </c>
      <c r="AF59" s="171" t="str">
        <f t="shared" si="14"/>
        <v/>
      </c>
      <c r="AG59" s="171" t="str">
        <f t="shared" si="15"/>
        <v/>
      </c>
      <c r="AH59" s="171" t="str">
        <f t="shared" si="16"/>
        <v/>
      </c>
      <c r="AI59" s="171" t="str">
        <f t="shared" si="17"/>
        <v/>
      </c>
      <c r="AJ59" s="171" t="str">
        <f t="shared" si="18"/>
        <v/>
      </c>
      <c r="AK59" s="171" t="str">
        <f t="shared" si="19"/>
        <v/>
      </c>
      <c r="AL59" s="171" t="str">
        <f t="shared" si="20"/>
        <v/>
      </c>
      <c r="AM59" s="171" t="str">
        <f t="shared" si="21"/>
        <v/>
      </c>
      <c r="AN59" s="171" t="str">
        <f t="shared" si="22"/>
        <v/>
      </c>
      <c r="AO59" s="171" t="str">
        <f t="shared" si="23"/>
        <v/>
      </c>
      <c r="AP59" s="171" t="str">
        <f t="shared" si="24"/>
        <v/>
      </c>
      <c r="AQ59" s="171" t="str">
        <f t="shared" si="25"/>
        <v/>
      </c>
      <c r="AR59" s="24" t="str">
        <f t="shared" si="26"/>
        <v/>
      </c>
      <c r="AS59" s="24" t="str">
        <f t="shared" si="27"/>
        <v/>
      </c>
      <c r="AT59" s="24" t="str">
        <f t="shared" si="28"/>
        <v/>
      </c>
      <c r="AU59" s="24" t="str">
        <f t="shared" si="29"/>
        <v/>
      </c>
      <c r="AV59" s="24" t="str">
        <f t="shared" si="30"/>
        <v/>
      </c>
      <c r="AW59" s="24" t="str">
        <f t="shared" si="31"/>
        <v/>
      </c>
      <c r="AX59" s="24" t="str">
        <f t="shared" si="32"/>
        <v/>
      </c>
      <c r="AY59" s="24" t="str">
        <f t="shared" si="33"/>
        <v/>
      </c>
      <c r="AZ59" s="24" t="str">
        <f t="shared" si="34"/>
        <v/>
      </c>
      <c r="BA59" s="24" t="str">
        <f t="shared" si="35"/>
        <v/>
      </c>
      <c r="BB59" s="24" t="str">
        <f t="shared" si="36"/>
        <v/>
      </c>
      <c r="BC59" s="24" t="str">
        <f t="shared" si="37"/>
        <v/>
      </c>
    </row>
    <row r="60" spans="2:55" s="3" customFormat="1" ht="19.899999999999999" customHeight="1">
      <c r="B60" s="16" t="str">
        <f>IF('3 INPUT SAP DATA'!H64="","",'3 INPUT SAP DATA'!H64)</f>
        <v/>
      </c>
      <c r="C60" s="172" t="str">
        <f>IF($B60="","",'3 INPUT SAP DATA'!O64*('3 INPUT SAP DATA'!P64+'3 INPUT SAP DATA'!Q64))</f>
        <v/>
      </c>
      <c r="D60" s="172" t="str">
        <f>IF($B60="","",'3 INPUT SAP DATA'!K64*(1-Data!$B$156)*2.5)</f>
        <v/>
      </c>
      <c r="E60" s="24" t="str">
        <f>IF($B60="","",('3 INPUT SAP DATA'!L64-(('3 INPUT SAP DATA'!J64-1)*('3 INPUT SAP DATA'!K64/'3 INPUT SAP DATA'!J64)*Data!$B$157))*(1-Data!$B$156))</f>
        <v/>
      </c>
      <c r="F60" s="171" t="str">
        <f t="shared" si="13"/>
        <v/>
      </c>
      <c r="G60" s="171" t="str">
        <f>IF($B60="","",E60/D60*F60*HLOOKUP('3 INPUT SAP DATA'!M64,Data!$C$82:$E$83,2,FALSE)/(1+15/HLOOKUP('3 INPUT SAP DATA'!M64,Data!$C$82:$E$83,2,FALSE)*(0/F60)^2))</f>
        <v/>
      </c>
      <c r="H60" s="173" t="str">
        <f>IF($B60="", "", (INDEX(SAP10TableU2, MATCH('3 INPUT SAP DATA'!$C$6, Data!$C$51:$C$72, 0), MATCH(H$8, Data!$D$50:$O$50, 0)) / VLOOKUP('3 INPUT SAP DATA'!$C$6, Data!$C$50:$P$72, 13, FALSE)) * $G60)</f>
        <v/>
      </c>
      <c r="I60" s="173" t="str">
        <f>IF($B60="", "", (INDEX(SAP10TableU2, MATCH('3 INPUT SAP DATA'!$C$6, Data!$C$51:$C$72, 0), MATCH(I$8, Data!$D$50:$O$50, 0)) / VLOOKUP('3 INPUT SAP DATA'!$C$6, Data!$C$50:$P$72, 13, FALSE)) * $G60)</f>
        <v/>
      </c>
      <c r="J60" s="173" t="str">
        <f>IF($B60="", "", (INDEX(SAP10TableU2, MATCH('3 INPUT SAP DATA'!$C$6, Data!$C$51:$C$72, 0), MATCH(J$8, Data!$D$50:$O$50, 0)) / VLOOKUP('3 INPUT SAP DATA'!$C$6, Data!$C$50:$P$72, 13, FALSE)) * $G60)</f>
        <v/>
      </c>
      <c r="K60" s="173" t="str">
        <f>IF($B60="", "", (INDEX(SAP10TableU2, MATCH('3 INPUT SAP DATA'!$C$6, Data!$C$51:$C$72, 0), MATCH(K$8, Data!$D$50:$O$50, 0)) / VLOOKUP('3 INPUT SAP DATA'!$C$6, Data!$C$50:$P$72, 13, FALSE)) * $G60)</f>
        <v/>
      </c>
      <c r="L60" s="173" t="str">
        <f>IF($B60="", "", (INDEX(SAP10TableU2, MATCH('3 INPUT SAP DATA'!$C$6, Data!$C$51:$C$72, 0), MATCH(L$8, Data!$D$50:$O$50, 0)) / VLOOKUP('3 INPUT SAP DATA'!$C$6, Data!$C$50:$P$72, 13, FALSE)) * $G60)</f>
        <v/>
      </c>
      <c r="M60" s="173" t="str">
        <f>IF($B60="", "", (INDEX(SAP10TableU2, MATCH('3 INPUT SAP DATA'!$C$6, Data!$C$51:$C$72, 0), MATCH(M$8, Data!$D$50:$O$50, 0)) / VLOOKUP('3 INPUT SAP DATA'!$C$6, Data!$C$50:$P$72, 13, FALSE)) * $G60)</f>
        <v/>
      </c>
      <c r="N60" s="173" t="str">
        <f>IF($B60="", "", (INDEX(SAP10TableU2, MATCH('3 INPUT SAP DATA'!$C$6, Data!$C$51:$C$72, 0), MATCH(N$8, Data!$D$50:$O$50, 0)) / VLOOKUP('3 INPUT SAP DATA'!$C$6, Data!$C$50:$P$72, 13, FALSE)) * $G60)</f>
        <v/>
      </c>
      <c r="O60" s="173" t="str">
        <f>IF($B60="", "", (INDEX(SAP10TableU2, MATCH('3 INPUT SAP DATA'!$C$6, Data!$C$51:$C$72, 0), MATCH(O$8, Data!$D$50:$O$50, 0)) / VLOOKUP('3 INPUT SAP DATA'!$C$6, Data!$C$50:$P$72, 13, FALSE)) * $G60)</f>
        <v/>
      </c>
      <c r="P60" s="173" t="str">
        <f>IF($B60="", "", (INDEX(SAP10TableU2, MATCH('3 INPUT SAP DATA'!$C$6, Data!$C$51:$C$72, 0), MATCH(P$8, Data!$D$50:$O$50, 0)) / VLOOKUP('3 INPUT SAP DATA'!$C$6, Data!$C$50:$P$72, 13, FALSE)) * $G60)</f>
        <v/>
      </c>
      <c r="Q60" s="173" t="str">
        <f>IF($B60="", "", (INDEX(SAP10TableU2, MATCH('3 INPUT SAP DATA'!$C$6, Data!$C$51:$C$72, 0), MATCH(Q$8, Data!$D$50:$O$50, 0)) / VLOOKUP('3 INPUT SAP DATA'!$C$6, Data!$C$50:$P$72, 13, FALSE)) * $G60)</f>
        <v/>
      </c>
      <c r="R60" s="173" t="str">
        <f>IF($B60="", "", (INDEX(SAP10TableU2, MATCH('3 INPUT SAP DATA'!$C$6, Data!$C$51:$C$72, 0), MATCH(R$8, Data!$D$50:$O$50, 0)) / VLOOKUP('3 INPUT SAP DATA'!$C$6, Data!$C$50:$P$72, 13, FALSE)) * $G60)</f>
        <v/>
      </c>
      <c r="S60" s="173" t="str">
        <f>IF($B60="", "", (INDEX(SAP10TableU2, MATCH('3 INPUT SAP DATA'!$C$6, Data!$C$51:$C$72, 0), MATCH(S$8, Data!$D$50:$O$50, 0)) / VLOOKUP('3 INPUT SAP DATA'!$C$6, Data!$C$50:$P$72, 13, FALSE)) * $G60)</f>
        <v/>
      </c>
      <c r="T60" s="173" t="str">
        <f>IF($B60="","",((MAX(0.3*'3 INPUT SAP DATA'!$K64,VLOOKUP('3 INPUT SAP DATA'!$I64,Data!$C$87:$D$96,2,FALSE))*3.6)/$D60)*(1-'3 INPUT SAP DATA'!$S64))</f>
        <v/>
      </c>
      <c r="U60" s="173" t="str">
        <f>IF($B60="","",((MAX(0.3*'3 INPUT SAP DATA'!$K64,VLOOKUP('3 INPUT SAP DATA'!$I64,Data!$C$87:$D$96,2,FALSE))*3.6)/$D60)*(1-'3 INPUT SAP DATA'!$S64))</f>
        <v/>
      </c>
      <c r="V60" s="173" t="str">
        <f>IF($B60="","",((MAX(0.3*'3 INPUT SAP DATA'!$K64,VLOOKUP('3 INPUT SAP DATA'!$I64,Data!$C$87:$D$96,2,FALSE))*3.6)/$D60)*(1-'3 INPUT SAP DATA'!$S64))</f>
        <v/>
      </c>
      <c r="W60" s="173" t="str">
        <f>IF($B60="","",((MAX(0.3*'3 INPUT SAP DATA'!$K64,VLOOKUP('3 INPUT SAP DATA'!$I64,Data!$C$87:$D$96,2,FALSE))*3.6)/$D60)*(1-'3 INPUT SAP DATA'!$S64))</f>
        <v/>
      </c>
      <c r="X60" s="173" t="str">
        <f>IF($B60="","",((MAX(0.3*'3 INPUT SAP DATA'!$K64,VLOOKUP('3 INPUT SAP DATA'!$I64,Data!$C$87:$D$96,2,FALSE))*3.6)/$D60)*(1-'3 INPUT SAP DATA'!$S64))</f>
        <v/>
      </c>
      <c r="Y60" s="173" t="str">
        <f>IF($B60="","",((MAX(0.3*'3 INPUT SAP DATA'!$K64,VLOOKUP('3 INPUT SAP DATA'!$I64,Data!$C$87:$D$96,2,FALSE))*3.6)/$D60)*(1-'3 INPUT SAP DATA'!$S64))</f>
        <v/>
      </c>
      <c r="Z60" s="173" t="str">
        <f>IF($B60="","",((MAX(0.3*'3 INPUT SAP DATA'!$K64,VLOOKUP('3 INPUT SAP DATA'!$I64,Data!$C$87:$D$96,2,FALSE))*3.6)/$D60)*(1-'3 INPUT SAP DATA'!$S64))</f>
        <v/>
      </c>
      <c r="AA60" s="173" t="str">
        <f>IF($B60="","",((MAX(0.3*'3 INPUT SAP DATA'!$K64,VLOOKUP('3 INPUT SAP DATA'!$I64,Data!$C$87:$D$96,2,FALSE))*3.6)/$D60)*(1-'3 INPUT SAP DATA'!$S64))</f>
        <v/>
      </c>
      <c r="AB60" s="173" t="str">
        <f>IF($B60="","",((MAX(0.3*'3 INPUT SAP DATA'!$K64,VLOOKUP('3 INPUT SAP DATA'!$I64,Data!$C$87:$D$96,2,FALSE))*3.6)/$D60)*(1-'3 INPUT SAP DATA'!$S64))</f>
        <v/>
      </c>
      <c r="AC60" s="173" t="str">
        <f>IF($B60="","",((MAX(0.3*'3 INPUT SAP DATA'!$K64,VLOOKUP('3 INPUT SAP DATA'!$I64,Data!$C$87:$D$96,2,FALSE))*3.6)/$D60)*(1-'3 INPUT SAP DATA'!$S64))</f>
        <v/>
      </c>
      <c r="AD60" s="173" t="str">
        <f>IF($B60="","",((MAX(0.3*'3 INPUT SAP DATA'!$K64,VLOOKUP('3 INPUT SAP DATA'!$I64,Data!$C$87:$D$96,2,FALSE))*3.6)/$D60)*(1-'3 INPUT SAP DATA'!$S64))</f>
        <v/>
      </c>
      <c r="AE60" s="173" t="str">
        <f>IF($B60="","",((MAX(0.3*'3 INPUT SAP DATA'!$K64,VLOOKUP('3 INPUT SAP DATA'!$I64,Data!$C$87:$D$96,2,FALSE))*3.6)/$D60)*(1-'3 INPUT SAP DATA'!$S64))</f>
        <v/>
      </c>
      <c r="AF60" s="171" t="str">
        <f t="shared" si="14"/>
        <v/>
      </c>
      <c r="AG60" s="171" t="str">
        <f t="shared" si="15"/>
        <v/>
      </c>
      <c r="AH60" s="171" t="str">
        <f t="shared" si="16"/>
        <v/>
      </c>
      <c r="AI60" s="171" t="str">
        <f t="shared" si="17"/>
        <v/>
      </c>
      <c r="AJ60" s="171" t="str">
        <f t="shared" si="18"/>
        <v/>
      </c>
      <c r="AK60" s="171" t="str">
        <f t="shared" si="19"/>
        <v/>
      </c>
      <c r="AL60" s="171" t="str">
        <f t="shared" si="20"/>
        <v/>
      </c>
      <c r="AM60" s="171" t="str">
        <f t="shared" si="21"/>
        <v/>
      </c>
      <c r="AN60" s="171" t="str">
        <f t="shared" si="22"/>
        <v/>
      </c>
      <c r="AO60" s="171" t="str">
        <f t="shared" si="23"/>
        <v/>
      </c>
      <c r="AP60" s="171" t="str">
        <f t="shared" si="24"/>
        <v/>
      </c>
      <c r="AQ60" s="171" t="str">
        <f t="shared" si="25"/>
        <v/>
      </c>
      <c r="AR60" s="24" t="str">
        <f t="shared" si="26"/>
        <v/>
      </c>
      <c r="AS60" s="24" t="str">
        <f t="shared" si="27"/>
        <v/>
      </c>
      <c r="AT60" s="24" t="str">
        <f t="shared" si="28"/>
        <v/>
      </c>
      <c r="AU60" s="24" t="str">
        <f t="shared" si="29"/>
        <v/>
      </c>
      <c r="AV60" s="24" t="str">
        <f t="shared" si="30"/>
        <v/>
      </c>
      <c r="AW60" s="24" t="str">
        <f t="shared" si="31"/>
        <v/>
      </c>
      <c r="AX60" s="24" t="str">
        <f t="shared" si="32"/>
        <v/>
      </c>
      <c r="AY60" s="24" t="str">
        <f t="shared" si="33"/>
        <v/>
      </c>
      <c r="AZ60" s="24" t="str">
        <f t="shared" si="34"/>
        <v/>
      </c>
      <c r="BA60" s="24" t="str">
        <f t="shared" si="35"/>
        <v/>
      </c>
      <c r="BB60" s="24" t="str">
        <f t="shared" si="36"/>
        <v/>
      </c>
      <c r="BC60" s="24" t="str">
        <f t="shared" si="37"/>
        <v/>
      </c>
    </row>
    <row r="61" spans="2:55" s="3" customFormat="1" ht="19.899999999999999" customHeight="1">
      <c r="B61" s="16" t="str">
        <f>IF('3 INPUT SAP DATA'!H65="","",'3 INPUT SAP DATA'!H65)</f>
        <v/>
      </c>
      <c r="C61" s="172" t="str">
        <f>IF($B61="","",'3 INPUT SAP DATA'!O65*('3 INPUT SAP DATA'!P65+'3 INPUT SAP DATA'!Q65))</f>
        <v/>
      </c>
      <c r="D61" s="172" t="str">
        <f>IF($B61="","",'3 INPUT SAP DATA'!K65*(1-Data!$B$156)*2.5)</f>
        <v/>
      </c>
      <c r="E61" s="24" t="str">
        <f>IF($B61="","",('3 INPUT SAP DATA'!L65-(('3 INPUT SAP DATA'!J65-1)*('3 INPUT SAP DATA'!K65/'3 INPUT SAP DATA'!J65)*Data!$B$157))*(1-Data!$B$156))</f>
        <v/>
      </c>
      <c r="F61" s="171" t="str">
        <f t="shared" si="13"/>
        <v/>
      </c>
      <c r="G61" s="171" t="str">
        <f>IF($B61="","",E61/D61*F61*HLOOKUP('3 INPUT SAP DATA'!M65,Data!$C$82:$E$83,2,FALSE)/(1+15/HLOOKUP('3 INPUT SAP DATA'!M65,Data!$C$82:$E$83,2,FALSE)*(0/F61)^2))</f>
        <v/>
      </c>
      <c r="H61" s="173" t="str">
        <f>IF($B61="", "", (INDEX(SAP10TableU2, MATCH('3 INPUT SAP DATA'!$C$6, Data!$C$51:$C$72, 0), MATCH(H$8, Data!$D$50:$O$50, 0)) / VLOOKUP('3 INPUT SAP DATA'!$C$6, Data!$C$50:$P$72, 13, FALSE)) * $G61)</f>
        <v/>
      </c>
      <c r="I61" s="173" t="str">
        <f>IF($B61="", "", (INDEX(SAP10TableU2, MATCH('3 INPUT SAP DATA'!$C$6, Data!$C$51:$C$72, 0), MATCH(I$8, Data!$D$50:$O$50, 0)) / VLOOKUP('3 INPUT SAP DATA'!$C$6, Data!$C$50:$P$72, 13, FALSE)) * $G61)</f>
        <v/>
      </c>
      <c r="J61" s="173" t="str">
        <f>IF($B61="", "", (INDEX(SAP10TableU2, MATCH('3 INPUT SAP DATA'!$C$6, Data!$C$51:$C$72, 0), MATCH(J$8, Data!$D$50:$O$50, 0)) / VLOOKUP('3 INPUT SAP DATA'!$C$6, Data!$C$50:$P$72, 13, FALSE)) * $G61)</f>
        <v/>
      </c>
      <c r="K61" s="173" t="str">
        <f>IF($B61="", "", (INDEX(SAP10TableU2, MATCH('3 INPUT SAP DATA'!$C$6, Data!$C$51:$C$72, 0), MATCH(K$8, Data!$D$50:$O$50, 0)) / VLOOKUP('3 INPUT SAP DATA'!$C$6, Data!$C$50:$P$72, 13, FALSE)) * $G61)</f>
        <v/>
      </c>
      <c r="L61" s="173" t="str">
        <f>IF($B61="", "", (INDEX(SAP10TableU2, MATCH('3 INPUT SAP DATA'!$C$6, Data!$C$51:$C$72, 0), MATCH(L$8, Data!$D$50:$O$50, 0)) / VLOOKUP('3 INPUT SAP DATA'!$C$6, Data!$C$50:$P$72, 13, FALSE)) * $G61)</f>
        <v/>
      </c>
      <c r="M61" s="173" t="str">
        <f>IF($B61="", "", (INDEX(SAP10TableU2, MATCH('3 INPUT SAP DATA'!$C$6, Data!$C$51:$C$72, 0), MATCH(M$8, Data!$D$50:$O$50, 0)) / VLOOKUP('3 INPUT SAP DATA'!$C$6, Data!$C$50:$P$72, 13, FALSE)) * $G61)</f>
        <v/>
      </c>
      <c r="N61" s="173" t="str">
        <f>IF($B61="", "", (INDEX(SAP10TableU2, MATCH('3 INPUT SAP DATA'!$C$6, Data!$C$51:$C$72, 0), MATCH(N$8, Data!$D$50:$O$50, 0)) / VLOOKUP('3 INPUT SAP DATA'!$C$6, Data!$C$50:$P$72, 13, FALSE)) * $G61)</f>
        <v/>
      </c>
      <c r="O61" s="173" t="str">
        <f>IF($B61="", "", (INDEX(SAP10TableU2, MATCH('3 INPUT SAP DATA'!$C$6, Data!$C$51:$C$72, 0), MATCH(O$8, Data!$D$50:$O$50, 0)) / VLOOKUP('3 INPUT SAP DATA'!$C$6, Data!$C$50:$P$72, 13, FALSE)) * $G61)</f>
        <v/>
      </c>
      <c r="P61" s="173" t="str">
        <f>IF($B61="", "", (INDEX(SAP10TableU2, MATCH('3 INPUT SAP DATA'!$C$6, Data!$C$51:$C$72, 0), MATCH(P$8, Data!$D$50:$O$50, 0)) / VLOOKUP('3 INPUT SAP DATA'!$C$6, Data!$C$50:$P$72, 13, FALSE)) * $G61)</f>
        <v/>
      </c>
      <c r="Q61" s="173" t="str">
        <f>IF($B61="", "", (INDEX(SAP10TableU2, MATCH('3 INPUT SAP DATA'!$C$6, Data!$C$51:$C$72, 0), MATCH(Q$8, Data!$D$50:$O$50, 0)) / VLOOKUP('3 INPUT SAP DATA'!$C$6, Data!$C$50:$P$72, 13, FALSE)) * $G61)</f>
        <v/>
      </c>
      <c r="R61" s="173" t="str">
        <f>IF($B61="", "", (INDEX(SAP10TableU2, MATCH('3 INPUT SAP DATA'!$C$6, Data!$C$51:$C$72, 0), MATCH(R$8, Data!$D$50:$O$50, 0)) / VLOOKUP('3 INPUT SAP DATA'!$C$6, Data!$C$50:$P$72, 13, FALSE)) * $G61)</f>
        <v/>
      </c>
      <c r="S61" s="173" t="str">
        <f>IF($B61="", "", (INDEX(SAP10TableU2, MATCH('3 INPUT SAP DATA'!$C$6, Data!$C$51:$C$72, 0), MATCH(S$8, Data!$D$50:$O$50, 0)) / VLOOKUP('3 INPUT SAP DATA'!$C$6, Data!$C$50:$P$72, 13, FALSE)) * $G61)</f>
        <v/>
      </c>
      <c r="T61" s="173" t="str">
        <f>IF($B61="","",((MAX(0.3*'3 INPUT SAP DATA'!$K65,VLOOKUP('3 INPUT SAP DATA'!$I65,Data!$C$87:$D$96,2,FALSE))*3.6)/$D61)*(1-'3 INPUT SAP DATA'!$S65))</f>
        <v/>
      </c>
      <c r="U61" s="173" t="str">
        <f>IF($B61="","",((MAX(0.3*'3 INPUT SAP DATA'!$K65,VLOOKUP('3 INPUT SAP DATA'!$I65,Data!$C$87:$D$96,2,FALSE))*3.6)/$D61)*(1-'3 INPUT SAP DATA'!$S65))</f>
        <v/>
      </c>
      <c r="V61" s="173" t="str">
        <f>IF($B61="","",((MAX(0.3*'3 INPUT SAP DATA'!$K65,VLOOKUP('3 INPUT SAP DATA'!$I65,Data!$C$87:$D$96,2,FALSE))*3.6)/$D61)*(1-'3 INPUT SAP DATA'!$S65))</f>
        <v/>
      </c>
      <c r="W61" s="173" t="str">
        <f>IF($B61="","",((MAX(0.3*'3 INPUT SAP DATA'!$K65,VLOOKUP('3 INPUT SAP DATA'!$I65,Data!$C$87:$D$96,2,FALSE))*3.6)/$D61)*(1-'3 INPUT SAP DATA'!$S65))</f>
        <v/>
      </c>
      <c r="X61" s="173" t="str">
        <f>IF($B61="","",((MAX(0.3*'3 INPUT SAP DATA'!$K65,VLOOKUP('3 INPUT SAP DATA'!$I65,Data!$C$87:$D$96,2,FALSE))*3.6)/$D61)*(1-'3 INPUT SAP DATA'!$S65))</f>
        <v/>
      </c>
      <c r="Y61" s="173" t="str">
        <f>IF($B61="","",((MAX(0.3*'3 INPUT SAP DATA'!$K65,VLOOKUP('3 INPUT SAP DATA'!$I65,Data!$C$87:$D$96,2,FALSE))*3.6)/$D61)*(1-'3 INPUT SAP DATA'!$S65))</f>
        <v/>
      </c>
      <c r="Z61" s="173" t="str">
        <f>IF($B61="","",((MAX(0.3*'3 INPUT SAP DATA'!$K65,VLOOKUP('3 INPUT SAP DATA'!$I65,Data!$C$87:$D$96,2,FALSE))*3.6)/$D61)*(1-'3 INPUT SAP DATA'!$S65))</f>
        <v/>
      </c>
      <c r="AA61" s="173" t="str">
        <f>IF($B61="","",((MAX(0.3*'3 INPUT SAP DATA'!$K65,VLOOKUP('3 INPUT SAP DATA'!$I65,Data!$C$87:$D$96,2,FALSE))*3.6)/$D61)*(1-'3 INPUT SAP DATA'!$S65))</f>
        <v/>
      </c>
      <c r="AB61" s="173" t="str">
        <f>IF($B61="","",((MAX(0.3*'3 INPUT SAP DATA'!$K65,VLOOKUP('3 INPUT SAP DATA'!$I65,Data!$C$87:$D$96,2,FALSE))*3.6)/$D61)*(1-'3 INPUT SAP DATA'!$S65))</f>
        <v/>
      </c>
      <c r="AC61" s="173" t="str">
        <f>IF($B61="","",((MAX(0.3*'3 INPUT SAP DATA'!$K65,VLOOKUP('3 INPUT SAP DATA'!$I65,Data!$C$87:$D$96,2,FALSE))*3.6)/$D61)*(1-'3 INPUT SAP DATA'!$S65))</f>
        <v/>
      </c>
      <c r="AD61" s="173" t="str">
        <f>IF($B61="","",((MAX(0.3*'3 INPUT SAP DATA'!$K65,VLOOKUP('3 INPUT SAP DATA'!$I65,Data!$C$87:$D$96,2,FALSE))*3.6)/$D61)*(1-'3 INPUT SAP DATA'!$S65))</f>
        <v/>
      </c>
      <c r="AE61" s="173" t="str">
        <f>IF($B61="","",((MAX(0.3*'3 INPUT SAP DATA'!$K65,VLOOKUP('3 INPUT SAP DATA'!$I65,Data!$C$87:$D$96,2,FALSE))*3.6)/$D61)*(1-'3 INPUT SAP DATA'!$S65))</f>
        <v/>
      </c>
      <c r="AF61" s="171" t="str">
        <f t="shared" si="14"/>
        <v/>
      </c>
      <c r="AG61" s="171" t="str">
        <f t="shared" si="15"/>
        <v/>
      </c>
      <c r="AH61" s="171" t="str">
        <f t="shared" si="16"/>
        <v/>
      </c>
      <c r="AI61" s="171" t="str">
        <f t="shared" si="17"/>
        <v/>
      </c>
      <c r="AJ61" s="171" t="str">
        <f t="shared" si="18"/>
        <v/>
      </c>
      <c r="AK61" s="171" t="str">
        <f t="shared" si="19"/>
        <v/>
      </c>
      <c r="AL61" s="171" t="str">
        <f t="shared" si="20"/>
        <v/>
      </c>
      <c r="AM61" s="171" t="str">
        <f t="shared" si="21"/>
        <v/>
      </c>
      <c r="AN61" s="171" t="str">
        <f t="shared" si="22"/>
        <v/>
      </c>
      <c r="AO61" s="171" t="str">
        <f t="shared" si="23"/>
        <v/>
      </c>
      <c r="AP61" s="171" t="str">
        <f t="shared" si="24"/>
        <v/>
      </c>
      <c r="AQ61" s="171" t="str">
        <f t="shared" si="25"/>
        <v/>
      </c>
      <c r="AR61" s="24" t="str">
        <f t="shared" si="26"/>
        <v/>
      </c>
      <c r="AS61" s="24" t="str">
        <f t="shared" si="27"/>
        <v/>
      </c>
      <c r="AT61" s="24" t="str">
        <f t="shared" si="28"/>
        <v/>
      </c>
      <c r="AU61" s="24" t="str">
        <f t="shared" si="29"/>
        <v/>
      </c>
      <c r="AV61" s="24" t="str">
        <f t="shared" si="30"/>
        <v/>
      </c>
      <c r="AW61" s="24" t="str">
        <f t="shared" si="31"/>
        <v/>
      </c>
      <c r="AX61" s="24" t="str">
        <f t="shared" si="32"/>
        <v/>
      </c>
      <c r="AY61" s="24" t="str">
        <f t="shared" si="33"/>
        <v/>
      </c>
      <c r="AZ61" s="24" t="str">
        <f t="shared" si="34"/>
        <v/>
      </c>
      <c r="BA61" s="24" t="str">
        <f t="shared" si="35"/>
        <v/>
      </c>
      <c r="BB61" s="24" t="str">
        <f t="shared" si="36"/>
        <v/>
      </c>
      <c r="BC61" s="24" t="str">
        <f t="shared" si="37"/>
        <v/>
      </c>
    </row>
    <row r="62" spans="2:55" s="3" customFormat="1" ht="19.899999999999999" customHeight="1">
      <c r="B62" s="16" t="str">
        <f>IF('3 INPUT SAP DATA'!H66="","",'3 INPUT SAP DATA'!H66)</f>
        <v/>
      </c>
      <c r="C62" s="172" t="str">
        <f>IF($B62="","",'3 INPUT SAP DATA'!O66*('3 INPUT SAP DATA'!P66+'3 INPUT SAP DATA'!Q66))</f>
        <v/>
      </c>
      <c r="D62" s="172" t="str">
        <f>IF($B62="","",'3 INPUT SAP DATA'!K66*(1-Data!$B$156)*2.5)</f>
        <v/>
      </c>
      <c r="E62" s="24" t="str">
        <f>IF($B62="","",('3 INPUT SAP DATA'!L66-(('3 INPUT SAP DATA'!J66-1)*('3 INPUT SAP DATA'!K66/'3 INPUT SAP DATA'!J66)*Data!$B$157))*(1-Data!$B$156))</f>
        <v/>
      </c>
      <c r="F62" s="171" t="str">
        <f t="shared" si="13"/>
        <v/>
      </c>
      <c r="G62" s="171" t="str">
        <f>IF($B62="","",E62/D62*F62*HLOOKUP('3 INPUT SAP DATA'!M66,Data!$C$82:$E$83,2,FALSE)/(1+15/HLOOKUP('3 INPUT SAP DATA'!M66,Data!$C$82:$E$83,2,FALSE)*(0/F62)^2))</f>
        <v/>
      </c>
      <c r="H62" s="173" t="str">
        <f>IF($B62="", "", (INDEX(SAP10TableU2, MATCH('3 INPUT SAP DATA'!$C$6, Data!$C$51:$C$72, 0), MATCH(H$8, Data!$D$50:$O$50, 0)) / VLOOKUP('3 INPUT SAP DATA'!$C$6, Data!$C$50:$P$72, 13, FALSE)) * $G62)</f>
        <v/>
      </c>
      <c r="I62" s="173" t="str">
        <f>IF($B62="", "", (INDEX(SAP10TableU2, MATCH('3 INPUT SAP DATA'!$C$6, Data!$C$51:$C$72, 0), MATCH(I$8, Data!$D$50:$O$50, 0)) / VLOOKUP('3 INPUT SAP DATA'!$C$6, Data!$C$50:$P$72, 13, FALSE)) * $G62)</f>
        <v/>
      </c>
      <c r="J62" s="173" t="str">
        <f>IF($B62="", "", (INDEX(SAP10TableU2, MATCH('3 INPUT SAP DATA'!$C$6, Data!$C$51:$C$72, 0), MATCH(J$8, Data!$D$50:$O$50, 0)) / VLOOKUP('3 INPUT SAP DATA'!$C$6, Data!$C$50:$P$72, 13, FALSE)) * $G62)</f>
        <v/>
      </c>
      <c r="K62" s="173" t="str">
        <f>IF($B62="", "", (INDEX(SAP10TableU2, MATCH('3 INPUT SAP DATA'!$C$6, Data!$C$51:$C$72, 0), MATCH(K$8, Data!$D$50:$O$50, 0)) / VLOOKUP('3 INPUT SAP DATA'!$C$6, Data!$C$50:$P$72, 13, FALSE)) * $G62)</f>
        <v/>
      </c>
      <c r="L62" s="173" t="str">
        <f>IF($B62="", "", (INDEX(SAP10TableU2, MATCH('3 INPUT SAP DATA'!$C$6, Data!$C$51:$C$72, 0), MATCH(L$8, Data!$D$50:$O$50, 0)) / VLOOKUP('3 INPUT SAP DATA'!$C$6, Data!$C$50:$P$72, 13, FALSE)) * $G62)</f>
        <v/>
      </c>
      <c r="M62" s="173" t="str">
        <f>IF($B62="", "", (INDEX(SAP10TableU2, MATCH('3 INPUT SAP DATA'!$C$6, Data!$C$51:$C$72, 0), MATCH(M$8, Data!$D$50:$O$50, 0)) / VLOOKUP('3 INPUT SAP DATA'!$C$6, Data!$C$50:$P$72, 13, FALSE)) * $G62)</f>
        <v/>
      </c>
      <c r="N62" s="173" t="str">
        <f>IF($B62="", "", (INDEX(SAP10TableU2, MATCH('3 INPUT SAP DATA'!$C$6, Data!$C$51:$C$72, 0), MATCH(N$8, Data!$D$50:$O$50, 0)) / VLOOKUP('3 INPUT SAP DATA'!$C$6, Data!$C$50:$P$72, 13, FALSE)) * $G62)</f>
        <v/>
      </c>
      <c r="O62" s="173" t="str">
        <f>IF($B62="", "", (INDEX(SAP10TableU2, MATCH('3 INPUT SAP DATA'!$C$6, Data!$C$51:$C$72, 0), MATCH(O$8, Data!$D$50:$O$50, 0)) / VLOOKUP('3 INPUT SAP DATA'!$C$6, Data!$C$50:$P$72, 13, FALSE)) * $G62)</f>
        <v/>
      </c>
      <c r="P62" s="173" t="str">
        <f>IF($B62="", "", (INDEX(SAP10TableU2, MATCH('3 INPUT SAP DATA'!$C$6, Data!$C$51:$C$72, 0), MATCH(P$8, Data!$D$50:$O$50, 0)) / VLOOKUP('3 INPUT SAP DATA'!$C$6, Data!$C$50:$P$72, 13, FALSE)) * $G62)</f>
        <v/>
      </c>
      <c r="Q62" s="173" t="str">
        <f>IF($B62="", "", (INDEX(SAP10TableU2, MATCH('3 INPUT SAP DATA'!$C$6, Data!$C$51:$C$72, 0), MATCH(Q$8, Data!$D$50:$O$50, 0)) / VLOOKUP('3 INPUT SAP DATA'!$C$6, Data!$C$50:$P$72, 13, FALSE)) * $G62)</f>
        <v/>
      </c>
      <c r="R62" s="173" t="str">
        <f>IF($B62="", "", (INDEX(SAP10TableU2, MATCH('3 INPUT SAP DATA'!$C$6, Data!$C$51:$C$72, 0), MATCH(R$8, Data!$D$50:$O$50, 0)) / VLOOKUP('3 INPUT SAP DATA'!$C$6, Data!$C$50:$P$72, 13, FALSE)) * $G62)</f>
        <v/>
      </c>
      <c r="S62" s="173" t="str">
        <f>IF($B62="", "", (INDEX(SAP10TableU2, MATCH('3 INPUT SAP DATA'!$C$6, Data!$C$51:$C$72, 0), MATCH(S$8, Data!$D$50:$O$50, 0)) / VLOOKUP('3 INPUT SAP DATA'!$C$6, Data!$C$50:$P$72, 13, FALSE)) * $G62)</f>
        <v/>
      </c>
      <c r="T62" s="173" t="str">
        <f>IF($B62="","",((MAX(0.3*'3 INPUT SAP DATA'!$K66,VLOOKUP('3 INPUT SAP DATA'!$I66,Data!$C$87:$D$96,2,FALSE))*3.6)/$D62)*(1-'3 INPUT SAP DATA'!$S66))</f>
        <v/>
      </c>
      <c r="U62" s="173" t="str">
        <f>IF($B62="","",((MAX(0.3*'3 INPUT SAP DATA'!$K66,VLOOKUP('3 INPUT SAP DATA'!$I66,Data!$C$87:$D$96,2,FALSE))*3.6)/$D62)*(1-'3 INPUT SAP DATA'!$S66))</f>
        <v/>
      </c>
      <c r="V62" s="173" t="str">
        <f>IF($B62="","",((MAX(0.3*'3 INPUT SAP DATA'!$K66,VLOOKUP('3 INPUT SAP DATA'!$I66,Data!$C$87:$D$96,2,FALSE))*3.6)/$D62)*(1-'3 INPUT SAP DATA'!$S66))</f>
        <v/>
      </c>
      <c r="W62" s="173" t="str">
        <f>IF($B62="","",((MAX(0.3*'3 INPUT SAP DATA'!$K66,VLOOKUP('3 INPUT SAP DATA'!$I66,Data!$C$87:$D$96,2,FALSE))*3.6)/$D62)*(1-'3 INPUT SAP DATA'!$S66))</f>
        <v/>
      </c>
      <c r="X62" s="173" t="str">
        <f>IF($B62="","",((MAX(0.3*'3 INPUT SAP DATA'!$K66,VLOOKUP('3 INPUT SAP DATA'!$I66,Data!$C$87:$D$96,2,FALSE))*3.6)/$D62)*(1-'3 INPUT SAP DATA'!$S66))</f>
        <v/>
      </c>
      <c r="Y62" s="173" t="str">
        <f>IF($B62="","",((MAX(0.3*'3 INPUT SAP DATA'!$K66,VLOOKUP('3 INPUT SAP DATA'!$I66,Data!$C$87:$D$96,2,FALSE))*3.6)/$D62)*(1-'3 INPUT SAP DATA'!$S66))</f>
        <v/>
      </c>
      <c r="Z62" s="173" t="str">
        <f>IF($B62="","",((MAX(0.3*'3 INPUT SAP DATA'!$K66,VLOOKUP('3 INPUT SAP DATA'!$I66,Data!$C$87:$D$96,2,FALSE))*3.6)/$D62)*(1-'3 INPUT SAP DATA'!$S66))</f>
        <v/>
      </c>
      <c r="AA62" s="173" t="str">
        <f>IF($B62="","",((MAX(0.3*'3 INPUT SAP DATA'!$K66,VLOOKUP('3 INPUT SAP DATA'!$I66,Data!$C$87:$D$96,2,FALSE))*3.6)/$D62)*(1-'3 INPUT SAP DATA'!$S66))</f>
        <v/>
      </c>
      <c r="AB62" s="173" t="str">
        <f>IF($B62="","",((MAX(0.3*'3 INPUT SAP DATA'!$K66,VLOOKUP('3 INPUT SAP DATA'!$I66,Data!$C$87:$D$96,2,FALSE))*3.6)/$D62)*(1-'3 INPUT SAP DATA'!$S66))</f>
        <v/>
      </c>
      <c r="AC62" s="173" t="str">
        <f>IF($B62="","",((MAX(0.3*'3 INPUT SAP DATA'!$K66,VLOOKUP('3 INPUT SAP DATA'!$I66,Data!$C$87:$D$96,2,FALSE))*3.6)/$D62)*(1-'3 INPUT SAP DATA'!$S66))</f>
        <v/>
      </c>
      <c r="AD62" s="173" t="str">
        <f>IF($B62="","",((MAX(0.3*'3 INPUT SAP DATA'!$K66,VLOOKUP('3 INPUT SAP DATA'!$I66,Data!$C$87:$D$96,2,FALSE))*3.6)/$D62)*(1-'3 INPUT SAP DATA'!$S66))</f>
        <v/>
      </c>
      <c r="AE62" s="173" t="str">
        <f>IF($B62="","",((MAX(0.3*'3 INPUT SAP DATA'!$K66,VLOOKUP('3 INPUT SAP DATA'!$I66,Data!$C$87:$D$96,2,FALSE))*3.6)/$D62)*(1-'3 INPUT SAP DATA'!$S66))</f>
        <v/>
      </c>
      <c r="AF62" s="171" t="str">
        <f t="shared" si="14"/>
        <v/>
      </c>
      <c r="AG62" s="171" t="str">
        <f t="shared" si="15"/>
        <v/>
      </c>
      <c r="AH62" s="171" t="str">
        <f t="shared" si="16"/>
        <v/>
      </c>
      <c r="AI62" s="171" t="str">
        <f t="shared" si="17"/>
        <v/>
      </c>
      <c r="AJ62" s="171" t="str">
        <f t="shared" si="18"/>
        <v/>
      </c>
      <c r="AK62" s="171" t="str">
        <f t="shared" si="19"/>
        <v/>
      </c>
      <c r="AL62" s="171" t="str">
        <f t="shared" si="20"/>
        <v/>
      </c>
      <c r="AM62" s="171" t="str">
        <f t="shared" si="21"/>
        <v/>
      </c>
      <c r="AN62" s="171" t="str">
        <f t="shared" si="22"/>
        <v/>
      </c>
      <c r="AO62" s="171" t="str">
        <f t="shared" si="23"/>
        <v/>
      </c>
      <c r="AP62" s="171" t="str">
        <f t="shared" si="24"/>
        <v/>
      </c>
      <c r="AQ62" s="171" t="str">
        <f t="shared" si="25"/>
        <v/>
      </c>
      <c r="AR62" s="24" t="str">
        <f t="shared" si="26"/>
        <v/>
      </c>
      <c r="AS62" s="24" t="str">
        <f t="shared" si="27"/>
        <v/>
      </c>
      <c r="AT62" s="24" t="str">
        <f t="shared" si="28"/>
        <v/>
      </c>
      <c r="AU62" s="24" t="str">
        <f t="shared" si="29"/>
        <v/>
      </c>
      <c r="AV62" s="24" t="str">
        <f t="shared" si="30"/>
        <v/>
      </c>
      <c r="AW62" s="24" t="str">
        <f t="shared" si="31"/>
        <v/>
      </c>
      <c r="AX62" s="24" t="str">
        <f t="shared" si="32"/>
        <v/>
      </c>
      <c r="AY62" s="24" t="str">
        <f t="shared" si="33"/>
        <v/>
      </c>
      <c r="AZ62" s="24" t="str">
        <f t="shared" si="34"/>
        <v/>
      </c>
      <c r="BA62" s="24" t="str">
        <f t="shared" si="35"/>
        <v/>
      </c>
      <c r="BB62" s="24" t="str">
        <f t="shared" si="36"/>
        <v/>
      </c>
      <c r="BC62" s="24" t="str">
        <f t="shared" si="37"/>
        <v/>
      </c>
    </row>
    <row r="63" spans="2:55" s="3" customFormat="1" ht="19.899999999999999" customHeight="1">
      <c r="B63" s="16" t="str">
        <f>IF('3 INPUT SAP DATA'!H67="","",'3 INPUT SAP DATA'!H67)</f>
        <v/>
      </c>
      <c r="C63" s="172" t="str">
        <f>IF($B63="","",'3 INPUT SAP DATA'!O67*('3 INPUT SAP DATA'!P67+'3 INPUT SAP DATA'!Q67))</f>
        <v/>
      </c>
      <c r="D63" s="172" t="str">
        <f>IF($B63="","",'3 INPUT SAP DATA'!K67*(1-Data!$B$156)*2.5)</f>
        <v/>
      </c>
      <c r="E63" s="24" t="str">
        <f>IF($B63="","",('3 INPUT SAP DATA'!L67-(('3 INPUT SAP DATA'!J67-1)*('3 INPUT SAP DATA'!K67/'3 INPUT SAP DATA'!J67)*Data!$B$157))*(1-Data!$B$156))</f>
        <v/>
      </c>
      <c r="F63" s="171" t="str">
        <f t="shared" si="13"/>
        <v/>
      </c>
      <c r="G63" s="171" t="str">
        <f>IF($B63="","",E63/D63*F63*HLOOKUP('3 INPUT SAP DATA'!M67,Data!$C$82:$E$83,2,FALSE)/(1+15/HLOOKUP('3 INPUT SAP DATA'!M67,Data!$C$82:$E$83,2,FALSE)*(0/F63)^2))</f>
        <v/>
      </c>
      <c r="H63" s="173" t="str">
        <f>IF($B63="", "", (INDEX(SAP10TableU2, MATCH('3 INPUT SAP DATA'!$C$6, Data!$C$51:$C$72, 0), MATCH(H$8, Data!$D$50:$O$50, 0)) / VLOOKUP('3 INPUT SAP DATA'!$C$6, Data!$C$50:$P$72, 13, FALSE)) * $G63)</f>
        <v/>
      </c>
      <c r="I63" s="173" t="str">
        <f>IF($B63="", "", (INDEX(SAP10TableU2, MATCH('3 INPUT SAP DATA'!$C$6, Data!$C$51:$C$72, 0), MATCH(I$8, Data!$D$50:$O$50, 0)) / VLOOKUP('3 INPUT SAP DATA'!$C$6, Data!$C$50:$P$72, 13, FALSE)) * $G63)</f>
        <v/>
      </c>
      <c r="J63" s="173" t="str">
        <f>IF($B63="", "", (INDEX(SAP10TableU2, MATCH('3 INPUT SAP DATA'!$C$6, Data!$C$51:$C$72, 0), MATCH(J$8, Data!$D$50:$O$50, 0)) / VLOOKUP('3 INPUT SAP DATA'!$C$6, Data!$C$50:$P$72, 13, FALSE)) * $G63)</f>
        <v/>
      </c>
      <c r="K63" s="173" t="str">
        <f>IF($B63="", "", (INDEX(SAP10TableU2, MATCH('3 INPUT SAP DATA'!$C$6, Data!$C$51:$C$72, 0), MATCH(K$8, Data!$D$50:$O$50, 0)) / VLOOKUP('3 INPUT SAP DATA'!$C$6, Data!$C$50:$P$72, 13, FALSE)) * $G63)</f>
        <v/>
      </c>
      <c r="L63" s="173" t="str">
        <f>IF($B63="", "", (INDEX(SAP10TableU2, MATCH('3 INPUT SAP DATA'!$C$6, Data!$C$51:$C$72, 0), MATCH(L$8, Data!$D$50:$O$50, 0)) / VLOOKUP('3 INPUT SAP DATA'!$C$6, Data!$C$50:$P$72, 13, FALSE)) * $G63)</f>
        <v/>
      </c>
      <c r="M63" s="173" t="str">
        <f>IF($B63="", "", (INDEX(SAP10TableU2, MATCH('3 INPUT SAP DATA'!$C$6, Data!$C$51:$C$72, 0), MATCH(M$8, Data!$D$50:$O$50, 0)) / VLOOKUP('3 INPUT SAP DATA'!$C$6, Data!$C$50:$P$72, 13, FALSE)) * $G63)</f>
        <v/>
      </c>
      <c r="N63" s="173" t="str">
        <f>IF($B63="", "", (INDEX(SAP10TableU2, MATCH('3 INPUT SAP DATA'!$C$6, Data!$C$51:$C$72, 0), MATCH(N$8, Data!$D$50:$O$50, 0)) / VLOOKUP('3 INPUT SAP DATA'!$C$6, Data!$C$50:$P$72, 13, FALSE)) * $G63)</f>
        <v/>
      </c>
      <c r="O63" s="173" t="str">
        <f>IF($B63="", "", (INDEX(SAP10TableU2, MATCH('3 INPUT SAP DATA'!$C$6, Data!$C$51:$C$72, 0), MATCH(O$8, Data!$D$50:$O$50, 0)) / VLOOKUP('3 INPUT SAP DATA'!$C$6, Data!$C$50:$P$72, 13, FALSE)) * $G63)</f>
        <v/>
      </c>
      <c r="P63" s="173" t="str">
        <f>IF($B63="", "", (INDEX(SAP10TableU2, MATCH('3 INPUT SAP DATA'!$C$6, Data!$C$51:$C$72, 0), MATCH(P$8, Data!$D$50:$O$50, 0)) / VLOOKUP('3 INPUT SAP DATA'!$C$6, Data!$C$50:$P$72, 13, FALSE)) * $G63)</f>
        <v/>
      </c>
      <c r="Q63" s="173" t="str">
        <f>IF($B63="", "", (INDEX(SAP10TableU2, MATCH('3 INPUT SAP DATA'!$C$6, Data!$C$51:$C$72, 0), MATCH(Q$8, Data!$D$50:$O$50, 0)) / VLOOKUP('3 INPUT SAP DATA'!$C$6, Data!$C$50:$P$72, 13, FALSE)) * $G63)</f>
        <v/>
      </c>
      <c r="R63" s="173" t="str">
        <f>IF($B63="", "", (INDEX(SAP10TableU2, MATCH('3 INPUT SAP DATA'!$C$6, Data!$C$51:$C$72, 0), MATCH(R$8, Data!$D$50:$O$50, 0)) / VLOOKUP('3 INPUT SAP DATA'!$C$6, Data!$C$50:$P$72, 13, FALSE)) * $G63)</f>
        <v/>
      </c>
      <c r="S63" s="173" t="str">
        <f>IF($B63="", "", (INDEX(SAP10TableU2, MATCH('3 INPUT SAP DATA'!$C$6, Data!$C$51:$C$72, 0), MATCH(S$8, Data!$D$50:$O$50, 0)) / VLOOKUP('3 INPUT SAP DATA'!$C$6, Data!$C$50:$P$72, 13, FALSE)) * $G63)</f>
        <v/>
      </c>
      <c r="T63" s="173" t="str">
        <f>IF($B63="","",((MAX(0.3*'3 INPUT SAP DATA'!$K67,VLOOKUP('3 INPUT SAP DATA'!$I67,Data!$C$87:$D$96,2,FALSE))*3.6)/$D63)*(1-'3 INPUT SAP DATA'!$S67))</f>
        <v/>
      </c>
      <c r="U63" s="173" t="str">
        <f>IF($B63="","",((MAX(0.3*'3 INPUT SAP DATA'!$K67,VLOOKUP('3 INPUT SAP DATA'!$I67,Data!$C$87:$D$96,2,FALSE))*3.6)/$D63)*(1-'3 INPUT SAP DATA'!$S67))</f>
        <v/>
      </c>
      <c r="V63" s="173" t="str">
        <f>IF($B63="","",((MAX(0.3*'3 INPUT SAP DATA'!$K67,VLOOKUP('3 INPUT SAP DATA'!$I67,Data!$C$87:$D$96,2,FALSE))*3.6)/$D63)*(1-'3 INPUT SAP DATA'!$S67))</f>
        <v/>
      </c>
      <c r="W63" s="173" t="str">
        <f>IF($B63="","",((MAX(0.3*'3 INPUT SAP DATA'!$K67,VLOOKUP('3 INPUT SAP DATA'!$I67,Data!$C$87:$D$96,2,FALSE))*3.6)/$D63)*(1-'3 INPUT SAP DATA'!$S67))</f>
        <v/>
      </c>
      <c r="X63" s="173" t="str">
        <f>IF($B63="","",((MAX(0.3*'3 INPUT SAP DATA'!$K67,VLOOKUP('3 INPUT SAP DATA'!$I67,Data!$C$87:$D$96,2,FALSE))*3.6)/$D63)*(1-'3 INPUT SAP DATA'!$S67))</f>
        <v/>
      </c>
      <c r="Y63" s="173" t="str">
        <f>IF($B63="","",((MAX(0.3*'3 INPUT SAP DATA'!$K67,VLOOKUP('3 INPUT SAP DATA'!$I67,Data!$C$87:$D$96,2,FALSE))*3.6)/$D63)*(1-'3 INPUT SAP DATA'!$S67))</f>
        <v/>
      </c>
      <c r="Z63" s="173" t="str">
        <f>IF($B63="","",((MAX(0.3*'3 INPUT SAP DATA'!$K67,VLOOKUP('3 INPUT SAP DATA'!$I67,Data!$C$87:$D$96,2,FALSE))*3.6)/$D63)*(1-'3 INPUT SAP DATA'!$S67))</f>
        <v/>
      </c>
      <c r="AA63" s="173" t="str">
        <f>IF($B63="","",((MAX(0.3*'3 INPUT SAP DATA'!$K67,VLOOKUP('3 INPUT SAP DATA'!$I67,Data!$C$87:$D$96,2,FALSE))*3.6)/$D63)*(1-'3 INPUT SAP DATA'!$S67))</f>
        <v/>
      </c>
      <c r="AB63" s="173" t="str">
        <f>IF($B63="","",((MAX(0.3*'3 INPUT SAP DATA'!$K67,VLOOKUP('3 INPUT SAP DATA'!$I67,Data!$C$87:$D$96,2,FALSE))*3.6)/$D63)*(1-'3 INPUT SAP DATA'!$S67))</f>
        <v/>
      </c>
      <c r="AC63" s="173" t="str">
        <f>IF($B63="","",((MAX(0.3*'3 INPUT SAP DATA'!$K67,VLOOKUP('3 INPUT SAP DATA'!$I67,Data!$C$87:$D$96,2,FALSE))*3.6)/$D63)*(1-'3 INPUT SAP DATA'!$S67))</f>
        <v/>
      </c>
      <c r="AD63" s="173" t="str">
        <f>IF($B63="","",((MAX(0.3*'3 INPUT SAP DATA'!$K67,VLOOKUP('3 INPUT SAP DATA'!$I67,Data!$C$87:$D$96,2,FALSE))*3.6)/$D63)*(1-'3 INPUT SAP DATA'!$S67))</f>
        <v/>
      </c>
      <c r="AE63" s="173" t="str">
        <f>IF($B63="","",((MAX(0.3*'3 INPUT SAP DATA'!$K67,VLOOKUP('3 INPUT SAP DATA'!$I67,Data!$C$87:$D$96,2,FALSE))*3.6)/$D63)*(1-'3 INPUT SAP DATA'!$S67))</f>
        <v/>
      </c>
      <c r="AF63" s="171" t="str">
        <f t="shared" si="14"/>
        <v/>
      </c>
      <c r="AG63" s="171" t="str">
        <f t="shared" si="15"/>
        <v/>
      </c>
      <c r="AH63" s="171" t="str">
        <f t="shared" si="16"/>
        <v/>
      </c>
      <c r="AI63" s="171" t="str">
        <f t="shared" si="17"/>
        <v/>
      </c>
      <c r="AJ63" s="171" t="str">
        <f t="shared" si="18"/>
        <v/>
      </c>
      <c r="AK63" s="171" t="str">
        <f t="shared" si="19"/>
        <v/>
      </c>
      <c r="AL63" s="171" t="str">
        <f t="shared" si="20"/>
        <v/>
      </c>
      <c r="AM63" s="171" t="str">
        <f t="shared" si="21"/>
        <v/>
      </c>
      <c r="AN63" s="171" t="str">
        <f t="shared" si="22"/>
        <v/>
      </c>
      <c r="AO63" s="171" t="str">
        <f t="shared" si="23"/>
        <v/>
      </c>
      <c r="AP63" s="171" t="str">
        <f t="shared" si="24"/>
        <v/>
      </c>
      <c r="AQ63" s="171" t="str">
        <f t="shared" si="25"/>
        <v/>
      </c>
      <c r="AR63" s="24" t="str">
        <f t="shared" si="26"/>
        <v/>
      </c>
      <c r="AS63" s="24" t="str">
        <f t="shared" si="27"/>
        <v/>
      </c>
      <c r="AT63" s="24" t="str">
        <f t="shared" si="28"/>
        <v/>
      </c>
      <c r="AU63" s="24" t="str">
        <f t="shared" si="29"/>
        <v/>
      </c>
      <c r="AV63" s="24" t="str">
        <f t="shared" si="30"/>
        <v/>
      </c>
      <c r="AW63" s="24" t="str">
        <f t="shared" si="31"/>
        <v/>
      </c>
      <c r="AX63" s="24" t="str">
        <f t="shared" si="32"/>
        <v/>
      </c>
      <c r="AY63" s="24" t="str">
        <f t="shared" si="33"/>
        <v/>
      </c>
      <c r="AZ63" s="24" t="str">
        <f t="shared" si="34"/>
        <v/>
      </c>
      <c r="BA63" s="24" t="str">
        <f t="shared" si="35"/>
        <v/>
      </c>
      <c r="BB63" s="24" t="str">
        <f t="shared" si="36"/>
        <v/>
      </c>
      <c r="BC63" s="24" t="str">
        <f t="shared" si="37"/>
        <v/>
      </c>
    </row>
    <row r="64" spans="2:55" s="3" customFormat="1" ht="19.899999999999999" customHeight="1">
      <c r="B64" s="16" t="str">
        <f>IF('3 INPUT SAP DATA'!H68="","",'3 INPUT SAP DATA'!H68)</f>
        <v/>
      </c>
      <c r="C64" s="172" t="str">
        <f>IF($B64="","",'3 INPUT SAP DATA'!O68*('3 INPUT SAP DATA'!P68+'3 INPUT SAP DATA'!Q68))</f>
        <v/>
      </c>
      <c r="D64" s="172" t="str">
        <f>IF($B64="","",'3 INPUT SAP DATA'!K68*(1-Data!$B$156)*2.5)</f>
        <v/>
      </c>
      <c r="E64" s="24" t="str">
        <f>IF($B64="","",('3 INPUT SAP DATA'!L68-(('3 INPUT SAP DATA'!J68-1)*('3 INPUT SAP DATA'!K68/'3 INPUT SAP DATA'!J68)*Data!$B$157))*(1-Data!$B$156))</f>
        <v/>
      </c>
      <c r="F64" s="171" t="str">
        <f t="shared" si="13"/>
        <v/>
      </c>
      <c r="G64" s="171" t="str">
        <f>IF($B64="","",E64/D64*F64*HLOOKUP('3 INPUT SAP DATA'!M68,Data!$C$82:$E$83,2,FALSE)/(1+15/HLOOKUP('3 INPUT SAP DATA'!M68,Data!$C$82:$E$83,2,FALSE)*(0/F64)^2))</f>
        <v/>
      </c>
      <c r="H64" s="173" t="str">
        <f>IF($B64="", "", (INDEX(SAP10TableU2, MATCH('3 INPUT SAP DATA'!$C$6, Data!$C$51:$C$72, 0), MATCH(H$8, Data!$D$50:$O$50, 0)) / VLOOKUP('3 INPUT SAP DATA'!$C$6, Data!$C$50:$P$72, 13, FALSE)) * $G64)</f>
        <v/>
      </c>
      <c r="I64" s="173" t="str">
        <f>IF($B64="", "", (INDEX(SAP10TableU2, MATCH('3 INPUT SAP DATA'!$C$6, Data!$C$51:$C$72, 0), MATCH(I$8, Data!$D$50:$O$50, 0)) / VLOOKUP('3 INPUT SAP DATA'!$C$6, Data!$C$50:$P$72, 13, FALSE)) * $G64)</f>
        <v/>
      </c>
      <c r="J64" s="173" t="str">
        <f>IF($B64="", "", (INDEX(SAP10TableU2, MATCH('3 INPUT SAP DATA'!$C$6, Data!$C$51:$C$72, 0), MATCH(J$8, Data!$D$50:$O$50, 0)) / VLOOKUP('3 INPUT SAP DATA'!$C$6, Data!$C$50:$P$72, 13, FALSE)) * $G64)</f>
        <v/>
      </c>
      <c r="K64" s="173" t="str">
        <f>IF($B64="", "", (INDEX(SAP10TableU2, MATCH('3 INPUT SAP DATA'!$C$6, Data!$C$51:$C$72, 0), MATCH(K$8, Data!$D$50:$O$50, 0)) / VLOOKUP('3 INPUT SAP DATA'!$C$6, Data!$C$50:$P$72, 13, FALSE)) * $G64)</f>
        <v/>
      </c>
      <c r="L64" s="173" t="str">
        <f>IF($B64="", "", (INDEX(SAP10TableU2, MATCH('3 INPUT SAP DATA'!$C$6, Data!$C$51:$C$72, 0), MATCH(L$8, Data!$D$50:$O$50, 0)) / VLOOKUP('3 INPUT SAP DATA'!$C$6, Data!$C$50:$P$72, 13, FALSE)) * $G64)</f>
        <v/>
      </c>
      <c r="M64" s="173" t="str">
        <f>IF($B64="", "", (INDEX(SAP10TableU2, MATCH('3 INPUT SAP DATA'!$C$6, Data!$C$51:$C$72, 0), MATCH(M$8, Data!$D$50:$O$50, 0)) / VLOOKUP('3 INPUT SAP DATA'!$C$6, Data!$C$50:$P$72, 13, FALSE)) * $G64)</f>
        <v/>
      </c>
      <c r="N64" s="173" t="str">
        <f>IF($B64="", "", (INDEX(SAP10TableU2, MATCH('3 INPUT SAP DATA'!$C$6, Data!$C$51:$C$72, 0), MATCH(N$8, Data!$D$50:$O$50, 0)) / VLOOKUP('3 INPUT SAP DATA'!$C$6, Data!$C$50:$P$72, 13, FALSE)) * $G64)</f>
        <v/>
      </c>
      <c r="O64" s="173" t="str">
        <f>IF($B64="", "", (INDEX(SAP10TableU2, MATCH('3 INPUT SAP DATA'!$C$6, Data!$C$51:$C$72, 0), MATCH(O$8, Data!$D$50:$O$50, 0)) / VLOOKUP('3 INPUT SAP DATA'!$C$6, Data!$C$50:$P$72, 13, FALSE)) * $G64)</f>
        <v/>
      </c>
      <c r="P64" s="173" t="str">
        <f>IF($B64="", "", (INDEX(SAP10TableU2, MATCH('3 INPUT SAP DATA'!$C$6, Data!$C$51:$C$72, 0), MATCH(P$8, Data!$D$50:$O$50, 0)) / VLOOKUP('3 INPUT SAP DATA'!$C$6, Data!$C$50:$P$72, 13, FALSE)) * $G64)</f>
        <v/>
      </c>
      <c r="Q64" s="173" t="str">
        <f>IF($B64="", "", (INDEX(SAP10TableU2, MATCH('3 INPUT SAP DATA'!$C$6, Data!$C$51:$C$72, 0), MATCH(Q$8, Data!$D$50:$O$50, 0)) / VLOOKUP('3 INPUT SAP DATA'!$C$6, Data!$C$50:$P$72, 13, FALSE)) * $G64)</f>
        <v/>
      </c>
      <c r="R64" s="173" t="str">
        <f>IF($B64="", "", (INDEX(SAP10TableU2, MATCH('3 INPUT SAP DATA'!$C$6, Data!$C$51:$C$72, 0), MATCH(R$8, Data!$D$50:$O$50, 0)) / VLOOKUP('3 INPUT SAP DATA'!$C$6, Data!$C$50:$P$72, 13, FALSE)) * $G64)</f>
        <v/>
      </c>
      <c r="S64" s="173" t="str">
        <f>IF($B64="", "", (INDEX(SAP10TableU2, MATCH('3 INPUT SAP DATA'!$C$6, Data!$C$51:$C$72, 0), MATCH(S$8, Data!$D$50:$O$50, 0)) / VLOOKUP('3 INPUT SAP DATA'!$C$6, Data!$C$50:$P$72, 13, FALSE)) * $G64)</f>
        <v/>
      </c>
      <c r="T64" s="173" t="str">
        <f>IF($B64="","",((MAX(0.3*'3 INPUT SAP DATA'!$K68,VLOOKUP('3 INPUT SAP DATA'!$I68,Data!$C$87:$D$96,2,FALSE))*3.6)/$D64)*(1-'3 INPUT SAP DATA'!$S68))</f>
        <v/>
      </c>
      <c r="U64" s="173" t="str">
        <f>IF($B64="","",((MAX(0.3*'3 INPUT SAP DATA'!$K68,VLOOKUP('3 INPUT SAP DATA'!$I68,Data!$C$87:$D$96,2,FALSE))*3.6)/$D64)*(1-'3 INPUT SAP DATA'!$S68))</f>
        <v/>
      </c>
      <c r="V64" s="173" t="str">
        <f>IF($B64="","",((MAX(0.3*'3 INPUT SAP DATA'!$K68,VLOOKUP('3 INPUT SAP DATA'!$I68,Data!$C$87:$D$96,2,FALSE))*3.6)/$D64)*(1-'3 INPUT SAP DATA'!$S68))</f>
        <v/>
      </c>
      <c r="W64" s="173" t="str">
        <f>IF($B64="","",((MAX(0.3*'3 INPUT SAP DATA'!$K68,VLOOKUP('3 INPUT SAP DATA'!$I68,Data!$C$87:$D$96,2,FALSE))*3.6)/$D64)*(1-'3 INPUT SAP DATA'!$S68))</f>
        <v/>
      </c>
      <c r="X64" s="173" t="str">
        <f>IF($B64="","",((MAX(0.3*'3 INPUT SAP DATA'!$K68,VLOOKUP('3 INPUT SAP DATA'!$I68,Data!$C$87:$D$96,2,FALSE))*3.6)/$D64)*(1-'3 INPUT SAP DATA'!$S68))</f>
        <v/>
      </c>
      <c r="Y64" s="173" t="str">
        <f>IF($B64="","",((MAX(0.3*'3 INPUT SAP DATA'!$K68,VLOOKUP('3 INPUT SAP DATA'!$I68,Data!$C$87:$D$96,2,FALSE))*3.6)/$D64)*(1-'3 INPUT SAP DATA'!$S68))</f>
        <v/>
      </c>
      <c r="Z64" s="173" t="str">
        <f>IF($B64="","",((MAX(0.3*'3 INPUT SAP DATA'!$K68,VLOOKUP('3 INPUT SAP DATA'!$I68,Data!$C$87:$D$96,2,FALSE))*3.6)/$D64)*(1-'3 INPUT SAP DATA'!$S68))</f>
        <v/>
      </c>
      <c r="AA64" s="173" t="str">
        <f>IF($B64="","",((MAX(0.3*'3 INPUT SAP DATA'!$K68,VLOOKUP('3 INPUT SAP DATA'!$I68,Data!$C$87:$D$96,2,FALSE))*3.6)/$D64)*(1-'3 INPUT SAP DATA'!$S68))</f>
        <v/>
      </c>
      <c r="AB64" s="173" t="str">
        <f>IF($B64="","",((MAX(0.3*'3 INPUT SAP DATA'!$K68,VLOOKUP('3 INPUT SAP DATA'!$I68,Data!$C$87:$D$96,2,FALSE))*3.6)/$D64)*(1-'3 INPUT SAP DATA'!$S68))</f>
        <v/>
      </c>
      <c r="AC64" s="173" t="str">
        <f>IF($B64="","",((MAX(0.3*'3 INPUT SAP DATA'!$K68,VLOOKUP('3 INPUT SAP DATA'!$I68,Data!$C$87:$D$96,2,FALSE))*3.6)/$D64)*(1-'3 INPUT SAP DATA'!$S68))</f>
        <v/>
      </c>
      <c r="AD64" s="173" t="str">
        <f>IF($B64="","",((MAX(0.3*'3 INPUT SAP DATA'!$K68,VLOOKUP('3 INPUT SAP DATA'!$I68,Data!$C$87:$D$96,2,FALSE))*3.6)/$D64)*(1-'3 INPUT SAP DATA'!$S68))</f>
        <v/>
      </c>
      <c r="AE64" s="173" t="str">
        <f>IF($B64="","",((MAX(0.3*'3 INPUT SAP DATA'!$K68,VLOOKUP('3 INPUT SAP DATA'!$I68,Data!$C$87:$D$96,2,FALSE))*3.6)/$D64)*(1-'3 INPUT SAP DATA'!$S68))</f>
        <v/>
      </c>
      <c r="AF64" s="171" t="str">
        <f t="shared" si="14"/>
        <v/>
      </c>
      <c r="AG64" s="171" t="str">
        <f t="shared" si="15"/>
        <v/>
      </c>
      <c r="AH64" s="171" t="str">
        <f t="shared" si="16"/>
        <v/>
      </c>
      <c r="AI64" s="171" t="str">
        <f t="shared" si="17"/>
        <v/>
      </c>
      <c r="AJ64" s="171" t="str">
        <f t="shared" si="18"/>
        <v/>
      </c>
      <c r="AK64" s="171" t="str">
        <f t="shared" si="19"/>
        <v/>
      </c>
      <c r="AL64" s="171" t="str">
        <f t="shared" si="20"/>
        <v/>
      </c>
      <c r="AM64" s="171" t="str">
        <f t="shared" si="21"/>
        <v/>
      </c>
      <c r="AN64" s="171" t="str">
        <f t="shared" si="22"/>
        <v/>
      </c>
      <c r="AO64" s="171" t="str">
        <f t="shared" si="23"/>
        <v/>
      </c>
      <c r="AP64" s="171" t="str">
        <f t="shared" si="24"/>
        <v/>
      </c>
      <c r="AQ64" s="171" t="str">
        <f t="shared" si="25"/>
        <v/>
      </c>
      <c r="AR64" s="24" t="str">
        <f t="shared" si="26"/>
        <v/>
      </c>
      <c r="AS64" s="24" t="str">
        <f t="shared" si="27"/>
        <v/>
      </c>
      <c r="AT64" s="24" t="str">
        <f t="shared" si="28"/>
        <v/>
      </c>
      <c r="AU64" s="24" t="str">
        <f t="shared" si="29"/>
        <v/>
      </c>
      <c r="AV64" s="24" t="str">
        <f t="shared" si="30"/>
        <v/>
      </c>
      <c r="AW64" s="24" t="str">
        <f t="shared" si="31"/>
        <v/>
      </c>
      <c r="AX64" s="24" t="str">
        <f t="shared" si="32"/>
        <v/>
      </c>
      <c r="AY64" s="24" t="str">
        <f t="shared" si="33"/>
        <v/>
      </c>
      <c r="AZ64" s="24" t="str">
        <f t="shared" si="34"/>
        <v/>
      </c>
      <c r="BA64" s="24" t="str">
        <f t="shared" si="35"/>
        <v/>
      </c>
      <c r="BB64" s="24" t="str">
        <f t="shared" si="36"/>
        <v/>
      </c>
      <c r="BC64" s="24" t="str">
        <f t="shared" si="37"/>
        <v/>
      </c>
    </row>
    <row r="65" spans="2:55" s="3" customFormat="1" ht="19.899999999999999" customHeight="1">
      <c r="B65" s="16" t="str">
        <f>IF('3 INPUT SAP DATA'!H69="","",'3 INPUT SAP DATA'!H69)</f>
        <v/>
      </c>
      <c r="C65" s="172" t="str">
        <f>IF($B65="","",'3 INPUT SAP DATA'!O69*('3 INPUT SAP DATA'!P69+'3 INPUT SAP DATA'!Q69))</f>
        <v/>
      </c>
      <c r="D65" s="172" t="str">
        <f>IF($B65="","",'3 INPUT SAP DATA'!K69*(1-Data!$B$156)*2.5)</f>
        <v/>
      </c>
      <c r="E65" s="24" t="str">
        <f>IF($B65="","",('3 INPUT SAP DATA'!L69-(('3 INPUT SAP DATA'!J69-1)*('3 INPUT SAP DATA'!K69/'3 INPUT SAP DATA'!J69)*Data!$B$157))*(1-Data!$B$156))</f>
        <v/>
      </c>
      <c r="F65" s="171" t="str">
        <f t="shared" si="13"/>
        <v/>
      </c>
      <c r="G65" s="171" t="str">
        <f>IF($B65="","",E65/D65*F65*HLOOKUP('3 INPUT SAP DATA'!M69,Data!$C$82:$E$83,2,FALSE)/(1+15/HLOOKUP('3 INPUT SAP DATA'!M69,Data!$C$82:$E$83,2,FALSE)*(0/F65)^2))</f>
        <v/>
      </c>
      <c r="H65" s="173" t="str">
        <f>IF($B65="", "", (INDEX(SAP10TableU2, MATCH('3 INPUT SAP DATA'!$C$6, Data!$C$51:$C$72, 0), MATCH(H$8, Data!$D$50:$O$50, 0)) / VLOOKUP('3 INPUT SAP DATA'!$C$6, Data!$C$50:$P$72, 13, FALSE)) * $G65)</f>
        <v/>
      </c>
      <c r="I65" s="173" t="str">
        <f>IF($B65="", "", (INDEX(SAP10TableU2, MATCH('3 INPUT SAP DATA'!$C$6, Data!$C$51:$C$72, 0), MATCH(I$8, Data!$D$50:$O$50, 0)) / VLOOKUP('3 INPUT SAP DATA'!$C$6, Data!$C$50:$P$72, 13, FALSE)) * $G65)</f>
        <v/>
      </c>
      <c r="J65" s="173" t="str">
        <f>IF($B65="", "", (INDEX(SAP10TableU2, MATCH('3 INPUT SAP DATA'!$C$6, Data!$C$51:$C$72, 0), MATCH(J$8, Data!$D$50:$O$50, 0)) / VLOOKUP('3 INPUT SAP DATA'!$C$6, Data!$C$50:$P$72, 13, FALSE)) * $G65)</f>
        <v/>
      </c>
      <c r="K65" s="173" t="str">
        <f>IF($B65="", "", (INDEX(SAP10TableU2, MATCH('3 INPUT SAP DATA'!$C$6, Data!$C$51:$C$72, 0), MATCH(K$8, Data!$D$50:$O$50, 0)) / VLOOKUP('3 INPUT SAP DATA'!$C$6, Data!$C$50:$P$72, 13, FALSE)) * $G65)</f>
        <v/>
      </c>
      <c r="L65" s="173" t="str">
        <f>IF($B65="", "", (INDEX(SAP10TableU2, MATCH('3 INPUT SAP DATA'!$C$6, Data!$C$51:$C$72, 0), MATCH(L$8, Data!$D$50:$O$50, 0)) / VLOOKUP('3 INPUT SAP DATA'!$C$6, Data!$C$50:$P$72, 13, FALSE)) * $G65)</f>
        <v/>
      </c>
      <c r="M65" s="173" t="str">
        <f>IF($B65="", "", (INDEX(SAP10TableU2, MATCH('3 INPUT SAP DATA'!$C$6, Data!$C$51:$C$72, 0), MATCH(M$8, Data!$D$50:$O$50, 0)) / VLOOKUP('3 INPUT SAP DATA'!$C$6, Data!$C$50:$P$72, 13, FALSE)) * $G65)</f>
        <v/>
      </c>
      <c r="N65" s="173" t="str">
        <f>IF($B65="", "", (INDEX(SAP10TableU2, MATCH('3 INPUT SAP DATA'!$C$6, Data!$C$51:$C$72, 0), MATCH(N$8, Data!$D$50:$O$50, 0)) / VLOOKUP('3 INPUT SAP DATA'!$C$6, Data!$C$50:$P$72, 13, FALSE)) * $G65)</f>
        <v/>
      </c>
      <c r="O65" s="173" t="str">
        <f>IF($B65="", "", (INDEX(SAP10TableU2, MATCH('3 INPUT SAP DATA'!$C$6, Data!$C$51:$C$72, 0), MATCH(O$8, Data!$D$50:$O$50, 0)) / VLOOKUP('3 INPUT SAP DATA'!$C$6, Data!$C$50:$P$72, 13, FALSE)) * $G65)</f>
        <v/>
      </c>
      <c r="P65" s="173" t="str">
        <f>IF($B65="", "", (INDEX(SAP10TableU2, MATCH('3 INPUT SAP DATA'!$C$6, Data!$C$51:$C$72, 0), MATCH(P$8, Data!$D$50:$O$50, 0)) / VLOOKUP('3 INPUT SAP DATA'!$C$6, Data!$C$50:$P$72, 13, FALSE)) * $G65)</f>
        <v/>
      </c>
      <c r="Q65" s="173" t="str">
        <f>IF($B65="", "", (INDEX(SAP10TableU2, MATCH('3 INPUT SAP DATA'!$C$6, Data!$C$51:$C$72, 0), MATCH(Q$8, Data!$D$50:$O$50, 0)) / VLOOKUP('3 INPUT SAP DATA'!$C$6, Data!$C$50:$P$72, 13, FALSE)) * $G65)</f>
        <v/>
      </c>
      <c r="R65" s="173" t="str">
        <f>IF($B65="", "", (INDEX(SAP10TableU2, MATCH('3 INPUT SAP DATA'!$C$6, Data!$C$51:$C$72, 0), MATCH(R$8, Data!$D$50:$O$50, 0)) / VLOOKUP('3 INPUT SAP DATA'!$C$6, Data!$C$50:$P$72, 13, FALSE)) * $G65)</f>
        <v/>
      </c>
      <c r="S65" s="173" t="str">
        <f>IF($B65="", "", (INDEX(SAP10TableU2, MATCH('3 INPUT SAP DATA'!$C$6, Data!$C$51:$C$72, 0), MATCH(S$8, Data!$D$50:$O$50, 0)) / VLOOKUP('3 INPUT SAP DATA'!$C$6, Data!$C$50:$P$72, 13, FALSE)) * $G65)</f>
        <v/>
      </c>
      <c r="T65" s="173" t="str">
        <f>IF($B65="","",((MAX(0.3*'3 INPUT SAP DATA'!$K69,VLOOKUP('3 INPUT SAP DATA'!$I69,Data!$C$87:$D$96,2,FALSE))*3.6)/$D65)*(1-'3 INPUT SAP DATA'!$S69))</f>
        <v/>
      </c>
      <c r="U65" s="173" t="str">
        <f>IF($B65="","",((MAX(0.3*'3 INPUT SAP DATA'!$K69,VLOOKUP('3 INPUT SAP DATA'!$I69,Data!$C$87:$D$96,2,FALSE))*3.6)/$D65)*(1-'3 INPUT SAP DATA'!$S69))</f>
        <v/>
      </c>
      <c r="V65" s="173" t="str">
        <f>IF($B65="","",((MAX(0.3*'3 INPUT SAP DATA'!$K69,VLOOKUP('3 INPUT SAP DATA'!$I69,Data!$C$87:$D$96,2,FALSE))*3.6)/$D65)*(1-'3 INPUT SAP DATA'!$S69))</f>
        <v/>
      </c>
      <c r="W65" s="173" t="str">
        <f>IF($B65="","",((MAX(0.3*'3 INPUT SAP DATA'!$K69,VLOOKUP('3 INPUT SAP DATA'!$I69,Data!$C$87:$D$96,2,FALSE))*3.6)/$D65)*(1-'3 INPUT SAP DATA'!$S69))</f>
        <v/>
      </c>
      <c r="X65" s="173" t="str">
        <f>IF($B65="","",((MAX(0.3*'3 INPUT SAP DATA'!$K69,VLOOKUP('3 INPUT SAP DATA'!$I69,Data!$C$87:$D$96,2,FALSE))*3.6)/$D65)*(1-'3 INPUT SAP DATA'!$S69))</f>
        <v/>
      </c>
      <c r="Y65" s="173" t="str">
        <f>IF($B65="","",((MAX(0.3*'3 INPUT SAP DATA'!$K69,VLOOKUP('3 INPUT SAP DATA'!$I69,Data!$C$87:$D$96,2,FALSE))*3.6)/$D65)*(1-'3 INPUT SAP DATA'!$S69))</f>
        <v/>
      </c>
      <c r="Z65" s="173" t="str">
        <f>IF($B65="","",((MAX(0.3*'3 INPUT SAP DATA'!$K69,VLOOKUP('3 INPUT SAP DATA'!$I69,Data!$C$87:$D$96,2,FALSE))*3.6)/$D65)*(1-'3 INPUT SAP DATA'!$S69))</f>
        <v/>
      </c>
      <c r="AA65" s="173" t="str">
        <f>IF($B65="","",((MAX(0.3*'3 INPUT SAP DATA'!$K69,VLOOKUP('3 INPUT SAP DATA'!$I69,Data!$C$87:$D$96,2,FALSE))*3.6)/$D65)*(1-'3 INPUT SAP DATA'!$S69))</f>
        <v/>
      </c>
      <c r="AB65" s="173" t="str">
        <f>IF($B65="","",((MAX(0.3*'3 INPUT SAP DATA'!$K69,VLOOKUP('3 INPUT SAP DATA'!$I69,Data!$C$87:$D$96,2,FALSE))*3.6)/$D65)*(1-'3 INPUT SAP DATA'!$S69))</f>
        <v/>
      </c>
      <c r="AC65" s="173" t="str">
        <f>IF($B65="","",((MAX(0.3*'3 INPUT SAP DATA'!$K69,VLOOKUP('3 INPUT SAP DATA'!$I69,Data!$C$87:$D$96,2,FALSE))*3.6)/$D65)*(1-'3 INPUT SAP DATA'!$S69))</f>
        <v/>
      </c>
      <c r="AD65" s="173" t="str">
        <f>IF($B65="","",((MAX(0.3*'3 INPUT SAP DATA'!$K69,VLOOKUP('3 INPUT SAP DATA'!$I69,Data!$C$87:$D$96,2,FALSE))*3.6)/$D65)*(1-'3 INPUT SAP DATA'!$S69))</f>
        <v/>
      </c>
      <c r="AE65" s="173" t="str">
        <f>IF($B65="","",((MAX(0.3*'3 INPUT SAP DATA'!$K69,VLOOKUP('3 INPUT SAP DATA'!$I69,Data!$C$87:$D$96,2,FALSE))*3.6)/$D65)*(1-'3 INPUT SAP DATA'!$S69))</f>
        <v/>
      </c>
      <c r="AF65" s="171" t="str">
        <f t="shared" si="14"/>
        <v/>
      </c>
      <c r="AG65" s="171" t="str">
        <f t="shared" si="15"/>
        <v/>
      </c>
      <c r="AH65" s="171" t="str">
        <f t="shared" si="16"/>
        <v/>
      </c>
      <c r="AI65" s="171" t="str">
        <f t="shared" si="17"/>
        <v/>
      </c>
      <c r="AJ65" s="171" t="str">
        <f t="shared" si="18"/>
        <v/>
      </c>
      <c r="AK65" s="171" t="str">
        <f t="shared" si="19"/>
        <v/>
      </c>
      <c r="AL65" s="171" t="str">
        <f t="shared" si="20"/>
        <v/>
      </c>
      <c r="AM65" s="171" t="str">
        <f t="shared" si="21"/>
        <v/>
      </c>
      <c r="AN65" s="171" t="str">
        <f t="shared" si="22"/>
        <v/>
      </c>
      <c r="AO65" s="171" t="str">
        <f t="shared" si="23"/>
        <v/>
      </c>
      <c r="AP65" s="171" t="str">
        <f t="shared" si="24"/>
        <v/>
      </c>
      <c r="AQ65" s="171" t="str">
        <f t="shared" si="25"/>
        <v/>
      </c>
      <c r="AR65" s="24" t="str">
        <f t="shared" si="26"/>
        <v/>
      </c>
      <c r="AS65" s="24" t="str">
        <f t="shared" si="27"/>
        <v/>
      </c>
      <c r="AT65" s="24" t="str">
        <f t="shared" si="28"/>
        <v/>
      </c>
      <c r="AU65" s="24" t="str">
        <f t="shared" si="29"/>
        <v/>
      </c>
      <c r="AV65" s="24" t="str">
        <f t="shared" si="30"/>
        <v/>
      </c>
      <c r="AW65" s="24" t="str">
        <f t="shared" si="31"/>
        <v/>
      </c>
      <c r="AX65" s="24" t="str">
        <f t="shared" si="32"/>
        <v/>
      </c>
      <c r="AY65" s="24" t="str">
        <f t="shared" si="33"/>
        <v/>
      </c>
      <c r="AZ65" s="24" t="str">
        <f t="shared" si="34"/>
        <v/>
      </c>
      <c r="BA65" s="24" t="str">
        <f t="shared" si="35"/>
        <v/>
      </c>
      <c r="BB65" s="24" t="str">
        <f t="shared" si="36"/>
        <v/>
      </c>
      <c r="BC65" s="24" t="str">
        <f t="shared" si="37"/>
        <v/>
      </c>
    </row>
    <row r="66" spans="2:55" s="3" customFormat="1" ht="19.899999999999999" customHeight="1">
      <c r="B66" s="16" t="str">
        <f>IF('3 INPUT SAP DATA'!H70="","",'3 INPUT SAP DATA'!H70)</f>
        <v/>
      </c>
      <c r="C66" s="172" t="str">
        <f>IF($B66="","",'3 INPUT SAP DATA'!O70*('3 INPUT SAP DATA'!P70+'3 INPUT SAP DATA'!Q70))</f>
        <v/>
      </c>
      <c r="D66" s="172" t="str">
        <f>IF($B66="","",'3 INPUT SAP DATA'!K70*(1-Data!$B$156)*2.5)</f>
        <v/>
      </c>
      <c r="E66" s="24" t="str">
        <f>IF($B66="","",('3 INPUT SAP DATA'!L70-(('3 INPUT SAP DATA'!J70-1)*('3 INPUT SAP DATA'!K70/'3 INPUT SAP DATA'!J70)*Data!$B$157))*(1-Data!$B$156))</f>
        <v/>
      </c>
      <c r="F66" s="171" t="str">
        <f t="shared" si="13"/>
        <v/>
      </c>
      <c r="G66" s="171" t="str">
        <f>IF($B66="","",E66/D66*F66*HLOOKUP('3 INPUT SAP DATA'!M70,Data!$C$82:$E$83,2,FALSE)/(1+15/HLOOKUP('3 INPUT SAP DATA'!M70,Data!$C$82:$E$83,2,FALSE)*(0/F66)^2))</f>
        <v/>
      </c>
      <c r="H66" s="173" t="str">
        <f>IF($B66="", "", (INDEX(SAP10TableU2, MATCH('3 INPUT SAP DATA'!$C$6, Data!$C$51:$C$72, 0), MATCH(H$8, Data!$D$50:$O$50, 0)) / VLOOKUP('3 INPUT SAP DATA'!$C$6, Data!$C$50:$P$72, 13, FALSE)) * $G66)</f>
        <v/>
      </c>
      <c r="I66" s="173" t="str">
        <f>IF($B66="", "", (INDEX(SAP10TableU2, MATCH('3 INPUT SAP DATA'!$C$6, Data!$C$51:$C$72, 0), MATCH(I$8, Data!$D$50:$O$50, 0)) / VLOOKUP('3 INPUT SAP DATA'!$C$6, Data!$C$50:$P$72, 13, FALSE)) * $G66)</f>
        <v/>
      </c>
      <c r="J66" s="173" t="str">
        <f>IF($B66="", "", (INDEX(SAP10TableU2, MATCH('3 INPUT SAP DATA'!$C$6, Data!$C$51:$C$72, 0), MATCH(J$8, Data!$D$50:$O$50, 0)) / VLOOKUP('3 INPUT SAP DATA'!$C$6, Data!$C$50:$P$72, 13, FALSE)) * $G66)</f>
        <v/>
      </c>
      <c r="K66" s="173" t="str">
        <f>IF($B66="", "", (INDEX(SAP10TableU2, MATCH('3 INPUT SAP DATA'!$C$6, Data!$C$51:$C$72, 0), MATCH(K$8, Data!$D$50:$O$50, 0)) / VLOOKUP('3 INPUT SAP DATA'!$C$6, Data!$C$50:$P$72, 13, FALSE)) * $G66)</f>
        <v/>
      </c>
      <c r="L66" s="173" t="str">
        <f>IF($B66="", "", (INDEX(SAP10TableU2, MATCH('3 INPUT SAP DATA'!$C$6, Data!$C$51:$C$72, 0), MATCH(L$8, Data!$D$50:$O$50, 0)) / VLOOKUP('3 INPUT SAP DATA'!$C$6, Data!$C$50:$P$72, 13, FALSE)) * $G66)</f>
        <v/>
      </c>
      <c r="M66" s="173" t="str">
        <f>IF($B66="", "", (INDEX(SAP10TableU2, MATCH('3 INPUT SAP DATA'!$C$6, Data!$C$51:$C$72, 0), MATCH(M$8, Data!$D$50:$O$50, 0)) / VLOOKUP('3 INPUT SAP DATA'!$C$6, Data!$C$50:$P$72, 13, FALSE)) * $G66)</f>
        <v/>
      </c>
      <c r="N66" s="173" t="str">
        <f>IF($B66="", "", (INDEX(SAP10TableU2, MATCH('3 INPUT SAP DATA'!$C$6, Data!$C$51:$C$72, 0), MATCH(N$8, Data!$D$50:$O$50, 0)) / VLOOKUP('3 INPUT SAP DATA'!$C$6, Data!$C$50:$P$72, 13, FALSE)) * $G66)</f>
        <v/>
      </c>
      <c r="O66" s="173" t="str">
        <f>IF($B66="", "", (INDEX(SAP10TableU2, MATCH('3 INPUT SAP DATA'!$C$6, Data!$C$51:$C$72, 0), MATCH(O$8, Data!$D$50:$O$50, 0)) / VLOOKUP('3 INPUT SAP DATA'!$C$6, Data!$C$50:$P$72, 13, FALSE)) * $G66)</f>
        <v/>
      </c>
      <c r="P66" s="173" t="str">
        <f>IF($B66="", "", (INDEX(SAP10TableU2, MATCH('3 INPUT SAP DATA'!$C$6, Data!$C$51:$C$72, 0), MATCH(P$8, Data!$D$50:$O$50, 0)) / VLOOKUP('3 INPUT SAP DATA'!$C$6, Data!$C$50:$P$72, 13, FALSE)) * $G66)</f>
        <v/>
      </c>
      <c r="Q66" s="173" t="str">
        <f>IF($B66="", "", (INDEX(SAP10TableU2, MATCH('3 INPUT SAP DATA'!$C$6, Data!$C$51:$C$72, 0), MATCH(Q$8, Data!$D$50:$O$50, 0)) / VLOOKUP('3 INPUT SAP DATA'!$C$6, Data!$C$50:$P$72, 13, FALSE)) * $G66)</f>
        <v/>
      </c>
      <c r="R66" s="173" t="str">
        <f>IF($B66="", "", (INDEX(SAP10TableU2, MATCH('3 INPUT SAP DATA'!$C$6, Data!$C$51:$C$72, 0), MATCH(R$8, Data!$D$50:$O$50, 0)) / VLOOKUP('3 INPUT SAP DATA'!$C$6, Data!$C$50:$P$72, 13, FALSE)) * $G66)</f>
        <v/>
      </c>
      <c r="S66" s="173" t="str">
        <f>IF($B66="", "", (INDEX(SAP10TableU2, MATCH('3 INPUT SAP DATA'!$C$6, Data!$C$51:$C$72, 0), MATCH(S$8, Data!$D$50:$O$50, 0)) / VLOOKUP('3 INPUT SAP DATA'!$C$6, Data!$C$50:$P$72, 13, FALSE)) * $G66)</f>
        <v/>
      </c>
      <c r="T66" s="173" t="str">
        <f>IF($B66="","",((MAX(0.3*'3 INPUT SAP DATA'!$K70,VLOOKUP('3 INPUT SAP DATA'!$I70,Data!$C$87:$D$96,2,FALSE))*3.6)/$D66)*(1-'3 INPUT SAP DATA'!$S70))</f>
        <v/>
      </c>
      <c r="U66" s="173" t="str">
        <f>IF($B66="","",((MAX(0.3*'3 INPUT SAP DATA'!$K70,VLOOKUP('3 INPUT SAP DATA'!$I70,Data!$C$87:$D$96,2,FALSE))*3.6)/$D66)*(1-'3 INPUT SAP DATA'!$S70))</f>
        <v/>
      </c>
      <c r="V66" s="173" t="str">
        <f>IF($B66="","",((MAX(0.3*'3 INPUT SAP DATA'!$K70,VLOOKUP('3 INPUT SAP DATA'!$I70,Data!$C$87:$D$96,2,FALSE))*3.6)/$D66)*(1-'3 INPUT SAP DATA'!$S70))</f>
        <v/>
      </c>
      <c r="W66" s="173" t="str">
        <f>IF($B66="","",((MAX(0.3*'3 INPUT SAP DATA'!$K70,VLOOKUP('3 INPUT SAP DATA'!$I70,Data!$C$87:$D$96,2,FALSE))*3.6)/$D66)*(1-'3 INPUT SAP DATA'!$S70))</f>
        <v/>
      </c>
      <c r="X66" s="173" t="str">
        <f>IF($B66="","",((MAX(0.3*'3 INPUT SAP DATA'!$K70,VLOOKUP('3 INPUT SAP DATA'!$I70,Data!$C$87:$D$96,2,FALSE))*3.6)/$D66)*(1-'3 INPUT SAP DATA'!$S70))</f>
        <v/>
      </c>
      <c r="Y66" s="173" t="str">
        <f>IF($B66="","",((MAX(0.3*'3 INPUT SAP DATA'!$K70,VLOOKUP('3 INPUT SAP DATA'!$I70,Data!$C$87:$D$96,2,FALSE))*3.6)/$D66)*(1-'3 INPUT SAP DATA'!$S70))</f>
        <v/>
      </c>
      <c r="Z66" s="173" t="str">
        <f>IF($B66="","",((MAX(0.3*'3 INPUT SAP DATA'!$K70,VLOOKUP('3 INPUT SAP DATA'!$I70,Data!$C$87:$D$96,2,FALSE))*3.6)/$D66)*(1-'3 INPUT SAP DATA'!$S70))</f>
        <v/>
      </c>
      <c r="AA66" s="173" t="str">
        <f>IF($B66="","",((MAX(0.3*'3 INPUT SAP DATA'!$K70,VLOOKUP('3 INPUT SAP DATA'!$I70,Data!$C$87:$D$96,2,FALSE))*3.6)/$D66)*(1-'3 INPUT SAP DATA'!$S70))</f>
        <v/>
      </c>
      <c r="AB66" s="173" t="str">
        <f>IF($B66="","",((MAX(0.3*'3 INPUT SAP DATA'!$K70,VLOOKUP('3 INPUT SAP DATA'!$I70,Data!$C$87:$D$96,2,FALSE))*3.6)/$D66)*(1-'3 INPUT SAP DATA'!$S70))</f>
        <v/>
      </c>
      <c r="AC66" s="173" t="str">
        <f>IF($B66="","",((MAX(0.3*'3 INPUT SAP DATA'!$K70,VLOOKUP('3 INPUT SAP DATA'!$I70,Data!$C$87:$D$96,2,FALSE))*3.6)/$D66)*(1-'3 INPUT SAP DATA'!$S70))</f>
        <v/>
      </c>
      <c r="AD66" s="173" t="str">
        <f>IF($B66="","",((MAX(0.3*'3 INPUT SAP DATA'!$K70,VLOOKUP('3 INPUT SAP DATA'!$I70,Data!$C$87:$D$96,2,FALSE))*3.6)/$D66)*(1-'3 INPUT SAP DATA'!$S70))</f>
        <v/>
      </c>
      <c r="AE66" s="173" t="str">
        <f>IF($B66="","",((MAX(0.3*'3 INPUT SAP DATA'!$K70,VLOOKUP('3 INPUT SAP DATA'!$I70,Data!$C$87:$D$96,2,FALSE))*3.6)/$D66)*(1-'3 INPUT SAP DATA'!$S70))</f>
        <v/>
      </c>
      <c r="AF66" s="171" t="str">
        <f t="shared" si="14"/>
        <v/>
      </c>
      <c r="AG66" s="171" t="str">
        <f t="shared" si="15"/>
        <v/>
      </c>
      <c r="AH66" s="171" t="str">
        <f t="shared" si="16"/>
        <v/>
      </c>
      <c r="AI66" s="171" t="str">
        <f t="shared" si="17"/>
        <v/>
      </c>
      <c r="AJ66" s="171" t="str">
        <f t="shared" si="18"/>
        <v/>
      </c>
      <c r="AK66" s="171" t="str">
        <f t="shared" si="19"/>
        <v/>
      </c>
      <c r="AL66" s="171" t="str">
        <f t="shared" si="20"/>
        <v/>
      </c>
      <c r="AM66" s="171" t="str">
        <f t="shared" si="21"/>
        <v/>
      </c>
      <c r="AN66" s="171" t="str">
        <f t="shared" si="22"/>
        <v/>
      </c>
      <c r="AO66" s="171" t="str">
        <f t="shared" si="23"/>
        <v/>
      </c>
      <c r="AP66" s="171" t="str">
        <f t="shared" si="24"/>
        <v/>
      </c>
      <c r="AQ66" s="171" t="str">
        <f t="shared" si="25"/>
        <v/>
      </c>
      <c r="AR66" s="24" t="str">
        <f t="shared" si="26"/>
        <v/>
      </c>
      <c r="AS66" s="24" t="str">
        <f t="shared" si="27"/>
        <v/>
      </c>
      <c r="AT66" s="24" t="str">
        <f t="shared" si="28"/>
        <v/>
      </c>
      <c r="AU66" s="24" t="str">
        <f t="shared" si="29"/>
        <v/>
      </c>
      <c r="AV66" s="24" t="str">
        <f t="shared" si="30"/>
        <v/>
      </c>
      <c r="AW66" s="24" t="str">
        <f t="shared" si="31"/>
        <v/>
      </c>
      <c r="AX66" s="24" t="str">
        <f t="shared" si="32"/>
        <v/>
      </c>
      <c r="AY66" s="24" t="str">
        <f t="shared" si="33"/>
        <v/>
      </c>
      <c r="AZ66" s="24" t="str">
        <f t="shared" si="34"/>
        <v/>
      </c>
      <c r="BA66" s="24" t="str">
        <f t="shared" si="35"/>
        <v/>
      </c>
      <c r="BB66" s="24" t="str">
        <f t="shared" si="36"/>
        <v/>
      </c>
      <c r="BC66" s="24" t="str">
        <f t="shared" si="37"/>
        <v/>
      </c>
    </row>
    <row r="67" spans="2:55" s="3" customFormat="1" ht="19.899999999999999" customHeight="1">
      <c r="B67" s="16" t="str">
        <f>IF('3 INPUT SAP DATA'!H71="","",'3 INPUT SAP DATA'!H71)</f>
        <v/>
      </c>
      <c r="C67" s="172" t="str">
        <f>IF($B67="","",'3 INPUT SAP DATA'!O71*('3 INPUT SAP DATA'!P71+'3 INPUT SAP DATA'!Q71))</f>
        <v/>
      </c>
      <c r="D67" s="172" t="str">
        <f>IF($B67="","",'3 INPUT SAP DATA'!K71*(1-Data!$B$156)*2.5)</f>
        <v/>
      </c>
      <c r="E67" s="24" t="str">
        <f>IF($B67="","",('3 INPUT SAP DATA'!L71-(('3 INPUT SAP DATA'!J71-1)*('3 INPUT SAP DATA'!K71/'3 INPUT SAP DATA'!J71)*Data!$B$157))*(1-Data!$B$156))</f>
        <v/>
      </c>
      <c r="F67" s="171" t="str">
        <f t="shared" si="13"/>
        <v/>
      </c>
      <c r="G67" s="171" t="str">
        <f>IF($B67="","",E67/D67*F67*HLOOKUP('3 INPUT SAP DATA'!M71,Data!$C$82:$E$83,2,FALSE)/(1+15/HLOOKUP('3 INPUT SAP DATA'!M71,Data!$C$82:$E$83,2,FALSE)*(0/F67)^2))</f>
        <v/>
      </c>
      <c r="H67" s="173" t="str">
        <f>IF($B67="", "", (INDEX(SAP10TableU2, MATCH('3 INPUT SAP DATA'!$C$6, Data!$C$51:$C$72, 0), MATCH(H$8, Data!$D$50:$O$50, 0)) / VLOOKUP('3 INPUT SAP DATA'!$C$6, Data!$C$50:$P$72, 13, FALSE)) * $G67)</f>
        <v/>
      </c>
      <c r="I67" s="173" t="str">
        <f>IF($B67="", "", (INDEX(SAP10TableU2, MATCH('3 INPUT SAP DATA'!$C$6, Data!$C$51:$C$72, 0), MATCH(I$8, Data!$D$50:$O$50, 0)) / VLOOKUP('3 INPUT SAP DATA'!$C$6, Data!$C$50:$P$72, 13, FALSE)) * $G67)</f>
        <v/>
      </c>
      <c r="J67" s="173" t="str">
        <f>IF($B67="", "", (INDEX(SAP10TableU2, MATCH('3 INPUT SAP DATA'!$C$6, Data!$C$51:$C$72, 0), MATCH(J$8, Data!$D$50:$O$50, 0)) / VLOOKUP('3 INPUT SAP DATA'!$C$6, Data!$C$50:$P$72, 13, FALSE)) * $G67)</f>
        <v/>
      </c>
      <c r="K67" s="173" t="str">
        <f>IF($B67="", "", (INDEX(SAP10TableU2, MATCH('3 INPUT SAP DATA'!$C$6, Data!$C$51:$C$72, 0), MATCH(K$8, Data!$D$50:$O$50, 0)) / VLOOKUP('3 INPUT SAP DATA'!$C$6, Data!$C$50:$P$72, 13, FALSE)) * $G67)</f>
        <v/>
      </c>
      <c r="L67" s="173" t="str">
        <f>IF($B67="", "", (INDEX(SAP10TableU2, MATCH('3 INPUT SAP DATA'!$C$6, Data!$C$51:$C$72, 0), MATCH(L$8, Data!$D$50:$O$50, 0)) / VLOOKUP('3 INPUT SAP DATA'!$C$6, Data!$C$50:$P$72, 13, FALSE)) * $G67)</f>
        <v/>
      </c>
      <c r="M67" s="173" t="str">
        <f>IF($B67="", "", (INDEX(SAP10TableU2, MATCH('3 INPUT SAP DATA'!$C$6, Data!$C$51:$C$72, 0), MATCH(M$8, Data!$D$50:$O$50, 0)) / VLOOKUP('3 INPUT SAP DATA'!$C$6, Data!$C$50:$P$72, 13, FALSE)) * $G67)</f>
        <v/>
      </c>
      <c r="N67" s="173" t="str">
        <f>IF($B67="", "", (INDEX(SAP10TableU2, MATCH('3 INPUT SAP DATA'!$C$6, Data!$C$51:$C$72, 0), MATCH(N$8, Data!$D$50:$O$50, 0)) / VLOOKUP('3 INPUT SAP DATA'!$C$6, Data!$C$50:$P$72, 13, FALSE)) * $G67)</f>
        <v/>
      </c>
      <c r="O67" s="173" t="str">
        <f>IF($B67="", "", (INDEX(SAP10TableU2, MATCH('3 INPUT SAP DATA'!$C$6, Data!$C$51:$C$72, 0), MATCH(O$8, Data!$D$50:$O$50, 0)) / VLOOKUP('3 INPUT SAP DATA'!$C$6, Data!$C$50:$P$72, 13, FALSE)) * $G67)</f>
        <v/>
      </c>
      <c r="P67" s="173" t="str">
        <f>IF($B67="", "", (INDEX(SAP10TableU2, MATCH('3 INPUT SAP DATA'!$C$6, Data!$C$51:$C$72, 0), MATCH(P$8, Data!$D$50:$O$50, 0)) / VLOOKUP('3 INPUT SAP DATA'!$C$6, Data!$C$50:$P$72, 13, FALSE)) * $G67)</f>
        <v/>
      </c>
      <c r="Q67" s="173" t="str">
        <f>IF($B67="", "", (INDEX(SAP10TableU2, MATCH('3 INPUT SAP DATA'!$C$6, Data!$C$51:$C$72, 0), MATCH(Q$8, Data!$D$50:$O$50, 0)) / VLOOKUP('3 INPUT SAP DATA'!$C$6, Data!$C$50:$P$72, 13, FALSE)) * $G67)</f>
        <v/>
      </c>
      <c r="R67" s="173" t="str">
        <f>IF($B67="", "", (INDEX(SAP10TableU2, MATCH('3 INPUT SAP DATA'!$C$6, Data!$C$51:$C$72, 0), MATCH(R$8, Data!$D$50:$O$50, 0)) / VLOOKUP('3 INPUT SAP DATA'!$C$6, Data!$C$50:$P$72, 13, FALSE)) * $G67)</f>
        <v/>
      </c>
      <c r="S67" s="173" t="str">
        <f>IF($B67="", "", (INDEX(SAP10TableU2, MATCH('3 INPUT SAP DATA'!$C$6, Data!$C$51:$C$72, 0), MATCH(S$8, Data!$D$50:$O$50, 0)) / VLOOKUP('3 INPUT SAP DATA'!$C$6, Data!$C$50:$P$72, 13, FALSE)) * $G67)</f>
        <v/>
      </c>
      <c r="T67" s="173" t="str">
        <f>IF($B67="","",((MAX(0.3*'3 INPUT SAP DATA'!$K71,VLOOKUP('3 INPUT SAP DATA'!$I71,Data!$C$87:$D$96,2,FALSE))*3.6)/$D67)*(1-'3 INPUT SAP DATA'!$S71))</f>
        <v/>
      </c>
      <c r="U67" s="173" t="str">
        <f>IF($B67="","",((MAX(0.3*'3 INPUT SAP DATA'!$K71,VLOOKUP('3 INPUT SAP DATA'!$I71,Data!$C$87:$D$96,2,FALSE))*3.6)/$D67)*(1-'3 INPUT SAP DATA'!$S71))</f>
        <v/>
      </c>
      <c r="V67" s="173" t="str">
        <f>IF($B67="","",((MAX(0.3*'3 INPUT SAP DATA'!$K71,VLOOKUP('3 INPUT SAP DATA'!$I71,Data!$C$87:$D$96,2,FALSE))*3.6)/$D67)*(1-'3 INPUT SAP DATA'!$S71))</f>
        <v/>
      </c>
      <c r="W67" s="173" t="str">
        <f>IF($B67="","",((MAX(0.3*'3 INPUT SAP DATA'!$K71,VLOOKUP('3 INPUT SAP DATA'!$I71,Data!$C$87:$D$96,2,FALSE))*3.6)/$D67)*(1-'3 INPUT SAP DATA'!$S71))</f>
        <v/>
      </c>
      <c r="X67" s="173" t="str">
        <f>IF($B67="","",((MAX(0.3*'3 INPUT SAP DATA'!$K71,VLOOKUP('3 INPUT SAP DATA'!$I71,Data!$C$87:$D$96,2,FALSE))*3.6)/$D67)*(1-'3 INPUT SAP DATA'!$S71))</f>
        <v/>
      </c>
      <c r="Y67" s="173" t="str">
        <f>IF($B67="","",((MAX(0.3*'3 INPUT SAP DATA'!$K71,VLOOKUP('3 INPUT SAP DATA'!$I71,Data!$C$87:$D$96,2,FALSE))*3.6)/$D67)*(1-'3 INPUT SAP DATA'!$S71))</f>
        <v/>
      </c>
      <c r="Z67" s="173" t="str">
        <f>IF($B67="","",((MAX(0.3*'3 INPUT SAP DATA'!$K71,VLOOKUP('3 INPUT SAP DATA'!$I71,Data!$C$87:$D$96,2,FALSE))*3.6)/$D67)*(1-'3 INPUT SAP DATA'!$S71))</f>
        <v/>
      </c>
      <c r="AA67" s="173" t="str">
        <f>IF($B67="","",((MAX(0.3*'3 INPUT SAP DATA'!$K71,VLOOKUP('3 INPUT SAP DATA'!$I71,Data!$C$87:$D$96,2,FALSE))*3.6)/$D67)*(1-'3 INPUT SAP DATA'!$S71))</f>
        <v/>
      </c>
      <c r="AB67" s="173" t="str">
        <f>IF($B67="","",((MAX(0.3*'3 INPUT SAP DATA'!$K71,VLOOKUP('3 INPUT SAP DATA'!$I71,Data!$C$87:$D$96,2,FALSE))*3.6)/$D67)*(1-'3 INPUT SAP DATA'!$S71))</f>
        <v/>
      </c>
      <c r="AC67" s="173" t="str">
        <f>IF($B67="","",((MAX(0.3*'3 INPUT SAP DATA'!$K71,VLOOKUP('3 INPUT SAP DATA'!$I71,Data!$C$87:$D$96,2,FALSE))*3.6)/$D67)*(1-'3 INPUT SAP DATA'!$S71))</f>
        <v/>
      </c>
      <c r="AD67" s="173" t="str">
        <f>IF($B67="","",((MAX(0.3*'3 INPUT SAP DATA'!$K71,VLOOKUP('3 INPUT SAP DATA'!$I71,Data!$C$87:$D$96,2,FALSE))*3.6)/$D67)*(1-'3 INPUT SAP DATA'!$S71))</f>
        <v/>
      </c>
      <c r="AE67" s="173" t="str">
        <f>IF($B67="","",((MAX(0.3*'3 INPUT SAP DATA'!$K71,VLOOKUP('3 INPUT SAP DATA'!$I71,Data!$C$87:$D$96,2,FALSE))*3.6)/$D67)*(1-'3 INPUT SAP DATA'!$S71))</f>
        <v/>
      </c>
      <c r="AF67" s="171" t="str">
        <f t="shared" si="14"/>
        <v/>
      </c>
      <c r="AG67" s="171" t="str">
        <f t="shared" si="15"/>
        <v/>
      </c>
      <c r="AH67" s="171" t="str">
        <f t="shared" si="16"/>
        <v/>
      </c>
      <c r="AI67" s="171" t="str">
        <f t="shared" si="17"/>
        <v/>
      </c>
      <c r="AJ67" s="171" t="str">
        <f t="shared" si="18"/>
        <v/>
      </c>
      <c r="AK67" s="171" t="str">
        <f t="shared" si="19"/>
        <v/>
      </c>
      <c r="AL67" s="171" t="str">
        <f t="shared" si="20"/>
        <v/>
      </c>
      <c r="AM67" s="171" t="str">
        <f t="shared" si="21"/>
        <v/>
      </c>
      <c r="AN67" s="171" t="str">
        <f t="shared" si="22"/>
        <v/>
      </c>
      <c r="AO67" s="171" t="str">
        <f t="shared" si="23"/>
        <v/>
      </c>
      <c r="AP67" s="171" t="str">
        <f t="shared" si="24"/>
        <v/>
      </c>
      <c r="AQ67" s="171" t="str">
        <f t="shared" si="25"/>
        <v/>
      </c>
      <c r="AR67" s="24" t="str">
        <f t="shared" si="26"/>
        <v/>
      </c>
      <c r="AS67" s="24" t="str">
        <f t="shared" si="27"/>
        <v/>
      </c>
      <c r="AT67" s="24" t="str">
        <f t="shared" si="28"/>
        <v/>
      </c>
      <c r="AU67" s="24" t="str">
        <f t="shared" si="29"/>
        <v/>
      </c>
      <c r="AV67" s="24" t="str">
        <f t="shared" si="30"/>
        <v/>
      </c>
      <c r="AW67" s="24" t="str">
        <f t="shared" si="31"/>
        <v/>
      </c>
      <c r="AX67" s="24" t="str">
        <f t="shared" si="32"/>
        <v/>
      </c>
      <c r="AY67" s="24" t="str">
        <f t="shared" si="33"/>
        <v/>
      </c>
      <c r="AZ67" s="24" t="str">
        <f t="shared" si="34"/>
        <v/>
      </c>
      <c r="BA67" s="24" t="str">
        <f t="shared" si="35"/>
        <v/>
      </c>
      <c r="BB67" s="24" t="str">
        <f t="shared" si="36"/>
        <v/>
      </c>
      <c r="BC67" s="24" t="str">
        <f t="shared" si="37"/>
        <v/>
      </c>
    </row>
    <row r="68" spans="2:55" s="3" customFormat="1" ht="19.899999999999999" customHeight="1">
      <c r="B68" s="16" t="str">
        <f>IF('3 INPUT SAP DATA'!H72="","",'3 INPUT SAP DATA'!H72)</f>
        <v/>
      </c>
      <c r="C68" s="172" t="str">
        <f>IF($B68="","",'3 INPUT SAP DATA'!O72*('3 INPUT SAP DATA'!P72+'3 INPUT SAP DATA'!Q72))</f>
        <v/>
      </c>
      <c r="D68" s="172" t="str">
        <f>IF($B68="","",'3 INPUT SAP DATA'!K72*(1-Data!$B$156)*2.5)</f>
        <v/>
      </c>
      <c r="E68" s="24" t="str">
        <f>IF($B68="","",('3 INPUT SAP DATA'!L72-(('3 INPUT SAP DATA'!J72-1)*('3 INPUT SAP DATA'!K72/'3 INPUT SAP DATA'!J72)*Data!$B$157))*(1-Data!$B$156))</f>
        <v/>
      </c>
      <c r="F68" s="171" t="str">
        <f t="shared" si="13"/>
        <v/>
      </c>
      <c r="G68" s="171" t="str">
        <f>IF($B68="","",E68/D68*F68*HLOOKUP('3 INPUT SAP DATA'!M72,Data!$C$82:$E$83,2,FALSE)/(1+15/HLOOKUP('3 INPUT SAP DATA'!M72,Data!$C$82:$E$83,2,FALSE)*(0/F68)^2))</f>
        <v/>
      </c>
      <c r="H68" s="173" t="str">
        <f>IF($B68="", "", (INDEX(SAP10TableU2, MATCH('3 INPUT SAP DATA'!$C$6, Data!$C$51:$C$72, 0), MATCH(H$8, Data!$D$50:$O$50, 0)) / VLOOKUP('3 INPUT SAP DATA'!$C$6, Data!$C$50:$P$72, 13, FALSE)) * $G68)</f>
        <v/>
      </c>
      <c r="I68" s="173" t="str">
        <f>IF($B68="", "", (INDEX(SAP10TableU2, MATCH('3 INPUT SAP DATA'!$C$6, Data!$C$51:$C$72, 0), MATCH(I$8, Data!$D$50:$O$50, 0)) / VLOOKUP('3 INPUT SAP DATA'!$C$6, Data!$C$50:$P$72, 13, FALSE)) * $G68)</f>
        <v/>
      </c>
      <c r="J68" s="173" t="str">
        <f>IF($B68="", "", (INDEX(SAP10TableU2, MATCH('3 INPUT SAP DATA'!$C$6, Data!$C$51:$C$72, 0), MATCH(J$8, Data!$D$50:$O$50, 0)) / VLOOKUP('3 INPUT SAP DATA'!$C$6, Data!$C$50:$P$72, 13, FALSE)) * $G68)</f>
        <v/>
      </c>
      <c r="K68" s="173" t="str">
        <f>IF($B68="", "", (INDEX(SAP10TableU2, MATCH('3 INPUT SAP DATA'!$C$6, Data!$C$51:$C$72, 0), MATCH(K$8, Data!$D$50:$O$50, 0)) / VLOOKUP('3 INPUT SAP DATA'!$C$6, Data!$C$50:$P$72, 13, FALSE)) * $G68)</f>
        <v/>
      </c>
      <c r="L68" s="173" t="str">
        <f>IF($B68="", "", (INDEX(SAP10TableU2, MATCH('3 INPUT SAP DATA'!$C$6, Data!$C$51:$C$72, 0), MATCH(L$8, Data!$D$50:$O$50, 0)) / VLOOKUP('3 INPUT SAP DATA'!$C$6, Data!$C$50:$P$72, 13, FALSE)) * $G68)</f>
        <v/>
      </c>
      <c r="M68" s="173" t="str">
        <f>IF($B68="", "", (INDEX(SAP10TableU2, MATCH('3 INPUT SAP DATA'!$C$6, Data!$C$51:$C$72, 0), MATCH(M$8, Data!$D$50:$O$50, 0)) / VLOOKUP('3 INPUT SAP DATA'!$C$6, Data!$C$50:$P$72, 13, FALSE)) * $G68)</f>
        <v/>
      </c>
      <c r="N68" s="173" t="str">
        <f>IF($B68="", "", (INDEX(SAP10TableU2, MATCH('3 INPUT SAP DATA'!$C$6, Data!$C$51:$C$72, 0), MATCH(N$8, Data!$D$50:$O$50, 0)) / VLOOKUP('3 INPUT SAP DATA'!$C$6, Data!$C$50:$P$72, 13, FALSE)) * $G68)</f>
        <v/>
      </c>
      <c r="O68" s="173" t="str">
        <f>IF($B68="", "", (INDEX(SAP10TableU2, MATCH('3 INPUT SAP DATA'!$C$6, Data!$C$51:$C$72, 0), MATCH(O$8, Data!$D$50:$O$50, 0)) / VLOOKUP('3 INPUT SAP DATA'!$C$6, Data!$C$50:$P$72, 13, FALSE)) * $G68)</f>
        <v/>
      </c>
      <c r="P68" s="173" t="str">
        <f>IF($B68="", "", (INDEX(SAP10TableU2, MATCH('3 INPUT SAP DATA'!$C$6, Data!$C$51:$C$72, 0), MATCH(P$8, Data!$D$50:$O$50, 0)) / VLOOKUP('3 INPUT SAP DATA'!$C$6, Data!$C$50:$P$72, 13, FALSE)) * $G68)</f>
        <v/>
      </c>
      <c r="Q68" s="173" t="str">
        <f>IF($B68="", "", (INDEX(SAP10TableU2, MATCH('3 INPUT SAP DATA'!$C$6, Data!$C$51:$C$72, 0), MATCH(Q$8, Data!$D$50:$O$50, 0)) / VLOOKUP('3 INPUT SAP DATA'!$C$6, Data!$C$50:$P$72, 13, FALSE)) * $G68)</f>
        <v/>
      </c>
      <c r="R68" s="173" t="str">
        <f>IF($B68="", "", (INDEX(SAP10TableU2, MATCH('3 INPUT SAP DATA'!$C$6, Data!$C$51:$C$72, 0), MATCH(R$8, Data!$D$50:$O$50, 0)) / VLOOKUP('3 INPUT SAP DATA'!$C$6, Data!$C$50:$P$72, 13, FALSE)) * $G68)</f>
        <v/>
      </c>
      <c r="S68" s="173" t="str">
        <f>IF($B68="", "", (INDEX(SAP10TableU2, MATCH('3 INPUT SAP DATA'!$C$6, Data!$C$51:$C$72, 0), MATCH(S$8, Data!$D$50:$O$50, 0)) / VLOOKUP('3 INPUT SAP DATA'!$C$6, Data!$C$50:$P$72, 13, FALSE)) * $G68)</f>
        <v/>
      </c>
      <c r="T68" s="173" t="str">
        <f>IF($B68="","",((MAX(0.3*'3 INPUT SAP DATA'!$K72,VLOOKUP('3 INPUT SAP DATA'!$I72,Data!$C$87:$D$96,2,FALSE))*3.6)/$D68)*(1-'3 INPUT SAP DATA'!$S72))</f>
        <v/>
      </c>
      <c r="U68" s="173" t="str">
        <f>IF($B68="","",((MAX(0.3*'3 INPUT SAP DATA'!$K72,VLOOKUP('3 INPUT SAP DATA'!$I72,Data!$C$87:$D$96,2,FALSE))*3.6)/$D68)*(1-'3 INPUT SAP DATA'!$S72))</f>
        <v/>
      </c>
      <c r="V68" s="173" t="str">
        <f>IF($B68="","",((MAX(0.3*'3 INPUT SAP DATA'!$K72,VLOOKUP('3 INPUT SAP DATA'!$I72,Data!$C$87:$D$96,2,FALSE))*3.6)/$D68)*(1-'3 INPUT SAP DATA'!$S72))</f>
        <v/>
      </c>
      <c r="W68" s="173" t="str">
        <f>IF($B68="","",((MAX(0.3*'3 INPUT SAP DATA'!$K72,VLOOKUP('3 INPUT SAP DATA'!$I72,Data!$C$87:$D$96,2,FALSE))*3.6)/$D68)*(1-'3 INPUT SAP DATA'!$S72))</f>
        <v/>
      </c>
      <c r="X68" s="173" t="str">
        <f>IF($B68="","",((MAX(0.3*'3 INPUT SAP DATA'!$K72,VLOOKUP('3 INPUT SAP DATA'!$I72,Data!$C$87:$D$96,2,FALSE))*3.6)/$D68)*(1-'3 INPUT SAP DATA'!$S72))</f>
        <v/>
      </c>
      <c r="Y68" s="173" t="str">
        <f>IF($B68="","",((MAX(0.3*'3 INPUT SAP DATA'!$K72,VLOOKUP('3 INPUT SAP DATA'!$I72,Data!$C$87:$D$96,2,FALSE))*3.6)/$D68)*(1-'3 INPUT SAP DATA'!$S72))</f>
        <v/>
      </c>
      <c r="Z68" s="173" t="str">
        <f>IF($B68="","",((MAX(0.3*'3 INPUT SAP DATA'!$K72,VLOOKUP('3 INPUT SAP DATA'!$I72,Data!$C$87:$D$96,2,FALSE))*3.6)/$D68)*(1-'3 INPUT SAP DATA'!$S72))</f>
        <v/>
      </c>
      <c r="AA68" s="173" t="str">
        <f>IF($B68="","",((MAX(0.3*'3 INPUT SAP DATA'!$K72,VLOOKUP('3 INPUT SAP DATA'!$I72,Data!$C$87:$D$96,2,FALSE))*3.6)/$D68)*(1-'3 INPUT SAP DATA'!$S72))</f>
        <v/>
      </c>
      <c r="AB68" s="173" t="str">
        <f>IF($B68="","",((MAX(0.3*'3 INPUT SAP DATA'!$K72,VLOOKUP('3 INPUT SAP DATA'!$I72,Data!$C$87:$D$96,2,FALSE))*3.6)/$D68)*(1-'3 INPUT SAP DATA'!$S72))</f>
        <v/>
      </c>
      <c r="AC68" s="173" t="str">
        <f>IF($B68="","",((MAX(0.3*'3 INPUT SAP DATA'!$K72,VLOOKUP('3 INPUT SAP DATA'!$I72,Data!$C$87:$D$96,2,FALSE))*3.6)/$D68)*(1-'3 INPUT SAP DATA'!$S72))</f>
        <v/>
      </c>
      <c r="AD68" s="173" t="str">
        <f>IF($B68="","",((MAX(0.3*'3 INPUT SAP DATA'!$K72,VLOOKUP('3 INPUT SAP DATA'!$I72,Data!$C$87:$D$96,2,FALSE))*3.6)/$D68)*(1-'3 INPUT SAP DATA'!$S72))</f>
        <v/>
      </c>
      <c r="AE68" s="173" t="str">
        <f>IF($B68="","",((MAX(0.3*'3 INPUT SAP DATA'!$K72,VLOOKUP('3 INPUT SAP DATA'!$I72,Data!$C$87:$D$96,2,FALSE))*3.6)/$D68)*(1-'3 INPUT SAP DATA'!$S72))</f>
        <v/>
      </c>
      <c r="AF68" s="171" t="str">
        <f t="shared" si="14"/>
        <v/>
      </c>
      <c r="AG68" s="171" t="str">
        <f t="shared" si="15"/>
        <v/>
      </c>
      <c r="AH68" s="171" t="str">
        <f t="shared" si="16"/>
        <v/>
      </c>
      <c r="AI68" s="171" t="str">
        <f t="shared" si="17"/>
        <v/>
      </c>
      <c r="AJ68" s="171" t="str">
        <f t="shared" si="18"/>
        <v/>
      </c>
      <c r="AK68" s="171" t="str">
        <f t="shared" si="19"/>
        <v/>
      </c>
      <c r="AL68" s="171" t="str">
        <f t="shared" si="20"/>
        <v/>
      </c>
      <c r="AM68" s="171" t="str">
        <f t="shared" si="21"/>
        <v/>
      </c>
      <c r="AN68" s="171" t="str">
        <f t="shared" si="22"/>
        <v/>
      </c>
      <c r="AO68" s="171" t="str">
        <f t="shared" si="23"/>
        <v/>
      </c>
      <c r="AP68" s="171" t="str">
        <f t="shared" si="24"/>
        <v/>
      </c>
      <c r="AQ68" s="171" t="str">
        <f t="shared" si="25"/>
        <v/>
      </c>
      <c r="AR68" s="24" t="str">
        <f t="shared" si="26"/>
        <v/>
      </c>
      <c r="AS68" s="24" t="str">
        <f t="shared" si="27"/>
        <v/>
      </c>
      <c r="AT68" s="24" t="str">
        <f t="shared" si="28"/>
        <v/>
      </c>
      <c r="AU68" s="24" t="str">
        <f t="shared" si="29"/>
        <v/>
      </c>
      <c r="AV68" s="24" t="str">
        <f t="shared" si="30"/>
        <v/>
      </c>
      <c r="AW68" s="24" t="str">
        <f t="shared" si="31"/>
        <v/>
      </c>
      <c r="AX68" s="24" t="str">
        <f t="shared" si="32"/>
        <v/>
      </c>
      <c r="AY68" s="24" t="str">
        <f t="shared" si="33"/>
        <v/>
      </c>
      <c r="AZ68" s="24" t="str">
        <f t="shared" si="34"/>
        <v/>
      </c>
      <c r="BA68" s="24" t="str">
        <f t="shared" si="35"/>
        <v/>
      </c>
      <c r="BB68" s="24" t="str">
        <f t="shared" si="36"/>
        <v/>
      </c>
      <c r="BC68" s="24" t="str">
        <f t="shared" si="37"/>
        <v/>
      </c>
    </row>
    <row r="69" spans="2:55" s="3" customFormat="1" ht="19.899999999999999" customHeight="1">
      <c r="B69" s="16" t="str">
        <f>IF('3 INPUT SAP DATA'!H73="","",'3 INPUT SAP DATA'!H73)</f>
        <v/>
      </c>
      <c r="C69" s="172" t="str">
        <f>IF($B69="","",'3 INPUT SAP DATA'!O73*('3 INPUT SAP DATA'!P73+'3 INPUT SAP DATA'!Q73))</f>
        <v/>
      </c>
      <c r="D69" s="172" t="str">
        <f>IF($B69="","",'3 INPUT SAP DATA'!K73*(1-Data!$B$156)*2.5)</f>
        <v/>
      </c>
      <c r="E69" s="24" t="str">
        <f>IF($B69="","",('3 INPUT SAP DATA'!L73-(('3 INPUT SAP DATA'!J73-1)*('3 INPUT SAP DATA'!K73/'3 INPUT SAP DATA'!J73)*Data!$B$157))*(1-Data!$B$156))</f>
        <v/>
      </c>
      <c r="F69" s="171" t="str">
        <f t="shared" si="13"/>
        <v/>
      </c>
      <c r="G69" s="171" t="str">
        <f>IF($B69="","",E69/D69*F69*HLOOKUP('3 INPUT SAP DATA'!M73,Data!$C$82:$E$83,2,FALSE)/(1+15/HLOOKUP('3 INPUT SAP DATA'!M73,Data!$C$82:$E$83,2,FALSE)*(0/F69)^2))</f>
        <v/>
      </c>
      <c r="H69" s="173" t="str">
        <f>IF($B69="", "", (INDEX(SAP10TableU2, MATCH('3 INPUT SAP DATA'!$C$6, Data!$C$51:$C$72, 0), MATCH(H$8, Data!$D$50:$O$50, 0)) / VLOOKUP('3 INPUT SAP DATA'!$C$6, Data!$C$50:$P$72, 13, FALSE)) * $G69)</f>
        <v/>
      </c>
      <c r="I69" s="173" t="str">
        <f>IF($B69="", "", (INDEX(SAP10TableU2, MATCH('3 INPUT SAP DATA'!$C$6, Data!$C$51:$C$72, 0), MATCH(I$8, Data!$D$50:$O$50, 0)) / VLOOKUP('3 INPUT SAP DATA'!$C$6, Data!$C$50:$P$72, 13, FALSE)) * $G69)</f>
        <v/>
      </c>
      <c r="J69" s="173" t="str">
        <f>IF($B69="", "", (INDEX(SAP10TableU2, MATCH('3 INPUT SAP DATA'!$C$6, Data!$C$51:$C$72, 0), MATCH(J$8, Data!$D$50:$O$50, 0)) / VLOOKUP('3 INPUT SAP DATA'!$C$6, Data!$C$50:$P$72, 13, FALSE)) * $G69)</f>
        <v/>
      </c>
      <c r="K69" s="173" t="str">
        <f>IF($B69="", "", (INDEX(SAP10TableU2, MATCH('3 INPUT SAP DATA'!$C$6, Data!$C$51:$C$72, 0), MATCH(K$8, Data!$D$50:$O$50, 0)) / VLOOKUP('3 INPUT SAP DATA'!$C$6, Data!$C$50:$P$72, 13, FALSE)) * $G69)</f>
        <v/>
      </c>
      <c r="L69" s="173" t="str">
        <f>IF($B69="", "", (INDEX(SAP10TableU2, MATCH('3 INPUT SAP DATA'!$C$6, Data!$C$51:$C$72, 0), MATCH(L$8, Data!$D$50:$O$50, 0)) / VLOOKUP('3 INPUT SAP DATA'!$C$6, Data!$C$50:$P$72, 13, FALSE)) * $G69)</f>
        <v/>
      </c>
      <c r="M69" s="173" t="str">
        <f>IF($B69="", "", (INDEX(SAP10TableU2, MATCH('3 INPUT SAP DATA'!$C$6, Data!$C$51:$C$72, 0), MATCH(M$8, Data!$D$50:$O$50, 0)) / VLOOKUP('3 INPUT SAP DATA'!$C$6, Data!$C$50:$P$72, 13, FALSE)) * $G69)</f>
        <v/>
      </c>
      <c r="N69" s="173" t="str">
        <f>IF($B69="", "", (INDEX(SAP10TableU2, MATCH('3 INPUT SAP DATA'!$C$6, Data!$C$51:$C$72, 0), MATCH(N$8, Data!$D$50:$O$50, 0)) / VLOOKUP('3 INPUT SAP DATA'!$C$6, Data!$C$50:$P$72, 13, FALSE)) * $G69)</f>
        <v/>
      </c>
      <c r="O69" s="173" t="str">
        <f>IF($B69="", "", (INDEX(SAP10TableU2, MATCH('3 INPUT SAP DATA'!$C$6, Data!$C$51:$C$72, 0), MATCH(O$8, Data!$D$50:$O$50, 0)) / VLOOKUP('3 INPUT SAP DATA'!$C$6, Data!$C$50:$P$72, 13, FALSE)) * $G69)</f>
        <v/>
      </c>
      <c r="P69" s="173" t="str">
        <f>IF($B69="", "", (INDEX(SAP10TableU2, MATCH('3 INPUT SAP DATA'!$C$6, Data!$C$51:$C$72, 0), MATCH(P$8, Data!$D$50:$O$50, 0)) / VLOOKUP('3 INPUT SAP DATA'!$C$6, Data!$C$50:$P$72, 13, FALSE)) * $G69)</f>
        <v/>
      </c>
      <c r="Q69" s="173" t="str">
        <f>IF($B69="", "", (INDEX(SAP10TableU2, MATCH('3 INPUT SAP DATA'!$C$6, Data!$C$51:$C$72, 0), MATCH(Q$8, Data!$D$50:$O$50, 0)) / VLOOKUP('3 INPUT SAP DATA'!$C$6, Data!$C$50:$P$72, 13, FALSE)) * $G69)</f>
        <v/>
      </c>
      <c r="R69" s="173" t="str">
        <f>IF($B69="", "", (INDEX(SAP10TableU2, MATCH('3 INPUT SAP DATA'!$C$6, Data!$C$51:$C$72, 0), MATCH(R$8, Data!$D$50:$O$50, 0)) / VLOOKUP('3 INPUT SAP DATA'!$C$6, Data!$C$50:$P$72, 13, FALSE)) * $G69)</f>
        <v/>
      </c>
      <c r="S69" s="173" t="str">
        <f>IF($B69="", "", (INDEX(SAP10TableU2, MATCH('3 INPUT SAP DATA'!$C$6, Data!$C$51:$C$72, 0), MATCH(S$8, Data!$D$50:$O$50, 0)) / VLOOKUP('3 INPUT SAP DATA'!$C$6, Data!$C$50:$P$72, 13, FALSE)) * $G69)</f>
        <v/>
      </c>
      <c r="T69" s="173" t="str">
        <f>IF($B69="","",((MAX(0.3*'3 INPUT SAP DATA'!$K73,VLOOKUP('3 INPUT SAP DATA'!$I73,Data!$C$87:$D$96,2,FALSE))*3.6)/$D69)*(1-'3 INPUT SAP DATA'!$S73))</f>
        <v/>
      </c>
      <c r="U69" s="173" t="str">
        <f>IF($B69="","",((MAX(0.3*'3 INPUT SAP DATA'!$K73,VLOOKUP('3 INPUT SAP DATA'!$I73,Data!$C$87:$D$96,2,FALSE))*3.6)/$D69)*(1-'3 INPUT SAP DATA'!$S73))</f>
        <v/>
      </c>
      <c r="V69" s="173" t="str">
        <f>IF($B69="","",((MAX(0.3*'3 INPUT SAP DATA'!$K73,VLOOKUP('3 INPUT SAP DATA'!$I73,Data!$C$87:$D$96,2,FALSE))*3.6)/$D69)*(1-'3 INPUT SAP DATA'!$S73))</f>
        <v/>
      </c>
      <c r="W69" s="173" t="str">
        <f>IF($B69="","",((MAX(0.3*'3 INPUT SAP DATA'!$K73,VLOOKUP('3 INPUT SAP DATA'!$I73,Data!$C$87:$D$96,2,FALSE))*3.6)/$D69)*(1-'3 INPUT SAP DATA'!$S73))</f>
        <v/>
      </c>
      <c r="X69" s="173" t="str">
        <f>IF($B69="","",((MAX(0.3*'3 INPUT SAP DATA'!$K73,VLOOKUP('3 INPUT SAP DATA'!$I73,Data!$C$87:$D$96,2,FALSE))*3.6)/$D69)*(1-'3 INPUT SAP DATA'!$S73))</f>
        <v/>
      </c>
      <c r="Y69" s="173" t="str">
        <f>IF($B69="","",((MAX(0.3*'3 INPUT SAP DATA'!$K73,VLOOKUP('3 INPUT SAP DATA'!$I73,Data!$C$87:$D$96,2,FALSE))*3.6)/$D69)*(1-'3 INPUT SAP DATA'!$S73))</f>
        <v/>
      </c>
      <c r="Z69" s="173" t="str">
        <f>IF($B69="","",((MAX(0.3*'3 INPUT SAP DATA'!$K73,VLOOKUP('3 INPUT SAP DATA'!$I73,Data!$C$87:$D$96,2,FALSE))*3.6)/$D69)*(1-'3 INPUT SAP DATA'!$S73))</f>
        <v/>
      </c>
      <c r="AA69" s="173" t="str">
        <f>IF($B69="","",((MAX(0.3*'3 INPUT SAP DATA'!$K73,VLOOKUP('3 INPUT SAP DATA'!$I73,Data!$C$87:$D$96,2,FALSE))*3.6)/$D69)*(1-'3 INPUT SAP DATA'!$S73))</f>
        <v/>
      </c>
      <c r="AB69" s="173" t="str">
        <f>IF($B69="","",((MAX(0.3*'3 INPUT SAP DATA'!$K73,VLOOKUP('3 INPUT SAP DATA'!$I73,Data!$C$87:$D$96,2,FALSE))*3.6)/$D69)*(1-'3 INPUT SAP DATA'!$S73))</f>
        <v/>
      </c>
      <c r="AC69" s="173" t="str">
        <f>IF($B69="","",((MAX(0.3*'3 INPUT SAP DATA'!$K73,VLOOKUP('3 INPUT SAP DATA'!$I73,Data!$C$87:$D$96,2,FALSE))*3.6)/$D69)*(1-'3 INPUT SAP DATA'!$S73))</f>
        <v/>
      </c>
      <c r="AD69" s="173" t="str">
        <f>IF($B69="","",((MAX(0.3*'3 INPUT SAP DATA'!$K73,VLOOKUP('3 INPUT SAP DATA'!$I73,Data!$C$87:$D$96,2,FALSE))*3.6)/$D69)*(1-'3 INPUT SAP DATA'!$S73))</f>
        <v/>
      </c>
      <c r="AE69" s="173" t="str">
        <f>IF($B69="","",((MAX(0.3*'3 INPUT SAP DATA'!$K73,VLOOKUP('3 INPUT SAP DATA'!$I73,Data!$C$87:$D$96,2,FALSE))*3.6)/$D69)*(1-'3 INPUT SAP DATA'!$S73))</f>
        <v/>
      </c>
      <c r="AF69" s="171" t="str">
        <f t="shared" si="14"/>
        <v/>
      </c>
      <c r="AG69" s="171" t="str">
        <f t="shared" si="15"/>
        <v/>
      </c>
      <c r="AH69" s="171" t="str">
        <f t="shared" si="16"/>
        <v/>
      </c>
      <c r="AI69" s="171" t="str">
        <f t="shared" si="17"/>
        <v/>
      </c>
      <c r="AJ69" s="171" t="str">
        <f t="shared" si="18"/>
        <v/>
      </c>
      <c r="AK69" s="171" t="str">
        <f t="shared" si="19"/>
        <v/>
      </c>
      <c r="AL69" s="171" t="str">
        <f t="shared" si="20"/>
        <v/>
      </c>
      <c r="AM69" s="171" t="str">
        <f t="shared" si="21"/>
        <v/>
      </c>
      <c r="AN69" s="171" t="str">
        <f t="shared" si="22"/>
        <v/>
      </c>
      <c r="AO69" s="171" t="str">
        <f t="shared" si="23"/>
        <v/>
      </c>
      <c r="AP69" s="171" t="str">
        <f t="shared" si="24"/>
        <v/>
      </c>
      <c r="AQ69" s="171" t="str">
        <f t="shared" si="25"/>
        <v/>
      </c>
      <c r="AR69" s="24" t="str">
        <f t="shared" si="26"/>
        <v/>
      </c>
      <c r="AS69" s="24" t="str">
        <f t="shared" si="27"/>
        <v/>
      </c>
      <c r="AT69" s="24" t="str">
        <f t="shared" si="28"/>
        <v/>
      </c>
      <c r="AU69" s="24" t="str">
        <f t="shared" si="29"/>
        <v/>
      </c>
      <c r="AV69" s="24" t="str">
        <f t="shared" si="30"/>
        <v/>
      </c>
      <c r="AW69" s="24" t="str">
        <f t="shared" si="31"/>
        <v/>
      </c>
      <c r="AX69" s="24" t="str">
        <f t="shared" si="32"/>
        <v/>
      </c>
      <c r="AY69" s="24" t="str">
        <f t="shared" si="33"/>
        <v/>
      </c>
      <c r="AZ69" s="24" t="str">
        <f t="shared" si="34"/>
        <v/>
      </c>
      <c r="BA69" s="24" t="str">
        <f t="shared" si="35"/>
        <v/>
      </c>
      <c r="BB69" s="24" t="str">
        <f t="shared" si="36"/>
        <v/>
      </c>
      <c r="BC69" s="24" t="str">
        <f t="shared" si="37"/>
        <v/>
      </c>
    </row>
    <row r="70" spans="2:55" s="3" customFormat="1" ht="19.899999999999999" customHeight="1">
      <c r="B70" s="16" t="str">
        <f>IF('3 INPUT SAP DATA'!H74="","",'3 INPUT SAP DATA'!H74)</f>
        <v/>
      </c>
      <c r="C70" s="172" t="str">
        <f>IF($B70="","",'3 INPUT SAP DATA'!O74*('3 INPUT SAP DATA'!P74+'3 INPUT SAP DATA'!Q74))</f>
        <v/>
      </c>
      <c r="D70" s="172" t="str">
        <f>IF($B70="","",'3 INPUT SAP DATA'!K74*(1-Data!$B$156)*2.5)</f>
        <v/>
      </c>
      <c r="E70" s="24" t="str">
        <f>IF($B70="","",('3 INPUT SAP DATA'!L74-(('3 INPUT SAP DATA'!J74-1)*('3 INPUT SAP DATA'!K74/'3 INPUT SAP DATA'!J74)*Data!$B$157))*(1-Data!$B$156))</f>
        <v/>
      </c>
      <c r="F70" s="171" t="str">
        <f t="shared" si="13"/>
        <v/>
      </c>
      <c r="G70" s="171" t="str">
        <f>IF($B70="","",E70/D70*F70*HLOOKUP('3 INPUT SAP DATA'!M74,Data!$C$82:$E$83,2,FALSE)/(1+15/HLOOKUP('3 INPUT SAP DATA'!M74,Data!$C$82:$E$83,2,FALSE)*(0/F70)^2))</f>
        <v/>
      </c>
      <c r="H70" s="173" t="str">
        <f>IF($B70="", "", (INDEX(SAP10TableU2, MATCH('3 INPUT SAP DATA'!$C$6, Data!$C$51:$C$72, 0), MATCH(H$8, Data!$D$50:$O$50, 0)) / VLOOKUP('3 INPUT SAP DATA'!$C$6, Data!$C$50:$P$72, 13, FALSE)) * $G70)</f>
        <v/>
      </c>
      <c r="I70" s="173" t="str">
        <f>IF($B70="", "", (INDEX(SAP10TableU2, MATCH('3 INPUT SAP DATA'!$C$6, Data!$C$51:$C$72, 0), MATCH(I$8, Data!$D$50:$O$50, 0)) / VLOOKUP('3 INPUT SAP DATA'!$C$6, Data!$C$50:$P$72, 13, FALSE)) * $G70)</f>
        <v/>
      </c>
      <c r="J70" s="173" t="str">
        <f>IF($B70="", "", (INDEX(SAP10TableU2, MATCH('3 INPUT SAP DATA'!$C$6, Data!$C$51:$C$72, 0), MATCH(J$8, Data!$D$50:$O$50, 0)) / VLOOKUP('3 INPUT SAP DATA'!$C$6, Data!$C$50:$P$72, 13, FALSE)) * $G70)</f>
        <v/>
      </c>
      <c r="K70" s="173" t="str">
        <f>IF($B70="", "", (INDEX(SAP10TableU2, MATCH('3 INPUT SAP DATA'!$C$6, Data!$C$51:$C$72, 0), MATCH(K$8, Data!$D$50:$O$50, 0)) / VLOOKUP('3 INPUT SAP DATA'!$C$6, Data!$C$50:$P$72, 13, FALSE)) * $G70)</f>
        <v/>
      </c>
      <c r="L70" s="173" t="str">
        <f>IF($B70="", "", (INDEX(SAP10TableU2, MATCH('3 INPUT SAP DATA'!$C$6, Data!$C$51:$C$72, 0), MATCH(L$8, Data!$D$50:$O$50, 0)) / VLOOKUP('3 INPUT SAP DATA'!$C$6, Data!$C$50:$P$72, 13, FALSE)) * $G70)</f>
        <v/>
      </c>
      <c r="M70" s="173" t="str">
        <f>IF($B70="", "", (INDEX(SAP10TableU2, MATCH('3 INPUT SAP DATA'!$C$6, Data!$C$51:$C$72, 0), MATCH(M$8, Data!$D$50:$O$50, 0)) / VLOOKUP('3 INPUT SAP DATA'!$C$6, Data!$C$50:$P$72, 13, FALSE)) * $G70)</f>
        <v/>
      </c>
      <c r="N70" s="173" t="str">
        <f>IF($B70="", "", (INDEX(SAP10TableU2, MATCH('3 INPUT SAP DATA'!$C$6, Data!$C$51:$C$72, 0), MATCH(N$8, Data!$D$50:$O$50, 0)) / VLOOKUP('3 INPUT SAP DATA'!$C$6, Data!$C$50:$P$72, 13, FALSE)) * $G70)</f>
        <v/>
      </c>
      <c r="O70" s="173" t="str">
        <f>IF($B70="", "", (INDEX(SAP10TableU2, MATCH('3 INPUT SAP DATA'!$C$6, Data!$C$51:$C$72, 0), MATCH(O$8, Data!$D$50:$O$50, 0)) / VLOOKUP('3 INPUT SAP DATA'!$C$6, Data!$C$50:$P$72, 13, FALSE)) * $G70)</f>
        <v/>
      </c>
      <c r="P70" s="173" t="str">
        <f>IF($B70="", "", (INDEX(SAP10TableU2, MATCH('3 INPUT SAP DATA'!$C$6, Data!$C$51:$C$72, 0), MATCH(P$8, Data!$D$50:$O$50, 0)) / VLOOKUP('3 INPUT SAP DATA'!$C$6, Data!$C$50:$P$72, 13, FALSE)) * $G70)</f>
        <v/>
      </c>
      <c r="Q70" s="173" t="str">
        <f>IF($B70="", "", (INDEX(SAP10TableU2, MATCH('3 INPUT SAP DATA'!$C$6, Data!$C$51:$C$72, 0), MATCH(Q$8, Data!$D$50:$O$50, 0)) / VLOOKUP('3 INPUT SAP DATA'!$C$6, Data!$C$50:$P$72, 13, FALSE)) * $G70)</f>
        <v/>
      </c>
      <c r="R70" s="173" t="str">
        <f>IF($B70="", "", (INDEX(SAP10TableU2, MATCH('3 INPUT SAP DATA'!$C$6, Data!$C$51:$C$72, 0), MATCH(R$8, Data!$D$50:$O$50, 0)) / VLOOKUP('3 INPUT SAP DATA'!$C$6, Data!$C$50:$P$72, 13, FALSE)) * $G70)</f>
        <v/>
      </c>
      <c r="S70" s="173" t="str">
        <f>IF($B70="", "", (INDEX(SAP10TableU2, MATCH('3 INPUT SAP DATA'!$C$6, Data!$C$51:$C$72, 0), MATCH(S$8, Data!$D$50:$O$50, 0)) / VLOOKUP('3 INPUT SAP DATA'!$C$6, Data!$C$50:$P$72, 13, FALSE)) * $G70)</f>
        <v/>
      </c>
      <c r="T70" s="173" t="str">
        <f>IF($B70="","",((MAX(0.3*'3 INPUT SAP DATA'!$K74,VLOOKUP('3 INPUT SAP DATA'!$I74,Data!$C$87:$D$96,2,FALSE))*3.6)/$D70)*(1-'3 INPUT SAP DATA'!$S74))</f>
        <v/>
      </c>
      <c r="U70" s="173" t="str">
        <f>IF($B70="","",((MAX(0.3*'3 INPUT SAP DATA'!$K74,VLOOKUP('3 INPUT SAP DATA'!$I74,Data!$C$87:$D$96,2,FALSE))*3.6)/$D70)*(1-'3 INPUT SAP DATA'!$S74))</f>
        <v/>
      </c>
      <c r="V70" s="173" t="str">
        <f>IF($B70="","",((MAX(0.3*'3 INPUT SAP DATA'!$K74,VLOOKUP('3 INPUT SAP DATA'!$I74,Data!$C$87:$D$96,2,FALSE))*3.6)/$D70)*(1-'3 INPUT SAP DATA'!$S74))</f>
        <v/>
      </c>
      <c r="W70" s="173" t="str">
        <f>IF($B70="","",((MAX(0.3*'3 INPUT SAP DATA'!$K74,VLOOKUP('3 INPUT SAP DATA'!$I74,Data!$C$87:$D$96,2,FALSE))*3.6)/$D70)*(1-'3 INPUT SAP DATA'!$S74))</f>
        <v/>
      </c>
      <c r="X70" s="173" t="str">
        <f>IF($B70="","",((MAX(0.3*'3 INPUT SAP DATA'!$K74,VLOOKUP('3 INPUT SAP DATA'!$I74,Data!$C$87:$D$96,2,FALSE))*3.6)/$D70)*(1-'3 INPUT SAP DATA'!$S74))</f>
        <v/>
      </c>
      <c r="Y70" s="173" t="str">
        <f>IF($B70="","",((MAX(0.3*'3 INPUT SAP DATA'!$K74,VLOOKUP('3 INPUT SAP DATA'!$I74,Data!$C$87:$D$96,2,FALSE))*3.6)/$D70)*(1-'3 INPUT SAP DATA'!$S74))</f>
        <v/>
      </c>
      <c r="Z70" s="173" t="str">
        <f>IF($B70="","",((MAX(0.3*'3 INPUT SAP DATA'!$K74,VLOOKUP('3 INPUT SAP DATA'!$I74,Data!$C$87:$D$96,2,FALSE))*3.6)/$D70)*(1-'3 INPUT SAP DATA'!$S74))</f>
        <v/>
      </c>
      <c r="AA70" s="173" t="str">
        <f>IF($B70="","",((MAX(0.3*'3 INPUT SAP DATA'!$K74,VLOOKUP('3 INPUT SAP DATA'!$I74,Data!$C$87:$D$96,2,FALSE))*3.6)/$D70)*(1-'3 INPUT SAP DATA'!$S74))</f>
        <v/>
      </c>
      <c r="AB70" s="173" t="str">
        <f>IF($B70="","",((MAX(0.3*'3 INPUT SAP DATA'!$K74,VLOOKUP('3 INPUT SAP DATA'!$I74,Data!$C$87:$D$96,2,FALSE))*3.6)/$D70)*(1-'3 INPUT SAP DATA'!$S74))</f>
        <v/>
      </c>
      <c r="AC70" s="173" t="str">
        <f>IF($B70="","",((MAX(0.3*'3 INPUT SAP DATA'!$K74,VLOOKUP('3 INPUT SAP DATA'!$I74,Data!$C$87:$D$96,2,FALSE))*3.6)/$D70)*(1-'3 INPUT SAP DATA'!$S74))</f>
        <v/>
      </c>
      <c r="AD70" s="173" t="str">
        <f>IF($B70="","",((MAX(0.3*'3 INPUT SAP DATA'!$K74,VLOOKUP('3 INPUT SAP DATA'!$I74,Data!$C$87:$D$96,2,FALSE))*3.6)/$D70)*(1-'3 INPUT SAP DATA'!$S74))</f>
        <v/>
      </c>
      <c r="AE70" s="173" t="str">
        <f>IF($B70="","",((MAX(0.3*'3 INPUT SAP DATA'!$K74,VLOOKUP('3 INPUT SAP DATA'!$I74,Data!$C$87:$D$96,2,FALSE))*3.6)/$D70)*(1-'3 INPUT SAP DATA'!$S74))</f>
        <v/>
      </c>
      <c r="AF70" s="171" t="str">
        <f t="shared" si="14"/>
        <v/>
      </c>
      <c r="AG70" s="171" t="str">
        <f t="shared" si="15"/>
        <v/>
      </c>
      <c r="AH70" s="171" t="str">
        <f t="shared" si="16"/>
        <v/>
      </c>
      <c r="AI70" s="171" t="str">
        <f t="shared" si="17"/>
        <v/>
      </c>
      <c r="AJ70" s="171" t="str">
        <f t="shared" si="18"/>
        <v/>
      </c>
      <c r="AK70" s="171" t="str">
        <f t="shared" si="19"/>
        <v/>
      </c>
      <c r="AL70" s="171" t="str">
        <f t="shared" si="20"/>
        <v/>
      </c>
      <c r="AM70" s="171" t="str">
        <f t="shared" si="21"/>
        <v/>
      </c>
      <c r="AN70" s="171" t="str">
        <f t="shared" si="22"/>
        <v/>
      </c>
      <c r="AO70" s="171" t="str">
        <f t="shared" si="23"/>
        <v/>
      </c>
      <c r="AP70" s="171" t="str">
        <f t="shared" si="24"/>
        <v/>
      </c>
      <c r="AQ70" s="171" t="str">
        <f t="shared" si="25"/>
        <v/>
      </c>
      <c r="AR70" s="24" t="str">
        <f t="shared" si="26"/>
        <v/>
      </c>
      <c r="AS70" s="24" t="str">
        <f t="shared" si="27"/>
        <v/>
      </c>
      <c r="AT70" s="24" t="str">
        <f t="shared" si="28"/>
        <v/>
      </c>
      <c r="AU70" s="24" t="str">
        <f t="shared" si="29"/>
        <v/>
      </c>
      <c r="AV70" s="24" t="str">
        <f t="shared" si="30"/>
        <v/>
      </c>
      <c r="AW70" s="24" t="str">
        <f t="shared" si="31"/>
        <v/>
      </c>
      <c r="AX70" s="24" t="str">
        <f t="shared" si="32"/>
        <v/>
      </c>
      <c r="AY70" s="24" t="str">
        <f t="shared" si="33"/>
        <v/>
      </c>
      <c r="AZ70" s="24" t="str">
        <f t="shared" si="34"/>
        <v/>
      </c>
      <c r="BA70" s="24" t="str">
        <f t="shared" si="35"/>
        <v/>
      </c>
      <c r="BB70" s="24" t="str">
        <f t="shared" si="36"/>
        <v/>
      </c>
      <c r="BC70" s="24" t="str">
        <f t="shared" si="37"/>
        <v/>
      </c>
    </row>
    <row r="71" spans="2:55" s="3" customFormat="1" ht="19.899999999999999" customHeight="1">
      <c r="B71" s="16" t="str">
        <f>IF('3 INPUT SAP DATA'!H75="","",'3 INPUT SAP DATA'!H75)</f>
        <v/>
      </c>
      <c r="C71" s="172" t="str">
        <f>IF($B71="","",'3 INPUT SAP DATA'!O75*('3 INPUT SAP DATA'!P75+'3 INPUT SAP DATA'!Q75))</f>
        <v/>
      </c>
      <c r="D71" s="172" t="str">
        <f>IF($B71="","",'3 INPUT SAP DATA'!K75*(1-Data!$B$156)*2.5)</f>
        <v/>
      </c>
      <c r="E71" s="24" t="str">
        <f>IF($B71="","",('3 INPUT SAP DATA'!L75-(('3 INPUT SAP DATA'!J75-1)*('3 INPUT SAP DATA'!K75/'3 INPUT SAP DATA'!J75)*Data!$B$157))*(1-Data!$B$156))</f>
        <v/>
      </c>
      <c r="F71" s="171" t="str">
        <f t="shared" si="13"/>
        <v/>
      </c>
      <c r="G71" s="171" t="str">
        <f>IF($B71="","",E71/D71*F71*HLOOKUP('3 INPUT SAP DATA'!M75,Data!$C$82:$E$83,2,FALSE)/(1+15/HLOOKUP('3 INPUT SAP DATA'!M75,Data!$C$82:$E$83,2,FALSE)*(0/F71)^2))</f>
        <v/>
      </c>
      <c r="H71" s="173" t="str">
        <f>IF($B71="", "", (INDEX(SAP10TableU2, MATCH('3 INPUT SAP DATA'!$C$6, Data!$C$51:$C$72, 0), MATCH(H$8, Data!$D$50:$O$50, 0)) / VLOOKUP('3 INPUT SAP DATA'!$C$6, Data!$C$50:$P$72, 13, FALSE)) * $G71)</f>
        <v/>
      </c>
      <c r="I71" s="173" t="str">
        <f>IF($B71="", "", (INDEX(SAP10TableU2, MATCH('3 INPUT SAP DATA'!$C$6, Data!$C$51:$C$72, 0), MATCH(I$8, Data!$D$50:$O$50, 0)) / VLOOKUP('3 INPUT SAP DATA'!$C$6, Data!$C$50:$P$72, 13, FALSE)) * $G71)</f>
        <v/>
      </c>
      <c r="J71" s="173" t="str">
        <f>IF($B71="", "", (INDEX(SAP10TableU2, MATCH('3 INPUT SAP DATA'!$C$6, Data!$C$51:$C$72, 0), MATCH(J$8, Data!$D$50:$O$50, 0)) / VLOOKUP('3 INPUT SAP DATA'!$C$6, Data!$C$50:$P$72, 13, FALSE)) * $G71)</f>
        <v/>
      </c>
      <c r="K71" s="173" t="str">
        <f>IF($B71="", "", (INDEX(SAP10TableU2, MATCH('3 INPUT SAP DATA'!$C$6, Data!$C$51:$C$72, 0), MATCH(K$8, Data!$D$50:$O$50, 0)) / VLOOKUP('3 INPUT SAP DATA'!$C$6, Data!$C$50:$P$72, 13, FALSE)) * $G71)</f>
        <v/>
      </c>
      <c r="L71" s="173" t="str">
        <f>IF($B71="", "", (INDEX(SAP10TableU2, MATCH('3 INPUT SAP DATA'!$C$6, Data!$C$51:$C$72, 0), MATCH(L$8, Data!$D$50:$O$50, 0)) / VLOOKUP('3 INPUT SAP DATA'!$C$6, Data!$C$50:$P$72, 13, FALSE)) * $G71)</f>
        <v/>
      </c>
      <c r="M71" s="173" t="str">
        <f>IF($B71="", "", (INDEX(SAP10TableU2, MATCH('3 INPUT SAP DATA'!$C$6, Data!$C$51:$C$72, 0), MATCH(M$8, Data!$D$50:$O$50, 0)) / VLOOKUP('3 INPUT SAP DATA'!$C$6, Data!$C$50:$P$72, 13, FALSE)) * $G71)</f>
        <v/>
      </c>
      <c r="N71" s="173" t="str">
        <f>IF($B71="", "", (INDEX(SAP10TableU2, MATCH('3 INPUT SAP DATA'!$C$6, Data!$C$51:$C$72, 0), MATCH(N$8, Data!$D$50:$O$50, 0)) / VLOOKUP('3 INPUT SAP DATA'!$C$6, Data!$C$50:$P$72, 13, FALSE)) * $G71)</f>
        <v/>
      </c>
      <c r="O71" s="173" t="str">
        <f>IF($B71="", "", (INDEX(SAP10TableU2, MATCH('3 INPUT SAP DATA'!$C$6, Data!$C$51:$C$72, 0), MATCH(O$8, Data!$D$50:$O$50, 0)) / VLOOKUP('3 INPUT SAP DATA'!$C$6, Data!$C$50:$P$72, 13, FALSE)) * $G71)</f>
        <v/>
      </c>
      <c r="P71" s="173" t="str">
        <f>IF($B71="", "", (INDEX(SAP10TableU2, MATCH('3 INPUT SAP DATA'!$C$6, Data!$C$51:$C$72, 0), MATCH(P$8, Data!$D$50:$O$50, 0)) / VLOOKUP('3 INPUT SAP DATA'!$C$6, Data!$C$50:$P$72, 13, FALSE)) * $G71)</f>
        <v/>
      </c>
      <c r="Q71" s="173" t="str">
        <f>IF($B71="", "", (INDEX(SAP10TableU2, MATCH('3 INPUT SAP DATA'!$C$6, Data!$C$51:$C$72, 0), MATCH(Q$8, Data!$D$50:$O$50, 0)) / VLOOKUP('3 INPUT SAP DATA'!$C$6, Data!$C$50:$P$72, 13, FALSE)) * $G71)</f>
        <v/>
      </c>
      <c r="R71" s="173" t="str">
        <f>IF($B71="", "", (INDEX(SAP10TableU2, MATCH('3 INPUT SAP DATA'!$C$6, Data!$C$51:$C$72, 0), MATCH(R$8, Data!$D$50:$O$50, 0)) / VLOOKUP('3 INPUT SAP DATA'!$C$6, Data!$C$50:$P$72, 13, FALSE)) * $G71)</f>
        <v/>
      </c>
      <c r="S71" s="173" t="str">
        <f>IF($B71="", "", (INDEX(SAP10TableU2, MATCH('3 INPUT SAP DATA'!$C$6, Data!$C$51:$C$72, 0), MATCH(S$8, Data!$D$50:$O$50, 0)) / VLOOKUP('3 INPUT SAP DATA'!$C$6, Data!$C$50:$P$72, 13, FALSE)) * $G71)</f>
        <v/>
      </c>
      <c r="T71" s="173" t="str">
        <f>IF($B71="","",((MAX(0.3*'3 INPUT SAP DATA'!$K75,VLOOKUP('3 INPUT SAP DATA'!$I75,Data!$C$87:$D$96,2,FALSE))*3.6)/$D71)*(1-'3 INPUT SAP DATA'!$S75))</f>
        <v/>
      </c>
      <c r="U71" s="173" t="str">
        <f>IF($B71="","",((MAX(0.3*'3 INPUT SAP DATA'!$K75,VLOOKUP('3 INPUT SAP DATA'!$I75,Data!$C$87:$D$96,2,FALSE))*3.6)/$D71)*(1-'3 INPUT SAP DATA'!$S75))</f>
        <v/>
      </c>
      <c r="V71" s="173" t="str">
        <f>IF($B71="","",((MAX(0.3*'3 INPUT SAP DATA'!$K75,VLOOKUP('3 INPUT SAP DATA'!$I75,Data!$C$87:$D$96,2,FALSE))*3.6)/$D71)*(1-'3 INPUT SAP DATA'!$S75))</f>
        <v/>
      </c>
      <c r="W71" s="173" t="str">
        <f>IF($B71="","",((MAX(0.3*'3 INPUT SAP DATA'!$K75,VLOOKUP('3 INPUT SAP DATA'!$I75,Data!$C$87:$D$96,2,FALSE))*3.6)/$D71)*(1-'3 INPUT SAP DATA'!$S75))</f>
        <v/>
      </c>
      <c r="X71" s="173" t="str">
        <f>IF($B71="","",((MAX(0.3*'3 INPUT SAP DATA'!$K75,VLOOKUP('3 INPUT SAP DATA'!$I75,Data!$C$87:$D$96,2,FALSE))*3.6)/$D71)*(1-'3 INPUT SAP DATA'!$S75))</f>
        <v/>
      </c>
      <c r="Y71" s="173" t="str">
        <f>IF($B71="","",((MAX(0.3*'3 INPUT SAP DATA'!$K75,VLOOKUP('3 INPUT SAP DATA'!$I75,Data!$C$87:$D$96,2,FALSE))*3.6)/$D71)*(1-'3 INPUT SAP DATA'!$S75))</f>
        <v/>
      </c>
      <c r="Z71" s="173" t="str">
        <f>IF($B71="","",((MAX(0.3*'3 INPUT SAP DATA'!$K75,VLOOKUP('3 INPUT SAP DATA'!$I75,Data!$C$87:$D$96,2,FALSE))*3.6)/$D71)*(1-'3 INPUT SAP DATA'!$S75))</f>
        <v/>
      </c>
      <c r="AA71" s="173" t="str">
        <f>IF($B71="","",((MAX(0.3*'3 INPUT SAP DATA'!$K75,VLOOKUP('3 INPUT SAP DATA'!$I75,Data!$C$87:$D$96,2,FALSE))*3.6)/$D71)*(1-'3 INPUT SAP DATA'!$S75))</f>
        <v/>
      </c>
      <c r="AB71" s="173" t="str">
        <f>IF($B71="","",((MAX(0.3*'3 INPUT SAP DATA'!$K75,VLOOKUP('3 INPUT SAP DATA'!$I75,Data!$C$87:$D$96,2,FALSE))*3.6)/$D71)*(1-'3 INPUT SAP DATA'!$S75))</f>
        <v/>
      </c>
      <c r="AC71" s="173" t="str">
        <f>IF($B71="","",((MAX(0.3*'3 INPUT SAP DATA'!$K75,VLOOKUP('3 INPUT SAP DATA'!$I75,Data!$C$87:$D$96,2,FALSE))*3.6)/$D71)*(1-'3 INPUT SAP DATA'!$S75))</f>
        <v/>
      </c>
      <c r="AD71" s="173" t="str">
        <f>IF($B71="","",((MAX(0.3*'3 INPUT SAP DATA'!$K75,VLOOKUP('3 INPUT SAP DATA'!$I75,Data!$C$87:$D$96,2,FALSE))*3.6)/$D71)*(1-'3 INPUT SAP DATA'!$S75))</f>
        <v/>
      </c>
      <c r="AE71" s="173" t="str">
        <f>IF($B71="","",((MAX(0.3*'3 INPUT SAP DATA'!$K75,VLOOKUP('3 INPUT SAP DATA'!$I75,Data!$C$87:$D$96,2,FALSE))*3.6)/$D71)*(1-'3 INPUT SAP DATA'!$S75))</f>
        <v/>
      </c>
      <c r="AF71" s="171" t="str">
        <f t="shared" si="14"/>
        <v/>
      </c>
      <c r="AG71" s="171" t="str">
        <f t="shared" si="15"/>
        <v/>
      </c>
      <c r="AH71" s="171" t="str">
        <f t="shared" si="16"/>
        <v/>
      </c>
      <c r="AI71" s="171" t="str">
        <f t="shared" si="17"/>
        <v/>
      </c>
      <c r="AJ71" s="171" t="str">
        <f t="shared" si="18"/>
        <v/>
      </c>
      <c r="AK71" s="171" t="str">
        <f t="shared" si="19"/>
        <v/>
      </c>
      <c r="AL71" s="171" t="str">
        <f t="shared" si="20"/>
        <v/>
      </c>
      <c r="AM71" s="171" t="str">
        <f t="shared" si="21"/>
        <v/>
      </c>
      <c r="AN71" s="171" t="str">
        <f t="shared" si="22"/>
        <v/>
      </c>
      <c r="AO71" s="171" t="str">
        <f t="shared" si="23"/>
        <v/>
      </c>
      <c r="AP71" s="171" t="str">
        <f t="shared" si="24"/>
        <v/>
      </c>
      <c r="AQ71" s="171" t="str">
        <f t="shared" si="25"/>
        <v/>
      </c>
      <c r="AR71" s="24" t="str">
        <f t="shared" si="26"/>
        <v/>
      </c>
      <c r="AS71" s="24" t="str">
        <f t="shared" si="27"/>
        <v/>
      </c>
      <c r="AT71" s="24" t="str">
        <f t="shared" si="28"/>
        <v/>
      </c>
      <c r="AU71" s="24" t="str">
        <f t="shared" si="29"/>
        <v/>
      </c>
      <c r="AV71" s="24" t="str">
        <f t="shared" si="30"/>
        <v/>
      </c>
      <c r="AW71" s="24" t="str">
        <f t="shared" si="31"/>
        <v/>
      </c>
      <c r="AX71" s="24" t="str">
        <f t="shared" si="32"/>
        <v/>
      </c>
      <c r="AY71" s="24" t="str">
        <f t="shared" si="33"/>
        <v/>
      </c>
      <c r="AZ71" s="24" t="str">
        <f t="shared" si="34"/>
        <v/>
      </c>
      <c r="BA71" s="24" t="str">
        <f t="shared" si="35"/>
        <v/>
      </c>
      <c r="BB71" s="24" t="str">
        <f t="shared" si="36"/>
        <v/>
      </c>
      <c r="BC71" s="24" t="str">
        <f t="shared" si="37"/>
        <v/>
      </c>
    </row>
    <row r="72" spans="2:55" s="3" customFormat="1" ht="19.899999999999999" customHeight="1">
      <c r="B72" s="16" t="str">
        <f>IF('3 INPUT SAP DATA'!H76="","",'3 INPUT SAP DATA'!H76)</f>
        <v/>
      </c>
      <c r="C72" s="172" t="str">
        <f>IF($B72="","",'3 INPUT SAP DATA'!O76*('3 INPUT SAP DATA'!P76+'3 INPUT SAP DATA'!Q76))</f>
        <v/>
      </c>
      <c r="D72" s="172" t="str">
        <f>IF($B72="","",'3 INPUT SAP DATA'!K76*(1-Data!$B$156)*2.5)</f>
        <v/>
      </c>
      <c r="E72" s="24" t="str">
        <f>IF($B72="","",('3 INPUT SAP DATA'!L76-(('3 INPUT SAP DATA'!J76-1)*('3 INPUT SAP DATA'!K76/'3 INPUT SAP DATA'!J76)*Data!$B$157))*(1-Data!$B$156))</f>
        <v/>
      </c>
      <c r="F72" s="171" t="str">
        <f t="shared" si="13"/>
        <v/>
      </c>
      <c r="G72" s="171" t="str">
        <f>IF($B72="","",E72/D72*F72*HLOOKUP('3 INPUT SAP DATA'!M76,Data!$C$82:$E$83,2,FALSE)/(1+15/HLOOKUP('3 INPUT SAP DATA'!M76,Data!$C$82:$E$83,2,FALSE)*(0/F72)^2))</f>
        <v/>
      </c>
      <c r="H72" s="173" t="str">
        <f>IF($B72="", "", (INDEX(SAP10TableU2, MATCH('3 INPUT SAP DATA'!$C$6, Data!$C$51:$C$72, 0), MATCH(H$8, Data!$D$50:$O$50, 0)) / VLOOKUP('3 INPUT SAP DATA'!$C$6, Data!$C$50:$P$72, 13, FALSE)) * $G72)</f>
        <v/>
      </c>
      <c r="I72" s="173" t="str">
        <f>IF($B72="", "", (INDEX(SAP10TableU2, MATCH('3 INPUT SAP DATA'!$C$6, Data!$C$51:$C$72, 0), MATCH(I$8, Data!$D$50:$O$50, 0)) / VLOOKUP('3 INPUT SAP DATA'!$C$6, Data!$C$50:$P$72, 13, FALSE)) * $G72)</f>
        <v/>
      </c>
      <c r="J72" s="173" t="str">
        <f>IF($B72="", "", (INDEX(SAP10TableU2, MATCH('3 INPUT SAP DATA'!$C$6, Data!$C$51:$C$72, 0), MATCH(J$8, Data!$D$50:$O$50, 0)) / VLOOKUP('3 INPUT SAP DATA'!$C$6, Data!$C$50:$P$72, 13, FALSE)) * $G72)</f>
        <v/>
      </c>
      <c r="K72" s="173" t="str">
        <f>IF($B72="", "", (INDEX(SAP10TableU2, MATCH('3 INPUT SAP DATA'!$C$6, Data!$C$51:$C$72, 0), MATCH(K$8, Data!$D$50:$O$50, 0)) / VLOOKUP('3 INPUT SAP DATA'!$C$6, Data!$C$50:$P$72, 13, FALSE)) * $G72)</f>
        <v/>
      </c>
      <c r="L72" s="173" t="str">
        <f>IF($B72="", "", (INDEX(SAP10TableU2, MATCH('3 INPUT SAP DATA'!$C$6, Data!$C$51:$C$72, 0), MATCH(L$8, Data!$D$50:$O$50, 0)) / VLOOKUP('3 INPUT SAP DATA'!$C$6, Data!$C$50:$P$72, 13, FALSE)) * $G72)</f>
        <v/>
      </c>
      <c r="M72" s="173" t="str">
        <f>IF($B72="", "", (INDEX(SAP10TableU2, MATCH('3 INPUT SAP DATA'!$C$6, Data!$C$51:$C$72, 0), MATCH(M$8, Data!$D$50:$O$50, 0)) / VLOOKUP('3 INPUT SAP DATA'!$C$6, Data!$C$50:$P$72, 13, FALSE)) * $G72)</f>
        <v/>
      </c>
      <c r="N72" s="173" t="str">
        <f>IF($B72="", "", (INDEX(SAP10TableU2, MATCH('3 INPUT SAP DATA'!$C$6, Data!$C$51:$C$72, 0), MATCH(N$8, Data!$D$50:$O$50, 0)) / VLOOKUP('3 INPUT SAP DATA'!$C$6, Data!$C$50:$P$72, 13, FALSE)) * $G72)</f>
        <v/>
      </c>
      <c r="O72" s="173" t="str">
        <f>IF($B72="", "", (INDEX(SAP10TableU2, MATCH('3 INPUT SAP DATA'!$C$6, Data!$C$51:$C$72, 0), MATCH(O$8, Data!$D$50:$O$50, 0)) / VLOOKUP('3 INPUT SAP DATA'!$C$6, Data!$C$50:$P$72, 13, FALSE)) * $G72)</f>
        <v/>
      </c>
      <c r="P72" s="173" t="str">
        <f>IF($B72="", "", (INDEX(SAP10TableU2, MATCH('3 INPUT SAP DATA'!$C$6, Data!$C$51:$C$72, 0), MATCH(P$8, Data!$D$50:$O$50, 0)) / VLOOKUP('3 INPUT SAP DATA'!$C$6, Data!$C$50:$P$72, 13, FALSE)) * $G72)</f>
        <v/>
      </c>
      <c r="Q72" s="173" t="str">
        <f>IF($B72="", "", (INDEX(SAP10TableU2, MATCH('3 INPUT SAP DATA'!$C$6, Data!$C$51:$C$72, 0), MATCH(Q$8, Data!$D$50:$O$50, 0)) / VLOOKUP('3 INPUT SAP DATA'!$C$6, Data!$C$50:$P$72, 13, FALSE)) * $G72)</f>
        <v/>
      </c>
      <c r="R72" s="173" t="str">
        <f>IF($B72="", "", (INDEX(SAP10TableU2, MATCH('3 INPUT SAP DATA'!$C$6, Data!$C$51:$C$72, 0), MATCH(R$8, Data!$D$50:$O$50, 0)) / VLOOKUP('3 INPUT SAP DATA'!$C$6, Data!$C$50:$P$72, 13, FALSE)) * $G72)</f>
        <v/>
      </c>
      <c r="S72" s="173" t="str">
        <f>IF($B72="", "", (INDEX(SAP10TableU2, MATCH('3 INPUT SAP DATA'!$C$6, Data!$C$51:$C$72, 0), MATCH(S$8, Data!$D$50:$O$50, 0)) / VLOOKUP('3 INPUT SAP DATA'!$C$6, Data!$C$50:$P$72, 13, FALSE)) * $G72)</f>
        <v/>
      </c>
      <c r="T72" s="173" t="str">
        <f>IF($B72="","",((MAX(0.3*'3 INPUT SAP DATA'!$K76,VLOOKUP('3 INPUT SAP DATA'!$I76,Data!$C$87:$D$96,2,FALSE))*3.6)/$D72)*(1-'3 INPUT SAP DATA'!$S76))</f>
        <v/>
      </c>
      <c r="U72" s="173" t="str">
        <f>IF($B72="","",((MAX(0.3*'3 INPUT SAP DATA'!$K76,VLOOKUP('3 INPUT SAP DATA'!$I76,Data!$C$87:$D$96,2,FALSE))*3.6)/$D72)*(1-'3 INPUT SAP DATA'!$S76))</f>
        <v/>
      </c>
      <c r="V72" s="173" t="str">
        <f>IF($B72="","",((MAX(0.3*'3 INPUT SAP DATA'!$K76,VLOOKUP('3 INPUT SAP DATA'!$I76,Data!$C$87:$D$96,2,FALSE))*3.6)/$D72)*(1-'3 INPUT SAP DATA'!$S76))</f>
        <v/>
      </c>
      <c r="W72" s="173" t="str">
        <f>IF($B72="","",((MAX(0.3*'3 INPUT SAP DATA'!$K76,VLOOKUP('3 INPUT SAP DATA'!$I76,Data!$C$87:$D$96,2,FALSE))*3.6)/$D72)*(1-'3 INPUT SAP DATA'!$S76))</f>
        <v/>
      </c>
      <c r="X72" s="173" t="str">
        <f>IF($B72="","",((MAX(0.3*'3 INPUT SAP DATA'!$K76,VLOOKUP('3 INPUT SAP DATA'!$I76,Data!$C$87:$D$96,2,FALSE))*3.6)/$D72)*(1-'3 INPUT SAP DATA'!$S76))</f>
        <v/>
      </c>
      <c r="Y72" s="173" t="str">
        <f>IF($B72="","",((MAX(0.3*'3 INPUT SAP DATA'!$K76,VLOOKUP('3 INPUT SAP DATA'!$I76,Data!$C$87:$D$96,2,FALSE))*3.6)/$D72)*(1-'3 INPUT SAP DATA'!$S76))</f>
        <v/>
      </c>
      <c r="Z72" s="173" t="str">
        <f>IF($B72="","",((MAX(0.3*'3 INPUT SAP DATA'!$K76,VLOOKUP('3 INPUT SAP DATA'!$I76,Data!$C$87:$D$96,2,FALSE))*3.6)/$D72)*(1-'3 INPUT SAP DATA'!$S76))</f>
        <v/>
      </c>
      <c r="AA72" s="173" t="str">
        <f>IF($B72="","",((MAX(0.3*'3 INPUT SAP DATA'!$K76,VLOOKUP('3 INPUT SAP DATA'!$I76,Data!$C$87:$D$96,2,FALSE))*3.6)/$D72)*(1-'3 INPUT SAP DATA'!$S76))</f>
        <v/>
      </c>
      <c r="AB72" s="173" t="str">
        <f>IF($B72="","",((MAX(0.3*'3 INPUT SAP DATA'!$K76,VLOOKUP('3 INPUT SAP DATA'!$I76,Data!$C$87:$D$96,2,FALSE))*3.6)/$D72)*(1-'3 INPUT SAP DATA'!$S76))</f>
        <v/>
      </c>
      <c r="AC72" s="173" t="str">
        <f>IF($B72="","",((MAX(0.3*'3 INPUT SAP DATA'!$K76,VLOOKUP('3 INPUT SAP DATA'!$I76,Data!$C$87:$D$96,2,FALSE))*3.6)/$D72)*(1-'3 INPUT SAP DATA'!$S76))</f>
        <v/>
      </c>
      <c r="AD72" s="173" t="str">
        <f>IF($B72="","",((MAX(0.3*'3 INPUT SAP DATA'!$K76,VLOOKUP('3 INPUT SAP DATA'!$I76,Data!$C$87:$D$96,2,FALSE))*3.6)/$D72)*(1-'3 INPUT SAP DATA'!$S76))</f>
        <v/>
      </c>
      <c r="AE72" s="173" t="str">
        <f>IF($B72="","",((MAX(0.3*'3 INPUT SAP DATA'!$K76,VLOOKUP('3 INPUT SAP DATA'!$I76,Data!$C$87:$D$96,2,FALSE))*3.6)/$D72)*(1-'3 INPUT SAP DATA'!$S76))</f>
        <v/>
      </c>
      <c r="AF72" s="171" t="str">
        <f t="shared" si="14"/>
        <v/>
      </c>
      <c r="AG72" s="171" t="str">
        <f t="shared" si="15"/>
        <v/>
      </c>
      <c r="AH72" s="171" t="str">
        <f t="shared" si="16"/>
        <v/>
      </c>
      <c r="AI72" s="171" t="str">
        <f t="shared" si="17"/>
        <v/>
      </c>
      <c r="AJ72" s="171" t="str">
        <f t="shared" si="18"/>
        <v/>
      </c>
      <c r="AK72" s="171" t="str">
        <f t="shared" si="19"/>
        <v/>
      </c>
      <c r="AL72" s="171" t="str">
        <f t="shared" si="20"/>
        <v/>
      </c>
      <c r="AM72" s="171" t="str">
        <f t="shared" si="21"/>
        <v/>
      </c>
      <c r="AN72" s="171" t="str">
        <f t="shared" si="22"/>
        <v/>
      </c>
      <c r="AO72" s="171" t="str">
        <f t="shared" si="23"/>
        <v/>
      </c>
      <c r="AP72" s="171" t="str">
        <f t="shared" si="24"/>
        <v/>
      </c>
      <c r="AQ72" s="171" t="str">
        <f t="shared" si="25"/>
        <v/>
      </c>
      <c r="AR72" s="24" t="str">
        <f t="shared" si="26"/>
        <v/>
      </c>
      <c r="AS72" s="24" t="str">
        <f t="shared" si="27"/>
        <v/>
      </c>
      <c r="AT72" s="24" t="str">
        <f t="shared" si="28"/>
        <v/>
      </c>
      <c r="AU72" s="24" t="str">
        <f t="shared" si="29"/>
        <v/>
      </c>
      <c r="AV72" s="24" t="str">
        <f t="shared" si="30"/>
        <v/>
      </c>
      <c r="AW72" s="24" t="str">
        <f t="shared" si="31"/>
        <v/>
      </c>
      <c r="AX72" s="24" t="str">
        <f t="shared" si="32"/>
        <v/>
      </c>
      <c r="AY72" s="24" t="str">
        <f t="shared" si="33"/>
        <v/>
      </c>
      <c r="AZ72" s="24" t="str">
        <f t="shared" si="34"/>
        <v/>
      </c>
      <c r="BA72" s="24" t="str">
        <f t="shared" si="35"/>
        <v/>
      </c>
      <c r="BB72" s="24" t="str">
        <f t="shared" si="36"/>
        <v/>
      </c>
      <c r="BC72" s="24" t="str">
        <f t="shared" si="37"/>
        <v/>
      </c>
    </row>
    <row r="73" spans="2:55" s="3" customFormat="1" ht="19.899999999999999" customHeight="1">
      <c r="B73" s="16" t="str">
        <f>IF('3 INPUT SAP DATA'!H77="","",'3 INPUT SAP DATA'!H77)</f>
        <v/>
      </c>
      <c r="C73" s="172" t="str">
        <f>IF($B73="","",'3 INPUT SAP DATA'!O77*('3 INPUT SAP DATA'!P77+'3 INPUT SAP DATA'!Q77))</f>
        <v/>
      </c>
      <c r="D73" s="172" t="str">
        <f>IF($B73="","",'3 INPUT SAP DATA'!K77*(1-Data!$B$156)*2.5)</f>
        <v/>
      </c>
      <c r="E73" s="24" t="str">
        <f>IF($B73="","",('3 INPUT SAP DATA'!L77-(('3 INPUT SAP DATA'!J77-1)*('3 INPUT SAP DATA'!K77/'3 INPUT SAP DATA'!J77)*Data!$B$157))*(1-Data!$B$156))</f>
        <v/>
      </c>
      <c r="F73" s="171" t="str">
        <f t="shared" si="13"/>
        <v/>
      </c>
      <c r="G73" s="171" t="str">
        <f>IF($B73="","",E73/D73*F73*HLOOKUP('3 INPUT SAP DATA'!M77,Data!$C$82:$E$83,2,FALSE)/(1+15/HLOOKUP('3 INPUT SAP DATA'!M77,Data!$C$82:$E$83,2,FALSE)*(0/F73)^2))</f>
        <v/>
      </c>
      <c r="H73" s="173" t="str">
        <f>IF($B73="", "", (INDEX(SAP10TableU2, MATCH('3 INPUT SAP DATA'!$C$6, Data!$C$51:$C$72, 0), MATCH(H$8, Data!$D$50:$O$50, 0)) / VLOOKUP('3 INPUT SAP DATA'!$C$6, Data!$C$50:$P$72, 13, FALSE)) * $G73)</f>
        <v/>
      </c>
      <c r="I73" s="173" t="str">
        <f>IF($B73="", "", (INDEX(SAP10TableU2, MATCH('3 INPUT SAP DATA'!$C$6, Data!$C$51:$C$72, 0), MATCH(I$8, Data!$D$50:$O$50, 0)) / VLOOKUP('3 INPUT SAP DATA'!$C$6, Data!$C$50:$P$72, 13, FALSE)) * $G73)</f>
        <v/>
      </c>
      <c r="J73" s="173" t="str">
        <f>IF($B73="", "", (INDEX(SAP10TableU2, MATCH('3 INPUT SAP DATA'!$C$6, Data!$C$51:$C$72, 0), MATCH(J$8, Data!$D$50:$O$50, 0)) / VLOOKUP('3 INPUT SAP DATA'!$C$6, Data!$C$50:$P$72, 13, FALSE)) * $G73)</f>
        <v/>
      </c>
      <c r="K73" s="173" t="str">
        <f>IF($B73="", "", (INDEX(SAP10TableU2, MATCH('3 INPUT SAP DATA'!$C$6, Data!$C$51:$C$72, 0), MATCH(K$8, Data!$D$50:$O$50, 0)) / VLOOKUP('3 INPUT SAP DATA'!$C$6, Data!$C$50:$P$72, 13, FALSE)) * $G73)</f>
        <v/>
      </c>
      <c r="L73" s="173" t="str">
        <f>IF($B73="", "", (INDEX(SAP10TableU2, MATCH('3 INPUT SAP DATA'!$C$6, Data!$C$51:$C$72, 0), MATCH(L$8, Data!$D$50:$O$50, 0)) / VLOOKUP('3 INPUT SAP DATA'!$C$6, Data!$C$50:$P$72, 13, FALSE)) * $G73)</f>
        <v/>
      </c>
      <c r="M73" s="173" t="str">
        <f>IF($B73="", "", (INDEX(SAP10TableU2, MATCH('3 INPUT SAP DATA'!$C$6, Data!$C$51:$C$72, 0), MATCH(M$8, Data!$D$50:$O$50, 0)) / VLOOKUP('3 INPUT SAP DATA'!$C$6, Data!$C$50:$P$72, 13, FALSE)) * $G73)</f>
        <v/>
      </c>
      <c r="N73" s="173" t="str">
        <f>IF($B73="", "", (INDEX(SAP10TableU2, MATCH('3 INPUT SAP DATA'!$C$6, Data!$C$51:$C$72, 0), MATCH(N$8, Data!$D$50:$O$50, 0)) / VLOOKUP('3 INPUT SAP DATA'!$C$6, Data!$C$50:$P$72, 13, FALSE)) * $G73)</f>
        <v/>
      </c>
      <c r="O73" s="173" t="str">
        <f>IF($B73="", "", (INDEX(SAP10TableU2, MATCH('3 INPUT SAP DATA'!$C$6, Data!$C$51:$C$72, 0), MATCH(O$8, Data!$D$50:$O$50, 0)) / VLOOKUP('3 INPUT SAP DATA'!$C$6, Data!$C$50:$P$72, 13, FALSE)) * $G73)</f>
        <v/>
      </c>
      <c r="P73" s="173" t="str">
        <f>IF($B73="", "", (INDEX(SAP10TableU2, MATCH('3 INPUT SAP DATA'!$C$6, Data!$C$51:$C$72, 0), MATCH(P$8, Data!$D$50:$O$50, 0)) / VLOOKUP('3 INPUT SAP DATA'!$C$6, Data!$C$50:$P$72, 13, FALSE)) * $G73)</f>
        <v/>
      </c>
      <c r="Q73" s="173" t="str">
        <f>IF($B73="", "", (INDEX(SAP10TableU2, MATCH('3 INPUT SAP DATA'!$C$6, Data!$C$51:$C$72, 0), MATCH(Q$8, Data!$D$50:$O$50, 0)) / VLOOKUP('3 INPUT SAP DATA'!$C$6, Data!$C$50:$P$72, 13, FALSE)) * $G73)</f>
        <v/>
      </c>
      <c r="R73" s="173" t="str">
        <f>IF($B73="", "", (INDEX(SAP10TableU2, MATCH('3 INPUT SAP DATA'!$C$6, Data!$C$51:$C$72, 0), MATCH(R$8, Data!$D$50:$O$50, 0)) / VLOOKUP('3 INPUT SAP DATA'!$C$6, Data!$C$50:$P$72, 13, FALSE)) * $G73)</f>
        <v/>
      </c>
      <c r="S73" s="173" t="str">
        <f>IF($B73="", "", (INDEX(SAP10TableU2, MATCH('3 INPUT SAP DATA'!$C$6, Data!$C$51:$C$72, 0), MATCH(S$8, Data!$D$50:$O$50, 0)) / VLOOKUP('3 INPUT SAP DATA'!$C$6, Data!$C$50:$P$72, 13, FALSE)) * $G73)</f>
        <v/>
      </c>
      <c r="T73" s="173" t="str">
        <f>IF($B73="","",((MAX(0.3*'3 INPUT SAP DATA'!$K77,VLOOKUP('3 INPUT SAP DATA'!$I77,Data!$C$87:$D$96,2,FALSE))*3.6)/$D73)*(1-'3 INPUT SAP DATA'!$S77))</f>
        <v/>
      </c>
      <c r="U73" s="173" t="str">
        <f>IF($B73="","",((MAX(0.3*'3 INPUT SAP DATA'!$K77,VLOOKUP('3 INPUT SAP DATA'!$I77,Data!$C$87:$D$96,2,FALSE))*3.6)/$D73)*(1-'3 INPUT SAP DATA'!$S77))</f>
        <v/>
      </c>
      <c r="V73" s="173" t="str">
        <f>IF($B73="","",((MAX(0.3*'3 INPUT SAP DATA'!$K77,VLOOKUP('3 INPUT SAP DATA'!$I77,Data!$C$87:$D$96,2,FALSE))*3.6)/$D73)*(1-'3 INPUT SAP DATA'!$S77))</f>
        <v/>
      </c>
      <c r="W73" s="173" t="str">
        <f>IF($B73="","",((MAX(0.3*'3 INPUT SAP DATA'!$K77,VLOOKUP('3 INPUT SAP DATA'!$I77,Data!$C$87:$D$96,2,FALSE))*3.6)/$D73)*(1-'3 INPUT SAP DATA'!$S77))</f>
        <v/>
      </c>
      <c r="X73" s="173" t="str">
        <f>IF($B73="","",((MAX(0.3*'3 INPUT SAP DATA'!$K77,VLOOKUP('3 INPUT SAP DATA'!$I77,Data!$C$87:$D$96,2,FALSE))*3.6)/$D73)*(1-'3 INPUT SAP DATA'!$S77))</f>
        <v/>
      </c>
      <c r="Y73" s="173" t="str">
        <f>IF($B73="","",((MAX(0.3*'3 INPUT SAP DATA'!$K77,VLOOKUP('3 INPUT SAP DATA'!$I77,Data!$C$87:$D$96,2,FALSE))*3.6)/$D73)*(1-'3 INPUT SAP DATA'!$S77))</f>
        <v/>
      </c>
      <c r="Z73" s="173" t="str">
        <f>IF($B73="","",((MAX(0.3*'3 INPUT SAP DATA'!$K77,VLOOKUP('3 INPUT SAP DATA'!$I77,Data!$C$87:$D$96,2,FALSE))*3.6)/$D73)*(1-'3 INPUT SAP DATA'!$S77))</f>
        <v/>
      </c>
      <c r="AA73" s="173" t="str">
        <f>IF($B73="","",((MAX(0.3*'3 INPUT SAP DATA'!$K77,VLOOKUP('3 INPUT SAP DATA'!$I77,Data!$C$87:$D$96,2,FALSE))*3.6)/$D73)*(1-'3 INPUT SAP DATA'!$S77))</f>
        <v/>
      </c>
      <c r="AB73" s="173" t="str">
        <f>IF($B73="","",((MAX(0.3*'3 INPUT SAP DATA'!$K77,VLOOKUP('3 INPUT SAP DATA'!$I77,Data!$C$87:$D$96,2,FALSE))*3.6)/$D73)*(1-'3 INPUT SAP DATA'!$S77))</f>
        <v/>
      </c>
      <c r="AC73" s="173" t="str">
        <f>IF($B73="","",((MAX(0.3*'3 INPUT SAP DATA'!$K77,VLOOKUP('3 INPUT SAP DATA'!$I77,Data!$C$87:$D$96,2,FALSE))*3.6)/$D73)*(1-'3 INPUT SAP DATA'!$S77))</f>
        <v/>
      </c>
      <c r="AD73" s="173" t="str">
        <f>IF($B73="","",((MAX(0.3*'3 INPUT SAP DATA'!$K77,VLOOKUP('3 INPUT SAP DATA'!$I77,Data!$C$87:$D$96,2,FALSE))*3.6)/$D73)*(1-'3 INPUT SAP DATA'!$S77))</f>
        <v/>
      </c>
      <c r="AE73" s="173" t="str">
        <f>IF($B73="","",((MAX(0.3*'3 INPUT SAP DATA'!$K77,VLOOKUP('3 INPUT SAP DATA'!$I77,Data!$C$87:$D$96,2,FALSE))*3.6)/$D73)*(1-'3 INPUT SAP DATA'!$S77))</f>
        <v/>
      </c>
      <c r="AF73" s="171" t="str">
        <f t="shared" si="14"/>
        <v/>
      </c>
      <c r="AG73" s="171" t="str">
        <f t="shared" si="15"/>
        <v/>
      </c>
      <c r="AH73" s="171" t="str">
        <f t="shared" si="16"/>
        <v/>
      </c>
      <c r="AI73" s="171" t="str">
        <f t="shared" si="17"/>
        <v/>
      </c>
      <c r="AJ73" s="171" t="str">
        <f t="shared" si="18"/>
        <v/>
      </c>
      <c r="AK73" s="171" t="str">
        <f t="shared" si="19"/>
        <v/>
      </c>
      <c r="AL73" s="171" t="str">
        <f t="shared" si="20"/>
        <v/>
      </c>
      <c r="AM73" s="171" t="str">
        <f t="shared" si="21"/>
        <v/>
      </c>
      <c r="AN73" s="171" t="str">
        <f t="shared" si="22"/>
        <v/>
      </c>
      <c r="AO73" s="171" t="str">
        <f t="shared" si="23"/>
        <v/>
      </c>
      <c r="AP73" s="171" t="str">
        <f t="shared" si="24"/>
        <v/>
      </c>
      <c r="AQ73" s="171" t="str">
        <f t="shared" si="25"/>
        <v/>
      </c>
      <c r="AR73" s="24" t="str">
        <f t="shared" ref="AR73:AR108" si="38">IF($B73="","",0.33*AF73*$D73)</f>
        <v/>
      </c>
      <c r="AS73" s="24" t="str">
        <f t="shared" ref="AS73:AS108" si="39">IF($B73="","",0.33*AG73*$D73)</f>
        <v/>
      </c>
      <c r="AT73" s="24" t="str">
        <f t="shared" ref="AT73:AT108" si="40">IF($B73="","",0.33*AH73*$D73)</f>
        <v/>
      </c>
      <c r="AU73" s="24" t="str">
        <f t="shared" ref="AU73:AU108" si="41">IF($B73="","",0.33*AI73*$D73)</f>
        <v/>
      </c>
      <c r="AV73" s="24" t="str">
        <f t="shared" ref="AV73:AV108" si="42">IF($B73="","",0.33*AJ73*$D73)</f>
        <v/>
      </c>
      <c r="AW73" s="24" t="str">
        <f t="shared" ref="AW73:AW108" si="43">IF($B73="","",0.33*AK73*$D73)</f>
        <v/>
      </c>
      <c r="AX73" s="24" t="str">
        <f t="shared" ref="AX73:AX108" si="44">IF($B73="","",0.33*AL73*$D73)</f>
        <v/>
      </c>
      <c r="AY73" s="24" t="str">
        <f t="shared" ref="AY73:AY108" si="45">IF($B73="","",0.33*AM73*$D73)</f>
        <v/>
      </c>
      <c r="AZ73" s="24" t="str">
        <f t="shared" ref="AZ73:AZ108" si="46">IF($B73="","",0.33*AN73*$D73)</f>
        <v/>
      </c>
      <c r="BA73" s="24" t="str">
        <f t="shared" ref="BA73:BA108" si="47">IF($B73="","",0.33*AO73*$D73)</f>
        <v/>
      </c>
      <c r="BB73" s="24" t="str">
        <f t="shared" ref="BB73:BB108" si="48">IF($B73="","",0.33*AP73*$D73)</f>
        <v/>
      </c>
      <c r="BC73" s="24" t="str">
        <f t="shared" ref="BC73:BC108" si="49">IF($B73="","",0.33*AQ73*$D73)</f>
        <v/>
      </c>
    </row>
    <row r="74" spans="2:55" s="3" customFormat="1" ht="19.899999999999999" customHeight="1">
      <c r="B74" s="16" t="str">
        <f>IF('3 INPUT SAP DATA'!H78="","",'3 INPUT SAP DATA'!H78)</f>
        <v/>
      </c>
      <c r="C74" s="172" t="str">
        <f>IF($B74="","",'3 INPUT SAP DATA'!O78*('3 INPUT SAP DATA'!P78+'3 INPUT SAP DATA'!Q78))</f>
        <v/>
      </c>
      <c r="D74" s="172" t="str">
        <f>IF($B74="","",'3 INPUT SAP DATA'!K78*(1-Data!$B$156)*2.5)</f>
        <v/>
      </c>
      <c r="E74" s="24" t="str">
        <f>IF($B74="","",('3 INPUT SAP DATA'!L78-(('3 INPUT SAP DATA'!J78-1)*('3 INPUT SAP DATA'!K78/'3 INPUT SAP DATA'!J78)*Data!$B$157))*(1-Data!$B$156))</f>
        <v/>
      </c>
      <c r="F74" s="171" t="str">
        <f t="shared" ref="F74:F108" si="50">IF($B74="","",C74/E74)</f>
        <v/>
      </c>
      <c r="G74" s="171" t="str">
        <f>IF($B74="","",E74/D74*F74*HLOOKUP('3 INPUT SAP DATA'!M78,Data!$C$82:$E$83,2,FALSE)/(1+15/HLOOKUP('3 INPUT SAP DATA'!M78,Data!$C$82:$E$83,2,FALSE)*(0/F74)^2))</f>
        <v/>
      </c>
      <c r="H74" s="173" t="str">
        <f>IF($B74="", "", (INDEX(SAP10TableU2, MATCH('3 INPUT SAP DATA'!$C$6, Data!$C$51:$C$72, 0), MATCH(H$8, Data!$D$50:$O$50, 0)) / VLOOKUP('3 INPUT SAP DATA'!$C$6, Data!$C$50:$P$72, 13, FALSE)) * $G74)</f>
        <v/>
      </c>
      <c r="I74" s="173" t="str">
        <f>IF($B74="", "", (INDEX(SAP10TableU2, MATCH('3 INPUT SAP DATA'!$C$6, Data!$C$51:$C$72, 0), MATCH(I$8, Data!$D$50:$O$50, 0)) / VLOOKUP('3 INPUT SAP DATA'!$C$6, Data!$C$50:$P$72, 13, FALSE)) * $G74)</f>
        <v/>
      </c>
      <c r="J74" s="173" t="str">
        <f>IF($B74="", "", (INDEX(SAP10TableU2, MATCH('3 INPUT SAP DATA'!$C$6, Data!$C$51:$C$72, 0), MATCH(J$8, Data!$D$50:$O$50, 0)) / VLOOKUP('3 INPUT SAP DATA'!$C$6, Data!$C$50:$P$72, 13, FALSE)) * $G74)</f>
        <v/>
      </c>
      <c r="K74" s="173" t="str">
        <f>IF($B74="", "", (INDEX(SAP10TableU2, MATCH('3 INPUT SAP DATA'!$C$6, Data!$C$51:$C$72, 0), MATCH(K$8, Data!$D$50:$O$50, 0)) / VLOOKUP('3 INPUT SAP DATA'!$C$6, Data!$C$50:$P$72, 13, FALSE)) * $G74)</f>
        <v/>
      </c>
      <c r="L74" s="173" t="str">
        <f>IF($B74="", "", (INDEX(SAP10TableU2, MATCH('3 INPUT SAP DATA'!$C$6, Data!$C$51:$C$72, 0), MATCH(L$8, Data!$D$50:$O$50, 0)) / VLOOKUP('3 INPUT SAP DATA'!$C$6, Data!$C$50:$P$72, 13, FALSE)) * $G74)</f>
        <v/>
      </c>
      <c r="M74" s="173" t="str">
        <f>IF($B74="", "", (INDEX(SAP10TableU2, MATCH('3 INPUT SAP DATA'!$C$6, Data!$C$51:$C$72, 0), MATCH(M$8, Data!$D$50:$O$50, 0)) / VLOOKUP('3 INPUT SAP DATA'!$C$6, Data!$C$50:$P$72, 13, FALSE)) * $G74)</f>
        <v/>
      </c>
      <c r="N74" s="173" t="str">
        <f>IF($B74="", "", (INDEX(SAP10TableU2, MATCH('3 INPUT SAP DATA'!$C$6, Data!$C$51:$C$72, 0), MATCH(N$8, Data!$D$50:$O$50, 0)) / VLOOKUP('3 INPUT SAP DATA'!$C$6, Data!$C$50:$P$72, 13, FALSE)) * $G74)</f>
        <v/>
      </c>
      <c r="O74" s="173" t="str">
        <f>IF($B74="", "", (INDEX(SAP10TableU2, MATCH('3 INPUT SAP DATA'!$C$6, Data!$C$51:$C$72, 0), MATCH(O$8, Data!$D$50:$O$50, 0)) / VLOOKUP('3 INPUT SAP DATA'!$C$6, Data!$C$50:$P$72, 13, FALSE)) * $G74)</f>
        <v/>
      </c>
      <c r="P74" s="173" t="str">
        <f>IF($B74="", "", (INDEX(SAP10TableU2, MATCH('3 INPUT SAP DATA'!$C$6, Data!$C$51:$C$72, 0), MATCH(P$8, Data!$D$50:$O$50, 0)) / VLOOKUP('3 INPUT SAP DATA'!$C$6, Data!$C$50:$P$72, 13, FALSE)) * $G74)</f>
        <v/>
      </c>
      <c r="Q74" s="173" t="str">
        <f>IF($B74="", "", (INDEX(SAP10TableU2, MATCH('3 INPUT SAP DATA'!$C$6, Data!$C$51:$C$72, 0), MATCH(Q$8, Data!$D$50:$O$50, 0)) / VLOOKUP('3 INPUT SAP DATA'!$C$6, Data!$C$50:$P$72, 13, FALSE)) * $G74)</f>
        <v/>
      </c>
      <c r="R74" s="173" t="str">
        <f>IF($B74="", "", (INDEX(SAP10TableU2, MATCH('3 INPUT SAP DATA'!$C$6, Data!$C$51:$C$72, 0), MATCH(R$8, Data!$D$50:$O$50, 0)) / VLOOKUP('3 INPUT SAP DATA'!$C$6, Data!$C$50:$P$72, 13, FALSE)) * $G74)</f>
        <v/>
      </c>
      <c r="S74" s="173" t="str">
        <f>IF($B74="", "", (INDEX(SAP10TableU2, MATCH('3 INPUT SAP DATA'!$C$6, Data!$C$51:$C$72, 0), MATCH(S$8, Data!$D$50:$O$50, 0)) / VLOOKUP('3 INPUT SAP DATA'!$C$6, Data!$C$50:$P$72, 13, FALSE)) * $G74)</f>
        <v/>
      </c>
      <c r="T74" s="173" t="str">
        <f>IF($B74="","",((MAX(0.3*'3 INPUT SAP DATA'!$K78,VLOOKUP('3 INPUT SAP DATA'!$I78,Data!$C$87:$D$96,2,FALSE))*3.6)/$D74)*(1-'3 INPUT SAP DATA'!$S78))</f>
        <v/>
      </c>
      <c r="U74" s="173" t="str">
        <f>IF($B74="","",((MAX(0.3*'3 INPUT SAP DATA'!$K78,VLOOKUP('3 INPUT SAP DATA'!$I78,Data!$C$87:$D$96,2,FALSE))*3.6)/$D74)*(1-'3 INPUT SAP DATA'!$S78))</f>
        <v/>
      </c>
      <c r="V74" s="173" t="str">
        <f>IF($B74="","",((MAX(0.3*'3 INPUT SAP DATA'!$K78,VLOOKUP('3 INPUT SAP DATA'!$I78,Data!$C$87:$D$96,2,FALSE))*3.6)/$D74)*(1-'3 INPUT SAP DATA'!$S78))</f>
        <v/>
      </c>
      <c r="W74" s="173" t="str">
        <f>IF($B74="","",((MAX(0.3*'3 INPUT SAP DATA'!$K78,VLOOKUP('3 INPUT SAP DATA'!$I78,Data!$C$87:$D$96,2,FALSE))*3.6)/$D74)*(1-'3 INPUT SAP DATA'!$S78))</f>
        <v/>
      </c>
      <c r="X74" s="173" t="str">
        <f>IF($B74="","",((MAX(0.3*'3 INPUT SAP DATA'!$K78,VLOOKUP('3 INPUT SAP DATA'!$I78,Data!$C$87:$D$96,2,FALSE))*3.6)/$D74)*(1-'3 INPUT SAP DATA'!$S78))</f>
        <v/>
      </c>
      <c r="Y74" s="173" t="str">
        <f>IF($B74="","",((MAX(0.3*'3 INPUT SAP DATA'!$K78,VLOOKUP('3 INPUT SAP DATA'!$I78,Data!$C$87:$D$96,2,FALSE))*3.6)/$D74)*(1-'3 INPUT SAP DATA'!$S78))</f>
        <v/>
      </c>
      <c r="Z74" s="173" t="str">
        <f>IF($B74="","",((MAX(0.3*'3 INPUT SAP DATA'!$K78,VLOOKUP('3 INPUT SAP DATA'!$I78,Data!$C$87:$D$96,2,FALSE))*3.6)/$D74)*(1-'3 INPUT SAP DATA'!$S78))</f>
        <v/>
      </c>
      <c r="AA74" s="173" t="str">
        <f>IF($B74="","",((MAX(0.3*'3 INPUT SAP DATA'!$K78,VLOOKUP('3 INPUT SAP DATA'!$I78,Data!$C$87:$D$96,2,FALSE))*3.6)/$D74)*(1-'3 INPUT SAP DATA'!$S78))</f>
        <v/>
      </c>
      <c r="AB74" s="173" t="str">
        <f>IF($B74="","",((MAX(0.3*'3 INPUT SAP DATA'!$K78,VLOOKUP('3 INPUT SAP DATA'!$I78,Data!$C$87:$D$96,2,FALSE))*3.6)/$D74)*(1-'3 INPUT SAP DATA'!$S78))</f>
        <v/>
      </c>
      <c r="AC74" s="173" t="str">
        <f>IF($B74="","",((MAX(0.3*'3 INPUT SAP DATA'!$K78,VLOOKUP('3 INPUT SAP DATA'!$I78,Data!$C$87:$D$96,2,FALSE))*3.6)/$D74)*(1-'3 INPUT SAP DATA'!$S78))</f>
        <v/>
      </c>
      <c r="AD74" s="173" t="str">
        <f>IF($B74="","",((MAX(0.3*'3 INPUT SAP DATA'!$K78,VLOOKUP('3 INPUT SAP DATA'!$I78,Data!$C$87:$D$96,2,FALSE))*3.6)/$D74)*(1-'3 INPUT SAP DATA'!$S78))</f>
        <v/>
      </c>
      <c r="AE74" s="173" t="str">
        <f>IF($B74="","",((MAX(0.3*'3 INPUT SAP DATA'!$K78,VLOOKUP('3 INPUT SAP DATA'!$I78,Data!$C$87:$D$96,2,FALSE))*3.6)/$D74)*(1-'3 INPUT SAP DATA'!$S78))</f>
        <v/>
      </c>
      <c r="AF74" s="171" t="str">
        <f t="shared" ref="AF74:AF108" si="51">IF($B74="","",T74+H74)</f>
        <v/>
      </c>
      <c r="AG74" s="171" t="str">
        <f t="shared" ref="AG74:AG108" si="52">IF($B74="","",U74+I74)</f>
        <v/>
      </c>
      <c r="AH74" s="171" t="str">
        <f t="shared" ref="AH74:AH108" si="53">IF($B74="","",V74+J74)</f>
        <v/>
      </c>
      <c r="AI74" s="171" t="str">
        <f t="shared" ref="AI74:AI108" si="54">IF($B74="","",W74+K74)</f>
        <v/>
      </c>
      <c r="AJ74" s="171" t="str">
        <f t="shared" ref="AJ74:AJ108" si="55">IF($B74="","",X74+L74)</f>
        <v/>
      </c>
      <c r="AK74" s="171" t="str">
        <f t="shared" ref="AK74:AK108" si="56">IF($B74="","",Y74+M74)</f>
        <v/>
      </c>
      <c r="AL74" s="171" t="str">
        <f t="shared" ref="AL74:AL108" si="57">IF($B74="","",Z74+N74)</f>
        <v/>
      </c>
      <c r="AM74" s="171" t="str">
        <f t="shared" ref="AM74:AM108" si="58">IF($B74="","",AA74+O74)</f>
        <v/>
      </c>
      <c r="AN74" s="171" t="str">
        <f t="shared" ref="AN74:AN108" si="59">IF($B74="","",AB74+P74)</f>
        <v/>
      </c>
      <c r="AO74" s="171" t="str">
        <f t="shared" ref="AO74:AO108" si="60">IF($B74="","",AC74+Q74)</f>
        <v/>
      </c>
      <c r="AP74" s="171" t="str">
        <f t="shared" ref="AP74:AP108" si="61">IF($B74="","",AD74+R74)</f>
        <v/>
      </c>
      <c r="AQ74" s="171" t="str">
        <f t="shared" ref="AQ74:AQ108" si="62">IF($B74="","",AE74+S74)</f>
        <v/>
      </c>
      <c r="AR74" s="24" t="str">
        <f t="shared" si="38"/>
        <v/>
      </c>
      <c r="AS74" s="24" t="str">
        <f t="shared" si="39"/>
        <v/>
      </c>
      <c r="AT74" s="24" t="str">
        <f t="shared" si="40"/>
        <v/>
      </c>
      <c r="AU74" s="24" t="str">
        <f t="shared" si="41"/>
        <v/>
      </c>
      <c r="AV74" s="24" t="str">
        <f t="shared" si="42"/>
        <v/>
      </c>
      <c r="AW74" s="24" t="str">
        <f t="shared" si="43"/>
        <v/>
      </c>
      <c r="AX74" s="24" t="str">
        <f t="shared" si="44"/>
        <v/>
      </c>
      <c r="AY74" s="24" t="str">
        <f t="shared" si="45"/>
        <v/>
      </c>
      <c r="AZ74" s="24" t="str">
        <f t="shared" si="46"/>
        <v/>
      </c>
      <c r="BA74" s="24" t="str">
        <f t="shared" si="47"/>
        <v/>
      </c>
      <c r="BB74" s="24" t="str">
        <f t="shared" si="48"/>
        <v/>
      </c>
      <c r="BC74" s="24" t="str">
        <f t="shared" si="49"/>
        <v/>
      </c>
    </row>
    <row r="75" spans="2:55" s="3" customFormat="1" ht="19.899999999999999" customHeight="1">
      <c r="B75" s="16" t="str">
        <f>IF('3 INPUT SAP DATA'!H79="","",'3 INPUT SAP DATA'!H79)</f>
        <v/>
      </c>
      <c r="C75" s="172" t="str">
        <f>IF($B75="","",'3 INPUT SAP DATA'!O79*('3 INPUT SAP DATA'!P79+'3 INPUT SAP DATA'!Q79))</f>
        <v/>
      </c>
      <c r="D75" s="172" t="str">
        <f>IF($B75="","",'3 INPUT SAP DATA'!K79*(1-Data!$B$156)*2.5)</f>
        <v/>
      </c>
      <c r="E75" s="24" t="str">
        <f>IF($B75="","",('3 INPUT SAP DATA'!L79-(('3 INPUT SAP DATA'!J79-1)*('3 INPUT SAP DATA'!K79/'3 INPUT SAP DATA'!J79)*Data!$B$157))*(1-Data!$B$156))</f>
        <v/>
      </c>
      <c r="F75" s="171" t="str">
        <f t="shared" si="50"/>
        <v/>
      </c>
      <c r="G75" s="171" t="str">
        <f>IF($B75="","",E75/D75*F75*HLOOKUP('3 INPUT SAP DATA'!M79,Data!$C$82:$E$83,2,FALSE)/(1+15/HLOOKUP('3 INPUT SAP DATA'!M79,Data!$C$82:$E$83,2,FALSE)*(0/F75)^2))</f>
        <v/>
      </c>
      <c r="H75" s="173" t="str">
        <f>IF($B75="", "", (INDEX(SAP10TableU2, MATCH('3 INPUT SAP DATA'!$C$6, Data!$C$51:$C$72, 0), MATCH(H$8, Data!$D$50:$O$50, 0)) / VLOOKUP('3 INPUT SAP DATA'!$C$6, Data!$C$50:$P$72, 13, FALSE)) * $G75)</f>
        <v/>
      </c>
      <c r="I75" s="173" t="str">
        <f>IF($B75="", "", (INDEX(SAP10TableU2, MATCH('3 INPUT SAP DATA'!$C$6, Data!$C$51:$C$72, 0), MATCH(I$8, Data!$D$50:$O$50, 0)) / VLOOKUP('3 INPUT SAP DATA'!$C$6, Data!$C$50:$P$72, 13, FALSE)) * $G75)</f>
        <v/>
      </c>
      <c r="J75" s="173" t="str">
        <f>IF($B75="", "", (INDEX(SAP10TableU2, MATCH('3 INPUT SAP DATA'!$C$6, Data!$C$51:$C$72, 0), MATCH(J$8, Data!$D$50:$O$50, 0)) / VLOOKUP('3 INPUT SAP DATA'!$C$6, Data!$C$50:$P$72, 13, FALSE)) * $G75)</f>
        <v/>
      </c>
      <c r="K75" s="173" t="str">
        <f>IF($B75="", "", (INDEX(SAP10TableU2, MATCH('3 INPUT SAP DATA'!$C$6, Data!$C$51:$C$72, 0), MATCH(K$8, Data!$D$50:$O$50, 0)) / VLOOKUP('3 INPUT SAP DATA'!$C$6, Data!$C$50:$P$72, 13, FALSE)) * $G75)</f>
        <v/>
      </c>
      <c r="L75" s="173" t="str">
        <f>IF($B75="", "", (INDEX(SAP10TableU2, MATCH('3 INPUT SAP DATA'!$C$6, Data!$C$51:$C$72, 0), MATCH(L$8, Data!$D$50:$O$50, 0)) / VLOOKUP('3 INPUT SAP DATA'!$C$6, Data!$C$50:$P$72, 13, FALSE)) * $G75)</f>
        <v/>
      </c>
      <c r="M75" s="173" t="str">
        <f>IF($B75="", "", (INDEX(SAP10TableU2, MATCH('3 INPUT SAP DATA'!$C$6, Data!$C$51:$C$72, 0), MATCH(M$8, Data!$D$50:$O$50, 0)) / VLOOKUP('3 INPUT SAP DATA'!$C$6, Data!$C$50:$P$72, 13, FALSE)) * $G75)</f>
        <v/>
      </c>
      <c r="N75" s="173" t="str">
        <f>IF($B75="", "", (INDEX(SAP10TableU2, MATCH('3 INPUT SAP DATA'!$C$6, Data!$C$51:$C$72, 0), MATCH(N$8, Data!$D$50:$O$50, 0)) / VLOOKUP('3 INPUT SAP DATA'!$C$6, Data!$C$50:$P$72, 13, FALSE)) * $G75)</f>
        <v/>
      </c>
      <c r="O75" s="173" t="str">
        <f>IF($B75="", "", (INDEX(SAP10TableU2, MATCH('3 INPUT SAP DATA'!$C$6, Data!$C$51:$C$72, 0), MATCH(O$8, Data!$D$50:$O$50, 0)) / VLOOKUP('3 INPUT SAP DATA'!$C$6, Data!$C$50:$P$72, 13, FALSE)) * $G75)</f>
        <v/>
      </c>
      <c r="P75" s="173" t="str">
        <f>IF($B75="", "", (INDEX(SAP10TableU2, MATCH('3 INPUT SAP DATA'!$C$6, Data!$C$51:$C$72, 0), MATCH(P$8, Data!$D$50:$O$50, 0)) / VLOOKUP('3 INPUT SAP DATA'!$C$6, Data!$C$50:$P$72, 13, FALSE)) * $G75)</f>
        <v/>
      </c>
      <c r="Q75" s="173" t="str">
        <f>IF($B75="", "", (INDEX(SAP10TableU2, MATCH('3 INPUT SAP DATA'!$C$6, Data!$C$51:$C$72, 0), MATCH(Q$8, Data!$D$50:$O$50, 0)) / VLOOKUP('3 INPUT SAP DATA'!$C$6, Data!$C$50:$P$72, 13, FALSE)) * $G75)</f>
        <v/>
      </c>
      <c r="R75" s="173" t="str">
        <f>IF($B75="", "", (INDEX(SAP10TableU2, MATCH('3 INPUT SAP DATA'!$C$6, Data!$C$51:$C$72, 0), MATCH(R$8, Data!$D$50:$O$50, 0)) / VLOOKUP('3 INPUT SAP DATA'!$C$6, Data!$C$50:$P$72, 13, FALSE)) * $G75)</f>
        <v/>
      </c>
      <c r="S75" s="173" t="str">
        <f>IF($B75="", "", (INDEX(SAP10TableU2, MATCH('3 INPUT SAP DATA'!$C$6, Data!$C$51:$C$72, 0), MATCH(S$8, Data!$D$50:$O$50, 0)) / VLOOKUP('3 INPUT SAP DATA'!$C$6, Data!$C$50:$P$72, 13, FALSE)) * $G75)</f>
        <v/>
      </c>
      <c r="T75" s="173" t="str">
        <f>IF($B75="","",((MAX(0.3*'3 INPUT SAP DATA'!$K79,VLOOKUP('3 INPUT SAP DATA'!$I79,Data!$C$87:$D$96,2,FALSE))*3.6)/$D75)*(1-'3 INPUT SAP DATA'!$S79))</f>
        <v/>
      </c>
      <c r="U75" s="173" t="str">
        <f>IF($B75="","",((MAX(0.3*'3 INPUT SAP DATA'!$K79,VLOOKUP('3 INPUT SAP DATA'!$I79,Data!$C$87:$D$96,2,FALSE))*3.6)/$D75)*(1-'3 INPUT SAP DATA'!$S79))</f>
        <v/>
      </c>
      <c r="V75" s="173" t="str">
        <f>IF($B75="","",((MAX(0.3*'3 INPUT SAP DATA'!$K79,VLOOKUP('3 INPUT SAP DATA'!$I79,Data!$C$87:$D$96,2,FALSE))*3.6)/$D75)*(1-'3 INPUT SAP DATA'!$S79))</f>
        <v/>
      </c>
      <c r="W75" s="173" t="str">
        <f>IF($B75="","",((MAX(0.3*'3 INPUT SAP DATA'!$K79,VLOOKUP('3 INPUT SAP DATA'!$I79,Data!$C$87:$D$96,2,FALSE))*3.6)/$D75)*(1-'3 INPUT SAP DATA'!$S79))</f>
        <v/>
      </c>
      <c r="X75" s="173" t="str">
        <f>IF($B75="","",((MAX(0.3*'3 INPUT SAP DATA'!$K79,VLOOKUP('3 INPUT SAP DATA'!$I79,Data!$C$87:$D$96,2,FALSE))*3.6)/$D75)*(1-'3 INPUT SAP DATA'!$S79))</f>
        <v/>
      </c>
      <c r="Y75" s="173" t="str">
        <f>IF($B75="","",((MAX(0.3*'3 INPUT SAP DATA'!$K79,VLOOKUP('3 INPUT SAP DATA'!$I79,Data!$C$87:$D$96,2,FALSE))*3.6)/$D75)*(1-'3 INPUT SAP DATA'!$S79))</f>
        <v/>
      </c>
      <c r="Z75" s="173" t="str">
        <f>IF($B75="","",((MAX(0.3*'3 INPUT SAP DATA'!$K79,VLOOKUP('3 INPUT SAP DATA'!$I79,Data!$C$87:$D$96,2,FALSE))*3.6)/$D75)*(1-'3 INPUT SAP DATA'!$S79))</f>
        <v/>
      </c>
      <c r="AA75" s="173" t="str">
        <f>IF($B75="","",((MAX(0.3*'3 INPUT SAP DATA'!$K79,VLOOKUP('3 INPUT SAP DATA'!$I79,Data!$C$87:$D$96,2,FALSE))*3.6)/$D75)*(1-'3 INPUT SAP DATA'!$S79))</f>
        <v/>
      </c>
      <c r="AB75" s="173" t="str">
        <f>IF($B75="","",((MAX(0.3*'3 INPUT SAP DATA'!$K79,VLOOKUP('3 INPUT SAP DATA'!$I79,Data!$C$87:$D$96,2,FALSE))*3.6)/$D75)*(1-'3 INPUT SAP DATA'!$S79))</f>
        <v/>
      </c>
      <c r="AC75" s="173" t="str">
        <f>IF($B75="","",((MAX(0.3*'3 INPUT SAP DATA'!$K79,VLOOKUP('3 INPUT SAP DATA'!$I79,Data!$C$87:$D$96,2,FALSE))*3.6)/$D75)*(1-'3 INPUT SAP DATA'!$S79))</f>
        <v/>
      </c>
      <c r="AD75" s="173" t="str">
        <f>IF($B75="","",((MAX(0.3*'3 INPUT SAP DATA'!$K79,VLOOKUP('3 INPUT SAP DATA'!$I79,Data!$C$87:$D$96,2,FALSE))*3.6)/$D75)*(1-'3 INPUT SAP DATA'!$S79))</f>
        <v/>
      </c>
      <c r="AE75" s="173" t="str">
        <f>IF($B75="","",((MAX(0.3*'3 INPUT SAP DATA'!$K79,VLOOKUP('3 INPUT SAP DATA'!$I79,Data!$C$87:$D$96,2,FALSE))*3.6)/$D75)*(1-'3 INPUT SAP DATA'!$S79))</f>
        <v/>
      </c>
      <c r="AF75" s="171" t="str">
        <f t="shared" si="51"/>
        <v/>
      </c>
      <c r="AG75" s="171" t="str">
        <f t="shared" si="52"/>
        <v/>
      </c>
      <c r="AH75" s="171" t="str">
        <f t="shared" si="53"/>
        <v/>
      </c>
      <c r="AI75" s="171" t="str">
        <f t="shared" si="54"/>
        <v/>
      </c>
      <c r="AJ75" s="171" t="str">
        <f t="shared" si="55"/>
        <v/>
      </c>
      <c r="AK75" s="171" t="str">
        <f t="shared" si="56"/>
        <v/>
      </c>
      <c r="AL75" s="171" t="str">
        <f t="shared" si="57"/>
        <v/>
      </c>
      <c r="AM75" s="171" t="str">
        <f t="shared" si="58"/>
        <v/>
      </c>
      <c r="AN75" s="171" t="str">
        <f t="shared" si="59"/>
        <v/>
      </c>
      <c r="AO75" s="171" t="str">
        <f t="shared" si="60"/>
        <v/>
      </c>
      <c r="AP75" s="171" t="str">
        <f t="shared" si="61"/>
        <v/>
      </c>
      <c r="AQ75" s="171" t="str">
        <f t="shared" si="62"/>
        <v/>
      </c>
      <c r="AR75" s="24" t="str">
        <f t="shared" si="38"/>
        <v/>
      </c>
      <c r="AS75" s="24" t="str">
        <f t="shared" si="39"/>
        <v/>
      </c>
      <c r="AT75" s="24" t="str">
        <f t="shared" si="40"/>
        <v/>
      </c>
      <c r="AU75" s="24" t="str">
        <f t="shared" si="41"/>
        <v/>
      </c>
      <c r="AV75" s="24" t="str">
        <f t="shared" si="42"/>
        <v/>
      </c>
      <c r="AW75" s="24" t="str">
        <f t="shared" si="43"/>
        <v/>
      </c>
      <c r="AX75" s="24" t="str">
        <f t="shared" si="44"/>
        <v/>
      </c>
      <c r="AY75" s="24" t="str">
        <f t="shared" si="45"/>
        <v/>
      </c>
      <c r="AZ75" s="24" t="str">
        <f t="shared" si="46"/>
        <v/>
      </c>
      <c r="BA75" s="24" t="str">
        <f t="shared" si="47"/>
        <v/>
      </c>
      <c r="BB75" s="24" t="str">
        <f t="shared" si="48"/>
        <v/>
      </c>
      <c r="BC75" s="24" t="str">
        <f t="shared" si="49"/>
        <v/>
      </c>
    </row>
    <row r="76" spans="2:55" s="3" customFormat="1" ht="19.899999999999999" customHeight="1">
      <c r="B76" s="16" t="str">
        <f>IF('3 INPUT SAP DATA'!H80="","",'3 INPUT SAP DATA'!H80)</f>
        <v/>
      </c>
      <c r="C76" s="172" t="str">
        <f>IF($B76="","",'3 INPUT SAP DATA'!O80*('3 INPUT SAP DATA'!P80+'3 INPUT SAP DATA'!Q80))</f>
        <v/>
      </c>
      <c r="D76" s="172" t="str">
        <f>IF($B76="","",'3 INPUT SAP DATA'!K80*(1-Data!$B$156)*2.5)</f>
        <v/>
      </c>
      <c r="E76" s="24" t="str">
        <f>IF($B76="","",('3 INPUT SAP DATA'!L80-(('3 INPUT SAP DATA'!J80-1)*('3 INPUT SAP DATA'!K80/'3 INPUT SAP DATA'!J80)*Data!$B$157))*(1-Data!$B$156))</f>
        <v/>
      </c>
      <c r="F76" s="171" t="str">
        <f t="shared" si="50"/>
        <v/>
      </c>
      <c r="G76" s="171" t="str">
        <f>IF($B76="","",E76/D76*F76*HLOOKUP('3 INPUT SAP DATA'!M80,Data!$C$82:$E$83,2,FALSE)/(1+15/HLOOKUP('3 INPUT SAP DATA'!M80,Data!$C$82:$E$83,2,FALSE)*(0/F76)^2))</f>
        <v/>
      </c>
      <c r="H76" s="173" t="str">
        <f>IF($B76="", "", (INDEX(SAP10TableU2, MATCH('3 INPUT SAP DATA'!$C$6, Data!$C$51:$C$72, 0), MATCH(H$8, Data!$D$50:$O$50, 0)) / VLOOKUP('3 INPUT SAP DATA'!$C$6, Data!$C$50:$P$72, 13, FALSE)) * $G76)</f>
        <v/>
      </c>
      <c r="I76" s="173" t="str">
        <f>IF($B76="", "", (INDEX(SAP10TableU2, MATCH('3 INPUT SAP DATA'!$C$6, Data!$C$51:$C$72, 0), MATCH(I$8, Data!$D$50:$O$50, 0)) / VLOOKUP('3 INPUT SAP DATA'!$C$6, Data!$C$50:$P$72, 13, FALSE)) * $G76)</f>
        <v/>
      </c>
      <c r="J76" s="173" t="str">
        <f>IF($B76="", "", (INDEX(SAP10TableU2, MATCH('3 INPUT SAP DATA'!$C$6, Data!$C$51:$C$72, 0), MATCH(J$8, Data!$D$50:$O$50, 0)) / VLOOKUP('3 INPUT SAP DATA'!$C$6, Data!$C$50:$P$72, 13, FALSE)) * $G76)</f>
        <v/>
      </c>
      <c r="K76" s="173" t="str">
        <f>IF($B76="", "", (INDEX(SAP10TableU2, MATCH('3 INPUT SAP DATA'!$C$6, Data!$C$51:$C$72, 0), MATCH(K$8, Data!$D$50:$O$50, 0)) / VLOOKUP('3 INPUT SAP DATA'!$C$6, Data!$C$50:$P$72, 13, FALSE)) * $G76)</f>
        <v/>
      </c>
      <c r="L76" s="173" t="str">
        <f>IF($B76="", "", (INDEX(SAP10TableU2, MATCH('3 INPUT SAP DATA'!$C$6, Data!$C$51:$C$72, 0), MATCH(L$8, Data!$D$50:$O$50, 0)) / VLOOKUP('3 INPUT SAP DATA'!$C$6, Data!$C$50:$P$72, 13, FALSE)) * $G76)</f>
        <v/>
      </c>
      <c r="M76" s="173" t="str">
        <f>IF($B76="", "", (INDEX(SAP10TableU2, MATCH('3 INPUT SAP DATA'!$C$6, Data!$C$51:$C$72, 0), MATCH(M$8, Data!$D$50:$O$50, 0)) / VLOOKUP('3 INPUT SAP DATA'!$C$6, Data!$C$50:$P$72, 13, FALSE)) * $G76)</f>
        <v/>
      </c>
      <c r="N76" s="173" t="str">
        <f>IF($B76="", "", (INDEX(SAP10TableU2, MATCH('3 INPUT SAP DATA'!$C$6, Data!$C$51:$C$72, 0), MATCH(N$8, Data!$D$50:$O$50, 0)) / VLOOKUP('3 INPUT SAP DATA'!$C$6, Data!$C$50:$P$72, 13, FALSE)) * $G76)</f>
        <v/>
      </c>
      <c r="O76" s="173" t="str">
        <f>IF($B76="", "", (INDEX(SAP10TableU2, MATCH('3 INPUT SAP DATA'!$C$6, Data!$C$51:$C$72, 0), MATCH(O$8, Data!$D$50:$O$50, 0)) / VLOOKUP('3 INPUT SAP DATA'!$C$6, Data!$C$50:$P$72, 13, FALSE)) * $G76)</f>
        <v/>
      </c>
      <c r="P76" s="173" t="str">
        <f>IF($B76="", "", (INDEX(SAP10TableU2, MATCH('3 INPUT SAP DATA'!$C$6, Data!$C$51:$C$72, 0), MATCH(P$8, Data!$D$50:$O$50, 0)) / VLOOKUP('3 INPUT SAP DATA'!$C$6, Data!$C$50:$P$72, 13, FALSE)) * $G76)</f>
        <v/>
      </c>
      <c r="Q76" s="173" t="str">
        <f>IF($B76="", "", (INDEX(SAP10TableU2, MATCH('3 INPUT SAP DATA'!$C$6, Data!$C$51:$C$72, 0), MATCH(Q$8, Data!$D$50:$O$50, 0)) / VLOOKUP('3 INPUT SAP DATA'!$C$6, Data!$C$50:$P$72, 13, FALSE)) * $G76)</f>
        <v/>
      </c>
      <c r="R76" s="173" t="str">
        <f>IF($B76="", "", (INDEX(SAP10TableU2, MATCH('3 INPUT SAP DATA'!$C$6, Data!$C$51:$C$72, 0), MATCH(R$8, Data!$D$50:$O$50, 0)) / VLOOKUP('3 INPUT SAP DATA'!$C$6, Data!$C$50:$P$72, 13, FALSE)) * $G76)</f>
        <v/>
      </c>
      <c r="S76" s="173" t="str">
        <f>IF($B76="", "", (INDEX(SAP10TableU2, MATCH('3 INPUT SAP DATA'!$C$6, Data!$C$51:$C$72, 0), MATCH(S$8, Data!$D$50:$O$50, 0)) / VLOOKUP('3 INPUT SAP DATA'!$C$6, Data!$C$50:$P$72, 13, FALSE)) * $G76)</f>
        <v/>
      </c>
      <c r="T76" s="173" t="str">
        <f>IF($B76="","",((MAX(0.3*'3 INPUT SAP DATA'!$K80,VLOOKUP('3 INPUT SAP DATA'!$I80,Data!$C$87:$D$96,2,FALSE))*3.6)/$D76)*(1-'3 INPUT SAP DATA'!$S80))</f>
        <v/>
      </c>
      <c r="U76" s="173" t="str">
        <f>IF($B76="","",((MAX(0.3*'3 INPUT SAP DATA'!$K80,VLOOKUP('3 INPUT SAP DATA'!$I80,Data!$C$87:$D$96,2,FALSE))*3.6)/$D76)*(1-'3 INPUT SAP DATA'!$S80))</f>
        <v/>
      </c>
      <c r="V76" s="173" t="str">
        <f>IF($B76="","",((MAX(0.3*'3 INPUT SAP DATA'!$K80,VLOOKUP('3 INPUT SAP DATA'!$I80,Data!$C$87:$D$96,2,FALSE))*3.6)/$D76)*(1-'3 INPUT SAP DATA'!$S80))</f>
        <v/>
      </c>
      <c r="W76" s="173" t="str">
        <f>IF($B76="","",((MAX(0.3*'3 INPUT SAP DATA'!$K80,VLOOKUP('3 INPUT SAP DATA'!$I80,Data!$C$87:$D$96,2,FALSE))*3.6)/$D76)*(1-'3 INPUT SAP DATA'!$S80))</f>
        <v/>
      </c>
      <c r="X76" s="173" t="str">
        <f>IF($B76="","",((MAX(0.3*'3 INPUT SAP DATA'!$K80,VLOOKUP('3 INPUT SAP DATA'!$I80,Data!$C$87:$D$96,2,FALSE))*3.6)/$D76)*(1-'3 INPUT SAP DATA'!$S80))</f>
        <v/>
      </c>
      <c r="Y76" s="173" t="str">
        <f>IF($B76="","",((MAX(0.3*'3 INPUT SAP DATA'!$K80,VLOOKUP('3 INPUT SAP DATA'!$I80,Data!$C$87:$D$96,2,FALSE))*3.6)/$D76)*(1-'3 INPUT SAP DATA'!$S80))</f>
        <v/>
      </c>
      <c r="Z76" s="173" t="str">
        <f>IF($B76="","",((MAX(0.3*'3 INPUT SAP DATA'!$K80,VLOOKUP('3 INPUT SAP DATA'!$I80,Data!$C$87:$D$96,2,FALSE))*3.6)/$D76)*(1-'3 INPUT SAP DATA'!$S80))</f>
        <v/>
      </c>
      <c r="AA76" s="173" t="str">
        <f>IF($B76="","",((MAX(0.3*'3 INPUT SAP DATA'!$K80,VLOOKUP('3 INPUT SAP DATA'!$I80,Data!$C$87:$D$96,2,FALSE))*3.6)/$D76)*(1-'3 INPUT SAP DATA'!$S80))</f>
        <v/>
      </c>
      <c r="AB76" s="173" t="str">
        <f>IF($B76="","",((MAX(0.3*'3 INPUT SAP DATA'!$K80,VLOOKUP('3 INPUT SAP DATA'!$I80,Data!$C$87:$D$96,2,FALSE))*3.6)/$D76)*(1-'3 INPUT SAP DATA'!$S80))</f>
        <v/>
      </c>
      <c r="AC76" s="173" t="str">
        <f>IF($B76="","",((MAX(0.3*'3 INPUT SAP DATA'!$K80,VLOOKUP('3 INPUT SAP DATA'!$I80,Data!$C$87:$D$96,2,FALSE))*3.6)/$D76)*(1-'3 INPUT SAP DATA'!$S80))</f>
        <v/>
      </c>
      <c r="AD76" s="173" t="str">
        <f>IF($B76="","",((MAX(0.3*'3 INPUT SAP DATA'!$K80,VLOOKUP('3 INPUT SAP DATA'!$I80,Data!$C$87:$D$96,2,FALSE))*3.6)/$D76)*(1-'3 INPUT SAP DATA'!$S80))</f>
        <v/>
      </c>
      <c r="AE76" s="173" t="str">
        <f>IF($B76="","",((MAX(0.3*'3 INPUT SAP DATA'!$K80,VLOOKUP('3 INPUT SAP DATA'!$I80,Data!$C$87:$D$96,2,FALSE))*3.6)/$D76)*(1-'3 INPUT SAP DATA'!$S80))</f>
        <v/>
      </c>
      <c r="AF76" s="171" t="str">
        <f t="shared" si="51"/>
        <v/>
      </c>
      <c r="AG76" s="171" t="str">
        <f t="shared" si="52"/>
        <v/>
      </c>
      <c r="AH76" s="171" t="str">
        <f t="shared" si="53"/>
        <v/>
      </c>
      <c r="AI76" s="171" t="str">
        <f t="shared" si="54"/>
        <v/>
      </c>
      <c r="AJ76" s="171" t="str">
        <f t="shared" si="55"/>
        <v/>
      </c>
      <c r="AK76" s="171" t="str">
        <f t="shared" si="56"/>
        <v/>
      </c>
      <c r="AL76" s="171" t="str">
        <f t="shared" si="57"/>
        <v/>
      </c>
      <c r="AM76" s="171" t="str">
        <f t="shared" si="58"/>
        <v/>
      </c>
      <c r="AN76" s="171" t="str">
        <f t="shared" si="59"/>
        <v/>
      </c>
      <c r="AO76" s="171" t="str">
        <f t="shared" si="60"/>
        <v/>
      </c>
      <c r="AP76" s="171" t="str">
        <f t="shared" si="61"/>
        <v/>
      </c>
      <c r="AQ76" s="171" t="str">
        <f t="shared" si="62"/>
        <v/>
      </c>
      <c r="AR76" s="24" t="str">
        <f t="shared" si="38"/>
        <v/>
      </c>
      <c r="AS76" s="24" t="str">
        <f t="shared" si="39"/>
        <v/>
      </c>
      <c r="AT76" s="24" t="str">
        <f t="shared" si="40"/>
        <v/>
      </c>
      <c r="AU76" s="24" t="str">
        <f t="shared" si="41"/>
        <v/>
      </c>
      <c r="AV76" s="24" t="str">
        <f t="shared" si="42"/>
        <v/>
      </c>
      <c r="AW76" s="24" t="str">
        <f t="shared" si="43"/>
        <v/>
      </c>
      <c r="AX76" s="24" t="str">
        <f t="shared" si="44"/>
        <v/>
      </c>
      <c r="AY76" s="24" t="str">
        <f t="shared" si="45"/>
        <v/>
      </c>
      <c r="AZ76" s="24" t="str">
        <f t="shared" si="46"/>
        <v/>
      </c>
      <c r="BA76" s="24" t="str">
        <f t="shared" si="47"/>
        <v/>
      </c>
      <c r="BB76" s="24" t="str">
        <f t="shared" si="48"/>
        <v/>
      </c>
      <c r="BC76" s="24" t="str">
        <f t="shared" si="49"/>
        <v/>
      </c>
    </row>
    <row r="77" spans="2:55" s="3" customFormat="1" ht="19.899999999999999" customHeight="1">
      <c r="B77" s="16" t="str">
        <f>IF('3 INPUT SAP DATA'!H81="","",'3 INPUT SAP DATA'!H81)</f>
        <v/>
      </c>
      <c r="C77" s="172" t="str">
        <f>IF($B77="","",'3 INPUT SAP DATA'!O81*('3 INPUT SAP DATA'!P81+'3 INPUT SAP DATA'!Q81))</f>
        <v/>
      </c>
      <c r="D77" s="172" t="str">
        <f>IF($B77="","",'3 INPUT SAP DATA'!K81*(1-Data!$B$156)*2.5)</f>
        <v/>
      </c>
      <c r="E77" s="24" t="str">
        <f>IF($B77="","",('3 INPUT SAP DATA'!L81-(('3 INPUT SAP DATA'!J81-1)*('3 INPUT SAP DATA'!K81/'3 INPUT SAP DATA'!J81)*Data!$B$157))*(1-Data!$B$156))</f>
        <v/>
      </c>
      <c r="F77" s="171" t="str">
        <f t="shared" si="50"/>
        <v/>
      </c>
      <c r="G77" s="171" t="str">
        <f>IF($B77="","",E77/D77*F77*HLOOKUP('3 INPUT SAP DATA'!M81,Data!$C$82:$E$83,2,FALSE)/(1+15/HLOOKUP('3 INPUT SAP DATA'!M81,Data!$C$82:$E$83,2,FALSE)*(0/F77)^2))</f>
        <v/>
      </c>
      <c r="H77" s="173" t="str">
        <f>IF($B77="", "", (INDEX(SAP10TableU2, MATCH('3 INPUT SAP DATA'!$C$6, Data!$C$51:$C$72, 0), MATCH(H$8, Data!$D$50:$O$50, 0)) / VLOOKUP('3 INPUT SAP DATA'!$C$6, Data!$C$50:$P$72, 13, FALSE)) * $G77)</f>
        <v/>
      </c>
      <c r="I77" s="173" t="str">
        <f>IF($B77="", "", (INDEX(SAP10TableU2, MATCH('3 INPUT SAP DATA'!$C$6, Data!$C$51:$C$72, 0), MATCH(I$8, Data!$D$50:$O$50, 0)) / VLOOKUP('3 INPUT SAP DATA'!$C$6, Data!$C$50:$P$72, 13, FALSE)) * $G77)</f>
        <v/>
      </c>
      <c r="J77" s="173" t="str">
        <f>IF($B77="", "", (INDEX(SAP10TableU2, MATCH('3 INPUT SAP DATA'!$C$6, Data!$C$51:$C$72, 0), MATCH(J$8, Data!$D$50:$O$50, 0)) / VLOOKUP('3 INPUT SAP DATA'!$C$6, Data!$C$50:$P$72, 13, FALSE)) * $G77)</f>
        <v/>
      </c>
      <c r="K77" s="173" t="str">
        <f>IF($B77="", "", (INDEX(SAP10TableU2, MATCH('3 INPUT SAP DATA'!$C$6, Data!$C$51:$C$72, 0), MATCH(K$8, Data!$D$50:$O$50, 0)) / VLOOKUP('3 INPUT SAP DATA'!$C$6, Data!$C$50:$P$72, 13, FALSE)) * $G77)</f>
        <v/>
      </c>
      <c r="L77" s="173" t="str">
        <f>IF($B77="", "", (INDEX(SAP10TableU2, MATCH('3 INPUT SAP DATA'!$C$6, Data!$C$51:$C$72, 0), MATCH(L$8, Data!$D$50:$O$50, 0)) / VLOOKUP('3 INPUT SAP DATA'!$C$6, Data!$C$50:$P$72, 13, FALSE)) * $G77)</f>
        <v/>
      </c>
      <c r="M77" s="173" t="str">
        <f>IF($B77="", "", (INDEX(SAP10TableU2, MATCH('3 INPUT SAP DATA'!$C$6, Data!$C$51:$C$72, 0), MATCH(M$8, Data!$D$50:$O$50, 0)) / VLOOKUP('3 INPUT SAP DATA'!$C$6, Data!$C$50:$P$72, 13, FALSE)) * $G77)</f>
        <v/>
      </c>
      <c r="N77" s="173" t="str">
        <f>IF($B77="", "", (INDEX(SAP10TableU2, MATCH('3 INPUT SAP DATA'!$C$6, Data!$C$51:$C$72, 0), MATCH(N$8, Data!$D$50:$O$50, 0)) / VLOOKUP('3 INPUT SAP DATA'!$C$6, Data!$C$50:$P$72, 13, FALSE)) * $G77)</f>
        <v/>
      </c>
      <c r="O77" s="173" t="str">
        <f>IF($B77="", "", (INDEX(SAP10TableU2, MATCH('3 INPUT SAP DATA'!$C$6, Data!$C$51:$C$72, 0), MATCH(O$8, Data!$D$50:$O$50, 0)) / VLOOKUP('3 INPUT SAP DATA'!$C$6, Data!$C$50:$P$72, 13, FALSE)) * $G77)</f>
        <v/>
      </c>
      <c r="P77" s="173" t="str">
        <f>IF($B77="", "", (INDEX(SAP10TableU2, MATCH('3 INPUT SAP DATA'!$C$6, Data!$C$51:$C$72, 0), MATCH(P$8, Data!$D$50:$O$50, 0)) / VLOOKUP('3 INPUT SAP DATA'!$C$6, Data!$C$50:$P$72, 13, FALSE)) * $G77)</f>
        <v/>
      </c>
      <c r="Q77" s="173" t="str">
        <f>IF($B77="", "", (INDEX(SAP10TableU2, MATCH('3 INPUT SAP DATA'!$C$6, Data!$C$51:$C$72, 0), MATCH(Q$8, Data!$D$50:$O$50, 0)) / VLOOKUP('3 INPUT SAP DATA'!$C$6, Data!$C$50:$P$72, 13, FALSE)) * $G77)</f>
        <v/>
      </c>
      <c r="R77" s="173" t="str">
        <f>IF($B77="", "", (INDEX(SAP10TableU2, MATCH('3 INPUT SAP DATA'!$C$6, Data!$C$51:$C$72, 0), MATCH(R$8, Data!$D$50:$O$50, 0)) / VLOOKUP('3 INPUT SAP DATA'!$C$6, Data!$C$50:$P$72, 13, FALSE)) * $G77)</f>
        <v/>
      </c>
      <c r="S77" s="173" t="str">
        <f>IF($B77="", "", (INDEX(SAP10TableU2, MATCH('3 INPUT SAP DATA'!$C$6, Data!$C$51:$C$72, 0), MATCH(S$8, Data!$D$50:$O$50, 0)) / VLOOKUP('3 INPUT SAP DATA'!$C$6, Data!$C$50:$P$72, 13, FALSE)) * $G77)</f>
        <v/>
      </c>
      <c r="T77" s="173" t="str">
        <f>IF($B77="","",((MAX(0.3*'3 INPUT SAP DATA'!$K81,VLOOKUP('3 INPUT SAP DATA'!$I81,Data!$C$87:$D$96,2,FALSE))*3.6)/$D77)*(1-'3 INPUT SAP DATA'!$S81))</f>
        <v/>
      </c>
      <c r="U77" s="173" t="str">
        <f>IF($B77="","",((MAX(0.3*'3 INPUT SAP DATA'!$K81,VLOOKUP('3 INPUT SAP DATA'!$I81,Data!$C$87:$D$96,2,FALSE))*3.6)/$D77)*(1-'3 INPUT SAP DATA'!$S81))</f>
        <v/>
      </c>
      <c r="V77" s="173" t="str">
        <f>IF($B77="","",((MAX(0.3*'3 INPUT SAP DATA'!$K81,VLOOKUP('3 INPUT SAP DATA'!$I81,Data!$C$87:$D$96,2,FALSE))*3.6)/$D77)*(1-'3 INPUT SAP DATA'!$S81))</f>
        <v/>
      </c>
      <c r="W77" s="173" t="str">
        <f>IF($B77="","",((MAX(0.3*'3 INPUT SAP DATA'!$K81,VLOOKUP('3 INPUT SAP DATA'!$I81,Data!$C$87:$D$96,2,FALSE))*3.6)/$D77)*(1-'3 INPUT SAP DATA'!$S81))</f>
        <v/>
      </c>
      <c r="X77" s="173" t="str">
        <f>IF($B77="","",((MAX(0.3*'3 INPUT SAP DATA'!$K81,VLOOKUP('3 INPUT SAP DATA'!$I81,Data!$C$87:$D$96,2,FALSE))*3.6)/$D77)*(1-'3 INPUT SAP DATA'!$S81))</f>
        <v/>
      </c>
      <c r="Y77" s="173" t="str">
        <f>IF($B77="","",((MAX(0.3*'3 INPUT SAP DATA'!$K81,VLOOKUP('3 INPUT SAP DATA'!$I81,Data!$C$87:$D$96,2,FALSE))*3.6)/$D77)*(1-'3 INPUT SAP DATA'!$S81))</f>
        <v/>
      </c>
      <c r="Z77" s="173" t="str">
        <f>IF($B77="","",((MAX(0.3*'3 INPUT SAP DATA'!$K81,VLOOKUP('3 INPUT SAP DATA'!$I81,Data!$C$87:$D$96,2,FALSE))*3.6)/$D77)*(1-'3 INPUT SAP DATA'!$S81))</f>
        <v/>
      </c>
      <c r="AA77" s="173" t="str">
        <f>IF($B77="","",((MAX(0.3*'3 INPUT SAP DATA'!$K81,VLOOKUP('3 INPUT SAP DATA'!$I81,Data!$C$87:$D$96,2,FALSE))*3.6)/$D77)*(1-'3 INPUT SAP DATA'!$S81))</f>
        <v/>
      </c>
      <c r="AB77" s="173" t="str">
        <f>IF($B77="","",((MAX(0.3*'3 INPUT SAP DATA'!$K81,VLOOKUP('3 INPUT SAP DATA'!$I81,Data!$C$87:$D$96,2,FALSE))*3.6)/$D77)*(1-'3 INPUT SAP DATA'!$S81))</f>
        <v/>
      </c>
      <c r="AC77" s="173" t="str">
        <f>IF($B77="","",((MAX(0.3*'3 INPUT SAP DATA'!$K81,VLOOKUP('3 INPUT SAP DATA'!$I81,Data!$C$87:$D$96,2,FALSE))*3.6)/$D77)*(1-'3 INPUT SAP DATA'!$S81))</f>
        <v/>
      </c>
      <c r="AD77" s="173" t="str">
        <f>IF($B77="","",((MAX(0.3*'3 INPUT SAP DATA'!$K81,VLOOKUP('3 INPUT SAP DATA'!$I81,Data!$C$87:$D$96,2,FALSE))*3.6)/$D77)*(1-'3 INPUT SAP DATA'!$S81))</f>
        <v/>
      </c>
      <c r="AE77" s="173" t="str">
        <f>IF($B77="","",((MAX(0.3*'3 INPUT SAP DATA'!$K81,VLOOKUP('3 INPUT SAP DATA'!$I81,Data!$C$87:$D$96,2,FALSE))*3.6)/$D77)*(1-'3 INPUT SAP DATA'!$S81))</f>
        <v/>
      </c>
      <c r="AF77" s="171" t="str">
        <f t="shared" si="51"/>
        <v/>
      </c>
      <c r="AG77" s="171" t="str">
        <f t="shared" si="52"/>
        <v/>
      </c>
      <c r="AH77" s="171" t="str">
        <f t="shared" si="53"/>
        <v/>
      </c>
      <c r="AI77" s="171" t="str">
        <f t="shared" si="54"/>
        <v/>
      </c>
      <c r="AJ77" s="171" t="str">
        <f t="shared" si="55"/>
        <v/>
      </c>
      <c r="AK77" s="171" t="str">
        <f t="shared" si="56"/>
        <v/>
      </c>
      <c r="AL77" s="171" t="str">
        <f t="shared" si="57"/>
        <v/>
      </c>
      <c r="AM77" s="171" t="str">
        <f t="shared" si="58"/>
        <v/>
      </c>
      <c r="AN77" s="171" t="str">
        <f t="shared" si="59"/>
        <v/>
      </c>
      <c r="AO77" s="171" t="str">
        <f t="shared" si="60"/>
        <v/>
      </c>
      <c r="AP77" s="171" t="str">
        <f t="shared" si="61"/>
        <v/>
      </c>
      <c r="AQ77" s="171" t="str">
        <f t="shared" si="62"/>
        <v/>
      </c>
      <c r="AR77" s="24" t="str">
        <f t="shared" si="38"/>
        <v/>
      </c>
      <c r="AS77" s="24" t="str">
        <f t="shared" si="39"/>
        <v/>
      </c>
      <c r="AT77" s="24" t="str">
        <f t="shared" si="40"/>
        <v/>
      </c>
      <c r="AU77" s="24" t="str">
        <f t="shared" si="41"/>
        <v/>
      </c>
      <c r="AV77" s="24" t="str">
        <f t="shared" si="42"/>
        <v/>
      </c>
      <c r="AW77" s="24" t="str">
        <f t="shared" si="43"/>
        <v/>
      </c>
      <c r="AX77" s="24" t="str">
        <f t="shared" si="44"/>
        <v/>
      </c>
      <c r="AY77" s="24" t="str">
        <f t="shared" si="45"/>
        <v/>
      </c>
      <c r="AZ77" s="24" t="str">
        <f t="shared" si="46"/>
        <v/>
      </c>
      <c r="BA77" s="24" t="str">
        <f t="shared" si="47"/>
        <v/>
      </c>
      <c r="BB77" s="24" t="str">
        <f t="shared" si="48"/>
        <v/>
      </c>
      <c r="BC77" s="24" t="str">
        <f t="shared" si="49"/>
        <v/>
      </c>
    </row>
    <row r="78" spans="2:55" s="3" customFormat="1" ht="19.899999999999999" customHeight="1">
      <c r="B78" s="16" t="str">
        <f>IF('3 INPUT SAP DATA'!H82="","",'3 INPUT SAP DATA'!H82)</f>
        <v/>
      </c>
      <c r="C78" s="172" t="str">
        <f>IF($B78="","",'3 INPUT SAP DATA'!O82*('3 INPUT SAP DATA'!P82+'3 INPUT SAP DATA'!Q82))</f>
        <v/>
      </c>
      <c r="D78" s="172" t="str">
        <f>IF($B78="","",'3 INPUT SAP DATA'!K82*(1-Data!$B$156)*2.5)</f>
        <v/>
      </c>
      <c r="E78" s="24" t="str">
        <f>IF($B78="","",('3 INPUT SAP DATA'!L82-(('3 INPUT SAP DATA'!J82-1)*('3 INPUT SAP DATA'!K82/'3 INPUT SAP DATA'!J82)*Data!$B$157))*(1-Data!$B$156))</f>
        <v/>
      </c>
      <c r="F78" s="171" t="str">
        <f t="shared" si="50"/>
        <v/>
      </c>
      <c r="G78" s="171" t="str">
        <f>IF($B78="","",E78/D78*F78*HLOOKUP('3 INPUT SAP DATA'!M82,Data!$C$82:$E$83,2,FALSE)/(1+15/HLOOKUP('3 INPUT SAP DATA'!M82,Data!$C$82:$E$83,2,FALSE)*(0/F78)^2))</f>
        <v/>
      </c>
      <c r="H78" s="173" t="str">
        <f>IF($B78="", "", (INDEX(SAP10TableU2, MATCH('3 INPUT SAP DATA'!$C$6, Data!$C$51:$C$72, 0), MATCH(H$8, Data!$D$50:$O$50, 0)) / VLOOKUP('3 INPUT SAP DATA'!$C$6, Data!$C$50:$P$72, 13, FALSE)) * $G78)</f>
        <v/>
      </c>
      <c r="I78" s="173" t="str">
        <f>IF($B78="", "", (INDEX(SAP10TableU2, MATCH('3 INPUT SAP DATA'!$C$6, Data!$C$51:$C$72, 0), MATCH(I$8, Data!$D$50:$O$50, 0)) / VLOOKUP('3 INPUT SAP DATA'!$C$6, Data!$C$50:$P$72, 13, FALSE)) * $G78)</f>
        <v/>
      </c>
      <c r="J78" s="173" t="str">
        <f>IF($B78="", "", (INDEX(SAP10TableU2, MATCH('3 INPUT SAP DATA'!$C$6, Data!$C$51:$C$72, 0), MATCH(J$8, Data!$D$50:$O$50, 0)) / VLOOKUP('3 INPUT SAP DATA'!$C$6, Data!$C$50:$P$72, 13, FALSE)) * $G78)</f>
        <v/>
      </c>
      <c r="K78" s="173" t="str">
        <f>IF($B78="", "", (INDEX(SAP10TableU2, MATCH('3 INPUT SAP DATA'!$C$6, Data!$C$51:$C$72, 0), MATCH(K$8, Data!$D$50:$O$50, 0)) / VLOOKUP('3 INPUT SAP DATA'!$C$6, Data!$C$50:$P$72, 13, FALSE)) * $G78)</f>
        <v/>
      </c>
      <c r="L78" s="173" t="str">
        <f>IF($B78="", "", (INDEX(SAP10TableU2, MATCH('3 INPUT SAP DATA'!$C$6, Data!$C$51:$C$72, 0), MATCH(L$8, Data!$D$50:$O$50, 0)) / VLOOKUP('3 INPUT SAP DATA'!$C$6, Data!$C$50:$P$72, 13, FALSE)) * $G78)</f>
        <v/>
      </c>
      <c r="M78" s="173" t="str">
        <f>IF($B78="", "", (INDEX(SAP10TableU2, MATCH('3 INPUT SAP DATA'!$C$6, Data!$C$51:$C$72, 0), MATCH(M$8, Data!$D$50:$O$50, 0)) / VLOOKUP('3 INPUT SAP DATA'!$C$6, Data!$C$50:$P$72, 13, FALSE)) * $G78)</f>
        <v/>
      </c>
      <c r="N78" s="173" t="str">
        <f>IF($B78="", "", (INDEX(SAP10TableU2, MATCH('3 INPUT SAP DATA'!$C$6, Data!$C$51:$C$72, 0), MATCH(N$8, Data!$D$50:$O$50, 0)) / VLOOKUP('3 INPUT SAP DATA'!$C$6, Data!$C$50:$P$72, 13, FALSE)) * $G78)</f>
        <v/>
      </c>
      <c r="O78" s="173" t="str">
        <f>IF($B78="", "", (INDEX(SAP10TableU2, MATCH('3 INPUT SAP DATA'!$C$6, Data!$C$51:$C$72, 0), MATCH(O$8, Data!$D$50:$O$50, 0)) / VLOOKUP('3 INPUT SAP DATA'!$C$6, Data!$C$50:$P$72, 13, FALSE)) * $G78)</f>
        <v/>
      </c>
      <c r="P78" s="173" t="str">
        <f>IF($B78="", "", (INDEX(SAP10TableU2, MATCH('3 INPUT SAP DATA'!$C$6, Data!$C$51:$C$72, 0), MATCH(P$8, Data!$D$50:$O$50, 0)) / VLOOKUP('3 INPUT SAP DATA'!$C$6, Data!$C$50:$P$72, 13, FALSE)) * $G78)</f>
        <v/>
      </c>
      <c r="Q78" s="173" t="str">
        <f>IF($B78="", "", (INDEX(SAP10TableU2, MATCH('3 INPUT SAP DATA'!$C$6, Data!$C$51:$C$72, 0), MATCH(Q$8, Data!$D$50:$O$50, 0)) / VLOOKUP('3 INPUT SAP DATA'!$C$6, Data!$C$50:$P$72, 13, FALSE)) * $G78)</f>
        <v/>
      </c>
      <c r="R78" s="173" t="str">
        <f>IF($B78="", "", (INDEX(SAP10TableU2, MATCH('3 INPUT SAP DATA'!$C$6, Data!$C$51:$C$72, 0), MATCH(R$8, Data!$D$50:$O$50, 0)) / VLOOKUP('3 INPUT SAP DATA'!$C$6, Data!$C$50:$P$72, 13, FALSE)) * $G78)</f>
        <v/>
      </c>
      <c r="S78" s="173" t="str">
        <f>IF($B78="", "", (INDEX(SAP10TableU2, MATCH('3 INPUT SAP DATA'!$C$6, Data!$C$51:$C$72, 0), MATCH(S$8, Data!$D$50:$O$50, 0)) / VLOOKUP('3 INPUT SAP DATA'!$C$6, Data!$C$50:$P$72, 13, FALSE)) * $G78)</f>
        <v/>
      </c>
      <c r="T78" s="173" t="str">
        <f>IF($B78="","",((MAX(0.3*'3 INPUT SAP DATA'!$K82,VLOOKUP('3 INPUT SAP DATA'!$I82,Data!$C$87:$D$96,2,FALSE))*3.6)/$D78)*(1-'3 INPUT SAP DATA'!$S82))</f>
        <v/>
      </c>
      <c r="U78" s="173" t="str">
        <f>IF($B78="","",((MAX(0.3*'3 INPUT SAP DATA'!$K82,VLOOKUP('3 INPUT SAP DATA'!$I82,Data!$C$87:$D$96,2,FALSE))*3.6)/$D78)*(1-'3 INPUT SAP DATA'!$S82))</f>
        <v/>
      </c>
      <c r="V78" s="173" t="str">
        <f>IF($B78="","",((MAX(0.3*'3 INPUT SAP DATA'!$K82,VLOOKUP('3 INPUT SAP DATA'!$I82,Data!$C$87:$D$96,2,FALSE))*3.6)/$D78)*(1-'3 INPUT SAP DATA'!$S82))</f>
        <v/>
      </c>
      <c r="W78" s="173" t="str">
        <f>IF($B78="","",((MAX(0.3*'3 INPUT SAP DATA'!$K82,VLOOKUP('3 INPUT SAP DATA'!$I82,Data!$C$87:$D$96,2,FALSE))*3.6)/$D78)*(1-'3 INPUT SAP DATA'!$S82))</f>
        <v/>
      </c>
      <c r="X78" s="173" t="str">
        <f>IF($B78="","",((MAX(0.3*'3 INPUT SAP DATA'!$K82,VLOOKUP('3 INPUT SAP DATA'!$I82,Data!$C$87:$D$96,2,FALSE))*3.6)/$D78)*(1-'3 INPUT SAP DATA'!$S82))</f>
        <v/>
      </c>
      <c r="Y78" s="173" t="str">
        <f>IF($B78="","",((MAX(0.3*'3 INPUT SAP DATA'!$K82,VLOOKUP('3 INPUT SAP DATA'!$I82,Data!$C$87:$D$96,2,FALSE))*3.6)/$D78)*(1-'3 INPUT SAP DATA'!$S82))</f>
        <v/>
      </c>
      <c r="Z78" s="173" t="str">
        <f>IF($B78="","",((MAX(0.3*'3 INPUT SAP DATA'!$K82,VLOOKUP('3 INPUT SAP DATA'!$I82,Data!$C$87:$D$96,2,FALSE))*3.6)/$D78)*(1-'3 INPUT SAP DATA'!$S82))</f>
        <v/>
      </c>
      <c r="AA78" s="173" t="str">
        <f>IF($B78="","",((MAX(0.3*'3 INPUT SAP DATA'!$K82,VLOOKUP('3 INPUT SAP DATA'!$I82,Data!$C$87:$D$96,2,FALSE))*3.6)/$D78)*(1-'3 INPUT SAP DATA'!$S82))</f>
        <v/>
      </c>
      <c r="AB78" s="173" t="str">
        <f>IF($B78="","",((MAX(0.3*'3 INPUT SAP DATA'!$K82,VLOOKUP('3 INPUT SAP DATA'!$I82,Data!$C$87:$D$96,2,FALSE))*3.6)/$D78)*(1-'3 INPUT SAP DATA'!$S82))</f>
        <v/>
      </c>
      <c r="AC78" s="173" t="str">
        <f>IF($B78="","",((MAX(0.3*'3 INPUT SAP DATA'!$K82,VLOOKUP('3 INPUT SAP DATA'!$I82,Data!$C$87:$D$96,2,FALSE))*3.6)/$D78)*(1-'3 INPUT SAP DATA'!$S82))</f>
        <v/>
      </c>
      <c r="AD78" s="173" t="str">
        <f>IF($B78="","",((MAX(0.3*'3 INPUT SAP DATA'!$K82,VLOOKUP('3 INPUT SAP DATA'!$I82,Data!$C$87:$D$96,2,FALSE))*3.6)/$D78)*(1-'3 INPUT SAP DATA'!$S82))</f>
        <v/>
      </c>
      <c r="AE78" s="173" t="str">
        <f>IF($B78="","",((MAX(0.3*'3 INPUT SAP DATA'!$K82,VLOOKUP('3 INPUT SAP DATA'!$I82,Data!$C$87:$D$96,2,FALSE))*3.6)/$D78)*(1-'3 INPUT SAP DATA'!$S82))</f>
        <v/>
      </c>
      <c r="AF78" s="171" t="str">
        <f t="shared" si="51"/>
        <v/>
      </c>
      <c r="AG78" s="171" t="str">
        <f t="shared" si="52"/>
        <v/>
      </c>
      <c r="AH78" s="171" t="str">
        <f t="shared" si="53"/>
        <v/>
      </c>
      <c r="AI78" s="171" t="str">
        <f t="shared" si="54"/>
        <v/>
      </c>
      <c r="AJ78" s="171" t="str">
        <f t="shared" si="55"/>
        <v/>
      </c>
      <c r="AK78" s="171" t="str">
        <f t="shared" si="56"/>
        <v/>
      </c>
      <c r="AL78" s="171" t="str">
        <f t="shared" si="57"/>
        <v/>
      </c>
      <c r="AM78" s="171" t="str">
        <f t="shared" si="58"/>
        <v/>
      </c>
      <c r="AN78" s="171" t="str">
        <f t="shared" si="59"/>
        <v/>
      </c>
      <c r="AO78" s="171" t="str">
        <f t="shared" si="60"/>
        <v/>
      </c>
      <c r="AP78" s="171" t="str">
        <f t="shared" si="61"/>
        <v/>
      </c>
      <c r="AQ78" s="171" t="str">
        <f t="shared" si="62"/>
        <v/>
      </c>
      <c r="AR78" s="24" t="str">
        <f t="shared" si="38"/>
        <v/>
      </c>
      <c r="AS78" s="24" t="str">
        <f t="shared" si="39"/>
        <v/>
      </c>
      <c r="AT78" s="24" t="str">
        <f t="shared" si="40"/>
        <v/>
      </c>
      <c r="AU78" s="24" t="str">
        <f t="shared" si="41"/>
        <v/>
      </c>
      <c r="AV78" s="24" t="str">
        <f t="shared" si="42"/>
        <v/>
      </c>
      <c r="AW78" s="24" t="str">
        <f t="shared" si="43"/>
        <v/>
      </c>
      <c r="AX78" s="24" t="str">
        <f t="shared" si="44"/>
        <v/>
      </c>
      <c r="AY78" s="24" t="str">
        <f t="shared" si="45"/>
        <v/>
      </c>
      <c r="AZ78" s="24" t="str">
        <f t="shared" si="46"/>
        <v/>
      </c>
      <c r="BA78" s="24" t="str">
        <f t="shared" si="47"/>
        <v/>
      </c>
      <c r="BB78" s="24" t="str">
        <f t="shared" si="48"/>
        <v/>
      </c>
      <c r="BC78" s="24" t="str">
        <f t="shared" si="49"/>
        <v/>
      </c>
    </row>
    <row r="79" spans="2:55" s="3" customFormat="1" ht="19.899999999999999" customHeight="1">
      <c r="B79" s="16" t="str">
        <f>IF('3 INPUT SAP DATA'!H83="","",'3 INPUT SAP DATA'!H83)</f>
        <v/>
      </c>
      <c r="C79" s="172" t="str">
        <f>IF($B79="","",'3 INPUT SAP DATA'!O83*('3 INPUT SAP DATA'!P83+'3 INPUT SAP DATA'!Q83))</f>
        <v/>
      </c>
      <c r="D79" s="172" t="str">
        <f>IF($B79="","",'3 INPUT SAP DATA'!K83*(1-Data!$B$156)*2.5)</f>
        <v/>
      </c>
      <c r="E79" s="24" t="str">
        <f>IF($B79="","",('3 INPUT SAP DATA'!L83-(('3 INPUT SAP DATA'!J83-1)*('3 INPUT SAP DATA'!K83/'3 INPUT SAP DATA'!J83)*Data!$B$157))*(1-Data!$B$156))</f>
        <v/>
      </c>
      <c r="F79" s="171" t="str">
        <f t="shared" si="50"/>
        <v/>
      </c>
      <c r="G79" s="171" t="str">
        <f>IF($B79="","",E79/D79*F79*HLOOKUP('3 INPUT SAP DATA'!M83,Data!$C$82:$E$83,2,FALSE)/(1+15/HLOOKUP('3 INPUT SAP DATA'!M83,Data!$C$82:$E$83,2,FALSE)*(0/F79)^2))</f>
        <v/>
      </c>
      <c r="H79" s="173" t="str">
        <f>IF($B79="", "", (INDEX(SAP10TableU2, MATCH('3 INPUT SAP DATA'!$C$6, Data!$C$51:$C$72, 0), MATCH(H$8, Data!$D$50:$O$50, 0)) / VLOOKUP('3 INPUT SAP DATA'!$C$6, Data!$C$50:$P$72, 13, FALSE)) * $G79)</f>
        <v/>
      </c>
      <c r="I79" s="173" t="str">
        <f>IF($B79="", "", (INDEX(SAP10TableU2, MATCH('3 INPUT SAP DATA'!$C$6, Data!$C$51:$C$72, 0), MATCH(I$8, Data!$D$50:$O$50, 0)) / VLOOKUP('3 INPUT SAP DATA'!$C$6, Data!$C$50:$P$72, 13, FALSE)) * $G79)</f>
        <v/>
      </c>
      <c r="J79" s="173" t="str">
        <f>IF($B79="", "", (INDEX(SAP10TableU2, MATCH('3 INPUT SAP DATA'!$C$6, Data!$C$51:$C$72, 0), MATCH(J$8, Data!$D$50:$O$50, 0)) / VLOOKUP('3 INPUT SAP DATA'!$C$6, Data!$C$50:$P$72, 13, FALSE)) * $G79)</f>
        <v/>
      </c>
      <c r="K79" s="173" t="str">
        <f>IF($B79="", "", (INDEX(SAP10TableU2, MATCH('3 INPUT SAP DATA'!$C$6, Data!$C$51:$C$72, 0), MATCH(K$8, Data!$D$50:$O$50, 0)) / VLOOKUP('3 INPUT SAP DATA'!$C$6, Data!$C$50:$P$72, 13, FALSE)) * $G79)</f>
        <v/>
      </c>
      <c r="L79" s="173" t="str">
        <f>IF($B79="", "", (INDEX(SAP10TableU2, MATCH('3 INPUT SAP DATA'!$C$6, Data!$C$51:$C$72, 0), MATCH(L$8, Data!$D$50:$O$50, 0)) / VLOOKUP('3 INPUT SAP DATA'!$C$6, Data!$C$50:$P$72, 13, FALSE)) * $G79)</f>
        <v/>
      </c>
      <c r="M79" s="173" t="str">
        <f>IF($B79="", "", (INDEX(SAP10TableU2, MATCH('3 INPUT SAP DATA'!$C$6, Data!$C$51:$C$72, 0), MATCH(M$8, Data!$D$50:$O$50, 0)) / VLOOKUP('3 INPUT SAP DATA'!$C$6, Data!$C$50:$P$72, 13, FALSE)) * $G79)</f>
        <v/>
      </c>
      <c r="N79" s="173" t="str">
        <f>IF($B79="", "", (INDEX(SAP10TableU2, MATCH('3 INPUT SAP DATA'!$C$6, Data!$C$51:$C$72, 0), MATCH(N$8, Data!$D$50:$O$50, 0)) / VLOOKUP('3 INPUT SAP DATA'!$C$6, Data!$C$50:$P$72, 13, FALSE)) * $G79)</f>
        <v/>
      </c>
      <c r="O79" s="173" t="str">
        <f>IF($B79="", "", (INDEX(SAP10TableU2, MATCH('3 INPUT SAP DATA'!$C$6, Data!$C$51:$C$72, 0), MATCH(O$8, Data!$D$50:$O$50, 0)) / VLOOKUP('3 INPUT SAP DATA'!$C$6, Data!$C$50:$P$72, 13, FALSE)) * $G79)</f>
        <v/>
      </c>
      <c r="P79" s="173" t="str">
        <f>IF($B79="", "", (INDEX(SAP10TableU2, MATCH('3 INPUT SAP DATA'!$C$6, Data!$C$51:$C$72, 0), MATCH(P$8, Data!$D$50:$O$50, 0)) / VLOOKUP('3 INPUT SAP DATA'!$C$6, Data!$C$50:$P$72, 13, FALSE)) * $G79)</f>
        <v/>
      </c>
      <c r="Q79" s="173" t="str">
        <f>IF($B79="", "", (INDEX(SAP10TableU2, MATCH('3 INPUT SAP DATA'!$C$6, Data!$C$51:$C$72, 0), MATCH(Q$8, Data!$D$50:$O$50, 0)) / VLOOKUP('3 INPUT SAP DATA'!$C$6, Data!$C$50:$P$72, 13, FALSE)) * $G79)</f>
        <v/>
      </c>
      <c r="R79" s="173" t="str">
        <f>IF($B79="", "", (INDEX(SAP10TableU2, MATCH('3 INPUT SAP DATA'!$C$6, Data!$C$51:$C$72, 0), MATCH(R$8, Data!$D$50:$O$50, 0)) / VLOOKUP('3 INPUT SAP DATA'!$C$6, Data!$C$50:$P$72, 13, FALSE)) * $G79)</f>
        <v/>
      </c>
      <c r="S79" s="173" t="str">
        <f>IF($B79="", "", (INDEX(SAP10TableU2, MATCH('3 INPUT SAP DATA'!$C$6, Data!$C$51:$C$72, 0), MATCH(S$8, Data!$D$50:$O$50, 0)) / VLOOKUP('3 INPUT SAP DATA'!$C$6, Data!$C$50:$P$72, 13, FALSE)) * $G79)</f>
        <v/>
      </c>
      <c r="T79" s="173" t="str">
        <f>IF($B79="","",((MAX(0.3*'3 INPUT SAP DATA'!$K83,VLOOKUP('3 INPUT SAP DATA'!$I83,Data!$C$87:$D$96,2,FALSE))*3.6)/$D79)*(1-'3 INPUT SAP DATA'!$S83))</f>
        <v/>
      </c>
      <c r="U79" s="173" t="str">
        <f>IF($B79="","",((MAX(0.3*'3 INPUT SAP DATA'!$K83,VLOOKUP('3 INPUT SAP DATA'!$I83,Data!$C$87:$D$96,2,FALSE))*3.6)/$D79)*(1-'3 INPUT SAP DATA'!$S83))</f>
        <v/>
      </c>
      <c r="V79" s="173" t="str">
        <f>IF($B79="","",((MAX(0.3*'3 INPUT SAP DATA'!$K83,VLOOKUP('3 INPUT SAP DATA'!$I83,Data!$C$87:$D$96,2,FALSE))*3.6)/$D79)*(1-'3 INPUT SAP DATA'!$S83))</f>
        <v/>
      </c>
      <c r="W79" s="173" t="str">
        <f>IF($B79="","",((MAX(0.3*'3 INPUT SAP DATA'!$K83,VLOOKUP('3 INPUT SAP DATA'!$I83,Data!$C$87:$D$96,2,FALSE))*3.6)/$D79)*(1-'3 INPUT SAP DATA'!$S83))</f>
        <v/>
      </c>
      <c r="X79" s="173" t="str">
        <f>IF($B79="","",((MAX(0.3*'3 INPUT SAP DATA'!$K83,VLOOKUP('3 INPUT SAP DATA'!$I83,Data!$C$87:$D$96,2,FALSE))*3.6)/$D79)*(1-'3 INPUT SAP DATA'!$S83))</f>
        <v/>
      </c>
      <c r="Y79" s="173" t="str">
        <f>IF($B79="","",((MAX(0.3*'3 INPUT SAP DATA'!$K83,VLOOKUP('3 INPUT SAP DATA'!$I83,Data!$C$87:$D$96,2,FALSE))*3.6)/$D79)*(1-'3 INPUT SAP DATA'!$S83))</f>
        <v/>
      </c>
      <c r="Z79" s="173" t="str">
        <f>IF($B79="","",((MAX(0.3*'3 INPUT SAP DATA'!$K83,VLOOKUP('3 INPUT SAP DATA'!$I83,Data!$C$87:$D$96,2,FALSE))*3.6)/$D79)*(1-'3 INPUT SAP DATA'!$S83))</f>
        <v/>
      </c>
      <c r="AA79" s="173" t="str">
        <f>IF($B79="","",((MAX(0.3*'3 INPUT SAP DATA'!$K83,VLOOKUP('3 INPUT SAP DATA'!$I83,Data!$C$87:$D$96,2,FALSE))*3.6)/$D79)*(1-'3 INPUT SAP DATA'!$S83))</f>
        <v/>
      </c>
      <c r="AB79" s="173" t="str">
        <f>IF($B79="","",((MAX(0.3*'3 INPUT SAP DATA'!$K83,VLOOKUP('3 INPUT SAP DATA'!$I83,Data!$C$87:$D$96,2,FALSE))*3.6)/$D79)*(1-'3 INPUT SAP DATA'!$S83))</f>
        <v/>
      </c>
      <c r="AC79" s="173" t="str">
        <f>IF($B79="","",((MAX(0.3*'3 INPUT SAP DATA'!$K83,VLOOKUP('3 INPUT SAP DATA'!$I83,Data!$C$87:$D$96,2,FALSE))*3.6)/$D79)*(1-'3 INPUT SAP DATA'!$S83))</f>
        <v/>
      </c>
      <c r="AD79" s="173" t="str">
        <f>IF($B79="","",((MAX(0.3*'3 INPUT SAP DATA'!$K83,VLOOKUP('3 INPUT SAP DATA'!$I83,Data!$C$87:$D$96,2,FALSE))*3.6)/$D79)*(1-'3 INPUT SAP DATA'!$S83))</f>
        <v/>
      </c>
      <c r="AE79" s="173" t="str">
        <f>IF($B79="","",((MAX(0.3*'3 INPUT SAP DATA'!$K83,VLOOKUP('3 INPUT SAP DATA'!$I83,Data!$C$87:$D$96,2,FALSE))*3.6)/$D79)*(1-'3 INPUT SAP DATA'!$S83))</f>
        <v/>
      </c>
      <c r="AF79" s="171" t="str">
        <f t="shared" si="51"/>
        <v/>
      </c>
      <c r="AG79" s="171" t="str">
        <f t="shared" si="52"/>
        <v/>
      </c>
      <c r="AH79" s="171" t="str">
        <f t="shared" si="53"/>
        <v/>
      </c>
      <c r="AI79" s="171" t="str">
        <f t="shared" si="54"/>
        <v/>
      </c>
      <c r="AJ79" s="171" t="str">
        <f t="shared" si="55"/>
        <v/>
      </c>
      <c r="AK79" s="171" t="str">
        <f t="shared" si="56"/>
        <v/>
      </c>
      <c r="AL79" s="171" t="str">
        <f t="shared" si="57"/>
        <v/>
      </c>
      <c r="AM79" s="171" t="str">
        <f t="shared" si="58"/>
        <v/>
      </c>
      <c r="AN79" s="171" t="str">
        <f t="shared" si="59"/>
        <v/>
      </c>
      <c r="AO79" s="171" t="str">
        <f t="shared" si="60"/>
        <v/>
      </c>
      <c r="AP79" s="171" t="str">
        <f t="shared" si="61"/>
        <v/>
      </c>
      <c r="AQ79" s="171" t="str">
        <f t="shared" si="62"/>
        <v/>
      </c>
      <c r="AR79" s="24" t="str">
        <f t="shared" si="38"/>
        <v/>
      </c>
      <c r="AS79" s="24" t="str">
        <f t="shared" si="39"/>
        <v/>
      </c>
      <c r="AT79" s="24" t="str">
        <f t="shared" si="40"/>
        <v/>
      </c>
      <c r="AU79" s="24" t="str">
        <f t="shared" si="41"/>
        <v/>
      </c>
      <c r="AV79" s="24" t="str">
        <f t="shared" si="42"/>
        <v/>
      </c>
      <c r="AW79" s="24" t="str">
        <f t="shared" si="43"/>
        <v/>
      </c>
      <c r="AX79" s="24" t="str">
        <f t="shared" si="44"/>
        <v/>
      </c>
      <c r="AY79" s="24" t="str">
        <f t="shared" si="45"/>
        <v/>
      </c>
      <c r="AZ79" s="24" t="str">
        <f t="shared" si="46"/>
        <v/>
      </c>
      <c r="BA79" s="24" t="str">
        <f t="shared" si="47"/>
        <v/>
      </c>
      <c r="BB79" s="24" t="str">
        <f t="shared" si="48"/>
        <v/>
      </c>
      <c r="BC79" s="24" t="str">
        <f t="shared" si="49"/>
        <v/>
      </c>
    </row>
    <row r="80" spans="2:55" s="3" customFormat="1" ht="19.899999999999999" customHeight="1">
      <c r="B80" s="16" t="str">
        <f>IF('3 INPUT SAP DATA'!H84="","",'3 INPUT SAP DATA'!H84)</f>
        <v/>
      </c>
      <c r="C80" s="172" t="str">
        <f>IF($B80="","",'3 INPUT SAP DATA'!O84*('3 INPUT SAP DATA'!P84+'3 INPUT SAP DATA'!Q84))</f>
        <v/>
      </c>
      <c r="D80" s="172" t="str">
        <f>IF($B80="","",'3 INPUT SAP DATA'!K84*(1-Data!$B$156)*2.5)</f>
        <v/>
      </c>
      <c r="E80" s="24" t="str">
        <f>IF($B80="","",('3 INPUT SAP DATA'!L84-(('3 INPUT SAP DATA'!J84-1)*('3 INPUT SAP DATA'!K84/'3 INPUT SAP DATA'!J84)*Data!$B$157))*(1-Data!$B$156))</f>
        <v/>
      </c>
      <c r="F80" s="171" t="str">
        <f t="shared" si="50"/>
        <v/>
      </c>
      <c r="G80" s="171" t="str">
        <f>IF($B80="","",E80/D80*F80*HLOOKUP('3 INPUT SAP DATA'!M84,Data!$C$82:$E$83,2,FALSE)/(1+15/HLOOKUP('3 INPUT SAP DATA'!M84,Data!$C$82:$E$83,2,FALSE)*(0/F80)^2))</f>
        <v/>
      </c>
      <c r="H80" s="173" t="str">
        <f>IF($B80="", "", (INDEX(SAP10TableU2, MATCH('3 INPUT SAP DATA'!$C$6, Data!$C$51:$C$72, 0), MATCH(H$8, Data!$D$50:$O$50, 0)) / VLOOKUP('3 INPUT SAP DATA'!$C$6, Data!$C$50:$P$72, 13, FALSE)) * $G80)</f>
        <v/>
      </c>
      <c r="I80" s="173" t="str">
        <f>IF($B80="", "", (INDEX(SAP10TableU2, MATCH('3 INPUT SAP DATA'!$C$6, Data!$C$51:$C$72, 0), MATCH(I$8, Data!$D$50:$O$50, 0)) / VLOOKUP('3 INPUT SAP DATA'!$C$6, Data!$C$50:$P$72, 13, FALSE)) * $G80)</f>
        <v/>
      </c>
      <c r="J80" s="173" t="str">
        <f>IF($B80="", "", (INDEX(SAP10TableU2, MATCH('3 INPUT SAP DATA'!$C$6, Data!$C$51:$C$72, 0), MATCH(J$8, Data!$D$50:$O$50, 0)) / VLOOKUP('3 INPUT SAP DATA'!$C$6, Data!$C$50:$P$72, 13, FALSE)) * $G80)</f>
        <v/>
      </c>
      <c r="K80" s="173" t="str">
        <f>IF($B80="", "", (INDEX(SAP10TableU2, MATCH('3 INPUT SAP DATA'!$C$6, Data!$C$51:$C$72, 0), MATCH(K$8, Data!$D$50:$O$50, 0)) / VLOOKUP('3 INPUT SAP DATA'!$C$6, Data!$C$50:$P$72, 13, FALSE)) * $G80)</f>
        <v/>
      </c>
      <c r="L80" s="173" t="str">
        <f>IF($B80="", "", (INDEX(SAP10TableU2, MATCH('3 INPUT SAP DATA'!$C$6, Data!$C$51:$C$72, 0), MATCH(L$8, Data!$D$50:$O$50, 0)) / VLOOKUP('3 INPUT SAP DATA'!$C$6, Data!$C$50:$P$72, 13, FALSE)) * $G80)</f>
        <v/>
      </c>
      <c r="M80" s="173" t="str">
        <f>IF($B80="", "", (INDEX(SAP10TableU2, MATCH('3 INPUT SAP DATA'!$C$6, Data!$C$51:$C$72, 0), MATCH(M$8, Data!$D$50:$O$50, 0)) / VLOOKUP('3 INPUT SAP DATA'!$C$6, Data!$C$50:$P$72, 13, FALSE)) * $G80)</f>
        <v/>
      </c>
      <c r="N80" s="173" t="str">
        <f>IF($B80="", "", (INDEX(SAP10TableU2, MATCH('3 INPUT SAP DATA'!$C$6, Data!$C$51:$C$72, 0), MATCH(N$8, Data!$D$50:$O$50, 0)) / VLOOKUP('3 INPUT SAP DATA'!$C$6, Data!$C$50:$P$72, 13, FALSE)) * $G80)</f>
        <v/>
      </c>
      <c r="O80" s="173" t="str">
        <f>IF($B80="", "", (INDEX(SAP10TableU2, MATCH('3 INPUT SAP DATA'!$C$6, Data!$C$51:$C$72, 0), MATCH(O$8, Data!$D$50:$O$50, 0)) / VLOOKUP('3 INPUT SAP DATA'!$C$6, Data!$C$50:$P$72, 13, FALSE)) * $G80)</f>
        <v/>
      </c>
      <c r="P80" s="173" t="str">
        <f>IF($B80="", "", (INDEX(SAP10TableU2, MATCH('3 INPUT SAP DATA'!$C$6, Data!$C$51:$C$72, 0), MATCH(P$8, Data!$D$50:$O$50, 0)) / VLOOKUP('3 INPUT SAP DATA'!$C$6, Data!$C$50:$P$72, 13, FALSE)) * $G80)</f>
        <v/>
      </c>
      <c r="Q80" s="173" t="str">
        <f>IF($B80="", "", (INDEX(SAP10TableU2, MATCH('3 INPUT SAP DATA'!$C$6, Data!$C$51:$C$72, 0), MATCH(Q$8, Data!$D$50:$O$50, 0)) / VLOOKUP('3 INPUT SAP DATA'!$C$6, Data!$C$50:$P$72, 13, FALSE)) * $G80)</f>
        <v/>
      </c>
      <c r="R80" s="173" t="str">
        <f>IF($B80="", "", (INDEX(SAP10TableU2, MATCH('3 INPUT SAP DATA'!$C$6, Data!$C$51:$C$72, 0), MATCH(R$8, Data!$D$50:$O$50, 0)) / VLOOKUP('3 INPUT SAP DATA'!$C$6, Data!$C$50:$P$72, 13, FALSE)) * $G80)</f>
        <v/>
      </c>
      <c r="S80" s="173" t="str">
        <f>IF($B80="", "", (INDEX(SAP10TableU2, MATCH('3 INPUT SAP DATA'!$C$6, Data!$C$51:$C$72, 0), MATCH(S$8, Data!$D$50:$O$50, 0)) / VLOOKUP('3 INPUT SAP DATA'!$C$6, Data!$C$50:$P$72, 13, FALSE)) * $G80)</f>
        <v/>
      </c>
      <c r="T80" s="173" t="str">
        <f>IF($B80="","",((MAX(0.3*'3 INPUT SAP DATA'!$K84,VLOOKUP('3 INPUT SAP DATA'!$I84,Data!$C$87:$D$96,2,FALSE))*3.6)/$D80)*(1-'3 INPUT SAP DATA'!$S84))</f>
        <v/>
      </c>
      <c r="U80" s="173" t="str">
        <f>IF($B80="","",((MAX(0.3*'3 INPUT SAP DATA'!$K84,VLOOKUP('3 INPUT SAP DATA'!$I84,Data!$C$87:$D$96,2,FALSE))*3.6)/$D80)*(1-'3 INPUT SAP DATA'!$S84))</f>
        <v/>
      </c>
      <c r="V80" s="173" t="str">
        <f>IF($B80="","",((MAX(0.3*'3 INPUT SAP DATA'!$K84,VLOOKUP('3 INPUT SAP DATA'!$I84,Data!$C$87:$D$96,2,FALSE))*3.6)/$D80)*(1-'3 INPUT SAP DATA'!$S84))</f>
        <v/>
      </c>
      <c r="W80" s="173" t="str">
        <f>IF($B80="","",((MAX(0.3*'3 INPUT SAP DATA'!$K84,VLOOKUP('3 INPUT SAP DATA'!$I84,Data!$C$87:$D$96,2,FALSE))*3.6)/$D80)*(1-'3 INPUT SAP DATA'!$S84))</f>
        <v/>
      </c>
      <c r="X80" s="173" t="str">
        <f>IF($B80="","",((MAX(0.3*'3 INPUT SAP DATA'!$K84,VLOOKUP('3 INPUT SAP DATA'!$I84,Data!$C$87:$D$96,2,FALSE))*3.6)/$D80)*(1-'3 INPUT SAP DATA'!$S84))</f>
        <v/>
      </c>
      <c r="Y80" s="173" t="str">
        <f>IF($B80="","",((MAX(0.3*'3 INPUT SAP DATA'!$K84,VLOOKUP('3 INPUT SAP DATA'!$I84,Data!$C$87:$D$96,2,FALSE))*3.6)/$D80)*(1-'3 INPUT SAP DATA'!$S84))</f>
        <v/>
      </c>
      <c r="Z80" s="173" t="str">
        <f>IF($B80="","",((MAX(0.3*'3 INPUT SAP DATA'!$K84,VLOOKUP('3 INPUT SAP DATA'!$I84,Data!$C$87:$D$96,2,FALSE))*3.6)/$D80)*(1-'3 INPUT SAP DATA'!$S84))</f>
        <v/>
      </c>
      <c r="AA80" s="173" t="str">
        <f>IF($B80="","",((MAX(0.3*'3 INPUT SAP DATA'!$K84,VLOOKUP('3 INPUT SAP DATA'!$I84,Data!$C$87:$D$96,2,FALSE))*3.6)/$D80)*(1-'3 INPUT SAP DATA'!$S84))</f>
        <v/>
      </c>
      <c r="AB80" s="173" t="str">
        <f>IF($B80="","",((MAX(0.3*'3 INPUT SAP DATA'!$K84,VLOOKUP('3 INPUT SAP DATA'!$I84,Data!$C$87:$D$96,2,FALSE))*3.6)/$D80)*(1-'3 INPUT SAP DATA'!$S84))</f>
        <v/>
      </c>
      <c r="AC80" s="173" t="str">
        <f>IF($B80="","",((MAX(0.3*'3 INPUT SAP DATA'!$K84,VLOOKUP('3 INPUT SAP DATA'!$I84,Data!$C$87:$D$96,2,FALSE))*3.6)/$D80)*(1-'3 INPUT SAP DATA'!$S84))</f>
        <v/>
      </c>
      <c r="AD80" s="173" t="str">
        <f>IF($B80="","",((MAX(0.3*'3 INPUT SAP DATA'!$K84,VLOOKUP('3 INPUT SAP DATA'!$I84,Data!$C$87:$D$96,2,FALSE))*3.6)/$D80)*(1-'3 INPUT SAP DATA'!$S84))</f>
        <v/>
      </c>
      <c r="AE80" s="173" t="str">
        <f>IF($B80="","",((MAX(0.3*'3 INPUT SAP DATA'!$K84,VLOOKUP('3 INPUT SAP DATA'!$I84,Data!$C$87:$D$96,2,FALSE))*3.6)/$D80)*(1-'3 INPUT SAP DATA'!$S84))</f>
        <v/>
      </c>
      <c r="AF80" s="171" t="str">
        <f t="shared" si="51"/>
        <v/>
      </c>
      <c r="AG80" s="171" t="str">
        <f t="shared" si="52"/>
        <v/>
      </c>
      <c r="AH80" s="171" t="str">
        <f t="shared" si="53"/>
        <v/>
      </c>
      <c r="AI80" s="171" t="str">
        <f t="shared" si="54"/>
        <v/>
      </c>
      <c r="AJ80" s="171" t="str">
        <f t="shared" si="55"/>
        <v/>
      </c>
      <c r="AK80" s="171" t="str">
        <f t="shared" si="56"/>
        <v/>
      </c>
      <c r="AL80" s="171" t="str">
        <f t="shared" si="57"/>
        <v/>
      </c>
      <c r="AM80" s="171" t="str">
        <f t="shared" si="58"/>
        <v/>
      </c>
      <c r="AN80" s="171" t="str">
        <f t="shared" si="59"/>
        <v/>
      </c>
      <c r="AO80" s="171" t="str">
        <f t="shared" si="60"/>
        <v/>
      </c>
      <c r="AP80" s="171" t="str">
        <f t="shared" si="61"/>
        <v/>
      </c>
      <c r="AQ80" s="171" t="str">
        <f t="shared" si="62"/>
        <v/>
      </c>
      <c r="AR80" s="24" t="str">
        <f t="shared" si="38"/>
        <v/>
      </c>
      <c r="AS80" s="24" t="str">
        <f t="shared" si="39"/>
        <v/>
      </c>
      <c r="AT80" s="24" t="str">
        <f t="shared" si="40"/>
        <v/>
      </c>
      <c r="AU80" s="24" t="str">
        <f t="shared" si="41"/>
        <v/>
      </c>
      <c r="AV80" s="24" t="str">
        <f t="shared" si="42"/>
        <v/>
      </c>
      <c r="AW80" s="24" t="str">
        <f t="shared" si="43"/>
        <v/>
      </c>
      <c r="AX80" s="24" t="str">
        <f t="shared" si="44"/>
        <v/>
      </c>
      <c r="AY80" s="24" t="str">
        <f t="shared" si="45"/>
        <v/>
      </c>
      <c r="AZ80" s="24" t="str">
        <f t="shared" si="46"/>
        <v/>
      </c>
      <c r="BA80" s="24" t="str">
        <f t="shared" si="47"/>
        <v/>
      </c>
      <c r="BB80" s="24" t="str">
        <f t="shared" si="48"/>
        <v/>
      </c>
      <c r="BC80" s="24" t="str">
        <f t="shared" si="49"/>
        <v/>
      </c>
    </row>
    <row r="81" spans="2:55" s="3" customFormat="1" ht="19.899999999999999" customHeight="1">
      <c r="B81" s="16" t="str">
        <f>IF('3 INPUT SAP DATA'!H85="","",'3 INPUT SAP DATA'!H85)</f>
        <v/>
      </c>
      <c r="C81" s="172" t="str">
        <f>IF($B81="","",'3 INPUT SAP DATA'!O85*('3 INPUT SAP DATA'!P85+'3 INPUT SAP DATA'!Q85))</f>
        <v/>
      </c>
      <c r="D81" s="172" t="str">
        <f>IF($B81="","",'3 INPUT SAP DATA'!K85*(1-Data!$B$156)*2.5)</f>
        <v/>
      </c>
      <c r="E81" s="24" t="str">
        <f>IF($B81="","",('3 INPUT SAP DATA'!L85-(('3 INPUT SAP DATA'!J85-1)*('3 INPUT SAP DATA'!K85/'3 INPUT SAP DATA'!J85)*Data!$B$157))*(1-Data!$B$156))</f>
        <v/>
      </c>
      <c r="F81" s="171" t="str">
        <f t="shared" si="50"/>
        <v/>
      </c>
      <c r="G81" s="171" t="str">
        <f>IF($B81="","",E81/D81*F81*HLOOKUP('3 INPUT SAP DATA'!M85,Data!$C$82:$E$83,2,FALSE)/(1+15/HLOOKUP('3 INPUT SAP DATA'!M85,Data!$C$82:$E$83,2,FALSE)*(0/F81)^2))</f>
        <v/>
      </c>
      <c r="H81" s="173" t="str">
        <f>IF($B81="", "", (INDEX(SAP10TableU2, MATCH('3 INPUT SAP DATA'!$C$6, Data!$C$51:$C$72, 0), MATCH(H$8, Data!$D$50:$O$50, 0)) / VLOOKUP('3 INPUT SAP DATA'!$C$6, Data!$C$50:$P$72, 13, FALSE)) * $G81)</f>
        <v/>
      </c>
      <c r="I81" s="173" t="str">
        <f>IF($B81="", "", (INDEX(SAP10TableU2, MATCH('3 INPUT SAP DATA'!$C$6, Data!$C$51:$C$72, 0), MATCH(I$8, Data!$D$50:$O$50, 0)) / VLOOKUP('3 INPUT SAP DATA'!$C$6, Data!$C$50:$P$72, 13, FALSE)) * $G81)</f>
        <v/>
      </c>
      <c r="J81" s="173" t="str">
        <f>IF($B81="", "", (INDEX(SAP10TableU2, MATCH('3 INPUT SAP DATA'!$C$6, Data!$C$51:$C$72, 0), MATCH(J$8, Data!$D$50:$O$50, 0)) / VLOOKUP('3 INPUT SAP DATA'!$C$6, Data!$C$50:$P$72, 13, FALSE)) * $G81)</f>
        <v/>
      </c>
      <c r="K81" s="173" t="str">
        <f>IF($B81="", "", (INDEX(SAP10TableU2, MATCH('3 INPUT SAP DATA'!$C$6, Data!$C$51:$C$72, 0), MATCH(K$8, Data!$D$50:$O$50, 0)) / VLOOKUP('3 INPUT SAP DATA'!$C$6, Data!$C$50:$P$72, 13, FALSE)) * $G81)</f>
        <v/>
      </c>
      <c r="L81" s="173" t="str">
        <f>IF($B81="", "", (INDEX(SAP10TableU2, MATCH('3 INPUT SAP DATA'!$C$6, Data!$C$51:$C$72, 0), MATCH(L$8, Data!$D$50:$O$50, 0)) / VLOOKUP('3 INPUT SAP DATA'!$C$6, Data!$C$50:$P$72, 13, FALSE)) * $G81)</f>
        <v/>
      </c>
      <c r="M81" s="173" t="str">
        <f>IF($B81="", "", (INDEX(SAP10TableU2, MATCH('3 INPUT SAP DATA'!$C$6, Data!$C$51:$C$72, 0), MATCH(M$8, Data!$D$50:$O$50, 0)) / VLOOKUP('3 INPUT SAP DATA'!$C$6, Data!$C$50:$P$72, 13, FALSE)) * $G81)</f>
        <v/>
      </c>
      <c r="N81" s="173" t="str">
        <f>IF($B81="", "", (INDEX(SAP10TableU2, MATCH('3 INPUT SAP DATA'!$C$6, Data!$C$51:$C$72, 0), MATCH(N$8, Data!$D$50:$O$50, 0)) / VLOOKUP('3 INPUT SAP DATA'!$C$6, Data!$C$50:$P$72, 13, FALSE)) * $G81)</f>
        <v/>
      </c>
      <c r="O81" s="173" t="str">
        <f>IF($B81="", "", (INDEX(SAP10TableU2, MATCH('3 INPUT SAP DATA'!$C$6, Data!$C$51:$C$72, 0), MATCH(O$8, Data!$D$50:$O$50, 0)) / VLOOKUP('3 INPUT SAP DATA'!$C$6, Data!$C$50:$P$72, 13, FALSE)) * $G81)</f>
        <v/>
      </c>
      <c r="P81" s="173" t="str">
        <f>IF($B81="", "", (INDEX(SAP10TableU2, MATCH('3 INPUT SAP DATA'!$C$6, Data!$C$51:$C$72, 0), MATCH(P$8, Data!$D$50:$O$50, 0)) / VLOOKUP('3 INPUT SAP DATA'!$C$6, Data!$C$50:$P$72, 13, FALSE)) * $G81)</f>
        <v/>
      </c>
      <c r="Q81" s="173" t="str">
        <f>IF($B81="", "", (INDEX(SAP10TableU2, MATCH('3 INPUT SAP DATA'!$C$6, Data!$C$51:$C$72, 0), MATCH(Q$8, Data!$D$50:$O$50, 0)) / VLOOKUP('3 INPUT SAP DATA'!$C$6, Data!$C$50:$P$72, 13, FALSE)) * $G81)</f>
        <v/>
      </c>
      <c r="R81" s="173" t="str">
        <f>IF($B81="", "", (INDEX(SAP10TableU2, MATCH('3 INPUT SAP DATA'!$C$6, Data!$C$51:$C$72, 0), MATCH(R$8, Data!$D$50:$O$50, 0)) / VLOOKUP('3 INPUT SAP DATA'!$C$6, Data!$C$50:$P$72, 13, FALSE)) * $G81)</f>
        <v/>
      </c>
      <c r="S81" s="173" t="str">
        <f>IF($B81="", "", (INDEX(SAP10TableU2, MATCH('3 INPUT SAP DATA'!$C$6, Data!$C$51:$C$72, 0), MATCH(S$8, Data!$D$50:$O$50, 0)) / VLOOKUP('3 INPUT SAP DATA'!$C$6, Data!$C$50:$P$72, 13, FALSE)) * $G81)</f>
        <v/>
      </c>
      <c r="T81" s="173" t="str">
        <f>IF($B81="","",((MAX(0.3*'3 INPUT SAP DATA'!$K85,VLOOKUP('3 INPUT SAP DATA'!$I85,Data!$C$87:$D$96,2,FALSE))*3.6)/$D81)*(1-'3 INPUT SAP DATA'!$S85))</f>
        <v/>
      </c>
      <c r="U81" s="173" t="str">
        <f>IF($B81="","",((MAX(0.3*'3 INPUT SAP DATA'!$K85,VLOOKUP('3 INPUT SAP DATA'!$I85,Data!$C$87:$D$96,2,FALSE))*3.6)/$D81)*(1-'3 INPUT SAP DATA'!$S85))</f>
        <v/>
      </c>
      <c r="V81" s="173" t="str">
        <f>IF($B81="","",((MAX(0.3*'3 INPUT SAP DATA'!$K85,VLOOKUP('3 INPUT SAP DATA'!$I85,Data!$C$87:$D$96,2,FALSE))*3.6)/$D81)*(1-'3 INPUT SAP DATA'!$S85))</f>
        <v/>
      </c>
      <c r="W81" s="173" t="str">
        <f>IF($B81="","",((MAX(0.3*'3 INPUT SAP DATA'!$K85,VLOOKUP('3 INPUT SAP DATA'!$I85,Data!$C$87:$D$96,2,FALSE))*3.6)/$D81)*(1-'3 INPUT SAP DATA'!$S85))</f>
        <v/>
      </c>
      <c r="X81" s="173" t="str">
        <f>IF($B81="","",((MAX(0.3*'3 INPUT SAP DATA'!$K85,VLOOKUP('3 INPUT SAP DATA'!$I85,Data!$C$87:$D$96,2,FALSE))*3.6)/$D81)*(1-'3 INPUT SAP DATA'!$S85))</f>
        <v/>
      </c>
      <c r="Y81" s="173" t="str">
        <f>IF($B81="","",((MAX(0.3*'3 INPUT SAP DATA'!$K85,VLOOKUP('3 INPUT SAP DATA'!$I85,Data!$C$87:$D$96,2,FALSE))*3.6)/$D81)*(1-'3 INPUT SAP DATA'!$S85))</f>
        <v/>
      </c>
      <c r="Z81" s="173" t="str">
        <f>IF($B81="","",((MAX(0.3*'3 INPUT SAP DATA'!$K85,VLOOKUP('3 INPUT SAP DATA'!$I85,Data!$C$87:$D$96,2,FALSE))*3.6)/$D81)*(1-'3 INPUT SAP DATA'!$S85))</f>
        <v/>
      </c>
      <c r="AA81" s="173" t="str">
        <f>IF($B81="","",((MAX(0.3*'3 INPUT SAP DATA'!$K85,VLOOKUP('3 INPUT SAP DATA'!$I85,Data!$C$87:$D$96,2,FALSE))*3.6)/$D81)*(1-'3 INPUT SAP DATA'!$S85))</f>
        <v/>
      </c>
      <c r="AB81" s="173" t="str">
        <f>IF($B81="","",((MAX(0.3*'3 INPUT SAP DATA'!$K85,VLOOKUP('3 INPUT SAP DATA'!$I85,Data!$C$87:$D$96,2,FALSE))*3.6)/$D81)*(1-'3 INPUT SAP DATA'!$S85))</f>
        <v/>
      </c>
      <c r="AC81" s="173" t="str">
        <f>IF($B81="","",((MAX(0.3*'3 INPUT SAP DATA'!$K85,VLOOKUP('3 INPUT SAP DATA'!$I85,Data!$C$87:$D$96,2,FALSE))*3.6)/$D81)*(1-'3 INPUT SAP DATA'!$S85))</f>
        <v/>
      </c>
      <c r="AD81" s="173" t="str">
        <f>IF($B81="","",((MAX(0.3*'3 INPUT SAP DATA'!$K85,VLOOKUP('3 INPUT SAP DATA'!$I85,Data!$C$87:$D$96,2,FALSE))*3.6)/$D81)*(1-'3 INPUT SAP DATA'!$S85))</f>
        <v/>
      </c>
      <c r="AE81" s="173" t="str">
        <f>IF($B81="","",((MAX(0.3*'3 INPUT SAP DATA'!$K85,VLOOKUP('3 INPUT SAP DATA'!$I85,Data!$C$87:$D$96,2,FALSE))*3.6)/$D81)*(1-'3 INPUT SAP DATA'!$S85))</f>
        <v/>
      </c>
      <c r="AF81" s="171" t="str">
        <f t="shared" si="51"/>
        <v/>
      </c>
      <c r="AG81" s="171" t="str">
        <f t="shared" si="52"/>
        <v/>
      </c>
      <c r="AH81" s="171" t="str">
        <f t="shared" si="53"/>
        <v/>
      </c>
      <c r="AI81" s="171" t="str">
        <f t="shared" si="54"/>
        <v/>
      </c>
      <c r="AJ81" s="171" t="str">
        <f t="shared" si="55"/>
        <v/>
      </c>
      <c r="AK81" s="171" t="str">
        <f t="shared" si="56"/>
        <v/>
      </c>
      <c r="AL81" s="171" t="str">
        <f t="shared" si="57"/>
        <v/>
      </c>
      <c r="AM81" s="171" t="str">
        <f t="shared" si="58"/>
        <v/>
      </c>
      <c r="AN81" s="171" t="str">
        <f t="shared" si="59"/>
        <v/>
      </c>
      <c r="AO81" s="171" t="str">
        <f t="shared" si="60"/>
        <v/>
      </c>
      <c r="AP81" s="171" t="str">
        <f t="shared" si="61"/>
        <v/>
      </c>
      <c r="AQ81" s="171" t="str">
        <f t="shared" si="62"/>
        <v/>
      </c>
      <c r="AR81" s="24" t="str">
        <f t="shared" si="38"/>
        <v/>
      </c>
      <c r="AS81" s="24" t="str">
        <f t="shared" si="39"/>
        <v/>
      </c>
      <c r="AT81" s="24" t="str">
        <f t="shared" si="40"/>
        <v/>
      </c>
      <c r="AU81" s="24" t="str">
        <f t="shared" si="41"/>
        <v/>
      </c>
      <c r="AV81" s="24" t="str">
        <f t="shared" si="42"/>
        <v/>
      </c>
      <c r="AW81" s="24" t="str">
        <f t="shared" si="43"/>
        <v/>
      </c>
      <c r="AX81" s="24" t="str">
        <f t="shared" si="44"/>
        <v/>
      </c>
      <c r="AY81" s="24" t="str">
        <f t="shared" si="45"/>
        <v/>
      </c>
      <c r="AZ81" s="24" t="str">
        <f t="shared" si="46"/>
        <v/>
      </c>
      <c r="BA81" s="24" t="str">
        <f t="shared" si="47"/>
        <v/>
      </c>
      <c r="BB81" s="24" t="str">
        <f t="shared" si="48"/>
        <v/>
      </c>
      <c r="BC81" s="24" t="str">
        <f t="shared" si="49"/>
        <v/>
      </c>
    </row>
    <row r="82" spans="2:55" s="3" customFormat="1" ht="19.899999999999999" customHeight="1">
      <c r="B82" s="16" t="str">
        <f>IF('3 INPUT SAP DATA'!H86="","",'3 INPUT SAP DATA'!H86)</f>
        <v/>
      </c>
      <c r="C82" s="172" t="str">
        <f>IF($B82="","",'3 INPUT SAP DATA'!O86*('3 INPUT SAP DATA'!P86+'3 INPUT SAP DATA'!Q86))</f>
        <v/>
      </c>
      <c r="D82" s="172" t="str">
        <f>IF($B82="","",'3 INPUT SAP DATA'!K86*(1-Data!$B$156)*2.5)</f>
        <v/>
      </c>
      <c r="E82" s="24" t="str">
        <f>IF($B82="","",('3 INPUT SAP DATA'!L86-(('3 INPUT SAP DATA'!J86-1)*('3 INPUT SAP DATA'!K86/'3 INPUT SAP DATA'!J86)*Data!$B$157))*(1-Data!$B$156))</f>
        <v/>
      </c>
      <c r="F82" s="171" t="str">
        <f t="shared" si="50"/>
        <v/>
      </c>
      <c r="G82" s="171" t="str">
        <f>IF($B82="","",E82/D82*F82*HLOOKUP('3 INPUT SAP DATA'!M86,Data!$C$82:$E$83,2,FALSE)/(1+15/HLOOKUP('3 INPUT SAP DATA'!M86,Data!$C$82:$E$83,2,FALSE)*(0/F82)^2))</f>
        <v/>
      </c>
      <c r="H82" s="173" t="str">
        <f>IF($B82="", "", (INDEX(SAP10TableU2, MATCH('3 INPUT SAP DATA'!$C$6, Data!$C$51:$C$72, 0), MATCH(H$8, Data!$D$50:$O$50, 0)) / VLOOKUP('3 INPUT SAP DATA'!$C$6, Data!$C$50:$P$72, 13, FALSE)) * $G82)</f>
        <v/>
      </c>
      <c r="I82" s="173" t="str">
        <f>IF($B82="", "", (INDEX(SAP10TableU2, MATCH('3 INPUT SAP DATA'!$C$6, Data!$C$51:$C$72, 0), MATCH(I$8, Data!$D$50:$O$50, 0)) / VLOOKUP('3 INPUT SAP DATA'!$C$6, Data!$C$50:$P$72, 13, FALSE)) * $G82)</f>
        <v/>
      </c>
      <c r="J82" s="173" t="str">
        <f>IF($B82="", "", (INDEX(SAP10TableU2, MATCH('3 INPUT SAP DATA'!$C$6, Data!$C$51:$C$72, 0), MATCH(J$8, Data!$D$50:$O$50, 0)) / VLOOKUP('3 INPUT SAP DATA'!$C$6, Data!$C$50:$P$72, 13, FALSE)) * $G82)</f>
        <v/>
      </c>
      <c r="K82" s="173" t="str">
        <f>IF($B82="", "", (INDEX(SAP10TableU2, MATCH('3 INPUT SAP DATA'!$C$6, Data!$C$51:$C$72, 0), MATCH(K$8, Data!$D$50:$O$50, 0)) / VLOOKUP('3 INPUT SAP DATA'!$C$6, Data!$C$50:$P$72, 13, FALSE)) * $G82)</f>
        <v/>
      </c>
      <c r="L82" s="173" t="str">
        <f>IF($B82="", "", (INDEX(SAP10TableU2, MATCH('3 INPUT SAP DATA'!$C$6, Data!$C$51:$C$72, 0), MATCH(L$8, Data!$D$50:$O$50, 0)) / VLOOKUP('3 INPUT SAP DATA'!$C$6, Data!$C$50:$P$72, 13, FALSE)) * $G82)</f>
        <v/>
      </c>
      <c r="M82" s="173" t="str">
        <f>IF($B82="", "", (INDEX(SAP10TableU2, MATCH('3 INPUT SAP DATA'!$C$6, Data!$C$51:$C$72, 0), MATCH(M$8, Data!$D$50:$O$50, 0)) / VLOOKUP('3 INPUT SAP DATA'!$C$6, Data!$C$50:$P$72, 13, FALSE)) * $G82)</f>
        <v/>
      </c>
      <c r="N82" s="173" t="str">
        <f>IF($B82="", "", (INDEX(SAP10TableU2, MATCH('3 INPUT SAP DATA'!$C$6, Data!$C$51:$C$72, 0), MATCH(N$8, Data!$D$50:$O$50, 0)) / VLOOKUP('3 INPUT SAP DATA'!$C$6, Data!$C$50:$P$72, 13, FALSE)) * $G82)</f>
        <v/>
      </c>
      <c r="O82" s="173" t="str">
        <f>IF($B82="", "", (INDEX(SAP10TableU2, MATCH('3 INPUT SAP DATA'!$C$6, Data!$C$51:$C$72, 0), MATCH(O$8, Data!$D$50:$O$50, 0)) / VLOOKUP('3 INPUT SAP DATA'!$C$6, Data!$C$50:$P$72, 13, FALSE)) * $G82)</f>
        <v/>
      </c>
      <c r="P82" s="173" t="str">
        <f>IF($B82="", "", (INDEX(SAP10TableU2, MATCH('3 INPUT SAP DATA'!$C$6, Data!$C$51:$C$72, 0), MATCH(P$8, Data!$D$50:$O$50, 0)) / VLOOKUP('3 INPUT SAP DATA'!$C$6, Data!$C$50:$P$72, 13, FALSE)) * $G82)</f>
        <v/>
      </c>
      <c r="Q82" s="173" t="str">
        <f>IF($B82="", "", (INDEX(SAP10TableU2, MATCH('3 INPUT SAP DATA'!$C$6, Data!$C$51:$C$72, 0), MATCH(Q$8, Data!$D$50:$O$50, 0)) / VLOOKUP('3 INPUT SAP DATA'!$C$6, Data!$C$50:$P$72, 13, FALSE)) * $G82)</f>
        <v/>
      </c>
      <c r="R82" s="173" t="str">
        <f>IF($B82="", "", (INDEX(SAP10TableU2, MATCH('3 INPUT SAP DATA'!$C$6, Data!$C$51:$C$72, 0), MATCH(R$8, Data!$D$50:$O$50, 0)) / VLOOKUP('3 INPUT SAP DATA'!$C$6, Data!$C$50:$P$72, 13, FALSE)) * $G82)</f>
        <v/>
      </c>
      <c r="S82" s="173" t="str">
        <f>IF($B82="", "", (INDEX(SAP10TableU2, MATCH('3 INPUT SAP DATA'!$C$6, Data!$C$51:$C$72, 0), MATCH(S$8, Data!$D$50:$O$50, 0)) / VLOOKUP('3 INPUT SAP DATA'!$C$6, Data!$C$50:$P$72, 13, FALSE)) * $G82)</f>
        <v/>
      </c>
      <c r="T82" s="173" t="str">
        <f>IF($B82="","",((MAX(0.3*'3 INPUT SAP DATA'!$K86,VLOOKUP('3 INPUT SAP DATA'!$I86,Data!$C$87:$D$96,2,FALSE))*3.6)/$D82)*(1-'3 INPUT SAP DATA'!$S86))</f>
        <v/>
      </c>
      <c r="U82" s="173" t="str">
        <f>IF($B82="","",((MAX(0.3*'3 INPUT SAP DATA'!$K86,VLOOKUP('3 INPUT SAP DATA'!$I86,Data!$C$87:$D$96,2,FALSE))*3.6)/$D82)*(1-'3 INPUT SAP DATA'!$S86))</f>
        <v/>
      </c>
      <c r="V82" s="173" t="str">
        <f>IF($B82="","",((MAX(0.3*'3 INPUT SAP DATA'!$K86,VLOOKUP('3 INPUT SAP DATA'!$I86,Data!$C$87:$D$96,2,FALSE))*3.6)/$D82)*(1-'3 INPUT SAP DATA'!$S86))</f>
        <v/>
      </c>
      <c r="W82" s="173" t="str">
        <f>IF($B82="","",((MAX(0.3*'3 INPUT SAP DATA'!$K86,VLOOKUP('3 INPUT SAP DATA'!$I86,Data!$C$87:$D$96,2,FALSE))*3.6)/$D82)*(1-'3 INPUT SAP DATA'!$S86))</f>
        <v/>
      </c>
      <c r="X82" s="173" t="str">
        <f>IF($B82="","",((MAX(0.3*'3 INPUT SAP DATA'!$K86,VLOOKUP('3 INPUT SAP DATA'!$I86,Data!$C$87:$D$96,2,FALSE))*3.6)/$D82)*(1-'3 INPUT SAP DATA'!$S86))</f>
        <v/>
      </c>
      <c r="Y82" s="173" t="str">
        <f>IF($B82="","",((MAX(0.3*'3 INPUT SAP DATA'!$K86,VLOOKUP('3 INPUT SAP DATA'!$I86,Data!$C$87:$D$96,2,FALSE))*3.6)/$D82)*(1-'3 INPUT SAP DATA'!$S86))</f>
        <v/>
      </c>
      <c r="Z82" s="173" t="str">
        <f>IF($B82="","",((MAX(0.3*'3 INPUT SAP DATA'!$K86,VLOOKUP('3 INPUT SAP DATA'!$I86,Data!$C$87:$D$96,2,FALSE))*3.6)/$D82)*(1-'3 INPUT SAP DATA'!$S86))</f>
        <v/>
      </c>
      <c r="AA82" s="173" t="str">
        <f>IF($B82="","",((MAX(0.3*'3 INPUT SAP DATA'!$K86,VLOOKUP('3 INPUT SAP DATA'!$I86,Data!$C$87:$D$96,2,FALSE))*3.6)/$D82)*(1-'3 INPUT SAP DATA'!$S86))</f>
        <v/>
      </c>
      <c r="AB82" s="173" t="str">
        <f>IF($B82="","",((MAX(0.3*'3 INPUT SAP DATA'!$K86,VLOOKUP('3 INPUT SAP DATA'!$I86,Data!$C$87:$D$96,2,FALSE))*3.6)/$D82)*(1-'3 INPUT SAP DATA'!$S86))</f>
        <v/>
      </c>
      <c r="AC82" s="173" t="str">
        <f>IF($B82="","",((MAX(0.3*'3 INPUT SAP DATA'!$K86,VLOOKUP('3 INPUT SAP DATA'!$I86,Data!$C$87:$D$96,2,FALSE))*3.6)/$D82)*(1-'3 INPUT SAP DATA'!$S86))</f>
        <v/>
      </c>
      <c r="AD82" s="173" t="str">
        <f>IF($B82="","",((MAX(0.3*'3 INPUT SAP DATA'!$K86,VLOOKUP('3 INPUT SAP DATA'!$I86,Data!$C$87:$D$96,2,FALSE))*3.6)/$D82)*(1-'3 INPUT SAP DATA'!$S86))</f>
        <v/>
      </c>
      <c r="AE82" s="173" t="str">
        <f>IF($B82="","",((MAX(0.3*'3 INPUT SAP DATA'!$K86,VLOOKUP('3 INPUT SAP DATA'!$I86,Data!$C$87:$D$96,2,FALSE))*3.6)/$D82)*(1-'3 INPUT SAP DATA'!$S86))</f>
        <v/>
      </c>
      <c r="AF82" s="171" t="str">
        <f t="shared" si="51"/>
        <v/>
      </c>
      <c r="AG82" s="171" t="str">
        <f t="shared" si="52"/>
        <v/>
      </c>
      <c r="AH82" s="171" t="str">
        <f t="shared" si="53"/>
        <v/>
      </c>
      <c r="AI82" s="171" t="str">
        <f t="shared" si="54"/>
        <v/>
      </c>
      <c r="AJ82" s="171" t="str">
        <f t="shared" si="55"/>
        <v/>
      </c>
      <c r="AK82" s="171" t="str">
        <f t="shared" si="56"/>
        <v/>
      </c>
      <c r="AL82" s="171" t="str">
        <f t="shared" si="57"/>
        <v/>
      </c>
      <c r="AM82" s="171" t="str">
        <f t="shared" si="58"/>
        <v/>
      </c>
      <c r="AN82" s="171" t="str">
        <f t="shared" si="59"/>
        <v/>
      </c>
      <c r="AO82" s="171" t="str">
        <f t="shared" si="60"/>
        <v/>
      </c>
      <c r="AP82" s="171" t="str">
        <f t="shared" si="61"/>
        <v/>
      </c>
      <c r="AQ82" s="171" t="str">
        <f t="shared" si="62"/>
        <v/>
      </c>
      <c r="AR82" s="24" t="str">
        <f t="shared" si="38"/>
        <v/>
      </c>
      <c r="AS82" s="24" t="str">
        <f t="shared" si="39"/>
        <v/>
      </c>
      <c r="AT82" s="24" t="str">
        <f t="shared" si="40"/>
        <v/>
      </c>
      <c r="AU82" s="24" t="str">
        <f t="shared" si="41"/>
        <v/>
      </c>
      <c r="AV82" s="24" t="str">
        <f t="shared" si="42"/>
        <v/>
      </c>
      <c r="AW82" s="24" t="str">
        <f t="shared" si="43"/>
        <v/>
      </c>
      <c r="AX82" s="24" t="str">
        <f t="shared" si="44"/>
        <v/>
      </c>
      <c r="AY82" s="24" t="str">
        <f t="shared" si="45"/>
        <v/>
      </c>
      <c r="AZ82" s="24" t="str">
        <f t="shared" si="46"/>
        <v/>
      </c>
      <c r="BA82" s="24" t="str">
        <f t="shared" si="47"/>
        <v/>
      </c>
      <c r="BB82" s="24" t="str">
        <f t="shared" si="48"/>
        <v/>
      </c>
      <c r="BC82" s="24" t="str">
        <f t="shared" si="49"/>
        <v/>
      </c>
    </row>
    <row r="83" spans="2:55" s="3" customFormat="1" ht="19.899999999999999" customHeight="1">
      <c r="B83" s="16" t="str">
        <f>IF('3 INPUT SAP DATA'!H87="","",'3 INPUT SAP DATA'!H87)</f>
        <v/>
      </c>
      <c r="C83" s="172" t="str">
        <f>IF($B83="","",'3 INPUT SAP DATA'!O87*('3 INPUT SAP DATA'!P87+'3 INPUT SAP DATA'!Q87))</f>
        <v/>
      </c>
      <c r="D83" s="172" t="str">
        <f>IF($B83="","",'3 INPUT SAP DATA'!K87*(1-Data!$B$156)*2.5)</f>
        <v/>
      </c>
      <c r="E83" s="24" t="str">
        <f>IF($B83="","",('3 INPUT SAP DATA'!L87-(('3 INPUT SAP DATA'!J87-1)*('3 INPUT SAP DATA'!K87/'3 INPUT SAP DATA'!J87)*Data!$B$157))*(1-Data!$B$156))</f>
        <v/>
      </c>
      <c r="F83" s="171" t="str">
        <f t="shared" si="50"/>
        <v/>
      </c>
      <c r="G83" s="171" t="str">
        <f>IF($B83="","",E83/D83*F83*HLOOKUP('3 INPUT SAP DATA'!M87,Data!$C$82:$E$83,2,FALSE)/(1+15/HLOOKUP('3 INPUT SAP DATA'!M87,Data!$C$82:$E$83,2,FALSE)*(0/F83)^2))</f>
        <v/>
      </c>
      <c r="H83" s="173" t="str">
        <f>IF($B83="", "", (INDEX(SAP10TableU2, MATCH('3 INPUT SAP DATA'!$C$6, Data!$C$51:$C$72, 0), MATCH(H$8, Data!$D$50:$O$50, 0)) / VLOOKUP('3 INPUT SAP DATA'!$C$6, Data!$C$50:$P$72, 13, FALSE)) * $G83)</f>
        <v/>
      </c>
      <c r="I83" s="173" t="str">
        <f>IF($B83="", "", (INDEX(SAP10TableU2, MATCH('3 INPUT SAP DATA'!$C$6, Data!$C$51:$C$72, 0), MATCH(I$8, Data!$D$50:$O$50, 0)) / VLOOKUP('3 INPUT SAP DATA'!$C$6, Data!$C$50:$P$72, 13, FALSE)) * $G83)</f>
        <v/>
      </c>
      <c r="J83" s="173" t="str">
        <f>IF($B83="", "", (INDEX(SAP10TableU2, MATCH('3 INPUT SAP DATA'!$C$6, Data!$C$51:$C$72, 0), MATCH(J$8, Data!$D$50:$O$50, 0)) / VLOOKUP('3 INPUT SAP DATA'!$C$6, Data!$C$50:$P$72, 13, FALSE)) * $G83)</f>
        <v/>
      </c>
      <c r="K83" s="173" t="str">
        <f>IF($B83="", "", (INDEX(SAP10TableU2, MATCH('3 INPUT SAP DATA'!$C$6, Data!$C$51:$C$72, 0), MATCH(K$8, Data!$D$50:$O$50, 0)) / VLOOKUP('3 INPUT SAP DATA'!$C$6, Data!$C$50:$P$72, 13, FALSE)) * $G83)</f>
        <v/>
      </c>
      <c r="L83" s="173" t="str">
        <f>IF($B83="", "", (INDEX(SAP10TableU2, MATCH('3 INPUT SAP DATA'!$C$6, Data!$C$51:$C$72, 0), MATCH(L$8, Data!$D$50:$O$50, 0)) / VLOOKUP('3 INPUT SAP DATA'!$C$6, Data!$C$50:$P$72, 13, FALSE)) * $G83)</f>
        <v/>
      </c>
      <c r="M83" s="173" t="str">
        <f>IF($B83="", "", (INDEX(SAP10TableU2, MATCH('3 INPUT SAP DATA'!$C$6, Data!$C$51:$C$72, 0), MATCH(M$8, Data!$D$50:$O$50, 0)) / VLOOKUP('3 INPUT SAP DATA'!$C$6, Data!$C$50:$P$72, 13, FALSE)) * $G83)</f>
        <v/>
      </c>
      <c r="N83" s="173" t="str">
        <f>IF($B83="", "", (INDEX(SAP10TableU2, MATCH('3 INPUT SAP DATA'!$C$6, Data!$C$51:$C$72, 0), MATCH(N$8, Data!$D$50:$O$50, 0)) / VLOOKUP('3 INPUT SAP DATA'!$C$6, Data!$C$50:$P$72, 13, FALSE)) * $G83)</f>
        <v/>
      </c>
      <c r="O83" s="173" t="str">
        <f>IF($B83="", "", (INDEX(SAP10TableU2, MATCH('3 INPUT SAP DATA'!$C$6, Data!$C$51:$C$72, 0), MATCH(O$8, Data!$D$50:$O$50, 0)) / VLOOKUP('3 INPUT SAP DATA'!$C$6, Data!$C$50:$P$72, 13, FALSE)) * $G83)</f>
        <v/>
      </c>
      <c r="P83" s="173" t="str">
        <f>IF($B83="", "", (INDEX(SAP10TableU2, MATCH('3 INPUT SAP DATA'!$C$6, Data!$C$51:$C$72, 0), MATCH(P$8, Data!$D$50:$O$50, 0)) / VLOOKUP('3 INPUT SAP DATA'!$C$6, Data!$C$50:$P$72, 13, FALSE)) * $G83)</f>
        <v/>
      </c>
      <c r="Q83" s="173" t="str">
        <f>IF($B83="", "", (INDEX(SAP10TableU2, MATCH('3 INPUT SAP DATA'!$C$6, Data!$C$51:$C$72, 0), MATCH(Q$8, Data!$D$50:$O$50, 0)) / VLOOKUP('3 INPUT SAP DATA'!$C$6, Data!$C$50:$P$72, 13, FALSE)) * $G83)</f>
        <v/>
      </c>
      <c r="R83" s="173" t="str">
        <f>IF($B83="", "", (INDEX(SAP10TableU2, MATCH('3 INPUT SAP DATA'!$C$6, Data!$C$51:$C$72, 0), MATCH(R$8, Data!$D$50:$O$50, 0)) / VLOOKUP('3 INPUT SAP DATA'!$C$6, Data!$C$50:$P$72, 13, FALSE)) * $G83)</f>
        <v/>
      </c>
      <c r="S83" s="173" t="str">
        <f>IF($B83="", "", (INDEX(SAP10TableU2, MATCH('3 INPUT SAP DATA'!$C$6, Data!$C$51:$C$72, 0), MATCH(S$8, Data!$D$50:$O$50, 0)) / VLOOKUP('3 INPUT SAP DATA'!$C$6, Data!$C$50:$P$72, 13, FALSE)) * $G83)</f>
        <v/>
      </c>
      <c r="T83" s="173" t="str">
        <f>IF($B83="","",((MAX(0.3*'3 INPUT SAP DATA'!$K87,VLOOKUP('3 INPUT SAP DATA'!$I87,Data!$C$87:$D$96,2,FALSE))*3.6)/$D83)*(1-'3 INPUT SAP DATA'!$S87))</f>
        <v/>
      </c>
      <c r="U83" s="173" t="str">
        <f>IF($B83="","",((MAX(0.3*'3 INPUT SAP DATA'!$K87,VLOOKUP('3 INPUT SAP DATA'!$I87,Data!$C$87:$D$96,2,FALSE))*3.6)/$D83)*(1-'3 INPUT SAP DATA'!$S87))</f>
        <v/>
      </c>
      <c r="V83" s="173" t="str">
        <f>IF($B83="","",((MAX(0.3*'3 INPUT SAP DATA'!$K87,VLOOKUP('3 INPUT SAP DATA'!$I87,Data!$C$87:$D$96,2,FALSE))*3.6)/$D83)*(1-'3 INPUT SAP DATA'!$S87))</f>
        <v/>
      </c>
      <c r="W83" s="173" t="str">
        <f>IF($B83="","",((MAX(0.3*'3 INPUT SAP DATA'!$K87,VLOOKUP('3 INPUT SAP DATA'!$I87,Data!$C$87:$D$96,2,FALSE))*3.6)/$D83)*(1-'3 INPUT SAP DATA'!$S87))</f>
        <v/>
      </c>
      <c r="X83" s="173" t="str">
        <f>IF($B83="","",((MAX(0.3*'3 INPUT SAP DATA'!$K87,VLOOKUP('3 INPUT SAP DATA'!$I87,Data!$C$87:$D$96,2,FALSE))*3.6)/$D83)*(1-'3 INPUT SAP DATA'!$S87))</f>
        <v/>
      </c>
      <c r="Y83" s="173" t="str">
        <f>IF($B83="","",((MAX(0.3*'3 INPUT SAP DATA'!$K87,VLOOKUP('3 INPUT SAP DATA'!$I87,Data!$C$87:$D$96,2,FALSE))*3.6)/$D83)*(1-'3 INPUT SAP DATA'!$S87))</f>
        <v/>
      </c>
      <c r="Z83" s="173" t="str">
        <f>IF($B83="","",((MAX(0.3*'3 INPUT SAP DATA'!$K87,VLOOKUP('3 INPUT SAP DATA'!$I87,Data!$C$87:$D$96,2,FALSE))*3.6)/$D83)*(1-'3 INPUT SAP DATA'!$S87))</f>
        <v/>
      </c>
      <c r="AA83" s="173" t="str">
        <f>IF($B83="","",((MAX(0.3*'3 INPUT SAP DATA'!$K87,VLOOKUP('3 INPUT SAP DATA'!$I87,Data!$C$87:$D$96,2,FALSE))*3.6)/$D83)*(1-'3 INPUT SAP DATA'!$S87))</f>
        <v/>
      </c>
      <c r="AB83" s="173" t="str">
        <f>IF($B83="","",((MAX(0.3*'3 INPUT SAP DATA'!$K87,VLOOKUP('3 INPUT SAP DATA'!$I87,Data!$C$87:$D$96,2,FALSE))*3.6)/$D83)*(1-'3 INPUT SAP DATA'!$S87))</f>
        <v/>
      </c>
      <c r="AC83" s="173" t="str">
        <f>IF($B83="","",((MAX(0.3*'3 INPUT SAP DATA'!$K87,VLOOKUP('3 INPUT SAP DATA'!$I87,Data!$C$87:$D$96,2,FALSE))*3.6)/$D83)*(1-'3 INPUT SAP DATA'!$S87))</f>
        <v/>
      </c>
      <c r="AD83" s="173" t="str">
        <f>IF($B83="","",((MAX(0.3*'3 INPUT SAP DATA'!$K87,VLOOKUP('3 INPUT SAP DATA'!$I87,Data!$C$87:$D$96,2,FALSE))*3.6)/$D83)*(1-'3 INPUT SAP DATA'!$S87))</f>
        <v/>
      </c>
      <c r="AE83" s="173" t="str">
        <f>IF($B83="","",((MAX(0.3*'3 INPUT SAP DATA'!$K87,VLOOKUP('3 INPUT SAP DATA'!$I87,Data!$C$87:$D$96,2,FALSE))*3.6)/$D83)*(1-'3 INPUT SAP DATA'!$S87))</f>
        <v/>
      </c>
      <c r="AF83" s="171" t="str">
        <f t="shared" si="51"/>
        <v/>
      </c>
      <c r="AG83" s="171" t="str">
        <f t="shared" si="52"/>
        <v/>
      </c>
      <c r="AH83" s="171" t="str">
        <f t="shared" si="53"/>
        <v/>
      </c>
      <c r="AI83" s="171" t="str">
        <f t="shared" si="54"/>
        <v/>
      </c>
      <c r="AJ83" s="171" t="str">
        <f t="shared" si="55"/>
        <v/>
      </c>
      <c r="AK83" s="171" t="str">
        <f t="shared" si="56"/>
        <v/>
      </c>
      <c r="AL83" s="171" t="str">
        <f t="shared" si="57"/>
        <v/>
      </c>
      <c r="AM83" s="171" t="str">
        <f t="shared" si="58"/>
        <v/>
      </c>
      <c r="AN83" s="171" t="str">
        <f t="shared" si="59"/>
        <v/>
      </c>
      <c r="AO83" s="171" t="str">
        <f t="shared" si="60"/>
        <v/>
      </c>
      <c r="AP83" s="171" t="str">
        <f t="shared" si="61"/>
        <v/>
      </c>
      <c r="AQ83" s="171" t="str">
        <f t="shared" si="62"/>
        <v/>
      </c>
      <c r="AR83" s="24" t="str">
        <f t="shared" si="38"/>
        <v/>
      </c>
      <c r="AS83" s="24" t="str">
        <f t="shared" si="39"/>
        <v/>
      </c>
      <c r="AT83" s="24" t="str">
        <f t="shared" si="40"/>
        <v/>
      </c>
      <c r="AU83" s="24" t="str">
        <f t="shared" si="41"/>
        <v/>
      </c>
      <c r="AV83" s="24" t="str">
        <f t="shared" si="42"/>
        <v/>
      </c>
      <c r="AW83" s="24" t="str">
        <f t="shared" si="43"/>
        <v/>
      </c>
      <c r="AX83" s="24" t="str">
        <f t="shared" si="44"/>
        <v/>
      </c>
      <c r="AY83" s="24" t="str">
        <f t="shared" si="45"/>
        <v/>
      </c>
      <c r="AZ83" s="24" t="str">
        <f t="shared" si="46"/>
        <v/>
      </c>
      <c r="BA83" s="24" t="str">
        <f t="shared" si="47"/>
        <v/>
      </c>
      <c r="BB83" s="24" t="str">
        <f t="shared" si="48"/>
        <v/>
      </c>
      <c r="BC83" s="24" t="str">
        <f t="shared" si="49"/>
        <v/>
      </c>
    </row>
    <row r="84" spans="2:55" s="3" customFormat="1" ht="19.899999999999999" customHeight="1">
      <c r="B84" s="16" t="str">
        <f>IF('3 INPUT SAP DATA'!H88="","",'3 INPUT SAP DATA'!H88)</f>
        <v/>
      </c>
      <c r="C84" s="172" t="str">
        <f>IF($B84="","",'3 INPUT SAP DATA'!O88*('3 INPUT SAP DATA'!P88+'3 INPUT SAP DATA'!Q88))</f>
        <v/>
      </c>
      <c r="D84" s="172" t="str">
        <f>IF($B84="","",'3 INPUT SAP DATA'!K88*(1-Data!$B$156)*2.5)</f>
        <v/>
      </c>
      <c r="E84" s="24" t="str">
        <f>IF($B84="","",('3 INPUT SAP DATA'!L88-(('3 INPUT SAP DATA'!J88-1)*('3 INPUT SAP DATA'!K88/'3 INPUT SAP DATA'!J88)*Data!$B$157))*(1-Data!$B$156))</f>
        <v/>
      </c>
      <c r="F84" s="171" t="str">
        <f t="shared" si="50"/>
        <v/>
      </c>
      <c r="G84" s="171" t="str">
        <f>IF($B84="","",E84/D84*F84*HLOOKUP('3 INPUT SAP DATA'!M88,Data!$C$82:$E$83,2,FALSE)/(1+15/HLOOKUP('3 INPUT SAP DATA'!M88,Data!$C$82:$E$83,2,FALSE)*(0/F84)^2))</f>
        <v/>
      </c>
      <c r="H84" s="173" t="str">
        <f>IF($B84="", "", (INDEX(SAP10TableU2, MATCH('3 INPUT SAP DATA'!$C$6, Data!$C$51:$C$72, 0), MATCH(H$8, Data!$D$50:$O$50, 0)) / VLOOKUP('3 INPUT SAP DATA'!$C$6, Data!$C$50:$P$72, 13, FALSE)) * $G84)</f>
        <v/>
      </c>
      <c r="I84" s="173" t="str">
        <f>IF($B84="", "", (INDEX(SAP10TableU2, MATCH('3 INPUT SAP DATA'!$C$6, Data!$C$51:$C$72, 0), MATCH(I$8, Data!$D$50:$O$50, 0)) / VLOOKUP('3 INPUT SAP DATA'!$C$6, Data!$C$50:$P$72, 13, FALSE)) * $G84)</f>
        <v/>
      </c>
      <c r="J84" s="173" t="str">
        <f>IF($B84="", "", (INDEX(SAP10TableU2, MATCH('3 INPUT SAP DATA'!$C$6, Data!$C$51:$C$72, 0), MATCH(J$8, Data!$D$50:$O$50, 0)) / VLOOKUP('3 INPUT SAP DATA'!$C$6, Data!$C$50:$P$72, 13, FALSE)) * $G84)</f>
        <v/>
      </c>
      <c r="K84" s="173" t="str">
        <f>IF($B84="", "", (INDEX(SAP10TableU2, MATCH('3 INPUT SAP DATA'!$C$6, Data!$C$51:$C$72, 0), MATCH(K$8, Data!$D$50:$O$50, 0)) / VLOOKUP('3 INPUT SAP DATA'!$C$6, Data!$C$50:$P$72, 13, FALSE)) * $G84)</f>
        <v/>
      </c>
      <c r="L84" s="173" t="str">
        <f>IF($B84="", "", (INDEX(SAP10TableU2, MATCH('3 INPUT SAP DATA'!$C$6, Data!$C$51:$C$72, 0), MATCH(L$8, Data!$D$50:$O$50, 0)) / VLOOKUP('3 INPUT SAP DATA'!$C$6, Data!$C$50:$P$72, 13, FALSE)) * $G84)</f>
        <v/>
      </c>
      <c r="M84" s="173" t="str">
        <f>IF($B84="", "", (INDEX(SAP10TableU2, MATCH('3 INPUT SAP DATA'!$C$6, Data!$C$51:$C$72, 0), MATCH(M$8, Data!$D$50:$O$50, 0)) / VLOOKUP('3 INPUT SAP DATA'!$C$6, Data!$C$50:$P$72, 13, FALSE)) * $G84)</f>
        <v/>
      </c>
      <c r="N84" s="173" t="str">
        <f>IF($B84="", "", (INDEX(SAP10TableU2, MATCH('3 INPUT SAP DATA'!$C$6, Data!$C$51:$C$72, 0), MATCH(N$8, Data!$D$50:$O$50, 0)) / VLOOKUP('3 INPUT SAP DATA'!$C$6, Data!$C$50:$P$72, 13, FALSE)) * $G84)</f>
        <v/>
      </c>
      <c r="O84" s="173" t="str">
        <f>IF($B84="", "", (INDEX(SAP10TableU2, MATCH('3 INPUT SAP DATA'!$C$6, Data!$C$51:$C$72, 0), MATCH(O$8, Data!$D$50:$O$50, 0)) / VLOOKUP('3 INPUT SAP DATA'!$C$6, Data!$C$50:$P$72, 13, FALSE)) * $G84)</f>
        <v/>
      </c>
      <c r="P84" s="173" t="str">
        <f>IF($B84="", "", (INDEX(SAP10TableU2, MATCH('3 INPUT SAP DATA'!$C$6, Data!$C$51:$C$72, 0), MATCH(P$8, Data!$D$50:$O$50, 0)) / VLOOKUP('3 INPUT SAP DATA'!$C$6, Data!$C$50:$P$72, 13, FALSE)) * $G84)</f>
        <v/>
      </c>
      <c r="Q84" s="173" t="str">
        <f>IF($B84="", "", (INDEX(SAP10TableU2, MATCH('3 INPUT SAP DATA'!$C$6, Data!$C$51:$C$72, 0), MATCH(Q$8, Data!$D$50:$O$50, 0)) / VLOOKUP('3 INPUT SAP DATA'!$C$6, Data!$C$50:$P$72, 13, FALSE)) * $G84)</f>
        <v/>
      </c>
      <c r="R84" s="173" t="str">
        <f>IF($B84="", "", (INDEX(SAP10TableU2, MATCH('3 INPUT SAP DATA'!$C$6, Data!$C$51:$C$72, 0), MATCH(R$8, Data!$D$50:$O$50, 0)) / VLOOKUP('3 INPUT SAP DATA'!$C$6, Data!$C$50:$P$72, 13, FALSE)) * $G84)</f>
        <v/>
      </c>
      <c r="S84" s="173" t="str">
        <f>IF($B84="", "", (INDEX(SAP10TableU2, MATCH('3 INPUT SAP DATA'!$C$6, Data!$C$51:$C$72, 0), MATCH(S$8, Data!$D$50:$O$50, 0)) / VLOOKUP('3 INPUT SAP DATA'!$C$6, Data!$C$50:$P$72, 13, FALSE)) * $G84)</f>
        <v/>
      </c>
      <c r="T84" s="173" t="str">
        <f>IF($B84="","",((MAX(0.3*'3 INPUT SAP DATA'!$K88,VLOOKUP('3 INPUT SAP DATA'!$I88,Data!$C$87:$D$96,2,FALSE))*3.6)/$D84)*(1-'3 INPUT SAP DATA'!$S88))</f>
        <v/>
      </c>
      <c r="U84" s="173" t="str">
        <f>IF($B84="","",((MAX(0.3*'3 INPUT SAP DATA'!$K88,VLOOKUP('3 INPUT SAP DATA'!$I88,Data!$C$87:$D$96,2,FALSE))*3.6)/$D84)*(1-'3 INPUT SAP DATA'!$S88))</f>
        <v/>
      </c>
      <c r="V84" s="173" t="str">
        <f>IF($B84="","",((MAX(0.3*'3 INPUT SAP DATA'!$K88,VLOOKUP('3 INPUT SAP DATA'!$I88,Data!$C$87:$D$96,2,FALSE))*3.6)/$D84)*(1-'3 INPUT SAP DATA'!$S88))</f>
        <v/>
      </c>
      <c r="W84" s="173" t="str">
        <f>IF($B84="","",((MAX(0.3*'3 INPUT SAP DATA'!$K88,VLOOKUP('3 INPUT SAP DATA'!$I88,Data!$C$87:$D$96,2,FALSE))*3.6)/$D84)*(1-'3 INPUT SAP DATA'!$S88))</f>
        <v/>
      </c>
      <c r="X84" s="173" t="str">
        <f>IF($B84="","",((MAX(0.3*'3 INPUT SAP DATA'!$K88,VLOOKUP('3 INPUT SAP DATA'!$I88,Data!$C$87:$D$96,2,FALSE))*3.6)/$D84)*(1-'3 INPUT SAP DATA'!$S88))</f>
        <v/>
      </c>
      <c r="Y84" s="173" t="str">
        <f>IF($B84="","",((MAX(0.3*'3 INPUT SAP DATA'!$K88,VLOOKUP('3 INPUT SAP DATA'!$I88,Data!$C$87:$D$96,2,FALSE))*3.6)/$D84)*(1-'3 INPUT SAP DATA'!$S88))</f>
        <v/>
      </c>
      <c r="Z84" s="173" t="str">
        <f>IF($B84="","",((MAX(0.3*'3 INPUT SAP DATA'!$K88,VLOOKUP('3 INPUT SAP DATA'!$I88,Data!$C$87:$D$96,2,FALSE))*3.6)/$D84)*(1-'3 INPUT SAP DATA'!$S88))</f>
        <v/>
      </c>
      <c r="AA84" s="173" t="str">
        <f>IF($B84="","",((MAX(0.3*'3 INPUT SAP DATA'!$K88,VLOOKUP('3 INPUT SAP DATA'!$I88,Data!$C$87:$D$96,2,FALSE))*3.6)/$D84)*(1-'3 INPUT SAP DATA'!$S88))</f>
        <v/>
      </c>
      <c r="AB84" s="173" t="str">
        <f>IF($B84="","",((MAX(0.3*'3 INPUT SAP DATA'!$K88,VLOOKUP('3 INPUT SAP DATA'!$I88,Data!$C$87:$D$96,2,FALSE))*3.6)/$D84)*(1-'3 INPUT SAP DATA'!$S88))</f>
        <v/>
      </c>
      <c r="AC84" s="173" t="str">
        <f>IF($B84="","",((MAX(0.3*'3 INPUT SAP DATA'!$K88,VLOOKUP('3 INPUT SAP DATA'!$I88,Data!$C$87:$D$96,2,FALSE))*3.6)/$D84)*(1-'3 INPUT SAP DATA'!$S88))</f>
        <v/>
      </c>
      <c r="AD84" s="173" t="str">
        <f>IF($B84="","",((MAX(0.3*'3 INPUT SAP DATA'!$K88,VLOOKUP('3 INPUT SAP DATA'!$I88,Data!$C$87:$D$96,2,FALSE))*3.6)/$D84)*(1-'3 INPUT SAP DATA'!$S88))</f>
        <v/>
      </c>
      <c r="AE84" s="173" t="str">
        <f>IF($B84="","",((MAX(0.3*'3 INPUT SAP DATA'!$K88,VLOOKUP('3 INPUT SAP DATA'!$I88,Data!$C$87:$D$96,2,FALSE))*3.6)/$D84)*(1-'3 INPUT SAP DATA'!$S88))</f>
        <v/>
      </c>
      <c r="AF84" s="171" t="str">
        <f t="shared" si="51"/>
        <v/>
      </c>
      <c r="AG84" s="171" t="str">
        <f t="shared" si="52"/>
        <v/>
      </c>
      <c r="AH84" s="171" t="str">
        <f t="shared" si="53"/>
        <v/>
      </c>
      <c r="AI84" s="171" t="str">
        <f t="shared" si="54"/>
        <v/>
      </c>
      <c r="AJ84" s="171" t="str">
        <f t="shared" si="55"/>
        <v/>
      </c>
      <c r="AK84" s="171" t="str">
        <f t="shared" si="56"/>
        <v/>
      </c>
      <c r="AL84" s="171" t="str">
        <f t="shared" si="57"/>
        <v/>
      </c>
      <c r="AM84" s="171" t="str">
        <f t="shared" si="58"/>
        <v/>
      </c>
      <c r="AN84" s="171" t="str">
        <f t="shared" si="59"/>
        <v/>
      </c>
      <c r="AO84" s="171" t="str">
        <f t="shared" si="60"/>
        <v/>
      </c>
      <c r="AP84" s="171" t="str">
        <f t="shared" si="61"/>
        <v/>
      </c>
      <c r="AQ84" s="171" t="str">
        <f t="shared" si="62"/>
        <v/>
      </c>
      <c r="AR84" s="24" t="str">
        <f t="shared" si="38"/>
        <v/>
      </c>
      <c r="AS84" s="24" t="str">
        <f t="shared" si="39"/>
        <v/>
      </c>
      <c r="AT84" s="24" t="str">
        <f t="shared" si="40"/>
        <v/>
      </c>
      <c r="AU84" s="24" t="str">
        <f t="shared" si="41"/>
        <v/>
      </c>
      <c r="AV84" s="24" t="str">
        <f t="shared" si="42"/>
        <v/>
      </c>
      <c r="AW84" s="24" t="str">
        <f t="shared" si="43"/>
        <v/>
      </c>
      <c r="AX84" s="24" t="str">
        <f t="shared" si="44"/>
        <v/>
      </c>
      <c r="AY84" s="24" t="str">
        <f t="shared" si="45"/>
        <v/>
      </c>
      <c r="AZ84" s="24" t="str">
        <f t="shared" si="46"/>
        <v/>
      </c>
      <c r="BA84" s="24" t="str">
        <f t="shared" si="47"/>
        <v/>
      </c>
      <c r="BB84" s="24" t="str">
        <f t="shared" si="48"/>
        <v/>
      </c>
      <c r="BC84" s="24" t="str">
        <f t="shared" si="49"/>
        <v/>
      </c>
    </row>
    <row r="85" spans="2:55" s="3" customFormat="1" ht="19.899999999999999" customHeight="1">
      <c r="B85" s="16" t="str">
        <f>IF('3 INPUT SAP DATA'!H89="","",'3 INPUT SAP DATA'!H89)</f>
        <v/>
      </c>
      <c r="C85" s="172" t="str">
        <f>IF($B85="","",'3 INPUT SAP DATA'!O89*('3 INPUT SAP DATA'!P89+'3 INPUT SAP DATA'!Q89))</f>
        <v/>
      </c>
      <c r="D85" s="172" t="str">
        <f>IF($B85="","",'3 INPUT SAP DATA'!K89*(1-Data!$B$156)*2.5)</f>
        <v/>
      </c>
      <c r="E85" s="24" t="str">
        <f>IF($B85="","",('3 INPUT SAP DATA'!L89-(('3 INPUT SAP DATA'!J89-1)*('3 INPUT SAP DATA'!K89/'3 INPUT SAP DATA'!J89)*Data!$B$157))*(1-Data!$B$156))</f>
        <v/>
      </c>
      <c r="F85" s="171" t="str">
        <f t="shared" si="50"/>
        <v/>
      </c>
      <c r="G85" s="171" t="str">
        <f>IF($B85="","",E85/D85*F85*HLOOKUP('3 INPUT SAP DATA'!M89,Data!$C$82:$E$83,2,FALSE)/(1+15/HLOOKUP('3 INPUT SAP DATA'!M89,Data!$C$82:$E$83,2,FALSE)*(0/F85)^2))</f>
        <v/>
      </c>
      <c r="H85" s="173" t="str">
        <f>IF($B85="", "", (INDEX(SAP10TableU2, MATCH('3 INPUT SAP DATA'!$C$6, Data!$C$51:$C$72, 0), MATCH(H$8, Data!$D$50:$O$50, 0)) / VLOOKUP('3 INPUT SAP DATA'!$C$6, Data!$C$50:$P$72, 13, FALSE)) * $G85)</f>
        <v/>
      </c>
      <c r="I85" s="173" t="str">
        <f>IF($B85="", "", (INDEX(SAP10TableU2, MATCH('3 INPUT SAP DATA'!$C$6, Data!$C$51:$C$72, 0), MATCH(I$8, Data!$D$50:$O$50, 0)) / VLOOKUP('3 INPUT SAP DATA'!$C$6, Data!$C$50:$P$72, 13, FALSE)) * $G85)</f>
        <v/>
      </c>
      <c r="J85" s="173" t="str">
        <f>IF($B85="", "", (INDEX(SAP10TableU2, MATCH('3 INPUT SAP DATA'!$C$6, Data!$C$51:$C$72, 0), MATCH(J$8, Data!$D$50:$O$50, 0)) / VLOOKUP('3 INPUT SAP DATA'!$C$6, Data!$C$50:$P$72, 13, FALSE)) * $G85)</f>
        <v/>
      </c>
      <c r="K85" s="173" t="str">
        <f>IF($B85="", "", (INDEX(SAP10TableU2, MATCH('3 INPUT SAP DATA'!$C$6, Data!$C$51:$C$72, 0), MATCH(K$8, Data!$D$50:$O$50, 0)) / VLOOKUP('3 INPUT SAP DATA'!$C$6, Data!$C$50:$P$72, 13, FALSE)) * $G85)</f>
        <v/>
      </c>
      <c r="L85" s="173" t="str">
        <f>IF($B85="", "", (INDEX(SAP10TableU2, MATCH('3 INPUT SAP DATA'!$C$6, Data!$C$51:$C$72, 0), MATCH(L$8, Data!$D$50:$O$50, 0)) / VLOOKUP('3 INPUT SAP DATA'!$C$6, Data!$C$50:$P$72, 13, FALSE)) * $G85)</f>
        <v/>
      </c>
      <c r="M85" s="173" t="str">
        <f>IF($B85="", "", (INDEX(SAP10TableU2, MATCH('3 INPUT SAP DATA'!$C$6, Data!$C$51:$C$72, 0), MATCH(M$8, Data!$D$50:$O$50, 0)) / VLOOKUP('3 INPUT SAP DATA'!$C$6, Data!$C$50:$P$72, 13, FALSE)) * $G85)</f>
        <v/>
      </c>
      <c r="N85" s="173" t="str">
        <f>IF($B85="", "", (INDEX(SAP10TableU2, MATCH('3 INPUT SAP DATA'!$C$6, Data!$C$51:$C$72, 0), MATCH(N$8, Data!$D$50:$O$50, 0)) / VLOOKUP('3 INPUT SAP DATA'!$C$6, Data!$C$50:$P$72, 13, FALSE)) * $G85)</f>
        <v/>
      </c>
      <c r="O85" s="173" t="str">
        <f>IF($B85="", "", (INDEX(SAP10TableU2, MATCH('3 INPUT SAP DATA'!$C$6, Data!$C$51:$C$72, 0), MATCH(O$8, Data!$D$50:$O$50, 0)) / VLOOKUP('3 INPUT SAP DATA'!$C$6, Data!$C$50:$P$72, 13, FALSE)) * $G85)</f>
        <v/>
      </c>
      <c r="P85" s="173" t="str">
        <f>IF($B85="", "", (INDEX(SAP10TableU2, MATCH('3 INPUT SAP DATA'!$C$6, Data!$C$51:$C$72, 0), MATCH(P$8, Data!$D$50:$O$50, 0)) / VLOOKUP('3 INPUT SAP DATA'!$C$6, Data!$C$50:$P$72, 13, FALSE)) * $G85)</f>
        <v/>
      </c>
      <c r="Q85" s="173" t="str">
        <f>IF($B85="", "", (INDEX(SAP10TableU2, MATCH('3 INPUT SAP DATA'!$C$6, Data!$C$51:$C$72, 0), MATCH(Q$8, Data!$D$50:$O$50, 0)) / VLOOKUP('3 INPUT SAP DATA'!$C$6, Data!$C$50:$P$72, 13, FALSE)) * $G85)</f>
        <v/>
      </c>
      <c r="R85" s="173" t="str">
        <f>IF($B85="", "", (INDEX(SAP10TableU2, MATCH('3 INPUT SAP DATA'!$C$6, Data!$C$51:$C$72, 0), MATCH(R$8, Data!$D$50:$O$50, 0)) / VLOOKUP('3 INPUT SAP DATA'!$C$6, Data!$C$50:$P$72, 13, FALSE)) * $G85)</f>
        <v/>
      </c>
      <c r="S85" s="173" t="str">
        <f>IF($B85="", "", (INDEX(SAP10TableU2, MATCH('3 INPUT SAP DATA'!$C$6, Data!$C$51:$C$72, 0), MATCH(S$8, Data!$D$50:$O$50, 0)) / VLOOKUP('3 INPUT SAP DATA'!$C$6, Data!$C$50:$P$72, 13, FALSE)) * $G85)</f>
        <v/>
      </c>
      <c r="T85" s="173" t="str">
        <f>IF($B85="","",((MAX(0.3*'3 INPUT SAP DATA'!$K89,VLOOKUP('3 INPUT SAP DATA'!$I89,Data!$C$87:$D$96,2,FALSE))*3.6)/$D85)*(1-'3 INPUT SAP DATA'!$S89))</f>
        <v/>
      </c>
      <c r="U85" s="173" t="str">
        <f>IF($B85="","",((MAX(0.3*'3 INPUT SAP DATA'!$K89,VLOOKUP('3 INPUT SAP DATA'!$I89,Data!$C$87:$D$96,2,FALSE))*3.6)/$D85)*(1-'3 INPUT SAP DATA'!$S89))</f>
        <v/>
      </c>
      <c r="V85" s="173" t="str">
        <f>IF($B85="","",((MAX(0.3*'3 INPUT SAP DATA'!$K89,VLOOKUP('3 INPUT SAP DATA'!$I89,Data!$C$87:$D$96,2,FALSE))*3.6)/$D85)*(1-'3 INPUT SAP DATA'!$S89))</f>
        <v/>
      </c>
      <c r="W85" s="173" t="str">
        <f>IF($B85="","",((MAX(0.3*'3 INPUT SAP DATA'!$K89,VLOOKUP('3 INPUT SAP DATA'!$I89,Data!$C$87:$D$96,2,FALSE))*3.6)/$D85)*(1-'3 INPUT SAP DATA'!$S89))</f>
        <v/>
      </c>
      <c r="X85" s="173" t="str">
        <f>IF($B85="","",((MAX(0.3*'3 INPUT SAP DATA'!$K89,VLOOKUP('3 INPUT SAP DATA'!$I89,Data!$C$87:$D$96,2,FALSE))*3.6)/$D85)*(1-'3 INPUT SAP DATA'!$S89))</f>
        <v/>
      </c>
      <c r="Y85" s="173" t="str">
        <f>IF($B85="","",((MAX(0.3*'3 INPUT SAP DATA'!$K89,VLOOKUP('3 INPUT SAP DATA'!$I89,Data!$C$87:$D$96,2,FALSE))*3.6)/$D85)*(1-'3 INPUT SAP DATA'!$S89))</f>
        <v/>
      </c>
      <c r="Z85" s="173" t="str">
        <f>IF($B85="","",((MAX(0.3*'3 INPUT SAP DATA'!$K89,VLOOKUP('3 INPUT SAP DATA'!$I89,Data!$C$87:$D$96,2,FALSE))*3.6)/$D85)*(1-'3 INPUT SAP DATA'!$S89))</f>
        <v/>
      </c>
      <c r="AA85" s="173" t="str">
        <f>IF($B85="","",((MAX(0.3*'3 INPUT SAP DATA'!$K89,VLOOKUP('3 INPUT SAP DATA'!$I89,Data!$C$87:$D$96,2,FALSE))*3.6)/$D85)*(1-'3 INPUT SAP DATA'!$S89))</f>
        <v/>
      </c>
      <c r="AB85" s="173" t="str">
        <f>IF($B85="","",((MAX(0.3*'3 INPUT SAP DATA'!$K89,VLOOKUP('3 INPUT SAP DATA'!$I89,Data!$C$87:$D$96,2,FALSE))*3.6)/$D85)*(1-'3 INPUT SAP DATA'!$S89))</f>
        <v/>
      </c>
      <c r="AC85" s="173" t="str">
        <f>IF($B85="","",((MAX(0.3*'3 INPUT SAP DATA'!$K89,VLOOKUP('3 INPUT SAP DATA'!$I89,Data!$C$87:$D$96,2,FALSE))*3.6)/$D85)*(1-'3 INPUT SAP DATA'!$S89))</f>
        <v/>
      </c>
      <c r="AD85" s="173" t="str">
        <f>IF($B85="","",((MAX(0.3*'3 INPUT SAP DATA'!$K89,VLOOKUP('3 INPUT SAP DATA'!$I89,Data!$C$87:$D$96,2,FALSE))*3.6)/$D85)*(1-'3 INPUT SAP DATA'!$S89))</f>
        <v/>
      </c>
      <c r="AE85" s="173" t="str">
        <f>IF($B85="","",((MAX(0.3*'3 INPUT SAP DATA'!$K89,VLOOKUP('3 INPUT SAP DATA'!$I89,Data!$C$87:$D$96,2,FALSE))*3.6)/$D85)*(1-'3 INPUT SAP DATA'!$S89))</f>
        <v/>
      </c>
      <c r="AF85" s="171" t="str">
        <f t="shared" si="51"/>
        <v/>
      </c>
      <c r="AG85" s="171" t="str">
        <f t="shared" si="52"/>
        <v/>
      </c>
      <c r="AH85" s="171" t="str">
        <f t="shared" si="53"/>
        <v/>
      </c>
      <c r="AI85" s="171" t="str">
        <f t="shared" si="54"/>
        <v/>
      </c>
      <c r="AJ85" s="171" t="str">
        <f t="shared" si="55"/>
        <v/>
      </c>
      <c r="AK85" s="171" t="str">
        <f t="shared" si="56"/>
        <v/>
      </c>
      <c r="AL85" s="171" t="str">
        <f t="shared" si="57"/>
        <v/>
      </c>
      <c r="AM85" s="171" t="str">
        <f t="shared" si="58"/>
        <v/>
      </c>
      <c r="AN85" s="171" t="str">
        <f t="shared" si="59"/>
        <v/>
      </c>
      <c r="AO85" s="171" t="str">
        <f t="shared" si="60"/>
        <v/>
      </c>
      <c r="AP85" s="171" t="str">
        <f t="shared" si="61"/>
        <v/>
      </c>
      <c r="AQ85" s="171" t="str">
        <f t="shared" si="62"/>
        <v/>
      </c>
      <c r="AR85" s="24" t="str">
        <f t="shared" si="38"/>
        <v/>
      </c>
      <c r="AS85" s="24" t="str">
        <f t="shared" si="39"/>
        <v/>
      </c>
      <c r="AT85" s="24" t="str">
        <f t="shared" si="40"/>
        <v/>
      </c>
      <c r="AU85" s="24" t="str">
        <f t="shared" si="41"/>
        <v/>
      </c>
      <c r="AV85" s="24" t="str">
        <f t="shared" si="42"/>
        <v/>
      </c>
      <c r="AW85" s="24" t="str">
        <f t="shared" si="43"/>
        <v/>
      </c>
      <c r="AX85" s="24" t="str">
        <f t="shared" si="44"/>
        <v/>
      </c>
      <c r="AY85" s="24" t="str">
        <f t="shared" si="45"/>
        <v/>
      </c>
      <c r="AZ85" s="24" t="str">
        <f t="shared" si="46"/>
        <v/>
      </c>
      <c r="BA85" s="24" t="str">
        <f t="shared" si="47"/>
        <v/>
      </c>
      <c r="BB85" s="24" t="str">
        <f t="shared" si="48"/>
        <v/>
      </c>
      <c r="BC85" s="24" t="str">
        <f t="shared" si="49"/>
        <v/>
      </c>
    </row>
    <row r="86" spans="2:55" s="3" customFormat="1" ht="19.899999999999999" customHeight="1">
      <c r="B86" s="16" t="str">
        <f>IF('3 INPUT SAP DATA'!H90="","",'3 INPUT SAP DATA'!H90)</f>
        <v/>
      </c>
      <c r="C86" s="172" t="str">
        <f>IF($B86="","",'3 INPUT SAP DATA'!O90*('3 INPUT SAP DATA'!P90+'3 INPUT SAP DATA'!Q90))</f>
        <v/>
      </c>
      <c r="D86" s="172" t="str">
        <f>IF($B86="","",'3 INPUT SAP DATA'!K90*(1-Data!$B$156)*2.5)</f>
        <v/>
      </c>
      <c r="E86" s="24" t="str">
        <f>IF($B86="","",('3 INPUT SAP DATA'!L90-(('3 INPUT SAP DATA'!J90-1)*('3 INPUT SAP DATA'!K90/'3 INPUT SAP DATA'!J90)*Data!$B$157))*(1-Data!$B$156))</f>
        <v/>
      </c>
      <c r="F86" s="171" t="str">
        <f t="shared" si="50"/>
        <v/>
      </c>
      <c r="G86" s="171" t="str">
        <f>IF($B86="","",E86/D86*F86*HLOOKUP('3 INPUT SAP DATA'!M90,Data!$C$82:$E$83,2,FALSE)/(1+15/HLOOKUP('3 INPUT SAP DATA'!M90,Data!$C$82:$E$83,2,FALSE)*(0/F86)^2))</f>
        <v/>
      </c>
      <c r="H86" s="173" t="str">
        <f>IF($B86="", "", (INDEX(SAP10TableU2, MATCH('3 INPUT SAP DATA'!$C$6, Data!$C$51:$C$72, 0), MATCH(H$8, Data!$D$50:$O$50, 0)) / VLOOKUP('3 INPUT SAP DATA'!$C$6, Data!$C$50:$P$72, 13, FALSE)) * $G86)</f>
        <v/>
      </c>
      <c r="I86" s="173" t="str">
        <f>IF($B86="", "", (INDEX(SAP10TableU2, MATCH('3 INPUT SAP DATA'!$C$6, Data!$C$51:$C$72, 0), MATCH(I$8, Data!$D$50:$O$50, 0)) / VLOOKUP('3 INPUT SAP DATA'!$C$6, Data!$C$50:$P$72, 13, FALSE)) * $G86)</f>
        <v/>
      </c>
      <c r="J86" s="173" t="str">
        <f>IF($B86="", "", (INDEX(SAP10TableU2, MATCH('3 INPUT SAP DATA'!$C$6, Data!$C$51:$C$72, 0), MATCH(J$8, Data!$D$50:$O$50, 0)) / VLOOKUP('3 INPUT SAP DATA'!$C$6, Data!$C$50:$P$72, 13, FALSE)) * $G86)</f>
        <v/>
      </c>
      <c r="K86" s="173" t="str">
        <f>IF($B86="", "", (INDEX(SAP10TableU2, MATCH('3 INPUT SAP DATA'!$C$6, Data!$C$51:$C$72, 0), MATCH(K$8, Data!$D$50:$O$50, 0)) / VLOOKUP('3 INPUT SAP DATA'!$C$6, Data!$C$50:$P$72, 13, FALSE)) * $G86)</f>
        <v/>
      </c>
      <c r="L86" s="173" t="str">
        <f>IF($B86="", "", (INDEX(SAP10TableU2, MATCH('3 INPUT SAP DATA'!$C$6, Data!$C$51:$C$72, 0), MATCH(L$8, Data!$D$50:$O$50, 0)) / VLOOKUP('3 INPUT SAP DATA'!$C$6, Data!$C$50:$P$72, 13, FALSE)) * $G86)</f>
        <v/>
      </c>
      <c r="M86" s="173" t="str">
        <f>IF($B86="", "", (INDEX(SAP10TableU2, MATCH('3 INPUT SAP DATA'!$C$6, Data!$C$51:$C$72, 0), MATCH(M$8, Data!$D$50:$O$50, 0)) / VLOOKUP('3 INPUT SAP DATA'!$C$6, Data!$C$50:$P$72, 13, FALSE)) * $G86)</f>
        <v/>
      </c>
      <c r="N86" s="173" t="str">
        <f>IF($B86="", "", (INDEX(SAP10TableU2, MATCH('3 INPUT SAP DATA'!$C$6, Data!$C$51:$C$72, 0), MATCH(N$8, Data!$D$50:$O$50, 0)) / VLOOKUP('3 INPUT SAP DATA'!$C$6, Data!$C$50:$P$72, 13, FALSE)) * $G86)</f>
        <v/>
      </c>
      <c r="O86" s="173" t="str">
        <f>IF($B86="", "", (INDEX(SAP10TableU2, MATCH('3 INPUT SAP DATA'!$C$6, Data!$C$51:$C$72, 0), MATCH(O$8, Data!$D$50:$O$50, 0)) / VLOOKUP('3 INPUT SAP DATA'!$C$6, Data!$C$50:$P$72, 13, FALSE)) * $G86)</f>
        <v/>
      </c>
      <c r="P86" s="173" t="str">
        <f>IF($B86="", "", (INDEX(SAP10TableU2, MATCH('3 INPUT SAP DATA'!$C$6, Data!$C$51:$C$72, 0), MATCH(P$8, Data!$D$50:$O$50, 0)) / VLOOKUP('3 INPUT SAP DATA'!$C$6, Data!$C$50:$P$72, 13, FALSE)) * $G86)</f>
        <v/>
      </c>
      <c r="Q86" s="173" t="str">
        <f>IF($B86="", "", (INDEX(SAP10TableU2, MATCH('3 INPUT SAP DATA'!$C$6, Data!$C$51:$C$72, 0), MATCH(Q$8, Data!$D$50:$O$50, 0)) / VLOOKUP('3 INPUT SAP DATA'!$C$6, Data!$C$50:$P$72, 13, FALSE)) * $G86)</f>
        <v/>
      </c>
      <c r="R86" s="173" t="str">
        <f>IF($B86="", "", (INDEX(SAP10TableU2, MATCH('3 INPUT SAP DATA'!$C$6, Data!$C$51:$C$72, 0), MATCH(R$8, Data!$D$50:$O$50, 0)) / VLOOKUP('3 INPUT SAP DATA'!$C$6, Data!$C$50:$P$72, 13, FALSE)) * $G86)</f>
        <v/>
      </c>
      <c r="S86" s="173" t="str">
        <f>IF($B86="", "", (INDEX(SAP10TableU2, MATCH('3 INPUT SAP DATA'!$C$6, Data!$C$51:$C$72, 0), MATCH(S$8, Data!$D$50:$O$50, 0)) / VLOOKUP('3 INPUT SAP DATA'!$C$6, Data!$C$50:$P$72, 13, FALSE)) * $G86)</f>
        <v/>
      </c>
      <c r="T86" s="173" t="str">
        <f>IF($B86="","",((MAX(0.3*'3 INPUT SAP DATA'!$K90,VLOOKUP('3 INPUT SAP DATA'!$I90,Data!$C$87:$D$96,2,FALSE))*3.6)/$D86)*(1-'3 INPUT SAP DATA'!$S90))</f>
        <v/>
      </c>
      <c r="U86" s="173" t="str">
        <f>IF($B86="","",((MAX(0.3*'3 INPUT SAP DATA'!$K90,VLOOKUP('3 INPUT SAP DATA'!$I90,Data!$C$87:$D$96,2,FALSE))*3.6)/$D86)*(1-'3 INPUT SAP DATA'!$S90))</f>
        <v/>
      </c>
      <c r="V86" s="173" t="str">
        <f>IF($B86="","",((MAX(0.3*'3 INPUT SAP DATA'!$K90,VLOOKUP('3 INPUT SAP DATA'!$I90,Data!$C$87:$D$96,2,FALSE))*3.6)/$D86)*(1-'3 INPUT SAP DATA'!$S90))</f>
        <v/>
      </c>
      <c r="W86" s="173" t="str">
        <f>IF($B86="","",((MAX(0.3*'3 INPUT SAP DATA'!$K90,VLOOKUP('3 INPUT SAP DATA'!$I90,Data!$C$87:$D$96,2,FALSE))*3.6)/$D86)*(1-'3 INPUT SAP DATA'!$S90))</f>
        <v/>
      </c>
      <c r="X86" s="173" t="str">
        <f>IF($B86="","",((MAX(0.3*'3 INPUT SAP DATA'!$K90,VLOOKUP('3 INPUT SAP DATA'!$I90,Data!$C$87:$D$96,2,FALSE))*3.6)/$D86)*(1-'3 INPUT SAP DATA'!$S90))</f>
        <v/>
      </c>
      <c r="Y86" s="173" t="str">
        <f>IF($B86="","",((MAX(0.3*'3 INPUT SAP DATA'!$K90,VLOOKUP('3 INPUT SAP DATA'!$I90,Data!$C$87:$D$96,2,FALSE))*3.6)/$D86)*(1-'3 INPUT SAP DATA'!$S90))</f>
        <v/>
      </c>
      <c r="Z86" s="173" t="str">
        <f>IF($B86="","",((MAX(0.3*'3 INPUT SAP DATA'!$K90,VLOOKUP('3 INPUT SAP DATA'!$I90,Data!$C$87:$D$96,2,FALSE))*3.6)/$D86)*(1-'3 INPUT SAP DATA'!$S90))</f>
        <v/>
      </c>
      <c r="AA86" s="173" t="str">
        <f>IF($B86="","",((MAX(0.3*'3 INPUT SAP DATA'!$K90,VLOOKUP('3 INPUT SAP DATA'!$I90,Data!$C$87:$D$96,2,FALSE))*3.6)/$D86)*(1-'3 INPUT SAP DATA'!$S90))</f>
        <v/>
      </c>
      <c r="AB86" s="173" t="str">
        <f>IF($B86="","",((MAX(0.3*'3 INPUT SAP DATA'!$K90,VLOOKUP('3 INPUT SAP DATA'!$I90,Data!$C$87:$D$96,2,FALSE))*3.6)/$D86)*(1-'3 INPUT SAP DATA'!$S90))</f>
        <v/>
      </c>
      <c r="AC86" s="173" t="str">
        <f>IF($B86="","",((MAX(0.3*'3 INPUT SAP DATA'!$K90,VLOOKUP('3 INPUT SAP DATA'!$I90,Data!$C$87:$D$96,2,FALSE))*3.6)/$D86)*(1-'3 INPUT SAP DATA'!$S90))</f>
        <v/>
      </c>
      <c r="AD86" s="173" t="str">
        <f>IF($B86="","",((MAX(0.3*'3 INPUT SAP DATA'!$K90,VLOOKUP('3 INPUT SAP DATA'!$I90,Data!$C$87:$D$96,2,FALSE))*3.6)/$D86)*(1-'3 INPUT SAP DATA'!$S90))</f>
        <v/>
      </c>
      <c r="AE86" s="173" t="str">
        <f>IF($B86="","",((MAX(0.3*'3 INPUT SAP DATA'!$K90,VLOOKUP('3 INPUT SAP DATA'!$I90,Data!$C$87:$D$96,2,FALSE))*3.6)/$D86)*(1-'3 INPUT SAP DATA'!$S90))</f>
        <v/>
      </c>
      <c r="AF86" s="171" t="str">
        <f t="shared" si="51"/>
        <v/>
      </c>
      <c r="AG86" s="171" t="str">
        <f t="shared" si="52"/>
        <v/>
      </c>
      <c r="AH86" s="171" t="str">
        <f t="shared" si="53"/>
        <v/>
      </c>
      <c r="AI86" s="171" t="str">
        <f t="shared" si="54"/>
        <v/>
      </c>
      <c r="AJ86" s="171" t="str">
        <f t="shared" si="55"/>
        <v/>
      </c>
      <c r="AK86" s="171" t="str">
        <f t="shared" si="56"/>
        <v/>
      </c>
      <c r="AL86" s="171" t="str">
        <f t="shared" si="57"/>
        <v/>
      </c>
      <c r="AM86" s="171" t="str">
        <f t="shared" si="58"/>
        <v/>
      </c>
      <c r="AN86" s="171" t="str">
        <f t="shared" si="59"/>
        <v/>
      </c>
      <c r="AO86" s="171" t="str">
        <f t="shared" si="60"/>
        <v/>
      </c>
      <c r="AP86" s="171" t="str">
        <f t="shared" si="61"/>
        <v/>
      </c>
      <c r="AQ86" s="171" t="str">
        <f t="shared" si="62"/>
        <v/>
      </c>
      <c r="AR86" s="24" t="str">
        <f t="shared" si="38"/>
        <v/>
      </c>
      <c r="AS86" s="24" t="str">
        <f t="shared" si="39"/>
        <v/>
      </c>
      <c r="AT86" s="24" t="str">
        <f t="shared" si="40"/>
        <v/>
      </c>
      <c r="AU86" s="24" t="str">
        <f t="shared" si="41"/>
        <v/>
      </c>
      <c r="AV86" s="24" t="str">
        <f t="shared" si="42"/>
        <v/>
      </c>
      <c r="AW86" s="24" t="str">
        <f t="shared" si="43"/>
        <v/>
      </c>
      <c r="AX86" s="24" t="str">
        <f t="shared" si="44"/>
        <v/>
      </c>
      <c r="AY86" s="24" t="str">
        <f t="shared" si="45"/>
        <v/>
      </c>
      <c r="AZ86" s="24" t="str">
        <f t="shared" si="46"/>
        <v/>
      </c>
      <c r="BA86" s="24" t="str">
        <f t="shared" si="47"/>
        <v/>
      </c>
      <c r="BB86" s="24" t="str">
        <f t="shared" si="48"/>
        <v/>
      </c>
      <c r="BC86" s="24" t="str">
        <f t="shared" si="49"/>
        <v/>
      </c>
    </row>
    <row r="87" spans="2:55" s="3" customFormat="1" ht="19.899999999999999" customHeight="1">
      <c r="B87" s="16" t="str">
        <f>IF('3 INPUT SAP DATA'!H91="","",'3 INPUT SAP DATA'!H91)</f>
        <v/>
      </c>
      <c r="C87" s="172" t="str">
        <f>IF($B87="","",'3 INPUT SAP DATA'!O91*('3 INPUT SAP DATA'!P91+'3 INPUT SAP DATA'!Q91))</f>
        <v/>
      </c>
      <c r="D87" s="172" t="str">
        <f>IF($B87="","",'3 INPUT SAP DATA'!K91*(1-Data!$B$156)*2.5)</f>
        <v/>
      </c>
      <c r="E87" s="24" t="str">
        <f>IF($B87="","",('3 INPUT SAP DATA'!L91-(('3 INPUT SAP DATA'!J91-1)*('3 INPUT SAP DATA'!K91/'3 INPUT SAP DATA'!J91)*Data!$B$157))*(1-Data!$B$156))</f>
        <v/>
      </c>
      <c r="F87" s="171" t="str">
        <f t="shared" si="50"/>
        <v/>
      </c>
      <c r="G87" s="171" t="str">
        <f>IF($B87="","",E87/D87*F87*HLOOKUP('3 INPUT SAP DATA'!M91,Data!$C$82:$E$83,2,FALSE)/(1+15/HLOOKUP('3 INPUT SAP DATA'!M91,Data!$C$82:$E$83,2,FALSE)*(0/F87)^2))</f>
        <v/>
      </c>
      <c r="H87" s="173" t="str">
        <f>IF($B87="", "", (INDEX(SAP10TableU2, MATCH('3 INPUT SAP DATA'!$C$6, Data!$C$51:$C$72, 0), MATCH(H$8, Data!$D$50:$O$50, 0)) / VLOOKUP('3 INPUT SAP DATA'!$C$6, Data!$C$50:$P$72, 13, FALSE)) * $G87)</f>
        <v/>
      </c>
      <c r="I87" s="173" t="str">
        <f>IF($B87="", "", (INDEX(SAP10TableU2, MATCH('3 INPUT SAP DATA'!$C$6, Data!$C$51:$C$72, 0), MATCH(I$8, Data!$D$50:$O$50, 0)) / VLOOKUP('3 INPUT SAP DATA'!$C$6, Data!$C$50:$P$72, 13, FALSE)) * $G87)</f>
        <v/>
      </c>
      <c r="J87" s="173" t="str">
        <f>IF($B87="", "", (INDEX(SAP10TableU2, MATCH('3 INPUT SAP DATA'!$C$6, Data!$C$51:$C$72, 0), MATCH(J$8, Data!$D$50:$O$50, 0)) / VLOOKUP('3 INPUT SAP DATA'!$C$6, Data!$C$50:$P$72, 13, FALSE)) * $G87)</f>
        <v/>
      </c>
      <c r="K87" s="173" t="str">
        <f>IF($B87="", "", (INDEX(SAP10TableU2, MATCH('3 INPUT SAP DATA'!$C$6, Data!$C$51:$C$72, 0), MATCH(K$8, Data!$D$50:$O$50, 0)) / VLOOKUP('3 INPUT SAP DATA'!$C$6, Data!$C$50:$P$72, 13, FALSE)) * $G87)</f>
        <v/>
      </c>
      <c r="L87" s="173" t="str">
        <f>IF($B87="", "", (INDEX(SAP10TableU2, MATCH('3 INPUT SAP DATA'!$C$6, Data!$C$51:$C$72, 0), MATCH(L$8, Data!$D$50:$O$50, 0)) / VLOOKUP('3 INPUT SAP DATA'!$C$6, Data!$C$50:$P$72, 13, FALSE)) * $G87)</f>
        <v/>
      </c>
      <c r="M87" s="173" t="str">
        <f>IF($B87="", "", (INDEX(SAP10TableU2, MATCH('3 INPUT SAP DATA'!$C$6, Data!$C$51:$C$72, 0), MATCH(M$8, Data!$D$50:$O$50, 0)) / VLOOKUP('3 INPUT SAP DATA'!$C$6, Data!$C$50:$P$72, 13, FALSE)) * $G87)</f>
        <v/>
      </c>
      <c r="N87" s="173" t="str">
        <f>IF($B87="", "", (INDEX(SAP10TableU2, MATCH('3 INPUT SAP DATA'!$C$6, Data!$C$51:$C$72, 0), MATCH(N$8, Data!$D$50:$O$50, 0)) / VLOOKUP('3 INPUT SAP DATA'!$C$6, Data!$C$50:$P$72, 13, FALSE)) * $G87)</f>
        <v/>
      </c>
      <c r="O87" s="173" t="str">
        <f>IF($B87="", "", (INDEX(SAP10TableU2, MATCH('3 INPUT SAP DATA'!$C$6, Data!$C$51:$C$72, 0), MATCH(O$8, Data!$D$50:$O$50, 0)) / VLOOKUP('3 INPUT SAP DATA'!$C$6, Data!$C$50:$P$72, 13, FALSE)) * $G87)</f>
        <v/>
      </c>
      <c r="P87" s="173" t="str">
        <f>IF($B87="", "", (INDEX(SAP10TableU2, MATCH('3 INPUT SAP DATA'!$C$6, Data!$C$51:$C$72, 0), MATCH(P$8, Data!$D$50:$O$50, 0)) / VLOOKUP('3 INPUT SAP DATA'!$C$6, Data!$C$50:$P$72, 13, FALSE)) * $G87)</f>
        <v/>
      </c>
      <c r="Q87" s="173" t="str">
        <f>IF($B87="", "", (INDEX(SAP10TableU2, MATCH('3 INPUT SAP DATA'!$C$6, Data!$C$51:$C$72, 0), MATCH(Q$8, Data!$D$50:$O$50, 0)) / VLOOKUP('3 INPUT SAP DATA'!$C$6, Data!$C$50:$P$72, 13, FALSE)) * $G87)</f>
        <v/>
      </c>
      <c r="R87" s="173" t="str">
        <f>IF($B87="", "", (INDEX(SAP10TableU2, MATCH('3 INPUT SAP DATA'!$C$6, Data!$C$51:$C$72, 0), MATCH(R$8, Data!$D$50:$O$50, 0)) / VLOOKUP('3 INPUT SAP DATA'!$C$6, Data!$C$50:$P$72, 13, FALSE)) * $G87)</f>
        <v/>
      </c>
      <c r="S87" s="173" t="str">
        <f>IF($B87="", "", (INDEX(SAP10TableU2, MATCH('3 INPUT SAP DATA'!$C$6, Data!$C$51:$C$72, 0), MATCH(S$8, Data!$D$50:$O$50, 0)) / VLOOKUP('3 INPUT SAP DATA'!$C$6, Data!$C$50:$P$72, 13, FALSE)) * $G87)</f>
        <v/>
      </c>
      <c r="T87" s="173" t="str">
        <f>IF($B87="","",((MAX(0.3*'3 INPUT SAP DATA'!$K91,VLOOKUP('3 INPUT SAP DATA'!$I91,Data!$C$87:$D$96,2,FALSE))*3.6)/$D87)*(1-'3 INPUT SAP DATA'!$S91))</f>
        <v/>
      </c>
      <c r="U87" s="173" t="str">
        <f>IF($B87="","",((MAX(0.3*'3 INPUT SAP DATA'!$K91,VLOOKUP('3 INPUT SAP DATA'!$I91,Data!$C$87:$D$96,2,FALSE))*3.6)/$D87)*(1-'3 INPUT SAP DATA'!$S91))</f>
        <v/>
      </c>
      <c r="V87" s="173" t="str">
        <f>IF($B87="","",((MAX(0.3*'3 INPUT SAP DATA'!$K91,VLOOKUP('3 INPUT SAP DATA'!$I91,Data!$C$87:$D$96,2,FALSE))*3.6)/$D87)*(1-'3 INPUT SAP DATA'!$S91))</f>
        <v/>
      </c>
      <c r="W87" s="173" t="str">
        <f>IF($B87="","",((MAX(0.3*'3 INPUT SAP DATA'!$K91,VLOOKUP('3 INPUT SAP DATA'!$I91,Data!$C$87:$D$96,2,FALSE))*3.6)/$D87)*(1-'3 INPUT SAP DATA'!$S91))</f>
        <v/>
      </c>
      <c r="X87" s="173" t="str">
        <f>IF($B87="","",((MAX(0.3*'3 INPUT SAP DATA'!$K91,VLOOKUP('3 INPUT SAP DATA'!$I91,Data!$C$87:$D$96,2,FALSE))*3.6)/$D87)*(1-'3 INPUT SAP DATA'!$S91))</f>
        <v/>
      </c>
      <c r="Y87" s="173" t="str">
        <f>IF($B87="","",((MAX(0.3*'3 INPUT SAP DATA'!$K91,VLOOKUP('3 INPUT SAP DATA'!$I91,Data!$C$87:$D$96,2,FALSE))*3.6)/$D87)*(1-'3 INPUT SAP DATA'!$S91))</f>
        <v/>
      </c>
      <c r="Z87" s="173" t="str">
        <f>IF($B87="","",((MAX(0.3*'3 INPUT SAP DATA'!$K91,VLOOKUP('3 INPUT SAP DATA'!$I91,Data!$C$87:$D$96,2,FALSE))*3.6)/$D87)*(1-'3 INPUT SAP DATA'!$S91))</f>
        <v/>
      </c>
      <c r="AA87" s="173" t="str">
        <f>IF($B87="","",((MAX(0.3*'3 INPUT SAP DATA'!$K91,VLOOKUP('3 INPUT SAP DATA'!$I91,Data!$C$87:$D$96,2,FALSE))*3.6)/$D87)*(1-'3 INPUT SAP DATA'!$S91))</f>
        <v/>
      </c>
      <c r="AB87" s="173" t="str">
        <f>IF($B87="","",((MAX(0.3*'3 INPUT SAP DATA'!$K91,VLOOKUP('3 INPUT SAP DATA'!$I91,Data!$C$87:$D$96,2,FALSE))*3.6)/$D87)*(1-'3 INPUT SAP DATA'!$S91))</f>
        <v/>
      </c>
      <c r="AC87" s="173" t="str">
        <f>IF($B87="","",((MAX(0.3*'3 INPUT SAP DATA'!$K91,VLOOKUP('3 INPUT SAP DATA'!$I91,Data!$C$87:$D$96,2,FALSE))*3.6)/$D87)*(1-'3 INPUT SAP DATA'!$S91))</f>
        <v/>
      </c>
      <c r="AD87" s="173" t="str">
        <f>IF($B87="","",((MAX(0.3*'3 INPUT SAP DATA'!$K91,VLOOKUP('3 INPUT SAP DATA'!$I91,Data!$C$87:$D$96,2,FALSE))*3.6)/$D87)*(1-'3 INPUT SAP DATA'!$S91))</f>
        <v/>
      </c>
      <c r="AE87" s="173" t="str">
        <f>IF($B87="","",((MAX(0.3*'3 INPUT SAP DATA'!$K91,VLOOKUP('3 INPUT SAP DATA'!$I91,Data!$C$87:$D$96,2,FALSE))*3.6)/$D87)*(1-'3 INPUT SAP DATA'!$S91))</f>
        <v/>
      </c>
      <c r="AF87" s="171" t="str">
        <f t="shared" si="51"/>
        <v/>
      </c>
      <c r="AG87" s="171" t="str">
        <f t="shared" si="52"/>
        <v/>
      </c>
      <c r="AH87" s="171" t="str">
        <f t="shared" si="53"/>
        <v/>
      </c>
      <c r="AI87" s="171" t="str">
        <f t="shared" si="54"/>
        <v/>
      </c>
      <c r="AJ87" s="171" t="str">
        <f t="shared" si="55"/>
        <v/>
      </c>
      <c r="AK87" s="171" t="str">
        <f t="shared" si="56"/>
        <v/>
      </c>
      <c r="AL87" s="171" t="str">
        <f t="shared" si="57"/>
        <v/>
      </c>
      <c r="AM87" s="171" t="str">
        <f t="shared" si="58"/>
        <v/>
      </c>
      <c r="AN87" s="171" t="str">
        <f t="shared" si="59"/>
        <v/>
      </c>
      <c r="AO87" s="171" t="str">
        <f t="shared" si="60"/>
        <v/>
      </c>
      <c r="AP87" s="171" t="str">
        <f t="shared" si="61"/>
        <v/>
      </c>
      <c r="AQ87" s="171" t="str">
        <f t="shared" si="62"/>
        <v/>
      </c>
      <c r="AR87" s="24" t="str">
        <f t="shared" si="38"/>
        <v/>
      </c>
      <c r="AS87" s="24" t="str">
        <f t="shared" si="39"/>
        <v/>
      </c>
      <c r="AT87" s="24" t="str">
        <f t="shared" si="40"/>
        <v/>
      </c>
      <c r="AU87" s="24" t="str">
        <f t="shared" si="41"/>
        <v/>
      </c>
      <c r="AV87" s="24" t="str">
        <f t="shared" si="42"/>
        <v/>
      </c>
      <c r="AW87" s="24" t="str">
        <f t="shared" si="43"/>
        <v/>
      </c>
      <c r="AX87" s="24" t="str">
        <f t="shared" si="44"/>
        <v/>
      </c>
      <c r="AY87" s="24" t="str">
        <f t="shared" si="45"/>
        <v/>
      </c>
      <c r="AZ87" s="24" t="str">
        <f t="shared" si="46"/>
        <v/>
      </c>
      <c r="BA87" s="24" t="str">
        <f t="shared" si="47"/>
        <v/>
      </c>
      <c r="BB87" s="24" t="str">
        <f t="shared" si="48"/>
        <v/>
      </c>
      <c r="BC87" s="24" t="str">
        <f t="shared" si="49"/>
        <v/>
      </c>
    </row>
    <row r="88" spans="2:55" s="3" customFormat="1" ht="19.899999999999999" customHeight="1">
      <c r="B88" s="16" t="str">
        <f>IF('3 INPUT SAP DATA'!H92="","",'3 INPUT SAP DATA'!H92)</f>
        <v/>
      </c>
      <c r="C88" s="172" t="str">
        <f>IF($B88="","",'3 INPUT SAP DATA'!O92*('3 INPUT SAP DATA'!P92+'3 INPUT SAP DATA'!Q92))</f>
        <v/>
      </c>
      <c r="D88" s="172" t="str">
        <f>IF($B88="","",'3 INPUT SAP DATA'!K92*(1-Data!$B$156)*2.5)</f>
        <v/>
      </c>
      <c r="E88" s="24" t="str">
        <f>IF($B88="","",('3 INPUT SAP DATA'!L92-(('3 INPUT SAP DATA'!J92-1)*('3 INPUT SAP DATA'!K92/'3 INPUT SAP DATA'!J92)*Data!$B$157))*(1-Data!$B$156))</f>
        <v/>
      </c>
      <c r="F88" s="171" t="str">
        <f t="shared" si="50"/>
        <v/>
      </c>
      <c r="G88" s="171" t="str">
        <f>IF($B88="","",E88/D88*F88*HLOOKUP('3 INPUT SAP DATA'!M92,Data!$C$82:$E$83,2,FALSE)/(1+15/HLOOKUP('3 INPUT SAP DATA'!M92,Data!$C$82:$E$83,2,FALSE)*(0/F88)^2))</f>
        <v/>
      </c>
      <c r="H88" s="173" t="str">
        <f>IF($B88="", "", (INDEX(SAP10TableU2, MATCH('3 INPUT SAP DATA'!$C$6, Data!$C$51:$C$72, 0), MATCH(H$8, Data!$D$50:$O$50, 0)) / VLOOKUP('3 INPUT SAP DATA'!$C$6, Data!$C$50:$P$72, 13, FALSE)) * $G88)</f>
        <v/>
      </c>
      <c r="I88" s="173" t="str">
        <f>IF($B88="", "", (INDEX(SAP10TableU2, MATCH('3 INPUT SAP DATA'!$C$6, Data!$C$51:$C$72, 0), MATCH(I$8, Data!$D$50:$O$50, 0)) / VLOOKUP('3 INPUT SAP DATA'!$C$6, Data!$C$50:$P$72, 13, FALSE)) * $G88)</f>
        <v/>
      </c>
      <c r="J88" s="173" t="str">
        <f>IF($B88="", "", (INDEX(SAP10TableU2, MATCH('3 INPUT SAP DATA'!$C$6, Data!$C$51:$C$72, 0), MATCH(J$8, Data!$D$50:$O$50, 0)) / VLOOKUP('3 INPUT SAP DATA'!$C$6, Data!$C$50:$P$72, 13, FALSE)) * $G88)</f>
        <v/>
      </c>
      <c r="K88" s="173" t="str">
        <f>IF($B88="", "", (INDEX(SAP10TableU2, MATCH('3 INPUT SAP DATA'!$C$6, Data!$C$51:$C$72, 0), MATCH(K$8, Data!$D$50:$O$50, 0)) / VLOOKUP('3 INPUT SAP DATA'!$C$6, Data!$C$50:$P$72, 13, FALSE)) * $G88)</f>
        <v/>
      </c>
      <c r="L88" s="173" t="str">
        <f>IF($B88="", "", (INDEX(SAP10TableU2, MATCH('3 INPUT SAP DATA'!$C$6, Data!$C$51:$C$72, 0), MATCH(L$8, Data!$D$50:$O$50, 0)) / VLOOKUP('3 INPUT SAP DATA'!$C$6, Data!$C$50:$P$72, 13, FALSE)) * $G88)</f>
        <v/>
      </c>
      <c r="M88" s="173" t="str">
        <f>IF($B88="", "", (INDEX(SAP10TableU2, MATCH('3 INPUT SAP DATA'!$C$6, Data!$C$51:$C$72, 0), MATCH(M$8, Data!$D$50:$O$50, 0)) / VLOOKUP('3 INPUT SAP DATA'!$C$6, Data!$C$50:$P$72, 13, FALSE)) * $G88)</f>
        <v/>
      </c>
      <c r="N88" s="173" t="str">
        <f>IF($B88="", "", (INDEX(SAP10TableU2, MATCH('3 INPUT SAP DATA'!$C$6, Data!$C$51:$C$72, 0), MATCH(N$8, Data!$D$50:$O$50, 0)) / VLOOKUP('3 INPUT SAP DATA'!$C$6, Data!$C$50:$P$72, 13, FALSE)) * $G88)</f>
        <v/>
      </c>
      <c r="O88" s="173" t="str">
        <f>IF($B88="", "", (INDEX(SAP10TableU2, MATCH('3 INPUT SAP DATA'!$C$6, Data!$C$51:$C$72, 0), MATCH(O$8, Data!$D$50:$O$50, 0)) / VLOOKUP('3 INPUT SAP DATA'!$C$6, Data!$C$50:$P$72, 13, FALSE)) * $G88)</f>
        <v/>
      </c>
      <c r="P88" s="173" t="str">
        <f>IF($B88="", "", (INDEX(SAP10TableU2, MATCH('3 INPUT SAP DATA'!$C$6, Data!$C$51:$C$72, 0), MATCH(P$8, Data!$D$50:$O$50, 0)) / VLOOKUP('3 INPUT SAP DATA'!$C$6, Data!$C$50:$P$72, 13, FALSE)) * $G88)</f>
        <v/>
      </c>
      <c r="Q88" s="173" t="str">
        <f>IF($B88="", "", (INDEX(SAP10TableU2, MATCH('3 INPUT SAP DATA'!$C$6, Data!$C$51:$C$72, 0), MATCH(Q$8, Data!$D$50:$O$50, 0)) / VLOOKUP('3 INPUT SAP DATA'!$C$6, Data!$C$50:$P$72, 13, FALSE)) * $G88)</f>
        <v/>
      </c>
      <c r="R88" s="173" t="str">
        <f>IF($B88="", "", (INDEX(SAP10TableU2, MATCH('3 INPUT SAP DATA'!$C$6, Data!$C$51:$C$72, 0), MATCH(R$8, Data!$D$50:$O$50, 0)) / VLOOKUP('3 INPUT SAP DATA'!$C$6, Data!$C$50:$P$72, 13, FALSE)) * $G88)</f>
        <v/>
      </c>
      <c r="S88" s="173" t="str">
        <f>IF($B88="", "", (INDEX(SAP10TableU2, MATCH('3 INPUT SAP DATA'!$C$6, Data!$C$51:$C$72, 0), MATCH(S$8, Data!$D$50:$O$50, 0)) / VLOOKUP('3 INPUT SAP DATA'!$C$6, Data!$C$50:$P$72, 13, FALSE)) * $G88)</f>
        <v/>
      </c>
      <c r="T88" s="173" t="str">
        <f>IF($B88="","",((MAX(0.3*'3 INPUT SAP DATA'!$K92,VLOOKUP('3 INPUT SAP DATA'!$I92,Data!$C$87:$D$96,2,FALSE))*3.6)/$D88)*(1-'3 INPUT SAP DATA'!$S92))</f>
        <v/>
      </c>
      <c r="U88" s="173" t="str">
        <f>IF($B88="","",((MAX(0.3*'3 INPUT SAP DATA'!$K92,VLOOKUP('3 INPUT SAP DATA'!$I92,Data!$C$87:$D$96,2,FALSE))*3.6)/$D88)*(1-'3 INPUT SAP DATA'!$S92))</f>
        <v/>
      </c>
      <c r="V88" s="173" t="str">
        <f>IF($B88="","",((MAX(0.3*'3 INPUT SAP DATA'!$K92,VLOOKUP('3 INPUT SAP DATA'!$I92,Data!$C$87:$D$96,2,FALSE))*3.6)/$D88)*(1-'3 INPUT SAP DATA'!$S92))</f>
        <v/>
      </c>
      <c r="W88" s="173" t="str">
        <f>IF($B88="","",((MAX(0.3*'3 INPUT SAP DATA'!$K92,VLOOKUP('3 INPUT SAP DATA'!$I92,Data!$C$87:$D$96,2,FALSE))*3.6)/$D88)*(1-'3 INPUT SAP DATA'!$S92))</f>
        <v/>
      </c>
      <c r="X88" s="173" t="str">
        <f>IF($B88="","",((MAX(0.3*'3 INPUT SAP DATA'!$K92,VLOOKUP('3 INPUT SAP DATA'!$I92,Data!$C$87:$D$96,2,FALSE))*3.6)/$D88)*(1-'3 INPUT SAP DATA'!$S92))</f>
        <v/>
      </c>
      <c r="Y88" s="173" t="str">
        <f>IF($B88="","",((MAX(0.3*'3 INPUT SAP DATA'!$K92,VLOOKUP('3 INPUT SAP DATA'!$I92,Data!$C$87:$D$96,2,FALSE))*3.6)/$D88)*(1-'3 INPUT SAP DATA'!$S92))</f>
        <v/>
      </c>
      <c r="Z88" s="173" t="str">
        <f>IF($B88="","",((MAX(0.3*'3 INPUT SAP DATA'!$K92,VLOOKUP('3 INPUT SAP DATA'!$I92,Data!$C$87:$D$96,2,FALSE))*3.6)/$D88)*(1-'3 INPUT SAP DATA'!$S92))</f>
        <v/>
      </c>
      <c r="AA88" s="173" t="str">
        <f>IF($B88="","",((MAX(0.3*'3 INPUT SAP DATA'!$K92,VLOOKUP('3 INPUT SAP DATA'!$I92,Data!$C$87:$D$96,2,FALSE))*3.6)/$D88)*(1-'3 INPUT SAP DATA'!$S92))</f>
        <v/>
      </c>
      <c r="AB88" s="173" t="str">
        <f>IF($B88="","",((MAX(0.3*'3 INPUT SAP DATA'!$K92,VLOOKUP('3 INPUT SAP DATA'!$I92,Data!$C$87:$D$96,2,FALSE))*3.6)/$D88)*(1-'3 INPUT SAP DATA'!$S92))</f>
        <v/>
      </c>
      <c r="AC88" s="173" t="str">
        <f>IF($B88="","",((MAX(0.3*'3 INPUT SAP DATA'!$K92,VLOOKUP('3 INPUT SAP DATA'!$I92,Data!$C$87:$D$96,2,FALSE))*3.6)/$D88)*(1-'3 INPUT SAP DATA'!$S92))</f>
        <v/>
      </c>
      <c r="AD88" s="173" t="str">
        <f>IF($B88="","",((MAX(0.3*'3 INPUT SAP DATA'!$K92,VLOOKUP('3 INPUT SAP DATA'!$I92,Data!$C$87:$D$96,2,FALSE))*3.6)/$D88)*(1-'3 INPUT SAP DATA'!$S92))</f>
        <v/>
      </c>
      <c r="AE88" s="173" t="str">
        <f>IF($B88="","",((MAX(0.3*'3 INPUT SAP DATA'!$K92,VLOOKUP('3 INPUT SAP DATA'!$I92,Data!$C$87:$D$96,2,FALSE))*3.6)/$D88)*(1-'3 INPUT SAP DATA'!$S92))</f>
        <v/>
      </c>
      <c r="AF88" s="171" t="str">
        <f t="shared" si="51"/>
        <v/>
      </c>
      <c r="AG88" s="171" t="str">
        <f t="shared" si="52"/>
        <v/>
      </c>
      <c r="AH88" s="171" t="str">
        <f t="shared" si="53"/>
        <v/>
      </c>
      <c r="AI88" s="171" t="str">
        <f t="shared" si="54"/>
        <v/>
      </c>
      <c r="AJ88" s="171" t="str">
        <f t="shared" si="55"/>
        <v/>
      </c>
      <c r="AK88" s="171" t="str">
        <f t="shared" si="56"/>
        <v/>
      </c>
      <c r="AL88" s="171" t="str">
        <f t="shared" si="57"/>
        <v/>
      </c>
      <c r="AM88" s="171" t="str">
        <f t="shared" si="58"/>
        <v/>
      </c>
      <c r="AN88" s="171" t="str">
        <f t="shared" si="59"/>
        <v/>
      </c>
      <c r="AO88" s="171" t="str">
        <f t="shared" si="60"/>
        <v/>
      </c>
      <c r="AP88" s="171" t="str">
        <f t="shared" si="61"/>
        <v/>
      </c>
      <c r="AQ88" s="171" t="str">
        <f t="shared" si="62"/>
        <v/>
      </c>
      <c r="AR88" s="24" t="str">
        <f t="shared" si="38"/>
        <v/>
      </c>
      <c r="AS88" s="24" t="str">
        <f t="shared" si="39"/>
        <v/>
      </c>
      <c r="AT88" s="24" t="str">
        <f t="shared" si="40"/>
        <v/>
      </c>
      <c r="AU88" s="24" t="str">
        <f t="shared" si="41"/>
        <v/>
      </c>
      <c r="AV88" s="24" t="str">
        <f t="shared" si="42"/>
        <v/>
      </c>
      <c r="AW88" s="24" t="str">
        <f t="shared" si="43"/>
        <v/>
      </c>
      <c r="AX88" s="24" t="str">
        <f t="shared" si="44"/>
        <v/>
      </c>
      <c r="AY88" s="24" t="str">
        <f t="shared" si="45"/>
        <v/>
      </c>
      <c r="AZ88" s="24" t="str">
        <f t="shared" si="46"/>
        <v/>
      </c>
      <c r="BA88" s="24" t="str">
        <f t="shared" si="47"/>
        <v/>
      </c>
      <c r="BB88" s="24" t="str">
        <f t="shared" si="48"/>
        <v/>
      </c>
      <c r="BC88" s="24" t="str">
        <f t="shared" si="49"/>
        <v/>
      </c>
    </row>
    <row r="89" spans="2:55" s="3" customFormat="1" ht="19.899999999999999" customHeight="1">
      <c r="B89" s="16" t="str">
        <f>IF('3 INPUT SAP DATA'!H93="","",'3 INPUT SAP DATA'!H93)</f>
        <v/>
      </c>
      <c r="C89" s="172" t="str">
        <f>IF($B89="","",'3 INPUT SAP DATA'!O93*('3 INPUT SAP DATA'!P93+'3 INPUT SAP DATA'!Q93))</f>
        <v/>
      </c>
      <c r="D89" s="172" t="str">
        <f>IF($B89="","",'3 INPUT SAP DATA'!K93*(1-Data!$B$156)*2.5)</f>
        <v/>
      </c>
      <c r="E89" s="24" t="str">
        <f>IF($B89="","",('3 INPUT SAP DATA'!L93-(('3 INPUT SAP DATA'!J93-1)*('3 INPUT SAP DATA'!K93/'3 INPUT SAP DATA'!J93)*Data!$B$157))*(1-Data!$B$156))</f>
        <v/>
      </c>
      <c r="F89" s="171" t="str">
        <f t="shared" si="50"/>
        <v/>
      </c>
      <c r="G89" s="171" t="str">
        <f>IF($B89="","",E89/D89*F89*HLOOKUP('3 INPUT SAP DATA'!M93,Data!$C$82:$E$83,2,FALSE)/(1+15/HLOOKUP('3 INPUT SAP DATA'!M93,Data!$C$82:$E$83,2,FALSE)*(0/F89)^2))</f>
        <v/>
      </c>
      <c r="H89" s="173" t="str">
        <f>IF($B89="", "", (INDEX(SAP10TableU2, MATCH('3 INPUT SAP DATA'!$C$6, Data!$C$51:$C$72, 0), MATCH(H$8, Data!$D$50:$O$50, 0)) / VLOOKUP('3 INPUT SAP DATA'!$C$6, Data!$C$50:$P$72, 13, FALSE)) * $G89)</f>
        <v/>
      </c>
      <c r="I89" s="173" t="str">
        <f>IF($B89="", "", (INDEX(SAP10TableU2, MATCH('3 INPUT SAP DATA'!$C$6, Data!$C$51:$C$72, 0), MATCH(I$8, Data!$D$50:$O$50, 0)) / VLOOKUP('3 INPUT SAP DATA'!$C$6, Data!$C$50:$P$72, 13, FALSE)) * $G89)</f>
        <v/>
      </c>
      <c r="J89" s="173" t="str">
        <f>IF($B89="", "", (INDEX(SAP10TableU2, MATCH('3 INPUT SAP DATA'!$C$6, Data!$C$51:$C$72, 0), MATCH(J$8, Data!$D$50:$O$50, 0)) / VLOOKUP('3 INPUT SAP DATA'!$C$6, Data!$C$50:$P$72, 13, FALSE)) * $G89)</f>
        <v/>
      </c>
      <c r="K89" s="173" t="str">
        <f>IF($B89="", "", (INDEX(SAP10TableU2, MATCH('3 INPUT SAP DATA'!$C$6, Data!$C$51:$C$72, 0), MATCH(K$8, Data!$D$50:$O$50, 0)) / VLOOKUP('3 INPUT SAP DATA'!$C$6, Data!$C$50:$P$72, 13, FALSE)) * $G89)</f>
        <v/>
      </c>
      <c r="L89" s="173" t="str">
        <f>IF($B89="", "", (INDEX(SAP10TableU2, MATCH('3 INPUT SAP DATA'!$C$6, Data!$C$51:$C$72, 0), MATCH(L$8, Data!$D$50:$O$50, 0)) / VLOOKUP('3 INPUT SAP DATA'!$C$6, Data!$C$50:$P$72, 13, FALSE)) * $G89)</f>
        <v/>
      </c>
      <c r="M89" s="173" t="str">
        <f>IF($B89="", "", (INDEX(SAP10TableU2, MATCH('3 INPUT SAP DATA'!$C$6, Data!$C$51:$C$72, 0), MATCH(M$8, Data!$D$50:$O$50, 0)) / VLOOKUP('3 INPUT SAP DATA'!$C$6, Data!$C$50:$P$72, 13, FALSE)) * $G89)</f>
        <v/>
      </c>
      <c r="N89" s="173" t="str">
        <f>IF($B89="", "", (INDEX(SAP10TableU2, MATCH('3 INPUT SAP DATA'!$C$6, Data!$C$51:$C$72, 0), MATCH(N$8, Data!$D$50:$O$50, 0)) / VLOOKUP('3 INPUT SAP DATA'!$C$6, Data!$C$50:$P$72, 13, FALSE)) * $G89)</f>
        <v/>
      </c>
      <c r="O89" s="173" t="str">
        <f>IF($B89="", "", (INDEX(SAP10TableU2, MATCH('3 INPUT SAP DATA'!$C$6, Data!$C$51:$C$72, 0), MATCH(O$8, Data!$D$50:$O$50, 0)) / VLOOKUP('3 INPUT SAP DATA'!$C$6, Data!$C$50:$P$72, 13, FALSE)) * $G89)</f>
        <v/>
      </c>
      <c r="P89" s="173" t="str">
        <f>IF($B89="", "", (INDEX(SAP10TableU2, MATCH('3 INPUT SAP DATA'!$C$6, Data!$C$51:$C$72, 0), MATCH(P$8, Data!$D$50:$O$50, 0)) / VLOOKUP('3 INPUT SAP DATA'!$C$6, Data!$C$50:$P$72, 13, FALSE)) * $G89)</f>
        <v/>
      </c>
      <c r="Q89" s="173" t="str">
        <f>IF($B89="", "", (INDEX(SAP10TableU2, MATCH('3 INPUT SAP DATA'!$C$6, Data!$C$51:$C$72, 0), MATCH(Q$8, Data!$D$50:$O$50, 0)) / VLOOKUP('3 INPUT SAP DATA'!$C$6, Data!$C$50:$P$72, 13, FALSE)) * $G89)</f>
        <v/>
      </c>
      <c r="R89" s="173" t="str">
        <f>IF($B89="", "", (INDEX(SAP10TableU2, MATCH('3 INPUT SAP DATA'!$C$6, Data!$C$51:$C$72, 0), MATCH(R$8, Data!$D$50:$O$50, 0)) / VLOOKUP('3 INPUT SAP DATA'!$C$6, Data!$C$50:$P$72, 13, FALSE)) * $G89)</f>
        <v/>
      </c>
      <c r="S89" s="173" t="str">
        <f>IF($B89="", "", (INDEX(SAP10TableU2, MATCH('3 INPUT SAP DATA'!$C$6, Data!$C$51:$C$72, 0), MATCH(S$8, Data!$D$50:$O$50, 0)) / VLOOKUP('3 INPUT SAP DATA'!$C$6, Data!$C$50:$P$72, 13, FALSE)) * $G89)</f>
        <v/>
      </c>
      <c r="T89" s="173" t="str">
        <f>IF($B89="","",((MAX(0.3*'3 INPUT SAP DATA'!$K93,VLOOKUP('3 INPUT SAP DATA'!$I93,Data!$C$87:$D$96,2,FALSE))*3.6)/$D89)*(1-'3 INPUT SAP DATA'!$S93))</f>
        <v/>
      </c>
      <c r="U89" s="173" t="str">
        <f>IF($B89="","",((MAX(0.3*'3 INPUT SAP DATA'!$K93,VLOOKUP('3 INPUT SAP DATA'!$I93,Data!$C$87:$D$96,2,FALSE))*3.6)/$D89)*(1-'3 INPUT SAP DATA'!$S93))</f>
        <v/>
      </c>
      <c r="V89" s="173" t="str">
        <f>IF($B89="","",((MAX(0.3*'3 INPUT SAP DATA'!$K93,VLOOKUP('3 INPUT SAP DATA'!$I93,Data!$C$87:$D$96,2,FALSE))*3.6)/$D89)*(1-'3 INPUT SAP DATA'!$S93))</f>
        <v/>
      </c>
      <c r="W89" s="173" t="str">
        <f>IF($B89="","",((MAX(0.3*'3 INPUT SAP DATA'!$K93,VLOOKUP('3 INPUT SAP DATA'!$I93,Data!$C$87:$D$96,2,FALSE))*3.6)/$D89)*(1-'3 INPUT SAP DATA'!$S93))</f>
        <v/>
      </c>
      <c r="X89" s="173" t="str">
        <f>IF($B89="","",((MAX(0.3*'3 INPUT SAP DATA'!$K93,VLOOKUP('3 INPUT SAP DATA'!$I93,Data!$C$87:$D$96,2,FALSE))*3.6)/$D89)*(1-'3 INPUT SAP DATA'!$S93))</f>
        <v/>
      </c>
      <c r="Y89" s="173" t="str">
        <f>IF($B89="","",((MAX(0.3*'3 INPUT SAP DATA'!$K93,VLOOKUP('3 INPUT SAP DATA'!$I93,Data!$C$87:$D$96,2,FALSE))*3.6)/$D89)*(1-'3 INPUT SAP DATA'!$S93))</f>
        <v/>
      </c>
      <c r="Z89" s="173" t="str">
        <f>IF($B89="","",((MAX(0.3*'3 INPUT SAP DATA'!$K93,VLOOKUP('3 INPUT SAP DATA'!$I93,Data!$C$87:$D$96,2,FALSE))*3.6)/$D89)*(1-'3 INPUT SAP DATA'!$S93))</f>
        <v/>
      </c>
      <c r="AA89" s="173" t="str">
        <f>IF($B89="","",((MAX(0.3*'3 INPUT SAP DATA'!$K93,VLOOKUP('3 INPUT SAP DATA'!$I93,Data!$C$87:$D$96,2,FALSE))*3.6)/$D89)*(1-'3 INPUT SAP DATA'!$S93))</f>
        <v/>
      </c>
      <c r="AB89" s="173" t="str">
        <f>IF($B89="","",((MAX(0.3*'3 INPUT SAP DATA'!$K93,VLOOKUP('3 INPUT SAP DATA'!$I93,Data!$C$87:$D$96,2,FALSE))*3.6)/$D89)*(1-'3 INPUT SAP DATA'!$S93))</f>
        <v/>
      </c>
      <c r="AC89" s="173" t="str">
        <f>IF($B89="","",((MAX(0.3*'3 INPUT SAP DATA'!$K93,VLOOKUP('3 INPUT SAP DATA'!$I93,Data!$C$87:$D$96,2,FALSE))*3.6)/$D89)*(1-'3 INPUT SAP DATA'!$S93))</f>
        <v/>
      </c>
      <c r="AD89" s="173" t="str">
        <f>IF($B89="","",((MAX(0.3*'3 INPUT SAP DATA'!$K93,VLOOKUP('3 INPUT SAP DATA'!$I93,Data!$C$87:$D$96,2,FALSE))*3.6)/$D89)*(1-'3 INPUT SAP DATA'!$S93))</f>
        <v/>
      </c>
      <c r="AE89" s="173" t="str">
        <f>IF($B89="","",((MAX(0.3*'3 INPUT SAP DATA'!$K93,VLOOKUP('3 INPUT SAP DATA'!$I93,Data!$C$87:$D$96,2,FALSE))*3.6)/$D89)*(1-'3 INPUT SAP DATA'!$S93))</f>
        <v/>
      </c>
      <c r="AF89" s="171" t="str">
        <f t="shared" si="51"/>
        <v/>
      </c>
      <c r="AG89" s="171" t="str">
        <f t="shared" si="52"/>
        <v/>
      </c>
      <c r="AH89" s="171" t="str">
        <f t="shared" si="53"/>
        <v/>
      </c>
      <c r="AI89" s="171" t="str">
        <f t="shared" si="54"/>
        <v/>
      </c>
      <c r="AJ89" s="171" t="str">
        <f t="shared" si="55"/>
        <v/>
      </c>
      <c r="AK89" s="171" t="str">
        <f t="shared" si="56"/>
        <v/>
      </c>
      <c r="AL89" s="171" t="str">
        <f t="shared" si="57"/>
        <v/>
      </c>
      <c r="AM89" s="171" t="str">
        <f t="shared" si="58"/>
        <v/>
      </c>
      <c r="AN89" s="171" t="str">
        <f t="shared" si="59"/>
        <v/>
      </c>
      <c r="AO89" s="171" t="str">
        <f t="shared" si="60"/>
        <v/>
      </c>
      <c r="AP89" s="171" t="str">
        <f t="shared" si="61"/>
        <v/>
      </c>
      <c r="AQ89" s="171" t="str">
        <f t="shared" si="62"/>
        <v/>
      </c>
      <c r="AR89" s="24" t="str">
        <f t="shared" si="38"/>
        <v/>
      </c>
      <c r="AS89" s="24" t="str">
        <f t="shared" si="39"/>
        <v/>
      </c>
      <c r="AT89" s="24" t="str">
        <f t="shared" si="40"/>
        <v/>
      </c>
      <c r="AU89" s="24" t="str">
        <f t="shared" si="41"/>
        <v/>
      </c>
      <c r="AV89" s="24" t="str">
        <f t="shared" si="42"/>
        <v/>
      </c>
      <c r="AW89" s="24" t="str">
        <f t="shared" si="43"/>
        <v/>
      </c>
      <c r="AX89" s="24" t="str">
        <f t="shared" si="44"/>
        <v/>
      </c>
      <c r="AY89" s="24" t="str">
        <f t="shared" si="45"/>
        <v/>
      </c>
      <c r="AZ89" s="24" t="str">
        <f t="shared" si="46"/>
        <v/>
      </c>
      <c r="BA89" s="24" t="str">
        <f t="shared" si="47"/>
        <v/>
      </c>
      <c r="BB89" s="24" t="str">
        <f t="shared" si="48"/>
        <v/>
      </c>
      <c r="BC89" s="24" t="str">
        <f t="shared" si="49"/>
        <v/>
      </c>
    </row>
    <row r="90" spans="2:55" s="3" customFormat="1" ht="19.899999999999999" customHeight="1">
      <c r="B90" s="16" t="str">
        <f>IF('3 INPUT SAP DATA'!H94="","",'3 INPUT SAP DATA'!H94)</f>
        <v/>
      </c>
      <c r="C90" s="172" t="str">
        <f>IF($B90="","",'3 INPUT SAP DATA'!O94*('3 INPUT SAP DATA'!P94+'3 INPUT SAP DATA'!Q94))</f>
        <v/>
      </c>
      <c r="D90" s="172" t="str">
        <f>IF($B90="","",'3 INPUT SAP DATA'!K94*(1-Data!$B$156)*2.5)</f>
        <v/>
      </c>
      <c r="E90" s="24" t="str">
        <f>IF($B90="","",('3 INPUT SAP DATA'!L94-(('3 INPUT SAP DATA'!J94-1)*('3 INPUT SAP DATA'!K94/'3 INPUT SAP DATA'!J94)*Data!$B$157))*(1-Data!$B$156))</f>
        <v/>
      </c>
      <c r="F90" s="171" t="str">
        <f t="shared" si="50"/>
        <v/>
      </c>
      <c r="G90" s="171" t="str">
        <f>IF($B90="","",E90/D90*F90*HLOOKUP('3 INPUT SAP DATA'!M94,Data!$C$82:$E$83,2,FALSE)/(1+15/HLOOKUP('3 INPUT SAP DATA'!M94,Data!$C$82:$E$83,2,FALSE)*(0/F90)^2))</f>
        <v/>
      </c>
      <c r="H90" s="173" t="str">
        <f>IF($B90="", "", (INDEX(SAP10TableU2, MATCH('3 INPUT SAP DATA'!$C$6, Data!$C$51:$C$72, 0), MATCH(H$8, Data!$D$50:$O$50, 0)) / VLOOKUP('3 INPUT SAP DATA'!$C$6, Data!$C$50:$P$72, 13, FALSE)) * $G90)</f>
        <v/>
      </c>
      <c r="I90" s="173" t="str">
        <f>IF($B90="", "", (INDEX(SAP10TableU2, MATCH('3 INPUT SAP DATA'!$C$6, Data!$C$51:$C$72, 0), MATCH(I$8, Data!$D$50:$O$50, 0)) / VLOOKUP('3 INPUT SAP DATA'!$C$6, Data!$C$50:$P$72, 13, FALSE)) * $G90)</f>
        <v/>
      </c>
      <c r="J90" s="173" t="str">
        <f>IF($B90="", "", (INDEX(SAP10TableU2, MATCH('3 INPUT SAP DATA'!$C$6, Data!$C$51:$C$72, 0), MATCH(J$8, Data!$D$50:$O$50, 0)) / VLOOKUP('3 INPUT SAP DATA'!$C$6, Data!$C$50:$P$72, 13, FALSE)) * $G90)</f>
        <v/>
      </c>
      <c r="K90" s="173" t="str">
        <f>IF($B90="", "", (INDEX(SAP10TableU2, MATCH('3 INPUT SAP DATA'!$C$6, Data!$C$51:$C$72, 0), MATCH(K$8, Data!$D$50:$O$50, 0)) / VLOOKUP('3 INPUT SAP DATA'!$C$6, Data!$C$50:$P$72, 13, FALSE)) * $G90)</f>
        <v/>
      </c>
      <c r="L90" s="173" t="str">
        <f>IF($B90="", "", (INDEX(SAP10TableU2, MATCH('3 INPUT SAP DATA'!$C$6, Data!$C$51:$C$72, 0), MATCH(L$8, Data!$D$50:$O$50, 0)) / VLOOKUP('3 INPUT SAP DATA'!$C$6, Data!$C$50:$P$72, 13, FALSE)) * $G90)</f>
        <v/>
      </c>
      <c r="M90" s="173" t="str">
        <f>IF($B90="", "", (INDEX(SAP10TableU2, MATCH('3 INPUT SAP DATA'!$C$6, Data!$C$51:$C$72, 0), MATCH(M$8, Data!$D$50:$O$50, 0)) / VLOOKUP('3 INPUT SAP DATA'!$C$6, Data!$C$50:$P$72, 13, FALSE)) * $G90)</f>
        <v/>
      </c>
      <c r="N90" s="173" t="str">
        <f>IF($B90="", "", (INDEX(SAP10TableU2, MATCH('3 INPUT SAP DATA'!$C$6, Data!$C$51:$C$72, 0), MATCH(N$8, Data!$D$50:$O$50, 0)) / VLOOKUP('3 INPUT SAP DATA'!$C$6, Data!$C$50:$P$72, 13, FALSE)) * $G90)</f>
        <v/>
      </c>
      <c r="O90" s="173" t="str">
        <f>IF($B90="", "", (INDEX(SAP10TableU2, MATCH('3 INPUT SAP DATA'!$C$6, Data!$C$51:$C$72, 0), MATCH(O$8, Data!$D$50:$O$50, 0)) / VLOOKUP('3 INPUT SAP DATA'!$C$6, Data!$C$50:$P$72, 13, FALSE)) * $G90)</f>
        <v/>
      </c>
      <c r="P90" s="173" t="str">
        <f>IF($B90="", "", (INDEX(SAP10TableU2, MATCH('3 INPUT SAP DATA'!$C$6, Data!$C$51:$C$72, 0), MATCH(P$8, Data!$D$50:$O$50, 0)) / VLOOKUP('3 INPUT SAP DATA'!$C$6, Data!$C$50:$P$72, 13, FALSE)) * $G90)</f>
        <v/>
      </c>
      <c r="Q90" s="173" t="str">
        <f>IF($B90="", "", (INDEX(SAP10TableU2, MATCH('3 INPUT SAP DATA'!$C$6, Data!$C$51:$C$72, 0), MATCH(Q$8, Data!$D$50:$O$50, 0)) / VLOOKUP('3 INPUT SAP DATA'!$C$6, Data!$C$50:$P$72, 13, FALSE)) * $G90)</f>
        <v/>
      </c>
      <c r="R90" s="173" t="str">
        <f>IF($B90="", "", (INDEX(SAP10TableU2, MATCH('3 INPUT SAP DATA'!$C$6, Data!$C$51:$C$72, 0), MATCH(R$8, Data!$D$50:$O$50, 0)) / VLOOKUP('3 INPUT SAP DATA'!$C$6, Data!$C$50:$P$72, 13, FALSE)) * $G90)</f>
        <v/>
      </c>
      <c r="S90" s="173" t="str">
        <f>IF($B90="", "", (INDEX(SAP10TableU2, MATCH('3 INPUT SAP DATA'!$C$6, Data!$C$51:$C$72, 0), MATCH(S$8, Data!$D$50:$O$50, 0)) / VLOOKUP('3 INPUT SAP DATA'!$C$6, Data!$C$50:$P$72, 13, FALSE)) * $G90)</f>
        <v/>
      </c>
      <c r="T90" s="173" t="str">
        <f>IF($B90="","",((MAX(0.3*'3 INPUT SAP DATA'!$K94,VLOOKUP('3 INPUT SAP DATA'!$I94,Data!$C$87:$D$96,2,FALSE))*3.6)/$D90)*(1-'3 INPUT SAP DATA'!$S94))</f>
        <v/>
      </c>
      <c r="U90" s="173" t="str">
        <f>IF($B90="","",((MAX(0.3*'3 INPUT SAP DATA'!$K94,VLOOKUP('3 INPUT SAP DATA'!$I94,Data!$C$87:$D$96,2,FALSE))*3.6)/$D90)*(1-'3 INPUT SAP DATA'!$S94))</f>
        <v/>
      </c>
      <c r="V90" s="173" t="str">
        <f>IF($B90="","",((MAX(0.3*'3 INPUT SAP DATA'!$K94,VLOOKUP('3 INPUT SAP DATA'!$I94,Data!$C$87:$D$96,2,FALSE))*3.6)/$D90)*(1-'3 INPUT SAP DATA'!$S94))</f>
        <v/>
      </c>
      <c r="W90" s="173" t="str">
        <f>IF($B90="","",((MAX(0.3*'3 INPUT SAP DATA'!$K94,VLOOKUP('3 INPUT SAP DATA'!$I94,Data!$C$87:$D$96,2,FALSE))*3.6)/$D90)*(1-'3 INPUT SAP DATA'!$S94))</f>
        <v/>
      </c>
      <c r="X90" s="173" t="str">
        <f>IF($B90="","",((MAX(0.3*'3 INPUT SAP DATA'!$K94,VLOOKUP('3 INPUT SAP DATA'!$I94,Data!$C$87:$D$96,2,FALSE))*3.6)/$D90)*(1-'3 INPUT SAP DATA'!$S94))</f>
        <v/>
      </c>
      <c r="Y90" s="173" t="str">
        <f>IF($B90="","",((MAX(0.3*'3 INPUT SAP DATA'!$K94,VLOOKUP('3 INPUT SAP DATA'!$I94,Data!$C$87:$D$96,2,FALSE))*3.6)/$D90)*(1-'3 INPUT SAP DATA'!$S94))</f>
        <v/>
      </c>
      <c r="Z90" s="173" t="str">
        <f>IF($B90="","",((MAX(0.3*'3 INPUT SAP DATA'!$K94,VLOOKUP('3 INPUT SAP DATA'!$I94,Data!$C$87:$D$96,2,FALSE))*3.6)/$D90)*(1-'3 INPUT SAP DATA'!$S94))</f>
        <v/>
      </c>
      <c r="AA90" s="173" t="str">
        <f>IF($B90="","",((MAX(0.3*'3 INPUT SAP DATA'!$K94,VLOOKUP('3 INPUT SAP DATA'!$I94,Data!$C$87:$D$96,2,FALSE))*3.6)/$D90)*(1-'3 INPUT SAP DATA'!$S94))</f>
        <v/>
      </c>
      <c r="AB90" s="173" t="str">
        <f>IF($B90="","",((MAX(0.3*'3 INPUT SAP DATA'!$K94,VLOOKUP('3 INPUT SAP DATA'!$I94,Data!$C$87:$D$96,2,FALSE))*3.6)/$D90)*(1-'3 INPUT SAP DATA'!$S94))</f>
        <v/>
      </c>
      <c r="AC90" s="173" t="str">
        <f>IF($B90="","",((MAX(0.3*'3 INPUT SAP DATA'!$K94,VLOOKUP('3 INPUT SAP DATA'!$I94,Data!$C$87:$D$96,2,FALSE))*3.6)/$D90)*(1-'3 INPUT SAP DATA'!$S94))</f>
        <v/>
      </c>
      <c r="AD90" s="173" t="str">
        <f>IF($B90="","",((MAX(0.3*'3 INPUT SAP DATA'!$K94,VLOOKUP('3 INPUT SAP DATA'!$I94,Data!$C$87:$D$96,2,FALSE))*3.6)/$D90)*(1-'3 INPUT SAP DATA'!$S94))</f>
        <v/>
      </c>
      <c r="AE90" s="173" t="str">
        <f>IF($B90="","",((MAX(0.3*'3 INPUT SAP DATA'!$K94,VLOOKUP('3 INPUT SAP DATA'!$I94,Data!$C$87:$D$96,2,FALSE))*3.6)/$D90)*(1-'3 INPUT SAP DATA'!$S94))</f>
        <v/>
      </c>
      <c r="AF90" s="171" t="str">
        <f t="shared" si="51"/>
        <v/>
      </c>
      <c r="AG90" s="171" t="str">
        <f t="shared" si="52"/>
        <v/>
      </c>
      <c r="AH90" s="171" t="str">
        <f t="shared" si="53"/>
        <v/>
      </c>
      <c r="AI90" s="171" t="str">
        <f t="shared" si="54"/>
        <v/>
      </c>
      <c r="AJ90" s="171" t="str">
        <f t="shared" si="55"/>
        <v/>
      </c>
      <c r="AK90" s="171" t="str">
        <f t="shared" si="56"/>
        <v/>
      </c>
      <c r="AL90" s="171" t="str">
        <f t="shared" si="57"/>
        <v/>
      </c>
      <c r="AM90" s="171" t="str">
        <f t="shared" si="58"/>
        <v/>
      </c>
      <c r="AN90" s="171" t="str">
        <f t="shared" si="59"/>
        <v/>
      </c>
      <c r="AO90" s="171" t="str">
        <f t="shared" si="60"/>
        <v/>
      </c>
      <c r="AP90" s="171" t="str">
        <f t="shared" si="61"/>
        <v/>
      </c>
      <c r="AQ90" s="171" t="str">
        <f t="shared" si="62"/>
        <v/>
      </c>
      <c r="AR90" s="24" t="str">
        <f t="shared" si="38"/>
        <v/>
      </c>
      <c r="AS90" s="24" t="str">
        <f t="shared" si="39"/>
        <v/>
      </c>
      <c r="AT90" s="24" t="str">
        <f t="shared" si="40"/>
        <v/>
      </c>
      <c r="AU90" s="24" t="str">
        <f t="shared" si="41"/>
        <v/>
      </c>
      <c r="AV90" s="24" t="str">
        <f t="shared" si="42"/>
        <v/>
      </c>
      <c r="AW90" s="24" t="str">
        <f t="shared" si="43"/>
        <v/>
      </c>
      <c r="AX90" s="24" t="str">
        <f t="shared" si="44"/>
        <v/>
      </c>
      <c r="AY90" s="24" t="str">
        <f t="shared" si="45"/>
        <v/>
      </c>
      <c r="AZ90" s="24" t="str">
        <f t="shared" si="46"/>
        <v/>
      </c>
      <c r="BA90" s="24" t="str">
        <f t="shared" si="47"/>
        <v/>
      </c>
      <c r="BB90" s="24" t="str">
        <f t="shared" si="48"/>
        <v/>
      </c>
      <c r="BC90" s="24" t="str">
        <f t="shared" si="49"/>
        <v/>
      </c>
    </row>
    <row r="91" spans="2:55" s="3" customFormat="1" ht="19.899999999999999" customHeight="1">
      <c r="B91" s="16" t="str">
        <f>IF('3 INPUT SAP DATA'!H95="","",'3 INPUT SAP DATA'!H95)</f>
        <v/>
      </c>
      <c r="C91" s="172" t="str">
        <f>IF($B91="","",'3 INPUT SAP DATA'!O95*('3 INPUT SAP DATA'!P95+'3 INPUT SAP DATA'!Q95))</f>
        <v/>
      </c>
      <c r="D91" s="172" t="str">
        <f>IF($B91="","",'3 INPUT SAP DATA'!K95*(1-Data!$B$156)*2.5)</f>
        <v/>
      </c>
      <c r="E91" s="24" t="str">
        <f>IF($B91="","",('3 INPUT SAP DATA'!L95-(('3 INPUT SAP DATA'!J95-1)*('3 INPUT SAP DATA'!K95/'3 INPUT SAP DATA'!J95)*Data!$B$157))*(1-Data!$B$156))</f>
        <v/>
      </c>
      <c r="F91" s="171" t="str">
        <f t="shared" si="50"/>
        <v/>
      </c>
      <c r="G91" s="171" t="str">
        <f>IF($B91="","",E91/D91*F91*HLOOKUP('3 INPUT SAP DATA'!M95,Data!$C$82:$E$83,2,FALSE)/(1+15/HLOOKUP('3 INPUT SAP DATA'!M95,Data!$C$82:$E$83,2,FALSE)*(0/F91)^2))</f>
        <v/>
      </c>
      <c r="H91" s="173" t="str">
        <f>IF($B91="", "", (INDEX(SAP10TableU2, MATCH('3 INPUT SAP DATA'!$C$6, Data!$C$51:$C$72, 0), MATCH(H$8, Data!$D$50:$O$50, 0)) / VLOOKUP('3 INPUT SAP DATA'!$C$6, Data!$C$50:$P$72, 13, FALSE)) * $G91)</f>
        <v/>
      </c>
      <c r="I91" s="173" t="str">
        <f>IF($B91="", "", (INDEX(SAP10TableU2, MATCH('3 INPUT SAP DATA'!$C$6, Data!$C$51:$C$72, 0), MATCH(I$8, Data!$D$50:$O$50, 0)) / VLOOKUP('3 INPUT SAP DATA'!$C$6, Data!$C$50:$P$72, 13, FALSE)) * $G91)</f>
        <v/>
      </c>
      <c r="J91" s="173" t="str">
        <f>IF($B91="", "", (INDEX(SAP10TableU2, MATCH('3 INPUT SAP DATA'!$C$6, Data!$C$51:$C$72, 0), MATCH(J$8, Data!$D$50:$O$50, 0)) / VLOOKUP('3 INPUT SAP DATA'!$C$6, Data!$C$50:$P$72, 13, FALSE)) * $G91)</f>
        <v/>
      </c>
      <c r="K91" s="173" t="str">
        <f>IF($B91="", "", (INDEX(SAP10TableU2, MATCH('3 INPUT SAP DATA'!$C$6, Data!$C$51:$C$72, 0), MATCH(K$8, Data!$D$50:$O$50, 0)) / VLOOKUP('3 INPUT SAP DATA'!$C$6, Data!$C$50:$P$72, 13, FALSE)) * $G91)</f>
        <v/>
      </c>
      <c r="L91" s="173" t="str">
        <f>IF($B91="", "", (INDEX(SAP10TableU2, MATCH('3 INPUT SAP DATA'!$C$6, Data!$C$51:$C$72, 0), MATCH(L$8, Data!$D$50:$O$50, 0)) / VLOOKUP('3 INPUT SAP DATA'!$C$6, Data!$C$50:$P$72, 13, FALSE)) * $G91)</f>
        <v/>
      </c>
      <c r="M91" s="173" t="str">
        <f>IF($B91="", "", (INDEX(SAP10TableU2, MATCH('3 INPUT SAP DATA'!$C$6, Data!$C$51:$C$72, 0), MATCH(M$8, Data!$D$50:$O$50, 0)) / VLOOKUP('3 INPUT SAP DATA'!$C$6, Data!$C$50:$P$72, 13, FALSE)) * $G91)</f>
        <v/>
      </c>
      <c r="N91" s="173" t="str">
        <f>IF($B91="", "", (INDEX(SAP10TableU2, MATCH('3 INPUT SAP DATA'!$C$6, Data!$C$51:$C$72, 0), MATCH(N$8, Data!$D$50:$O$50, 0)) / VLOOKUP('3 INPUT SAP DATA'!$C$6, Data!$C$50:$P$72, 13, FALSE)) * $G91)</f>
        <v/>
      </c>
      <c r="O91" s="173" t="str">
        <f>IF($B91="", "", (INDEX(SAP10TableU2, MATCH('3 INPUT SAP DATA'!$C$6, Data!$C$51:$C$72, 0), MATCH(O$8, Data!$D$50:$O$50, 0)) / VLOOKUP('3 INPUT SAP DATA'!$C$6, Data!$C$50:$P$72, 13, FALSE)) * $G91)</f>
        <v/>
      </c>
      <c r="P91" s="173" t="str">
        <f>IF($B91="", "", (INDEX(SAP10TableU2, MATCH('3 INPUT SAP DATA'!$C$6, Data!$C$51:$C$72, 0), MATCH(P$8, Data!$D$50:$O$50, 0)) / VLOOKUP('3 INPUT SAP DATA'!$C$6, Data!$C$50:$P$72, 13, FALSE)) * $G91)</f>
        <v/>
      </c>
      <c r="Q91" s="173" t="str">
        <f>IF($B91="", "", (INDEX(SAP10TableU2, MATCH('3 INPUT SAP DATA'!$C$6, Data!$C$51:$C$72, 0), MATCH(Q$8, Data!$D$50:$O$50, 0)) / VLOOKUP('3 INPUT SAP DATA'!$C$6, Data!$C$50:$P$72, 13, FALSE)) * $G91)</f>
        <v/>
      </c>
      <c r="R91" s="173" t="str">
        <f>IF($B91="", "", (INDEX(SAP10TableU2, MATCH('3 INPUT SAP DATA'!$C$6, Data!$C$51:$C$72, 0), MATCH(R$8, Data!$D$50:$O$50, 0)) / VLOOKUP('3 INPUT SAP DATA'!$C$6, Data!$C$50:$P$72, 13, FALSE)) * $G91)</f>
        <v/>
      </c>
      <c r="S91" s="173" t="str">
        <f>IF($B91="", "", (INDEX(SAP10TableU2, MATCH('3 INPUT SAP DATA'!$C$6, Data!$C$51:$C$72, 0), MATCH(S$8, Data!$D$50:$O$50, 0)) / VLOOKUP('3 INPUT SAP DATA'!$C$6, Data!$C$50:$P$72, 13, FALSE)) * $G91)</f>
        <v/>
      </c>
      <c r="T91" s="173" t="str">
        <f>IF($B91="","",((MAX(0.3*'3 INPUT SAP DATA'!$K95,VLOOKUP('3 INPUT SAP DATA'!$I95,Data!$C$87:$D$96,2,FALSE))*3.6)/$D91)*(1-'3 INPUT SAP DATA'!$S95))</f>
        <v/>
      </c>
      <c r="U91" s="173" t="str">
        <f>IF($B91="","",((MAX(0.3*'3 INPUT SAP DATA'!$K95,VLOOKUP('3 INPUT SAP DATA'!$I95,Data!$C$87:$D$96,2,FALSE))*3.6)/$D91)*(1-'3 INPUT SAP DATA'!$S95))</f>
        <v/>
      </c>
      <c r="V91" s="173" t="str">
        <f>IF($B91="","",((MAX(0.3*'3 INPUT SAP DATA'!$K95,VLOOKUP('3 INPUT SAP DATA'!$I95,Data!$C$87:$D$96,2,FALSE))*3.6)/$D91)*(1-'3 INPUT SAP DATA'!$S95))</f>
        <v/>
      </c>
      <c r="W91" s="173" t="str">
        <f>IF($B91="","",((MAX(0.3*'3 INPUT SAP DATA'!$K95,VLOOKUP('3 INPUT SAP DATA'!$I95,Data!$C$87:$D$96,2,FALSE))*3.6)/$D91)*(1-'3 INPUT SAP DATA'!$S95))</f>
        <v/>
      </c>
      <c r="X91" s="173" t="str">
        <f>IF($B91="","",((MAX(0.3*'3 INPUT SAP DATA'!$K95,VLOOKUP('3 INPUT SAP DATA'!$I95,Data!$C$87:$D$96,2,FALSE))*3.6)/$D91)*(1-'3 INPUT SAP DATA'!$S95))</f>
        <v/>
      </c>
      <c r="Y91" s="173" t="str">
        <f>IF($B91="","",((MAX(0.3*'3 INPUT SAP DATA'!$K95,VLOOKUP('3 INPUT SAP DATA'!$I95,Data!$C$87:$D$96,2,FALSE))*3.6)/$D91)*(1-'3 INPUT SAP DATA'!$S95))</f>
        <v/>
      </c>
      <c r="Z91" s="173" t="str">
        <f>IF($B91="","",((MAX(0.3*'3 INPUT SAP DATA'!$K95,VLOOKUP('3 INPUT SAP DATA'!$I95,Data!$C$87:$D$96,2,FALSE))*3.6)/$D91)*(1-'3 INPUT SAP DATA'!$S95))</f>
        <v/>
      </c>
      <c r="AA91" s="173" t="str">
        <f>IF($B91="","",((MAX(0.3*'3 INPUT SAP DATA'!$K95,VLOOKUP('3 INPUT SAP DATA'!$I95,Data!$C$87:$D$96,2,FALSE))*3.6)/$D91)*(1-'3 INPUT SAP DATA'!$S95))</f>
        <v/>
      </c>
      <c r="AB91" s="173" t="str">
        <f>IF($B91="","",((MAX(0.3*'3 INPUT SAP DATA'!$K95,VLOOKUP('3 INPUT SAP DATA'!$I95,Data!$C$87:$D$96,2,FALSE))*3.6)/$D91)*(1-'3 INPUT SAP DATA'!$S95))</f>
        <v/>
      </c>
      <c r="AC91" s="173" t="str">
        <f>IF($B91="","",((MAX(0.3*'3 INPUT SAP DATA'!$K95,VLOOKUP('3 INPUT SAP DATA'!$I95,Data!$C$87:$D$96,2,FALSE))*3.6)/$D91)*(1-'3 INPUT SAP DATA'!$S95))</f>
        <v/>
      </c>
      <c r="AD91" s="173" t="str">
        <f>IF($B91="","",((MAX(0.3*'3 INPUT SAP DATA'!$K95,VLOOKUP('3 INPUT SAP DATA'!$I95,Data!$C$87:$D$96,2,FALSE))*3.6)/$D91)*(1-'3 INPUT SAP DATA'!$S95))</f>
        <v/>
      </c>
      <c r="AE91" s="173" t="str">
        <f>IF($B91="","",((MAX(0.3*'3 INPUT SAP DATA'!$K95,VLOOKUP('3 INPUT SAP DATA'!$I95,Data!$C$87:$D$96,2,FALSE))*3.6)/$D91)*(1-'3 INPUT SAP DATA'!$S95))</f>
        <v/>
      </c>
      <c r="AF91" s="171" t="str">
        <f t="shared" si="51"/>
        <v/>
      </c>
      <c r="AG91" s="171" t="str">
        <f t="shared" si="52"/>
        <v/>
      </c>
      <c r="AH91" s="171" t="str">
        <f t="shared" si="53"/>
        <v/>
      </c>
      <c r="AI91" s="171" t="str">
        <f t="shared" si="54"/>
        <v/>
      </c>
      <c r="AJ91" s="171" t="str">
        <f t="shared" si="55"/>
        <v/>
      </c>
      <c r="AK91" s="171" t="str">
        <f t="shared" si="56"/>
        <v/>
      </c>
      <c r="AL91" s="171" t="str">
        <f t="shared" si="57"/>
        <v/>
      </c>
      <c r="AM91" s="171" t="str">
        <f t="shared" si="58"/>
        <v/>
      </c>
      <c r="AN91" s="171" t="str">
        <f t="shared" si="59"/>
        <v/>
      </c>
      <c r="AO91" s="171" t="str">
        <f t="shared" si="60"/>
        <v/>
      </c>
      <c r="AP91" s="171" t="str">
        <f t="shared" si="61"/>
        <v/>
      </c>
      <c r="AQ91" s="171" t="str">
        <f t="shared" si="62"/>
        <v/>
      </c>
      <c r="AR91" s="24" t="str">
        <f t="shared" si="38"/>
        <v/>
      </c>
      <c r="AS91" s="24" t="str">
        <f t="shared" si="39"/>
        <v/>
      </c>
      <c r="AT91" s="24" t="str">
        <f t="shared" si="40"/>
        <v/>
      </c>
      <c r="AU91" s="24" t="str">
        <f t="shared" si="41"/>
        <v/>
      </c>
      <c r="AV91" s="24" t="str">
        <f t="shared" si="42"/>
        <v/>
      </c>
      <c r="AW91" s="24" t="str">
        <f t="shared" si="43"/>
        <v/>
      </c>
      <c r="AX91" s="24" t="str">
        <f t="shared" si="44"/>
        <v/>
      </c>
      <c r="AY91" s="24" t="str">
        <f t="shared" si="45"/>
        <v/>
      </c>
      <c r="AZ91" s="24" t="str">
        <f t="shared" si="46"/>
        <v/>
      </c>
      <c r="BA91" s="24" t="str">
        <f t="shared" si="47"/>
        <v/>
      </c>
      <c r="BB91" s="24" t="str">
        <f t="shared" si="48"/>
        <v/>
      </c>
      <c r="BC91" s="24" t="str">
        <f t="shared" si="49"/>
        <v/>
      </c>
    </row>
    <row r="92" spans="2:55" s="3" customFormat="1" ht="19.899999999999999" customHeight="1">
      <c r="B92" s="16" t="str">
        <f>IF('3 INPUT SAP DATA'!H96="","",'3 INPUT SAP DATA'!H96)</f>
        <v/>
      </c>
      <c r="C92" s="172" t="str">
        <f>IF($B92="","",'3 INPUT SAP DATA'!O96*('3 INPUT SAP DATA'!P96+'3 INPUT SAP DATA'!Q96))</f>
        <v/>
      </c>
      <c r="D92" s="172" t="str">
        <f>IF($B92="","",'3 INPUT SAP DATA'!K96*(1-Data!$B$156)*2.5)</f>
        <v/>
      </c>
      <c r="E92" s="24" t="str">
        <f>IF($B92="","",('3 INPUT SAP DATA'!L96-(('3 INPUT SAP DATA'!J96-1)*('3 INPUT SAP DATA'!K96/'3 INPUT SAP DATA'!J96)*Data!$B$157))*(1-Data!$B$156))</f>
        <v/>
      </c>
      <c r="F92" s="171" t="str">
        <f t="shared" si="50"/>
        <v/>
      </c>
      <c r="G92" s="171" t="str">
        <f>IF($B92="","",E92/D92*F92*HLOOKUP('3 INPUT SAP DATA'!M96,Data!$C$82:$E$83,2,FALSE)/(1+15/HLOOKUP('3 INPUT SAP DATA'!M96,Data!$C$82:$E$83,2,FALSE)*(0/F92)^2))</f>
        <v/>
      </c>
      <c r="H92" s="173" t="str">
        <f>IF($B92="", "", (INDEX(SAP10TableU2, MATCH('3 INPUT SAP DATA'!$C$6, Data!$C$51:$C$72, 0), MATCH(H$8, Data!$D$50:$O$50, 0)) / VLOOKUP('3 INPUT SAP DATA'!$C$6, Data!$C$50:$P$72, 13, FALSE)) * $G92)</f>
        <v/>
      </c>
      <c r="I92" s="173" t="str">
        <f>IF($B92="", "", (INDEX(SAP10TableU2, MATCH('3 INPUT SAP DATA'!$C$6, Data!$C$51:$C$72, 0), MATCH(I$8, Data!$D$50:$O$50, 0)) / VLOOKUP('3 INPUT SAP DATA'!$C$6, Data!$C$50:$P$72, 13, FALSE)) * $G92)</f>
        <v/>
      </c>
      <c r="J92" s="173" t="str">
        <f>IF($B92="", "", (INDEX(SAP10TableU2, MATCH('3 INPUT SAP DATA'!$C$6, Data!$C$51:$C$72, 0), MATCH(J$8, Data!$D$50:$O$50, 0)) / VLOOKUP('3 INPUT SAP DATA'!$C$6, Data!$C$50:$P$72, 13, FALSE)) * $G92)</f>
        <v/>
      </c>
      <c r="K92" s="173" t="str">
        <f>IF($B92="", "", (INDEX(SAP10TableU2, MATCH('3 INPUT SAP DATA'!$C$6, Data!$C$51:$C$72, 0), MATCH(K$8, Data!$D$50:$O$50, 0)) / VLOOKUP('3 INPUT SAP DATA'!$C$6, Data!$C$50:$P$72, 13, FALSE)) * $G92)</f>
        <v/>
      </c>
      <c r="L92" s="173" t="str">
        <f>IF($B92="", "", (INDEX(SAP10TableU2, MATCH('3 INPUT SAP DATA'!$C$6, Data!$C$51:$C$72, 0), MATCH(L$8, Data!$D$50:$O$50, 0)) / VLOOKUP('3 INPUT SAP DATA'!$C$6, Data!$C$50:$P$72, 13, FALSE)) * $G92)</f>
        <v/>
      </c>
      <c r="M92" s="173" t="str">
        <f>IF($B92="", "", (INDEX(SAP10TableU2, MATCH('3 INPUT SAP DATA'!$C$6, Data!$C$51:$C$72, 0), MATCH(M$8, Data!$D$50:$O$50, 0)) / VLOOKUP('3 INPUT SAP DATA'!$C$6, Data!$C$50:$P$72, 13, FALSE)) * $G92)</f>
        <v/>
      </c>
      <c r="N92" s="173" t="str">
        <f>IF($B92="", "", (INDEX(SAP10TableU2, MATCH('3 INPUT SAP DATA'!$C$6, Data!$C$51:$C$72, 0), MATCH(N$8, Data!$D$50:$O$50, 0)) / VLOOKUP('3 INPUT SAP DATA'!$C$6, Data!$C$50:$P$72, 13, FALSE)) * $G92)</f>
        <v/>
      </c>
      <c r="O92" s="173" t="str">
        <f>IF($B92="", "", (INDEX(SAP10TableU2, MATCH('3 INPUT SAP DATA'!$C$6, Data!$C$51:$C$72, 0), MATCH(O$8, Data!$D$50:$O$50, 0)) / VLOOKUP('3 INPUT SAP DATA'!$C$6, Data!$C$50:$P$72, 13, FALSE)) * $G92)</f>
        <v/>
      </c>
      <c r="P92" s="173" t="str">
        <f>IF($B92="", "", (INDEX(SAP10TableU2, MATCH('3 INPUT SAP DATA'!$C$6, Data!$C$51:$C$72, 0), MATCH(P$8, Data!$D$50:$O$50, 0)) / VLOOKUP('3 INPUT SAP DATA'!$C$6, Data!$C$50:$P$72, 13, FALSE)) * $G92)</f>
        <v/>
      </c>
      <c r="Q92" s="173" t="str">
        <f>IF($B92="", "", (INDEX(SAP10TableU2, MATCH('3 INPUT SAP DATA'!$C$6, Data!$C$51:$C$72, 0), MATCH(Q$8, Data!$D$50:$O$50, 0)) / VLOOKUP('3 INPUT SAP DATA'!$C$6, Data!$C$50:$P$72, 13, FALSE)) * $G92)</f>
        <v/>
      </c>
      <c r="R92" s="173" t="str">
        <f>IF($B92="", "", (INDEX(SAP10TableU2, MATCH('3 INPUT SAP DATA'!$C$6, Data!$C$51:$C$72, 0), MATCH(R$8, Data!$D$50:$O$50, 0)) / VLOOKUP('3 INPUT SAP DATA'!$C$6, Data!$C$50:$P$72, 13, FALSE)) * $G92)</f>
        <v/>
      </c>
      <c r="S92" s="173" t="str">
        <f>IF($B92="", "", (INDEX(SAP10TableU2, MATCH('3 INPUT SAP DATA'!$C$6, Data!$C$51:$C$72, 0), MATCH(S$8, Data!$D$50:$O$50, 0)) / VLOOKUP('3 INPUT SAP DATA'!$C$6, Data!$C$50:$P$72, 13, FALSE)) * $G92)</f>
        <v/>
      </c>
      <c r="T92" s="173" t="str">
        <f>IF($B92="","",((MAX(0.3*'3 INPUT SAP DATA'!$K96,VLOOKUP('3 INPUT SAP DATA'!$I96,Data!$C$87:$D$96,2,FALSE))*3.6)/$D92)*(1-'3 INPUT SAP DATA'!$S96))</f>
        <v/>
      </c>
      <c r="U92" s="173" t="str">
        <f>IF($B92="","",((MAX(0.3*'3 INPUT SAP DATA'!$K96,VLOOKUP('3 INPUT SAP DATA'!$I96,Data!$C$87:$D$96,2,FALSE))*3.6)/$D92)*(1-'3 INPUT SAP DATA'!$S96))</f>
        <v/>
      </c>
      <c r="V92" s="173" t="str">
        <f>IF($B92="","",((MAX(0.3*'3 INPUT SAP DATA'!$K96,VLOOKUP('3 INPUT SAP DATA'!$I96,Data!$C$87:$D$96,2,FALSE))*3.6)/$D92)*(1-'3 INPUT SAP DATA'!$S96))</f>
        <v/>
      </c>
      <c r="W92" s="173" t="str">
        <f>IF($B92="","",((MAX(0.3*'3 INPUT SAP DATA'!$K96,VLOOKUP('3 INPUT SAP DATA'!$I96,Data!$C$87:$D$96,2,FALSE))*3.6)/$D92)*(1-'3 INPUT SAP DATA'!$S96))</f>
        <v/>
      </c>
      <c r="X92" s="173" t="str">
        <f>IF($B92="","",((MAX(0.3*'3 INPUT SAP DATA'!$K96,VLOOKUP('3 INPUT SAP DATA'!$I96,Data!$C$87:$D$96,2,FALSE))*3.6)/$D92)*(1-'3 INPUT SAP DATA'!$S96))</f>
        <v/>
      </c>
      <c r="Y92" s="173" t="str">
        <f>IF($B92="","",((MAX(0.3*'3 INPUT SAP DATA'!$K96,VLOOKUP('3 INPUT SAP DATA'!$I96,Data!$C$87:$D$96,2,FALSE))*3.6)/$D92)*(1-'3 INPUT SAP DATA'!$S96))</f>
        <v/>
      </c>
      <c r="Z92" s="173" t="str">
        <f>IF($B92="","",((MAX(0.3*'3 INPUT SAP DATA'!$K96,VLOOKUP('3 INPUT SAP DATA'!$I96,Data!$C$87:$D$96,2,FALSE))*3.6)/$D92)*(1-'3 INPUT SAP DATA'!$S96))</f>
        <v/>
      </c>
      <c r="AA92" s="173" t="str">
        <f>IF($B92="","",((MAX(0.3*'3 INPUT SAP DATA'!$K96,VLOOKUP('3 INPUT SAP DATA'!$I96,Data!$C$87:$D$96,2,FALSE))*3.6)/$D92)*(1-'3 INPUT SAP DATA'!$S96))</f>
        <v/>
      </c>
      <c r="AB92" s="173" t="str">
        <f>IF($B92="","",((MAX(0.3*'3 INPUT SAP DATA'!$K96,VLOOKUP('3 INPUT SAP DATA'!$I96,Data!$C$87:$D$96,2,FALSE))*3.6)/$D92)*(1-'3 INPUT SAP DATA'!$S96))</f>
        <v/>
      </c>
      <c r="AC92" s="173" t="str">
        <f>IF($B92="","",((MAX(0.3*'3 INPUT SAP DATA'!$K96,VLOOKUP('3 INPUT SAP DATA'!$I96,Data!$C$87:$D$96,2,FALSE))*3.6)/$D92)*(1-'3 INPUT SAP DATA'!$S96))</f>
        <v/>
      </c>
      <c r="AD92" s="173" t="str">
        <f>IF($B92="","",((MAX(0.3*'3 INPUT SAP DATA'!$K96,VLOOKUP('3 INPUT SAP DATA'!$I96,Data!$C$87:$D$96,2,FALSE))*3.6)/$D92)*(1-'3 INPUT SAP DATA'!$S96))</f>
        <v/>
      </c>
      <c r="AE92" s="173" t="str">
        <f>IF($B92="","",((MAX(0.3*'3 INPUT SAP DATA'!$K96,VLOOKUP('3 INPUT SAP DATA'!$I96,Data!$C$87:$D$96,2,FALSE))*3.6)/$D92)*(1-'3 INPUT SAP DATA'!$S96))</f>
        <v/>
      </c>
      <c r="AF92" s="171" t="str">
        <f t="shared" si="51"/>
        <v/>
      </c>
      <c r="AG92" s="171" t="str">
        <f t="shared" si="52"/>
        <v/>
      </c>
      <c r="AH92" s="171" t="str">
        <f t="shared" si="53"/>
        <v/>
      </c>
      <c r="AI92" s="171" t="str">
        <f t="shared" si="54"/>
        <v/>
      </c>
      <c r="AJ92" s="171" t="str">
        <f t="shared" si="55"/>
        <v/>
      </c>
      <c r="AK92" s="171" t="str">
        <f t="shared" si="56"/>
        <v/>
      </c>
      <c r="AL92" s="171" t="str">
        <f t="shared" si="57"/>
        <v/>
      </c>
      <c r="AM92" s="171" t="str">
        <f t="shared" si="58"/>
        <v/>
      </c>
      <c r="AN92" s="171" t="str">
        <f t="shared" si="59"/>
        <v/>
      </c>
      <c r="AO92" s="171" t="str">
        <f t="shared" si="60"/>
        <v/>
      </c>
      <c r="AP92" s="171" t="str">
        <f t="shared" si="61"/>
        <v/>
      </c>
      <c r="AQ92" s="171" t="str">
        <f t="shared" si="62"/>
        <v/>
      </c>
      <c r="AR92" s="24" t="str">
        <f t="shared" si="38"/>
        <v/>
      </c>
      <c r="AS92" s="24" t="str">
        <f t="shared" si="39"/>
        <v/>
      </c>
      <c r="AT92" s="24" t="str">
        <f t="shared" si="40"/>
        <v/>
      </c>
      <c r="AU92" s="24" t="str">
        <f t="shared" si="41"/>
        <v/>
      </c>
      <c r="AV92" s="24" t="str">
        <f t="shared" si="42"/>
        <v/>
      </c>
      <c r="AW92" s="24" t="str">
        <f t="shared" si="43"/>
        <v/>
      </c>
      <c r="AX92" s="24" t="str">
        <f t="shared" si="44"/>
        <v/>
      </c>
      <c r="AY92" s="24" t="str">
        <f t="shared" si="45"/>
        <v/>
      </c>
      <c r="AZ92" s="24" t="str">
        <f t="shared" si="46"/>
        <v/>
      </c>
      <c r="BA92" s="24" t="str">
        <f t="shared" si="47"/>
        <v/>
      </c>
      <c r="BB92" s="24" t="str">
        <f t="shared" si="48"/>
        <v/>
      </c>
      <c r="BC92" s="24" t="str">
        <f t="shared" si="49"/>
        <v/>
      </c>
    </row>
    <row r="93" spans="2:55" s="3" customFormat="1" ht="19.899999999999999" customHeight="1">
      <c r="B93" s="16" t="str">
        <f>IF('3 INPUT SAP DATA'!H97="","",'3 INPUT SAP DATA'!H97)</f>
        <v/>
      </c>
      <c r="C93" s="172" t="str">
        <f>IF($B93="","",'3 INPUT SAP DATA'!O97*('3 INPUT SAP DATA'!P97+'3 INPUT SAP DATA'!Q97))</f>
        <v/>
      </c>
      <c r="D93" s="172" t="str">
        <f>IF($B93="","",'3 INPUT SAP DATA'!K97*(1-Data!$B$156)*2.5)</f>
        <v/>
      </c>
      <c r="E93" s="24" t="str">
        <f>IF($B93="","",('3 INPUT SAP DATA'!L97-(('3 INPUT SAP DATA'!J97-1)*('3 INPUT SAP DATA'!K97/'3 INPUT SAP DATA'!J97)*Data!$B$157))*(1-Data!$B$156))</f>
        <v/>
      </c>
      <c r="F93" s="171" t="str">
        <f t="shared" si="50"/>
        <v/>
      </c>
      <c r="G93" s="171" t="str">
        <f>IF($B93="","",E93/D93*F93*HLOOKUP('3 INPUT SAP DATA'!M97,Data!$C$82:$E$83,2,FALSE)/(1+15/HLOOKUP('3 INPUT SAP DATA'!M97,Data!$C$82:$E$83,2,FALSE)*(0/F93)^2))</f>
        <v/>
      </c>
      <c r="H93" s="173" t="str">
        <f>IF($B93="", "", (INDEX(SAP10TableU2, MATCH('3 INPUT SAP DATA'!$C$6, Data!$C$51:$C$72, 0), MATCH(H$8, Data!$D$50:$O$50, 0)) / VLOOKUP('3 INPUT SAP DATA'!$C$6, Data!$C$50:$P$72, 13, FALSE)) * $G93)</f>
        <v/>
      </c>
      <c r="I93" s="173" t="str">
        <f>IF($B93="", "", (INDEX(SAP10TableU2, MATCH('3 INPUT SAP DATA'!$C$6, Data!$C$51:$C$72, 0), MATCH(I$8, Data!$D$50:$O$50, 0)) / VLOOKUP('3 INPUT SAP DATA'!$C$6, Data!$C$50:$P$72, 13, FALSE)) * $G93)</f>
        <v/>
      </c>
      <c r="J93" s="173" t="str">
        <f>IF($B93="", "", (INDEX(SAP10TableU2, MATCH('3 INPUT SAP DATA'!$C$6, Data!$C$51:$C$72, 0), MATCH(J$8, Data!$D$50:$O$50, 0)) / VLOOKUP('3 INPUT SAP DATA'!$C$6, Data!$C$50:$P$72, 13, FALSE)) * $G93)</f>
        <v/>
      </c>
      <c r="K93" s="173" t="str">
        <f>IF($B93="", "", (INDEX(SAP10TableU2, MATCH('3 INPUT SAP DATA'!$C$6, Data!$C$51:$C$72, 0), MATCH(K$8, Data!$D$50:$O$50, 0)) / VLOOKUP('3 INPUT SAP DATA'!$C$6, Data!$C$50:$P$72, 13, FALSE)) * $G93)</f>
        <v/>
      </c>
      <c r="L93" s="173" t="str">
        <f>IF($B93="", "", (INDEX(SAP10TableU2, MATCH('3 INPUT SAP DATA'!$C$6, Data!$C$51:$C$72, 0), MATCH(L$8, Data!$D$50:$O$50, 0)) / VLOOKUP('3 INPUT SAP DATA'!$C$6, Data!$C$50:$P$72, 13, FALSE)) * $G93)</f>
        <v/>
      </c>
      <c r="M93" s="173" t="str">
        <f>IF($B93="", "", (INDEX(SAP10TableU2, MATCH('3 INPUT SAP DATA'!$C$6, Data!$C$51:$C$72, 0), MATCH(M$8, Data!$D$50:$O$50, 0)) / VLOOKUP('3 INPUT SAP DATA'!$C$6, Data!$C$50:$P$72, 13, FALSE)) * $G93)</f>
        <v/>
      </c>
      <c r="N93" s="173" t="str">
        <f>IF($B93="", "", (INDEX(SAP10TableU2, MATCH('3 INPUT SAP DATA'!$C$6, Data!$C$51:$C$72, 0), MATCH(N$8, Data!$D$50:$O$50, 0)) / VLOOKUP('3 INPUT SAP DATA'!$C$6, Data!$C$50:$P$72, 13, FALSE)) * $G93)</f>
        <v/>
      </c>
      <c r="O93" s="173" t="str">
        <f>IF($B93="", "", (INDEX(SAP10TableU2, MATCH('3 INPUT SAP DATA'!$C$6, Data!$C$51:$C$72, 0), MATCH(O$8, Data!$D$50:$O$50, 0)) / VLOOKUP('3 INPUT SAP DATA'!$C$6, Data!$C$50:$P$72, 13, FALSE)) * $G93)</f>
        <v/>
      </c>
      <c r="P93" s="173" t="str">
        <f>IF($B93="", "", (INDEX(SAP10TableU2, MATCH('3 INPUT SAP DATA'!$C$6, Data!$C$51:$C$72, 0), MATCH(P$8, Data!$D$50:$O$50, 0)) / VLOOKUP('3 INPUT SAP DATA'!$C$6, Data!$C$50:$P$72, 13, FALSE)) * $G93)</f>
        <v/>
      </c>
      <c r="Q93" s="173" t="str">
        <f>IF($B93="", "", (INDEX(SAP10TableU2, MATCH('3 INPUT SAP DATA'!$C$6, Data!$C$51:$C$72, 0), MATCH(Q$8, Data!$D$50:$O$50, 0)) / VLOOKUP('3 INPUT SAP DATA'!$C$6, Data!$C$50:$P$72, 13, FALSE)) * $G93)</f>
        <v/>
      </c>
      <c r="R93" s="173" t="str">
        <f>IF($B93="", "", (INDEX(SAP10TableU2, MATCH('3 INPUT SAP DATA'!$C$6, Data!$C$51:$C$72, 0), MATCH(R$8, Data!$D$50:$O$50, 0)) / VLOOKUP('3 INPUT SAP DATA'!$C$6, Data!$C$50:$P$72, 13, FALSE)) * $G93)</f>
        <v/>
      </c>
      <c r="S93" s="173" t="str">
        <f>IF($B93="", "", (INDEX(SAP10TableU2, MATCH('3 INPUT SAP DATA'!$C$6, Data!$C$51:$C$72, 0), MATCH(S$8, Data!$D$50:$O$50, 0)) / VLOOKUP('3 INPUT SAP DATA'!$C$6, Data!$C$50:$P$72, 13, FALSE)) * $G93)</f>
        <v/>
      </c>
      <c r="T93" s="173" t="str">
        <f>IF($B93="","",((MAX(0.3*'3 INPUT SAP DATA'!$K97,VLOOKUP('3 INPUT SAP DATA'!$I97,Data!$C$87:$D$96,2,FALSE))*3.6)/$D93)*(1-'3 INPUT SAP DATA'!$S97))</f>
        <v/>
      </c>
      <c r="U93" s="173" t="str">
        <f>IF($B93="","",((MAX(0.3*'3 INPUT SAP DATA'!$K97,VLOOKUP('3 INPUT SAP DATA'!$I97,Data!$C$87:$D$96,2,FALSE))*3.6)/$D93)*(1-'3 INPUT SAP DATA'!$S97))</f>
        <v/>
      </c>
      <c r="V93" s="173" t="str">
        <f>IF($B93="","",((MAX(0.3*'3 INPUT SAP DATA'!$K97,VLOOKUP('3 INPUT SAP DATA'!$I97,Data!$C$87:$D$96,2,FALSE))*3.6)/$D93)*(1-'3 INPUT SAP DATA'!$S97))</f>
        <v/>
      </c>
      <c r="W93" s="173" t="str">
        <f>IF($B93="","",((MAX(0.3*'3 INPUT SAP DATA'!$K97,VLOOKUP('3 INPUT SAP DATA'!$I97,Data!$C$87:$D$96,2,FALSE))*3.6)/$D93)*(1-'3 INPUT SAP DATA'!$S97))</f>
        <v/>
      </c>
      <c r="X93" s="173" t="str">
        <f>IF($B93="","",((MAX(0.3*'3 INPUT SAP DATA'!$K97,VLOOKUP('3 INPUT SAP DATA'!$I97,Data!$C$87:$D$96,2,FALSE))*3.6)/$D93)*(1-'3 INPUT SAP DATA'!$S97))</f>
        <v/>
      </c>
      <c r="Y93" s="173" t="str">
        <f>IF($B93="","",((MAX(0.3*'3 INPUT SAP DATA'!$K97,VLOOKUP('3 INPUT SAP DATA'!$I97,Data!$C$87:$D$96,2,FALSE))*3.6)/$D93)*(1-'3 INPUT SAP DATA'!$S97))</f>
        <v/>
      </c>
      <c r="Z93" s="173" t="str">
        <f>IF($B93="","",((MAX(0.3*'3 INPUT SAP DATA'!$K97,VLOOKUP('3 INPUT SAP DATA'!$I97,Data!$C$87:$D$96,2,FALSE))*3.6)/$D93)*(1-'3 INPUT SAP DATA'!$S97))</f>
        <v/>
      </c>
      <c r="AA93" s="173" t="str">
        <f>IF($B93="","",((MAX(0.3*'3 INPUT SAP DATA'!$K97,VLOOKUP('3 INPUT SAP DATA'!$I97,Data!$C$87:$D$96,2,FALSE))*3.6)/$D93)*(1-'3 INPUT SAP DATA'!$S97))</f>
        <v/>
      </c>
      <c r="AB93" s="173" t="str">
        <f>IF($B93="","",((MAX(0.3*'3 INPUT SAP DATA'!$K97,VLOOKUP('3 INPUT SAP DATA'!$I97,Data!$C$87:$D$96,2,FALSE))*3.6)/$D93)*(1-'3 INPUT SAP DATA'!$S97))</f>
        <v/>
      </c>
      <c r="AC93" s="173" t="str">
        <f>IF($B93="","",((MAX(0.3*'3 INPUT SAP DATA'!$K97,VLOOKUP('3 INPUT SAP DATA'!$I97,Data!$C$87:$D$96,2,FALSE))*3.6)/$D93)*(1-'3 INPUT SAP DATA'!$S97))</f>
        <v/>
      </c>
      <c r="AD93" s="173" t="str">
        <f>IF($B93="","",((MAX(0.3*'3 INPUT SAP DATA'!$K97,VLOOKUP('3 INPUT SAP DATA'!$I97,Data!$C$87:$D$96,2,FALSE))*3.6)/$D93)*(1-'3 INPUT SAP DATA'!$S97))</f>
        <v/>
      </c>
      <c r="AE93" s="173" t="str">
        <f>IF($B93="","",((MAX(0.3*'3 INPUT SAP DATA'!$K97,VLOOKUP('3 INPUT SAP DATA'!$I97,Data!$C$87:$D$96,2,FALSE))*3.6)/$D93)*(1-'3 INPUT SAP DATA'!$S97))</f>
        <v/>
      </c>
      <c r="AF93" s="171" t="str">
        <f t="shared" si="51"/>
        <v/>
      </c>
      <c r="AG93" s="171" t="str">
        <f t="shared" si="52"/>
        <v/>
      </c>
      <c r="AH93" s="171" t="str">
        <f t="shared" si="53"/>
        <v/>
      </c>
      <c r="AI93" s="171" t="str">
        <f t="shared" si="54"/>
        <v/>
      </c>
      <c r="AJ93" s="171" t="str">
        <f t="shared" si="55"/>
        <v/>
      </c>
      <c r="AK93" s="171" t="str">
        <f t="shared" si="56"/>
        <v/>
      </c>
      <c r="AL93" s="171" t="str">
        <f t="shared" si="57"/>
        <v/>
      </c>
      <c r="AM93" s="171" t="str">
        <f t="shared" si="58"/>
        <v/>
      </c>
      <c r="AN93" s="171" t="str">
        <f t="shared" si="59"/>
        <v/>
      </c>
      <c r="AO93" s="171" t="str">
        <f t="shared" si="60"/>
        <v/>
      </c>
      <c r="AP93" s="171" t="str">
        <f t="shared" si="61"/>
        <v/>
      </c>
      <c r="AQ93" s="171" t="str">
        <f t="shared" si="62"/>
        <v/>
      </c>
      <c r="AR93" s="24" t="str">
        <f t="shared" si="38"/>
        <v/>
      </c>
      <c r="AS93" s="24" t="str">
        <f t="shared" si="39"/>
        <v/>
      </c>
      <c r="AT93" s="24" t="str">
        <f t="shared" si="40"/>
        <v/>
      </c>
      <c r="AU93" s="24" t="str">
        <f t="shared" si="41"/>
        <v/>
      </c>
      <c r="AV93" s="24" t="str">
        <f t="shared" si="42"/>
        <v/>
      </c>
      <c r="AW93" s="24" t="str">
        <f t="shared" si="43"/>
        <v/>
      </c>
      <c r="AX93" s="24" t="str">
        <f t="shared" si="44"/>
        <v/>
      </c>
      <c r="AY93" s="24" t="str">
        <f t="shared" si="45"/>
        <v/>
      </c>
      <c r="AZ93" s="24" t="str">
        <f t="shared" si="46"/>
        <v/>
      </c>
      <c r="BA93" s="24" t="str">
        <f t="shared" si="47"/>
        <v/>
      </c>
      <c r="BB93" s="24" t="str">
        <f t="shared" si="48"/>
        <v/>
      </c>
      <c r="BC93" s="24" t="str">
        <f t="shared" si="49"/>
        <v/>
      </c>
    </row>
    <row r="94" spans="2:55" s="3" customFormat="1" ht="19.899999999999999" customHeight="1">
      <c r="B94" s="16" t="str">
        <f>IF('3 INPUT SAP DATA'!H98="","",'3 INPUT SAP DATA'!H98)</f>
        <v/>
      </c>
      <c r="C94" s="172" t="str">
        <f>IF($B94="","",'3 INPUT SAP DATA'!O98*('3 INPUT SAP DATA'!P98+'3 INPUT SAP DATA'!Q98))</f>
        <v/>
      </c>
      <c r="D94" s="172" t="str">
        <f>IF($B94="","",'3 INPUT SAP DATA'!K98*(1-Data!$B$156)*2.5)</f>
        <v/>
      </c>
      <c r="E94" s="24" t="str">
        <f>IF($B94="","",('3 INPUT SAP DATA'!L98-(('3 INPUT SAP DATA'!J98-1)*('3 INPUT SAP DATA'!K98/'3 INPUT SAP DATA'!J98)*Data!$B$157))*(1-Data!$B$156))</f>
        <v/>
      </c>
      <c r="F94" s="171" t="str">
        <f t="shared" si="50"/>
        <v/>
      </c>
      <c r="G94" s="171" t="str">
        <f>IF($B94="","",E94/D94*F94*HLOOKUP('3 INPUT SAP DATA'!M98,Data!$C$82:$E$83,2,FALSE)/(1+15/HLOOKUP('3 INPUT SAP DATA'!M98,Data!$C$82:$E$83,2,FALSE)*(0/F94)^2))</f>
        <v/>
      </c>
      <c r="H94" s="173" t="str">
        <f>IF($B94="", "", (INDEX(SAP10TableU2, MATCH('3 INPUT SAP DATA'!$C$6, Data!$C$51:$C$72, 0), MATCH(H$8, Data!$D$50:$O$50, 0)) / VLOOKUP('3 INPUT SAP DATA'!$C$6, Data!$C$50:$P$72, 13, FALSE)) * $G94)</f>
        <v/>
      </c>
      <c r="I94" s="173" t="str">
        <f>IF($B94="", "", (INDEX(SAP10TableU2, MATCH('3 INPUT SAP DATA'!$C$6, Data!$C$51:$C$72, 0), MATCH(I$8, Data!$D$50:$O$50, 0)) / VLOOKUP('3 INPUT SAP DATA'!$C$6, Data!$C$50:$P$72, 13, FALSE)) * $G94)</f>
        <v/>
      </c>
      <c r="J94" s="173" t="str">
        <f>IF($B94="", "", (INDEX(SAP10TableU2, MATCH('3 INPUT SAP DATA'!$C$6, Data!$C$51:$C$72, 0), MATCH(J$8, Data!$D$50:$O$50, 0)) / VLOOKUP('3 INPUT SAP DATA'!$C$6, Data!$C$50:$P$72, 13, FALSE)) * $G94)</f>
        <v/>
      </c>
      <c r="K94" s="173" t="str">
        <f>IF($B94="", "", (INDEX(SAP10TableU2, MATCH('3 INPUT SAP DATA'!$C$6, Data!$C$51:$C$72, 0), MATCH(K$8, Data!$D$50:$O$50, 0)) / VLOOKUP('3 INPUT SAP DATA'!$C$6, Data!$C$50:$P$72, 13, FALSE)) * $G94)</f>
        <v/>
      </c>
      <c r="L94" s="173" t="str">
        <f>IF($B94="", "", (INDEX(SAP10TableU2, MATCH('3 INPUT SAP DATA'!$C$6, Data!$C$51:$C$72, 0), MATCH(L$8, Data!$D$50:$O$50, 0)) / VLOOKUP('3 INPUT SAP DATA'!$C$6, Data!$C$50:$P$72, 13, FALSE)) * $G94)</f>
        <v/>
      </c>
      <c r="M94" s="173" t="str">
        <f>IF($B94="", "", (INDEX(SAP10TableU2, MATCH('3 INPUT SAP DATA'!$C$6, Data!$C$51:$C$72, 0), MATCH(M$8, Data!$D$50:$O$50, 0)) / VLOOKUP('3 INPUT SAP DATA'!$C$6, Data!$C$50:$P$72, 13, FALSE)) * $G94)</f>
        <v/>
      </c>
      <c r="N94" s="173" t="str">
        <f>IF($B94="", "", (INDEX(SAP10TableU2, MATCH('3 INPUT SAP DATA'!$C$6, Data!$C$51:$C$72, 0), MATCH(N$8, Data!$D$50:$O$50, 0)) / VLOOKUP('3 INPUT SAP DATA'!$C$6, Data!$C$50:$P$72, 13, FALSE)) * $G94)</f>
        <v/>
      </c>
      <c r="O94" s="173" t="str">
        <f>IF($B94="", "", (INDEX(SAP10TableU2, MATCH('3 INPUT SAP DATA'!$C$6, Data!$C$51:$C$72, 0), MATCH(O$8, Data!$D$50:$O$50, 0)) / VLOOKUP('3 INPUT SAP DATA'!$C$6, Data!$C$50:$P$72, 13, FALSE)) * $G94)</f>
        <v/>
      </c>
      <c r="P94" s="173" t="str">
        <f>IF($B94="", "", (INDEX(SAP10TableU2, MATCH('3 INPUT SAP DATA'!$C$6, Data!$C$51:$C$72, 0), MATCH(P$8, Data!$D$50:$O$50, 0)) / VLOOKUP('3 INPUT SAP DATA'!$C$6, Data!$C$50:$P$72, 13, FALSE)) * $G94)</f>
        <v/>
      </c>
      <c r="Q94" s="173" t="str">
        <f>IF($B94="", "", (INDEX(SAP10TableU2, MATCH('3 INPUT SAP DATA'!$C$6, Data!$C$51:$C$72, 0), MATCH(Q$8, Data!$D$50:$O$50, 0)) / VLOOKUP('3 INPUT SAP DATA'!$C$6, Data!$C$50:$P$72, 13, FALSE)) * $G94)</f>
        <v/>
      </c>
      <c r="R94" s="173" t="str">
        <f>IF($B94="", "", (INDEX(SAP10TableU2, MATCH('3 INPUT SAP DATA'!$C$6, Data!$C$51:$C$72, 0), MATCH(R$8, Data!$D$50:$O$50, 0)) / VLOOKUP('3 INPUT SAP DATA'!$C$6, Data!$C$50:$P$72, 13, FALSE)) * $G94)</f>
        <v/>
      </c>
      <c r="S94" s="173" t="str">
        <f>IF($B94="", "", (INDEX(SAP10TableU2, MATCH('3 INPUT SAP DATA'!$C$6, Data!$C$51:$C$72, 0), MATCH(S$8, Data!$D$50:$O$50, 0)) / VLOOKUP('3 INPUT SAP DATA'!$C$6, Data!$C$50:$P$72, 13, FALSE)) * $G94)</f>
        <v/>
      </c>
      <c r="T94" s="173" t="str">
        <f>IF($B94="","",((MAX(0.3*'3 INPUT SAP DATA'!$K98,VLOOKUP('3 INPUT SAP DATA'!$I98,Data!$C$87:$D$96,2,FALSE))*3.6)/$D94)*(1-'3 INPUT SAP DATA'!$S98))</f>
        <v/>
      </c>
      <c r="U94" s="173" t="str">
        <f>IF($B94="","",((MAX(0.3*'3 INPUT SAP DATA'!$K98,VLOOKUP('3 INPUT SAP DATA'!$I98,Data!$C$87:$D$96,2,FALSE))*3.6)/$D94)*(1-'3 INPUT SAP DATA'!$S98))</f>
        <v/>
      </c>
      <c r="V94" s="173" t="str">
        <f>IF($B94="","",((MAX(0.3*'3 INPUT SAP DATA'!$K98,VLOOKUP('3 INPUT SAP DATA'!$I98,Data!$C$87:$D$96,2,FALSE))*3.6)/$D94)*(1-'3 INPUT SAP DATA'!$S98))</f>
        <v/>
      </c>
      <c r="W94" s="173" t="str">
        <f>IF($B94="","",((MAX(0.3*'3 INPUT SAP DATA'!$K98,VLOOKUP('3 INPUT SAP DATA'!$I98,Data!$C$87:$D$96,2,FALSE))*3.6)/$D94)*(1-'3 INPUT SAP DATA'!$S98))</f>
        <v/>
      </c>
      <c r="X94" s="173" t="str">
        <f>IF($B94="","",((MAX(0.3*'3 INPUT SAP DATA'!$K98,VLOOKUP('3 INPUT SAP DATA'!$I98,Data!$C$87:$D$96,2,FALSE))*3.6)/$D94)*(1-'3 INPUT SAP DATA'!$S98))</f>
        <v/>
      </c>
      <c r="Y94" s="173" t="str">
        <f>IF($B94="","",((MAX(0.3*'3 INPUT SAP DATA'!$K98,VLOOKUP('3 INPUT SAP DATA'!$I98,Data!$C$87:$D$96,2,FALSE))*3.6)/$D94)*(1-'3 INPUT SAP DATA'!$S98))</f>
        <v/>
      </c>
      <c r="Z94" s="173" t="str">
        <f>IF($B94="","",((MAX(0.3*'3 INPUT SAP DATA'!$K98,VLOOKUP('3 INPUT SAP DATA'!$I98,Data!$C$87:$D$96,2,FALSE))*3.6)/$D94)*(1-'3 INPUT SAP DATA'!$S98))</f>
        <v/>
      </c>
      <c r="AA94" s="173" t="str">
        <f>IF($B94="","",((MAX(0.3*'3 INPUT SAP DATA'!$K98,VLOOKUP('3 INPUT SAP DATA'!$I98,Data!$C$87:$D$96,2,FALSE))*3.6)/$D94)*(1-'3 INPUT SAP DATA'!$S98))</f>
        <v/>
      </c>
      <c r="AB94" s="173" t="str">
        <f>IF($B94="","",((MAX(0.3*'3 INPUT SAP DATA'!$K98,VLOOKUP('3 INPUT SAP DATA'!$I98,Data!$C$87:$D$96,2,FALSE))*3.6)/$D94)*(1-'3 INPUT SAP DATA'!$S98))</f>
        <v/>
      </c>
      <c r="AC94" s="173" t="str">
        <f>IF($B94="","",((MAX(0.3*'3 INPUT SAP DATA'!$K98,VLOOKUP('3 INPUT SAP DATA'!$I98,Data!$C$87:$D$96,2,FALSE))*3.6)/$D94)*(1-'3 INPUT SAP DATA'!$S98))</f>
        <v/>
      </c>
      <c r="AD94" s="173" t="str">
        <f>IF($B94="","",((MAX(0.3*'3 INPUT SAP DATA'!$K98,VLOOKUP('3 INPUT SAP DATA'!$I98,Data!$C$87:$D$96,2,FALSE))*3.6)/$D94)*(1-'3 INPUT SAP DATA'!$S98))</f>
        <v/>
      </c>
      <c r="AE94" s="173" t="str">
        <f>IF($B94="","",((MAX(0.3*'3 INPUT SAP DATA'!$K98,VLOOKUP('3 INPUT SAP DATA'!$I98,Data!$C$87:$D$96,2,FALSE))*3.6)/$D94)*(1-'3 INPUT SAP DATA'!$S98))</f>
        <v/>
      </c>
      <c r="AF94" s="171" t="str">
        <f t="shared" si="51"/>
        <v/>
      </c>
      <c r="AG94" s="171" t="str">
        <f t="shared" si="52"/>
        <v/>
      </c>
      <c r="AH94" s="171" t="str">
        <f t="shared" si="53"/>
        <v/>
      </c>
      <c r="AI94" s="171" t="str">
        <f t="shared" si="54"/>
        <v/>
      </c>
      <c r="AJ94" s="171" t="str">
        <f t="shared" si="55"/>
        <v/>
      </c>
      <c r="AK94" s="171" t="str">
        <f t="shared" si="56"/>
        <v/>
      </c>
      <c r="AL94" s="171" t="str">
        <f t="shared" si="57"/>
        <v/>
      </c>
      <c r="AM94" s="171" t="str">
        <f t="shared" si="58"/>
        <v/>
      </c>
      <c r="AN94" s="171" t="str">
        <f t="shared" si="59"/>
        <v/>
      </c>
      <c r="AO94" s="171" t="str">
        <f t="shared" si="60"/>
        <v/>
      </c>
      <c r="AP94" s="171" t="str">
        <f t="shared" si="61"/>
        <v/>
      </c>
      <c r="AQ94" s="171" t="str">
        <f t="shared" si="62"/>
        <v/>
      </c>
      <c r="AR94" s="24" t="str">
        <f t="shared" si="38"/>
        <v/>
      </c>
      <c r="AS94" s="24" t="str">
        <f t="shared" si="39"/>
        <v/>
      </c>
      <c r="AT94" s="24" t="str">
        <f t="shared" si="40"/>
        <v/>
      </c>
      <c r="AU94" s="24" t="str">
        <f t="shared" si="41"/>
        <v/>
      </c>
      <c r="AV94" s="24" t="str">
        <f t="shared" si="42"/>
        <v/>
      </c>
      <c r="AW94" s="24" t="str">
        <f t="shared" si="43"/>
        <v/>
      </c>
      <c r="AX94" s="24" t="str">
        <f t="shared" si="44"/>
        <v/>
      </c>
      <c r="AY94" s="24" t="str">
        <f t="shared" si="45"/>
        <v/>
      </c>
      <c r="AZ94" s="24" t="str">
        <f t="shared" si="46"/>
        <v/>
      </c>
      <c r="BA94" s="24" t="str">
        <f t="shared" si="47"/>
        <v/>
      </c>
      <c r="BB94" s="24" t="str">
        <f t="shared" si="48"/>
        <v/>
      </c>
      <c r="BC94" s="24" t="str">
        <f t="shared" si="49"/>
        <v/>
      </c>
    </row>
    <row r="95" spans="2:55" s="3" customFormat="1" ht="19.899999999999999" customHeight="1">
      <c r="B95" s="16" t="str">
        <f>IF('3 INPUT SAP DATA'!H99="","",'3 INPUT SAP DATA'!H99)</f>
        <v/>
      </c>
      <c r="C95" s="172" t="str">
        <f>IF($B95="","",'3 INPUT SAP DATA'!O99*('3 INPUT SAP DATA'!P99+'3 INPUT SAP DATA'!Q99))</f>
        <v/>
      </c>
      <c r="D95" s="172" t="str">
        <f>IF($B95="","",'3 INPUT SAP DATA'!K99*(1-Data!$B$156)*2.5)</f>
        <v/>
      </c>
      <c r="E95" s="24" t="str">
        <f>IF($B95="","",('3 INPUT SAP DATA'!L99-(('3 INPUT SAP DATA'!J99-1)*('3 INPUT SAP DATA'!K99/'3 INPUT SAP DATA'!J99)*Data!$B$157))*(1-Data!$B$156))</f>
        <v/>
      </c>
      <c r="F95" s="171" t="str">
        <f t="shared" si="50"/>
        <v/>
      </c>
      <c r="G95" s="171" t="str">
        <f>IF($B95="","",E95/D95*F95*HLOOKUP('3 INPUT SAP DATA'!M99,Data!$C$82:$E$83,2,FALSE)/(1+15/HLOOKUP('3 INPUT SAP DATA'!M99,Data!$C$82:$E$83,2,FALSE)*(0/F95)^2))</f>
        <v/>
      </c>
      <c r="H95" s="173" t="str">
        <f>IF($B95="", "", (INDEX(SAP10TableU2, MATCH('3 INPUT SAP DATA'!$C$6, Data!$C$51:$C$72, 0), MATCH(H$8, Data!$D$50:$O$50, 0)) / VLOOKUP('3 INPUT SAP DATA'!$C$6, Data!$C$50:$P$72, 13, FALSE)) * $G95)</f>
        <v/>
      </c>
      <c r="I95" s="173" t="str">
        <f>IF($B95="", "", (INDEX(SAP10TableU2, MATCH('3 INPUT SAP DATA'!$C$6, Data!$C$51:$C$72, 0), MATCH(I$8, Data!$D$50:$O$50, 0)) / VLOOKUP('3 INPUT SAP DATA'!$C$6, Data!$C$50:$P$72, 13, FALSE)) * $G95)</f>
        <v/>
      </c>
      <c r="J95" s="173" t="str">
        <f>IF($B95="", "", (INDEX(SAP10TableU2, MATCH('3 INPUT SAP DATA'!$C$6, Data!$C$51:$C$72, 0), MATCH(J$8, Data!$D$50:$O$50, 0)) / VLOOKUP('3 INPUT SAP DATA'!$C$6, Data!$C$50:$P$72, 13, FALSE)) * $G95)</f>
        <v/>
      </c>
      <c r="K95" s="173" t="str">
        <f>IF($B95="", "", (INDEX(SAP10TableU2, MATCH('3 INPUT SAP DATA'!$C$6, Data!$C$51:$C$72, 0), MATCH(K$8, Data!$D$50:$O$50, 0)) / VLOOKUP('3 INPUT SAP DATA'!$C$6, Data!$C$50:$P$72, 13, FALSE)) * $G95)</f>
        <v/>
      </c>
      <c r="L95" s="173" t="str">
        <f>IF($B95="", "", (INDEX(SAP10TableU2, MATCH('3 INPUT SAP DATA'!$C$6, Data!$C$51:$C$72, 0), MATCH(L$8, Data!$D$50:$O$50, 0)) / VLOOKUP('3 INPUT SAP DATA'!$C$6, Data!$C$50:$P$72, 13, FALSE)) * $G95)</f>
        <v/>
      </c>
      <c r="M95" s="173" t="str">
        <f>IF($B95="", "", (INDEX(SAP10TableU2, MATCH('3 INPUT SAP DATA'!$C$6, Data!$C$51:$C$72, 0), MATCH(M$8, Data!$D$50:$O$50, 0)) / VLOOKUP('3 INPUT SAP DATA'!$C$6, Data!$C$50:$P$72, 13, FALSE)) * $G95)</f>
        <v/>
      </c>
      <c r="N95" s="173" t="str">
        <f>IF($B95="", "", (INDEX(SAP10TableU2, MATCH('3 INPUT SAP DATA'!$C$6, Data!$C$51:$C$72, 0), MATCH(N$8, Data!$D$50:$O$50, 0)) / VLOOKUP('3 INPUT SAP DATA'!$C$6, Data!$C$50:$P$72, 13, FALSE)) * $G95)</f>
        <v/>
      </c>
      <c r="O95" s="173" t="str">
        <f>IF($B95="", "", (INDEX(SAP10TableU2, MATCH('3 INPUT SAP DATA'!$C$6, Data!$C$51:$C$72, 0), MATCH(O$8, Data!$D$50:$O$50, 0)) / VLOOKUP('3 INPUT SAP DATA'!$C$6, Data!$C$50:$P$72, 13, FALSE)) * $G95)</f>
        <v/>
      </c>
      <c r="P95" s="173" t="str">
        <f>IF($B95="", "", (INDEX(SAP10TableU2, MATCH('3 INPUT SAP DATA'!$C$6, Data!$C$51:$C$72, 0), MATCH(P$8, Data!$D$50:$O$50, 0)) / VLOOKUP('3 INPUT SAP DATA'!$C$6, Data!$C$50:$P$72, 13, FALSE)) * $G95)</f>
        <v/>
      </c>
      <c r="Q95" s="173" t="str">
        <f>IF($B95="", "", (INDEX(SAP10TableU2, MATCH('3 INPUT SAP DATA'!$C$6, Data!$C$51:$C$72, 0), MATCH(Q$8, Data!$D$50:$O$50, 0)) / VLOOKUP('3 INPUT SAP DATA'!$C$6, Data!$C$50:$P$72, 13, FALSE)) * $G95)</f>
        <v/>
      </c>
      <c r="R95" s="173" t="str">
        <f>IF($B95="", "", (INDEX(SAP10TableU2, MATCH('3 INPUT SAP DATA'!$C$6, Data!$C$51:$C$72, 0), MATCH(R$8, Data!$D$50:$O$50, 0)) / VLOOKUP('3 INPUT SAP DATA'!$C$6, Data!$C$50:$P$72, 13, FALSE)) * $G95)</f>
        <v/>
      </c>
      <c r="S95" s="173" t="str">
        <f>IF($B95="", "", (INDEX(SAP10TableU2, MATCH('3 INPUT SAP DATA'!$C$6, Data!$C$51:$C$72, 0), MATCH(S$8, Data!$D$50:$O$50, 0)) / VLOOKUP('3 INPUT SAP DATA'!$C$6, Data!$C$50:$P$72, 13, FALSE)) * $G95)</f>
        <v/>
      </c>
      <c r="T95" s="173" t="str">
        <f>IF($B95="","",((MAX(0.3*'3 INPUT SAP DATA'!$K99,VLOOKUP('3 INPUT SAP DATA'!$I99,Data!$C$87:$D$96,2,FALSE))*3.6)/$D95)*(1-'3 INPUT SAP DATA'!$S99))</f>
        <v/>
      </c>
      <c r="U95" s="173" t="str">
        <f>IF($B95="","",((MAX(0.3*'3 INPUT SAP DATA'!$K99,VLOOKUP('3 INPUT SAP DATA'!$I99,Data!$C$87:$D$96,2,FALSE))*3.6)/$D95)*(1-'3 INPUT SAP DATA'!$S99))</f>
        <v/>
      </c>
      <c r="V95" s="173" t="str">
        <f>IF($B95="","",((MAX(0.3*'3 INPUT SAP DATA'!$K99,VLOOKUP('3 INPUT SAP DATA'!$I99,Data!$C$87:$D$96,2,FALSE))*3.6)/$D95)*(1-'3 INPUT SAP DATA'!$S99))</f>
        <v/>
      </c>
      <c r="W95" s="173" t="str">
        <f>IF($B95="","",((MAX(0.3*'3 INPUT SAP DATA'!$K99,VLOOKUP('3 INPUT SAP DATA'!$I99,Data!$C$87:$D$96,2,FALSE))*3.6)/$D95)*(1-'3 INPUT SAP DATA'!$S99))</f>
        <v/>
      </c>
      <c r="X95" s="173" t="str">
        <f>IF($B95="","",((MAX(0.3*'3 INPUT SAP DATA'!$K99,VLOOKUP('3 INPUT SAP DATA'!$I99,Data!$C$87:$D$96,2,FALSE))*3.6)/$D95)*(1-'3 INPUT SAP DATA'!$S99))</f>
        <v/>
      </c>
      <c r="Y95" s="173" t="str">
        <f>IF($B95="","",((MAX(0.3*'3 INPUT SAP DATA'!$K99,VLOOKUP('3 INPUT SAP DATA'!$I99,Data!$C$87:$D$96,2,FALSE))*3.6)/$D95)*(1-'3 INPUT SAP DATA'!$S99))</f>
        <v/>
      </c>
      <c r="Z95" s="173" t="str">
        <f>IF($B95="","",((MAX(0.3*'3 INPUT SAP DATA'!$K99,VLOOKUP('3 INPUT SAP DATA'!$I99,Data!$C$87:$D$96,2,FALSE))*3.6)/$D95)*(1-'3 INPUT SAP DATA'!$S99))</f>
        <v/>
      </c>
      <c r="AA95" s="173" t="str">
        <f>IF($B95="","",((MAX(0.3*'3 INPUT SAP DATA'!$K99,VLOOKUP('3 INPUT SAP DATA'!$I99,Data!$C$87:$D$96,2,FALSE))*3.6)/$D95)*(1-'3 INPUT SAP DATA'!$S99))</f>
        <v/>
      </c>
      <c r="AB95" s="173" t="str">
        <f>IF($B95="","",((MAX(0.3*'3 INPUT SAP DATA'!$K99,VLOOKUP('3 INPUT SAP DATA'!$I99,Data!$C$87:$D$96,2,FALSE))*3.6)/$D95)*(1-'3 INPUT SAP DATA'!$S99))</f>
        <v/>
      </c>
      <c r="AC95" s="173" t="str">
        <f>IF($B95="","",((MAX(0.3*'3 INPUT SAP DATA'!$K99,VLOOKUP('3 INPUT SAP DATA'!$I99,Data!$C$87:$D$96,2,FALSE))*3.6)/$D95)*(1-'3 INPUT SAP DATA'!$S99))</f>
        <v/>
      </c>
      <c r="AD95" s="173" t="str">
        <f>IF($B95="","",((MAX(0.3*'3 INPUT SAP DATA'!$K99,VLOOKUP('3 INPUT SAP DATA'!$I99,Data!$C$87:$D$96,2,FALSE))*3.6)/$D95)*(1-'3 INPUT SAP DATA'!$S99))</f>
        <v/>
      </c>
      <c r="AE95" s="173" t="str">
        <f>IF($B95="","",((MAX(0.3*'3 INPUT SAP DATA'!$K99,VLOOKUP('3 INPUT SAP DATA'!$I99,Data!$C$87:$D$96,2,FALSE))*3.6)/$D95)*(1-'3 INPUT SAP DATA'!$S99))</f>
        <v/>
      </c>
      <c r="AF95" s="171" t="str">
        <f t="shared" si="51"/>
        <v/>
      </c>
      <c r="AG95" s="171" t="str">
        <f t="shared" si="52"/>
        <v/>
      </c>
      <c r="AH95" s="171" t="str">
        <f t="shared" si="53"/>
        <v/>
      </c>
      <c r="AI95" s="171" t="str">
        <f t="shared" si="54"/>
        <v/>
      </c>
      <c r="AJ95" s="171" t="str">
        <f t="shared" si="55"/>
        <v/>
      </c>
      <c r="AK95" s="171" t="str">
        <f t="shared" si="56"/>
        <v/>
      </c>
      <c r="AL95" s="171" t="str">
        <f t="shared" si="57"/>
        <v/>
      </c>
      <c r="AM95" s="171" t="str">
        <f t="shared" si="58"/>
        <v/>
      </c>
      <c r="AN95" s="171" t="str">
        <f t="shared" si="59"/>
        <v/>
      </c>
      <c r="AO95" s="171" t="str">
        <f t="shared" si="60"/>
        <v/>
      </c>
      <c r="AP95" s="171" t="str">
        <f t="shared" si="61"/>
        <v/>
      </c>
      <c r="AQ95" s="171" t="str">
        <f t="shared" si="62"/>
        <v/>
      </c>
      <c r="AR95" s="24" t="str">
        <f t="shared" si="38"/>
        <v/>
      </c>
      <c r="AS95" s="24" t="str">
        <f t="shared" si="39"/>
        <v/>
      </c>
      <c r="AT95" s="24" t="str">
        <f t="shared" si="40"/>
        <v/>
      </c>
      <c r="AU95" s="24" t="str">
        <f t="shared" si="41"/>
        <v/>
      </c>
      <c r="AV95" s="24" t="str">
        <f t="shared" si="42"/>
        <v/>
      </c>
      <c r="AW95" s="24" t="str">
        <f t="shared" si="43"/>
        <v/>
      </c>
      <c r="AX95" s="24" t="str">
        <f t="shared" si="44"/>
        <v/>
      </c>
      <c r="AY95" s="24" t="str">
        <f t="shared" si="45"/>
        <v/>
      </c>
      <c r="AZ95" s="24" t="str">
        <f t="shared" si="46"/>
        <v/>
      </c>
      <c r="BA95" s="24" t="str">
        <f t="shared" si="47"/>
        <v/>
      </c>
      <c r="BB95" s="24" t="str">
        <f t="shared" si="48"/>
        <v/>
      </c>
      <c r="BC95" s="24" t="str">
        <f t="shared" si="49"/>
        <v/>
      </c>
    </row>
    <row r="96" spans="2:55" s="3" customFormat="1" ht="19.899999999999999" customHeight="1">
      <c r="B96" s="16" t="str">
        <f>IF('3 INPUT SAP DATA'!H100="","",'3 INPUT SAP DATA'!H100)</f>
        <v/>
      </c>
      <c r="C96" s="172" t="str">
        <f>IF($B96="","",'3 INPUT SAP DATA'!O100*('3 INPUT SAP DATA'!P100+'3 INPUT SAP DATA'!Q100))</f>
        <v/>
      </c>
      <c r="D96" s="172" t="str">
        <f>IF($B96="","",'3 INPUT SAP DATA'!K100*(1-Data!$B$156)*2.5)</f>
        <v/>
      </c>
      <c r="E96" s="24" t="str">
        <f>IF($B96="","",('3 INPUT SAP DATA'!L100-(('3 INPUT SAP DATA'!J100-1)*('3 INPUT SAP DATA'!K100/'3 INPUT SAP DATA'!J100)*Data!$B$157))*(1-Data!$B$156))</f>
        <v/>
      </c>
      <c r="F96" s="171" t="str">
        <f t="shared" si="50"/>
        <v/>
      </c>
      <c r="G96" s="171" t="str">
        <f>IF($B96="","",E96/D96*F96*HLOOKUP('3 INPUT SAP DATA'!M100,Data!$C$82:$E$83,2,FALSE)/(1+15/HLOOKUP('3 INPUT SAP DATA'!M100,Data!$C$82:$E$83,2,FALSE)*(0/F96)^2))</f>
        <v/>
      </c>
      <c r="H96" s="173" t="str">
        <f>IF($B96="", "", (INDEX(SAP10TableU2, MATCH('3 INPUT SAP DATA'!$C$6, Data!$C$51:$C$72, 0), MATCH(H$8, Data!$D$50:$O$50, 0)) / VLOOKUP('3 INPUT SAP DATA'!$C$6, Data!$C$50:$P$72, 13, FALSE)) * $G96)</f>
        <v/>
      </c>
      <c r="I96" s="173" t="str">
        <f>IF($B96="", "", (INDEX(SAP10TableU2, MATCH('3 INPUT SAP DATA'!$C$6, Data!$C$51:$C$72, 0), MATCH(I$8, Data!$D$50:$O$50, 0)) / VLOOKUP('3 INPUT SAP DATA'!$C$6, Data!$C$50:$P$72, 13, FALSE)) * $G96)</f>
        <v/>
      </c>
      <c r="J96" s="173" t="str">
        <f>IF($B96="", "", (INDEX(SAP10TableU2, MATCH('3 INPUT SAP DATA'!$C$6, Data!$C$51:$C$72, 0), MATCH(J$8, Data!$D$50:$O$50, 0)) / VLOOKUP('3 INPUT SAP DATA'!$C$6, Data!$C$50:$P$72, 13, FALSE)) * $G96)</f>
        <v/>
      </c>
      <c r="K96" s="173" t="str">
        <f>IF($B96="", "", (INDEX(SAP10TableU2, MATCH('3 INPUT SAP DATA'!$C$6, Data!$C$51:$C$72, 0), MATCH(K$8, Data!$D$50:$O$50, 0)) / VLOOKUP('3 INPUT SAP DATA'!$C$6, Data!$C$50:$P$72, 13, FALSE)) * $G96)</f>
        <v/>
      </c>
      <c r="L96" s="173" t="str">
        <f>IF($B96="", "", (INDEX(SAP10TableU2, MATCH('3 INPUT SAP DATA'!$C$6, Data!$C$51:$C$72, 0), MATCH(L$8, Data!$D$50:$O$50, 0)) / VLOOKUP('3 INPUT SAP DATA'!$C$6, Data!$C$50:$P$72, 13, FALSE)) * $G96)</f>
        <v/>
      </c>
      <c r="M96" s="173" t="str">
        <f>IF($B96="", "", (INDEX(SAP10TableU2, MATCH('3 INPUT SAP DATA'!$C$6, Data!$C$51:$C$72, 0), MATCH(M$8, Data!$D$50:$O$50, 0)) / VLOOKUP('3 INPUT SAP DATA'!$C$6, Data!$C$50:$P$72, 13, FALSE)) * $G96)</f>
        <v/>
      </c>
      <c r="N96" s="173" t="str">
        <f>IF($B96="", "", (INDEX(SAP10TableU2, MATCH('3 INPUT SAP DATA'!$C$6, Data!$C$51:$C$72, 0), MATCH(N$8, Data!$D$50:$O$50, 0)) / VLOOKUP('3 INPUT SAP DATA'!$C$6, Data!$C$50:$P$72, 13, FALSE)) * $G96)</f>
        <v/>
      </c>
      <c r="O96" s="173" t="str">
        <f>IF($B96="", "", (INDEX(SAP10TableU2, MATCH('3 INPUT SAP DATA'!$C$6, Data!$C$51:$C$72, 0), MATCH(O$8, Data!$D$50:$O$50, 0)) / VLOOKUP('3 INPUT SAP DATA'!$C$6, Data!$C$50:$P$72, 13, FALSE)) * $G96)</f>
        <v/>
      </c>
      <c r="P96" s="173" t="str">
        <f>IF($B96="", "", (INDEX(SAP10TableU2, MATCH('3 INPUT SAP DATA'!$C$6, Data!$C$51:$C$72, 0), MATCH(P$8, Data!$D$50:$O$50, 0)) / VLOOKUP('3 INPUT SAP DATA'!$C$6, Data!$C$50:$P$72, 13, FALSE)) * $G96)</f>
        <v/>
      </c>
      <c r="Q96" s="173" t="str">
        <f>IF($B96="", "", (INDEX(SAP10TableU2, MATCH('3 INPUT SAP DATA'!$C$6, Data!$C$51:$C$72, 0), MATCH(Q$8, Data!$D$50:$O$50, 0)) / VLOOKUP('3 INPUT SAP DATA'!$C$6, Data!$C$50:$P$72, 13, FALSE)) * $G96)</f>
        <v/>
      </c>
      <c r="R96" s="173" t="str">
        <f>IF($B96="", "", (INDEX(SAP10TableU2, MATCH('3 INPUT SAP DATA'!$C$6, Data!$C$51:$C$72, 0), MATCH(R$8, Data!$D$50:$O$50, 0)) / VLOOKUP('3 INPUT SAP DATA'!$C$6, Data!$C$50:$P$72, 13, FALSE)) * $G96)</f>
        <v/>
      </c>
      <c r="S96" s="173" t="str">
        <f>IF($B96="", "", (INDEX(SAP10TableU2, MATCH('3 INPUT SAP DATA'!$C$6, Data!$C$51:$C$72, 0), MATCH(S$8, Data!$D$50:$O$50, 0)) / VLOOKUP('3 INPUT SAP DATA'!$C$6, Data!$C$50:$P$72, 13, FALSE)) * $G96)</f>
        <v/>
      </c>
      <c r="T96" s="173" t="str">
        <f>IF($B96="","",((MAX(0.3*'3 INPUT SAP DATA'!$K100,VLOOKUP('3 INPUT SAP DATA'!$I100,Data!$C$87:$D$96,2,FALSE))*3.6)/$D96)*(1-'3 INPUT SAP DATA'!$S100))</f>
        <v/>
      </c>
      <c r="U96" s="173" t="str">
        <f>IF($B96="","",((MAX(0.3*'3 INPUT SAP DATA'!$K100,VLOOKUP('3 INPUT SAP DATA'!$I100,Data!$C$87:$D$96,2,FALSE))*3.6)/$D96)*(1-'3 INPUT SAP DATA'!$S100))</f>
        <v/>
      </c>
      <c r="V96" s="173" t="str">
        <f>IF($B96="","",((MAX(0.3*'3 INPUT SAP DATA'!$K100,VLOOKUP('3 INPUT SAP DATA'!$I100,Data!$C$87:$D$96,2,FALSE))*3.6)/$D96)*(1-'3 INPUT SAP DATA'!$S100))</f>
        <v/>
      </c>
      <c r="W96" s="173" t="str">
        <f>IF($B96="","",((MAX(0.3*'3 INPUT SAP DATA'!$K100,VLOOKUP('3 INPUT SAP DATA'!$I100,Data!$C$87:$D$96,2,FALSE))*3.6)/$D96)*(1-'3 INPUT SAP DATA'!$S100))</f>
        <v/>
      </c>
      <c r="X96" s="173" t="str">
        <f>IF($B96="","",((MAX(0.3*'3 INPUT SAP DATA'!$K100,VLOOKUP('3 INPUT SAP DATA'!$I100,Data!$C$87:$D$96,2,FALSE))*3.6)/$D96)*(1-'3 INPUT SAP DATA'!$S100))</f>
        <v/>
      </c>
      <c r="Y96" s="173" t="str">
        <f>IF($B96="","",((MAX(0.3*'3 INPUT SAP DATA'!$K100,VLOOKUP('3 INPUT SAP DATA'!$I100,Data!$C$87:$D$96,2,FALSE))*3.6)/$D96)*(1-'3 INPUT SAP DATA'!$S100))</f>
        <v/>
      </c>
      <c r="Z96" s="173" t="str">
        <f>IF($B96="","",((MAX(0.3*'3 INPUT SAP DATA'!$K100,VLOOKUP('3 INPUT SAP DATA'!$I100,Data!$C$87:$D$96,2,FALSE))*3.6)/$D96)*(1-'3 INPUT SAP DATA'!$S100))</f>
        <v/>
      </c>
      <c r="AA96" s="173" t="str">
        <f>IF($B96="","",((MAX(0.3*'3 INPUT SAP DATA'!$K100,VLOOKUP('3 INPUT SAP DATA'!$I100,Data!$C$87:$D$96,2,FALSE))*3.6)/$D96)*(1-'3 INPUT SAP DATA'!$S100))</f>
        <v/>
      </c>
      <c r="AB96" s="173" t="str">
        <f>IF($B96="","",((MAX(0.3*'3 INPUT SAP DATA'!$K100,VLOOKUP('3 INPUT SAP DATA'!$I100,Data!$C$87:$D$96,2,FALSE))*3.6)/$D96)*(1-'3 INPUT SAP DATA'!$S100))</f>
        <v/>
      </c>
      <c r="AC96" s="173" t="str">
        <f>IF($B96="","",((MAX(0.3*'3 INPUT SAP DATA'!$K100,VLOOKUP('3 INPUT SAP DATA'!$I100,Data!$C$87:$D$96,2,FALSE))*3.6)/$D96)*(1-'3 INPUT SAP DATA'!$S100))</f>
        <v/>
      </c>
      <c r="AD96" s="173" t="str">
        <f>IF($B96="","",((MAX(0.3*'3 INPUT SAP DATA'!$K100,VLOOKUP('3 INPUT SAP DATA'!$I100,Data!$C$87:$D$96,2,FALSE))*3.6)/$D96)*(1-'3 INPUT SAP DATA'!$S100))</f>
        <v/>
      </c>
      <c r="AE96" s="173" t="str">
        <f>IF($B96="","",((MAX(0.3*'3 INPUT SAP DATA'!$K100,VLOOKUP('3 INPUT SAP DATA'!$I100,Data!$C$87:$D$96,2,FALSE))*3.6)/$D96)*(1-'3 INPUT SAP DATA'!$S100))</f>
        <v/>
      </c>
      <c r="AF96" s="171" t="str">
        <f t="shared" si="51"/>
        <v/>
      </c>
      <c r="AG96" s="171" t="str">
        <f t="shared" si="52"/>
        <v/>
      </c>
      <c r="AH96" s="171" t="str">
        <f t="shared" si="53"/>
        <v/>
      </c>
      <c r="AI96" s="171" t="str">
        <f t="shared" si="54"/>
        <v/>
      </c>
      <c r="AJ96" s="171" t="str">
        <f t="shared" si="55"/>
        <v/>
      </c>
      <c r="AK96" s="171" t="str">
        <f t="shared" si="56"/>
        <v/>
      </c>
      <c r="AL96" s="171" t="str">
        <f t="shared" si="57"/>
        <v/>
      </c>
      <c r="AM96" s="171" t="str">
        <f t="shared" si="58"/>
        <v/>
      </c>
      <c r="AN96" s="171" t="str">
        <f t="shared" si="59"/>
        <v/>
      </c>
      <c r="AO96" s="171" t="str">
        <f t="shared" si="60"/>
        <v/>
      </c>
      <c r="AP96" s="171" t="str">
        <f t="shared" si="61"/>
        <v/>
      </c>
      <c r="AQ96" s="171" t="str">
        <f t="shared" si="62"/>
        <v/>
      </c>
      <c r="AR96" s="24" t="str">
        <f t="shared" si="38"/>
        <v/>
      </c>
      <c r="AS96" s="24" t="str">
        <f t="shared" si="39"/>
        <v/>
      </c>
      <c r="AT96" s="24" t="str">
        <f t="shared" si="40"/>
        <v/>
      </c>
      <c r="AU96" s="24" t="str">
        <f t="shared" si="41"/>
        <v/>
      </c>
      <c r="AV96" s="24" t="str">
        <f t="shared" si="42"/>
        <v/>
      </c>
      <c r="AW96" s="24" t="str">
        <f t="shared" si="43"/>
        <v/>
      </c>
      <c r="AX96" s="24" t="str">
        <f t="shared" si="44"/>
        <v/>
      </c>
      <c r="AY96" s="24" t="str">
        <f t="shared" si="45"/>
        <v/>
      </c>
      <c r="AZ96" s="24" t="str">
        <f t="shared" si="46"/>
        <v/>
      </c>
      <c r="BA96" s="24" t="str">
        <f t="shared" si="47"/>
        <v/>
      </c>
      <c r="BB96" s="24" t="str">
        <f t="shared" si="48"/>
        <v/>
      </c>
      <c r="BC96" s="24" t="str">
        <f t="shared" si="49"/>
        <v/>
      </c>
    </row>
    <row r="97" spans="2:55" s="3" customFormat="1" ht="19.899999999999999" customHeight="1">
      <c r="B97" s="16" t="str">
        <f>IF('3 INPUT SAP DATA'!H101="","",'3 INPUT SAP DATA'!H101)</f>
        <v/>
      </c>
      <c r="C97" s="172" t="str">
        <f>IF($B97="","",'3 INPUT SAP DATA'!O101*('3 INPUT SAP DATA'!P101+'3 INPUT SAP DATA'!Q101))</f>
        <v/>
      </c>
      <c r="D97" s="172" t="str">
        <f>IF($B97="","",'3 INPUT SAP DATA'!K101*(1-Data!$B$156)*2.5)</f>
        <v/>
      </c>
      <c r="E97" s="24" t="str">
        <f>IF($B97="","",('3 INPUT SAP DATA'!L101-(('3 INPUT SAP DATA'!J101-1)*('3 INPUT SAP DATA'!K101/'3 INPUT SAP DATA'!J101)*Data!$B$157))*(1-Data!$B$156))</f>
        <v/>
      </c>
      <c r="F97" s="171" t="str">
        <f t="shared" si="50"/>
        <v/>
      </c>
      <c r="G97" s="171" t="str">
        <f>IF($B97="","",E97/D97*F97*HLOOKUP('3 INPUT SAP DATA'!M101,Data!$C$82:$E$83,2,FALSE)/(1+15/HLOOKUP('3 INPUT SAP DATA'!M101,Data!$C$82:$E$83,2,FALSE)*(0/F97)^2))</f>
        <v/>
      </c>
      <c r="H97" s="173" t="str">
        <f>IF($B97="", "", (INDEX(SAP10TableU2, MATCH('3 INPUT SAP DATA'!$C$6, Data!$C$51:$C$72, 0), MATCH(H$8, Data!$D$50:$O$50, 0)) / VLOOKUP('3 INPUT SAP DATA'!$C$6, Data!$C$50:$P$72, 13, FALSE)) * $G97)</f>
        <v/>
      </c>
      <c r="I97" s="173" t="str">
        <f>IF($B97="", "", (INDEX(SAP10TableU2, MATCH('3 INPUT SAP DATA'!$C$6, Data!$C$51:$C$72, 0), MATCH(I$8, Data!$D$50:$O$50, 0)) / VLOOKUP('3 INPUT SAP DATA'!$C$6, Data!$C$50:$P$72, 13, FALSE)) * $G97)</f>
        <v/>
      </c>
      <c r="J97" s="173" t="str">
        <f>IF($B97="", "", (INDEX(SAP10TableU2, MATCH('3 INPUT SAP DATA'!$C$6, Data!$C$51:$C$72, 0), MATCH(J$8, Data!$D$50:$O$50, 0)) / VLOOKUP('3 INPUT SAP DATA'!$C$6, Data!$C$50:$P$72, 13, FALSE)) * $G97)</f>
        <v/>
      </c>
      <c r="K97" s="173" t="str">
        <f>IF($B97="", "", (INDEX(SAP10TableU2, MATCH('3 INPUT SAP DATA'!$C$6, Data!$C$51:$C$72, 0), MATCH(K$8, Data!$D$50:$O$50, 0)) / VLOOKUP('3 INPUT SAP DATA'!$C$6, Data!$C$50:$P$72, 13, FALSE)) * $G97)</f>
        <v/>
      </c>
      <c r="L97" s="173" t="str">
        <f>IF($B97="", "", (INDEX(SAP10TableU2, MATCH('3 INPUT SAP DATA'!$C$6, Data!$C$51:$C$72, 0), MATCH(L$8, Data!$D$50:$O$50, 0)) / VLOOKUP('3 INPUT SAP DATA'!$C$6, Data!$C$50:$P$72, 13, FALSE)) * $G97)</f>
        <v/>
      </c>
      <c r="M97" s="173" t="str">
        <f>IF($B97="", "", (INDEX(SAP10TableU2, MATCH('3 INPUT SAP DATA'!$C$6, Data!$C$51:$C$72, 0), MATCH(M$8, Data!$D$50:$O$50, 0)) / VLOOKUP('3 INPUT SAP DATA'!$C$6, Data!$C$50:$P$72, 13, FALSE)) * $G97)</f>
        <v/>
      </c>
      <c r="N97" s="173" t="str">
        <f>IF($B97="", "", (INDEX(SAP10TableU2, MATCH('3 INPUT SAP DATA'!$C$6, Data!$C$51:$C$72, 0), MATCH(N$8, Data!$D$50:$O$50, 0)) / VLOOKUP('3 INPUT SAP DATA'!$C$6, Data!$C$50:$P$72, 13, FALSE)) * $G97)</f>
        <v/>
      </c>
      <c r="O97" s="173" t="str">
        <f>IF($B97="", "", (INDEX(SAP10TableU2, MATCH('3 INPUT SAP DATA'!$C$6, Data!$C$51:$C$72, 0), MATCH(O$8, Data!$D$50:$O$50, 0)) / VLOOKUP('3 INPUT SAP DATA'!$C$6, Data!$C$50:$P$72, 13, FALSE)) * $G97)</f>
        <v/>
      </c>
      <c r="P97" s="173" t="str">
        <f>IF($B97="", "", (INDEX(SAP10TableU2, MATCH('3 INPUT SAP DATA'!$C$6, Data!$C$51:$C$72, 0), MATCH(P$8, Data!$D$50:$O$50, 0)) / VLOOKUP('3 INPUT SAP DATA'!$C$6, Data!$C$50:$P$72, 13, FALSE)) * $G97)</f>
        <v/>
      </c>
      <c r="Q97" s="173" t="str">
        <f>IF($B97="", "", (INDEX(SAP10TableU2, MATCH('3 INPUT SAP DATA'!$C$6, Data!$C$51:$C$72, 0), MATCH(Q$8, Data!$D$50:$O$50, 0)) / VLOOKUP('3 INPUT SAP DATA'!$C$6, Data!$C$50:$P$72, 13, FALSE)) * $G97)</f>
        <v/>
      </c>
      <c r="R97" s="173" t="str">
        <f>IF($B97="", "", (INDEX(SAP10TableU2, MATCH('3 INPUT SAP DATA'!$C$6, Data!$C$51:$C$72, 0), MATCH(R$8, Data!$D$50:$O$50, 0)) / VLOOKUP('3 INPUT SAP DATA'!$C$6, Data!$C$50:$P$72, 13, FALSE)) * $G97)</f>
        <v/>
      </c>
      <c r="S97" s="173" t="str">
        <f>IF($B97="", "", (INDEX(SAP10TableU2, MATCH('3 INPUT SAP DATA'!$C$6, Data!$C$51:$C$72, 0), MATCH(S$8, Data!$D$50:$O$50, 0)) / VLOOKUP('3 INPUT SAP DATA'!$C$6, Data!$C$50:$P$72, 13, FALSE)) * $G97)</f>
        <v/>
      </c>
      <c r="T97" s="173" t="str">
        <f>IF($B97="","",((MAX(0.3*'3 INPUT SAP DATA'!$K101,VLOOKUP('3 INPUT SAP DATA'!$I101,Data!$C$87:$D$96,2,FALSE))*3.6)/$D97)*(1-'3 INPUT SAP DATA'!$S101))</f>
        <v/>
      </c>
      <c r="U97" s="173" t="str">
        <f>IF($B97="","",((MAX(0.3*'3 INPUT SAP DATA'!$K101,VLOOKUP('3 INPUT SAP DATA'!$I101,Data!$C$87:$D$96,2,FALSE))*3.6)/$D97)*(1-'3 INPUT SAP DATA'!$S101))</f>
        <v/>
      </c>
      <c r="V97" s="173" t="str">
        <f>IF($B97="","",((MAX(0.3*'3 INPUT SAP DATA'!$K101,VLOOKUP('3 INPUT SAP DATA'!$I101,Data!$C$87:$D$96,2,FALSE))*3.6)/$D97)*(1-'3 INPUT SAP DATA'!$S101))</f>
        <v/>
      </c>
      <c r="W97" s="173" t="str">
        <f>IF($B97="","",((MAX(0.3*'3 INPUT SAP DATA'!$K101,VLOOKUP('3 INPUT SAP DATA'!$I101,Data!$C$87:$D$96,2,FALSE))*3.6)/$D97)*(1-'3 INPUT SAP DATA'!$S101))</f>
        <v/>
      </c>
      <c r="X97" s="173" t="str">
        <f>IF($B97="","",((MAX(0.3*'3 INPUT SAP DATA'!$K101,VLOOKUP('3 INPUT SAP DATA'!$I101,Data!$C$87:$D$96,2,FALSE))*3.6)/$D97)*(1-'3 INPUT SAP DATA'!$S101))</f>
        <v/>
      </c>
      <c r="Y97" s="173" t="str">
        <f>IF($B97="","",((MAX(0.3*'3 INPUT SAP DATA'!$K101,VLOOKUP('3 INPUT SAP DATA'!$I101,Data!$C$87:$D$96,2,FALSE))*3.6)/$D97)*(1-'3 INPUT SAP DATA'!$S101))</f>
        <v/>
      </c>
      <c r="Z97" s="173" t="str">
        <f>IF($B97="","",((MAX(0.3*'3 INPUT SAP DATA'!$K101,VLOOKUP('3 INPUT SAP DATA'!$I101,Data!$C$87:$D$96,2,FALSE))*3.6)/$D97)*(1-'3 INPUT SAP DATA'!$S101))</f>
        <v/>
      </c>
      <c r="AA97" s="173" t="str">
        <f>IF($B97="","",((MAX(0.3*'3 INPUT SAP DATA'!$K101,VLOOKUP('3 INPUT SAP DATA'!$I101,Data!$C$87:$D$96,2,FALSE))*3.6)/$D97)*(1-'3 INPUT SAP DATA'!$S101))</f>
        <v/>
      </c>
      <c r="AB97" s="173" t="str">
        <f>IF($B97="","",((MAX(0.3*'3 INPUT SAP DATA'!$K101,VLOOKUP('3 INPUT SAP DATA'!$I101,Data!$C$87:$D$96,2,FALSE))*3.6)/$D97)*(1-'3 INPUT SAP DATA'!$S101))</f>
        <v/>
      </c>
      <c r="AC97" s="173" t="str">
        <f>IF($B97="","",((MAX(0.3*'3 INPUT SAP DATA'!$K101,VLOOKUP('3 INPUT SAP DATA'!$I101,Data!$C$87:$D$96,2,FALSE))*3.6)/$D97)*(1-'3 INPUT SAP DATA'!$S101))</f>
        <v/>
      </c>
      <c r="AD97" s="173" t="str">
        <f>IF($B97="","",((MAX(0.3*'3 INPUT SAP DATA'!$K101,VLOOKUP('3 INPUT SAP DATA'!$I101,Data!$C$87:$D$96,2,FALSE))*3.6)/$D97)*(1-'3 INPUT SAP DATA'!$S101))</f>
        <v/>
      </c>
      <c r="AE97" s="173" t="str">
        <f>IF($B97="","",((MAX(0.3*'3 INPUT SAP DATA'!$K101,VLOOKUP('3 INPUT SAP DATA'!$I101,Data!$C$87:$D$96,2,FALSE))*3.6)/$D97)*(1-'3 INPUT SAP DATA'!$S101))</f>
        <v/>
      </c>
      <c r="AF97" s="171" t="str">
        <f t="shared" si="51"/>
        <v/>
      </c>
      <c r="AG97" s="171" t="str">
        <f t="shared" si="52"/>
        <v/>
      </c>
      <c r="AH97" s="171" t="str">
        <f t="shared" si="53"/>
        <v/>
      </c>
      <c r="AI97" s="171" t="str">
        <f t="shared" si="54"/>
        <v/>
      </c>
      <c r="AJ97" s="171" t="str">
        <f t="shared" si="55"/>
        <v/>
      </c>
      <c r="AK97" s="171" t="str">
        <f t="shared" si="56"/>
        <v/>
      </c>
      <c r="AL97" s="171" t="str">
        <f t="shared" si="57"/>
        <v/>
      </c>
      <c r="AM97" s="171" t="str">
        <f t="shared" si="58"/>
        <v/>
      </c>
      <c r="AN97" s="171" t="str">
        <f t="shared" si="59"/>
        <v/>
      </c>
      <c r="AO97" s="171" t="str">
        <f t="shared" si="60"/>
        <v/>
      </c>
      <c r="AP97" s="171" t="str">
        <f t="shared" si="61"/>
        <v/>
      </c>
      <c r="AQ97" s="171" t="str">
        <f t="shared" si="62"/>
        <v/>
      </c>
      <c r="AR97" s="24" t="str">
        <f t="shared" si="38"/>
        <v/>
      </c>
      <c r="AS97" s="24" t="str">
        <f t="shared" si="39"/>
        <v/>
      </c>
      <c r="AT97" s="24" t="str">
        <f t="shared" si="40"/>
        <v/>
      </c>
      <c r="AU97" s="24" t="str">
        <f t="shared" si="41"/>
        <v/>
      </c>
      <c r="AV97" s="24" t="str">
        <f t="shared" si="42"/>
        <v/>
      </c>
      <c r="AW97" s="24" t="str">
        <f t="shared" si="43"/>
        <v/>
      </c>
      <c r="AX97" s="24" t="str">
        <f t="shared" si="44"/>
        <v/>
      </c>
      <c r="AY97" s="24" t="str">
        <f t="shared" si="45"/>
        <v/>
      </c>
      <c r="AZ97" s="24" t="str">
        <f t="shared" si="46"/>
        <v/>
      </c>
      <c r="BA97" s="24" t="str">
        <f t="shared" si="47"/>
        <v/>
      </c>
      <c r="BB97" s="24" t="str">
        <f t="shared" si="48"/>
        <v/>
      </c>
      <c r="BC97" s="24" t="str">
        <f t="shared" si="49"/>
        <v/>
      </c>
    </row>
    <row r="98" spans="2:55" s="3" customFormat="1" ht="19.899999999999999" customHeight="1">
      <c r="B98" s="16" t="str">
        <f>IF('3 INPUT SAP DATA'!H102="","",'3 INPUT SAP DATA'!H102)</f>
        <v/>
      </c>
      <c r="C98" s="172" t="str">
        <f>IF($B98="","",'3 INPUT SAP DATA'!O102*('3 INPUT SAP DATA'!P102+'3 INPUT SAP DATA'!Q102))</f>
        <v/>
      </c>
      <c r="D98" s="172" t="str">
        <f>IF($B98="","",'3 INPUT SAP DATA'!K102*(1-Data!$B$156)*2.5)</f>
        <v/>
      </c>
      <c r="E98" s="24" t="str">
        <f>IF($B98="","",('3 INPUT SAP DATA'!L102-(('3 INPUT SAP DATA'!J102-1)*('3 INPUT SAP DATA'!K102/'3 INPUT SAP DATA'!J102)*Data!$B$157))*(1-Data!$B$156))</f>
        <v/>
      </c>
      <c r="F98" s="171" t="str">
        <f t="shared" si="50"/>
        <v/>
      </c>
      <c r="G98" s="171" t="str">
        <f>IF($B98="","",E98/D98*F98*HLOOKUP('3 INPUT SAP DATA'!M102,Data!$C$82:$E$83,2,FALSE)/(1+15/HLOOKUP('3 INPUT SAP DATA'!M102,Data!$C$82:$E$83,2,FALSE)*(0/F98)^2))</f>
        <v/>
      </c>
      <c r="H98" s="173" t="str">
        <f>IF($B98="", "", (INDEX(SAP10TableU2, MATCH('3 INPUT SAP DATA'!$C$6, Data!$C$51:$C$72, 0), MATCH(H$8, Data!$D$50:$O$50, 0)) / VLOOKUP('3 INPUT SAP DATA'!$C$6, Data!$C$50:$P$72, 13, FALSE)) * $G98)</f>
        <v/>
      </c>
      <c r="I98" s="173" t="str">
        <f>IF($B98="", "", (INDEX(SAP10TableU2, MATCH('3 INPUT SAP DATA'!$C$6, Data!$C$51:$C$72, 0), MATCH(I$8, Data!$D$50:$O$50, 0)) / VLOOKUP('3 INPUT SAP DATA'!$C$6, Data!$C$50:$P$72, 13, FALSE)) * $G98)</f>
        <v/>
      </c>
      <c r="J98" s="173" t="str">
        <f>IF($B98="", "", (INDEX(SAP10TableU2, MATCH('3 INPUT SAP DATA'!$C$6, Data!$C$51:$C$72, 0), MATCH(J$8, Data!$D$50:$O$50, 0)) / VLOOKUP('3 INPUT SAP DATA'!$C$6, Data!$C$50:$P$72, 13, FALSE)) * $G98)</f>
        <v/>
      </c>
      <c r="K98" s="173" t="str">
        <f>IF($B98="", "", (INDEX(SAP10TableU2, MATCH('3 INPUT SAP DATA'!$C$6, Data!$C$51:$C$72, 0), MATCH(K$8, Data!$D$50:$O$50, 0)) / VLOOKUP('3 INPUT SAP DATA'!$C$6, Data!$C$50:$P$72, 13, FALSE)) * $G98)</f>
        <v/>
      </c>
      <c r="L98" s="173" t="str">
        <f>IF($B98="", "", (INDEX(SAP10TableU2, MATCH('3 INPUT SAP DATA'!$C$6, Data!$C$51:$C$72, 0), MATCH(L$8, Data!$D$50:$O$50, 0)) / VLOOKUP('3 INPUT SAP DATA'!$C$6, Data!$C$50:$P$72, 13, FALSE)) * $G98)</f>
        <v/>
      </c>
      <c r="M98" s="173" t="str">
        <f>IF($B98="", "", (INDEX(SAP10TableU2, MATCH('3 INPUT SAP DATA'!$C$6, Data!$C$51:$C$72, 0), MATCH(M$8, Data!$D$50:$O$50, 0)) / VLOOKUP('3 INPUT SAP DATA'!$C$6, Data!$C$50:$P$72, 13, FALSE)) * $G98)</f>
        <v/>
      </c>
      <c r="N98" s="173" t="str">
        <f>IF($B98="", "", (INDEX(SAP10TableU2, MATCH('3 INPUT SAP DATA'!$C$6, Data!$C$51:$C$72, 0), MATCH(N$8, Data!$D$50:$O$50, 0)) / VLOOKUP('3 INPUT SAP DATA'!$C$6, Data!$C$50:$P$72, 13, FALSE)) * $G98)</f>
        <v/>
      </c>
      <c r="O98" s="173" t="str">
        <f>IF($B98="", "", (INDEX(SAP10TableU2, MATCH('3 INPUT SAP DATA'!$C$6, Data!$C$51:$C$72, 0), MATCH(O$8, Data!$D$50:$O$50, 0)) / VLOOKUP('3 INPUT SAP DATA'!$C$6, Data!$C$50:$P$72, 13, FALSE)) * $G98)</f>
        <v/>
      </c>
      <c r="P98" s="173" t="str">
        <f>IF($B98="", "", (INDEX(SAP10TableU2, MATCH('3 INPUT SAP DATA'!$C$6, Data!$C$51:$C$72, 0), MATCH(P$8, Data!$D$50:$O$50, 0)) / VLOOKUP('3 INPUT SAP DATA'!$C$6, Data!$C$50:$P$72, 13, FALSE)) * $G98)</f>
        <v/>
      </c>
      <c r="Q98" s="173" t="str">
        <f>IF($B98="", "", (INDEX(SAP10TableU2, MATCH('3 INPUT SAP DATA'!$C$6, Data!$C$51:$C$72, 0), MATCH(Q$8, Data!$D$50:$O$50, 0)) / VLOOKUP('3 INPUT SAP DATA'!$C$6, Data!$C$50:$P$72, 13, FALSE)) * $G98)</f>
        <v/>
      </c>
      <c r="R98" s="173" t="str">
        <f>IF($B98="", "", (INDEX(SAP10TableU2, MATCH('3 INPUT SAP DATA'!$C$6, Data!$C$51:$C$72, 0), MATCH(R$8, Data!$D$50:$O$50, 0)) / VLOOKUP('3 INPUT SAP DATA'!$C$6, Data!$C$50:$P$72, 13, FALSE)) * $G98)</f>
        <v/>
      </c>
      <c r="S98" s="173" t="str">
        <f>IF($B98="", "", (INDEX(SAP10TableU2, MATCH('3 INPUT SAP DATA'!$C$6, Data!$C$51:$C$72, 0), MATCH(S$8, Data!$D$50:$O$50, 0)) / VLOOKUP('3 INPUT SAP DATA'!$C$6, Data!$C$50:$P$72, 13, FALSE)) * $G98)</f>
        <v/>
      </c>
      <c r="T98" s="173" t="str">
        <f>IF($B98="","",((MAX(0.3*'3 INPUT SAP DATA'!$K102,VLOOKUP('3 INPUT SAP DATA'!$I102,Data!$C$87:$D$96,2,FALSE))*3.6)/$D98)*(1-'3 INPUT SAP DATA'!$S102))</f>
        <v/>
      </c>
      <c r="U98" s="173" t="str">
        <f>IF($B98="","",((MAX(0.3*'3 INPUT SAP DATA'!$K102,VLOOKUP('3 INPUT SAP DATA'!$I102,Data!$C$87:$D$96,2,FALSE))*3.6)/$D98)*(1-'3 INPUT SAP DATA'!$S102))</f>
        <v/>
      </c>
      <c r="V98" s="173" t="str">
        <f>IF($B98="","",((MAX(0.3*'3 INPUT SAP DATA'!$K102,VLOOKUP('3 INPUT SAP DATA'!$I102,Data!$C$87:$D$96,2,FALSE))*3.6)/$D98)*(1-'3 INPUT SAP DATA'!$S102))</f>
        <v/>
      </c>
      <c r="W98" s="173" t="str">
        <f>IF($B98="","",((MAX(0.3*'3 INPUT SAP DATA'!$K102,VLOOKUP('3 INPUT SAP DATA'!$I102,Data!$C$87:$D$96,2,FALSE))*3.6)/$D98)*(1-'3 INPUT SAP DATA'!$S102))</f>
        <v/>
      </c>
      <c r="X98" s="173" t="str">
        <f>IF($B98="","",((MAX(0.3*'3 INPUT SAP DATA'!$K102,VLOOKUP('3 INPUT SAP DATA'!$I102,Data!$C$87:$D$96,2,FALSE))*3.6)/$D98)*(1-'3 INPUT SAP DATA'!$S102))</f>
        <v/>
      </c>
      <c r="Y98" s="173" t="str">
        <f>IF($B98="","",((MAX(0.3*'3 INPUT SAP DATA'!$K102,VLOOKUP('3 INPUT SAP DATA'!$I102,Data!$C$87:$D$96,2,FALSE))*3.6)/$D98)*(1-'3 INPUT SAP DATA'!$S102))</f>
        <v/>
      </c>
      <c r="Z98" s="173" t="str">
        <f>IF($B98="","",((MAX(0.3*'3 INPUT SAP DATA'!$K102,VLOOKUP('3 INPUT SAP DATA'!$I102,Data!$C$87:$D$96,2,FALSE))*3.6)/$D98)*(1-'3 INPUT SAP DATA'!$S102))</f>
        <v/>
      </c>
      <c r="AA98" s="173" t="str">
        <f>IF($B98="","",((MAX(0.3*'3 INPUT SAP DATA'!$K102,VLOOKUP('3 INPUT SAP DATA'!$I102,Data!$C$87:$D$96,2,FALSE))*3.6)/$D98)*(1-'3 INPUT SAP DATA'!$S102))</f>
        <v/>
      </c>
      <c r="AB98" s="173" t="str">
        <f>IF($B98="","",((MAX(0.3*'3 INPUT SAP DATA'!$K102,VLOOKUP('3 INPUT SAP DATA'!$I102,Data!$C$87:$D$96,2,FALSE))*3.6)/$D98)*(1-'3 INPUT SAP DATA'!$S102))</f>
        <v/>
      </c>
      <c r="AC98" s="173" t="str">
        <f>IF($B98="","",((MAX(0.3*'3 INPUT SAP DATA'!$K102,VLOOKUP('3 INPUT SAP DATA'!$I102,Data!$C$87:$D$96,2,FALSE))*3.6)/$D98)*(1-'3 INPUT SAP DATA'!$S102))</f>
        <v/>
      </c>
      <c r="AD98" s="173" t="str">
        <f>IF($B98="","",((MAX(0.3*'3 INPUT SAP DATA'!$K102,VLOOKUP('3 INPUT SAP DATA'!$I102,Data!$C$87:$D$96,2,FALSE))*3.6)/$D98)*(1-'3 INPUT SAP DATA'!$S102))</f>
        <v/>
      </c>
      <c r="AE98" s="173" t="str">
        <f>IF($B98="","",((MAX(0.3*'3 INPUT SAP DATA'!$K102,VLOOKUP('3 INPUT SAP DATA'!$I102,Data!$C$87:$D$96,2,FALSE))*3.6)/$D98)*(1-'3 INPUT SAP DATA'!$S102))</f>
        <v/>
      </c>
      <c r="AF98" s="171" t="str">
        <f t="shared" si="51"/>
        <v/>
      </c>
      <c r="AG98" s="171" t="str">
        <f t="shared" si="52"/>
        <v/>
      </c>
      <c r="AH98" s="171" t="str">
        <f t="shared" si="53"/>
        <v/>
      </c>
      <c r="AI98" s="171" t="str">
        <f t="shared" si="54"/>
        <v/>
      </c>
      <c r="AJ98" s="171" t="str">
        <f t="shared" si="55"/>
        <v/>
      </c>
      <c r="AK98" s="171" t="str">
        <f t="shared" si="56"/>
        <v/>
      </c>
      <c r="AL98" s="171" t="str">
        <f t="shared" si="57"/>
        <v/>
      </c>
      <c r="AM98" s="171" t="str">
        <f t="shared" si="58"/>
        <v/>
      </c>
      <c r="AN98" s="171" t="str">
        <f t="shared" si="59"/>
        <v/>
      </c>
      <c r="AO98" s="171" t="str">
        <f t="shared" si="60"/>
        <v/>
      </c>
      <c r="AP98" s="171" t="str">
        <f t="shared" si="61"/>
        <v/>
      </c>
      <c r="AQ98" s="171" t="str">
        <f t="shared" si="62"/>
        <v/>
      </c>
      <c r="AR98" s="24" t="str">
        <f t="shared" si="38"/>
        <v/>
      </c>
      <c r="AS98" s="24" t="str">
        <f t="shared" si="39"/>
        <v/>
      </c>
      <c r="AT98" s="24" t="str">
        <f t="shared" si="40"/>
        <v/>
      </c>
      <c r="AU98" s="24" t="str">
        <f t="shared" si="41"/>
        <v/>
      </c>
      <c r="AV98" s="24" t="str">
        <f t="shared" si="42"/>
        <v/>
      </c>
      <c r="AW98" s="24" t="str">
        <f t="shared" si="43"/>
        <v/>
      </c>
      <c r="AX98" s="24" t="str">
        <f t="shared" si="44"/>
        <v/>
      </c>
      <c r="AY98" s="24" t="str">
        <f t="shared" si="45"/>
        <v/>
      </c>
      <c r="AZ98" s="24" t="str">
        <f t="shared" si="46"/>
        <v/>
      </c>
      <c r="BA98" s="24" t="str">
        <f t="shared" si="47"/>
        <v/>
      </c>
      <c r="BB98" s="24" t="str">
        <f t="shared" si="48"/>
        <v/>
      </c>
      <c r="BC98" s="24" t="str">
        <f t="shared" si="49"/>
        <v/>
      </c>
    </row>
    <row r="99" spans="2:55" s="3" customFormat="1" ht="19.899999999999999" customHeight="1">
      <c r="B99" s="16" t="str">
        <f>IF('3 INPUT SAP DATA'!H103="","",'3 INPUT SAP DATA'!H103)</f>
        <v/>
      </c>
      <c r="C99" s="172" t="str">
        <f>IF($B99="","",'3 INPUT SAP DATA'!O103*('3 INPUT SAP DATA'!P103+'3 INPUT SAP DATA'!Q103))</f>
        <v/>
      </c>
      <c r="D99" s="172" t="str">
        <f>IF($B99="","",'3 INPUT SAP DATA'!K103*(1-Data!$B$156)*2.5)</f>
        <v/>
      </c>
      <c r="E99" s="24" t="str">
        <f>IF($B99="","",('3 INPUT SAP DATA'!L103-(('3 INPUT SAP DATA'!J103-1)*('3 INPUT SAP DATA'!K103/'3 INPUT SAP DATA'!J103)*Data!$B$157))*(1-Data!$B$156))</f>
        <v/>
      </c>
      <c r="F99" s="171" t="str">
        <f t="shared" si="50"/>
        <v/>
      </c>
      <c r="G99" s="171" t="str">
        <f>IF($B99="","",E99/D99*F99*HLOOKUP('3 INPUT SAP DATA'!M103,Data!$C$82:$E$83,2,FALSE)/(1+15/HLOOKUP('3 INPUT SAP DATA'!M103,Data!$C$82:$E$83,2,FALSE)*(0/F99)^2))</f>
        <v/>
      </c>
      <c r="H99" s="173" t="str">
        <f>IF($B99="", "", (INDEX(SAP10TableU2, MATCH('3 INPUT SAP DATA'!$C$6, Data!$C$51:$C$72, 0), MATCH(H$8, Data!$D$50:$O$50, 0)) / VLOOKUP('3 INPUT SAP DATA'!$C$6, Data!$C$50:$P$72, 13, FALSE)) * $G99)</f>
        <v/>
      </c>
      <c r="I99" s="173" t="str">
        <f>IF($B99="", "", (INDEX(SAP10TableU2, MATCH('3 INPUT SAP DATA'!$C$6, Data!$C$51:$C$72, 0), MATCH(I$8, Data!$D$50:$O$50, 0)) / VLOOKUP('3 INPUT SAP DATA'!$C$6, Data!$C$50:$P$72, 13, FALSE)) * $G99)</f>
        <v/>
      </c>
      <c r="J99" s="173" t="str">
        <f>IF($B99="", "", (INDEX(SAP10TableU2, MATCH('3 INPUT SAP DATA'!$C$6, Data!$C$51:$C$72, 0), MATCH(J$8, Data!$D$50:$O$50, 0)) / VLOOKUP('3 INPUT SAP DATA'!$C$6, Data!$C$50:$P$72, 13, FALSE)) * $G99)</f>
        <v/>
      </c>
      <c r="K99" s="173" t="str">
        <f>IF($B99="", "", (INDEX(SAP10TableU2, MATCH('3 INPUT SAP DATA'!$C$6, Data!$C$51:$C$72, 0), MATCH(K$8, Data!$D$50:$O$50, 0)) / VLOOKUP('3 INPUT SAP DATA'!$C$6, Data!$C$50:$P$72, 13, FALSE)) * $G99)</f>
        <v/>
      </c>
      <c r="L99" s="173" t="str">
        <f>IF($B99="", "", (INDEX(SAP10TableU2, MATCH('3 INPUT SAP DATA'!$C$6, Data!$C$51:$C$72, 0), MATCH(L$8, Data!$D$50:$O$50, 0)) / VLOOKUP('3 INPUT SAP DATA'!$C$6, Data!$C$50:$P$72, 13, FALSE)) * $G99)</f>
        <v/>
      </c>
      <c r="M99" s="173" t="str">
        <f>IF($B99="", "", (INDEX(SAP10TableU2, MATCH('3 INPUT SAP DATA'!$C$6, Data!$C$51:$C$72, 0), MATCH(M$8, Data!$D$50:$O$50, 0)) / VLOOKUP('3 INPUT SAP DATA'!$C$6, Data!$C$50:$P$72, 13, FALSE)) * $G99)</f>
        <v/>
      </c>
      <c r="N99" s="173" t="str">
        <f>IF($B99="", "", (INDEX(SAP10TableU2, MATCH('3 INPUT SAP DATA'!$C$6, Data!$C$51:$C$72, 0), MATCH(N$8, Data!$D$50:$O$50, 0)) / VLOOKUP('3 INPUT SAP DATA'!$C$6, Data!$C$50:$P$72, 13, FALSE)) * $G99)</f>
        <v/>
      </c>
      <c r="O99" s="173" t="str">
        <f>IF($B99="", "", (INDEX(SAP10TableU2, MATCH('3 INPUT SAP DATA'!$C$6, Data!$C$51:$C$72, 0), MATCH(O$8, Data!$D$50:$O$50, 0)) / VLOOKUP('3 INPUT SAP DATA'!$C$6, Data!$C$50:$P$72, 13, FALSE)) * $G99)</f>
        <v/>
      </c>
      <c r="P99" s="173" t="str">
        <f>IF($B99="", "", (INDEX(SAP10TableU2, MATCH('3 INPUT SAP DATA'!$C$6, Data!$C$51:$C$72, 0), MATCH(P$8, Data!$D$50:$O$50, 0)) / VLOOKUP('3 INPUT SAP DATA'!$C$6, Data!$C$50:$P$72, 13, FALSE)) * $G99)</f>
        <v/>
      </c>
      <c r="Q99" s="173" t="str">
        <f>IF($B99="", "", (INDEX(SAP10TableU2, MATCH('3 INPUT SAP DATA'!$C$6, Data!$C$51:$C$72, 0), MATCH(Q$8, Data!$D$50:$O$50, 0)) / VLOOKUP('3 INPUT SAP DATA'!$C$6, Data!$C$50:$P$72, 13, FALSE)) * $G99)</f>
        <v/>
      </c>
      <c r="R99" s="173" t="str">
        <f>IF($B99="", "", (INDEX(SAP10TableU2, MATCH('3 INPUT SAP DATA'!$C$6, Data!$C$51:$C$72, 0), MATCH(R$8, Data!$D$50:$O$50, 0)) / VLOOKUP('3 INPUT SAP DATA'!$C$6, Data!$C$50:$P$72, 13, FALSE)) * $G99)</f>
        <v/>
      </c>
      <c r="S99" s="173" t="str">
        <f>IF($B99="", "", (INDEX(SAP10TableU2, MATCH('3 INPUT SAP DATA'!$C$6, Data!$C$51:$C$72, 0), MATCH(S$8, Data!$D$50:$O$50, 0)) / VLOOKUP('3 INPUT SAP DATA'!$C$6, Data!$C$50:$P$72, 13, FALSE)) * $G99)</f>
        <v/>
      </c>
      <c r="T99" s="173" t="str">
        <f>IF($B99="","",((MAX(0.3*'3 INPUT SAP DATA'!$K103,VLOOKUP('3 INPUT SAP DATA'!$I103,Data!$C$87:$D$96,2,FALSE))*3.6)/$D99)*(1-'3 INPUT SAP DATA'!$S103))</f>
        <v/>
      </c>
      <c r="U99" s="173" t="str">
        <f>IF($B99="","",((MAX(0.3*'3 INPUT SAP DATA'!$K103,VLOOKUP('3 INPUT SAP DATA'!$I103,Data!$C$87:$D$96,2,FALSE))*3.6)/$D99)*(1-'3 INPUT SAP DATA'!$S103))</f>
        <v/>
      </c>
      <c r="V99" s="173" t="str">
        <f>IF($B99="","",((MAX(0.3*'3 INPUT SAP DATA'!$K103,VLOOKUP('3 INPUT SAP DATA'!$I103,Data!$C$87:$D$96,2,FALSE))*3.6)/$D99)*(1-'3 INPUT SAP DATA'!$S103))</f>
        <v/>
      </c>
      <c r="W99" s="173" t="str">
        <f>IF($B99="","",((MAX(0.3*'3 INPUT SAP DATA'!$K103,VLOOKUP('3 INPUT SAP DATA'!$I103,Data!$C$87:$D$96,2,FALSE))*3.6)/$D99)*(1-'3 INPUT SAP DATA'!$S103))</f>
        <v/>
      </c>
      <c r="X99" s="173" t="str">
        <f>IF($B99="","",((MAX(0.3*'3 INPUT SAP DATA'!$K103,VLOOKUP('3 INPUT SAP DATA'!$I103,Data!$C$87:$D$96,2,FALSE))*3.6)/$D99)*(1-'3 INPUT SAP DATA'!$S103))</f>
        <v/>
      </c>
      <c r="Y99" s="173" t="str">
        <f>IF($B99="","",((MAX(0.3*'3 INPUT SAP DATA'!$K103,VLOOKUP('3 INPUT SAP DATA'!$I103,Data!$C$87:$D$96,2,FALSE))*3.6)/$D99)*(1-'3 INPUT SAP DATA'!$S103))</f>
        <v/>
      </c>
      <c r="Z99" s="173" t="str">
        <f>IF($B99="","",((MAX(0.3*'3 INPUT SAP DATA'!$K103,VLOOKUP('3 INPUT SAP DATA'!$I103,Data!$C$87:$D$96,2,FALSE))*3.6)/$D99)*(1-'3 INPUT SAP DATA'!$S103))</f>
        <v/>
      </c>
      <c r="AA99" s="173" t="str">
        <f>IF($B99="","",((MAX(0.3*'3 INPUT SAP DATA'!$K103,VLOOKUP('3 INPUT SAP DATA'!$I103,Data!$C$87:$D$96,2,FALSE))*3.6)/$D99)*(1-'3 INPUT SAP DATA'!$S103))</f>
        <v/>
      </c>
      <c r="AB99" s="173" t="str">
        <f>IF($B99="","",((MAX(0.3*'3 INPUT SAP DATA'!$K103,VLOOKUP('3 INPUT SAP DATA'!$I103,Data!$C$87:$D$96,2,FALSE))*3.6)/$D99)*(1-'3 INPUT SAP DATA'!$S103))</f>
        <v/>
      </c>
      <c r="AC99" s="173" t="str">
        <f>IF($B99="","",((MAX(0.3*'3 INPUT SAP DATA'!$K103,VLOOKUP('3 INPUT SAP DATA'!$I103,Data!$C$87:$D$96,2,FALSE))*3.6)/$D99)*(1-'3 INPUT SAP DATA'!$S103))</f>
        <v/>
      </c>
      <c r="AD99" s="173" t="str">
        <f>IF($B99="","",((MAX(0.3*'3 INPUT SAP DATA'!$K103,VLOOKUP('3 INPUT SAP DATA'!$I103,Data!$C$87:$D$96,2,FALSE))*3.6)/$D99)*(1-'3 INPUT SAP DATA'!$S103))</f>
        <v/>
      </c>
      <c r="AE99" s="173" t="str">
        <f>IF($B99="","",((MAX(0.3*'3 INPUT SAP DATA'!$K103,VLOOKUP('3 INPUT SAP DATA'!$I103,Data!$C$87:$D$96,2,FALSE))*3.6)/$D99)*(1-'3 INPUT SAP DATA'!$S103))</f>
        <v/>
      </c>
      <c r="AF99" s="171" t="str">
        <f t="shared" si="51"/>
        <v/>
      </c>
      <c r="AG99" s="171" t="str">
        <f t="shared" si="52"/>
        <v/>
      </c>
      <c r="AH99" s="171" t="str">
        <f t="shared" si="53"/>
        <v/>
      </c>
      <c r="AI99" s="171" t="str">
        <f t="shared" si="54"/>
        <v/>
      </c>
      <c r="AJ99" s="171" t="str">
        <f t="shared" si="55"/>
        <v/>
      </c>
      <c r="AK99" s="171" t="str">
        <f t="shared" si="56"/>
        <v/>
      </c>
      <c r="AL99" s="171" t="str">
        <f t="shared" si="57"/>
        <v/>
      </c>
      <c r="AM99" s="171" t="str">
        <f t="shared" si="58"/>
        <v/>
      </c>
      <c r="AN99" s="171" t="str">
        <f t="shared" si="59"/>
        <v/>
      </c>
      <c r="AO99" s="171" t="str">
        <f t="shared" si="60"/>
        <v/>
      </c>
      <c r="AP99" s="171" t="str">
        <f t="shared" si="61"/>
        <v/>
      </c>
      <c r="AQ99" s="171" t="str">
        <f t="shared" si="62"/>
        <v/>
      </c>
      <c r="AR99" s="24" t="str">
        <f t="shared" si="38"/>
        <v/>
      </c>
      <c r="AS99" s="24" t="str">
        <f t="shared" si="39"/>
        <v/>
      </c>
      <c r="AT99" s="24" t="str">
        <f t="shared" si="40"/>
        <v/>
      </c>
      <c r="AU99" s="24" t="str">
        <f t="shared" si="41"/>
        <v/>
      </c>
      <c r="AV99" s="24" t="str">
        <f t="shared" si="42"/>
        <v/>
      </c>
      <c r="AW99" s="24" t="str">
        <f t="shared" si="43"/>
        <v/>
      </c>
      <c r="AX99" s="24" t="str">
        <f t="shared" si="44"/>
        <v/>
      </c>
      <c r="AY99" s="24" t="str">
        <f t="shared" si="45"/>
        <v/>
      </c>
      <c r="AZ99" s="24" t="str">
        <f t="shared" si="46"/>
        <v/>
      </c>
      <c r="BA99" s="24" t="str">
        <f t="shared" si="47"/>
        <v/>
      </c>
      <c r="BB99" s="24" t="str">
        <f t="shared" si="48"/>
        <v/>
      </c>
      <c r="BC99" s="24" t="str">
        <f t="shared" si="49"/>
        <v/>
      </c>
    </row>
    <row r="100" spans="2:55" s="3" customFormat="1" ht="19.899999999999999" customHeight="1">
      <c r="B100" s="16" t="str">
        <f>IF('3 INPUT SAP DATA'!H104="","",'3 INPUT SAP DATA'!H104)</f>
        <v/>
      </c>
      <c r="C100" s="172" t="str">
        <f>IF($B100="","",'3 INPUT SAP DATA'!O104*('3 INPUT SAP DATA'!P104+'3 INPUT SAP DATA'!Q104))</f>
        <v/>
      </c>
      <c r="D100" s="172" t="str">
        <f>IF($B100="","",'3 INPUT SAP DATA'!K104*(1-Data!$B$156)*2.5)</f>
        <v/>
      </c>
      <c r="E100" s="24" t="str">
        <f>IF($B100="","",('3 INPUT SAP DATA'!L104-(('3 INPUT SAP DATA'!J104-1)*('3 INPUT SAP DATA'!K104/'3 INPUT SAP DATA'!J104)*Data!$B$157))*(1-Data!$B$156))</f>
        <v/>
      </c>
      <c r="F100" s="171" t="str">
        <f t="shared" si="50"/>
        <v/>
      </c>
      <c r="G100" s="171" t="str">
        <f>IF($B100="","",E100/D100*F100*HLOOKUP('3 INPUT SAP DATA'!M104,Data!$C$82:$E$83,2,FALSE)/(1+15/HLOOKUP('3 INPUT SAP DATA'!M104,Data!$C$82:$E$83,2,FALSE)*(0/F100)^2))</f>
        <v/>
      </c>
      <c r="H100" s="173" t="str">
        <f>IF($B100="", "", (INDEX(SAP10TableU2, MATCH('3 INPUT SAP DATA'!$C$6, Data!$C$51:$C$72, 0), MATCH(H$8, Data!$D$50:$O$50, 0)) / VLOOKUP('3 INPUT SAP DATA'!$C$6, Data!$C$50:$P$72, 13, FALSE)) * $G100)</f>
        <v/>
      </c>
      <c r="I100" s="173" t="str">
        <f>IF($B100="", "", (INDEX(SAP10TableU2, MATCH('3 INPUT SAP DATA'!$C$6, Data!$C$51:$C$72, 0), MATCH(I$8, Data!$D$50:$O$50, 0)) / VLOOKUP('3 INPUT SAP DATA'!$C$6, Data!$C$50:$P$72, 13, FALSE)) * $G100)</f>
        <v/>
      </c>
      <c r="J100" s="173" t="str">
        <f>IF($B100="", "", (INDEX(SAP10TableU2, MATCH('3 INPUT SAP DATA'!$C$6, Data!$C$51:$C$72, 0), MATCH(J$8, Data!$D$50:$O$50, 0)) / VLOOKUP('3 INPUT SAP DATA'!$C$6, Data!$C$50:$P$72, 13, FALSE)) * $G100)</f>
        <v/>
      </c>
      <c r="K100" s="173" t="str">
        <f>IF($B100="", "", (INDEX(SAP10TableU2, MATCH('3 INPUT SAP DATA'!$C$6, Data!$C$51:$C$72, 0), MATCH(K$8, Data!$D$50:$O$50, 0)) / VLOOKUP('3 INPUT SAP DATA'!$C$6, Data!$C$50:$P$72, 13, FALSE)) * $G100)</f>
        <v/>
      </c>
      <c r="L100" s="173" t="str">
        <f>IF($B100="", "", (INDEX(SAP10TableU2, MATCH('3 INPUT SAP DATA'!$C$6, Data!$C$51:$C$72, 0), MATCH(L$8, Data!$D$50:$O$50, 0)) / VLOOKUP('3 INPUT SAP DATA'!$C$6, Data!$C$50:$P$72, 13, FALSE)) * $G100)</f>
        <v/>
      </c>
      <c r="M100" s="173" t="str">
        <f>IF($B100="", "", (INDEX(SAP10TableU2, MATCH('3 INPUT SAP DATA'!$C$6, Data!$C$51:$C$72, 0), MATCH(M$8, Data!$D$50:$O$50, 0)) / VLOOKUP('3 INPUT SAP DATA'!$C$6, Data!$C$50:$P$72, 13, FALSE)) * $G100)</f>
        <v/>
      </c>
      <c r="N100" s="173" t="str">
        <f>IF($B100="", "", (INDEX(SAP10TableU2, MATCH('3 INPUT SAP DATA'!$C$6, Data!$C$51:$C$72, 0), MATCH(N$8, Data!$D$50:$O$50, 0)) / VLOOKUP('3 INPUT SAP DATA'!$C$6, Data!$C$50:$P$72, 13, FALSE)) * $G100)</f>
        <v/>
      </c>
      <c r="O100" s="173" t="str">
        <f>IF($B100="", "", (INDEX(SAP10TableU2, MATCH('3 INPUT SAP DATA'!$C$6, Data!$C$51:$C$72, 0), MATCH(O$8, Data!$D$50:$O$50, 0)) / VLOOKUP('3 INPUT SAP DATA'!$C$6, Data!$C$50:$P$72, 13, FALSE)) * $G100)</f>
        <v/>
      </c>
      <c r="P100" s="173" t="str">
        <f>IF($B100="", "", (INDEX(SAP10TableU2, MATCH('3 INPUT SAP DATA'!$C$6, Data!$C$51:$C$72, 0), MATCH(P$8, Data!$D$50:$O$50, 0)) / VLOOKUP('3 INPUT SAP DATA'!$C$6, Data!$C$50:$P$72, 13, FALSE)) * $G100)</f>
        <v/>
      </c>
      <c r="Q100" s="173" t="str">
        <f>IF($B100="", "", (INDEX(SAP10TableU2, MATCH('3 INPUT SAP DATA'!$C$6, Data!$C$51:$C$72, 0), MATCH(Q$8, Data!$D$50:$O$50, 0)) / VLOOKUP('3 INPUT SAP DATA'!$C$6, Data!$C$50:$P$72, 13, FALSE)) * $G100)</f>
        <v/>
      </c>
      <c r="R100" s="173" t="str">
        <f>IF($B100="", "", (INDEX(SAP10TableU2, MATCH('3 INPUT SAP DATA'!$C$6, Data!$C$51:$C$72, 0), MATCH(R$8, Data!$D$50:$O$50, 0)) / VLOOKUP('3 INPUT SAP DATA'!$C$6, Data!$C$50:$P$72, 13, FALSE)) * $G100)</f>
        <v/>
      </c>
      <c r="S100" s="173" t="str">
        <f>IF($B100="", "", (INDEX(SAP10TableU2, MATCH('3 INPUT SAP DATA'!$C$6, Data!$C$51:$C$72, 0), MATCH(S$8, Data!$D$50:$O$50, 0)) / VLOOKUP('3 INPUT SAP DATA'!$C$6, Data!$C$50:$P$72, 13, FALSE)) * $G100)</f>
        <v/>
      </c>
      <c r="T100" s="173" t="str">
        <f>IF($B100="","",((MAX(0.3*'3 INPUT SAP DATA'!$K104,VLOOKUP('3 INPUT SAP DATA'!$I104,Data!$C$87:$D$96,2,FALSE))*3.6)/$D100)*(1-'3 INPUT SAP DATA'!$S104))</f>
        <v/>
      </c>
      <c r="U100" s="173" t="str">
        <f>IF($B100="","",((MAX(0.3*'3 INPUT SAP DATA'!$K104,VLOOKUP('3 INPUT SAP DATA'!$I104,Data!$C$87:$D$96,2,FALSE))*3.6)/$D100)*(1-'3 INPUT SAP DATA'!$S104))</f>
        <v/>
      </c>
      <c r="V100" s="173" t="str">
        <f>IF($B100="","",((MAX(0.3*'3 INPUT SAP DATA'!$K104,VLOOKUP('3 INPUT SAP DATA'!$I104,Data!$C$87:$D$96,2,FALSE))*3.6)/$D100)*(1-'3 INPUT SAP DATA'!$S104))</f>
        <v/>
      </c>
      <c r="W100" s="173" t="str">
        <f>IF($B100="","",((MAX(0.3*'3 INPUT SAP DATA'!$K104,VLOOKUP('3 INPUT SAP DATA'!$I104,Data!$C$87:$D$96,2,FALSE))*3.6)/$D100)*(1-'3 INPUT SAP DATA'!$S104))</f>
        <v/>
      </c>
      <c r="X100" s="173" t="str">
        <f>IF($B100="","",((MAX(0.3*'3 INPUT SAP DATA'!$K104,VLOOKUP('3 INPUT SAP DATA'!$I104,Data!$C$87:$D$96,2,FALSE))*3.6)/$D100)*(1-'3 INPUT SAP DATA'!$S104))</f>
        <v/>
      </c>
      <c r="Y100" s="173" t="str">
        <f>IF($B100="","",((MAX(0.3*'3 INPUT SAP DATA'!$K104,VLOOKUP('3 INPUT SAP DATA'!$I104,Data!$C$87:$D$96,2,FALSE))*3.6)/$D100)*(1-'3 INPUT SAP DATA'!$S104))</f>
        <v/>
      </c>
      <c r="Z100" s="173" t="str">
        <f>IF($B100="","",((MAX(0.3*'3 INPUT SAP DATA'!$K104,VLOOKUP('3 INPUT SAP DATA'!$I104,Data!$C$87:$D$96,2,FALSE))*3.6)/$D100)*(1-'3 INPUT SAP DATA'!$S104))</f>
        <v/>
      </c>
      <c r="AA100" s="173" t="str">
        <f>IF($B100="","",((MAX(0.3*'3 INPUT SAP DATA'!$K104,VLOOKUP('3 INPUT SAP DATA'!$I104,Data!$C$87:$D$96,2,FALSE))*3.6)/$D100)*(1-'3 INPUT SAP DATA'!$S104))</f>
        <v/>
      </c>
      <c r="AB100" s="173" t="str">
        <f>IF($B100="","",((MAX(0.3*'3 INPUT SAP DATA'!$K104,VLOOKUP('3 INPUT SAP DATA'!$I104,Data!$C$87:$D$96,2,FALSE))*3.6)/$D100)*(1-'3 INPUT SAP DATA'!$S104))</f>
        <v/>
      </c>
      <c r="AC100" s="173" t="str">
        <f>IF($B100="","",((MAX(0.3*'3 INPUT SAP DATA'!$K104,VLOOKUP('3 INPUT SAP DATA'!$I104,Data!$C$87:$D$96,2,FALSE))*3.6)/$D100)*(1-'3 INPUT SAP DATA'!$S104))</f>
        <v/>
      </c>
      <c r="AD100" s="173" t="str">
        <f>IF($B100="","",((MAX(0.3*'3 INPUT SAP DATA'!$K104,VLOOKUP('3 INPUT SAP DATA'!$I104,Data!$C$87:$D$96,2,FALSE))*3.6)/$D100)*(1-'3 INPUT SAP DATA'!$S104))</f>
        <v/>
      </c>
      <c r="AE100" s="173" t="str">
        <f>IF($B100="","",((MAX(0.3*'3 INPUT SAP DATA'!$K104,VLOOKUP('3 INPUT SAP DATA'!$I104,Data!$C$87:$D$96,2,FALSE))*3.6)/$D100)*(1-'3 INPUT SAP DATA'!$S104))</f>
        <v/>
      </c>
      <c r="AF100" s="171" t="str">
        <f t="shared" si="51"/>
        <v/>
      </c>
      <c r="AG100" s="171" t="str">
        <f t="shared" si="52"/>
        <v/>
      </c>
      <c r="AH100" s="171" t="str">
        <f t="shared" si="53"/>
        <v/>
      </c>
      <c r="AI100" s="171" t="str">
        <f t="shared" si="54"/>
        <v/>
      </c>
      <c r="AJ100" s="171" t="str">
        <f t="shared" si="55"/>
        <v/>
      </c>
      <c r="AK100" s="171" t="str">
        <f t="shared" si="56"/>
        <v/>
      </c>
      <c r="AL100" s="171" t="str">
        <f t="shared" si="57"/>
        <v/>
      </c>
      <c r="AM100" s="171" t="str">
        <f t="shared" si="58"/>
        <v/>
      </c>
      <c r="AN100" s="171" t="str">
        <f t="shared" si="59"/>
        <v/>
      </c>
      <c r="AO100" s="171" t="str">
        <f t="shared" si="60"/>
        <v/>
      </c>
      <c r="AP100" s="171" t="str">
        <f t="shared" si="61"/>
        <v/>
      </c>
      <c r="AQ100" s="171" t="str">
        <f t="shared" si="62"/>
        <v/>
      </c>
      <c r="AR100" s="24" t="str">
        <f t="shared" si="38"/>
        <v/>
      </c>
      <c r="AS100" s="24" t="str">
        <f t="shared" si="39"/>
        <v/>
      </c>
      <c r="AT100" s="24" t="str">
        <f t="shared" si="40"/>
        <v/>
      </c>
      <c r="AU100" s="24" t="str">
        <f t="shared" si="41"/>
        <v/>
      </c>
      <c r="AV100" s="24" t="str">
        <f t="shared" si="42"/>
        <v/>
      </c>
      <c r="AW100" s="24" t="str">
        <f t="shared" si="43"/>
        <v/>
      </c>
      <c r="AX100" s="24" t="str">
        <f t="shared" si="44"/>
        <v/>
      </c>
      <c r="AY100" s="24" t="str">
        <f t="shared" si="45"/>
        <v/>
      </c>
      <c r="AZ100" s="24" t="str">
        <f t="shared" si="46"/>
        <v/>
      </c>
      <c r="BA100" s="24" t="str">
        <f t="shared" si="47"/>
        <v/>
      </c>
      <c r="BB100" s="24" t="str">
        <f t="shared" si="48"/>
        <v/>
      </c>
      <c r="BC100" s="24" t="str">
        <f t="shared" si="49"/>
        <v/>
      </c>
    </row>
    <row r="101" spans="2:55" s="3" customFormat="1" ht="19.899999999999999" customHeight="1">
      <c r="B101" s="16" t="str">
        <f>IF('3 INPUT SAP DATA'!H105="","",'3 INPUT SAP DATA'!H105)</f>
        <v/>
      </c>
      <c r="C101" s="172" t="str">
        <f>IF($B101="","",'3 INPUT SAP DATA'!O105*('3 INPUT SAP DATA'!P105+'3 INPUT SAP DATA'!Q105))</f>
        <v/>
      </c>
      <c r="D101" s="172" t="str">
        <f>IF($B101="","",'3 INPUT SAP DATA'!K105*(1-Data!$B$156)*2.5)</f>
        <v/>
      </c>
      <c r="E101" s="24" t="str">
        <f>IF($B101="","",('3 INPUT SAP DATA'!L105-(('3 INPUT SAP DATA'!J105-1)*('3 INPUT SAP DATA'!K105/'3 INPUT SAP DATA'!J105)*Data!$B$157))*(1-Data!$B$156))</f>
        <v/>
      </c>
      <c r="F101" s="171" t="str">
        <f t="shared" si="50"/>
        <v/>
      </c>
      <c r="G101" s="171" t="str">
        <f>IF($B101="","",E101/D101*F101*HLOOKUP('3 INPUT SAP DATA'!M105,Data!$C$82:$E$83,2,FALSE)/(1+15/HLOOKUP('3 INPUT SAP DATA'!M105,Data!$C$82:$E$83,2,FALSE)*(0/F101)^2))</f>
        <v/>
      </c>
      <c r="H101" s="173" t="str">
        <f>IF($B101="", "", (INDEX(SAP10TableU2, MATCH('3 INPUT SAP DATA'!$C$6, Data!$C$51:$C$72, 0), MATCH(H$8, Data!$D$50:$O$50, 0)) / VLOOKUP('3 INPUT SAP DATA'!$C$6, Data!$C$50:$P$72, 13, FALSE)) * $G101)</f>
        <v/>
      </c>
      <c r="I101" s="173" t="str">
        <f>IF($B101="", "", (INDEX(SAP10TableU2, MATCH('3 INPUT SAP DATA'!$C$6, Data!$C$51:$C$72, 0), MATCH(I$8, Data!$D$50:$O$50, 0)) / VLOOKUP('3 INPUT SAP DATA'!$C$6, Data!$C$50:$P$72, 13, FALSE)) * $G101)</f>
        <v/>
      </c>
      <c r="J101" s="173" t="str">
        <f>IF($B101="", "", (INDEX(SAP10TableU2, MATCH('3 INPUT SAP DATA'!$C$6, Data!$C$51:$C$72, 0), MATCH(J$8, Data!$D$50:$O$50, 0)) / VLOOKUP('3 INPUT SAP DATA'!$C$6, Data!$C$50:$P$72, 13, FALSE)) * $G101)</f>
        <v/>
      </c>
      <c r="K101" s="173" t="str">
        <f>IF($B101="", "", (INDEX(SAP10TableU2, MATCH('3 INPUT SAP DATA'!$C$6, Data!$C$51:$C$72, 0), MATCH(K$8, Data!$D$50:$O$50, 0)) / VLOOKUP('3 INPUT SAP DATA'!$C$6, Data!$C$50:$P$72, 13, FALSE)) * $G101)</f>
        <v/>
      </c>
      <c r="L101" s="173" t="str">
        <f>IF($B101="", "", (INDEX(SAP10TableU2, MATCH('3 INPUT SAP DATA'!$C$6, Data!$C$51:$C$72, 0), MATCH(L$8, Data!$D$50:$O$50, 0)) / VLOOKUP('3 INPUT SAP DATA'!$C$6, Data!$C$50:$P$72, 13, FALSE)) * $G101)</f>
        <v/>
      </c>
      <c r="M101" s="173" t="str">
        <f>IF($B101="", "", (INDEX(SAP10TableU2, MATCH('3 INPUT SAP DATA'!$C$6, Data!$C$51:$C$72, 0), MATCH(M$8, Data!$D$50:$O$50, 0)) / VLOOKUP('3 INPUT SAP DATA'!$C$6, Data!$C$50:$P$72, 13, FALSE)) * $G101)</f>
        <v/>
      </c>
      <c r="N101" s="173" t="str">
        <f>IF($B101="", "", (INDEX(SAP10TableU2, MATCH('3 INPUT SAP DATA'!$C$6, Data!$C$51:$C$72, 0), MATCH(N$8, Data!$D$50:$O$50, 0)) / VLOOKUP('3 INPUT SAP DATA'!$C$6, Data!$C$50:$P$72, 13, FALSE)) * $G101)</f>
        <v/>
      </c>
      <c r="O101" s="173" t="str">
        <f>IF($B101="", "", (INDEX(SAP10TableU2, MATCH('3 INPUT SAP DATA'!$C$6, Data!$C$51:$C$72, 0), MATCH(O$8, Data!$D$50:$O$50, 0)) / VLOOKUP('3 INPUT SAP DATA'!$C$6, Data!$C$50:$P$72, 13, FALSE)) * $G101)</f>
        <v/>
      </c>
      <c r="P101" s="173" t="str">
        <f>IF($B101="", "", (INDEX(SAP10TableU2, MATCH('3 INPUT SAP DATA'!$C$6, Data!$C$51:$C$72, 0), MATCH(P$8, Data!$D$50:$O$50, 0)) / VLOOKUP('3 INPUT SAP DATA'!$C$6, Data!$C$50:$P$72, 13, FALSE)) * $G101)</f>
        <v/>
      </c>
      <c r="Q101" s="173" t="str">
        <f>IF($B101="", "", (INDEX(SAP10TableU2, MATCH('3 INPUT SAP DATA'!$C$6, Data!$C$51:$C$72, 0), MATCH(Q$8, Data!$D$50:$O$50, 0)) / VLOOKUP('3 INPUT SAP DATA'!$C$6, Data!$C$50:$P$72, 13, FALSE)) * $G101)</f>
        <v/>
      </c>
      <c r="R101" s="173" t="str">
        <f>IF($B101="", "", (INDEX(SAP10TableU2, MATCH('3 INPUT SAP DATA'!$C$6, Data!$C$51:$C$72, 0), MATCH(R$8, Data!$D$50:$O$50, 0)) / VLOOKUP('3 INPUT SAP DATA'!$C$6, Data!$C$50:$P$72, 13, FALSE)) * $G101)</f>
        <v/>
      </c>
      <c r="S101" s="173" t="str">
        <f>IF($B101="", "", (INDEX(SAP10TableU2, MATCH('3 INPUT SAP DATA'!$C$6, Data!$C$51:$C$72, 0), MATCH(S$8, Data!$D$50:$O$50, 0)) / VLOOKUP('3 INPUT SAP DATA'!$C$6, Data!$C$50:$P$72, 13, FALSE)) * $G101)</f>
        <v/>
      </c>
      <c r="T101" s="173" t="str">
        <f>IF($B101="","",((MAX(0.3*'3 INPUT SAP DATA'!$K105,VLOOKUP('3 INPUT SAP DATA'!$I105,Data!$C$87:$D$96,2,FALSE))*3.6)/$D101)*(1-'3 INPUT SAP DATA'!$S105))</f>
        <v/>
      </c>
      <c r="U101" s="173" t="str">
        <f>IF($B101="","",((MAX(0.3*'3 INPUT SAP DATA'!$K105,VLOOKUP('3 INPUT SAP DATA'!$I105,Data!$C$87:$D$96,2,FALSE))*3.6)/$D101)*(1-'3 INPUT SAP DATA'!$S105))</f>
        <v/>
      </c>
      <c r="V101" s="173" t="str">
        <f>IF($B101="","",((MAX(0.3*'3 INPUT SAP DATA'!$K105,VLOOKUP('3 INPUT SAP DATA'!$I105,Data!$C$87:$D$96,2,FALSE))*3.6)/$D101)*(1-'3 INPUT SAP DATA'!$S105))</f>
        <v/>
      </c>
      <c r="W101" s="173" t="str">
        <f>IF($B101="","",((MAX(0.3*'3 INPUT SAP DATA'!$K105,VLOOKUP('3 INPUT SAP DATA'!$I105,Data!$C$87:$D$96,2,FALSE))*3.6)/$D101)*(1-'3 INPUT SAP DATA'!$S105))</f>
        <v/>
      </c>
      <c r="X101" s="173" t="str">
        <f>IF($B101="","",((MAX(0.3*'3 INPUT SAP DATA'!$K105,VLOOKUP('3 INPUT SAP DATA'!$I105,Data!$C$87:$D$96,2,FALSE))*3.6)/$D101)*(1-'3 INPUT SAP DATA'!$S105))</f>
        <v/>
      </c>
      <c r="Y101" s="173" t="str">
        <f>IF($B101="","",((MAX(0.3*'3 INPUT SAP DATA'!$K105,VLOOKUP('3 INPUT SAP DATA'!$I105,Data!$C$87:$D$96,2,FALSE))*3.6)/$D101)*(1-'3 INPUT SAP DATA'!$S105))</f>
        <v/>
      </c>
      <c r="Z101" s="173" t="str">
        <f>IF($B101="","",((MAX(0.3*'3 INPUT SAP DATA'!$K105,VLOOKUP('3 INPUT SAP DATA'!$I105,Data!$C$87:$D$96,2,FALSE))*3.6)/$D101)*(1-'3 INPUT SAP DATA'!$S105))</f>
        <v/>
      </c>
      <c r="AA101" s="173" t="str">
        <f>IF($B101="","",((MAX(0.3*'3 INPUT SAP DATA'!$K105,VLOOKUP('3 INPUT SAP DATA'!$I105,Data!$C$87:$D$96,2,FALSE))*3.6)/$D101)*(1-'3 INPUT SAP DATA'!$S105))</f>
        <v/>
      </c>
      <c r="AB101" s="173" t="str">
        <f>IF($B101="","",((MAX(0.3*'3 INPUT SAP DATA'!$K105,VLOOKUP('3 INPUT SAP DATA'!$I105,Data!$C$87:$D$96,2,FALSE))*3.6)/$D101)*(1-'3 INPUT SAP DATA'!$S105))</f>
        <v/>
      </c>
      <c r="AC101" s="173" t="str">
        <f>IF($B101="","",((MAX(0.3*'3 INPUT SAP DATA'!$K105,VLOOKUP('3 INPUT SAP DATA'!$I105,Data!$C$87:$D$96,2,FALSE))*3.6)/$D101)*(1-'3 INPUT SAP DATA'!$S105))</f>
        <v/>
      </c>
      <c r="AD101" s="173" t="str">
        <f>IF($B101="","",((MAX(0.3*'3 INPUT SAP DATA'!$K105,VLOOKUP('3 INPUT SAP DATA'!$I105,Data!$C$87:$D$96,2,FALSE))*3.6)/$D101)*(1-'3 INPUT SAP DATA'!$S105))</f>
        <v/>
      </c>
      <c r="AE101" s="173" t="str">
        <f>IF($B101="","",((MAX(0.3*'3 INPUT SAP DATA'!$K105,VLOOKUP('3 INPUT SAP DATA'!$I105,Data!$C$87:$D$96,2,FALSE))*3.6)/$D101)*(1-'3 INPUT SAP DATA'!$S105))</f>
        <v/>
      </c>
      <c r="AF101" s="171" t="str">
        <f t="shared" si="51"/>
        <v/>
      </c>
      <c r="AG101" s="171" t="str">
        <f t="shared" si="52"/>
        <v/>
      </c>
      <c r="AH101" s="171" t="str">
        <f t="shared" si="53"/>
        <v/>
      </c>
      <c r="AI101" s="171" t="str">
        <f t="shared" si="54"/>
        <v/>
      </c>
      <c r="AJ101" s="171" t="str">
        <f t="shared" si="55"/>
        <v/>
      </c>
      <c r="AK101" s="171" t="str">
        <f t="shared" si="56"/>
        <v/>
      </c>
      <c r="AL101" s="171" t="str">
        <f t="shared" si="57"/>
        <v/>
      </c>
      <c r="AM101" s="171" t="str">
        <f t="shared" si="58"/>
        <v/>
      </c>
      <c r="AN101" s="171" t="str">
        <f t="shared" si="59"/>
        <v/>
      </c>
      <c r="AO101" s="171" t="str">
        <f t="shared" si="60"/>
        <v/>
      </c>
      <c r="AP101" s="171" t="str">
        <f t="shared" si="61"/>
        <v/>
      </c>
      <c r="AQ101" s="171" t="str">
        <f t="shared" si="62"/>
        <v/>
      </c>
      <c r="AR101" s="24" t="str">
        <f t="shared" si="38"/>
        <v/>
      </c>
      <c r="AS101" s="24" t="str">
        <f t="shared" si="39"/>
        <v/>
      </c>
      <c r="AT101" s="24" t="str">
        <f t="shared" si="40"/>
        <v/>
      </c>
      <c r="AU101" s="24" t="str">
        <f t="shared" si="41"/>
        <v/>
      </c>
      <c r="AV101" s="24" t="str">
        <f t="shared" si="42"/>
        <v/>
      </c>
      <c r="AW101" s="24" t="str">
        <f t="shared" si="43"/>
        <v/>
      </c>
      <c r="AX101" s="24" t="str">
        <f t="shared" si="44"/>
        <v/>
      </c>
      <c r="AY101" s="24" t="str">
        <f t="shared" si="45"/>
        <v/>
      </c>
      <c r="AZ101" s="24" t="str">
        <f t="shared" si="46"/>
        <v/>
      </c>
      <c r="BA101" s="24" t="str">
        <f t="shared" si="47"/>
        <v/>
      </c>
      <c r="BB101" s="24" t="str">
        <f t="shared" si="48"/>
        <v/>
      </c>
      <c r="BC101" s="24" t="str">
        <f t="shared" si="49"/>
        <v/>
      </c>
    </row>
    <row r="102" spans="2:55" s="3" customFormat="1" ht="19.899999999999999" customHeight="1">
      <c r="B102" s="16" t="str">
        <f>IF('3 INPUT SAP DATA'!H106="","",'3 INPUT SAP DATA'!H106)</f>
        <v/>
      </c>
      <c r="C102" s="172" t="str">
        <f>IF($B102="","",'3 INPUT SAP DATA'!O106*('3 INPUT SAP DATA'!P106+'3 INPUT SAP DATA'!Q106))</f>
        <v/>
      </c>
      <c r="D102" s="172" t="str">
        <f>IF($B102="","",'3 INPUT SAP DATA'!K106*(1-Data!$B$156)*2.5)</f>
        <v/>
      </c>
      <c r="E102" s="24" t="str">
        <f>IF($B102="","",('3 INPUT SAP DATA'!L106-(('3 INPUT SAP DATA'!J106-1)*('3 INPUT SAP DATA'!K106/'3 INPUT SAP DATA'!J106)*Data!$B$157))*(1-Data!$B$156))</f>
        <v/>
      </c>
      <c r="F102" s="171" t="str">
        <f t="shared" si="50"/>
        <v/>
      </c>
      <c r="G102" s="171" t="str">
        <f>IF($B102="","",E102/D102*F102*HLOOKUP('3 INPUT SAP DATA'!M106,Data!$C$82:$E$83,2,FALSE)/(1+15/HLOOKUP('3 INPUT SAP DATA'!M106,Data!$C$82:$E$83,2,FALSE)*(0/F102)^2))</f>
        <v/>
      </c>
      <c r="H102" s="173" t="str">
        <f>IF($B102="", "", (INDEX(SAP10TableU2, MATCH('3 INPUT SAP DATA'!$C$6, Data!$C$51:$C$72, 0), MATCH(H$8, Data!$D$50:$O$50, 0)) / VLOOKUP('3 INPUT SAP DATA'!$C$6, Data!$C$50:$P$72, 13, FALSE)) * $G102)</f>
        <v/>
      </c>
      <c r="I102" s="173" t="str">
        <f>IF($B102="", "", (INDEX(SAP10TableU2, MATCH('3 INPUT SAP DATA'!$C$6, Data!$C$51:$C$72, 0), MATCH(I$8, Data!$D$50:$O$50, 0)) / VLOOKUP('3 INPUT SAP DATA'!$C$6, Data!$C$50:$P$72, 13, FALSE)) * $G102)</f>
        <v/>
      </c>
      <c r="J102" s="173" t="str">
        <f>IF($B102="", "", (INDEX(SAP10TableU2, MATCH('3 INPUT SAP DATA'!$C$6, Data!$C$51:$C$72, 0), MATCH(J$8, Data!$D$50:$O$50, 0)) / VLOOKUP('3 INPUT SAP DATA'!$C$6, Data!$C$50:$P$72, 13, FALSE)) * $G102)</f>
        <v/>
      </c>
      <c r="K102" s="173" t="str">
        <f>IF($B102="", "", (INDEX(SAP10TableU2, MATCH('3 INPUT SAP DATA'!$C$6, Data!$C$51:$C$72, 0), MATCH(K$8, Data!$D$50:$O$50, 0)) / VLOOKUP('3 INPUT SAP DATA'!$C$6, Data!$C$50:$P$72, 13, FALSE)) * $G102)</f>
        <v/>
      </c>
      <c r="L102" s="173" t="str">
        <f>IF($B102="", "", (INDEX(SAP10TableU2, MATCH('3 INPUT SAP DATA'!$C$6, Data!$C$51:$C$72, 0), MATCH(L$8, Data!$D$50:$O$50, 0)) / VLOOKUP('3 INPUT SAP DATA'!$C$6, Data!$C$50:$P$72, 13, FALSE)) * $G102)</f>
        <v/>
      </c>
      <c r="M102" s="173" t="str">
        <f>IF($B102="", "", (INDEX(SAP10TableU2, MATCH('3 INPUT SAP DATA'!$C$6, Data!$C$51:$C$72, 0), MATCH(M$8, Data!$D$50:$O$50, 0)) / VLOOKUP('3 INPUT SAP DATA'!$C$6, Data!$C$50:$P$72, 13, FALSE)) * $G102)</f>
        <v/>
      </c>
      <c r="N102" s="173" t="str">
        <f>IF($B102="", "", (INDEX(SAP10TableU2, MATCH('3 INPUT SAP DATA'!$C$6, Data!$C$51:$C$72, 0), MATCH(N$8, Data!$D$50:$O$50, 0)) / VLOOKUP('3 INPUT SAP DATA'!$C$6, Data!$C$50:$P$72, 13, FALSE)) * $G102)</f>
        <v/>
      </c>
      <c r="O102" s="173" t="str">
        <f>IF($B102="", "", (INDEX(SAP10TableU2, MATCH('3 INPUT SAP DATA'!$C$6, Data!$C$51:$C$72, 0), MATCH(O$8, Data!$D$50:$O$50, 0)) / VLOOKUP('3 INPUT SAP DATA'!$C$6, Data!$C$50:$P$72, 13, FALSE)) * $G102)</f>
        <v/>
      </c>
      <c r="P102" s="173" t="str">
        <f>IF($B102="", "", (INDEX(SAP10TableU2, MATCH('3 INPUT SAP DATA'!$C$6, Data!$C$51:$C$72, 0), MATCH(P$8, Data!$D$50:$O$50, 0)) / VLOOKUP('3 INPUT SAP DATA'!$C$6, Data!$C$50:$P$72, 13, FALSE)) * $G102)</f>
        <v/>
      </c>
      <c r="Q102" s="173" t="str">
        <f>IF($B102="", "", (INDEX(SAP10TableU2, MATCH('3 INPUT SAP DATA'!$C$6, Data!$C$51:$C$72, 0), MATCH(Q$8, Data!$D$50:$O$50, 0)) / VLOOKUP('3 INPUT SAP DATA'!$C$6, Data!$C$50:$P$72, 13, FALSE)) * $G102)</f>
        <v/>
      </c>
      <c r="R102" s="173" t="str">
        <f>IF($B102="", "", (INDEX(SAP10TableU2, MATCH('3 INPUT SAP DATA'!$C$6, Data!$C$51:$C$72, 0), MATCH(R$8, Data!$D$50:$O$50, 0)) / VLOOKUP('3 INPUT SAP DATA'!$C$6, Data!$C$50:$P$72, 13, FALSE)) * $G102)</f>
        <v/>
      </c>
      <c r="S102" s="173" t="str">
        <f>IF($B102="", "", (INDEX(SAP10TableU2, MATCH('3 INPUT SAP DATA'!$C$6, Data!$C$51:$C$72, 0), MATCH(S$8, Data!$D$50:$O$50, 0)) / VLOOKUP('3 INPUT SAP DATA'!$C$6, Data!$C$50:$P$72, 13, FALSE)) * $G102)</f>
        <v/>
      </c>
      <c r="T102" s="173" t="str">
        <f>IF($B102="","",((MAX(0.3*'3 INPUT SAP DATA'!$K106,VLOOKUP('3 INPUT SAP DATA'!$I106,Data!$C$87:$D$96,2,FALSE))*3.6)/$D102)*(1-'3 INPUT SAP DATA'!$S106))</f>
        <v/>
      </c>
      <c r="U102" s="173" t="str">
        <f>IF($B102="","",((MAX(0.3*'3 INPUT SAP DATA'!$K106,VLOOKUP('3 INPUT SAP DATA'!$I106,Data!$C$87:$D$96,2,FALSE))*3.6)/$D102)*(1-'3 INPUT SAP DATA'!$S106))</f>
        <v/>
      </c>
      <c r="V102" s="173" t="str">
        <f>IF($B102="","",((MAX(0.3*'3 INPUT SAP DATA'!$K106,VLOOKUP('3 INPUT SAP DATA'!$I106,Data!$C$87:$D$96,2,FALSE))*3.6)/$D102)*(1-'3 INPUT SAP DATA'!$S106))</f>
        <v/>
      </c>
      <c r="W102" s="173" t="str">
        <f>IF($B102="","",((MAX(0.3*'3 INPUT SAP DATA'!$K106,VLOOKUP('3 INPUT SAP DATA'!$I106,Data!$C$87:$D$96,2,FALSE))*3.6)/$D102)*(1-'3 INPUT SAP DATA'!$S106))</f>
        <v/>
      </c>
      <c r="X102" s="173" t="str">
        <f>IF($B102="","",((MAX(0.3*'3 INPUT SAP DATA'!$K106,VLOOKUP('3 INPUT SAP DATA'!$I106,Data!$C$87:$D$96,2,FALSE))*3.6)/$D102)*(1-'3 INPUT SAP DATA'!$S106))</f>
        <v/>
      </c>
      <c r="Y102" s="173" t="str">
        <f>IF($B102="","",((MAX(0.3*'3 INPUT SAP DATA'!$K106,VLOOKUP('3 INPUT SAP DATA'!$I106,Data!$C$87:$D$96,2,FALSE))*3.6)/$D102)*(1-'3 INPUT SAP DATA'!$S106))</f>
        <v/>
      </c>
      <c r="Z102" s="173" t="str">
        <f>IF($B102="","",((MAX(0.3*'3 INPUT SAP DATA'!$K106,VLOOKUP('3 INPUT SAP DATA'!$I106,Data!$C$87:$D$96,2,FALSE))*3.6)/$D102)*(1-'3 INPUT SAP DATA'!$S106))</f>
        <v/>
      </c>
      <c r="AA102" s="173" t="str">
        <f>IF($B102="","",((MAX(0.3*'3 INPUT SAP DATA'!$K106,VLOOKUP('3 INPUT SAP DATA'!$I106,Data!$C$87:$D$96,2,FALSE))*3.6)/$D102)*(1-'3 INPUT SAP DATA'!$S106))</f>
        <v/>
      </c>
      <c r="AB102" s="173" t="str">
        <f>IF($B102="","",((MAX(0.3*'3 INPUT SAP DATA'!$K106,VLOOKUP('3 INPUT SAP DATA'!$I106,Data!$C$87:$D$96,2,FALSE))*3.6)/$D102)*(1-'3 INPUT SAP DATA'!$S106))</f>
        <v/>
      </c>
      <c r="AC102" s="173" t="str">
        <f>IF($B102="","",((MAX(0.3*'3 INPUT SAP DATA'!$K106,VLOOKUP('3 INPUT SAP DATA'!$I106,Data!$C$87:$D$96,2,FALSE))*3.6)/$D102)*(1-'3 INPUT SAP DATA'!$S106))</f>
        <v/>
      </c>
      <c r="AD102" s="173" t="str">
        <f>IF($B102="","",((MAX(0.3*'3 INPUT SAP DATA'!$K106,VLOOKUP('3 INPUT SAP DATA'!$I106,Data!$C$87:$D$96,2,FALSE))*3.6)/$D102)*(1-'3 INPUT SAP DATA'!$S106))</f>
        <v/>
      </c>
      <c r="AE102" s="173" t="str">
        <f>IF($B102="","",((MAX(0.3*'3 INPUT SAP DATA'!$K106,VLOOKUP('3 INPUT SAP DATA'!$I106,Data!$C$87:$D$96,2,FALSE))*3.6)/$D102)*(1-'3 INPUT SAP DATA'!$S106))</f>
        <v/>
      </c>
      <c r="AF102" s="171" t="str">
        <f t="shared" si="51"/>
        <v/>
      </c>
      <c r="AG102" s="171" t="str">
        <f t="shared" si="52"/>
        <v/>
      </c>
      <c r="AH102" s="171" t="str">
        <f t="shared" si="53"/>
        <v/>
      </c>
      <c r="AI102" s="171" t="str">
        <f t="shared" si="54"/>
        <v/>
      </c>
      <c r="AJ102" s="171" t="str">
        <f t="shared" si="55"/>
        <v/>
      </c>
      <c r="AK102" s="171" t="str">
        <f t="shared" si="56"/>
        <v/>
      </c>
      <c r="AL102" s="171" t="str">
        <f t="shared" si="57"/>
        <v/>
      </c>
      <c r="AM102" s="171" t="str">
        <f t="shared" si="58"/>
        <v/>
      </c>
      <c r="AN102" s="171" t="str">
        <f t="shared" si="59"/>
        <v/>
      </c>
      <c r="AO102" s="171" t="str">
        <f t="shared" si="60"/>
        <v/>
      </c>
      <c r="AP102" s="171" t="str">
        <f t="shared" si="61"/>
        <v/>
      </c>
      <c r="AQ102" s="171" t="str">
        <f t="shared" si="62"/>
        <v/>
      </c>
      <c r="AR102" s="24" t="str">
        <f t="shared" si="38"/>
        <v/>
      </c>
      <c r="AS102" s="24" t="str">
        <f t="shared" si="39"/>
        <v/>
      </c>
      <c r="AT102" s="24" t="str">
        <f t="shared" si="40"/>
        <v/>
      </c>
      <c r="AU102" s="24" t="str">
        <f t="shared" si="41"/>
        <v/>
      </c>
      <c r="AV102" s="24" t="str">
        <f t="shared" si="42"/>
        <v/>
      </c>
      <c r="AW102" s="24" t="str">
        <f t="shared" si="43"/>
        <v/>
      </c>
      <c r="AX102" s="24" t="str">
        <f t="shared" si="44"/>
        <v/>
      </c>
      <c r="AY102" s="24" t="str">
        <f t="shared" si="45"/>
        <v/>
      </c>
      <c r="AZ102" s="24" t="str">
        <f t="shared" si="46"/>
        <v/>
      </c>
      <c r="BA102" s="24" t="str">
        <f t="shared" si="47"/>
        <v/>
      </c>
      <c r="BB102" s="24" t="str">
        <f t="shared" si="48"/>
        <v/>
      </c>
      <c r="BC102" s="24" t="str">
        <f t="shared" si="49"/>
        <v/>
      </c>
    </row>
    <row r="103" spans="2:55" s="3" customFormat="1" ht="19.899999999999999" customHeight="1">
      <c r="B103" s="16" t="str">
        <f>IF('3 INPUT SAP DATA'!H107="","",'3 INPUT SAP DATA'!H107)</f>
        <v/>
      </c>
      <c r="C103" s="172" t="str">
        <f>IF($B103="","",'3 INPUT SAP DATA'!O107*('3 INPUT SAP DATA'!P107+'3 INPUT SAP DATA'!Q107))</f>
        <v/>
      </c>
      <c r="D103" s="172" t="str">
        <f>IF($B103="","",'3 INPUT SAP DATA'!K107*(1-Data!$B$156)*2.5)</f>
        <v/>
      </c>
      <c r="E103" s="24" t="str">
        <f>IF($B103="","",('3 INPUT SAP DATA'!L107-(('3 INPUT SAP DATA'!J107-1)*('3 INPUT SAP DATA'!K107/'3 INPUT SAP DATA'!J107)*Data!$B$157))*(1-Data!$B$156))</f>
        <v/>
      </c>
      <c r="F103" s="171" t="str">
        <f t="shared" si="50"/>
        <v/>
      </c>
      <c r="G103" s="171" t="str">
        <f>IF($B103="","",E103/D103*F103*HLOOKUP('3 INPUT SAP DATA'!M107,Data!$C$82:$E$83,2,FALSE)/(1+15/HLOOKUP('3 INPUT SAP DATA'!M107,Data!$C$82:$E$83,2,FALSE)*(0/F103)^2))</f>
        <v/>
      </c>
      <c r="H103" s="173" t="str">
        <f>IF($B103="", "", (INDEX(SAP10TableU2, MATCH('3 INPUT SAP DATA'!$C$6, Data!$C$51:$C$72, 0), MATCH(H$8, Data!$D$50:$O$50, 0)) / VLOOKUP('3 INPUT SAP DATA'!$C$6, Data!$C$50:$P$72, 13, FALSE)) * $G103)</f>
        <v/>
      </c>
      <c r="I103" s="173" t="str">
        <f>IF($B103="", "", (INDEX(SAP10TableU2, MATCH('3 INPUT SAP DATA'!$C$6, Data!$C$51:$C$72, 0), MATCH(I$8, Data!$D$50:$O$50, 0)) / VLOOKUP('3 INPUT SAP DATA'!$C$6, Data!$C$50:$P$72, 13, FALSE)) * $G103)</f>
        <v/>
      </c>
      <c r="J103" s="173" t="str">
        <f>IF($B103="", "", (INDEX(SAP10TableU2, MATCH('3 INPUT SAP DATA'!$C$6, Data!$C$51:$C$72, 0), MATCH(J$8, Data!$D$50:$O$50, 0)) / VLOOKUP('3 INPUT SAP DATA'!$C$6, Data!$C$50:$P$72, 13, FALSE)) * $G103)</f>
        <v/>
      </c>
      <c r="K103" s="173" t="str">
        <f>IF($B103="", "", (INDEX(SAP10TableU2, MATCH('3 INPUT SAP DATA'!$C$6, Data!$C$51:$C$72, 0), MATCH(K$8, Data!$D$50:$O$50, 0)) / VLOOKUP('3 INPUT SAP DATA'!$C$6, Data!$C$50:$P$72, 13, FALSE)) * $G103)</f>
        <v/>
      </c>
      <c r="L103" s="173" t="str">
        <f>IF($B103="", "", (INDEX(SAP10TableU2, MATCH('3 INPUT SAP DATA'!$C$6, Data!$C$51:$C$72, 0), MATCH(L$8, Data!$D$50:$O$50, 0)) / VLOOKUP('3 INPUT SAP DATA'!$C$6, Data!$C$50:$P$72, 13, FALSE)) * $G103)</f>
        <v/>
      </c>
      <c r="M103" s="173" t="str">
        <f>IF($B103="", "", (INDEX(SAP10TableU2, MATCH('3 INPUT SAP DATA'!$C$6, Data!$C$51:$C$72, 0), MATCH(M$8, Data!$D$50:$O$50, 0)) / VLOOKUP('3 INPUT SAP DATA'!$C$6, Data!$C$50:$P$72, 13, FALSE)) * $G103)</f>
        <v/>
      </c>
      <c r="N103" s="173" t="str">
        <f>IF($B103="", "", (INDEX(SAP10TableU2, MATCH('3 INPUT SAP DATA'!$C$6, Data!$C$51:$C$72, 0), MATCH(N$8, Data!$D$50:$O$50, 0)) / VLOOKUP('3 INPUT SAP DATA'!$C$6, Data!$C$50:$P$72, 13, FALSE)) * $G103)</f>
        <v/>
      </c>
      <c r="O103" s="173" t="str">
        <f>IF($B103="", "", (INDEX(SAP10TableU2, MATCH('3 INPUT SAP DATA'!$C$6, Data!$C$51:$C$72, 0), MATCH(O$8, Data!$D$50:$O$50, 0)) / VLOOKUP('3 INPUT SAP DATA'!$C$6, Data!$C$50:$P$72, 13, FALSE)) * $G103)</f>
        <v/>
      </c>
      <c r="P103" s="173" t="str">
        <f>IF($B103="", "", (INDEX(SAP10TableU2, MATCH('3 INPUT SAP DATA'!$C$6, Data!$C$51:$C$72, 0), MATCH(P$8, Data!$D$50:$O$50, 0)) / VLOOKUP('3 INPUT SAP DATA'!$C$6, Data!$C$50:$P$72, 13, FALSE)) * $G103)</f>
        <v/>
      </c>
      <c r="Q103" s="173" t="str">
        <f>IF($B103="", "", (INDEX(SAP10TableU2, MATCH('3 INPUT SAP DATA'!$C$6, Data!$C$51:$C$72, 0), MATCH(Q$8, Data!$D$50:$O$50, 0)) / VLOOKUP('3 INPUT SAP DATA'!$C$6, Data!$C$50:$P$72, 13, FALSE)) * $G103)</f>
        <v/>
      </c>
      <c r="R103" s="173" t="str">
        <f>IF($B103="", "", (INDEX(SAP10TableU2, MATCH('3 INPUT SAP DATA'!$C$6, Data!$C$51:$C$72, 0), MATCH(R$8, Data!$D$50:$O$50, 0)) / VLOOKUP('3 INPUT SAP DATA'!$C$6, Data!$C$50:$P$72, 13, FALSE)) * $G103)</f>
        <v/>
      </c>
      <c r="S103" s="173" t="str">
        <f>IF($B103="", "", (INDEX(SAP10TableU2, MATCH('3 INPUT SAP DATA'!$C$6, Data!$C$51:$C$72, 0), MATCH(S$8, Data!$D$50:$O$50, 0)) / VLOOKUP('3 INPUT SAP DATA'!$C$6, Data!$C$50:$P$72, 13, FALSE)) * $G103)</f>
        <v/>
      </c>
      <c r="T103" s="173" t="str">
        <f>IF($B103="","",((MAX(0.3*'3 INPUT SAP DATA'!$K107,VLOOKUP('3 INPUT SAP DATA'!$I107,Data!$C$87:$D$96,2,FALSE))*3.6)/$D103)*(1-'3 INPUT SAP DATA'!$S107))</f>
        <v/>
      </c>
      <c r="U103" s="173" t="str">
        <f>IF($B103="","",((MAX(0.3*'3 INPUT SAP DATA'!$K107,VLOOKUP('3 INPUT SAP DATA'!$I107,Data!$C$87:$D$96,2,FALSE))*3.6)/$D103)*(1-'3 INPUT SAP DATA'!$S107))</f>
        <v/>
      </c>
      <c r="V103" s="173" t="str">
        <f>IF($B103="","",((MAX(0.3*'3 INPUT SAP DATA'!$K107,VLOOKUP('3 INPUT SAP DATA'!$I107,Data!$C$87:$D$96,2,FALSE))*3.6)/$D103)*(1-'3 INPUT SAP DATA'!$S107))</f>
        <v/>
      </c>
      <c r="W103" s="173" t="str">
        <f>IF($B103="","",((MAX(0.3*'3 INPUT SAP DATA'!$K107,VLOOKUP('3 INPUT SAP DATA'!$I107,Data!$C$87:$D$96,2,FALSE))*3.6)/$D103)*(1-'3 INPUT SAP DATA'!$S107))</f>
        <v/>
      </c>
      <c r="X103" s="173" t="str">
        <f>IF($B103="","",((MAX(0.3*'3 INPUT SAP DATA'!$K107,VLOOKUP('3 INPUT SAP DATA'!$I107,Data!$C$87:$D$96,2,FALSE))*3.6)/$D103)*(1-'3 INPUT SAP DATA'!$S107))</f>
        <v/>
      </c>
      <c r="Y103" s="173" t="str">
        <f>IF($B103="","",((MAX(0.3*'3 INPUT SAP DATA'!$K107,VLOOKUP('3 INPUT SAP DATA'!$I107,Data!$C$87:$D$96,2,FALSE))*3.6)/$D103)*(1-'3 INPUT SAP DATA'!$S107))</f>
        <v/>
      </c>
      <c r="Z103" s="173" t="str">
        <f>IF($B103="","",((MAX(0.3*'3 INPUT SAP DATA'!$K107,VLOOKUP('3 INPUT SAP DATA'!$I107,Data!$C$87:$D$96,2,FALSE))*3.6)/$D103)*(1-'3 INPUT SAP DATA'!$S107))</f>
        <v/>
      </c>
      <c r="AA103" s="173" t="str">
        <f>IF($B103="","",((MAX(0.3*'3 INPUT SAP DATA'!$K107,VLOOKUP('3 INPUT SAP DATA'!$I107,Data!$C$87:$D$96,2,FALSE))*3.6)/$D103)*(1-'3 INPUT SAP DATA'!$S107))</f>
        <v/>
      </c>
      <c r="AB103" s="173" t="str">
        <f>IF($B103="","",((MAX(0.3*'3 INPUT SAP DATA'!$K107,VLOOKUP('3 INPUT SAP DATA'!$I107,Data!$C$87:$D$96,2,FALSE))*3.6)/$D103)*(1-'3 INPUT SAP DATA'!$S107))</f>
        <v/>
      </c>
      <c r="AC103" s="173" t="str">
        <f>IF($B103="","",((MAX(0.3*'3 INPUT SAP DATA'!$K107,VLOOKUP('3 INPUT SAP DATA'!$I107,Data!$C$87:$D$96,2,FALSE))*3.6)/$D103)*(1-'3 INPUT SAP DATA'!$S107))</f>
        <v/>
      </c>
      <c r="AD103" s="173" t="str">
        <f>IF($B103="","",((MAX(0.3*'3 INPUT SAP DATA'!$K107,VLOOKUP('3 INPUT SAP DATA'!$I107,Data!$C$87:$D$96,2,FALSE))*3.6)/$D103)*(1-'3 INPUT SAP DATA'!$S107))</f>
        <v/>
      </c>
      <c r="AE103" s="173" t="str">
        <f>IF($B103="","",((MAX(0.3*'3 INPUT SAP DATA'!$K107,VLOOKUP('3 INPUT SAP DATA'!$I107,Data!$C$87:$D$96,2,FALSE))*3.6)/$D103)*(1-'3 INPUT SAP DATA'!$S107))</f>
        <v/>
      </c>
      <c r="AF103" s="171" t="str">
        <f t="shared" si="51"/>
        <v/>
      </c>
      <c r="AG103" s="171" t="str">
        <f t="shared" si="52"/>
        <v/>
      </c>
      <c r="AH103" s="171" t="str">
        <f t="shared" si="53"/>
        <v/>
      </c>
      <c r="AI103" s="171" t="str">
        <f t="shared" si="54"/>
        <v/>
      </c>
      <c r="AJ103" s="171" t="str">
        <f t="shared" si="55"/>
        <v/>
      </c>
      <c r="AK103" s="171" t="str">
        <f t="shared" si="56"/>
        <v/>
      </c>
      <c r="AL103" s="171" t="str">
        <f t="shared" si="57"/>
        <v/>
      </c>
      <c r="AM103" s="171" t="str">
        <f t="shared" si="58"/>
        <v/>
      </c>
      <c r="AN103" s="171" t="str">
        <f t="shared" si="59"/>
        <v/>
      </c>
      <c r="AO103" s="171" t="str">
        <f t="shared" si="60"/>
        <v/>
      </c>
      <c r="AP103" s="171" t="str">
        <f t="shared" si="61"/>
        <v/>
      </c>
      <c r="AQ103" s="171" t="str">
        <f t="shared" si="62"/>
        <v/>
      </c>
      <c r="AR103" s="24" t="str">
        <f t="shared" si="38"/>
        <v/>
      </c>
      <c r="AS103" s="24" t="str">
        <f t="shared" si="39"/>
        <v/>
      </c>
      <c r="AT103" s="24" t="str">
        <f t="shared" si="40"/>
        <v/>
      </c>
      <c r="AU103" s="24" t="str">
        <f t="shared" si="41"/>
        <v/>
      </c>
      <c r="AV103" s="24" t="str">
        <f t="shared" si="42"/>
        <v/>
      </c>
      <c r="AW103" s="24" t="str">
        <f t="shared" si="43"/>
        <v/>
      </c>
      <c r="AX103" s="24" t="str">
        <f t="shared" si="44"/>
        <v/>
      </c>
      <c r="AY103" s="24" t="str">
        <f t="shared" si="45"/>
        <v/>
      </c>
      <c r="AZ103" s="24" t="str">
        <f t="shared" si="46"/>
        <v/>
      </c>
      <c r="BA103" s="24" t="str">
        <f t="shared" si="47"/>
        <v/>
      </c>
      <c r="BB103" s="24" t="str">
        <f t="shared" si="48"/>
        <v/>
      </c>
      <c r="BC103" s="24" t="str">
        <f t="shared" si="49"/>
        <v/>
      </c>
    </row>
    <row r="104" spans="2:55" s="3" customFormat="1" ht="19.899999999999999" customHeight="1">
      <c r="B104" s="16" t="str">
        <f>IF('3 INPUT SAP DATA'!H108="","",'3 INPUT SAP DATA'!H108)</f>
        <v/>
      </c>
      <c r="C104" s="172" t="str">
        <f>IF($B104="","",'3 INPUT SAP DATA'!O108*('3 INPUT SAP DATA'!P108+'3 INPUT SAP DATA'!Q108))</f>
        <v/>
      </c>
      <c r="D104" s="172" t="str">
        <f>IF($B104="","",'3 INPUT SAP DATA'!K108*(1-Data!$B$156)*2.5)</f>
        <v/>
      </c>
      <c r="E104" s="24" t="str">
        <f>IF($B104="","",('3 INPUT SAP DATA'!L108-(('3 INPUT SAP DATA'!J108-1)*('3 INPUT SAP DATA'!K108/'3 INPUT SAP DATA'!J108)*Data!$B$157))*(1-Data!$B$156))</f>
        <v/>
      </c>
      <c r="F104" s="171" t="str">
        <f t="shared" si="50"/>
        <v/>
      </c>
      <c r="G104" s="171" t="str">
        <f>IF($B104="","",E104/D104*F104*HLOOKUP('3 INPUT SAP DATA'!M108,Data!$C$82:$E$83,2,FALSE)/(1+15/HLOOKUP('3 INPUT SAP DATA'!M108,Data!$C$82:$E$83,2,FALSE)*(0/F104)^2))</f>
        <v/>
      </c>
      <c r="H104" s="173" t="str">
        <f>IF($B104="", "", (INDEX(SAP10TableU2, MATCH('3 INPUT SAP DATA'!$C$6, Data!$C$51:$C$72, 0), MATCH(H$8, Data!$D$50:$O$50, 0)) / VLOOKUP('3 INPUT SAP DATA'!$C$6, Data!$C$50:$P$72, 13, FALSE)) * $G104)</f>
        <v/>
      </c>
      <c r="I104" s="173" t="str">
        <f>IF($B104="", "", (INDEX(SAP10TableU2, MATCH('3 INPUT SAP DATA'!$C$6, Data!$C$51:$C$72, 0), MATCH(I$8, Data!$D$50:$O$50, 0)) / VLOOKUP('3 INPUT SAP DATA'!$C$6, Data!$C$50:$P$72, 13, FALSE)) * $G104)</f>
        <v/>
      </c>
      <c r="J104" s="173" t="str">
        <f>IF($B104="", "", (INDEX(SAP10TableU2, MATCH('3 INPUT SAP DATA'!$C$6, Data!$C$51:$C$72, 0), MATCH(J$8, Data!$D$50:$O$50, 0)) / VLOOKUP('3 INPUT SAP DATA'!$C$6, Data!$C$50:$P$72, 13, FALSE)) * $G104)</f>
        <v/>
      </c>
      <c r="K104" s="173" t="str">
        <f>IF($B104="", "", (INDEX(SAP10TableU2, MATCH('3 INPUT SAP DATA'!$C$6, Data!$C$51:$C$72, 0), MATCH(K$8, Data!$D$50:$O$50, 0)) / VLOOKUP('3 INPUT SAP DATA'!$C$6, Data!$C$50:$P$72, 13, FALSE)) * $G104)</f>
        <v/>
      </c>
      <c r="L104" s="173" t="str">
        <f>IF($B104="", "", (INDEX(SAP10TableU2, MATCH('3 INPUT SAP DATA'!$C$6, Data!$C$51:$C$72, 0), MATCH(L$8, Data!$D$50:$O$50, 0)) / VLOOKUP('3 INPUT SAP DATA'!$C$6, Data!$C$50:$P$72, 13, FALSE)) * $G104)</f>
        <v/>
      </c>
      <c r="M104" s="173" t="str">
        <f>IF($B104="", "", (INDEX(SAP10TableU2, MATCH('3 INPUT SAP DATA'!$C$6, Data!$C$51:$C$72, 0), MATCH(M$8, Data!$D$50:$O$50, 0)) / VLOOKUP('3 INPUT SAP DATA'!$C$6, Data!$C$50:$P$72, 13, FALSE)) * $G104)</f>
        <v/>
      </c>
      <c r="N104" s="173" t="str">
        <f>IF($B104="", "", (INDEX(SAP10TableU2, MATCH('3 INPUT SAP DATA'!$C$6, Data!$C$51:$C$72, 0), MATCH(N$8, Data!$D$50:$O$50, 0)) / VLOOKUP('3 INPUT SAP DATA'!$C$6, Data!$C$50:$P$72, 13, FALSE)) * $G104)</f>
        <v/>
      </c>
      <c r="O104" s="173" t="str">
        <f>IF($B104="", "", (INDEX(SAP10TableU2, MATCH('3 INPUT SAP DATA'!$C$6, Data!$C$51:$C$72, 0), MATCH(O$8, Data!$D$50:$O$50, 0)) / VLOOKUP('3 INPUT SAP DATA'!$C$6, Data!$C$50:$P$72, 13, FALSE)) * $G104)</f>
        <v/>
      </c>
      <c r="P104" s="173" t="str">
        <f>IF($B104="", "", (INDEX(SAP10TableU2, MATCH('3 INPUT SAP DATA'!$C$6, Data!$C$51:$C$72, 0), MATCH(P$8, Data!$D$50:$O$50, 0)) / VLOOKUP('3 INPUT SAP DATA'!$C$6, Data!$C$50:$P$72, 13, FALSE)) * $G104)</f>
        <v/>
      </c>
      <c r="Q104" s="173" t="str">
        <f>IF($B104="", "", (INDEX(SAP10TableU2, MATCH('3 INPUT SAP DATA'!$C$6, Data!$C$51:$C$72, 0), MATCH(Q$8, Data!$D$50:$O$50, 0)) / VLOOKUP('3 INPUT SAP DATA'!$C$6, Data!$C$50:$P$72, 13, FALSE)) * $G104)</f>
        <v/>
      </c>
      <c r="R104" s="173" t="str">
        <f>IF($B104="", "", (INDEX(SAP10TableU2, MATCH('3 INPUT SAP DATA'!$C$6, Data!$C$51:$C$72, 0), MATCH(R$8, Data!$D$50:$O$50, 0)) / VLOOKUP('3 INPUT SAP DATA'!$C$6, Data!$C$50:$P$72, 13, FALSE)) * $G104)</f>
        <v/>
      </c>
      <c r="S104" s="173" t="str">
        <f>IF($B104="", "", (INDEX(SAP10TableU2, MATCH('3 INPUT SAP DATA'!$C$6, Data!$C$51:$C$72, 0), MATCH(S$8, Data!$D$50:$O$50, 0)) / VLOOKUP('3 INPUT SAP DATA'!$C$6, Data!$C$50:$P$72, 13, FALSE)) * $G104)</f>
        <v/>
      </c>
      <c r="T104" s="173" t="str">
        <f>IF($B104="","",((MAX(0.3*'3 INPUT SAP DATA'!$K108,VLOOKUP('3 INPUT SAP DATA'!$I108,Data!$C$87:$D$96,2,FALSE))*3.6)/$D104)*(1-'3 INPUT SAP DATA'!$S108))</f>
        <v/>
      </c>
      <c r="U104" s="173" t="str">
        <f>IF($B104="","",((MAX(0.3*'3 INPUT SAP DATA'!$K108,VLOOKUP('3 INPUT SAP DATA'!$I108,Data!$C$87:$D$96,2,FALSE))*3.6)/$D104)*(1-'3 INPUT SAP DATA'!$S108))</f>
        <v/>
      </c>
      <c r="V104" s="173" t="str">
        <f>IF($B104="","",((MAX(0.3*'3 INPUT SAP DATA'!$K108,VLOOKUP('3 INPUT SAP DATA'!$I108,Data!$C$87:$D$96,2,FALSE))*3.6)/$D104)*(1-'3 INPUT SAP DATA'!$S108))</f>
        <v/>
      </c>
      <c r="W104" s="173" t="str">
        <f>IF($B104="","",((MAX(0.3*'3 INPUT SAP DATA'!$K108,VLOOKUP('3 INPUT SAP DATA'!$I108,Data!$C$87:$D$96,2,FALSE))*3.6)/$D104)*(1-'3 INPUT SAP DATA'!$S108))</f>
        <v/>
      </c>
      <c r="X104" s="173" t="str">
        <f>IF($B104="","",((MAX(0.3*'3 INPUT SAP DATA'!$K108,VLOOKUP('3 INPUT SAP DATA'!$I108,Data!$C$87:$D$96,2,FALSE))*3.6)/$D104)*(1-'3 INPUT SAP DATA'!$S108))</f>
        <v/>
      </c>
      <c r="Y104" s="173" t="str">
        <f>IF($B104="","",((MAX(0.3*'3 INPUT SAP DATA'!$K108,VLOOKUP('3 INPUT SAP DATA'!$I108,Data!$C$87:$D$96,2,FALSE))*3.6)/$D104)*(1-'3 INPUT SAP DATA'!$S108))</f>
        <v/>
      </c>
      <c r="Z104" s="173" t="str">
        <f>IF($B104="","",((MAX(0.3*'3 INPUT SAP DATA'!$K108,VLOOKUP('3 INPUT SAP DATA'!$I108,Data!$C$87:$D$96,2,FALSE))*3.6)/$D104)*(1-'3 INPUT SAP DATA'!$S108))</f>
        <v/>
      </c>
      <c r="AA104" s="173" t="str">
        <f>IF($B104="","",((MAX(0.3*'3 INPUT SAP DATA'!$K108,VLOOKUP('3 INPUT SAP DATA'!$I108,Data!$C$87:$D$96,2,FALSE))*3.6)/$D104)*(1-'3 INPUT SAP DATA'!$S108))</f>
        <v/>
      </c>
      <c r="AB104" s="173" t="str">
        <f>IF($B104="","",((MAX(0.3*'3 INPUT SAP DATA'!$K108,VLOOKUP('3 INPUT SAP DATA'!$I108,Data!$C$87:$D$96,2,FALSE))*3.6)/$D104)*(1-'3 INPUT SAP DATA'!$S108))</f>
        <v/>
      </c>
      <c r="AC104" s="173" t="str">
        <f>IF($B104="","",((MAX(0.3*'3 INPUT SAP DATA'!$K108,VLOOKUP('3 INPUT SAP DATA'!$I108,Data!$C$87:$D$96,2,FALSE))*3.6)/$D104)*(1-'3 INPUT SAP DATA'!$S108))</f>
        <v/>
      </c>
      <c r="AD104" s="173" t="str">
        <f>IF($B104="","",((MAX(0.3*'3 INPUT SAP DATA'!$K108,VLOOKUP('3 INPUT SAP DATA'!$I108,Data!$C$87:$D$96,2,FALSE))*3.6)/$D104)*(1-'3 INPUT SAP DATA'!$S108))</f>
        <v/>
      </c>
      <c r="AE104" s="173" t="str">
        <f>IF($B104="","",((MAX(0.3*'3 INPUT SAP DATA'!$K108,VLOOKUP('3 INPUT SAP DATA'!$I108,Data!$C$87:$D$96,2,FALSE))*3.6)/$D104)*(1-'3 INPUT SAP DATA'!$S108))</f>
        <v/>
      </c>
      <c r="AF104" s="171" t="str">
        <f t="shared" si="51"/>
        <v/>
      </c>
      <c r="AG104" s="171" t="str">
        <f t="shared" si="52"/>
        <v/>
      </c>
      <c r="AH104" s="171" t="str">
        <f t="shared" si="53"/>
        <v/>
      </c>
      <c r="AI104" s="171" t="str">
        <f t="shared" si="54"/>
        <v/>
      </c>
      <c r="AJ104" s="171" t="str">
        <f t="shared" si="55"/>
        <v/>
      </c>
      <c r="AK104" s="171" t="str">
        <f t="shared" si="56"/>
        <v/>
      </c>
      <c r="AL104" s="171" t="str">
        <f t="shared" si="57"/>
        <v/>
      </c>
      <c r="AM104" s="171" t="str">
        <f t="shared" si="58"/>
        <v/>
      </c>
      <c r="AN104" s="171" t="str">
        <f t="shared" si="59"/>
        <v/>
      </c>
      <c r="AO104" s="171" t="str">
        <f t="shared" si="60"/>
        <v/>
      </c>
      <c r="AP104" s="171" t="str">
        <f t="shared" si="61"/>
        <v/>
      </c>
      <c r="AQ104" s="171" t="str">
        <f t="shared" si="62"/>
        <v/>
      </c>
      <c r="AR104" s="24" t="str">
        <f t="shared" si="38"/>
        <v/>
      </c>
      <c r="AS104" s="24" t="str">
        <f t="shared" si="39"/>
        <v/>
      </c>
      <c r="AT104" s="24" t="str">
        <f t="shared" si="40"/>
        <v/>
      </c>
      <c r="AU104" s="24" t="str">
        <f t="shared" si="41"/>
        <v/>
      </c>
      <c r="AV104" s="24" t="str">
        <f t="shared" si="42"/>
        <v/>
      </c>
      <c r="AW104" s="24" t="str">
        <f t="shared" si="43"/>
        <v/>
      </c>
      <c r="AX104" s="24" t="str">
        <f t="shared" si="44"/>
        <v/>
      </c>
      <c r="AY104" s="24" t="str">
        <f t="shared" si="45"/>
        <v/>
      </c>
      <c r="AZ104" s="24" t="str">
        <f t="shared" si="46"/>
        <v/>
      </c>
      <c r="BA104" s="24" t="str">
        <f t="shared" si="47"/>
        <v/>
      </c>
      <c r="BB104" s="24" t="str">
        <f t="shared" si="48"/>
        <v/>
      </c>
      <c r="BC104" s="24" t="str">
        <f t="shared" si="49"/>
        <v/>
      </c>
    </row>
    <row r="105" spans="2:55" s="3" customFormat="1" ht="19.899999999999999" customHeight="1">
      <c r="B105" s="16" t="str">
        <f>IF('3 INPUT SAP DATA'!H109="","",'3 INPUT SAP DATA'!H109)</f>
        <v/>
      </c>
      <c r="C105" s="172" t="str">
        <f>IF($B105="","",'3 INPUT SAP DATA'!O109*('3 INPUT SAP DATA'!P109+'3 INPUT SAP DATA'!Q109))</f>
        <v/>
      </c>
      <c r="D105" s="172" t="str">
        <f>IF($B105="","",'3 INPUT SAP DATA'!K109*(1-Data!$B$156)*2.5)</f>
        <v/>
      </c>
      <c r="E105" s="24" t="str">
        <f>IF($B105="","",('3 INPUT SAP DATA'!L109-(('3 INPUT SAP DATA'!J109-1)*('3 INPUT SAP DATA'!K109/'3 INPUT SAP DATA'!J109)*Data!$B$157))*(1-Data!$B$156))</f>
        <v/>
      </c>
      <c r="F105" s="171" t="str">
        <f t="shared" si="50"/>
        <v/>
      </c>
      <c r="G105" s="171" t="str">
        <f>IF($B105="","",E105/D105*F105*HLOOKUP('3 INPUT SAP DATA'!M109,Data!$C$82:$E$83,2,FALSE)/(1+15/HLOOKUP('3 INPUT SAP DATA'!M109,Data!$C$82:$E$83,2,FALSE)*(0/F105)^2))</f>
        <v/>
      </c>
      <c r="H105" s="173" t="str">
        <f>IF($B105="", "", (INDEX(SAP10TableU2, MATCH('3 INPUT SAP DATA'!$C$6, Data!$C$51:$C$72, 0), MATCH(H$8, Data!$D$50:$O$50, 0)) / VLOOKUP('3 INPUT SAP DATA'!$C$6, Data!$C$50:$P$72, 13, FALSE)) * $G105)</f>
        <v/>
      </c>
      <c r="I105" s="173" t="str">
        <f>IF($B105="", "", (INDEX(SAP10TableU2, MATCH('3 INPUT SAP DATA'!$C$6, Data!$C$51:$C$72, 0), MATCH(I$8, Data!$D$50:$O$50, 0)) / VLOOKUP('3 INPUT SAP DATA'!$C$6, Data!$C$50:$P$72, 13, FALSE)) * $G105)</f>
        <v/>
      </c>
      <c r="J105" s="173" t="str">
        <f>IF($B105="", "", (INDEX(SAP10TableU2, MATCH('3 INPUT SAP DATA'!$C$6, Data!$C$51:$C$72, 0), MATCH(J$8, Data!$D$50:$O$50, 0)) / VLOOKUP('3 INPUT SAP DATA'!$C$6, Data!$C$50:$P$72, 13, FALSE)) * $G105)</f>
        <v/>
      </c>
      <c r="K105" s="173" t="str">
        <f>IF($B105="", "", (INDEX(SAP10TableU2, MATCH('3 INPUT SAP DATA'!$C$6, Data!$C$51:$C$72, 0), MATCH(K$8, Data!$D$50:$O$50, 0)) / VLOOKUP('3 INPUT SAP DATA'!$C$6, Data!$C$50:$P$72, 13, FALSE)) * $G105)</f>
        <v/>
      </c>
      <c r="L105" s="173" t="str">
        <f>IF($B105="", "", (INDEX(SAP10TableU2, MATCH('3 INPUT SAP DATA'!$C$6, Data!$C$51:$C$72, 0), MATCH(L$8, Data!$D$50:$O$50, 0)) / VLOOKUP('3 INPUT SAP DATA'!$C$6, Data!$C$50:$P$72, 13, FALSE)) * $G105)</f>
        <v/>
      </c>
      <c r="M105" s="173" t="str">
        <f>IF($B105="", "", (INDEX(SAP10TableU2, MATCH('3 INPUT SAP DATA'!$C$6, Data!$C$51:$C$72, 0), MATCH(M$8, Data!$D$50:$O$50, 0)) / VLOOKUP('3 INPUT SAP DATA'!$C$6, Data!$C$50:$P$72, 13, FALSE)) * $G105)</f>
        <v/>
      </c>
      <c r="N105" s="173" t="str">
        <f>IF($B105="", "", (INDEX(SAP10TableU2, MATCH('3 INPUT SAP DATA'!$C$6, Data!$C$51:$C$72, 0), MATCH(N$8, Data!$D$50:$O$50, 0)) / VLOOKUP('3 INPUT SAP DATA'!$C$6, Data!$C$50:$P$72, 13, FALSE)) * $G105)</f>
        <v/>
      </c>
      <c r="O105" s="173" t="str">
        <f>IF($B105="", "", (INDEX(SAP10TableU2, MATCH('3 INPUT SAP DATA'!$C$6, Data!$C$51:$C$72, 0), MATCH(O$8, Data!$D$50:$O$50, 0)) / VLOOKUP('3 INPUT SAP DATA'!$C$6, Data!$C$50:$P$72, 13, FALSE)) * $G105)</f>
        <v/>
      </c>
      <c r="P105" s="173" t="str">
        <f>IF($B105="", "", (INDEX(SAP10TableU2, MATCH('3 INPUT SAP DATA'!$C$6, Data!$C$51:$C$72, 0), MATCH(P$8, Data!$D$50:$O$50, 0)) / VLOOKUP('3 INPUT SAP DATA'!$C$6, Data!$C$50:$P$72, 13, FALSE)) * $G105)</f>
        <v/>
      </c>
      <c r="Q105" s="173" t="str">
        <f>IF($B105="", "", (INDEX(SAP10TableU2, MATCH('3 INPUT SAP DATA'!$C$6, Data!$C$51:$C$72, 0), MATCH(Q$8, Data!$D$50:$O$50, 0)) / VLOOKUP('3 INPUT SAP DATA'!$C$6, Data!$C$50:$P$72, 13, FALSE)) * $G105)</f>
        <v/>
      </c>
      <c r="R105" s="173" t="str">
        <f>IF($B105="", "", (INDEX(SAP10TableU2, MATCH('3 INPUT SAP DATA'!$C$6, Data!$C$51:$C$72, 0), MATCH(R$8, Data!$D$50:$O$50, 0)) / VLOOKUP('3 INPUT SAP DATA'!$C$6, Data!$C$50:$P$72, 13, FALSE)) * $G105)</f>
        <v/>
      </c>
      <c r="S105" s="173" t="str">
        <f>IF($B105="", "", (INDEX(SAP10TableU2, MATCH('3 INPUT SAP DATA'!$C$6, Data!$C$51:$C$72, 0), MATCH(S$8, Data!$D$50:$O$50, 0)) / VLOOKUP('3 INPUT SAP DATA'!$C$6, Data!$C$50:$P$72, 13, FALSE)) * $G105)</f>
        <v/>
      </c>
      <c r="T105" s="173" t="str">
        <f>IF($B105="","",((MAX(0.3*'3 INPUT SAP DATA'!$K109,VLOOKUP('3 INPUT SAP DATA'!$I109,Data!$C$87:$D$96,2,FALSE))*3.6)/$D105)*(1-'3 INPUT SAP DATA'!$S109))</f>
        <v/>
      </c>
      <c r="U105" s="173" t="str">
        <f>IF($B105="","",((MAX(0.3*'3 INPUT SAP DATA'!$K109,VLOOKUP('3 INPUT SAP DATA'!$I109,Data!$C$87:$D$96,2,FALSE))*3.6)/$D105)*(1-'3 INPUT SAP DATA'!$S109))</f>
        <v/>
      </c>
      <c r="V105" s="173" t="str">
        <f>IF($B105="","",((MAX(0.3*'3 INPUT SAP DATA'!$K109,VLOOKUP('3 INPUT SAP DATA'!$I109,Data!$C$87:$D$96,2,FALSE))*3.6)/$D105)*(1-'3 INPUT SAP DATA'!$S109))</f>
        <v/>
      </c>
      <c r="W105" s="173" t="str">
        <f>IF($B105="","",((MAX(0.3*'3 INPUT SAP DATA'!$K109,VLOOKUP('3 INPUT SAP DATA'!$I109,Data!$C$87:$D$96,2,FALSE))*3.6)/$D105)*(1-'3 INPUT SAP DATA'!$S109))</f>
        <v/>
      </c>
      <c r="X105" s="173" t="str">
        <f>IF($B105="","",((MAX(0.3*'3 INPUT SAP DATA'!$K109,VLOOKUP('3 INPUT SAP DATA'!$I109,Data!$C$87:$D$96,2,FALSE))*3.6)/$D105)*(1-'3 INPUT SAP DATA'!$S109))</f>
        <v/>
      </c>
      <c r="Y105" s="173" t="str">
        <f>IF($B105="","",((MAX(0.3*'3 INPUT SAP DATA'!$K109,VLOOKUP('3 INPUT SAP DATA'!$I109,Data!$C$87:$D$96,2,FALSE))*3.6)/$D105)*(1-'3 INPUT SAP DATA'!$S109))</f>
        <v/>
      </c>
      <c r="Z105" s="173" t="str">
        <f>IF($B105="","",((MAX(0.3*'3 INPUT SAP DATA'!$K109,VLOOKUP('3 INPUT SAP DATA'!$I109,Data!$C$87:$D$96,2,FALSE))*3.6)/$D105)*(1-'3 INPUT SAP DATA'!$S109))</f>
        <v/>
      </c>
      <c r="AA105" s="173" t="str">
        <f>IF($B105="","",((MAX(0.3*'3 INPUT SAP DATA'!$K109,VLOOKUP('3 INPUT SAP DATA'!$I109,Data!$C$87:$D$96,2,FALSE))*3.6)/$D105)*(1-'3 INPUT SAP DATA'!$S109))</f>
        <v/>
      </c>
      <c r="AB105" s="173" t="str">
        <f>IF($B105="","",((MAX(0.3*'3 INPUT SAP DATA'!$K109,VLOOKUP('3 INPUT SAP DATA'!$I109,Data!$C$87:$D$96,2,FALSE))*3.6)/$D105)*(1-'3 INPUT SAP DATA'!$S109))</f>
        <v/>
      </c>
      <c r="AC105" s="173" t="str">
        <f>IF($B105="","",((MAX(0.3*'3 INPUT SAP DATA'!$K109,VLOOKUP('3 INPUT SAP DATA'!$I109,Data!$C$87:$D$96,2,FALSE))*3.6)/$D105)*(1-'3 INPUT SAP DATA'!$S109))</f>
        <v/>
      </c>
      <c r="AD105" s="173" t="str">
        <f>IF($B105="","",((MAX(0.3*'3 INPUT SAP DATA'!$K109,VLOOKUP('3 INPUT SAP DATA'!$I109,Data!$C$87:$D$96,2,FALSE))*3.6)/$D105)*(1-'3 INPUT SAP DATA'!$S109))</f>
        <v/>
      </c>
      <c r="AE105" s="173" t="str">
        <f>IF($B105="","",((MAX(0.3*'3 INPUT SAP DATA'!$K109,VLOOKUP('3 INPUT SAP DATA'!$I109,Data!$C$87:$D$96,2,FALSE))*3.6)/$D105)*(1-'3 INPUT SAP DATA'!$S109))</f>
        <v/>
      </c>
      <c r="AF105" s="171" t="str">
        <f t="shared" si="51"/>
        <v/>
      </c>
      <c r="AG105" s="171" t="str">
        <f t="shared" si="52"/>
        <v/>
      </c>
      <c r="AH105" s="171" t="str">
        <f t="shared" si="53"/>
        <v/>
      </c>
      <c r="AI105" s="171" t="str">
        <f t="shared" si="54"/>
        <v/>
      </c>
      <c r="AJ105" s="171" t="str">
        <f t="shared" si="55"/>
        <v/>
      </c>
      <c r="AK105" s="171" t="str">
        <f t="shared" si="56"/>
        <v/>
      </c>
      <c r="AL105" s="171" t="str">
        <f t="shared" si="57"/>
        <v/>
      </c>
      <c r="AM105" s="171" t="str">
        <f t="shared" si="58"/>
        <v/>
      </c>
      <c r="AN105" s="171" t="str">
        <f t="shared" si="59"/>
        <v/>
      </c>
      <c r="AO105" s="171" t="str">
        <f t="shared" si="60"/>
        <v/>
      </c>
      <c r="AP105" s="171" t="str">
        <f t="shared" si="61"/>
        <v/>
      </c>
      <c r="AQ105" s="171" t="str">
        <f t="shared" si="62"/>
        <v/>
      </c>
      <c r="AR105" s="24" t="str">
        <f t="shared" si="38"/>
        <v/>
      </c>
      <c r="AS105" s="24" t="str">
        <f t="shared" si="39"/>
        <v/>
      </c>
      <c r="AT105" s="24" t="str">
        <f t="shared" si="40"/>
        <v/>
      </c>
      <c r="AU105" s="24" t="str">
        <f t="shared" si="41"/>
        <v/>
      </c>
      <c r="AV105" s="24" t="str">
        <f t="shared" si="42"/>
        <v/>
      </c>
      <c r="AW105" s="24" t="str">
        <f t="shared" si="43"/>
        <v/>
      </c>
      <c r="AX105" s="24" t="str">
        <f t="shared" si="44"/>
        <v/>
      </c>
      <c r="AY105" s="24" t="str">
        <f t="shared" si="45"/>
        <v/>
      </c>
      <c r="AZ105" s="24" t="str">
        <f t="shared" si="46"/>
        <v/>
      </c>
      <c r="BA105" s="24" t="str">
        <f t="shared" si="47"/>
        <v/>
      </c>
      <c r="BB105" s="24" t="str">
        <f t="shared" si="48"/>
        <v/>
      </c>
      <c r="BC105" s="24" t="str">
        <f t="shared" si="49"/>
        <v/>
      </c>
    </row>
    <row r="106" spans="2:55" s="3" customFormat="1" ht="19.899999999999999" customHeight="1">
      <c r="B106" s="16" t="str">
        <f>IF('3 INPUT SAP DATA'!H110="","",'3 INPUT SAP DATA'!H110)</f>
        <v/>
      </c>
      <c r="C106" s="172" t="str">
        <f>IF($B106="","",'3 INPUT SAP DATA'!O110*('3 INPUT SAP DATA'!P110+'3 INPUT SAP DATA'!Q110))</f>
        <v/>
      </c>
      <c r="D106" s="172" t="str">
        <f>IF($B106="","",'3 INPUT SAP DATA'!K110*(1-Data!$B$156)*2.5)</f>
        <v/>
      </c>
      <c r="E106" s="24" t="str">
        <f>IF($B106="","",('3 INPUT SAP DATA'!L110-(('3 INPUT SAP DATA'!J110-1)*('3 INPUT SAP DATA'!K110/'3 INPUT SAP DATA'!J110)*Data!$B$157))*(1-Data!$B$156))</f>
        <v/>
      </c>
      <c r="F106" s="171" t="str">
        <f t="shared" si="50"/>
        <v/>
      </c>
      <c r="G106" s="171" t="str">
        <f>IF($B106="","",E106/D106*F106*HLOOKUP('3 INPUT SAP DATA'!M110,Data!$C$82:$E$83,2,FALSE)/(1+15/HLOOKUP('3 INPUT SAP DATA'!M110,Data!$C$82:$E$83,2,FALSE)*(0/F106)^2))</f>
        <v/>
      </c>
      <c r="H106" s="173" t="str">
        <f>IF($B106="", "", (INDEX(SAP10TableU2, MATCH('3 INPUT SAP DATA'!$C$6, Data!$C$51:$C$72, 0), MATCH(H$8, Data!$D$50:$O$50, 0)) / VLOOKUP('3 INPUT SAP DATA'!$C$6, Data!$C$50:$P$72, 13, FALSE)) * $G106)</f>
        <v/>
      </c>
      <c r="I106" s="173" t="str">
        <f>IF($B106="", "", (INDEX(SAP10TableU2, MATCH('3 INPUT SAP DATA'!$C$6, Data!$C$51:$C$72, 0), MATCH(I$8, Data!$D$50:$O$50, 0)) / VLOOKUP('3 INPUT SAP DATA'!$C$6, Data!$C$50:$P$72, 13, FALSE)) * $G106)</f>
        <v/>
      </c>
      <c r="J106" s="173" t="str">
        <f>IF($B106="", "", (INDEX(SAP10TableU2, MATCH('3 INPUT SAP DATA'!$C$6, Data!$C$51:$C$72, 0), MATCH(J$8, Data!$D$50:$O$50, 0)) / VLOOKUP('3 INPUT SAP DATA'!$C$6, Data!$C$50:$P$72, 13, FALSE)) * $G106)</f>
        <v/>
      </c>
      <c r="K106" s="173" t="str">
        <f>IF($B106="", "", (INDEX(SAP10TableU2, MATCH('3 INPUT SAP DATA'!$C$6, Data!$C$51:$C$72, 0), MATCH(K$8, Data!$D$50:$O$50, 0)) / VLOOKUP('3 INPUT SAP DATA'!$C$6, Data!$C$50:$P$72, 13, FALSE)) * $G106)</f>
        <v/>
      </c>
      <c r="L106" s="173" t="str">
        <f>IF($B106="", "", (INDEX(SAP10TableU2, MATCH('3 INPUT SAP DATA'!$C$6, Data!$C$51:$C$72, 0), MATCH(L$8, Data!$D$50:$O$50, 0)) / VLOOKUP('3 INPUT SAP DATA'!$C$6, Data!$C$50:$P$72, 13, FALSE)) * $G106)</f>
        <v/>
      </c>
      <c r="M106" s="173" t="str">
        <f>IF($B106="", "", (INDEX(SAP10TableU2, MATCH('3 INPUT SAP DATA'!$C$6, Data!$C$51:$C$72, 0), MATCH(M$8, Data!$D$50:$O$50, 0)) / VLOOKUP('3 INPUT SAP DATA'!$C$6, Data!$C$50:$P$72, 13, FALSE)) * $G106)</f>
        <v/>
      </c>
      <c r="N106" s="173" t="str">
        <f>IF($B106="", "", (INDEX(SAP10TableU2, MATCH('3 INPUT SAP DATA'!$C$6, Data!$C$51:$C$72, 0), MATCH(N$8, Data!$D$50:$O$50, 0)) / VLOOKUP('3 INPUT SAP DATA'!$C$6, Data!$C$50:$P$72, 13, FALSE)) * $G106)</f>
        <v/>
      </c>
      <c r="O106" s="173" t="str">
        <f>IF($B106="", "", (INDEX(SAP10TableU2, MATCH('3 INPUT SAP DATA'!$C$6, Data!$C$51:$C$72, 0), MATCH(O$8, Data!$D$50:$O$50, 0)) / VLOOKUP('3 INPUT SAP DATA'!$C$6, Data!$C$50:$P$72, 13, FALSE)) * $G106)</f>
        <v/>
      </c>
      <c r="P106" s="173" t="str">
        <f>IF($B106="", "", (INDEX(SAP10TableU2, MATCH('3 INPUT SAP DATA'!$C$6, Data!$C$51:$C$72, 0), MATCH(P$8, Data!$D$50:$O$50, 0)) / VLOOKUP('3 INPUT SAP DATA'!$C$6, Data!$C$50:$P$72, 13, FALSE)) * $G106)</f>
        <v/>
      </c>
      <c r="Q106" s="173" t="str">
        <f>IF($B106="", "", (INDEX(SAP10TableU2, MATCH('3 INPUT SAP DATA'!$C$6, Data!$C$51:$C$72, 0), MATCH(Q$8, Data!$D$50:$O$50, 0)) / VLOOKUP('3 INPUT SAP DATA'!$C$6, Data!$C$50:$P$72, 13, FALSE)) * $G106)</f>
        <v/>
      </c>
      <c r="R106" s="173" t="str">
        <f>IF($B106="", "", (INDEX(SAP10TableU2, MATCH('3 INPUT SAP DATA'!$C$6, Data!$C$51:$C$72, 0), MATCH(R$8, Data!$D$50:$O$50, 0)) / VLOOKUP('3 INPUT SAP DATA'!$C$6, Data!$C$50:$P$72, 13, FALSE)) * $G106)</f>
        <v/>
      </c>
      <c r="S106" s="173" t="str">
        <f>IF($B106="", "", (INDEX(SAP10TableU2, MATCH('3 INPUT SAP DATA'!$C$6, Data!$C$51:$C$72, 0), MATCH(S$8, Data!$D$50:$O$50, 0)) / VLOOKUP('3 INPUT SAP DATA'!$C$6, Data!$C$50:$P$72, 13, FALSE)) * $G106)</f>
        <v/>
      </c>
      <c r="T106" s="173" t="str">
        <f>IF($B106="","",((MAX(0.3*'3 INPUT SAP DATA'!$K110,VLOOKUP('3 INPUT SAP DATA'!$I110,Data!$C$87:$D$96,2,FALSE))*3.6)/$D106)*(1-'3 INPUT SAP DATA'!$S110))</f>
        <v/>
      </c>
      <c r="U106" s="173" t="str">
        <f>IF($B106="","",((MAX(0.3*'3 INPUT SAP DATA'!$K110,VLOOKUP('3 INPUT SAP DATA'!$I110,Data!$C$87:$D$96,2,FALSE))*3.6)/$D106)*(1-'3 INPUT SAP DATA'!$S110))</f>
        <v/>
      </c>
      <c r="V106" s="173" t="str">
        <f>IF($B106="","",((MAX(0.3*'3 INPUT SAP DATA'!$K110,VLOOKUP('3 INPUT SAP DATA'!$I110,Data!$C$87:$D$96,2,FALSE))*3.6)/$D106)*(1-'3 INPUT SAP DATA'!$S110))</f>
        <v/>
      </c>
      <c r="W106" s="173" t="str">
        <f>IF($B106="","",((MAX(0.3*'3 INPUT SAP DATA'!$K110,VLOOKUP('3 INPUT SAP DATA'!$I110,Data!$C$87:$D$96,2,FALSE))*3.6)/$D106)*(1-'3 INPUT SAP DATA'!$S110))</f>
        <v/>
      </c>
      <c r="X106" s="173" t="str">
        <f>IF($B106="","",((MAX(0.3*'3 INPUT SAP DATA'!$K110,VLOOKUP('3 INPUT SAP DATA'!$I110,Data!$C$87:$D$96,2,FALSE))*3.6)/$D106)*(1-'3 INPUT SAP DATA'!$S110))</f>
        <v/>
      </c>
      <c r="Y106" s="173" t="str">
        <f>IF($B106="","",((MAX(0.3*'3 INPUT SAP DATA'!$K110,VLOOKUP('3 INPUT SAP DATA'!$I110,Data!$C$87:$D$96,2,FALSE))*3.6)/$D106)*(1-'3 INPUT SAP DATA'!$S110))</f>
        <v/>
      </c>
      <c r="Z106" s="173" t="str">
        <f>IF($B106="","",((MAX(0.3*'3 INPUT SAP DATA'!$K110,VLOOKUP('3 INPUT SAP DATA'!$I110,Data!$C$87:$D$96,2,FALSE))*3.6)/$D106)*(1-'3 INPUT SAP DATA'!$S110))</f>
        <v/>
      </c>
      <c r="AA106" s="173" t="str">
        <f>IF($B106="","",((MAX(0.3*'3 INPUT SAP DATA'!$K110,VLOOKUP('3 INPUT SAP DATA'!$I110,Data!$C$87:$D$96,2,FALSE))*3.6)/$D106)*(1-'3 INPUT SAP DATA'!$S110))</f>
        <v/>
      </c>
      <c r="AB106" s="173" t="str">
        <f>IF($B106="","",((MAX(0.3*'3 INPUT SAP DATA'!$K110,VLOOKUP('3 INPUT SAP DATA'!$I110,Data!$C$87:$D$96,2,FALSE))*3.6)/$D106)*(1-'3 INPUT SAP DATA'!$S110))</f>
        <v/>
      </c>
      <c r="AC106" s="173" t="str">
        <f>IF($B106="","",((MAX(0.3*'3 INPUT SAP DATA'!$K110,VLOOKUP('3 INPUT SAP DATA'!$I110,Data!$C$87:$D$96,2,FALSE))*3.6)/$D106)*(1-'3 INPUT SAP DATA'!$S110))</f>
        <v/>
      </c>
      <c r="AD106" s="173" t="str">
        <f>IF($B106="","",((MAX(0.3*'3 INPUT SAP DATA'!$K110,VLOOKUP('3 INPUT SAP DATA'!$I110,Data!$C$87:$D$96,2,FALSE))*3.6)/$D106)*(1-'3 INPUT SAP DATA'!$S110))</f>
        <v/>
      </c>
      <c r="AE106" s="173" t="str">
        <f>IF($B106="","",((MAX(0.3*'3 INPUT SAP DATA'!$K110,VLOOKUP('3 INPUT SAP DATA'!$I110,Data!$C$87:$D$96,2,FALSE))*3.6)/$D106)*(1-'3 INPUT SAP DATA'!$S110))</f>
        <v/>
      </c>
      <c r="AF106" s="171" t="str">
        <f t="shared" si="51"/>
        <v/>
      </c>
      <c r="AG106" s="171" t="str">
        <f t="shared" si="52"/>
        <v/>
      </c>
      <c r="AH106" s="171" t="str">
        <f t="shared" si="53"/>
        <v/>
      </c>
      <c r="AI106" s="171" t="str">
        <f t="shared" si="54"/>
        <v/>
      </c>
      <c r="AJ106" s="171" t="str">
        <f t="shared" si="55"/>
        <v/>
      </c>
      <c r="AK106" s="171" t="str">
        <f t="shared" si="56"/>
        <v/>
      </c>
      <c r="AL106" s="171" t="str">
        <f t="shared" si="57"/>
        <v/>
      </c>
      <c r="AM106" s="171" t="str">
        <f t="shared" si="58"/>
        <v/>
      </c>
      <c r="AN106" s="171" t="str">
        <f t="shared" si="59"/>
        <v/>
      </c>
      <c r="AO106" s="171" t="str">
        <f t="shared" si="60"/>
        <v/>
      </c>
      <c r="AP106" s="171" t="str">
        <f t="shared" si="61"/>
        <v/>
      </c>
      <c r="AQ106" s="171" t="str">
        <f t="shared" si="62"/>
        <v/>
      </c>
      <c r="AR106" s="24" t="str">
        <f t="shared" si="38"/>
        <v/>
      </c>
      <c r="AS106" s="24" t="str">
        <f t="shared" si="39"/>
        <v/>
      </c>
      <c r="AT106" s="24" t="str">
        <f t="shared" si="40"/>
        <v/>
      </c>
      <c r="AU106" s="24" t="str">
        <f t="shared" si="41"/>
        <v/>
      </c>
      <c r="AV106" s="24" t="str">
        <f t="shared" si="42"/>
        <v/>
      </c>
      <c r="AW106" s="24" t="str">
        <f t="shared" si="43"/>
        <v/>
      </c>
      <c r="AX106" s="24" t="str">
        <f t="shared" si="44"/>
        <v/>
      </c>
      <c r="AY106" s="24" t="str">
        <f t="shared" si="45"/>
        <v/>
      </c>
      <c r="AZ106" s="24" t="str">
        <f t="shared" si="46"/>
        <v/>
      </c>
      <c r="BA106" s="24" t="str">
        <f t="shared" si="47"/>
        <v/>
      </c>
      <c r="BB106" s="24" t="str">
        <f t="shared" si="48"/>
        <v/>
      </c>
      <c r="BC106" s="24" t="str">
        <f t="shared" si="49"/>
        <v/>
      </c>
    </row>
    <row r="107" spans="2:55" s="3" customFormat="1" ht="19.899999999999999" customHeight="1">
      <c r="B107" s="16" t="str">
        <f>IF('3 INPUT SAP DATA'!H111="","",'3 INPUT SAP DATA'!H111)</f>
        <v/>
      </c>
      <c r="C107" s="172" t="str">
        <f>IF($B107="","",'3 INPUT SAP DATA'!O111*('3 INPUT SAP DATA'!P111+'3 INPUT SAP DATA'!Q111))</f>
        <v/>
      </c>
      <c r="D107" s="172" t="str">
        <f>IF($B107="","",'3 INPUT SAP DATA'!K111*(1-Data!$B$156)*2.5)</f>
        <v/>
      </c>
      <c r="E107" s="24" t="str">
        <f>IF($B107="","",('3 INPUT SAP DATA'!L111-(('3 INPUT SAP DATA'!J111-1)*('3 INPUT SAP DATA'!K111/'3 INPUT SAP DATA'!J111)*Data!$B$157))*(1-Data!$B$156))</f>
        <v/>
      </c>
      <c r="F107" s="171" t="str">
        <f t="shared" si="50"/>
        <v/>
      </c>
      <c r="G107" s="171" t="str">
        <f>IF($B107="","",E107/D107*F107*HLOOKUP('3 INPUT SAP DATA'!M111,Data!$C$82:$E$83,2,FALSE)/(1+15/HLOOKUP('3 INPUT SAP DATA'!M111,Data!$C$82:$E$83,2,FALSE)*(0/F107)^2))</f>
        <v/>
      </c>
      <c r="H107" s="173" t="str">
        <f>IF($B107="", "", (INDEX(SAP10TableU2, MATCH('3 INPUT SAP DATA'!$C$6, Data!$C$51:$C$72, 0), MATCH(H$8, Data!$D$50:$O$50, 0)) / VLOOKUP('3 INPUT SAP DATA'!$C$6, Data!$C$50:$P$72, 13, FALSE)) * $G107)</f>
        <v/>
      </c>
      <c r="I107" s="173" t="str">
        <f>IF($B107="", "", (INDEX(SAP10TableU2, MATCH('3 INPUT SAP DATA'!$C$6, Data!$C$51:$C$72, 0), MATCH(I$8, Data!$D$50:$O$50, 0)) / VLOOKUP('3 INPUT SAP DATA'!$C$6, Data!$C$50:$P$72, 13, FALSE)) * $G107)</f>
        <v/>
      </c>
      <c r="J107" s="173" t="str">
        <f>IF($B107="", "", (INDEX(SAP10TableU2, MATCH('3 INPUT SAP DATA'!$C$6, Data!$C$51:$C$72, 0), MATCH(J$8, Data!$D$50:$O$50, 0)) / VLOOKUP('3 INPUT SAP DATA'!$C$6, Data!$C$50:$P$72, 13, FALSE)) * $G107)</f>
        <v/>
      </c>
      <c r="K107" s="173" t="str">
        <f>IF($B107="", "", (INDEX(SAP10TableU2, MATCH('3 INPUT SAP DATA'!$C$6, Data!$C$51:$C$72, 0), MATCH(K$8, Data!$D$50:$O$50, 0)) / VLOOKUP('3 INPUT SAP DATA'!$C$6, Data!$C$50:$P$72, 13, FALSE)) * $G107)</f>
        <v/>
      </c>
      <c r="L107" s="173" t="str">
        <f>IF($B107="", "", (INDEX(SAP10TableU2, MATCH('3 INPUT SAP DATA'!$C$6, Data!$C$51:$C$72, 0), MATCH(L$8, Data!$D$50:$O$50, 0)) / VLOOKUP('3 INPUT SAP DATA'!$C$6, Data!$C$50:$P$72, 13, FALSE)) * $G107)</f>
        <v/>
      </c>
      <c r="M107" s="173" t="str">
        <f>IF($B107="", "", (INDEX(SAP10TableU2, MATCH('3 INPUT SAP DATA'!$C$6, Data!$C$51:$C$72, 0), MATCH(M$8, Data!$D$50:$O$50, 0)) / VLOOKUP('3 INPUT SAP DATA'!$C$6, Data!$C$50:$P$72, 13, FALSE)) * $G107)</f>
        <v/>
      </c>
      <c r="N107" s="173" t="str">
        <f>IF($B107="", "", (INDEX(SAP10TableU2, MATCH('3 INPUT SAP DATA'!$C$6, Data!$C$51:$C$72, 0), MATCH(N$8, Data!$D$50:$O$50, 0)) / VLOOKUP('3 INPUT SAP DATA'!$C$6, Data!$C$50:$P$72, 13, FALSE)) * $G107)</f>
        <v/>
      </c>
      <c r="O107" s="173" t="str">
        <f>IF($B107="", "", (INDEX(SAP10TableU2, MATCH('3 INPUT SAP DATA'!$C$6, Data!$C$51:$C$72, 0), MATCH(O$8, Data!$D$50:$O$50, 0)) / VLOOKUP('3 INPUT SAP DATA'!$C$6, Data!$C$50:$P$72, 13, FALSE)) * $G107)</f>
        <v/>
      </c>
      <c r="P107" s="173" t="str">
        <f>IF($B107="", "", (INDEX(SAP10TableU2, MATCH('3 INPUT SAP DATA'!$C$6, Data!$C$51:$C$72, 0), MATCH(P$8, Data!$D$50:$O$50, 0)) / VLOOKUP('3 INPUT SAP DATA'!$C$6, Data!$C$50:$P$72, 13, FALSE)) * $G107)</f>
        <v/>
      </c>
      <c r="Q107" s="173" t="str">
        <f>IF($B107="", "", (INDEX(SAP10TableU2, MATCH('3 INPUT SAP DATA'!$C$6, Data!$C$51:$C$72, 0), MATCH(Q$8, Data!$D$50:$O$50, 0)) / VLOOKUP('3 INPUT SAP DATA'!$C$6, Data!$C$50:$P$72, 13, FALSE)) * $G107)</f>
        <v/>
      </c>
      <c r="R107" s="173" t="str">
        <f>IF($B107="", "", (INDEX(SAP10TableU2, MATCH('3 INPUT SAP DATA'!$C$6, Data!$C$51:$C$72, 0), MATCH(R$8, Data!$D$50:$O$50, 0)) / VLOOKUP('3 INPUT SAP DATA'!$C$6, Data!$C$50:$P$72, 13, FALSE)) * $G107)</f>
        <v/>
      </c>
      <c r="S107" s="173" t="str">
        <f>IF($B107="", "", (INDEX(SAP10TableU2, MATCH('3 INPUT SAP DATA'!$C$6, Data!$C$51:$C$72, 0), MATCH(S$8, Data!$D$50:$O$50, 0)) / VLOOKUP('3 INPUT SAP DATA'!$C$6, Data!$C$50:$P$72, 13, FALSE)) * $G107)</f>
        <v/>
      </c>
      <c r="T107" s="173" t="str">
        <f>IF($B107="","",((MAX(0.3*'3 INPUT SAP DATA'!$K111,VLOOKUP('3 INPUT SAP DATA'!$I111,Data!$C$87:$D$96,2,FALSE))*3.6)/$D107)*(1-'3 INPUT SAP DATA'!$S111))</f>
        <v/>
      </c>
      <c r="U107" s="173" t="str">
        <f>IF($B107="","",((MAX(0.3*'3 INPUT SAP DATA'!$K111,VLOOKUP('3 INPUT SAP DATA'!$I111,Data!$C$87:$D$96,2,FALSE))*3.6)/$D107)*(1-'3 INPUT SAP DATA'!$S111))</f>
        <v/>
      </c>
      <c r="V107" s="173" t="str">
        <f>IF($B107="","",((MAX(0.3*'3 INPUT SAP DATA'!$K111,VLOOKUP('3 INPUT SAP DATA'!$I111,Data!$C$87:$D$96,2,FALSE))*3.6)/$D107)*(1-'3 INPUT SAP DATA'!$S111))</f>
        <v/>
      </c>
      <c r="W107" s="173" t="str">
        <f>IF($B107="","",((MAX(0.3*'3 INPUT SAP DATA'!$K111,VLOOKUP('3 INPUT SAP DATA'!$I111,Data!$C$87:$D$96,2,FALSE))*3.6)/$D107)*(1-'3 INPUT SAP DATA'!$S111))</f>
        <v/>
      </c>
      <c r="X107" s="173" t="str">
        <f>IF($B107="","",((MAX(0.3*'3 INPUT SAP DATA'!$K111,VLOOKUP('3 INPUT SAP DATA'!$I111,Data!$C$87:$D$96,2,FALSE))*3.6)/$D107)*(1-'3 INPUT SAP DATA'!$S111))</f>
        <v/>
      </c>
      <c r="Y107" s="173" t="str">
        <f>IF($B107="","",((MAX(0.3*'3 INPUT SAP DATA'!$K111,VLOOKUP('3 INPUT SAP DATA'!$I111,Data!$C$87:$D$96,2,FALSE))*3.6)/$D107)*(1-'3 INPUT SAP DATA'!$S111))</f>
        <v/>
      </c>
      <c r="Z107" s="173" t="str">
        <f>IF($B107="","",((MAX(0.3*'3 INPUT SAP DATA'!$K111,VLOOKUP('3 INPUT SAP DATA'!$I111,Data!$C$87:$D$96,2,FALSE))*3.6)/$D107)*(1-'3 INPUT SAP DATA'!$S111))</f>
        <v/>
      </c>
      <c r="AA107" s="173" t="str">
        <f>IF($B107="","",((MAX(0.3*'3 INPUT SAP DATA'!$K111,VLOOKUP('3 INPUT SAP DATA'!$I111,Data!$C$87:$D$96,2,FALSE))*3.6)/$D107)*(1-'3 INPUT SAP DATA'!$S111))</f>
        <v/>
      </c>
      <c r="AB107" s="173" t="str">
        <f>IF($B107="","",((MAX(0.3*'3 INPUT SAP DATA'!$K111,VLOOKUP('3 INPUT SAP DATA'!$I111,Data!$C$87:$D$96,2,FALSE))*3.6)/$D107)*(1-'3 INPUT SAP DATA'!$S111))</f>
        <v/>
      </c>
      <c r="AC107" s="173" t="str">
        <f>IF($B107="","",((MAX(0.3*'3 INPUT SAP DATA'!$K111,VLOOKUP('3 INPUT SAP DATA'!$I111,Data!$C$87:$D$96,2,FALSE))*3.6)/$D107)*(1-'3 INPUT SAP DATA'!$S111))</f>
        <v/>
      </c>
      <c r="AD107" s="173" t="str">
        <f>IF($B107="","",((MAX(0.3*'3 INPUT SAP DATA'!$K111,VLOOKUP('3 INPUT SAP DATA'!$I111,Data!$C$87:$D$96,2,FALSE))*3.6)/$D107)*(1-'3 INPUT SAP DATA'!$S111))</f>
        <v/>
      </c>
      <c r="AE107" s="173" t="str">
        <f>IF($B107="","",((MAX(0.3*'3 INPUT SAP DATA'!$K111,VLOOKUP('3 INPUT SAP DATA'!$I111,Data!$C$87:$D$96,2,FALSE))*3.6)/$D107)*(1-'3 INPUT SAP DATA'!$S111))</f>
        <v/>
      </c>
      <c r="AF107" s="171" t="str">
        <f t="shared" si="51"/>
        <v/>
      </c>
      <c r="AG107" s="171" t="str">
        <f t="shared" si="52"/>
        <v/>
      </c>
      <c r="AH107" s="171" t="str">
        <f t="shared" si="53"/>
        <v/>
      </c>
      <c r="AI107" s="171" t="str">
        <f t="shared" si="54"/>
        <v/>
      </c>
      <c r="AJ107" s="171" t="str">
        <f t="shared" si="55"/>
        <v/>
      </c>
      <c r="AK107" s="171" t="str">
        <f t="shared" si="56"/>
        <v/>
      </c>
      <c r="AL107" s="171" t="str">
        <f t="shared" si="57"/>
        <v/>
      </c>
      <c r="AM107" s="171" t="str">
        <f t="shared" si="58"/>
        <v/>
      </c>
      <c r="AN107" s="171" t="str">
        <f t="shared" si="59"/>
        <v/>
      </c>
      <c r="AO107" s="171" t="str">
        <f t="shared" si="60"/>
        <v/>
      </c>
      <c r="AP107" s="171" t="str">
        <f t="shared" si="61"/>
        <v/>
      </c>
      <c r="AQ107" s="171" t="str">
        <f t="shared" si="62"/>
        <v/>
      </c>
      <c r="AR107" s="24" t="str">
        <f t="shared" si="38"/>
        <v/>
      </c>
      <c r="AS107" s="24" t="str">
        <f t="shared" si="39"/>
        <v/>
      </c>
      <c r="AT107" s="24" t="str">
        <f t="shared" si="40"/>
        <v/>
      </c>
      <c r="AU107" s="24" t="str">
        <f t="shared" si="41"/>
        <v/>
      </c>
      <c r="AV107" s="24" t="str">
        <f t="shared" si="42"/>
        <v/>
      </c>
      <c r="AW107" s="24" t="str">
        <f t="shared" si="43"/>
        <v/>
      </c>
      <c r="AX107" s="24" t="str">
        <f t="shared" si="44"/>
        <v/>
      </c>
      <c r="AY107" s="24" t="str">
        <f t="shared" si="45"/>
        <v/>
      </c>
      <c r="AZ107" s="24" t="str">
        <f t="shared" si="46"/>
        <v/>
      </c>
      <c r="BA107" s="24" t="str">
        <f t="shared" si="47"/>
        <v/>
      </c>
      <c r="BB107" s="24" t="str">
        <f t="shared" si="48"/>
        <v/>
      </c>
      <c r="BC107" s="24" t="str">
        <f t="shared" si="49"/>
        <v/>
      </c>
    </row>
    <row r="108" spans="2:55" s="3" customFormat="1" ht="19.899999999999999" customHeight="1">
      <c r="B108" s="16" t="str">
        <f>IF('3 INPUT SAP DATA'!H112="","",'3 INPUT SAP DATA'!H112)</f>
        <v/>
      </c>
      <c r="C108" s="172" t="str">
        <f>IF($B108="","",'3 INPUT SAP DATA'!O112*('3 INPUT SAP DATA'!P112+'3 INPUT SAP DATA'!Q112))</f>
        <v/>
      </c>
      <c r="D108" s="172" t="str">
        <f>IF($B108="","",'3 INPUT SAP DATA'!K112*(1-Data!$B$156)*2.5)</f>
        <v/>
      </c>
      <c r="E108" s="24" t="str">
        <f>IF($B108="","",('3 INPUT SAP DATA'!L112-(('3 INPUT SAP DATA'!J112-1)*('3 INPUT SAP DATA'!K112/'3 INPUT SAP DATA'!J112)*Data!$B$157))*(1-Data!$B$156))</f>
        <v/>
      </c>
      <c r="F108" s="171" t="str">
        <f t="shared" si="50"/>
        <v/>
      </c>
      <c r="G108" s="171" t="str">
        <f>IF($B108="","",E108/D108*F108*HLOOKUP('3 INPUT SAP DATA'!M112,Data!$C$82:$E$83,2,FALSE)/(1+15/HLOOKUP('3 INPUT SAP DATA'!M112,Data!$C$82:$E$83,2,FALSE)*(0/F108)^2))</f>
        <v/>
      </c>
      <c r="H108" s="173" t="str">
        <f>IF($B108="", "", (INDEX(SAP10TableU2, MATCH('3 INPUT SAP DATA'!$C$6, Data!$C$51:$C$72, 0), MATCH(H$8, Data!$D$50:$O$50, 0)) / VLOOKUP('3 INPUT SAP DATA'!$C$6, Data!$C$50:$P$72, 13, FALSE)) * $G108)</f>
        <v/>
      </c>
      <c r="I108" s="173" t="str">
        <f>IF($B108="", "", (INDEX(SAP10TableU2, MATCH('3 INPUT SAP DATA'!$C$6, Data!$C$51:$C$72, 0), MATCH(I$8, Data!$D$50:$O$50, 0)) / VLOOKUP('3 INPUT SAP DATA'!$C$6, Data!$C$50:$P$72, 13, FALSE)) * $G108)</f>
        <v/>
      </c>
      <c r="J108" s="173" t="str">
        <f>IF($B108="", "", (INDEX(SAP10TableU2, MATCH('3 INPUT SAP DATA'!$C$6, Data!$C$51:$C$72, 0), MATCH(J$8, Data!$D$50:$O$50, 0)) / VLOOKUP('3 INPUT SAP DATA'!$C$6, Data!$C$50:$P$72, 13, FALSE)) * $G108)</f>
        <v/>
      </c>
      <c r="K108" s="173" t="str">
        <f>IF($B108="", "", (INDEX(SAP10TableU2, MATCH('3 INPUT SAP DATA'!$C$6, Data!$C$51:$C$72, 0), MATCH(K$8, Data!$D$50:$O$50, 0)) / VLOOKUP('3 INPUT SAP DATA'!$C$6, Data!$C$50:$P$72, 13, FALSE)) * $G108)</f>
        <v/>
      </c>
      <c r="L108" s="173" t="str">
        <f>IF($B108="", "", (INDEX(SAP10TableU2, MATCH('3 INPUT SAP DATA'!$C$6, Data!$C$51:$C$72, 0), MATCH(L$8, Data!$D$50:$O$50, 0)) / VLOOKUP('3 INPUT SAP DATA'!$C$6, Data!$C$50:$P$72, 13, FALSE)) * $G108)</f>
        <v/>
      </c>
      <c r="M108" s="173" t="str">
        <f>IF($B108="", "", (INDEX(SAP10TableU2, MATCH('3 INPUT SAP DATA'!$C$6, Data!$C$51:$C$72, 0), MATCH(M$8, Data!$D$50:$O$50, 0)) / VLOOKUP('3 INPUT SAP DATA'!$C$6, Data!$C$50:$P$72, 13, FALSE)) * $G108)</f>
        <v/>
      </c>
      <c r="N108" s="173" t="str">
        <f>IF($B108="", "", (INDEX(SAP10TableU2, MATCH('3 INPUT SAP DATA'!$C$6, Data!$C$51:$C$72, 0), MATCH(N$8, Data!$D$50:$O$50, 0)) / VLOOKUP('3 INPUT SAP DATA'!$C$6, Data!$C$50:$P$72, 13, FALSE)) * $G108)</f>
        <v/>
      </c>
      <c r="O108" s="173" t="str">
        <f>IF($B108="", "", (INDEX(SAP10TableU2, MATCH('3 INPUT SAP DATA'!$C$6, Data!$C$51:$C$72, 0), MATCH(O$8, Data!$D$50:$O$50, 0)) / VLOOKUP('3 INPUT SAP DATA'!$C$6, Data!$C$50:$P$72, 13, FALSE)) * $G108)</f>
        <v/>
      </c>
      <c r="P108" s="173" t="str">
        <f>IF($B108="", "", (INDEX(SAP10TableU2, MATCH('3 INPUT SAP DATA'!$C$6, Data!$C$51:$C$72, 0), MATCH(P$8, Data!$D$50:$O$50, 0)) / VLOOKUP('3 INPUT SAP DATA'!$C$6, Data!$C$50:$P$72, 13, FALSE)) * $G108)</f>
        <v/>
      </c>
      <c r="Q108" s="173" t="str">
        <f>IF($B108="", "", (INDEX(SAP10TableU2, MATCH('3 INPUT SAP DATA'!$C$6, Data!$C$51:$C$72, 0), MATCH(Q$8, Data!$D$50:$O$50, 0)) / VLOOKUP('3 INPUT SAP DATA'!$C$6, Data!$C$50:$P$72, 13, FALSE)) * $G108)</f>
        <v/>
      </c>
      <c r="R108" s="173" t="str">
        <f>IF($B108="", "", (INDEX(SAP10TableU2, MATCH('3 INPUT SAP DATA'!$C$6, Data!$C$51:$C$72, 0), MATCH(R$8, Data!$D$50:$O$50, 0)) / VLOOKUP('3 INPUT SAP DATA'!$C$6, Data!$C$50:$P$72, 13, FALSE)) * $G108)</f>
        <v/>
      </c>
      <c r="S108" s="173" t="str">
        <f>IF($B108="", "", (INDEX(SAP10TableU2, MATCH('3 INPUT SAP DATA'!$C$6, Data!$C$51:$C$72, 0), MATCH(S$8, Data!$D$50:$O$50, 0)) / VLOOKUP('3 INPUT SAP DATA'!$C$6, Data!$C$50:$P$72, 13, FALSE)) * $G108)</f>
        <v/>
      </c>
      <c r="T108" s="173" t="str">
        <f>IF($B108="","",((MAX(0.3*'3 INPUT SAP DATA'!$K112,VLOOKUP('3 INPUT SAP DATA'!$I112,Data!$C$87:$D$96,2,FALSE))*3.6)/$D108)*(1-'3 INPUT SAP DATA'!$S112))</f>
        <v/>
      </c>
      <c r="U108" s="173" t="str">
        <f>IF($B108="","",((MAX(0.3*'3 INPUT SAP DATA'!$K112,VLOOKUP('3 INPUT SAP DATA'!$I112,Data!$C$87:$D$96,2,FALSE))*3.6)/$D108)*(1-'3 INPUT SAP DATA'!$S112))</f>
        <v/>
      </c>
      <c r="V108" s="173" t="str">
        <f>IF($B108="","",((MAX(0.3*'3 INPUT SAP DATA'!$K112,VLOOKUP('3 INPUT SAP DATA'!$I112,Data!$C$87:$D$96,2,FALSE))*3.6)/$D108)*(1-'3 INPUT SAP DATA'!$S112))</f>
        <v/>
      </c>
      <c r="W108" s="173" t="str">
        <f>IF($B108="","",((MAX(0.3*'3 INPUT SAP DATA'!$K112,VLOOKUP('3 INPUT SAP DATA'!$I112,Data!$C$87:$D$96,2,FALSE))*3.6)/$D108)*(1-'3 INPUT SAP DATA'!$S112))</f>
        <v/>
      </c>
      <c r="X108" s="173" t="str">
        <f>IF($B108="","",((MAX(0.3*'3 INPUT SAP DATA'!$K112,VLOOKUP('3 INPUT SAP DATA'!$I112,Data!$C$87:$D$96,2,FALSE))*3.6)/$D108)*(1-'3 INPUT SAP DATA'!$S112))</f>
        <v/>
      </c>
      <c r="Y108" s="173" t="str">
        <f>IF($B108="","",((MAX(0.3*'3 INPUT SAP DATA'!$K112,VLOOKUP('3 INPUT SAP DATA'!$I112,Data!$C$87:$D$96,2,FALSE))*3.6)/$D108)*(1-'3 INPUT SAP DATA'!$S112))</f>
        <v/>
      </c>
      <c r="Z108" s="173" t="str">
        <f>IF($B108="","",((MAX(0.3*'3 INPUT SAP DATA'!$K112,VLOOKUP('3 INPUT SAP DATA'!$I112,Data!$C$87:$D$96,2,FALSE))*3.6)/$D108)*(1-'3 INPUT SAP DATA'!$S112))</f>
        <v/>
      </c>
      <c r="AA108" s="173" t="str">
        <f>IF($B108="","",((MAX(0.3*'3 INPUT SAP DATA'!$K112,VLOOKUP('3 INPUT SAP DATA'!$I112,Data!$C$87:$D$96,2,FALSE))*3.6)/$D108)*(1-'3 INPUT SAP DATA'!$S112))</f>
        <v/>
      </c>
      <c r="AB108" s="173" t="str">
        <f>IF($B108="","",((MAX(0.3*'3 INPUT SAP DATA'!$K112,VLOOKUP('3 INPUT SAP DATA'!$I112,Data!$C$87:$D$96,2,FALSE))*3.6)/$D108)*(1-'3 INPUT SAP DATA'!$S112))</f>
        <v/>
      </c>
      <c r="AC108" s="173" t="str">
        <f>IF($B108="","",((MAX(0.3*'3 INPUT SAP DATA'!$K112,VLOOKUP('3 INPUT SAP DATA'!$I112,Data!$C$87:$D$96,2,FALSE))*3.6)/$D108)*(1-'3 INPUT SAP DATA'!$S112))</f>
        <v/>
      </c>
      <c r="AD108" s="173" t="str">
        <f>IF($B108="","",((MAX(0.3*'3 INPUT SAP DATA'!$K112,VLOOKUP('3 INPUT SAP DATA'!$I112,Data!$C$87:$D$96,2,FALSE))*3.6)/$D108)*(1-'3 INPUT SAP DATA'!$S112))</f>
        <v/>
      </c>
      <c r="AE108" s="173" t="str">
        <f>IF($B108="","",((MAX(0.3*'3 INPUT SAP DATA'!$K112,VLOOKUP('3 INPUT SAP DATA'!$I112,Data!$C$87:$D$96,2,FALSE))*3.6)/$D108)*(1-'3 INPUT SAP DATA'!$S112))</f>
        <v/>
      </c>
      <c r="AF108" s="171" t="str">
        <f t="shared" si="51"/>
        <v/>
      </c>
      <c r="AG108" s="171" t="str">
        <f t="shared" si="52"/>
        <v/>
      </c>
      <c r="AH108" s="171" t="str">
        <f t="shared" si="53"/>
        <v/>
      </c>
      <c r="AI108" s="171" t="str">
        <f t="shared" si="54"/>
        <v/>
      </c>
      <c r="AJ108" s="171" t="str">
        <f t="shared" si="55"/>
        <v/>
      </c>
      <c r="AK108" s="171" t="str">
        <f t="shared" si="56"/>
        <v/>
      </c>
      <c r="AL108" s="171" t="str">
        <f t="shared" si="57"/>
        <v/>
      </c>
      <c r="AM108" s="171" t="str">
        <f t="shared" si="58"/>
        <v/>
      </c>
      <c r="AN108" s="171" t="str">
        <f t="shared" si="59"/>
        <v/>
      </c>
      <c r="AO108" s="171" t="str">
        <f t="shared" si="60"/>
        <v/>
      </c>
      <c r="AP108" s="171" t="str">
        <f t="shared" si="61"/>
        <v/>
      </c>
      <c r="AQ108" s="171" t="str">
        <f t="shared" si="62"/>
        <v/>
      </c>
      <c r="AR108" s="24" t="str">
        <f t="shared" si="38"/>
        <v/>
      </c>
      <c r="AS108" s="24" t="str">
        <f t="shared" si="39"/>
        <v/>
      </c>
      <c r="AT108" s="24" t="str">
        <f t="shared" si="40"/>
        <v/>
      </c>
      <c r="AU108" s="24" t="str">
        <f t="shared" si="41"/>
        <v/>
      </c>
      <c r="AV108" s="24" t="str">
        <f t="shared" si="42"/>
        <v/>
      </c>
      <c r="AW108" s="24" t="str">
        <f t="shared" si="43"/>
        <v/>
      </c>
      <c r="AX108" s="24" t="str">
        <f t="shared" si="44"/>
        <v/>
      </c>
      <c r="AY108" s="24" t="str">
        <f t="shared" si="45"/>
        <v/>
      </c>
      <c r="AZ108" s="24" t="str">
        <f t="shared" si="46"/>
        <v/>
      </c>
      <c r="BA108" s="24" t="str">
        <f t="shared" si="47"/>
        <v/>
      </c>
      <c r="BB108" s="24" t="str">
        <f t="shared" si="48"/>
        <v/>
      </c>
      <c r="BC108" s="24" t="str">
        <f t="shared" si="49"/>
        <v/>
      </c>
    </row>
  </sheetData>
  <sheetProtection algorithmName="SHA-512" hashValue="wZud6taSZQUKwEot6DID+NzRSg+62uBgGR8ej9ISwdgoRxXB5O3X5FCEZqnPD43I1Pp7J+2XYihm9Z/xjZ9Q8A==" saltValue="7Voz6ZXUvAaLjWg5K0zZew==" spinCount="100000" sheet="1" objects="1" scenarios="1"/>
  <mergeCells count="13">
    <mergeCell ref="C4:BC4"/>
    <mergeCell ref="H5:S5"/>
    <mergeCell ref="AF7:AQ7"/>
    <mergeCell ref="AR7:BC7"/>
    <mergeCell ref="AF5:AQ5"/>
    <mergeCell ref="AR5:BC5"/>
    <mergeCell ref="AF6:AQ6"/>
    <mergeCell ref="AR6:BC6"/>
    <mergeCell ref="T5:AE5"/>
    <mergeCell ref="T6:AE6"/>
    <mergeCell ref="H6:S6"/>
    <mergeCell ref="T7:AE7"/>
    <mergeCell ref="H7:S7"/>
  </mergeCells>
  <phoneticPr fontId="4" type="noConversion"/>
  <pageMargins left="0.7" right="0.7" top="0.75" bottom="0.75" header="0.3" footer="0.3"/>
  <pageSetup paperSize="9" orientation="portrait" horizontalDpi="360" verticalDpi="360" r:id="rId1"/>
  <headerFooter>
    <oddHeader>&amp;R&amp;"Calibri"&amp;10&amp;K317100Information Classification: PUBLIC&amp;1#</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25274-BD1E-4543-8A99-0113F60C7A8F}">
  <sheetPr codeName="Sheet6">
    <tabColor theme="8" tint="0.79998168889431442"/>
  </sheetPr>
  <dimension ref="B2:AH108"/>
  <sheetViews>
    <sheetView zoomScale="70" zoomScaleNormal="70" workbookViewId="0">
      <selection activeCell="C6" sqref="C6:N6"/>
    </sheetView>
  </sheetViews>
  <sheetFormatPr defaultColWidth="9" defaultRowHeight="11.5"/>
  <cols>
    <col min="1" max="1" width="2.59765625" style="1" customWidth="1"/>
    <col min="2" max="2" width="29.59765625" style="26" customWidth="1"/>
    <col min="3" max="8" width="12.59765625" style="3" customWidth="1"/>
    <col min="9" max="9" width="14.59765625" style="1" customWidth="1"/>
    <col min="10" max="21" width="8.59765625" style="1" customWidth="1"/>
    <col min="22" max="22" width="14.59765625" style="1" customWidth="1"/>
    <col min="23" max="34" width="8.59765625" style="1" customWidth="1"/>
    <col min="35" max="16384" width="9" style="1"/>
  </cols>
  <sheetData>
    <row r="2" spans="2:34" ht="60" customHeight="1"/>
    <row r="3" spans="2:34" ht="19.899999999999999" customHeight="1"/>
    <row r="4" spans="2:34" ht="19.899999999999999" customHeight="1">
      <c r="C4" s="307" t="s">
        <v>191</v>
      </c>
      <c r="D4" s="308"/>
      <c r="E4" s="308"/>
      <c r="F4" s="308"/>
      <c r="G4" s="308"/>
      <c r="H4" s="308"/>
      <c r="I4" s="308"/>
      <c r="J4" s="308"/>
      <c r="K4" s="308"/>
      <c r="L4" s="308"/>
      <c r="M4" s="308"/>
      <c r="N4" s="308"/>
      <c r="O4" s="308"/>
      <c r="P4" s="308"/>
      <c r="Q4" s="308"/>
      <c r="R4" s="308"/>
      <c r="S4" s="308"/>
      <c r="T4" s="308"/>
      <c r="U4" s="308"/>
      <c r="V4" s="308"/>
      <c r="W4" s="308"/>
      <c r="X4" s="308"/>
      <c r="Y4" s="308"/>
      <c r="Z4" s="308"/>
      <c r="AA4" s="308"/>
      <c r="AB4" s="308"/>
      <c r="AC4" s="308"/>
      <c r="AD4" s="308"/>
      <c r="AE4" s="308"/>
      <c r="AF4" s="308"/>
      <c r="AG4" s="308"/>
      <c r="AH4" s="309"/>
    </row>
    <row r="5" spans="2:34" s="2" customFormat="1" ht="19.899999999999999" customHeight="1">
      <c r="C5" s="315" t="s">
        <v>213</v>
      </c>
      <c r="D5" s="316"/>
      <c r="E5" s="316"/>
      <c r="F5" s="316"/>
      <c r="G5" s="316"/>
      <c r="H5" s="316"/>
      <c r="I5" s="316"/>
      <c r="J5" s="316"/>
      <c r="K5" s="316"/>
      <c r="L5" s="316"/>
      <c r="M5" s="316"/>
      <c r="N5" s="316"/>
      <c r="O5" s="316"/>
      <c r="P5" s="316"/>
      <c r="Q5" s="316"/>
      <c r="R5" s="316"/>
      <c r="S5" s="316"/>
      <c r="T5" s="316"/>
      <c r="U5" s="316"/>
      <c r="V5" s="317"/>
      <c r="W5" s="318" t="s">
        <v>214</v>
      </c>
      <c r="X5" s="319"/>
      <c r="Y5" s="319"/>
      <c r="Z5" s="319"/>
      <c r="AA5" s="319"/>
      <c r="AB5" s="319"/>
      <c r="AC5" s="319"/>
      <c r="AD5" s="319"/>
      <c r="AE5" s="319"/>
      <c r="AF5" s="319"/>
      <c r="AG5" s="319"/>
      <c r="AH5" s="320"/>
    </row>
    <row r="6" spans="2:34" ht="19.899999999999999" customHeight="1">
      <c r="C6" s="25" t="s">
        <v>63</v>
      </c>
      <c r="D6" s="25" t="s">
        <v>63</v>
      </c>
      <c r="E6" s="25" t="s">
        <v>63</v>
      </c>
      <c r="F6" s="25" t="s">
        <v>63</v>
      </c>
      <c r="G6" s="25" t="s">
        <v>63</v>
      </c>
      <c r="H6" s="25" t="s">
        <v>63</v>
      </c>
      <c r="I6" s="25" t="s">
        <v>63</v>
      </c>
      <c r="J6" s="318" t="s">
        <v>75</v>
      </c>
      <c r="K6" s="319"/>
      <c r="L6" s="319"/>
      <c r="M6" s="319"/>
      <c r="N6" s="319"/>
      <c r="O6" s="319"/>
      <c r="P6" s="319"/>
      <c r="Q6" s="319"/>
      <c r="R6" s="319"/>
      <c r="S6" s="319"/>
      <c r="T6" s="319"/>
      <c r="U6" s="320"/>
      <c r="V6" s="25" t="s">
        <v>63</v>
      </c>
      <c r="W6" s="318" t="s">
        <v>215</v>
      </c>
      <c r="X6" s="319"/>
      <c r="Y6" s="319"/>
      <c r="Z6" s="319"/>
      <c r="AA6" s="319"/>
      <c r="AB6" s="319"/>
      <c r="AC6" s="319"/>
      <c r="AD6" s="319"/>
      <c r="AE6" s="319"/>
      <c r="AF6" s="319"/>
      <c r="AG6" s="319"/>
      <c r="AH6" s="320"/>
    </row>
    <row r="7" spans="2:34" ht="40.15" customHeight="1">
      <c r="C7" s="126" t="s">
        <v>216</v>
      </c>
      <c r="D7" s="126" t="s">
        <v>217</v>
      </c>
      <c r="E7" s="126" t="s">
        <v>218</v>
      </c>
      <c r="F7" s="126" t="s">
        <v>219</v>
      </c>
      <c r="G7" s="126" t="s">
        <v>220</v>
      </c>
      <c r="H7" s="38" t="s">
        <v>221</v>
      </c>
      <c r="I7" s="38" t="s">
        <v>222</v>
      </c>
      <c r="J7" s="315" t="s">
        <v>223</v>
      </c>
      <c r="K7" s="316"/>
      <c r="L7" s="316"/>
      <c r="M7" s="316"/>
      <c r="N7" s="316"/>
      <c r="O7" s="316"/>
      <c r="P7" s="316"/>
      <c r="Q7" s="316"/>
      <c r="R7" s="316"/>
      <c r="S7" s="316"/>
      <c r="T7" s="316"/>
      <c r="U7" s="317"/>
      <c r="V7" s="38" t="s">
        <v>224</v>
      </c>
      <c r="W7" s="318" t="s">
        <v>225</v>
      </c>
      <c r="X7" s="319"/>
      <c r="Y7" s="319"/>
      <c r="Z7" s="319"/>
      <c r="AA7" s="319"/>
      <c r="AB7" s="319"/>
      <c r="AC7" s="319"/>
      <c r="AD7" s="319"/>
      <c r="AE7" s="319"/>
      <c r="AF7" s="319"/>
      <c r="AG7" s="319"/>
      <c r="AH7" s="320"/>
    </row>
    <row r="8" spans="2:34" ht="19.899999999999999" customHeight="1">
      <c r="C8" s="38"/>
      <c r="D8" s="38"/>
      <c r="E8" s="38"/>
      <c r="F8" s="38"/>
      <c r="G8" s="38"/>
      <c r="H8" s="38"/>
      <c r="I8" s="28"/>
      <c r="J8" s="25" t="s">
        <v>95</v>
      </c>
      <c r="K8" s="25" t="s">
        <v>96</v>
      </c>
      <c r="L8" s="25" t="s">
        <v>97</v>
      </c>
      <c r="M8" s="25" t="s">
        <v>98</v>
      </c>
      <c r="N8" s="25" t="s">
        <v>99</v>
      </c>
      <c r="O8" s="25" t="s">
        <v>100</v>
      </c>
      <c r="P8" s="25" t="s">
        <v>101</v>
      </c>
      <c r="Q8" s="25" t="s">
        <v>102</v>
      </c>
      <c r="R8" s="25" t="s">
        <v>103</v>
      </c>
      <c r="S8" s="25" t="s">
        <v>104</v>
      </c>
      <c r="T8" s="25" t="s">
        <v>105</v>
      </c>
      <c r="U8" s="25" t="s">
        <v>106</v>
      </c>
      <c r="V8" s="28"/>
      <c r="W8" s="25" t="s">
        <v>95</v>
      </c>
      <c r="X8" s="25" t="s">
        <v>96</v>
      </c>
      <c r="Y8" s="25" t="s">
        <v>97</v>
      </c>
      <c r="Z8" s="25" t="s">
        <v>98</v>
      </c>
      <c r="AA8" s="25" t="s">
        <v>99</v>
      </c>
      <c r="AB8" s="25" t="s">
        <v>100</v>
      </c>
      <c r="AC8" s="25" t="s">
        <v>101</v>
      </c>
      <c r="AD8" s="25" t="s">
        <v>102</v>
      </c>
      <c r="AE8" s="25" t="s">
        <v>103</v>
      </c>
      <c r="AF8" s="25" t="s">
        <v>104</v>
      </c>
      <c r="AG8" s="25" t="s">
        <v>105</v>
      </c>
      <c r="AH8" s="25" t="s">
        <v>106</v>
      </c>
    </row>
    <row r="9" spans="2:34" s="3" customFormat="1" ht="19.899999999999999" customHeight="1">
      <c r="B9" s="16" t="str">
        <f>IF('3 INPUT SAP DATA'!H13="","",'3 INPUT SAP DATA'!H13)</f>
        <v>EXAMPLE - Semi Detached House</v>
      </c>
      <c r="C9" s="174">
        <f>IF($B9="","",Data!$F$131*Data!$G$131)</f>
        <v>222.65</v>
      </c>
      <c r="D9" s="174">
        <f>IF($B9="","",Data!$F$132*Data!$G$132*Occupancy!$G6)</f>
        <v>159.48880032274528</v>
      </c>
      <c r="E9" s="174">
        <f>IF($B9="","",Data!$F$133*Data!$G$133*Occupancy!$G6)</f>
        <v>120.09666686510401</v>
      </c>
      <c r="F9" s="174">
        <f>IF($B9="","",Data!$F$134*Data!$G$134*Occupancy!$G6)</f>
        <v>323.80493724388805</v>
      </c>
      <c r="G9" s="174">
        <f>IF($B9="","",Data!$F$135*Data!$G$135)</f>
        <v>150</v>
      </c>
      <c r="H9" s="174">
        <f>IF($B9="","",Data!$F$136*Data!$G$136*Occupancy!$G6)</f>
        <v>200.02775960210528</v>
      </c>
      <c r="I9" s="24">
        <f>IF($B9="","",SUM(C9:H9))</f>
        <v>1176.0681640338425</v>
      </c>
      <c r="J9" s="24">
        <f>IF($B9="","",($I9*(1+0.157*COS(2*PI()*(Data!D$17-1.78)/12))*Data!D$18/365))</f>
        <v>114.27745366484584</v>
      </c>
      <c r="K9" s="24">
        <f>IF($B9="","",($I9*(1+0.157*COS(2*PI()*(Data!E$17-1.78)/12))*Data!E$18/365))</f>
        <v>104.28942868227092</v>
      </c>
      <c r="L9" s="24">
        <f>IF($B9="","",($I9*(1+0.157*COS(2*PI()*(Data!F$17-1.78)/12))*Data!F$18/365))</f>
        <v>112.47501123754795</v>
      </c>
      <c r="M9" s="24">
        <f>IF($B9="","",($I9*(1+0.157*COS(2*PI()*(Data!G$17-1.78)/12))*Data!G$18/365))</f>
        <v>102.6902978265434</v>
      </c>
      <c r="N9" s="24">
        <f>IF($B9="","",($I9*(1+0.157*COS(2*PI()*(Data!H$17-1.78)/12))*Data!H$18/365))</f>
        <v>98.082798901603795</v>
      </c>
      <c r="O9" s="24">
        <f>IF($B9="","",($I9*(1+0.157*COS(2*PI()*(Data!I$17-1.78)/12))*Data!I$18/365))</f>
        <v>87.614761008300803</v>
      </c>
      <c r="P9" s="24">
        <f>IF($B9="","",($I9*(1+0.157*COS(2*PI()*(Data!J$17-1.78)/12))*Data!J$18/365))</f>
        <v>85.493028992957534</v>
      </c>
      <c r="Q9" s="24">
        <f>IF($B9="","",($I9*(1+0.157*COS(2*PI()*(Data!K$17-1.78)/12))*Data!K$18/365))</f>
        <v>84.307186616717715</v>
      </c>
      <c r="R9" s="24">
        <f>IF($B9="","",($I9*(1+0.157*COS(2*PI()*(Data!L$17-1.78)/12))*Data!L$18/365))</f>
        <v>84.479488471214921</v>
      </c>
      <c r="S9" s="24">
        <f>IF($B9="","",($I9*(1+0.157*COS(2*PI()*(Data!M$17-1.78)/12))*Data!M$18/365))</f>
        <v>93.657174903708579</v>
      </c>
      <c r="T9" s="24">
        <f>IF($B9="","",($I9*(1+0.157*COS(2*PI()*(Data!N$17-1.78)/12))*Data!N$18/365))</f>
        <v>98.407435893096377</v>
      </c>
      <c r="U9" s="24">
        <f>IF($B9="","",($I9*(1+0.157*COS(2*PI()*(Data!O$17-1.78)/12))*Data!O$18/365))</f>
        <v>109.23522961589255</v>
      </c>
      <c r="V9" s="24">
        <f>IF($B9="","",SUM(J9:U9))</f>
        <v>1175.0092958147004</v>
      </c>
      <c r="W9" s="24">
        <f>IF($B9="","",J9*(1000/(24*Data!D$18))*Data!$I$117)</f>
        <v>102.91114778957892</v>
      </c>
      <c r="X9" s="24">
        <f>IF($B9="","",K9*(1000/(24*Data!E$18))*Data!$I$117)</f>
        <v>103.97904347785941</v>
      </c>
      <c r="Y9" s="24">
        <f>IF($B9="","",L9*(1000/(24*Data!F$18))*Data!$I$117)</f>
        <v>101.28798054994238</v>
      </c>
      <c r="Z9" s="24">
        <f>IF($B9="","",M9*(1000/(24*Data!G$18))*Data!$I$117)</f>
        <v>95.559027144144551</v>
      </c>
      <c r="AA9" s="24">
        <f>IF($B9="","",N9*(1000/(24*Data!H$18))*Data!$I$117)</f>
        <v>88.327251699024913</v>
      </c>
      <c r="AB9" s="24">
        <f>IF($B9="","",O9*(1000/(24*Data!I$18))*Data!$I$117)</f>
        <v>81.530402604946588</v>
      </c>
      <c r="AC9" s="24">
        <f>IF($B9="","",P9*(1000/(24*Data!J$18))*Data!$I$117)</f>
        <v>76.989690087744009</v>
      </c>
      <c r="AD9" s="24">
        <f>IF($B9="","",Q9*(1000/(24*Data!K$18))*Data!$I$117)</f>
        <v>75.921794399463536</v>
      </c>
      <c r="AE9" s="24">
        <f>IF($B9="","",R9*(1000/(24*Data!L$18))*Data!$I$117)</f>
        <v>78.612857327380553</v>
      </c>
      <c r="AF9" s="24">
        <f>IF($B9="","",S9*(1000/(24*Data!M$18))*Data!$I$117)</f>
        <v>84.34181073317842</v>
      </c>
      <c r="AG9" s="24">
        <f>IF($B9="","",T9*(1000/(24*Data!N$18))*Data!$I$117)</f>
        <v>91.573586178298015</v>
      </c>
      <c r="AH9" s="24">
        <f>IF($B9="","",U9*(1000/(24*Data!O$18))*Data!$I$117)</f>
        <v>98.370435272376355</v>
      </c>
    </row>
    <row r="10" spans="2:34" s="3" customFormat="1" ht="19.899999999999999" customHeight="1">
      <c r="B10" s="16" t="str">
        <f>IF('3 INPUT SAP DATA'!H14="","",'3 INPUT SAP DATA'!H14)</f>
        <v/>
      </c>
      <c r="C10" s="174" t="str">
        <f>IF($B10="","",Data!$F$131*Data!$G$131)</f>
        <v/>
      </c>
      <c r="D10" s="174" t="str">
        <f>IF($B10="","",Data!$F$132*Data!$G$132*Occupancy!$G7)</f>
        <v/>
      </c>
      <c r="E10" s="174" t="str">
        <f>IF($B10="","",Data!$F$133*Data!$G$133*Occupancy!$G7)</f>
        <v/>
      </c>
      <c r="F10" s="174" t="str">
        <f>IF($B10="","",Data!$F$134*Data!$G$134*Occupancy!$G7)</f>
        <v/>
      </c>
      <c r="G10" s="174" t="str">
        <f>IF($B10="","",Data!$F$135*Data!$G$135)</f>
        <v/>
      </c>
      <c r="H10" s="174" t="str">
        <f>IF($B10="","",Data!$F$136*Data!$G$136*Occupancy!$G7)</f>
        <v/>
      </c>
      <c r="I10" s="24" t="str">
        <f t="shared" ref="I10:I73" si="0">IF($B10="","",SUM(C10:H10))</f>
        <v/>
      </c>
      <c r="J10" s="24" t="str">
        <f>IF($B10="","",($I10*(1+0.157*COS(2*PI()*(Data!D$17-1.78)/12))*Data!D$18/365))</f>
        <v/>
      </c>
      <c r="K10" s="24" t="str">
        <f>IF($B10="","",($I10*(1+0.157*COS(2*PI()*(Data!E$17-1.78)/12))*Data!E$18/365))</f>
        <v/>
      </c>
      <c r="L10" s="24" t="str">
        <f>IF($B10="","",($I10*(1+0.157*COS(2*PI()*(Data!F$17-1.78)/12))*Data!F$18/365))</f>
        <v/>
      </c>
      <c r="M10" s="24" t="str">
        <f>IF($B10="","",($I10*(1+0.157*COS(2*PI()*(Data!G$17-1.78)/12))*Data!G$18/365))</f>
        <v/>
      </c>
      <c r="N10" s="24" t="str">
        <f>IF($B10="","",($I10*(1+0.157*COS(2*PI()*(Data!H$17-1.78)/12))*Data!H$18/365))</f>
        <v/>
      </c>
      <c r="O10" s="24" t="str">
        <f>IF($B10="","",($I10*(1+0.157*COS(2*PI()*(Data!I$17-1.78)/12))*Data!I$18/365))</f>
        <v/>
      </c>
      <c r="P10" s="24" t="str">
        <f>IF($B10="","",($I10*(1+0.157*COS(2*PI()*(Data!J$17-1.78)/12))*Data!J$18/365))</f>
        <v/>
      </c>
      <c r="Q10" s="24" t="str">
        <f>IF($B10="","",($I10*(1+0.157*COS(2*PI()*(Data!K$17-1.78)/12))*Data!K$18/365))</f>
        <v/>
      </c>
      <c r="R10" s="24" t="str">
        <f>IF($B10="","",($I10*(1+0.157*COS(2*PI()*(Data!L$17-1.78)/12))*Data!L$18/365))</f>
        <v/>
      </c>
      <c r="S10" s="24" t="str">
        <f>IF($B10="","",($I10*(1+0.157*COS(2*PI()*(Data!M$17-1.78)/12))*Data!M$18/365))</f>
        <v/>
      </c>
      <c r="T10" s="24" t="str">
        <f>IF($B10="","",($I10*(1+0.157*COS(2*PI()*(Data!N$17-1.78)/12))*Data!N$18/365))</f>
        <v/>
      </c>
      <c r="U10" s="24" t="str">
        <f>IF($B10="","",($I10*(1+0.157*COS(2*PI()*(Data!O$17-1.78)/12))*Data!O$18/365))</f>
        <v/>
      </c>
      <c r="V10" s="24" t="str">
        <f t="shared" ref="V10:V73" si="1">IF($B10="","",SUM(J10:U10))</f>
        <v/>
      </c>
      <c r="W10" s="24" t="str">
        <f>IF($B10="","",J10*(1000/(24*Data!D$18))*Data!$I$117)</f>
        <v/>
      </c>
      <c r="X10" s="24" t="str">
        <f>IF($B10="","",K10*(1000/(24*Data!E$18))*Data!$I$117)</f>
        <v/>
      </c>
      <c r="Y10" s="24" t="str">
        <f>IF($B10="","",L10*(1000/(24*Data!F$18))*Data!$I$117)</f>
        <v/>
      </c>
      <c r="Z10" s="24" t="str">
        <f>IF($B10="","",M10*(1000/(24*Data!G$18))*Data!$I$117)</f>
        <v/>
      </c>
      <c r="AA10" s="24" t="str">
        <f>IF($B10="","",N10*(1000/(24*Data!H$18))*Data!$I$117)</f>
        <v/>
      </c>
      <c r="AB10" s="24" t="str">
        <f>IF($B10="","",O10*(1000/(24*Data!I$18))*Data!$I$117)</f>
        <v/>
      </c>
      <c r="AC10" s="24" t="str">
        <f>IF($B10="","",P10*(1000/(24*Data!J$18))*Data!$I$117)</f>
        <v/>
      </c>
      <c r="AD10" s="24" t="str">
        <f>IF($B10="","",Q10*(1000/(24*Data!K$18))*Data!$I$117)</f>
        <v/>
      </c>
      <c r="AE10" s="24" t="str">
        <f>IF($B10="","",R10*(1000/(24*Data!L$18))*Data!$I$117)</f>
        <v/>
      </c>
      <c r="AF10" s="24" t="str">
        <f>IF($B10="","",S10*(1000/(24*Data!M$18))*Data!$I$117)</f>
        <v/>
      </c>
      <c r="AG10" s="24" t="str">
        <f>IF($B10="","",T10*(1000/(24*Data!N$18))*Data!$I$117)</f>
        <v/>
      </c>
      <c r="AH10" s="24" t="str">
        <f>IF($B10="","",U10*(1000/(24*Data!O$18))*Data!$I$117)</f>
        <v/>
      </c>
    </row>
    <row r="11" spans="2:34" s="3" customFormat="1" ht="21" customHeight="1">
      <c r="B11" s="16" t="str">
        <f>IF('3 INPUT SAP DATA'!H15="","",'3 INPUT SAP DATA'!H15)</f>
        <v/>
      </c>
      <c r="C11" s="174" t="str">
        <f>IF($B11="","",Data!$F$131*Data!$G$131)</f>
        <v/>
      </c>
      <c r="D11" s="174" t="str">
        <f>IF($B11="","",Data!$F$132*Data!$G$132*Occupancy!$G8)</f>
        <v/>
      </c>
      <c r="E11" s="174" t="str">
        <f>IF($B11="","",Data!$F$133*Data!$G$133*Occupancy!$G8)</f>
        <v/>
      </c>
      <c r="F11" s="174" t="str">
        <f>IF($B11="","",Data!$F$134*Data!$G$134*Occupancy!$G8)</f>
        <v/>
      </c>
      <c r="G11" s="174" t="str">
        <f>IF($B11="","",Data!$F$135*Data!$G$135)</f>
        <v/>
      </c>
      <c r="H11" s="174" t="str">
        <f>IF($B11="","",Data!$F$136*Data!$G$136*Occupancy!$G8)</f>
        <v/>
      </c>
      <c r="I11" s="24" t="str">
        <f t="shared" si="0"/>
        <v/>
      </c>
      <c r="J11" s="24" t="str">
        <f>IF($B11="","",($I11*(1+0.157*COS(2*PI()*(Data!D$17-1.78)/12))*Data!D$18/365))</f>
        <v/>
      </c>
      <c r="K11" s="24" t="str">
        <f>IF($B11="","",($I11*(1+0.157*COS(2*PI()*(Data!E$17-1.78)/12))*Data!E$18/365))</f>
        <v/>
      </c>
      <c r="L11" s="24" t="str">
        <f>IF($B11="","",($I11*(1+0.157*COS(2*PI()*(Data!F$17-1.78)/12))*Data!F$18/365))</f>
        <v/>
      </c>
      <c r="M11" s="24" t="str">
        <f>IF($B11="","",($I11*(1+0.157*COS(2*PI()*(Data!G$17-1.78)/12))*Data!G$18/365))</f>
        <v/>
      </c>
      <c r="N11" s="24" t="str">
        <f>IF($B11="","",($I11*(1+0.157*COS(2*PI()*(Data!H$17-1.78)/12))*Data!H$18/365))</f>
        <v/>
      </c>
      <c r="O11" s="24" t="str">
        <f>IF($B11="","",($I11*(1+0.157*COS(2*PI()*(Data!I$17-1.78)/12))*Data!I$18/365))</f>
        <v/>
      </c>
      <c r="P11" s="24" t="str">
        <f>IF($B11="","",($I11*(1+0.157*COS(2*PI()*(Data!J$17-1.78)/12))*Data!J$18/365))</f>
        <v/>
      </c>
      <c r="Q11" s="24" t="str">
        <f>IF($B11="","",($I11*(1+0.157*COS(2*PI()*(Data!K$17-1.78)/12))*Data!K$18/365))</f>
        <v/>
      </c>
      <c r="R11" s="24" t="str">
        <f>IF($B11="","",($I11*(1+0.157*COS(2*PI()*(Data!L$17-1.78)/12))*Data!L$18/365))</f>
        <v/>
      </c>
      <c r="S11" s="24" t="str">
        <f>IF($B11="","",($I11*(1+0.157*COS(2*PI()*(Data!M$17-1.78)/12))*Data!M$18/365))</f>
        <v/>
      </c>
      <c r="T11" s="24" t="str">
        <f>IF($B11="","",($I11*(1+0.157*COS(2*PI()*(Data!N$17-1.78)/12))*Data!N$18/365))</f>
        <v/>
      </c>
      <c r="U11" s="24" t="str">
        <f>IF($B11="","",($I11*(1+0.157*COS(2*PI()*(Data!O$17-1.78)/12))*Data!O$18/365))</f>
        <v/>
      </c>
      <c r="V11" s="24" t="str">
        <f t="shared" si="1"/>
        <v/>
      </c>
      <c r="W11" s="24" t="str">
        <f>IF($B11="","",J11*(1000/(24*Data!D$18))*Data!$I$117)</f>
        <v/>
      </c>
      <c r="X11" s="24" t="str">
        <f>IF($B11="","",K11*(1000/(24*Data!E$18))*Data!$I$117)</f>
        <v/>
      </c>
      <c r="Y11" s="24" t="str">
        <f>IF($B11="","",L11*(1000/(24*Data!F$18))*Data!$I$117)</f>
        <v/>
      </c>
      <c r="Z11" s="24" t="str">
        <f>IF($B11="","",M11*(1000/(24*Data!G$18))*Data!$I$117)</f>
        <v/>
      </c>
      <c r="AA11" s="24" t="str">
        <f>IF($B11="","",N11*(1000/(24*Data!H$18))*Data!$I$117)</f>
        <v/>
      </c>
      <c r="AB11" s="24" t="str">
        <f>IF($B11="","",O11*(1000/(24*Data!I$18))*Data!$I$117)</f>
        <v/>
      </c>
      <c r="AC11" s="24" t="str">
        <f>IF($B11="","",P11*(1000/(24*Data!J$18))*Data!$I$117)</f>
        <v/>
      </c>
      <c r="AD11" s="24" t="str">
        <f>IF($B11="","",Q11*(1000/(24*Data!K$18))*Data!$I$117)</f>
        <v/>
      </c>
      <c r="AE11" s="24" t="str">
        <f>IF($B11="","",R11*(1000/(24*Data!L$18))*Data!$I$117)</f>
        <v/>
      </c>
      <c r="AF11" s="24" t="str">
        <f>IF($B11="","",S11*(1000/(24*Data!M$18))*Data!$I$117)</f>
        <v/>
      </c>
      <c r="AG11" s="24" t="str">
        <f>IF($B11="","",T11*(1000/(24*Data!N$18))*Data!$I$117)</f>
        <v/>
      </c>
      <c r="AH11" s="24" t="str">
        <f>IF($B11="","",U11*(1000/(24*Data!O$18))*Data!$I$117)</f>
        <v/>
      </c>
    </row>
    <row r="12" spans="2:34" s="3" customFormat="1" ht="19.899999999999999" customHeight="1">
      <c r="B12" s="16" t="str">
        <f>IF('3 INPUT SAP DATA'!H16="","",'3 INPUT SAP DATA'!H16)</f>
        <v/>
      </c>
      <c r="C12" s="174" t="str">
        <f>IF($B12="","",Data!$F$131*Data!$G$131)</f>
        <v/>
      </c>
      <c r="D12" s="174" t="str">
        <f>IF($B12="","",Data!$F$132*Data!$G$132*Occupancy!$G9)</f>
        <v/>
      </c>
      <c r="E12" s="174" t="str">
        <f>IF($B12="","",Data!$F$133*Data!$G$133*Occupancy!$G9)</f>
        <v/>
      </c>
      <c r="F12" s="174" t="str">
        <f>IF($B12="","",Data!$F$134*Data!$G$134*Occupancy!$G9)</f>
        <v/>
      </c>
      <c r="G12" s="174" t="str">
        <f>IF($B12="","",Data!$F$135*Data!$G$135)</f>
        <v/>
      </c>
      <c r="H12" s="174" t="str">
        <f>IF($B12="","",Data!$F$136*Data!$G$136*Occupancy!$G9)</f>
        <v/>
      </c>
      <c r="I12" s="24" t="str">
        <f t="shared" si="0"/>
        <v/>
      </c>
      <c r="J12" s="24" t="str">
        <f>IF($B12="","",($I12*(1+0.157*COS(2*PI()*(Data!D$17-1.78)/12))*Data!D$18/365))</f>
        <v/>
      </c>
      <c r="K12" s="24" t="str">
        <f>IF($B12="","",($I12*(1+0.157*COS(2*PI()*(Data!E$17-1.78)/12))*Data!E$18/365))</f>
        <v/>
      </c>
      <c r="L12" s="24" t="str">
        <f>IF($B12="","",($I12*(1+0.157*COS(2*PI()*(Data!F$17-1.78)/12))*Data!F$18/365))</f>
        <v/>
      </c>
      <c r="M12" s="24" t="str">
        <f>IF($B12="","",($I12*(1+0.157*COS(2*PI()*(Data!G$17-1.78)/12))*Data!G$18/365))</f>
        <v/>
      </c>
      <c r="N12" s="24" t="str">
        <f>IF($B12="","",($I12*(1+0.157*COS(2*PI()*(Data!H$17-1.78)/12))*Data!H$18/365))</f>
        <v/>
      </c>
      <c r="O12" s="24" t="str">
        <f>IF($B12="","",($I12*(1+0.157*COS(2*PI()*(Data!I$17-1.78)/12))*Data!I$18/365))</f>
        <v/>
      </c>
      <c r="P12" s="24" t="str">
        <f>IF($B12="","",($I12*(1+0.157*COS(2*PI()*(Data!J$17-1.78)/12))*Data!J$18/365))</f>
        <v/>
      </c>
      <c r="Q12" s="24" t="str">
        <f>IF($B12="","",($I12*(1+0.157*COS(2*PI()*(Data!K$17-1.78)/12))*Data!K$18/365))</f>
        <v/>
      </c>
      <c r="R12" s="24" t="str">
        <f>IF($B12="","",($I12*(1+0.157*COS(2*PI()*(Data!L$17-1.78)/12))*Data!L$18/365))</f>
        <v/>
      </c>
      <c r="S12" s="24" t="str">
        <f>IF($B12="","",($I12*(1+0.157*COS(2*PI()*(Data!M$17-1.78)/12))*Data!M$18/365))</f>
        <v/>
      </c>
      <c r="T12" s="24" t="str">
        <f>IF($B12="","",($I12*(1+0.157*COS(2*PI()*(Data!N$17-1.78)/12))*Data!N$18/365))</f>
        <v/>
      </c>
      <c r="U12" s="24" t="str">
        <f>IF($B12="","",($I12*(1+0.157*COS(2*PI()*(Data!O$17-1.78)/12))*Data!O$18/365))</f>
        <v/>
      </c>
      <c r="V12" s="24" t="str">
        <f t="shared" si="1"/>
        <v/>
      </c>
      <c r="W12" s="24" t="str">
        <f>IF($B12="","",J12*(1000/(24*Data!D$18))*Data!$I$117)</f>
        <v/>
      </c>
      <c r="X12" s="24" t="str">
        <f>IF($B12="","",K12*(1000/(24*Data!E$18))*Data!$I$117)</f>
        <v/>
      </c>
      <c r="Y12" s="24" t="str">
        <f>IF($B12="","",L12*(1000/(24*Data!F$18))*Data!$I$117)</f>
        <v/>
      </c>
      <c r="Z12" s="24" t="str">
        <f>IF($B12="","",M12*(1000/(24*Data!G$18))*Data!$I$117)</f>
        <v/>
      </c>
      <c r="AA12" s="24" t="str">
        <f>IF($B12="","",N12*(1000/(24*Data!H$18))*Data!$I$117)</f>
        <v/>
      </c>
      <c r="AB12" s="24" t="str">
        <f>IF($B12="","",O12*(1000/(24*Data!I$18))*Data!$I$117)</f>
        <v/>
      </c>
      <c r="AC12" s="24" t="str">
        <f>IF($B12="","",P12*(1000/(24*Data!J$18))*Data!$I$117)</f>
        <v/>
      </c>
      <c r="AD12" s="24" t="str">
        <f>IF($B12="","",Q12*(1000/(24*Data!K$18))*Data!$I$117)</f>
        <v/>
      </c>
      <c r="AE12" s="24" t="str">
        <f>IF($B12="","",R12*(1000/(24*Data!L$18))*Data!$I$117)</f>
        <v/>
      </c>
      <c r="AF12" s="24" t="str">
        <f>IF($B12="","",S12*(1000/(24*Data!M$18))*Data!$I$117)</f>
        <v/>
      </c>
      <c r="AG12" s="24" t="str">
        <f>IF($B12="","",T12*(1000/(24*Data!N$18))*Data!$I$117)</f>
        <v/>
      </c>
      <c r="AH12" s="24" t="str">
        <f>IF($B12="","",U12*(1000/(24*Data!O$18))*Data!$I$117)</f>
        <v/>
      </c>
    </row>
    <row r="13" spans="2:34" s="3" customFormat="1" ht="19.899999999999999" customHeight="1">
      <c r="B13" s="16" t="str">
        <f>IF('3 INPUT SAP DATA'!H17="","",'3 INPUT SAP DATA'!H17)</f>
        <v/>
      </c>
      <c r="C13" s="174" t="str">
        <f>IF($B13="","",Data!$F$131*Data!$G$131)</f>
        <v/>
      </c>
      <c r="D13" s="174" t="str">
        <f>IF($B13="","",Data!$F$132*Data!$G$132*Occupancy!$G10)</f>
        <v/>
      </c>
      <c r="E13" s="174" t="str">
        <f>IF($B13="","",Data!$F$133*Data!$G$133*Occupancy!$G10)</f>
        <v/>
      </c>
      <c r="F13" s="174" t="str">
        <f>IF($B13="","",Data!$F$134*Data!$G$134*Occupancy!$G10)</f>
        <v/>
      </c>
      <c r="G13" s="174" t="str">
        <f>IF($B13="","",Data!$F$135*Data!$G$135)</f>
        <v/>
      </c>
      <c r="H13" s="174" t="str">
        <f>IF($B13="","",Data!$F$136*Data!$G$136*Occupancy!$G10)</f>
        <v/>
      </c>
      <c r="I13" s="24" t="str">
        <f t="shared" si="0"/>
        <v/>
      </c>
      <c r="J13" s="24" t="str">
        <f>IF($B13="","",($I13*(1+0.157*COS(2*PI()*(Data!D$17-1.78)/12))*Data!D$18/365))</f>
        <v/>
      </c>
      <c r="K13" s="24" t="str">
        <f>IF($B13="","",($I13*(1+0.157*COS(2*PI()*(Data!E$17-1.78)/12))*Data!E$18/365))</f>
        <v/>
      </c>
      <c r="L13" s="24" t="str">
        <f>IF($B13="","",($I13*(1+0.157*COS(2*PI()*(Data!F$17-1.78)/12))*Data!F$18/365))</f>
        <v/>
      </c>
      <c r="M13" s="24" t="str">
        <f>IF($B13="","",($I13*(1+0.157*COS(2*PI()*(Data!G$17-1.78)/12))*Data!G$18/365))</f>
        <v/>
      </c>
      <c r="N13" s="24" t="str">
        <f>IF($B13="","",($I13*(1+0.157*COS(2*PI()*(Data!H$17-1.78)/12))*Data!H$18/365))</f>
        <v/>
      </c>
      <c r="O13" s="24" t="str">
        <f>IF($B13="","",($I13*(1+0.157*COS(2*PI()*(Data!I$17-1.78)/12))*Data!I$18/365))</f>
        <v/>
      </c>
      <c r="P13" s="24" t="str">
        <f>IF($B13="","",($I13*(1+0.157*COS(2*PI()*(Data!J$17-1.78)/12))*Data!J$18/365))</f>
        <v/>
      </c>
      <c r="Q13" s="24" t="str">
        <f>IF($B13="","",($I13*(1+0.157*COS(2*PI()*(Data!K$17-1.78)/12))*Data!K$18/365))</f>
        <v/>
      </c>
      <c r="R13" s="24" t="str">
        <f>IF($B13="","",($I13*(1+0.157*COS(2*PI()*(Data!L$17-1.78)/12))*Data!L$18/365))</f>
        <v/>
      </c>
      <c r="S13" s="24" t="str">
        <f>IF($B13="","",($I13*(1+0.157*COS(2*PI()*(Data!M$17-1.78)/12))*Data!M$18/365))</f>
        <v/>
      </c>
      <c r="T13" s="24" t="str">
        <f>IF($B13="","",($I13*(1+0.157*COS(2*PI()*(Data!N$17-1.78)/12))*Data!N$18/365))</f>
        <v/>
      </c>
      <c r="U13" s="24" t="str">
        <f>IF($B13="","",($I13*(1+0.157*COS(2*PI()*(Data!O$17-1.78)/12))*Data!O$18/365))</f>
        <v/>
      </c>
      <c r="V13" s="24" t="str">
        <f t="shared" si="1"/>
        <v/>
      </c>
      <c r="W13" s="24" t="str">
        <f>IF($B13="","",J13*(1000/(24*Data!D$18))*Data!$I$117)</f>
        <v/>
      </c>
      <c r="X13" s="24" t="str">
        <f>IF($B13="","",K13*(1000/(24*Data!E$18))*Data!$I$117)</f>
        <v/>
      </c>
      <c r="Y13" s="24" t="str">
        <f>IF($B13="","",L13*(1000/(24*Data!F$18))*Data!$I$117)</f>
        <v/>
      </c>
      <c r="Z13" s="24" t="str">
        <f>IF($B13="","",M13*(1000/(24*Data!G$18))*Data!$I$117)</f>
        <v/>
      </c>
      <c r="AA13" s="24" t="str">
        <f>IF($B13="","",N13*(1000/(24*Data!H$18))*Data!$I$117)</f>
        <v/>
      </c>
      <c r="AB13" s="24" t="str">
        <f>IF($B13="","",O13*(1000/(24*Data!I$18))*Data!$I$117)</f>
        <v/>
      </c>
      <c r="AC13" s="24" t="str">
        <f>IF($B13="","",P13*(1000/(24*Data!J$18))*Data!$I$117)</f>
        <v/>
      </c>
      <c r="AD13" s="24" t="str">
        <f>IF($B13="","",Q13*(1000/(24*Data!K$18))*Data!$I$117)</f>
        <v/>
      </c>
      <c r="AE13" s="24" t="str">
        <f>IF($B13="","",R13*(1000/(24*Data!L$18))*Data!$I$117)</f>
        <v/>
      </c>
      <c r="AF13" s="24" t="str">
        <f>IF($B13="","",S13*(1000/(24*Data!M$18))*Data!$I$117)</f>
        <v/>
      </c>
      <c r="AG13" s="24" t="str">
        <f>IF($B13="","",T13*(1000/(24*Data!N$18))*Data!$I$117)</f>
        <v/>
      </c>
      <c r="AH13" s="24" t="str">
        <f>IF($B13="","",U13*(1000/(24*Data!O$18))*Data!$I$117)</f>
        <v/>
      </c>
    </row>
    <row r="14" spans="2:34" s="3" customFormat="1" ht="19.899999999999999" customHeight="1">
      <c r="B14" s="16" t="str">
        <f>IF('3 INPUT SAP DATA'!H18="","",'3 INPUT SAP DATA'!H18)</f>
        <v/>
      </c>
      <c r="C14" s="174" t="str">
        <f>IF($B14="","",Data!$F$131*Data!$G$131)</f>
        <v/>
      </c>
      <c r="D14" s="174" t="str">
        <f>IF($B14="","",Data!$F$132*Data!$G$132*Occupancy!$G11)</f>
        <v/>
      </c>
      <c r="E14" s="174" t="str">
        <f>IF($B14="","",Data!$F$133*Data!$G$133*Occupancy!$G11)</f>
        <v/>
      </c>
      <c r="F14" s="174" t="str">
        <f>IF($B14="","",Data!$F$134*Data!$G$134*Occupancy!$G11)</f>
        <v/>
      </c>
      <c r="G14" s="174" t="str">
        <f>IF($B14="","",Data!$F$135*Data!$G$135)</f>
        <v/>
      </c>
      <c r="H14" s="174" t="str">
        <f>IF($B14="","",Data!$F$136*Data!$G$136*Occupancy!$G11)</f>
        <v/>
      </c>
      <c r="I14" s="24" t="str">
        <f t="shared" si="0"/>
        <v/>
      </c>
      <c r="J14" s="24" t="str">
        <f>IF($B14="","",($I14*(1+0.157*COS(2*PI()*(Data!D$17-1.78)/12))*Data!D$18/365))</f>
        <v/>
      </c>
      <c r="K14" s="24" t="str">
        <f>IF($B14="","",($I14*(1+0.157*COS(2*PI()*(Data!E$17-1.78)/12))*Data!E$18/365))</f>
        <v/>
      </c>
      <c r="L14" s="24" t="str">
        <f>IF($B14="","",($I14*(1+0.157*COS(2*PI()*(Data!F$17-1.78)/12))*Data!F$18/365))</f>
        <v/>
      </c>
      <c r="M14" s="24" t="str">
        <f>IF($B14="","",($I14*(1+0.157*COS(2*PI()*(Data!G$17-1.78)/12))*Data!G$18/365))</f>
        <v/>
      </c>
      <c r="N14" s="24" t="str">
        <f>IF($B14="","",($I14*(1+0.157*COS(2*PI()*(Data!H$17-1.78)/12))*Data!H$18/365))</f>
        <v/>
      </c>
      <c r="O14" s="24" t="str">
        <f>IF($B14="","",($I14*(1+0.157*COS(2*PI()*(Data!I$17-1.78)/12))*Data!I$18/365))</f>
        <v/>
      </c>
      <c r="P14" s="24" t="str">
        <f>IF($B14="","",($I14*(1+0.157*COS(2*PI()*(Data!J$17-1.78)/12))*Data!J$18/365))</f>
        <v/>
      </c>
      <c r="Q14" s="24" t="str">
        <f>IF($B14="","",($I14*(1+0.157*COS(2*PI()*(Data!K$17-1.78)/12))*Data!K$18/365))</f>
        <v/>
      </c>
      <c r="R14" s="24" t="str">
        <f>IF($B14="","",($I14*(1+0.157*COS(2*PI()*(Data!L$17-1.78)/12))*Data!L$18/365))</f>
        <v/>
      </c>
      <c r="S14" s="24" t="str">
        <f>IF($B14="","",($I14*(1+0.157*COS(2*PI()*(Data!M$17-1.78)/12))*Data!M$18/365))</f>
        <v/>
      </c>
      <c r="T14" s="24" t="str">
        <f>IF($B14="","",($I14*(1+0.157*COS(2*PI()*(Data!N$17-1.78)/12))*Data!N$18/365))</f>
        <v/>
      </c>
      <c r="U14" s="24" t="str">
        <f>IF($B14="","",($I14*(1+0.157*COS(2*PI()*(Data!O$17-1.78)/12))*Data!O$18/365))</f>
        <v/>
      </c>
      <c r="V14" s="24" t="str">
        <f t="shared" si="1"/>
        <v/>
      </c>
      <c r="W14" s="24" t="str">
        <f>IF($B14="","",J14*(1000/(24*Data!D$18))*Data!$I$117)</f>
        <v/>
      </c>
      <c r="X14" s="24" t="str">
        <f>IF($B14="","",K14*(1000/(24*Data!E$18))*Data!$I$117)</f>
        <v/>
      </c>
      <c r="Y14" s="24" t="str">
        <f>IF($B14="","",L14*(1000/(24*Data!F$18))*Data!$I$117)</f>
        <v/>
      </c>
      <c r="Z14" s="24" t="str">
        <f>IF($B14="","",M14*(1000/(24*Data!G$18))*Data!$I$117)</f>
        <v/>
      </c>
      <c r="AA14" s="24" t="str">
        <f>IF($B14="","",N14*(1000/(24*Data!H$18))*Data!$I$117)</f>
        <v/>
      </c>
      <c r="AB14" s="24" t="str">
        <f>IF($B14="","",O14*(1000/(24*Data!I$18))*Data!$I$117)</f>
        <v/>
      </c>
      <c r="AC14" s="24" t="str">
        <f>IF($B14="","",P14*(1000/(24*Data!J$18))*Data!$I$117)</f>
        <v/>
      </c>
      <c r="AD14" s="24" t="str">
        <f>IF($B14="","",Q14*(1000/(24*Data!K$18))*Data!$I$117)</f>
        <v/>
      </c>
      <c r="AE14" s="24" t="str">
        <f>IF($B14="","",R14*(1000/(24*Data!L$18))*Data!$I$117)</f>
        <v/>
      </c>
      <c r="AF14" s="24" t="str">
        <f>IF($B14="","",S14*(1000/(24*Data!M$18))*Data!$I$117)</f>
        <v/>
      </c>
      <c r="AG14" s="24" t="str">
        <f>IF($B14="","",T14*(1000/(24*Data!N$18))*Data!$I$117)</f>
        <v/>
      </c>
      <c r="AH14" s="24" t="str">
        <f>IF($B14="","",U14*(1000/(24*Data!O$18))*Data!$I$117)</f>
        <v/>
      </c>
    </row>
    <row r="15" spans="2:34" s="3" customFormat="1" ht="19.899999999999999" customHeight="1">
      <c r="B15" s="16" t="str">
        <f>IF('3 INPUT SAP DATA'!H19="","",'3 INPUT SAP DATA'!H19)</f>
        <v/>
      </c>
      <c r="C15" s="174" t="str">
        <f>IF($B15="","",Data!$F$131*Data!$G$131)</f>
        <v/>
      </c>
      <c r="D15" s="174" t="str">
        <f>IF($B15="","",Data!$F$132*Data!$G$132*Occupancy!$G12)</f>
        <v/>
      </c>
      <c r="E15" s="174" t="str">
        <f>IF($B15="","",Data!$F$133*Data!$G$133*Occupancy!$G12)</f>
        <v/>
      </c>
      <c r="F15" s="174" t="str">
        <f>IF($B15="","",Data!$F$134*Data!$G$134*Occupancy!$G12)</f>
        <v/>
      </c>
      <c r="G15" s="174" t="str">
        <f>IF($B15="","",Data!$F$135*Data!$G$135)</f>
        <v/>
      </c>
      <c r="H15" s="174" t="str">
        <f>IF($B15="","",Data!$F$136*Data!$G$136*Occupancy!$G12)</f>
        <v/>
      </c>
      <c r="I15" s="24" t="str">
        <f t="shared" si="0"/>
        <v/>
      </c>
      <c r="J15" s="24" t="str">
        <f>IF($B15="","",($I15*(1+0.157*COS(2*PI()*(Data!D$17-1.78)/12))*Data!D$18/365))</f>
        <v/>
      </c>
      <c r="K15" s="24" t="str">
        <f>IF($B15="","",($I15*(1+0.157*COS(2*PI()*(Data!E$17-1.78)/12))*Data!E$18/365))</f>
        <v/>
      </c>
      <c r="L15" s="24" t="str">
        <f>IF($B15="","",($I15*(1+0.157*COS(2*PI()*(Data!F$17-1.78)/12))*Data!F$18/365))</f>
        <v/>
      </c>
      <c r="M15" s="24" t="str">
        <f>IF($B15="","",($I15*(1+0.157*COS(2*PI()*(Data!G$17-1.78)/12))*Data!G$18/365))</f>
        <v/>
      </c>
      <c r="N15" s="24" t="str">
        <f>IF($B15="","",($I15*(1+0.157*COS(2*PI()*(Data!H$17-1.78)/12))*Data!H$18/365))</f>
        <v/>
      </c>
      <c r="O15" s="24" t="str">
        <f>IF($B15="","",($I15*(1+0.157*COS(2*PI()*(Data!I$17-1.78)/12))*Data!I$18/365))</f>
        <v/>
      </c>
      <c r="P15" s="24" t="str">
        <f>IF($B15="","",($I15*(1+0.157*COS(2*PI()*(Data!J$17-1.78)/12))*Data!J$18/365))</f>
        <v/>
      </c>
      <c r="Q15" s="24" t="str">
        <f>IF($B15="","",($I15*(1+0.157*COS(2*PI()*(Data!K$17-1.78)/12))*Data!K$18/365))</f>
        <v/>
      </c>
      <c r="R15" s="24" t="str">
        <f>IF($B15="","",($I15*(1+0.157*COS(2*PI()*(Data!L$17-1.78)/12))*Data!L$18/365))</f>
        <v/>
      </c>
      <c r="S15" s="24" t="str">
        <f>IF($B15="","",($I15*(1+0.157*COS(2*PI()*(Data!M$17-1.78)/12))*Data!M$18/365))</f>
        <v/>
      </c>
      <c r="T15" s="24" t="str">
        <f>IF($B15="","",($I15*(1+0.157*COS(2*PI()*(Data!N$17-1.78)/12))*Data!N$18/365))</f>
        <v/>
      </c>
      <c r="U15" s="24" t="str">
        <f>IF($B15="","",($I15*(1+0.157*COS(2*PI()*(Data!O$17-1.78)/12))*Data!O$18/365))</f>
        <v/>
      </c>
      <c r="V15" s="24" t="str">
        <f t="shared" si="1"/>
        <v/>
      </c>
      <c r="W15" s="24" t="str">
        <f>IF($B15="","",J15*(1000/(24*Data!D$18))*Data!$I$117)</f>
        <v/>
      </c>
      <c r="X15" s="24" t="str">
        <f>IF($B15="","",K15*(1000/(24*Data!E$18))*Data!$I$117)</f>
        <v/>
      </c>
      <c r="Y15" s="24" t="str">
        <f>IF($B15="","",L15*(1000/(24*Data!F$18))*Data!$I$117)</f>
        <v/>
      </c>
      <c r="Z15" s="24" t="str">
        <f>IF($B15="","",M15*(1000/(24*Data!G$18))*Data!$I$117)</f>
        <v/>
      </c>
      <c r="AA15" s="24" t="str">
        <f>IF($B15="","",N15*(1000/(24*Data!H$18))*Data!$I$117)</f>
        <v/>
      </c>
      <c r="AB15" s="24" t="str">
        <f>IF($B15="","",O15*(1000/(24*Data!I$18))*Data!$I$117)</f>
        <v/>
      </c>
      <c r="AC15" s="24" t="str">
        <f>IF($B15="","",P15*(1000/(24*Data!J$18))*Data!$I$117)</f>
        <v/>
      </c>
      <c r="AD15" s="24" t="str">
        <f>IF($B15="","",Q15*(1000/(24*Data!K$18))*Data!$I$117)</f>
        <v/>
      </c>
      <c r="AE15" s="24" t="str">
        <f>IF($B15="","",R15*(1000/(24*Data!L$18))*Data!$I$117)</f>
        <v/>
      </c>
      <c r="AF15" s="24" t="str">
        <f>IF($B15="","",S15*(1000/(24*Data!M$18))*Data!$I$117)</f>
        <v/>
      </c>
      <c r="AG15" s="24" t="str">
        <f>IF($B15="","",T15*(1000/(24*Data!N$18))*Data!$I$117)</f>
        <v/>
      </c>
      <c r="AH15" s="24" t="str">
        <f>IF($B15="","",U15*(1000/(24*Data!O$18))*Data!$I$117)</f>
        <v/>
      </c>
    </row>
    <row r="16" spans="2:34" s="3" customFormat="1" ht="19.899999999999999" customHeight="1">
      <c r="B16" s="16" t="str">
        <f>IF('3 INPUT SAP DATA'!H20="","",'3 INPUT SAP DATA'!H20)</f>
        <v/>
      </c>
      <c r="C16" s="174" t="str">
        <f>IF($B16="","",Data!$F$131*Data!$G$131)</f>
        <v/>
      </c>
      <c r="D16" s="174" t="str">
        <f>IF($B16="","",Data!$F$132*Data!$G$132*Occupancy!$G13)</f>
        <v/>
      </c>
      <c r="E16" s="174" t="str">
        <f>IF($B16="","",Data!$F$133*Data!$G$133*Occupancy!$G13)</f>
        <v/>
      </c>
      <c r="F16" s="174" t="str">
        <f>IF($B16="","",Data!$F$134*Data!$G$134*Occupancy!$G13)</f>
        <v/>
      </c>
      <c r="G16" s="174" t="str">
        <f>IF($B16="","",Data!$F$135*Data!$G$135)</f>
        <v/>
      </c>
      <c r="H16" s="174" t="str">
        <f>IF($B16="","",Data!$F$136*Data!$G$136*Occupancy!$G13)</f>
        <v/>
      </c>
      <c r="I16" s="24" t="str">
        <f t="shared" si="0"/>
        <v/>
      </c>
      <c r="J16" s="24" t="str">
        <f>IF($B16="","",($I16*(1+0.157*COS(2*PI()*(Data!D$17-1.78)/12))*Data!D$18/365))</f>
        <v/>
      </c>
      <c r="K16" s="24" t="str">
        <f>IF($B16="","",($I16*(1+0.157*COS(2*PI()*(Data!E$17-1.78)/12))*Data!E$18/365))</f>
        <v/>
      </c>
      <c r="L16" s="24" t="str">
        <f>IF($B16="","",($I16*(1+0.157*COS(2*PI()*(Data!F$17-1.78)/12))*Data!F$18/365))</f>
        <v/>
      </c>
      <c r="M16" s="24" t="str">
        <f>IF($B16="","",($I16*(1+0.157*COS(2*PI()*(Data!G$17-1.78)/12))*Data!G$18/365))</f>
        <v/>
      </c>
      <c r="N16" s="24" t="str">
        <f>IF($B16="","",($I16*(1+0.157*COS(2*PI()*(Data!H$17-1.78)/12))*Data!H$18/365))</f>
        <v/>
      </c>
      <c r="O16" s="24" t="str">
        <f>IF($B16="","",($I16*(1+0.157*COS(2*PI()*(Data!I$17-1.78)/12))*Data!I$18/365))</f>
        <v/>
      </c>
      <c r="P16" s="24" t="str">
        <f>IF($B16="","",($I16*(1+0.157*COS(2*PI()*(Data!J$17-1.78)/12))*Data!J$18/365))</f>
        <v/>
      </c>
      <c r="Q16" s="24" t="str">
        <f>IF($B16="","",($I16*(1+0.157*COS(2*PI()*(Data!K$17-1.78)/12))*Data!K$18/365))</f>
        <v/>
      </c>
      <c r="R16" s="24" t="str">
        <f>IF($B16="","",($I16*(1+0.157*COS(2*PI()*(Data!L$17-1.78)/12))*Data!L$18/365))</f>
        <v/>
      </c>
      <c r="S16" s="24" t="str">
        <f>IF($B16="","",($I16*(1+0.157*COS(2*PI()*(Data!M$17-1.78)/12))*Data!M$18/365))</f>
        <v/>
      </c>
      <c r="T16" s="24" t="str">
        <f>IF($B16="","",($I16*(1+0.157*COS(2*PI()*(Data!N$17-1.78)/12))*Data!N$18/365))</f>
        <v/>
      </c>
      <c r="U16" s="24" t="str">
        <f>IF($B16="","",($I16*(1+0.157*COS(2*PI()*(Data!O$17-1.78)/12))*Data!O$18/365))</f>
        <v/>
      </c>
      <c r="V16" s="24" t="str">
        <f t="shared" si="1"/>
        <v/>
      </c>
      <c r="W16" s="24" t="str">
        <f>IF($B16="","",J16*(1000/(24*Data!D$18))*Data!$I$117)</f>
        <v/>
      </c>
      <c r="X16" s="24" t="str">
        <f>IF($B16="","",K16*(1000/(24*Data!E$18))*Data!$I$117)</f>
        <v/>
      </c>
      <c r="Y16" s="24" t="str">
        <f>IF($B16="","",L16*(1000/(24*Data!F$18))*Data!$I$117)</f>
        <v/>
      </c>
      <c r="Z16" s="24" t="str">
        <f>IF($B16="","",M16*(1000/(24*Data!G$18))*Data!$I$117)</f>
        <v/>
      </c>
      <c r="AA16" s="24" t="str">
        <f>IF($B16="","",N16*(1000/(24*Data!H$18))*Data!$I$117)</f>
        <v/>
      </c>
      <c r="AB16" s="24" t="str">
        <f>IF($B16="","",O16*(1000/(24*Data!I$18))*Data!$I$117)</f>
        <v/>
      </c>
      <c r="AC16" s="24" t="str">
        <f>IF($B16="","",P16*(1000/(24*Data!J$18))*Data!$I$117)</f>
        <v/>
      </c>
      <c r="AD16" s="24" t="str">
        <f>IF($B16="","",Q16*(1000/(24*Data!K$18))*Data!$I$117)</f>
        <v/>
      </c>
      <c r="AE16" s="24" t="str">
        <f>IF($B16="","",R16*(1000/(24*Data!L$18))*Data!$I$117)</f>
        <v/>
      </c>
      <c r="AF16" s="24" t="str">
        <f>IF($B16="","",S16*(1000/(24*Data!M$18))*Data!$I$117)</f>
        <v/>
      </c>
      <c r="AG16" s="24" t="str">
        <f>IF($B16="","",T16*(1000/(24*Data!N$18))*Data!$I$117)</f>
        <v/>
      </c>
      <c r="AH16" s="24" t="str">
        <f>IF($B16="","",U16*(1000/(24*Data!O$18))*Data!$I$117)</f>
        <v/>
      </c>
    </row>
    <row r="17" spans="2:34" s="3" customFormat="1" ht="19.899999999999999" customHeight="1">
      <c r="B17" s="16" t="str">
        <f>IF('3 INPUT SAP DATA'!H21="","",'3 INPUT SAP DATA'!H21)</f>
        <v/>
      </c>
      <c r="C17" s="174" t="str">
        <f>IF($B17="","",Data!$F$131*Data!$G$131)</f>
        <v/>
      </c>
      <c r="D17" s="174" t="str">
        <f>IF($B17="","",Data!$F$132*Data!$G$132*Occupancy!$G14)</f>
        <v/>
      </c>
      <c r="E17" s="174" t="str">
        <f>IF($B17="","",Data!$F$133*Data!$G$133*Occupancy!$G14)</f>
        <v/>
      </c>
      <c r="F17" s="174" t="str">
        <f>IF($B17="","",Data!$F$134*Data!$G$134*Occupancy!$G14)</f>
        <v/>
      </c>
      <c r="G17" s="174" t="str">
        <f>IF($B17="","",Data!$F$135*Data!$G$135)</f>
        <v/>
      </c>
      <c r="H17" s="174" t="str">
        <f>IF($B17="","",Data!$F$136*Data!$G$136*Occupancy!$G14)</f>
        <v/>
      </c>
      <c r="I17" s="24" t="str">
        <f t="shared" si="0"/>
        <v/>
      </c>
      <c r="J17" s="24" t="str">
        <f>IF($B17="","",($I17*(1+0.157*COS(2*PI()*(Data!D$17-1.78)/12))*Data!D$18/365))</f>
        <v/>
      </c>
      <c r="K17" s="24" t="str">
        <f>IF($B17="","",($I17*(1+0.157*COS(2*PI()*(Data!E$17-1.78)/12))*Data!E$18/365))</f>
        <v/>
      </c>
      <c r="L17" s="24" t="str">
        <f>IF($B17="","",($I17*(1+0.157*COS(2*PI()*(Data!F$17-1.78)/12))*Data!F$18/365))</f>
        <v/>
      </c>
      <c r="M17" s="24" t="str">
        <f>IF($B17="","",($I17*(1+0.157*COS(2*PI()*(Data!G$17-1.78)/12))*Data!G$18/365))</f>
        <v/>
      </c>
      <c r="N17" s="24" t="str">
        <f>IF($B17="","",($I17*(1+0.157*COS(2*PI()*(Data!H$17-1.78)/12))*Data!H$18/365))</f>
        <v/>
      </c>
      <c r="O17" s="24" t="str">
        <f>IF($B17="","",($I17*(1+0.157*COS(2*PI()*(Data!I$17-1.78)/12))*Data!I$18/365))</f>
        <v/>
      </c>
      <c r="P17" s="24" t="str">
        <f>IF($B17="","",($I17*(1+0.157*COS(2*PI()*(Data!J$17-1.78)/12))*Data!J$18/365))</f>
        <v/>
      </c>
      <c r="Q17" s="24" t="str">
        <f>IF($B17="","",($I17*(1+0.157*COS(2*PI()*(Data!K$17-1.78)/12))*Data!K$18/365))</f>
        <v/>
      </c>
      <c r="R17" s="24" t="str">
        <f>IF($B17="","",($I17*(1+0.157*COS(2*PI()*(Data!L$17-1.78)/12))*Data!L$18/365))</f>
        <v/>
      </c>
      <c r="S17" s="24" t="str">
        <f>IF($B17="","",($I17*(1+0.157*COS(2*PI()*(Data!M$17-1.78)/12))*Data!M$18/365))</f>
        <v/>
      </c>
      <c r="T17" s="24" t="str">
        <f>IF($B17="","",($I17*(1+0.157*COS(2*PI()*(Data!N$17-1.78)/12))*Data!N$18/365))</f>
        <v/>
      </c>
      <c r="U17" s="24" t="str">
        <f>IF($B17="","",($I17*(1+0.157*COS(2*PI()*(Data!O$17-1.78)/12))*Data!O$18/365))</f>
        <v/>
      </c>
      <c r="V17" s="24" t="str">
        <f t="shared" si="1"/>
        <v/>
      </c>
      <c r="W17" s="24" t="str">
        <f>IF($B17="","",J17*(1000/(24*Data!D$18))*Data!$I$117)</f>
        <v/>
      </c>
      <c r="X17" s="24" t="str">
        <f>IF($B17="","",K17*(1000/(24*Data!E$18))*Data!$I$117)</f>
        <v/>
      </c>
      <c r="Y17" s="24" t="str">
        <f>IF($B17="","",L17*(1000/(24*Data!F$18))*Data!$I$117)</f>
        <v/>
      </c>
      <c r="Z17" s="24" t="str">
        <f>IF($B17="","",M17*(1000/(24*Data!G$18))*Data!$I$117)</f>
        <v/>
      </c>
      <c r="AA17" s="24" t="str">
        <f>IF($B17="","",N17*(1000/(24*Data!H$18))*Data!$I$117)</f>
        <v/>
      </c>
      <c r="AB17" s="24" t="str">
        <f>IF($B17="","",O17*(1000/(24*Data!I$18))*Data!$I$117)</f>
        <v/>
      </c>
      <c r="AC17" s="24" t="str">
        <f>IF($B17="","",P17*(1000/(24*Data!J$18))*Data!$I$117)</f>
        <v/>
      </c>
      <c r="AD17" s="24" t="str">
        <f>IF($B17="","",Q17*(1000/(24*Data!K$18))*Data!$I$117)</f>
        <v/>
      </c>
      <c r="AE17" s="24" t="str">
        <f>IF($B17="","",R17*(1000/(24*Data!L$18))*Data!$I$117)</f>
        <v/>
      </c>
      <c r="AF17" s="24" t="str">
        <f>IF($B17="","",S17*(1000/(24*Data!M$18))*Data!$I$117)</f>
        <v/>
      </c>
      <c r="AG17" s="24" t="str">
        <f>IF($B17="","",T17*(1000/(24*Data!N$18))*Data!$I$117)</f>
        <v/>
      </c>
      <c r="AH17" s="24" t="str">
        <f>IF($B17="","",U17*(1000/(24*Data!O$18))*Data!$I$117)</f>
        <v/>
      </c>
    </row>
    <row r="18" spans="2:34" s="3" customFormat="1" ht="19.899999999999999" customHeight="1">
      <c r="B18" s="16" t="str">
        <f>IF('3 INPUT SAP DATA'!H22="","",'3 INPUT SAP DATA'!H22)</f>
        <v/>
      </c>
      <c r="C18" s="174" t="str">
        <f>IF($B18="","",Data!$F$131*Data!$G$131)</f>
        <v/>
      </c>
      <c r="D18" s="174" t="str">
        <f>IF($B18="","",Data!$F$132*Data!$G$132*Occupancy!$G15)</f>
        <v/>
      </c>
      <c r="E18" s="174" t="str">
        <f>IF($B18="","",Data!$F$133*Data!$G$133*Occupancy!$G15)</f>
        <v/>
      </c>
      <c r="F18" s="174" t="str">
        <f>IF($B18="","",Data!$F$134*Data!$G$134*Occupancy!$G15)</f>
        <v/>
      </c>
      <c r="G18" s="174" t="str">
        <f>IF($B18="","",Data!$F$135*Data!$G$135)</f>
        <v/>
      </c>
      <c r="H18" s="174" t="str">
        <f>IF($B18="","",Data!$F$136*Data!$G$136*Occupancy!$G15)</f>
        <v/>
      </c>
      <c r="I18" s="24" t="str">
        <f t="shared" si="0"/>
        <v/>
      </c>
      <c r="J18" s="24" t="str">
        <f>IF($B18="","",($I18*(1+0.157*COS(2*PI()*(Data!D$17-1.78)/12))*Data!D$18/365))</f>
        <v/>
      </c>
      <c r="K18" s="24" t="str">
        <f>IF($B18="","",($I18*(1+0.157*COS(2*PI()*(Data!E$17-1.78)/12))*Data!E$18/365))</f>
        <v/>
      </c>
      <c r="L18" s="24" t="str">
        <f>IF($B18="","",($I18*(1+0.157*COS(2*PI()*(Data!F$17-1.78)/12))*Data!F$18/365))</f>
        <v/>
      </c>
      <c r="M18" s="24" t="str">
        <f>IF($B18="","",($I18*(1+0.157*COS(2*PI()*(Data!G$17-1.78)/12))*Data!G$18/365))</f>
        <v/>
      </c>
      <c r="N18" s="24" t="str">
        <f>IF($B18="","",($I18*(1+0.157*COS(2*PI()*(Data!H$17-1.78)/12))*Data!H$18/365))</f>
        <v/>
      </c>
      <c r="O18" s="24" t="str">
        <f>IF($B18="","",($I18*(1+0.157*COS(2*PI()*(Data!I$17-1.78)/12))*Data!I$18/365))</f>
        <v/>
      </c>
      <c r="P18" s="24" t="str">
        <f>IF($B18="","",($I18*(1+0.157*COS(2*PI()*(Data!J$17-1.78)/12))*Data!J$18/365))</f>
        <v/>
      </c>
      <c r="Q18" s="24" t="str">
        <f>IF($B18="","",($I18*(1+0.157*COS(2*PI()*(Data!K$17-1.78)/12))*Data!K$18/365))</f>
        <v/>
      </c>
      <c r="R18" s="24" t="str">
        <f>IF($B18="","",($I18*(1+0.157*COS(2*PI()*(Data!L$17-1.78)/12))*Data!L$18/365))</f>
        <v/>
      </c>
      <c r="S18" s="24" t="str">
        <f>IF($B18="","",($I18*(1+0.157*COS(2*PI()*(Data!M$17-1.78)/12))*Data!M$18/365))</f>
        <v/>
      </c>
      <c r="T18" s="24" t="str">
        <f>IF($B18="","",($I18*(1+0.157*COS(2*PI()*(Data!N$17-1.78)/12))*Data!N$18/365))</f>
        <v/>
      </c>
      <c r="U18" s="24" t="str">
        <f>IF($B18="","",($I18*(1+0.157*COS(2*PI()*(Data!O$17-1.78)/12))*Data!O$18/365))</f>
        <v/>
      </c>
      <c r="V18" s="24" t="str">
        <f t="shared" si="1"/>
        <v/>
      </c>
      <c r="W18" s="24" t="str">
        <f>IF($B18="","",J18*(1000/(24*Data!D$18))*Data!$I$117)</f>
        <v/>
      </c>
      <c r="X18" s="24" t="str">
        <f>IF($B18="","",K18*(1000/(24*Data!E$18))*Data!$I$117)</f>
        <v/>
      </c>
      <c r="Y18" s="24" t="str">
        <f>IF($B18="","",L18*(1000/(24*Data!F$18))*Data!$I$117)</f>
        <v/>
      </c>
      <c r="Z18" s="24" t="str">
        <f>IF($B18="","",M18*(1000/(24*Data!G$18))*Data!$I$117)</f>
        <v/>
      </c>
      <c r="AA18" s="24" t="str">
        <f>IF($B18="","",N18*(1000/(24*Data!H$18))*Data!$I$117)</f>
        <v/>
      </c>
      <c r="AB18" s="24" t="str">
        <f>IF($B18="","",O18*(1000/(24*Data!I$18))*Data!$I$117)</f>
        <v/>
      </c>
      <c r="AC18" s="24" t="str">
        <f>IF($B18="","",P18*(1000/(24*Data!J$18))*Data!$I$117)</f>
        <v/>
      </c>
      <c r="AD18" s="24" t="str">
        <f>IF($B18="","",Q18*(1000/(24*Data!K$18))*Data!$I$117)</f>
        <v/>
      </c>
      <c r="AE18" s="24" t="str">
        <f>IF($B18="","",R18*(1000/(24*Data!L$18))*Data!$I$117)</f>
        <v/>
      </c>
      <c r="AF18" s="24" t="str">
        <f>IF($B18="","",S18*(1000/(24*Data!M$18))*Data!$I$117)</f>
        <v/>
      </c>
      <c r="AG18" s="24" t="str">
        <f>IF($B18="","",T18*(1000/(24*Data!N$18))*Data!$I$117)</f>
        <v/>
      </c>
      <c r="AH18" s="24" t="str">
        <f>IF($B18="","",U18*(1000/(24*Data!O$18))*Data!$I$117)</f>
        <v/>
      </c>
    </row>
    <row r="19" spans="2:34" s="3" customFormat="1" ht="19.899999999999999" customHeight="1">
      <c r="B19" s="16" t="str">
        <f>IF('3 INPUT SAP DATA'!H23="","",'3 INPUT SAP DATA'!H23)</f>
        <v/>
      </c>
      <c r="C19" s="174" t="str">
        <f>IF($B19="","",Data!$F$131*Data!$G$131)</f>
        <v/>
      </c>
      <c r="D19" s="174" t="str">
        <f>IF($B19="","",Data!$F$132*Data!$G$132*Occupancy!$G16)</f>
        <v/>
      </c>
      <c r="E19" s="174" t="str">
        <f>IF($B19="","",Data!$F$133*Data!$G$133*Occupancy!$G16)</f>
        <v/>
      </c>
      <c r="F19" s="174" t="str">
        <f>IF($B19="","",Data!$F$134*Data!$G$134*Occupancy!$G16)</f>
        <v/>
      </c>
      <c r="G19" s="174" t="str">
        <f>IF($B19="","",Data!$F$135*Data!$G$135)</f>
        <v/>
      </c>
      <c r="H19" s="174" t="str">
        <f>IF($B19="","",Data!$F$136*Data!$G$136*Occupancy!$G16)</f>
        <v/>
      </c>
      <c r="I19" s="24" t="str">
        <f t="shared" si="0"/>
        <v/>
      </c>
      <c r="J19" s="24" t="str">
        <f>IF($B19="","",($I19*(1+0.157*COS(2*PI()*(Data!D$17-1.78)/12))*Data!D$18/365))</f>
        <v/>
      </c>
      <c r="K19" s="24" t="str">
        <f>IF($B19="","",($I19*(1+0.157*COS(2*PI()*(Data!E$17-1.78)/12))*Data!E$18/365))</f>
        <v/>
      </c>
      <c r="L19" s="24" t="str">
        <f>IF($B19="","",($I19*(1+0.157*COS(2*PI()*(Data!F$17-1.78)/12))*Data!F$18/365))</f>
        <v/>
      </c>
      <c r="M19" s="24" t="str">
        <f>IF($B19="","",($I19*(1+0.157*COS(2*PI()*(Data!G$17-1.78)/12))*Data!G$18/365))</f>
        <v/>
      </c>
      <c r="N19" s="24" t="str">
        <f>IF($B19="","",($I19*(1+0.157*COS(2*PI()*(Data!H$17-1.78)/12))*Data!H$18/365))</f>
        <v/>
      </c>
      <c r="O19" s="24" t="str">
        <f>IF($B19="","",($I19*(1+0.157*COS(2*PI()*(Data!I$17-1.78)/12))*Data!I$18/365))</f>
        <v/>
      </c>
      <c r="P19" s="24" t="str">
        <f>IF($B19="","",($I19*(1+0.157*COS(2*PI()*(Data!J$17-1.78)/12))*Data!J$18/365))</f>
        <v/>
      </c>
      <c r="Q19" s="24" t="str">
        <f>IF($B19="","",($I19*(1+0.157*COS(2*PI()*(Data!K$17-1.78)/12))*Data!K$18/365))</f>
        <v/>
      </c>
      <c r="R19" s="24" t="str">
        <f>IF($B19="","",($I19*(1+0.157*COS(2*PI()*(Data!L$17-1.78)/12))*Data!L$18/365))</f>
        <v/>
      </c>
      <c r="S19" s="24" t="str">
        <f>IF($B19="","",($I19*(1+0.157*COS(2*PI()*(Data!M$17-1.78)/12))*Data!M$18/365))</f>
        <v/>
      </c>
      <c r="T19" s="24" t="str">
        <f>IF($B19="","",($I19*(1+0.157*COS(2*PI()*(Data!N$17-1.78)/12))*Data!N$18/365))</f>
        <v/>
      </c>
      <c r="U19" s="24" t="str">
        <f>IF($B19="","",($I19*(1+0.157*COS(2*PI()*(Data!O$17-1.78)/12))*Data!O$18/365))</f>
        <v/>
      </c>
      <c r="V19" s="24" t="str">
        <f t="shared" si="1"/>
        <v/>
      </c>
      <c r="W19" s="24" t="str">
        <f>IF($B19="","",J19*(1000/(24*Data!D$18))*Data!$I$117)</f>
        <v/>
      </c>
      <c r="X19" s="24" t="str">
        <f>IF($B19="","",K19*(1000/(24*Data!E$18))*Data!$I$117)</f>
        <v/>
      </c>
      <c r="Y19" s="24" t="str">
        <f>IF($B19="","",L19*(1000/(24*Data!F$18))*Data!$I$117)</f>
        <v/>
      </c>
      <c r="Z19" s="24" t="str">
        <f>IF($B19="","",M19*(1000/(24*Data!G$18))*Data!$I$117)</f>
        <v/>
      </c>
      <c r="AA19" s="24" t="str">
        <f>IF($B19="","",N19*(1000/(24*Data!H$18))*Data!$I$117)</f>
        <v/>
      </c>
      <c r="AB19" s="24" t="str">
        <f>IF($B19="","",O19*(1000/(24*Data!I$18))*Data!$I$117)</f>
        <v/>
      </c>
      <c r="AC19" s="24" t="str">
        <f>IF($B19="","",P19*(1000/(24*Data!J$18))*Data!$I$117)</f>
        <v/>
      </c>
      <c r="AD19" s="24" t="str">
        <f>IF($B19="","",Q19*(1000/(24*Data!K$18))*Data!$I$117)</f>
        <v/>
      </c>
      <c r="AE19" s="24" t="str">
        <f>IF($B19="","",R19*(1000/(24*Data!L$18))*Data!$I$117)</f>
        <v/>
      </c>
      <c r="AF19" s="24" t="str">
        <f>IF($B19="","",S19*(1000/(24*Data!M$18))*Data!$I$117)</f>
        <v/>
      </c>
      <c r="AG19" s="24" t="str">
        <f>IF($B19="","",T19*(1000/(24*Data!N$18))*Data!$I$117)</f>
        <v/>
      </c>
      <c r="AH19" s="24" t="str">
        <f>IF($B19="","",U19*(1000/(24*Data!O$18))*Data!$I$117)</f>
        <v/>
      </c>
    </row>
    <row r="20" spans="2:34" s="3" customFormat="1" ht="19.899999999999999" customHeight="1">
      <c r="B20" s="16" t="str">
        <f>IF('3 INPUT SAP DATA'!H24="","",'3 INPUT SAP DATA'!H24)</f>
        <v/>
      </c>
      <c r="C20" s="174" t="str">
        <f>IF($B20="","",Data!$F$131*Data!$G$131)</f>
        <v/>
      </c>
      <c r="D20" s="174" t="str">
        <f>IF($B20="","",Data!$F$132*Data!$G$132*Occupancy!$G17)</f>
        <v/>
      </c>
      <c r="E20" s="174" t="str">
        <f>IF($B20="","",Data!$F$133*Data!$G$133*Occupancy!$G17)</f>
        <v/>
      </c>
      <c r="F20" s="174" t="str">
        <f>IF($B20="","",Data!$F$134*Data!$G$134*Occupancy!$G17)</f>
        <v/>
      </c>
      <c r="G20" s="174" t="str">
        <f>IF($B20="","",Data!$F$135*Data!$G$135)</f>
        <v/>
      </c>
      <c r="H20" s="174" t="str">
        <f>IF($B20="","",Data!$F$136*Data!$G$136*Occupancy!$G17)</f>
        <v/>
      </c>
      <c r="I20" s="24" t="str">
        <f t="shared" si="0"/>
        <v/>
      </c>
      <c r="J20" s="24" t="str">
        <f>IF($B20="","",($I20*(1+0.157*COS(2*PI()*(Data!D$17-1.78)/12))*Data!D$18/365))</f>
        <v/>
      </c>
      <c r="K20" s="24" t="str">
        <f>IF($B20="","",($I20*(1+0.157*COS(2*PI()*(Data!E$17-1.78)/12))*Data!E$18/365))</f>
        <v/>
      </c>
      <c r="L20" s="24" t="str">
        <f>IF($B20="","",($I20*(1+0.157*COS(2*PI()*(Data!F$17-1.78)/12))*Data!F$18/365))</f>
        <v/>
      </c>
      <c r="M20" s="24" t="str">
        <f>IF($B20="","",($I20*(1+0.157*COS(2*PI()*(Data!G$17-1.78)/12))*Data!G$18/365))</f>
        <v/>
      </c>
      <c r="N20" s="24" t="str">
        <f>IF($B20="","",($I20*(1+0.157*COS(2*PI()*(Data!H$17-1.78)/12))*Data!H$18/365))</f>
        <v/>
      </c>
      <c r="O20" s="24" t="str">
        <f>IF($B20="","",($I20*(1+0.157*COS(2*PI()*(Data!I$17-1.78)/12))*Data!I$18/365))</f>
        <v/>
      </c>
      <c r="P20" s="24" t="str">
        <f>IF($B20="","",($I20*(1+0.157*COS(2*PI()*(Data!J$17-1.78)/12))*Data!J$18/365))</f>
        <v/>
      </c>
      <c r="Q20" s="24" t="str">
        <f>IF($B20="","",($I20*(1+0.157*COS(2*PI()*(Data!K$17-1.78)/12))*Data!K$18/365))</f>
        <v/>
      </c>
      <c r="R20" s="24" t="str">
        <f>IF($B20="","",($I20*(1+0.157*COS(2*PI()*(Data!L$17-1.78)/12))*Data!L$18/365))</f>
        <v/>
      </c>
      <c r="S20" s="24" t="str">
        <f>IF($B20="","",($I20*(1+0.157*COS(2*PI()*(Data!M$17-1.78)/12))*Data!M$18/365))</f>
        <v/>
      </c>
      <c r="T20" s="24" t="str">
        <f>IF($B20="","",($I20*(1+0.157*COS(2*PI()*(Data!N$17-1.78)/12))*Data!N$18/365))</f>
        <v/>
      </c>
      <c r="U20" s="24" t="str">
        <f>IF($B20="","",($I20*(1+0.157*COS(2*PI()*(Data!O$17-1.78)/12))*Data!O$18/365))</f>
        <v/>
      </c>
      <c r="V20" s="24" t="str">
        <f t="shared" si="1"/>
        <v/>
      </c>
      <c r="W20" s="24" t="str">
        <f>IF($B20="","",J20*(1000/(24*Data!D$18))*Data!$I$117)</f>
        <v/>
      </c>
      <c r="X20" s="24" t="str">
        <f>IF($B20="","",K20*(1000/(24*Data!E$18))*Data!$I$117)</f>
        <v/>
      </c>
      <c r="Y20" s="24" t="str">
        <f>IF($B20="","",L20*(1000/(24*Data!F$18))*Data!$I$117)</f>
        <v/>
      </c>
      <c r="Z20" s="24" t="str">
        <f>IF($B20="","",M20*(1000/(24*Data!G$18))*Data!$I$117)</f>
        <v/>
      </c>
      <c r="AA20" s="24" t="str">
        <f>IF($B20="","",N20*(1000/(24*Data!H$18))*Data!$I$117)</f>
        <v/>
      </c>
      <c r="AB20" s="24" t="str">
        <f>IF($B20="","",O20*(1000/(24*Data!I$18))*Data!$I$117)</f>
        <v/>
      </c>
      <c r="AC20" s="24" t="str">
        <f>IF($B20="","",P20*(1000/(24*Data!J$18))*Data!$I$117)</f>
        <v/>
      </c>
      <c r="AD20" s="24" t="str">
        <f>IF($B20="","",Q20*(1000/(24*Data!K$18))*Data!$I$117)</f>
        <v/>
      </c>
      <c r="AE20" s="24" t="str">
        <f>IF($B20="","",R20*(1000/(24*Data!L$18))*Data!$I$117)</f>
        <v/>
      </c>
      <c r="AF20" s="24" t="str">
        <f>IF($B20="","",S20*(1000/(24*Data!M$18))*Data!$I$117)</f>
        <v/>
      </c>
      <c r="AG20" s="24" t="str">
        <f>IF($B20="","",T20*(1000/(24*Data!N$18))*Data!$I$117)</f>
        <v/>
      </c>
      <c r="AH20" s="24" t="str">
        <f>IF($B20="","",U20*(1000/(24*Data!O$18))*Data!$I$117)</f>
        <v/>
      </c>
    </row>
    <row r="21" spans="2:34" s="3" customFormat="1" ht="19.899999999999999" customHeight="1">
      <c r="B21" s="16" t="str">
        <f>IF('3 INPUT SAP DATA'!H25="","",'3 INPUT SAP DATA'!H25)</f>
        <v/>
      </c>
      <c r="C21" s="174" t="str">
        <f>IF($B21="","",Data!$F$131*Data!$G$131)</f>
        <v/>
      </c>
      <c r="D21" s="174" t="str">
        <f>IF($B21="","",Data!$F$132*Data!$G$132*Occupancy!$G18)</f>
        <v/>
      </c>
      <c r="E21" s="174" t="str">
        <f>IF($B21="","",Data!$F$133*Data!$G$133*Occupancy!$G18)</f>
        <v/>
      </c>
      <c r="F21" s="174" t="str">
        <f>IF($B21="","",Data!$F$134*Data!$G$134*Occupancy!$G18)</f>
        <v/>
      </c>
      <c r="G21" s="174" t="str">
        <f>IF($B21="","",Data!$F$135*Data!$G$135)</f>
        <v/>
      </c>
      <c r="H21" s="174" t="str">
        <f>IF($B21="","",Data!$F$136*Data!$G$136*Occupancy!$G18)</f>
        <v/>
      </c>
      <c r="I21" s="24" t="str">
        <f t="shared" si="0"/>
        <v/>
      </c>
      <c r="J21" s="24" t="str">
        <f>IF($B21="","",($I21*(1+0.157*COS(2*PI()*(Data!D$17-1.78)/12))*Data!D$18/365))</f>
        <v/>
      </c>
      <c r="K21" s="24" t="str">
        <f>IF($B21="","",($I21*(1+0.157*COS(2*PI()*(Data!E$17-1.78)/12))*Data!E$18/365))</f>
        <v/>
      </c>
      <c r="L21" s="24" t="str">
        <f>IF($B21="","",($I21*(1+0.157*COS(2*PI()*(Data!F$17-1.78)/12))*Data!F$18/365))</f>
        <v/>
      </c>
      <c r="M21" s="24" t="str">
        <f>IF($B21="","",($I21*(1+0.157*COS(2*PI()*(Data!G$17-1.78)/12))*Data!G$18/365))</f>
        <v/>
      </c>
      <c r="N21" s="24" t="str">
        <f>IF($B21="","",($I21*(1+0.157*COS(2*PI()*(Data!H$17-1.78)/12))*Data!H$18/365))</f>
        <v/>
      </c>
      <c r="O21" s="24" t="str">
        <f>IF($B21="","",($I21*(1+0.157*COS(2*PI()*(Data!I$17-1.78)/12))*Data!I$18/365))</f>
        <v/>
      </c>
      <c r="P21" s="24" t="str">
        <f>IF($B21="","",($I21*(1+0.157*COS(2*PI()*(Data!J$17-1.78)/12))*Data!J$18/365))</f>
        <v/>
      </c>
      <c r="Q21" s="24" t="str">
        <f>IF($B21="","",($I21*(1+0.157*COS(2*PI()*(Data!K$17-1.78)/12))*Data!K$18/365))</f>
        <v/>
      </c>
      <c r="R21" s="24" t="str">
        <f>IF($B21="","",($I21*(1+0.157*COS(2*PI()*(Data!L$17-1.78)/12))*Data!L$18/365))</f>
        <v/>
      </c>
      <c r="S21" s="24" t="str">
        <f>IF($B21="","",($I21*(1+0.157*COS(2*PI()*(Data!M$17-1.78)/12))*Data!M$18/365))</f>
        <v/>
      </c>
      <c r="T21" s="24" t="str">
        <f>IF($B21="","",($I21*(1+0.157*COS(2*PI()*(Data!N$17-1.78)/12))*Data!N$18/365))</f>
        <v/>
      </c>
      <c r="U21" s="24" t="str">
        <f>IF($B21="","",($I21*(1+0.157*COS(2*PI()*(Data!O$17-1.78)/12))*Data!O$18/365))</f>
        <v/>
      </c>
      <c r="V21" s="24" t="str">
        <f t="shared" si="1"/>
        <v/>
      </c>
      <c r="W21" s="24" t="str">
        <f>IF($B21="","",J21*(1000/(24*Data!D$18))*Data!$I$117)</f>
        <v/>
      </c>
      <c r="X21" s="24" t="str">
        <f>IF($B21="","",K21*(1000/(24*Data!E$18))*Data!$I$117)</f>
        <v/>
      </c>
      <c r="Y21" s="24" t="str">
        <f>IF($B21="","",L21*(1000/(24*Data!F$18))*Data!$I$117)</f>
        <v/>
      </c>
      <c r="Z21" s="24" t="str">
        <f>IF($B21="","",M21*(1000/(24*Data!G$18))*Data!$I$117)</f>
        <v/>
      </c>
      <c r="AA21" s="24" t="str">
        <f>IF($B21="","",N21*(1000/(24*Data!H$18))*Data!$I$117)</f>
        <v/>
      </c>
      <c r="AB21" s="24" t="str">
        <f>IF($B21="","",O21*(1000/(24*Data!I$18))*Data!$I$117)</f>
        <v/>
      </c>
      <c r="AC21" s="24" t="str">
        <f>IF($B21="","",P21*(1000/(24*Data!J$18))*Data!$I$117)</f>
        <v/>
      </c>
      <c r="AD21" s="24" t="str">
        <f>IF($B21="","",Q21*(1000/(24*Data!K$18))*Data!$I$117)</f>
        <v/>
      </c>
      <c r="AE21" s="24" t="str">
        <f>IF($B21="","",R21*(1000/(24*Data!L$18))*Data!$I$117)</f>
        <v/>
      </c>
      <c r="AF21" s="24" t="str">
        <f>IF($B21="","",S21*(1000/(24*Data!M$18))*Data!$I$117)</f>
        <v/>
      </c>
      <c r="AG21" s="24" t="str">
        <f>IF($B21="","",T21*(1000/(24*Data!N$18))*Data!$I$117)</f>
        <v/>
      </c>
      <c r="AH21" s="24" t="str">
        <f>IF($B21="","",U21*(1000/(24*Data!O$18))*Data!$I$117)</f>
        <v/>
      </c>
    </row>
    <row r="22" spans="2:34" s="3" customFormat="1" ht="19.899999999999999" customHeight="1">
      <c r="B22" s="16" t="str">
        <f>IF('3 INPUT SAP DATA'!H26="","",'3 INPUT SAP DATA'!H26)</f>
        <v/>
      </c>
      <c r="C22" s="174" t="str">
        <f>IF($B22="","",Data!$F$131*Data!$G$131)</f>
        <v/>
      </c>
      <c r="D22" s="174" t="str">
        <f>IF($B22="","",Data!$F$132*Data!$G$132*Occupancy!$G19)</f>
        <v/>
      </c>
      <c r="E22" s="174" t="str">
        <f>IF($B22="","",Data!$F$133*Data!$G$133*Occupancy!$G19)</f>
        <v/>
      </c>
      <c r="F22" s="174" t="str">
        <f>IF($B22="","",Data!$F$134*Data!$G$134*Occupancy!$G19)</f>
        <v/>
      </c>
      <c r="G22" s="174" t="str">
        <f>IF($B22="","",Data!$F$135*Data!$G$135)</f>
        <v/>
      </c>
      <c r="H22" s="174" t="str">
        <f>IF($B22="","",Data!$F$136*Data!$G$136*Occupancy!$G19)</f>
        <v/>
      </c>
      <c r="I22" s="24" t="str">
        <f t="shared" si="0"/>
        <v/>
      </c>
      <c r="J22" s="24" t="str">
        <f>IF($B22="","",($I22*(1+0.157*COS(2*PI()*(Data!D$17-1.78)/12))*Data!D$18/365))</f>
        <v/>
      </c>
      <c r="K22" s="24" t="str">
        <f>IF($B22="","",($I22*(1+0.157*COS(2*PI()*(Data!E$17-1.78)/12))*Data!E$18/365))</f>
        <v/>
      </c>
      <c r="L22" s="24" t="str">
        <f>IF($B22="","",($I22*(1+0.157*COS(2*PI()*(Data!F$17-1.78)/12))*Data!F$18/365))</f>
        <v/>
      </c>
      <c r="M22" s="24" t="str">
        <f>IF($B22="","",($I22*(1+0.157*COS(2*PI()*(Data!G$17-1.78)/12))*Data!G$18/365))</f>
        <v/>
      </c>
      <c r="N22" s="24" t="str">
        <f>IF($B22="","",($I22*(1+0.157*COS(2*PI()*(Data!H$17-1.78)/12))*Data!H$18/365))</f>
        <v/>
      </c>
      <c r="O22" s="24" t="str">
        <f>IF($B22="","",($I22*(1+0.157*COS(2*PI()*(Data!I$17-1.78)/12))*Data!I$18/365))</f>
        <v/>
      </c>
      <c r="P22" s="24" t="str">
        <f>IF($B22="","",($I22*(1+0.157*COS(2*PI()*(Data!J$17-1.78)/12))*Data!J$18/365))</f>
        <v/>
      </c>
      <c r="Q22" s="24" t="str">
        <f>IF($B22="","",($I22*(1+0.157*COS(2*PI()*(Data!K$17-1.78)/12))*Data!K$18/365))</f>
        <v/>
      </c>
      <c r="R22" s="24" t="str">
        <f>IF($B22="","",($I22*(1+0.157*COS(2*PI()*(Data!L$17-1.78)/12))*Data!L$18/365))</f>
        <v/>
      </c>
      <c r="S22" s="24" t="str">
        <f>IF($B22="","",($I22*(1+0.157*COS(2*PI()*(Data!M$17-1.78)/12))*Data!M$18/365))</f>
        <v/>
      </c>
      <c r="T22" s="24" t="str">
        <f>IF($B22="","",($I22*(1+0.157*COS(2*PI()*(Data!N$17-1.78)/12))*Data!N$18/365))</f>
        <v/>
      </c>
      <c r="U22" s="24" t="str">
        <f>IF($B22="","",($I22*(1+0.157*COS(2*PI()*(Data!O$17-1.78)/12))*Data!O$18/365))</f>
        <v/>
      </c>
      <c r="V22" s="24" t="str">
        <f t="shared" si="1"/>
        <v/>
      </c>
      <c r="W22" s="24" t="str">
        <f>IF($B22="","",J22*(1000/(24*Data!D$18))*Data!$I$117)</f>
        <v/>
      </c>
      <c r="X22" s="24" t="str">
        <f>IF($B22="","",K22*(1000/(24*Data!E$18))*Data!$I$117)</f>
        <v/>
      </c>
      <c r="Y22" s="24" t="str">
        <f>IF($B22="","",L22*(1000/(24*Data!F$18))*Data!$I$117)</f>
        <v/>
      </c>
      <c r="Z22" s="24" t="str">
        <f>IF($B22="","",M22*(1000/(24*Data!G$18))*Data!$I$117)</f>
        <v/>
      </c>
      <c r="AA22" s="24" t="str">
        <f>IF($B22="","",N22*(1000/(24*Data!H$18))*Data!$I$117)</f>
        <v/>
      </c>
      <c r="AB22" s="24" t="str">
        <f>IF($B22="","",O22*(1000/(24*Data!I$18))*Data!$I$117)</f>
        <v/>
      </c>
      <c r="AC22" s="24" t="str">
        <f>IF($B22="","",P22*(1000/(24*Data!J$18))*Data!$I$117)</f>
        <v/>
      </c>
      <c r="AD22" s="24" t="str">
        <f>IF($B22="","",Q22*(1000/(24*Data!K$18))*Data!$I$117)</f>
        <v/>
      </c>
      <c r="AE22" s="24" t="str">
        <f>IF($B22="","",R22*(1000/(24*Data!L$18))*Data!$I$117)</f>
        <v/>
      </c>
      <c r="AF22" s="24" t="str">
        <f>IF($B22="","",S22*(1000/(24*Data!M$18))*Data!$I$117)</f>
        <v/>
      </c>
      <c r="AG22" s="24" t="str">
        <f>IF($B22="","",T22*(1000/(24*Data!N$18))*Data!$I$117)</f>
        <v/>
      </c>
      <c r="AH22" s="24" t="str">
        <f>IF($B22="","",U22*(1000/(24*Data!O$18))*Data!$I$117)</f>
        <v/>
      </c>
    </row>
    <row r="23" spans="2:34" s="3" customFormat="1" ht="19.899999999999999" customHeight="1">
      <c r="B23" s="16" t="str">
        <f>IF('3 INPUT SAP DATA'!H27="","",'3 INPUT SAP DATA'!H27)</f>
        <v/>
      </c>
      <c r="C23" s="174" t="str">
        <f>IF($B23="","",Data!$F$131*Data!$G$131)</f>
        <v/>
      </c>
      <c r="D23" s="174" t="str">
        <f>IF($B23="","",Data!$F$132*Data!$G$132*Occupancy!$G20)</f>
        <v/>
      </c>
      <c r="E23" s="174" t="str">
        <f>IF($B23="","",Data!$F$133*Data!$G$133*Occupancy!$G20)</f>
        <v/>
      </c>
      <c r="F23" s="174" t="str">
        <f>IF($B23="","",Data!$F$134*Data!$G$134*Occupancy!$G20)</f>
        <v/>
      </c>
      <c r="G23" s="174" t="str">
        <f>IF($B23="","",Data!$F$135*Data!$G$135)</f>
        <v/>
      </c>
      <c r="H23" s="174" t="str">
        <f>IF($B23="","",Data!$F$136*Data!$G$136*Occupancy!$G20)</f>
        <v/>
      </c>
      <c r="I23" s="24" t="str">
        <f t="shared" si="0"/>
        <v/>
      </c>
      <c r="J23" s="24" t="str">
        <f>IF($B23="","",($I23*(1+0.157*COS(2*PI()*(Data!D$17-1.78)/12))*Data!D$18/365))</f>
        <v/>
      </c>
      <c r="K23" s="24" t="str">
        <f>IF($B23="","",($I23*(1+0.157*COS(2*PI()*(Data!E$17-1.78)/12))*Data!E$18/365))</f>
        <v/>
      </c>
      <c r="L23" s="24" t="str">
        <f>IF($B23="","",($I23*(1+0.157*COS(2*PI()*(Data!F$17-1.78)/12))*Data!F$18/365))</f>
        <v/>
      </c>
      <c r="M23" s="24" t="str">
        <f>IF($B23="","",($I23*(1+0.157*COS(2*PI()*(Data!G$17-1.78)/12))*Data!G$18/365))</f>
        <v/>
      </c>
      <c r="N23" s="24" t="str">
        <f>IF($B23="","",($I23*(1+0.157*COS(2*PI()*(Data!H$17-1.78)/12))*Data!H$18/365))</f>
        <v/>
      </c>
      <c r="O23" s="24" t="str">
        <f>IF($B23="","",($I23*(1+0.157*COS(2*PI()*(Data!I$17-1.78)/12))*Data!I$18/365))</f>
        <v/>
      </c>
      <c r="P23" s="24" t="str">
        <f>IF($B23="","",($I23*(1+0.157*COS(2*PI()*(Data!J$17-1.78)/12))*Data!J$18/365))</f>
        <v/>
      </c>
      <c r="Q23" s="24" t="str">
        <f>IF($B23="","",($I23*(1+0.157*COS(2*PI()*(Data!K$17-1.78)/12))*Data!K$18/365))</f>
        <v/>
      </c>
      <c r="R23" s="24" t="str">
        <f>IF($B23="","",($I23*(1+0.157*COS(2*PI()*(Data!L$17-1.78)/12))*Data!L$18/365))</f>
        <v/>
      </c>
      <c r="S23" s="24" t="str">
        <f>IF($B23="","",($I23*(1+0.157*COS(2*PI()*(Data!M$17-1.78)/12))*Data!M$18/365))</f>
        <v/>
      </c>
      <c r="T23" s="24" t="str">
        <f>IF($B23="","",($I23*(1+0.157*COS(2*PI()*(Data!N$17-1.78)/12))*Data!N$18/365))</f>
        <v/>
      </c>
      <c r="U23" s="24" t="str">
        <f>IF($B23="","",($I23*(1+0.157*COS(2*PI()*(Data!O$17-1.78)/12))*Data!O$18/365))</f>
        <v/>
      </c>
      <c r="V23" s="24" t="str">
        <f t="shared" si="1"/>
        <v/>
      </c>
      <c r="W23" s="24" t="str">
        <f>IF($B23="","",J23*(1000/(24*Data!D$18))*Data!$I$117)</f>
        <v/>
      </c>
      <c r="X23" s="24" t="str">
        <f>IF($B23="","",K23*(1000/(24*Data!E$18))*Data!$I$117)</f>
        <v/>
      </c>
      <c r="Y23" s="24" t="str">
        <f>IF($B23="","",L23*(1000/(24*Data!F$18))*Data!$I$117)</f>
        <v/>
      </c>
      <c r="Z23" s="24" t="str">
        <f>IF($B23="","",M23*(1000/(24*Data!G$18))*Data!$I$117)</f>
        <v/>
      </c>
      <c r="AA23" s="24" t="str">
        <f>IF($B23="","",N23*(1000/(24*Data!H$18))*Data!$I$117)</f>
        <v/>
      </c>
      <c r="AB23" s="24" t="str">
        <f>IF($B23="","",O23*(1000/(24*Data!I$18))*Data!$I$117)</f>
        <v/>
      </c>
      <c r="AC23" s="24" t="str">
        <f>IF($B23="","",P23*(1000/(24*Data!J$18))*Data!$I$117)</f>
        <v/>
      </c>
      <c r="AD23" s="24" t="str">
        <f>IF($B23="","",Q23*(1000/(24*Data!K$18))*Data!$I$117)</f>
        <v/>
      </c>
      <c r="AE23" s="24" t="str">
        <f>IF($B23="","",R23*(1000/(24*Data!L$18))*Data!$I$117)</f>
        <v/>
      </c>
      <c r="AF23" s="24" t="str">
        <f>IF($B23="","",S23*(1000/(24*Data!M$18))*Data!$I$117)</f>
        <v/>
      </c>
      <c r="AG23" s="24" t="str">
        <f>IF($B23="","",T23*(1000/(24*Data!N$18))*Data!$I$117)</f>
        <v/>
      </c>
      <c r="AH23" s="24" t="str">
        <f>IF($B23="","",U23*(1000/(24*Data!O$18))*Data!$I$117)</f>
        <v/>
      </c>
    </row>
    <row r="24" spans="2:34" s="3" customFormat="1" ht="19.899999999999999" customHeight="1">
      <c r="B24" s="16" t="str">
        <f>IF('3 INPUT SAP DATA'!H28="","",'3 INPUT SAP DATA'!H28)</f>
        <v/>
      </c>
      <c r="C24" s="174" t="str">
        <f>IF($B24="","",Data!$F$131*Data!$G$131)</f>
        <v/>
      </c>
      <c r="D24" s="174" t="str">
        <f>IF($B24="","",Data!$F$132*Data!$G$132*Occupancy!$G21)</f>
        <v/>
      </c>
      <c r="E24" s="174" t="str">
        <f>IF($B24="","",Data!$F$133*Data!$G$133*Occupancy!$G21)</f>
        <v/>
      </c>
      <c r="F24" s="174" t="str">
        <f>IF($B24="","",Data!$F$134*Data!$G$134*Occupancy!$G21)</f>
        <v/>
      </c>
      <c r="G24" s="174" t="str">
        <f>IF($B24="","",Data!$F$135*Data!$G$135)</f>
        <v/>
      </c>
      <c r="H24" s="174" t="str">
        <f>IF($B24="","",Data!$F$136*Data!$G$136*Occupancy!$G21)</f>
        <v/>
      </c>
      <c r="I24" s="24" t="str">
        <f t="shared" si="0"/>
        <v/>
      </c>
      <c r="J24" s="24" t="str">
        <f>IF($B24="","",($I24*(1+0.157*COS(2*PI()*(Data!D$17-1.78)/12))*Data!D$18/365))</f>
        <v/>
      </c>
      <c r="K24" s="24" t="str">
        <f>IF($B24="","",($I24*(1+0.157*COS(2*PI()*(Data!E$17-1.78)/12))*Data!E$18/365))</f>
        <v/>
      </c>
      <c r="L24" s="24" t="str">
        <f>IF($B24="","",($I24*(1+0.157*COS(2*PI()*(Data!F$17-1.78)/12))*Data!F$18/365))</f>
        <v/>
      </c>
      <c r="M24" s="24" t="str">
        <f>IF($B24="","",($I24*(1+0.157*COS(2*PI()*(Data!G$17-1.78)/12))*Data!G$18/365))</f>
        <v/>
      </c>
      <c r="N24" s="24" t="str">
        <f>IF($B24="","",($I24*(1+0.157*COS(2*PI()*(Data!H$17-1.78)/12))*Data!H$18/365))</f>
        <v/>
      </c>
      <c r="O24" s="24" t="str">
        <f>IF($B24="","",($I24*(1+0.157*COS(2*PI()*(Data!I$17-1.78)/12))*Data!I$18/365))</f>
        <v/>
      </c>
      <c r="P24" s="24" t="str">
        <f>IF($B24="","",($I24*(1+0.157*COS(2*PI()*(Data!J$17-1.78)/12))*Data!J$18/365))</f>
        <v/>
      </c>
      <c r="Q24" s="24" t="str">
        <f>IF($B24="","",($I24*(1+0.157*COS(2*PI()*(Data!K$17-1.78)/12))*Data!K$18/365))</f>
        <v/>
      </c>
      <c r="R24" s="24" t="str">
        <f>IF($B24="","",($I24*(1+0.157*COS(2*PI()*(Data!L$17-1.78)/12))*Data!L$18/365))</f>
        <v/>
      </c>
      <c r="S24" s="24" t="str">
        <f>IF($B24="","",($I24*(1+0.157*COS(2*PI()*(Data!M$17-1.78)/12))*Data!M$18/365))</f>
        <v/>
      </c>
      <c r="T24" s="24" t="str">
        <f>IF($B24="","",($I24*(1+0.157*COS(2*PI()*(Data!N$17-1.78)/12))*Data!N$18/365))</f>
        <v/>
      </c>
      <c r="U24" s="24" t="str">
        <f>IF($B24="","",($I24*(1+0.157*COS(2*PI()*(Data!O$17-1.78)/12))*Data!O$18/365))</f>
        <v/>
      </c>
      <c r="V24" s="24" t="str">
        <f t="shared" si="1"/>
        <v/>
      </c>
      <c r="W24" s="24" t="str">
        <f>IF($B24="","",J24*(1000/(24*Data!D$18))*Data!$I$117)</f>
        <v/>
      </c>
      <c r="X24" s="24" t="str">
        <f>IF($B24="","",K24*(1000/(24*Data!E$18))*Data!$I$117)</f>
        <v/>
      </c>
      <c r="Y24" s="24" t="str">
        <f>IF($B24="","",L24*(1000/(24*Data!F$18))*Data!$I$117)</f>
        <v/>
      </c>
      <c r="Z24" s="24" t="str">
        <f>IF($B24="","",M24*(1000/(24*Data!G$18))*Data!$I$117)</f>
        <v/>
      </c>
      <c r="AA24" s="24" t="str">
        <f>IF($B24="","",N24*(1000/(24*Data!H$18))*Data!$I$117)</f>
        <v/>
      </c>
      <c r="AB24" s="24" t="str">
        <f>IF($B24="","",O24*(1000/(24*Data!I$18))*Data!$I$117)</f>
        <v/>
      </c>
      <c r="AC24" s="24" t="str">
        <f>IF($B24="","",P24*(1000/(24*Data!J$18))*Data!$I$117)</f>
        <v/>
      </c>
      <c r="AD24" s="24" t="str">
        <f>IF($B24="","",Q24*(1000/(24*Data!K$18))*Data!$I$117)</f>
        <v/>
      </c>
      <c r="AE24" s="24" t="str">
        <f>IF($B24="","",R24*(1000/(24*Data!L$18))*Data!$I$117)</f>
        <v/>
      </c>
      <c r="AF24" s="24" t="str">
        <f>IF($B24="","",S24*(1000/(24*Data!M$18))*Data!$I$117)</f>
        <v/>
      </c>
      <c r="AG24" s="24" t="str">
        <f>IF($B24="","",T24*(1000/(24*Data!N$18))*Data!$I$117)</f>
        <v/>
      </c>
      <c r="AH24" s="24" t="str">
        <f>IF($B24="","",U24*(1000/(24*Data!O$18))*Data!$I$117)</f>
        <v/>
      </c>
    </row>
    <row r="25" spans="2:34" s="3" customFormat="1" ht="19.899999999999999" customHeight="1">
      <c r="B25" s="16" t="str">
        <f>IF('3 INPUT SAP DATA'!H29="","",'3 INPUT SAP DATA'!H29)</f>
        <v/>
      </c>
      <c r="C25" s="174" t="str">
        <f>IF($B25="","",Data!$F$131*Data!$G$131)</f>
        <v/>
      </c>
      <c r="D25" s="174" t="str">
        <f>IF($B25="","",Data!$F$132*Data!$G$132*Occupancy!$G22)</f>
        <v/>
      </c>
      <c r="E25" s="174" t="str">
        <f>IF($B25="","",Data!$F$133*Data!$G$133*Occupancy!$G22)</f>
        <v/>
      </c>
      <c r="F25" s="174" t="str">
        <f>IF($B25="","",Data!$F$134*Data!$G$134*Occupancy!$G22)</f>
        <v/>
      </c>
      <c r="G25" s="174" t="str">
        <f>IF($B25="","",Data!$F$135*Data!$G$135)</f>
        <v/>
      </c>
      <c r="H25" s="174" t="str">
        <f>IF($B25="","",Data!$F$136*Data!$G$136*Occupancy!$G22)</f>
        <v/>
      </c>
      <c r="I25" s="24" t="str">
        <f t="shared" si="0"/>
        <v/>
      </c>
      <c r="J25" s="24" t="str">
        <f>IF($B25="","",($I25*(1+0.157*COS(2*PI()*(Data!D$17-1.78)/12))*Data!D$18/365))</f>
        <v/>
      </c>
      <c r="K25" s="24" t="str">
        <f>IF($B25="","",($I25*(1+0.157*COS(2*PI()*(Data!E$17-1.78)/12))*Data!E$18/365))</f>
        <v/>
      </c>
      <c r="L25" s="24" t="str">
        <f>IF($B25="","",($I25*(1+0.157*COS(2*PI()*(Data!F$17-1.78)/12))*Data!F$18/365))</f>
        <v/>
      </c>
      <c r="M25" s="24" t="str">
        <f>IF($B25="","",($I25*(1+0.157*COS(2*PI()*(Data!G$17-1.78)/12))*Data!G$18/365))</f>
        <v/>
      </c>
      <c r="N25" s="24" t="str">
        <f>IF($B25="","",($I25*(1+0.157*COS(2*PI()*(Data!H$17-1.78)/12))*Data!H$18/365))</f>
        <v/>
      </c>
      <c r="O25" s="24" t="str">
        <f>IF($B25="","",($I25*(1+0.157*COS(2*PI()*(Data!I$17-1.78)/12))*Data!I$18/365))</f>
        <v/>
      </c>
      <c r="P25" s="24" t="str">
        <f>IF($B25="","",($I25*(1+0.157*COS(2*PI()*(Data!J$17-1.78)/12))*Data!J$18/365))</f>
        <v/>
      </c>
      <c r="Q25" s="24" t="str">
        <f>IF($B25="","",($I25*(1+0.157*COS(2*PI()*(Data!K$17-1.78)/12))*Data!K$18/365))</f>
        <v/>
      </c>
      <c r="R25" s="24" t="str">
        <f>IF($B25="","",($I25*(1+0.157*COS(2*PI()*(Data!L$17-1.78)/12))*Data!L$18/365))</f>
        <v/>
      </c>
      <c r="S25" s="24" t="str">
        <f>IF($B25="","",($I25*(1+0.157*COS(2*PI()*(Data!M$17-1.78)/12))*Data!M$18/365))</f>
        <v/>
      </c>
      <c r="T25" s="24" t="str">
        <f>IF($B25="","",($I25*(1+0.157*COS(2*PI()*(Data!N$17-1.78)/12))*Data!N$18/365))</f>
        <v/>
      </c>
      <c r="U25" s="24" t="str">
        <f>IF($B25="","",($I25*(1+0.157*COS(2*PI()*(Data!O$17-1.78)/12))*Data!O$18/365))</f>
        <v/>
      </c>
      <c r="V25" s="24" t="str">
        <f t="shared" si="1"/>
        <v/>
      </c>
      <c r="W25" s="24" t="str">
        <f>IF($B25="","",J25*(1000/(24*Data!D$18))*Data!$I$117)</f>
        <v/>
      </c>
      <c r="X25" s="24" t="str">
        <f>IF($B25="","",K25*(1000/(24*Data!E$18))*Data!$I$117)</f>
        <v/>
      </c>
      <c r="Y25" s="24" t="str">
        <f>IF($B25="","",L25*(1000/(24*Data!F$18))*Data!$I$117)</f>
        <v/>
      </c>
      <c r="Z25" s="24" t="str">
        <f>IF($B25="","",M25*(1000/(24*Data!G$18))*Data!$I$117)</f>
        <v/>
      </c>
      <c r="AA25" s="24" t="str">
        <f>IF($B25="","",N25*(1000/(24*Data!H$18))*Data!$I$117)</f>
        <v/>
      </c>
      <c r="AB25" s="24" t="str">
        <f>IF($B25="","",O25*(1000/(24*Data!I$18))*Data!$I$117)</f>
        <v/>
      </c>
      <c r="AC25" s="24" t="str">
        <f>IF($B25="","",P25*(1000/(24*Data!J$18))*Data!$I$117)</f>
        <v/>
      </c>
      <c r="AD25" s="24" t="str">
        <f>IF($B25="","",Q25*(1000/(24*Data!K$18))*Data!$I$117)</f>
        <v/>
      </c>
      <c r="AE25" s="24" t="str">
        <f>IF($B25="","",R25*(1000/(24*Data!L$18))*Data!$I$117)</f>
        <v/>
      </c>
      <c r="AF25" s="24" t="str">
        <f>IF($B25="","",S25*(1000/(24*Data!M$18))*Data!$I$117)</f>
        <v/>
      </c>
      <c r="AG25" s="24" t="str">
        <f>IF($B25="","",T25*(1000/(24*Data!N$18))*Data!$I$117)</f>
        <v/>
      </c>
      <c r="AH25" s="24" t="str">
        <f>IF($B25="","",U25*(1000/(24*Data!O$18))*Data!$I$117)</f>
        <v/>
      </c>
    </row>
    <row r="26" spans="2:34" s="3" customFormat="1" ht="19.899999999999999" customHeight="1">
      <c r="B26" s="16" t="str">
        <f>IF('3 INPUT SAP DATA'!H30="","",'3 INPUT SAP DATA'!H30)</f>
        <v/>
      </c>
      <c r="C26" s="174" t="str">
        <f>IF($B26="","",Data!$F$131*Data!$G$131)</f>
        <v/>
      </c>
      <c r="D26" s="174" t="str">
        <f>IF($B26="","",Data!$F$132*Data!$G$132*Occupancy!$G23)</f>
        <v/>
      </c>
      <c r="E26" s="174" t="str">
        <f>IF($B26="","",Data!$F$133*Data!$G$133*Occupancy!$G23)</f>
        <v/>
      </c>
      <c r="F26" s="174" t="str">
        <f>IF($B26="","",Data!$F$134*Data!$G$134*Occupancy!$G23)</f>
        <v/>
      </c>
      <c r="G26" s="174" t="str">
        <f>IF($B26="","",Data!$F$135*Data!$G$135)</f>
        <v/>
      </c>
      <c r="H26" s="174" t="str">
        <f>IF($B26="","",Data!$F$136*Data!$G$136*Occupancy!$G23)</f>
        <v/>
      </c>
      <c r="I26" s="24" t="str">
        <f t="shared" si="0"/>
        <v/>
      </c>
      <c r="J26" s="24" t="str">
        <f>IF($B26="","",($I26*(1+0.157*COS(2*PI()*(Data!D$17-1.78)/12))*Data!D$18/365))</f>
        <v/>
      </c>
      <c r="K26" s="24" t="str">
        <f>IF($B26="","",($I26*(1+0.157*COS(2*PI()*(Data!E$17-1.78)/12))*Data!E$18/365))</f>
        <v/>
      </c>
      <c r="L26" s="24" t="str">
        <f>IF($B26="","",($I26*(1+0.157*COS(2*PI()*(Data!F$17-1.78)/12))*Data!F$18/365))</f>
        <v/>
      </c>
      <c r="M26" s="24" t="str">
        <f>IF($B26="","",($I26*(1+0.157*COS(2*PI()*(Data!G$17-1.78)/12))*Data!G$18/365))</f>
        <v/>
      </c>
      <c r="N26" s="24" t="str">
        <f>IF($B26="","",($I26*(1+0.157*COS(2*PI()*(Data!H$17-1.78)/12))*Data!H$18/365))</f>
        <v/>
      </c>
      <c r="O26" s="24" t="str">
        <f>IF($B26="","",($I26*(1+0.157*COS(2*PI()*(Data!I$17-1.78)/12))*Data!I$18/365))</f>
        <v/>
      </c>
      <c r="P26" s="24" t="str">
        <f>IF($B26="","",($I26*(1+0.157*COS(2*PI()*(Data!J$17-1.78)/12))*Data!J$18/365))</f>
        <v/>
      </c>
      <c r="Q26" s="24" t="str">
        <f>IF($B26="","",($I26*(1+0.157*COS(2*PI()*(Data!K$17-1.78)/12))*Data!K$18/365))</f>
        <v/>
      </c>
      <c r="R26" s="24" t="str">
        <f>IF($B26="","",($I26*(1+0.157*COS(2*PI()*(Data!L$17-1.78)/12))*Data!L$18/365))</f>
        <v/>
      </c>
      <c r="S26" s="24" t="str">
        <f>IF($B26="","",($I26*(1+0.157*COS(2*PI()*(Data!M$17-1.78)/12))*Data!M$18/365))</f>
        <v/>
      </c>
      <c r="T26" s="24" t="str">
        <f>IF($B26="","",($I26*(1+0.157*COS(2*PI()*(Data!N$17-1.78)/12))*Data!N$18/365))</f>
        <v/>
      </c>
      <c r="U26" s="24" t="str">
        <f>IF($B26="","",($I26*(1+0.157*COS(2*PI()*(Data!O$17-1.78)/12))*Data!O$18/365))</f>
        <v/>
      </c>
      <c r="V26" s="24" t="str">
        <f t="shared" si="1"/>
        <v/>
      </c>
      <c r="W26" s="24" t="str">
        <f>IF($B26="","",J26*(1000/(24*Data!D$18))*Data!$I$117)</f>
        <v/>
      </c>
      <c r="X26" s="24" t="str">
        <f>IF($B26="","",K26*(1000/(24*Data!E$18))*Data!$I$117)</f>
        <v/>
      </c>
      <c r="Y26" s="24" t="str">
        <f>IF($B26="","",L26*(1000/(24*Data!F$18))*Data!$I$117)</f>
        <v/>
      </c>
      <c r="Z26" s="24" t="str">
        <f>IF($B26="","",M26*(1000/(24*Data!G$18))*Data!$I$117)</f>
        <v/>
      </c>
      <c r="AA26" s="24" t="str">
        <f>IF($B26="","",N26*(1000/(24*Data!H$18))*Data!$I$117)</f>
        <v/>
      </c>
      <c r="AB26" s="24" t="str">
        <f>IF($B26="","",O26*(1000/(24*Data!I$18))*Data!$I$117)</f>
        <v/>
      </c>
      <c r="AC26" s="24" t="str">
        <f>IF($B26="","",P26*(1000/(24*Data!J$18))*Data!$I$117)</f>
        <v/>
      </c>
      <c r="AD26" s="24" t="str">
        <f>IF($B26="","",Q26*(1000/(24*Data!K$18))*Data!$I$117)</f>
        <v/>
      </c>
      <c r="AE26" s="24" t="str">
        <f>IF($B26="","",R26*(1000/(24*Data!L$18))*Data!$I$117)</f>
        <v/>
      </c>
      <c r="AF26" s="24" t="str">
        <f>IF($B26="","",S26*(1000/(24*Data!M$18))*Data!$I$117)</f>
        <v/>
      </c>
      <c r="AG26" s="24" t="str">
        <f>IF($B26="","",T26*(1000/(24*Data!N$18))*Data!$I$117)</f>
        <v/>
      </c>
      <c r="AH26" s="24" t="str">
        <f>IF($B26="","",U26*(1000/(24*Data!O$18))*Data!$I$117)</f>
        <v/>
      </c>
    </row>
    <row r="27" spans="2:34" s="3" customFormat="1" ht="19.899999999999999" customHeight="1">
      <c r="B27" s="16" t="str">
        <f>IF('3 INPUT SAP DATA'!H31="","",'3 INPUT SAP DATA'!H31)</f>
        <v/>
      </c>
      <c r="C27" s="174" t="str">
        <f>IF($B27="","",Data!$F$131*Data!$G$131)</f>
        <v/>
      </c>
      <c r="D27" s="174" t="str">
        <f>IF($B27="","",Data!$F$132*Data!$G$132*Occupancy!$G24)</f>
        <v/>
      </c>
      <c r="E27" s="174" t="str">
        <f>IF($B27="","",Data!$F$133*Data!$G$133*Occupancy!$G24)</f>
        <v/>
      </c>
      <c r="F27" s="174" t="str">
        <f>IF($B27="","",Data!$F$134*Data!$G$134*Occupancy!$G24)</f>
        <v/>
      </c>
      <c r="G27" s="174" t="str">
        <f>IF($B27="","",Data!$F$135*Data!$G$135)</f>
        <v/>
      </c>
      <c r="H27" s="174" t="str">
        <f>IF($B27="","",Data!$F$136*Data!$G$136*Occupancy!$G24)</f>
        <v/>
      </c>
      <c r="I27" s="24" t="str">
        <f t="shared" si="0"/>
        <v/>
      </c>
      <c r="J27" s="24" t="str">
        <f>IF($B27="","",($I27*(1+0.157*COS(2*PI()*(Data!D$17-1.78)/12))*Data!D$18/365))</f>
        <v/>
      </c>
      <c r="K27" s="24" t="str">
        <f>IF($B27="","",($I27*(1+0.157*COS(2*PI()*(Data!E$17-1.78)/12))*Data!E$18/365))</f>
        <v/>
      </c>
      <c r="L27" s="24" t="str">
        <f>IF($B27="","",($I27*(1+0.157*COS(2*PI()*(Data!F$17-1.78)/12))*Data!F$18/365))</f>
        <v/>
      </c>
      <c r="M27" s="24" t="str">
        <f>IF($B27="","",($I27*(1+0.157*COS(2*PI()*(Data!G$17-1.78)/12))*Data!G$18/365))</f>
        <v/>
      </c>
      <c r="N27" s="24" t="str">
        <f>IF($B27="","",($I27*(1+0.157*COS(2*PI()*(Data!H$17-1.78)/12))*Data!H$18/365))</f>
        <v/>
      </c>
      <c r="O27" s="24" t="str">
        <f>IF($B27="","",($I27*(1+0.157*COS(2*PI()*(Data!I$17-1.78)/12))*Data!I$18/365))</f>
        <v/>
      </c>
      <c r="P27" s="24" t="str">
        <f>IF($B27="","",($I27*(1+0.157*COS(2*PI()*(Data!J$17-1.78)/12))*Data!J$18/365))</f>
        <v/>
      </c>
      <c r="Q27" s="24" t="str">
        <f>IF($B27="","",($I27*(1+0.157*COS(2*PI()*(Data!K$17-1.78)/12))*Data!K$18/365))</f>
        <v/>
      </c>
      <c r="R27" s="24" t="str">
        <f>IF($B27="","",($I27*(1+0.157*COS(2*PI()*(Data!L$17-1.78)/12))*Data!L$18/365))</f>
        <v/>
      </c>
      <c r="S27" s="24" t="str">
        <f>IF($B27="","",($I27*(1+0.157*COS(2*PI()*(Data!M$17-1.78)/12))*Data!M$18/365))</f>
        <v/>
      </c>
      <c r="T27" s="24" t="str">
        <f>IF($B27="","",($I27*(1+0.157*COS(2*PI()*(Data!N$17-1.78)/12))*Data!N$18/365))</f>
        <v/>
      </c>
      <c r="U27" s="24" t="str">
        <f>IF($B27="","",($I27*(1+0.157*COS(2*PI()*(Data!O$17-1.78)/12))*Data!O$18/365))</f>
        <v/>
      </c>
      <c r="V27" s="24" t="str">
        <f t="shared" si="1"/>
        <v/>
      </c>
      <c r="W27" s="24" t="str">
        <f>IF($B27="","",J27*(1000/(24*Data!D$18))*Data!$I$117)</f>
        <v/>
      </c>
      <c r="X27" s="24" t="str">
        <f>IF($B27="","",K27*(1000/(24*Data!E$18))*Data!$I$117)</f>
        <v/>
      </c>
      <c r="Y27" s="24" t="str">
        <f>IF($B27="","",L27*(1000/(24*Data!F$18))*Data!$I$117)</f>
        <v/>
      </c>
      <c r="Z27" s="24" t="str">
        <f>IF($B27="","",M27*(1000/(24*Data!G$18))*Data!$I$117)</f>
        <v/>
      </c>
      <c r="AA27" s="24" t="str">
        <f>IF($B27="","",N27*(1000/(24*Data!H$18))*Data!$I$117)</f>
        <v/>
      </c>
      <c r="AB27" s="24" t="str">
        <f>IF($B27="","",O27*(1000/(24*Data!I$18))*Data!$I$117)</f>
        <v/>
      </c>
      <c r="AC27" s="24" t="str">
        <f>IF($B27="","",P27*(1000/(24*Data!J$18))*Data!$I$117)</f>
        <v/>
      </c>
      <c r="AD27" s="24" t="str">
        <f>IF($B27="","",Q27*(1000/(24*Data!K$18))*Data!$I$117)</f>
        <v/>
      </c>
      <c r="AE27" s="24" t="str">
        <f>IF($B27="","",R27*(1000/(24*Data!L$18))*Data!$I$117)</f>
        <v/>
      </c>
      <c r="AF27" s="24" t="str">
        <f>IF($B27="","",S27*(1000/(24*Data!M$18))*Data!$I$117)</f>
        <v/>
      </c>
      <c r="AG27" s="24" t="str">
        <f>IF($B27="","",T27*(1000/(24*Data!N$18))*Data!$I$117)</f>
        <v/>
      </c>
      <c r="AH27" s="24" t="str">
        <f>IF($B27="","",U27*(1000/(24*Data!O$18))*Data!$I$117)</f>
        <v/>
      </c>
    </row>
    <row r="28" spans="2:34" s="3" customFormat="1" ht="19.899999999999999" customHeight="1">
      <c r="B28" s="16" t="str">
        <f>IF('3 INPUT SAP DATA'!H32="","",'3 INPUT SAP DATA'!H32)</f>
        <v/>
      </c>
      <c r="C28" s="174" t="str">
        <f>IF($B28="","",Data!$F$131*Data!$G$131)</f>
        <v/>
      </c>
      <c r="D28" s="174" t="str">
        <f>IF($B28="","",Data!$F$132*Data!$G$132*Occupancy!$G25)</f>
        <v/>
      </c>
      <c r="E28" s="174" t="str">
        <f>IF($B28="","",Data!$F$133*Data!$G$133*Occupancy!$G25)</f>
        <v/>
      </c>
      <c r="F28" s="174" t="str">
        <f>IF($B28="","",Data!$F$134*Data!$G$134*Occupancy!$G25)</f>
        <v/>
      </c>
      <c r="G28" s="174" t="str">
        <f>IF($B28="","",Data!$F$135*Data!$G$135)</f>
        <v/>
      </c>
      <c r="H28" s="174" t="str">
        <f>IF($B28="","",Data!$F$136*Data!$G$136*Occupancy!$G25)</f>
        <v/>
      </c>
      <c r="I28" s="24" t="str">
        <f t="shared" si="0"/>
        <v/>
      </c>
      <c r="J28" s="24" t="str">
        <f>IF($B28="","",($I28*(1+0.157*COS(2*PI()*(Data!D$17-1.78)/12))*Data!D$18/365))</f>
        <v/>
      </c>
      <c r="K28" s="24" t="str">
        <f>IF($B28="","",($I28*(1+0.157*COS(2*PI()*(Data!E$17-1.78)/12))*Data!E$18/365))</f>
        <v/>
      </c>
      <c r="L28" s="24" t="str">
        <f>IF($B28="","",($I28*(1+0.157*COS(2*PI()*(Data!F$17-1.78)/12))*Data!F$18/365))</f>
        <v/>
      </c>
      <c r="M28" s="24" t="str">
        <f>IF($B28="","",($I28*(1+0.157*COS(2*PI()*(Data!G$17-1.78)/12))*Data!G$18/365))</f>
        <v/>
      </c>
      <c r="N28" s="24" t="str">
        <f>IF($B28="","",($I28*(1+0.157*COS(2*PI()*(Data!H$17-1.78)/12))*Data!H$18/365))</f>
        <v/>
      </c>
      <c r="O28" s="24" t="str">
        <f>IF($B28="","",($I28*(1+0.157*COS(2*PI()*(Data!I$17-1.78)/12))*Data!I$18/365))</f>
        <v/>
      </c>
      <c r="P28" s="24" t="str">
        <f>IF($B28="","",($I28*(1+0.157*COS(2*PI()*(Data!J$17-1.78)/12))*Data!J$18/365))</f>
        <v/>
      </c>
      <c r="Q28" s="24" t="str">
        <f>IF($B28="","",($I28*(1+0.157*COS(2*PI()*(Data!K$17-1.78)/12))*Data!K$18/365))</f>
        <v/>
      </c>
      <c r="R28" s="24" t="str">
        <f>IF($B28="","",($I28*(1+0.157*COS(2*PI()*(Data!L$17-1.78)/12))*Data!L$18/365))</f>
        <v/>
      </c>
      <c r="S28" s="24" t="str">
        <f>IF($B28="","",($I28*(1+0.157*COS(2*PI()*(Data!M$17-1.78)/12))*Data!M$18/365))</f>
        <v/>
      </c>
      <c r="T28" s="24" t="str">
        <f>IF($B28="","",($I28*(1+0.157*COS(2*PI()*(Data!N$17-1.78)/12))*Data!N$18/365))</f>
        <v/>
      </c>
      <c r="U28" s="24" t="str">
        <f>IF($B28="","",($I28*(1+0.157*COS(2*PI()*(Data!O$17-1.78)/12))*Data!O$18/365))</f>
        <v/>
      </c>
      <c r="V28" s="24" t="str">
        <f t="shared" si="1"/>
        <v/>
      </c>
      <c r="W28" s="24" t="str">
        <f>IF($B28="","",J28*(1000/(24*Data!D$18))*Data!$I$117)</f>
        <v/>
      </c>
      <c r="X28" s="24" t="str">
        <f>IF($B28="","",K28*(1000/(24*Data!E$18))*Data!$I$117)</f>
        <v/>
      </c>
      <c r="Y28" s="24" t="str">
        <f>IF($B28="","",L28*(1000/(24*Data!F$18))*Data!$I$117)</f>
        <v/>
      </c>
      <c r="Z28" s="24" t="str">
        <f>IF($B28="","",M28*(1000/(24*Data!G$18))*Data!$I$117)</f>
        <v/>
      </c>
      <c r="AA28" s="24" t="str">
        <f>IF($B28="","",N28*(1000/(24*Data!H$18))*Data!$I$117)</f>
        <v/>
      </c>
      <c r="AB28" s="24" t="str">
        <f>IF($B28="","",O28*(1000/(24*Data!I$18))*Data!$I$117)</f>
        <v/>
      </c>
      <c r="AC28" s="24" t="str">
        <f>IF($B28="","",P28*(1000/(24*Data!J$18))*Data!$I$117)</f>
        <v/>
      </c>
      <c r="AD28" s="24" t="str">
        <f>IF($B28="","",Q28*(1000/(24*Data!K$18))*Data!$I$117)</f>
        <v/>
      </c>
      <c r="AE28" s="24" t="str">
        <f>IF($B28="","",R28*(1000/(24*Data!L$18))*Data!$I$117)</f>
        <v/>
      </c>
      <c r="AF28" s="24" t="str">
        <f>IF($B28="","",S28*(1000/(24*Data!M$18))*Data!$I$117)</f>
        <v/>
      </c>
      <c r="AG28" s="24" t="str">
        <f>IF($B28="","",T28*(1000/(24*Data!N$18))*Data!$I$117)</f>
        <v/>
      </c>
      <c r="AH28" s="24" t="str">
        <f>IF($B28="","",U28*(1000/(24*Data!O$18))*Data!$I$117)</f>
        <v/>
      </c>
    </row>
    <row r="29" spans="2:34" s="3" customFormat="1" ht="19.899999999999999" customHeight="1">
      <c r="B29" s="16" t="str">
        <f>IF('3 INPUT SAP DATA'!H33="","",'3 INPUT SAP DATA'!H33)</f>
        <v/>
      </c>
      <c r="C29" s="174" t="str">
        <f>IF($B29="","",Data!$F$131*Data!$G$131)</f>
        <v/>
      </c>
      <c r="D29" s="174" t="str">
        <f>IF($B29="","",Data!$F$132*Data!$G$132*Occupancy!$G26)</f>
        <v/>
      </c>
      <c r="E29" s="174" t="str">
        <f>IF($B29="","",Data!$F$133*Data!$G$133*Occupancy!$G26)</f>
        <v/>
      </c>
      <c r="F29" s="174" t="str">
        <f>IF($B29="","",Data!$F$134*Data!$G$134*Occupancy!$G26)</f>
        <v/>
      </c>
      <c r="G29" s="174" t="str">
        <f>IF($B29="","",Data!$F$135*Data!$G$135)</f>
        <v/>
      </c>
      <c r="H29" s="174" t="str">
        <f>IF($B29="","",Data!$F$136*Data!$G$136*Occupancy!$G26)</f>
        <v/>
      </c>
      <c r="I29" s="24" t="str">
        <f t="shared" si="0"/>
        <v/>
      </c>
      <c r="J29" s="24" t="str">
        <f>IF($B29="","",($I29*(1+0.157*COS(2*PI()*(Data!D$17-1.78)/12))*Data!D$18/365))</f>
        <v/>
      </c>
      <c r="K29" s="24" t="str">
        <f>IF($B29="","",($I29*(1+0.157*COS(2*PI()*(Data!E$17-1.78)/12))*Data!E$18/365))</f>
        <v/>
      </c>
      <c r="L29" s="24" t="str">
        <f>IF($B29="","",($I29*(1+0.157*COS(2*PI()*(Data!F$17-1.78)/12))*Data!F$18/365))</f>
        <v/>
      </c>
      <c r="M29" s="24" t="str">
        <f>IF($B29="","",($I29*(1+0.157*COS(2*PI()*(Data!G$17-1.78)/12))*Data!G$18/365))</f>
        <v/>
      </c>
      <c r="N29" s="24" t="str">
        <f>IF($B29="","",($I29*(1+0.157*COS(2*PI()*(Data!H$17-1.78)/12))*Data!H$18/365))</f>
        <v/>
      </c>
      <c r="O29" s="24" t="str">
        <f>IF($B29="","",($I29*(1+0.157*COS(2*PI()*(Data!I$17-1.78)/12))*Data!I$18/365))</f>
        <v/>
      </c>
      <c r="P29" s="24" t="str">
        <f>IF($B29="","",($I29*(1+0.157*COS(2*PI()*(Data!J$17-1.78)/12))*Data!J$18/365))</f>
        <v/>
      </c>
      <c r="Q29" s="24" t="str">
        <f>IF($B29="","",($I29*(1+0.157*COS(2*PI()*(Data!K$17-1.78)/12))*Data!K$18/365))</f>
        <v/>
      </c>
      <c r="R29" s="24" t="str">
        <f>IF($B29="","",($I29*(1+0.157*COS(2*PI()*(Data!L$17-1.78)/12))*Data!L$18/365))</f>
        <v/>
      </c>
      <c r="S29" s="24" t="str">
        <f>IF($B29="","",($I29*(1+0.157*COS(2*PI()*(Data!M$17-1.78)/12))*Data!M$18/365))</f>
        <v/>
      </c>
      <c r="T29" s="24" t="str">
        <f>IF($B29="","",($I29*(1+0.157*COS(2*PI()*(Data!N$17-1.78)/12))*Data!N$18/365))</f>
        <v/>
      </c>
      <c r="U29" s="24" t="str">
        <f>IF($B29="","",($I29*(1+0.157*COS(2*PI()*(Data!O$17-1.78)/12))*Data!O$18/365))</f>
        <v/>
      </c>
      <c r="V29" s="24" t="str">
        <f t="shared" si="1"/>
        <v/>
      </c>
      <c r="W29" s="24" t="str">
        <f>IF($B29="","",J29*(1000/(24*Data!D$18))*Data!$I$117)</f>
        <v/>
      </c>
      <c r="X29" s="24" t="str">
        <f>IF($B29="","",K29*(1000/(24*Data!E$18))*Data!$I$117)</f>
        <v/>
      </c>
      <c r="Y29" s="24" t="str">
        <f>IF($B29="","",L29*(1000/(24*Data!F$18))*Data!$I$117)</f>
        <v/>
      </c>
      <c r="Z29" s="24" t="str">
        <f>IF($B29="","",M29*(1000/(24*Data!G$18))*Data!$I$117)</f>
        <v/>
      </c>
      <c r="AA29" s="24" t="str">
        <f>IF($B29="","",N29*(1000/(24*Data!H$18))*Data!$I$117)</f>
        <v/>
      </c>
      <c r="AB29" s="24" t="str">
        <f>IF($B29="","",O29*(1000/(24*Data!I$18))*Data!$I$117)</f>
        <v/>
      </c>
      <c r="AC29" s="24" t="str">
        <f>IF($B29="","",P29*(1000/(24*Data!J$18))*Data!$I$117)</f>
        <v/>
      </c>
      <c r="AD29" s="24" t="str">
        <f>IF($B29="","",Q29*(1000/(24*Data!K$18))*Data!$I$117)</f>
        <v/>
      </c>
      <c r="AE29" s="24" t="str">
        <f>IF($B29="","",R29*(1000/(24*Data!L$18))*Data!$I$117)</f>
        <v/>
      </c>
      <c r="AF29" s="24" t="str">
        <f>IF($B29="","",S29*(1000/(24*Data!M$18))*Data!$I$117)</f>
        <v/>
      </c>
      <c r="AG29" s="24" t="str">
        <f>IF($B29="","",T29*(1000/(24*Data!N$18))*Data!$I$117)</f>
        <v/>
      </c>
      <c r="AH29" s="24" t="str">
        <f>IF($B29="","",U29*(1000/(24*Data!O$18))*Data!$I$117)</f>
        <v/>
      </c>
    </row>
    <row r="30" spans="2:34" s="3" customFormat="1" ht="19.899999999999999" customHeight="1">
      <c r="B30" s="16" t="str">
        <f>IF('3 INPUT SAP DATA'!H34="","",'3 INPUT SAP DATA'!H34)</f>
        <v/>
      </c>
      <c r="C30" s="174" t="str">
        <f>IF($B30="","",Data!$F$131*Data!$G$131)</f>
        <v/>
      </c>
      <c r="D30" s="174" t="str">
        <f>IF($B30="","",Data!$F$132*Data!$G$132*Occupancy!$G27)</f>
        <v/>
      </c>
      <c r="E30" s="174" t="str">
        <f>IF($B30="","",Data!$F$133*Data!$G$133*Occupancy!$G27)</f>
        <v/>
      </c>
      <c r="F30" s="174" t="str">
        <f>IF($B30="","",Data!$F$134*Data!$G$134*Occupancy!$G27)</f>
        <v/>
      </c>
      <c r="G30" s="174" t="str">
        <f>IF($B30="","",Data!$F$135*Data!$G$135)</f>
        <v/>
      </c>
      <c r="H30" s="174" t="str">
        <f>IF($B30="","",Data!$F$136*Data!$G$136*Occupancy!$G27)</f>
        <v/>
      </c>
      <c r="I30" s="24" t="str">
        <f t="shared" si="0"/>
        <v/>
      </c>
      <c r="J30" s="24" t="str">
        <f>IF($B30="","",($I30*(1+0.157*COS(2*PI()*(Data!D$17-1.78)/12))*Data!D$18/365))</f>
        <v/>
      </c>
      <c r="K30" s="24" t="str">
        <f>IF($B30="","",($I30*(1+0.157*COS(2*PI()*(Data!E$17-1.78)/12))*Data!E$18/365))</f>
        <v/>
      </c>
      <c r="L30" s="24" t="str">
        <f>IF($B30="","",($I30*(1+0.157*COS(2*PI()*(Data!F$17-1.78)/12))*Data!F$18/365))</f>
        <v/>
      </c>
      <c r="M30" s="24" t="str">
        <f>IF($B30="","",($I30*(1+0.157*COS(2*PI()*(Data!G$17-1.78)/12))*Data!G$18/365))</f>
        <v/>
      </c>
      <c r="N30" s="24" t="str">
        <f>IF($B30="","",($I30*(1+0.157*COS(2*PI()*(Data!H$17-1.78)/12))*Data!H$18/365))</f>
        <v/>
      </c>
      <c r="O30" s="24" t="str">
        <f>IF($B30="","",($I30*(1+0.157*COS(2*PI()*(Data!I$17-1.78)/12))*Data!I$18/365))</f>
        <v/>
      </c>
      <c r="P30" s="24" t="str">
        <f>IF($B30="","",($I30*(1+0.157*COS(2*PI()*(Data!J$17-1.78)/12))*Data!J$18/365))</f>
        <v/>
      </c>
      <c r="Q30" s="24" t="str">
        <f>IF($B30="","",($I30*(1+0.157*COS(2*PI()*(Data!K$17-1.78)/12))*Data!K$18/365))</f>
        <v/>
      </c>
      <c r="R30" s="24" t="str">
        <f>IF($B30="","",($I30*(1+0.157*COS(2*PI()*(Data!L$17-1.78)/12))*Data!L$18/365))</f>
        <v/>
      </c>
      <c r="S30" s="24" t="str">
        <f>IF($B30="","",($I30*(1+0.157*COS(2*PI()*(Data!M$17-1.78)/12))*Data!M$18/365))</f>
        <v/>
      </c>
      <c r="T30" s="24" t="str">
        <f>IF($B30="","",($I30*(1+0.157*COS(2*PI()*(Data!N$17-1.78)/12))*Data!N$18/365))</f>
        <v/>
      </c>
      <c r="U30" s="24" t="str">
        <f>IF($B30="","",($I30*(1+0.157*COS(2*PI()*(Data!O$17-1.78)/12))*Data!O$18/365))</f>
        <v/>
      </c>
      <c r="V30" s="24" t="str">
        <f t="shared" si="1"/>
        <v/>
      </c>
      <c r="W30" s="24" t="str">
        <f>IF($B30="","",J30*(1000/(24*Data!D$18))*Data!$I$117)</f>
        <v/>
      </c>
      <c r="X30" s="24" t="str">
        <f>IF($B30="","",K30*(1000/(24*Data!E$18))*Data!$I$117)</f>
        <v/>
      </c>
      <c r="Y30" s="24" t="str">
        <f>IF($B30="","",L30*(1000/(24*Data!F$18))*Data!$I$117)</f>
        <v/>
      </c>
      <c r="Z30" s="24" t="str">
        <f>IF($B30="","",M30*(1000/(24*Data!G$18))*Data!$I$117)</f>
        <v/>
      </c>
      <c r="AA30" s="24" t="str">
        <f>IF($B30="","",N30*(1000/(24*Data!H$18))*Data!$I$117)</f>
        <v/>
      </c>
      <c r="AB30" s="24" t="str">
        <f>IF($B30="","",O30*(1000/(24*Data!I$18))*Data!$I$117)</f>
        <v/>
      </c>
      <c r="AC30" s="24" t="str">
        <f>IF($B30="","",P30*(1000/(24*Data!J$18))*Data!$I$117)</f>
        <v/>
      </c>
      <c r="AD30" s="24" t="str">
        <f>IF($B30="","",Q30*(1000/(24*Data!K$18))*Data!$I$117)</f>
        <v/>
      </c>
      <c r="AE30" s="24" t="str">
        <f>IF($B30="","",R30*(1000/(24*Data!L$18))*Data!$I$117)</f>
        <v/>
      </c>
      <c r="AF30" s="24" t="str">
        <f>IF($B30="","",S30*(1000/(24*Data!M$18))*Data!$I$117)</f>
        <v/>
      </c>
      <c r="AG30" s="24" t="str">
        <f>IF($B30="","",T30*(1000/(24*Data!N$18))*Data!$I$117)</f>
        <v/>
      </c>
      <c r="AH30" s="24" t="str">
        <f>IF($B30="","",U30*(1000/(24*Data!O$18))*Data!$I$117)</f>
        <v/>
      </c>
    </row>
    <row r="31" spans="2:34" s="3" customFormat="1" ht="19.899999999999999" customHeight="1">
      <c r="B31" s="16" t="str">
        <f>IF('3 INPUT SAP DATA'!H35="","",'3 INPUT SAP DATA'!H35)</f>
        <v/>
      </c>
      <c r="C31" s="174" t="str">
        <f>IF($B31="","",Data!$F$131*Data!$G$131)</f>
        <v/>
      </c>
      <c r="D31" s="174" t="str">
        <f>IF($B31="","",Data!$F$132*Data!$G$132*Occupancy!$G28)</f>
        <v/>
      </c>
      <c r="E31" s="174" t="str">
        <f>IF($B31="","",Data!$F$133*Data!$G$133*Occupancy!$G28)</f>
        <v/>
      </c>
      <c r="F31" s="174" t="str">
        <f>IF($B31="","",Data!$F$134*Data!$G$134*Occupancy!$G28)</f>
        <v/>
      </c>
      <c r="G31" s="174" t="str">
        <f>IF($B31="","",Data!$F$135*Data!$G$135)</f>
        <v/>
      </c>
      <c r="H31" s="174" t="str">
        <f>IF($B31="","",Data!$F$136*Data!$G$136*Occupancy!$G28)</f>
        <v/>
      </c>
      <c r="I31" s="24" t="str">
        <f t="shared" si="0"/>
        <v/>
      </c>
      <c r="J31" s="24" t="str">
        <f>IF($B31="","",($I31*(1+0.157*COS(2*PI()*(Data!D$17-1.78)/12))*Data!D$18/365))</f>
        <v/>
      </c>
      <c r="K31" s="24" t="str">
        <f>IF($B31="","",($I31*(1+0.157*COS(2*PI()*(Data!E$17-1.78)/12))*Data!E$18/365))</f>
        <v/>
      </c>
      <c r="L31" s="24" t="str">
        <f>IF($B31="","",($I31*(1+0.157*COS(2*PI()*(Data!F$17-1.78)/12))*Data!F$18/365))</f>
        <v/>
      </c>
      <c r="M31" s="24" t="str">
        <f>IF($B31="","",($I31*(1+0.157*COS(2*PI()*(Data!G$17-1.78)/12))*Data!G$18/365))</f>
        <v/>
      </c>
      <c r="N31" s="24" t="str">
        <f>IF($B31="","",($I31*(1+0.157*COS(2*PI()*(Data!H$17-1.78)/12))*Data!H$18/365))</f>
        <v/>
      </c>
      <c r="O31" s="24" t="str">
        <f>IF($B31="","",($I31*(1+0.157*COS(2*PI()*(Data!I$17-1.78)/12))*Data!I$18/365))</f>
        <v/>
      </c>
      <c r="P31" s="24" t="str">
        <f>IF($B31="","",($I31*(1+0.157*COS(2*PI()*(Data!J$17-1.78)/12))*Data!J$18/365))</f>
        <v/>
      </c>
      <c r="Q31" s="24" t="str">
        <f>IF($B31="","",($I31*(1+0.157*COS(2*PI()*(Data!K$17-1.78)/12))*Data!K$18/365))</f>
        <v/>
      </c>
      <c r="R31" s="24" t="str">
        <f>IF($B31="","",($I31*(1+0.157*COS(2*PI()*(Data!L$17-1.78)/12))*Data!L$18/365))</f>
        <v/>
      </c>
      <c r="S31" s="24" t="str">
        <f>IF($B31="","",($I31*(1+0.157*COS(2*PI()*(Data!M$17-1.78)/12))*Data!M$18/365))</f>
        <v/>
      </c>
      <c r="T31" s="24" t="str">
        <f>IF($B31="","",($I31*(1+0.157*COS(2*PI()*(Data!N$17-1.78)/12))*Data!N$18/365))</f>
        <v/>
      </c>
      <c r="U31" s="24" t="str">
        <f>IF($B31="","",($I31*(1+0.157*COS(2*PI()*(Data!O$17-1.78)/12))*Data!O$18/365))</f>
        <v/>
      </c>
      <c r="V31" s="24" t="str">
        <f t="shared" si="1"/>
        <v/>
      </c>
      <c r="W31" s="24" t="str">
        <f>IF($B31="","",J31*(1000/(24*Data!D$18))*Data!$I$117)</f>
        <v/>
      </c>
      <c r="X31" s="24" t="str">
        <f>IF($B31="","",K31*(1000/(24*Data!E$18))*Data!$I$117)</f>
        <v/>
      </c>
      <c r="Y31" s="24" t="str">
        <f>IF($B31="","",L31*(1000/(24*Data!F$18))*Data!$I$117)</f>
        <v/>
      </c>
      <c r="Z31" s="24" t="str">
        <f>IF($B31="","",M31*(1000/(24*Data!G$18))*Data!$I$117)</f>
        <v/>
      </c>
      <c r="AA31" s="24" t="str">
        <f>IF($B31="","",N31*(1000/(24*Data!H$18))*Data!$I$117)</f>
        <v/>
      </c>
      <c r="AB31" s="24" t="str">
        <f>IF($B31="","",O31*(1000/(24*Data!I$18))*Data!$I$117)</f>
        <v/>
      </c>
      <c r="AC31" s="24" t="str">
        <f>IF($B31="","",P31*(1000/(24*Data!J$18))*Data!$I$117)</f>
        <v/>
      </c>
      <c r="AD31" s="24" t="str">
        <f>IF($B31="","",Q31*(1000/(24*Data!K$18))*Data!$I$117)</f>
        <v/>
      </c>
      <c r="AE31" s="24" t="str">
        <f>IF($B31="","",R31*(1000/(24*Data!L$18))*Data!$I$117)</f>
        <v/>
      </c>
      <c r="AF31" s="24" t="str">
        <f>IF($B31="","",S31*(1000/(24*Data!M$18))*Data!$I$117)</f>
        <v/>
      </c>
      <c r="AG31" s="24" t="str">
        <f>IF($B31="","",T31*(1000/(24*Data!N$18))*Data!$I$117)</f>
        <v/>
      </c>
      <c r="AH31" s="24" t="str">
        <f>IF($B31="","",U31*(1000/(24*Data!O$18))*Data!$I$117)</f>
        <v/>
      </c>
    </row>
    <row r="32" spans="2:34" s="3" customFormat="1" ht="19.899999999999999" customHeight="1">
      <c r="B32" s="16" t="str">
        <f>IF('3 INPUT SAP DATA'!H36="","",'3 INPUT SAP DATA'!H36)</f>
        <v/>
      </c>
      <c r="C32" s="174" t="str">
        <f>IF($B32="","",Data!$F$131*Data!$G$131)</f>
        <v/>
      </c>
      <c r="D32" s="174" t="str">
        <f>IF($B32="","",Data!$F$132*Data!$G$132*Occupancy!$G29)</f>
        <v/>
      </c>
      <c r="E32" s="174" t="str">
        <f>IF($B32="","",Data!$F$133*Data!$G$133*Occupancy!$G29)</f>
        <v/>
      </c>
      <c r="F32" s="174" t="str">
        <f>IF($B32="","",Data!$F$134*Data!$G$134*Occupancy!$G29)</f>
        <v/>
      </c>
      <c r="G32" s="174" t="str">
        <f>IF($B32="","",Data!$F$135*Data!$G$135)</f>
        <v/>
      </c>
      <c r="H32" s="174" t="str">
        <f>IF($B32="","",Data!$F$136*Data!$G$136*Occupancy!$G29)</f>
        <v/>
      </c>
      <c r="I32" s="24" t="str">
        <f t="shared" si="0"/>
        <v/>
      </c>
      <c r="J32" s="24" t="str">
        <f>IF($B32="","",($I32*(1+0.157*COS(2*PI()*(Data!D$17-1.78)/12))*Data!D$18/365))</f>
        <v/>
      </c>
      <c r="K32" s="24" t="str">
        <f>IF($B32="","",($I32*(1+0.157*COS(2*PI()*(Data!E$17-1.78)/12))*Data!E$18/365))</f>
        <v/>
      </c>
      <c r="L32" s="24" t="str">
        <f>IF($B32="","",($I32*(1+0.157*COS(2*PI()*(Data!F$17-1.78)/12))*Data!F$18/365))</f>
        <v/>
      </c>
      <c r="M32" s="24" t="str">
        <f>IF($B32="","",($I32*(1+0.157*COS(2*PI()*(Data!G$17-1.78)/12))*Data!G$18/365))</f>
        <v/>
      </c>
      <c r="N32" s="24" t="str">
        <f>IF($B32="","",($I32*(1+0.157*COS(2*PI()*(Data!H$17-1.78)/12))*Data!H$18/365))</f>
        <v/>
      </c>
      <c r="O32" s="24" t="str">
        <f>IF($B32="","",($I32*(1+0.157*COS(2*PI()*(Data!I$17-1.78)/12))*Data!I$18/365))</f>
        <v/>
      </c>
      <c r="P32" s="24" t="str">
        <f>IF($B32="","",($I32*(1+0.157*COS(2*PI()*(Data!J$17-1.78)/12))*Data!J$18/365))</f>
        <v/>
      </c>
      <c r="Q32" s="24" t="str">
        <f>IF($B32="","",($I32*(1+0.157*COS(2*PI()*(Data!K$17-1.78)/12))*Data!K$18/365))</f>
        <v/>
      </c>
      <c r="R32" s="24" t="str">
        <f>IF($B32="","",($I32*(1+0.157*COS(2*PI()*(Data!L$17-1.78)/12))*Data!L$18/365))</f>
        <v/>
      </c>
      <c r="S32" s="24" t="str">
        <f>IF($B32="","",($I32*(1+0.157*COS(2*PI()*(Data!M$17-1.78)/12))*Data!M$18/365))</f>
        <v/>
      </c>
      <c r="T32" s="24" t="str">
        <f>IF($B32="","",($I32*(1+0.157*COS(2*PI()*(Data!N$17-1.78)/12))*Data!N$18/365))</f>
        <v/>
      </c>
      <c r="U32" s="24" t="str">
        <f>IF($B32="","",($I32*(1+0.157*COS(2*PI()*(Data!O$17-1.78)/12))*Data!O$18/365))</f>
        <v/>
      </c>
      <c r="V32" s="24" t="str">
        <f t="shared" si="1"/>
        <v/>
      </c>
      <c r="W32" s="24" t="str">
        <f>IF($B32="","",J32*(1000/(24*Data!D$18))*Data!$I$117)</f>
        <v/>
      </c>
      <c r="X32" s="24" t="str">
        <f>IF($B32="","",K32*(1000/(24*Data!E$18))*Data!$I$117)</f>
        <v/>
      </c>
      <c r="Y32" s="24" t="str">
        <f>IF($B32="","",L32*(1000/(24*Data!F$18))*Data!$I$117)</f>
        <v/>
      </c>
      <c r="Z32" s="24" t="str">
        <f>IF($B32="","",M32*(1000/(24*Data!G$18))*Data!$I$117)</f>
        <v/>
      </c>
      <c r="AA32" s="24" t="str">
        <f>IF($B32="","",N32*(1000/(24*Data!H$18))*Data!$I$117)</f>
        <v/>
      </c>
      <c r="AB32" s="24" t="str">
        <f>IF($B32="","",O32*(1000/(24*Data!I$18))*Data!$I$117)</f>
        <v/>
      </c>
      <c r="AC32" s="24" t="str">
        <f>IF($B32="","",P32*(1000/(24*Data!J$18))*Data!$I$117)</f>
        <v/>
      </c>
      <c r="AD32" s="24" t="str">
        <f>IF($B32="","",Q32*(1000/(24*Data!K$18))*Data!$I$117)</f>
        <v/>
      </c>
      <c r="AE32" s="24" t="str">
        <f>IF($B32="","",R32*(1000/(24*Data!L$18))*Data!$I$117)</f>
        <v/>
      </c>
      <c r="AF32" s="24" t="str">
        <f>IF($B32="","",S32*(1000/(24*Data!M$18))*Data!$I$117)</f>
        <v/>
      </c>
      <c r="AG32" s="24" t="str">
        <f>IF($B32="","",T32*(1000/(24*Data!N$18))*Data!$I$117)</f>
        <v/>
      </c>
      <c r="AH32" s="24" t="str">
        <f>IF($B32="","",U32*(1000/(24*Data!O$18))*Data!$I$117)</f>
        <v/>
      </c>
    </row>
    <row r="33" spans="2:34" s="3" customFormat="1" ht="19.899999999999999" customHeight="1">
      <c r="B33" s="16" t="str">
        <f>IF('3 INPUT SAP DATA'!H37="","",'3 INPUT SAP DATA'!H37)</f>
        <v/>
      </c>
      <c r="C33" s="174" t="str">
        <f>IF($B33="","",Data!$F$131*Data!$G$131)</f>
        <v/>
      </c>
      <c r="D33" s="174" t="str">
        <f>IF($B33="","",Data!$F$132*Data!$G$132*Occupancy!$G30)</f>
        <v/>
      </c>
      <c r="E33" s="174" t="str">
        <f>IF($B33="","",Data!$F$133*Data!$G$133*Occupancy!$G30)</f>
        <v/>
      </c>
      <c r="F33" s="174" t="str">
        <f>IF($B33="","",Data!$F$134*Data!$G$134*Occupancy!$G30)</f>
        <v/>
      </c>
      <c r="G33" s="174" t="str">
        <f>IF($B33="","",Data!$F$135*Data!$G$135)</f>
        <v/>
      </c>
      <c r="H33" s="174" t="str">
        <f>IF($B33="","",Data!$F$136*Data!$G$136*Occupancy!$G30)</f>
        <v/>
      </c>
      <c r="I33" s="24" t="str">
        <f t="shared" si="0"/>
        <v/>
      </c>
      <c r="J33" s="24" t="str">
        <f>IF($B33="","",($I33*(1+0.157*COS(2*PI()*(Data!D$17-1.78)/12))*Data!D$18/365))</f>
        <v/>
      </c>
      <c r="K33" s="24" t="str">
        <f>IF($B33="","",($I33*(1+0.157*COS(2*PI()*(Data!E$17-1.78)/12))*Data!E$18/365))</f>
        <v/>
      </c>
      <c r="L33" s="24" t="str">
        <f>IF($B33="","",($I33*(1+0.157*COS(2*PI()*(Data!F$17-1.78)/12))*Data!F$18/365))</f>
        <v/>
      </c>
      <c r="M33" s="24" t="str">
        <f>IF($B33="","",($I33*(1+0.157*COS(2*PI()*(Data!G$17-1.78)/12))*Data!G$18/365))</f>
        <v/>
      </c>
      <c r="N33" s="24" t="str">
        <f>IF($B33="","",($I33*(1+0.157*COS(2*PI()*(Data!H$17-1.78)/12))*Data!H$18/365))</f>
        <v/>
      </c>
      <c r="O33" s="24" t="str">
        <f>IF($B33="","",($I33*(1+0.157*COS(2*PI()*(Data!I$17-1.78)/12))*Data!I$18/365))</f>
        <v/>
      </c>
      <c r="P33" s="24" t="str">
        <f>IF($B33="","",($I33*(1+0.157*COS(2*PI()*(Data!J$17-1.78)/12))*Data!J$18/365))</f>
        <v/>
      </c>
      <c r="Q33" s="24" t="str">
        <f>IF($B33="","",($I33*(1+0.157*COS(2*PI()*(Data!K$17-1.78)/12))*Data!K$18/365))</f>
        <v/>
      </c>
      <c r="R33" s="24" t="str">
        <f>IF($B33="","",($I33*(1+0.157*COS(2*PI()*(Data!L$17-1.78)/12))*Data!L$18/365))</f>
        <v/>
      </c>
      <c r="S33" s="24" t="str">
        <f>IF($B33="","",($I33*(1+0.157*COS(2*PI()*(Data!M$17-1.78)/12))*Data!M$18/365))</f>
        <v/>
      </c>
      <c r="T33" s="24" t="str">
        <f>IF($B33="","",($I33*(1+0.157*COS(2*PI()*(Data!N$17-1.78)/12))*Data!N$18/365))</f>
        <v/>
      </c>
      <c r="U33" s="24" t="str">
        <f>IF($B33="","",($I33*(1+0.157*COS(2*PI()*(Data!O$17-1.78)/12))*Data!O$18/365))</f>
        <v/>
      </c>
      <c r="V33" s="24" t="str">
        <f t="shared" si="1"/>
        <v/>
      </c>
      <c r="W33" s="24" t="str">
        <f>IF($B33="","",J33*(1000/(24*Data!D$18))*Data!$I$117)</f>
        <v/>
      </c>
      <c r="X33" s="24" t="str">
        <f>IF($B33="","",K33*(1000/(24*Data!E$18))*Data!$I$117)</f>
        <v/>
      </c>
      <c r="Y33" s="24" t="str">
        <f>IF($B33="","",L33*(1000/(24*Data!F$18))*Data!$I$117)</f>
        <v/>
      </c>
      <c r="Z33" s="24" t="str">
        <f>IF($B33="","",M33*(1000/(24*Data!G$18))*Data!$I$117)</f>
        <v/>
      </c>
      <c r="AA33" s="24" t="str">
        <f>IF($B33="","",N33*(1000/(24*Data!H$18))*Data!$I$117)</f>
        <v/>
      </c>
      <c r="AB33" s="24" t="str">
        <f>IF($B33="","",O33*(1000/(24*Data!I$18))*Data!$I$117)</f>
        <v/>
      </c>
      <c r="AC33" s="24" t="str">
        <f>IF($B33="","",P33*(1000/(24*Data!J$18))*Data!$I$117)</f>
        <v/>
      </c>
      <c r="AD33" s="24" t="str">
        <f>IF($B33="","",Q33*(1000/(24*Data!K$18))*Data!$I$117)</f>
        <v/>
      </c>
      <c r="AE33" s="24" t="str">
        <f>IF($B33="","",R33*(1000/(24*Data!L$18))*Data!$I$117)</f>
        <v/>
      </c>
      <c r="AF33" s="24" t="str">
        <f>IF($B33="","",S33*(1000/(24*Data!M$18))*Data!$I$117)</f>
        <v/>
      </c>
      <c r="AG33" s="24" t="str">
        <f>IF($B33="","",T33*(1000/(24*Data!N$18))*Data!$I$117)</f>
        <v/>
      </c>
      <c r="AH33" s="24" t="str">
        <f>IF($B33="","",U33*(1000/(24*Data!O$18))*Data!$I$117)</f>
        <v/>
      </c>
    </row>
    <row r="34" spans="2:34" s="3" customFormat="1" ht="19.899999999999999" customHeight="1">
      <c r="B34" s="16" t="str">
        <f>IF('3 INPUT SAP DATA'!H38="","",'3 INPUT SAP DATA'!H38)</f>
        <v/>
      </c>
      <c r="C34" s="174" t="str">
        <f>IF($B34="","",Data!$F$131*Data!$G$131)</f>
        <v/>
      </c>
      <c r="D34" s="174" t="str">
        <f>IF($B34="","",Data!$F$132*Data!$G$132*Occupancy!$G31)</f>
        <v/>
      </c>
      <c r="E34" s="174" t="str">
        <f>IF($B34="","",Data!$F$133*Data!$G$133*Occupancy!$G31)</f>
        <v/>
      </c>
      <c r="F34" s="174" t="str">
        <f>IF($B34="","",Data!$F$134*Data!$G$134*Occupancy!$G31)</f>
        <v/>
      </c>
      <c r="G34" s="174" t="str">
        <f>IF($B34="","",Data!$F$135*Data!$G$135)</f>
        <v/>
      </c>
      <c r="H34" s="174" t="str">
        <f>IF($B34="","",Data!$F$136*Data!$G$136*Occupancy!$G31)</f>
        <v/>
      </c>
      <c r="I34" s="24" t="str">
        <f t="shared" si="0"/>
        <v/>
      </c>
      <c r="J34" s="24" t="str">
        <f>IF($B34="","",($I34*(1+0.157*COS(2*PI()*(Data!D$17-1.78)/12))*Data!D$18/365))</f>
        <v/>
      </c>
      <c r="K34" s="24" t="str">
        <f>IF($B34="","",($I34*(1+0.157*COS(2*PI()*(Data!E$17-1.78)/12))*Data!E$18/365))</f>
        <v/>
      </c>
      <c r="L34" s="24" t="str">
        <f>IF($B34="","",($I34*(1+0.157*COS(2*PI()*(Data!F$17-1.78)/12))*Data!F$18/365))</f>
        <v/>
      </c>
      <c r="M34" s="24" t="str">
        <f>IF($B34="","",($I34*(1+0.157*COS(2*PI()*(Data!G$17-1.78)/12))*Data!G$18/365))</f>
        <v/>
      </c>
      <c r="N34" s="24" t="str">
        <f>IF($B34="","",($I34*(1+0.157*COS(2*PI()*(Data!H$17-1.78)/12))*Data!H$18/365))</f>
        <v/>
      </c>
      <c r="O34" s="24" t="str">
        <f>IF($B34="","",($I34*(1+0.157*COS(2*PI()*(Data!I$17-1.78)/12))*Data!I$18/365))</f>
        <v/>
      </c>
      <c r="P34" s="24" t="str">
        <f>IF($B34="","",($I34*(1+0.157*COS(2*PI()*(Data!J$17-1.78)/12))*Data!J$18/365))</f>
        <v/>
      </c>
      <c r="Q34" s="24" t="str">
        <f>IF($B34="","",($I34*(1+0.157*COS(2*PI()*(Data!K$17-1.78)/12))*Data!K$18/365))</f>
        <v/>
      </c>
      <c r="R34" s="24" t="str">
        <f>IF($B34="","",($I34*(1+0.157*COS(2*PI()*(Data!L$17-1.78)/12))*Data!L$18/365))</f>
        <v/>
      </c>
      <c r="S34" s="24" t="str">
        <f>IF($B34="","",($I34*(1+0.157*COS(2*PI()*(Data!M$17-1.78)/12))*Data!M$18/365))</f>
        <v/>
      </c>
      <c r="T34" s="24" t="str">
        <f>IF($B34="","",($I34*(1+0.157*COS(2*PI()*(Data!N$17-1.78)/12))*Data!N$18/365))</f>
        <v/>
      </c>
      <c r="U34" s="24" t="str">
        <f>IF($B34="","",($I34*(1+0.157*COS(2*PI()*(Data!O$17-1.78)/12))*Data!O$18/365))</f>
        <v/>
      </c>
      <c r="V34" s="24" t="str">
        <f t="shared" si="1"/>
        <v/>
      </c>
      <c r="W34" s="24" t="str">
        <f>IF($B34="","",J34*(1000/(24*Data!D$18))*Data!$I$117)</f>
        <v/>
      </c>
      <c r="X34" s="24" t="str">
        <f>IF($B34="","",K34*(1000/(24*Data!E$18))*Data!$I$117)</f>
        <v/>
      </c>
      <c r="Y34" s="24" t="str">
        <f>IF($B34="","",L34*(1000/(24*Data!F$18))*Data!$I$117)</f>
        <v/>
      </c>
      <c r="Z34" s="24" t="str">
        <f>IF($B34="","",M34*(1000/(24*Data!G$18))*Data!$I$117)</f>
        <v/>
      </c>
      <c r="AA34" s="24" t="str">
        <f>IF($B34="","",N34*(1000/(24*Data!H$18))*Data!$I$117)</f>
        <v/>
      </c>
      <c r="AB34" s="24" t="str">
        <f>IF($B34="","",O34*(1000/(24*Data!I$18))*Data!$I$117)</f>
        <v/>
      </c>
      <c r="AC34" s="24" t="str">
        <f>IF($B34="","",P34*(1000/(24*Data!J$18))*Data!$I$117)</f>
        <v/>
      </c>
      <c r="AD34" s="24" t="str">
        <f>IF($B34="","",Q34*(1000/(24*Data!K$18))*Data!$I$117)</f>
        <v/>
      </c>
      <c r="AE34" s="24" t="str">
        <f>IF($B34="","",R34*(1000/(24*Data!L$18))*Data!$I$117)</f>
        <v/>
      </c>
      <c r="AF34" s="24" t="str">
        <f>IF($B34="","",S34*(1000/(24*Data!M$18))*Data!$I$117)</f>
        <v/>
      </c>
      <c r="AG34" s="24" t="str">
        <f>IF($B34="","",T34*(1000/(24*Data!N$18))*Data!$I$117)</f>
        <v/>
      </c>
      <c r="AH34" s="24" t="str">
        <f>IF($B34="","",U34*(1000/(24*Data!O$18))*Data!$I$117)</f>
        <v/>
      </c>
    </row>
    <row r="35" spans="2:34" s="3" customFormat="1" ht="19.899999999999999" customHeight="1">
      <c r="B35" s="16" t="str">
        <f>IF('3 INPUT SAP DATA'!H39="","",'3 INPUT SAP DATA'!H39)</f>
        <v/>
      </c>
      <c r="C35" s="174" t="str">
        <f>IF($B35="","",Data!$F$131*Data!$G$131)</f>
        <v/>
      </c>
      <c r="D35" s="174" t="str">
        <f>IF($B35="","",Data!$F$132*Data!$G$132*Occupancy!$G32)</f>
        <v/>
      </c>
      <c r="E35" s="174" t="str">
        <f>IF($B35="","",Data!$F$133*Data!$G$133*Occupancy!$G32)</f>
        <v/>
      </c>
      <c r="F35" s="174" t="str">
        <f>IF($B35="","",Data!$F$134*Data!$G$134*Occupancy!$G32)</f>
        <v/>
      </c>
      <c r="G35" s="174" t="str">
        <f>IF($B35="","",Data!$F$135*Data!$G$135)</f>
        <v/>
      </c>
      <c r="H35" s="174" t="str">
        <f>IF($B35="","",Data!$F$136*Data!$G$136*Occupancy!$G32)</f>
        <v/>
      </c>
      <c r="I35" s="24" t="str">
        <f t="shared" si="0"/>
        <v/>
      </c>
      <c r="J35" s="24" t="str">
        <f>IF($B35="","",($I35*(1+0.157*COS(2*PI()*(Data!D$17-1.78)/12))*Data!D$18/365))</f>
        <v/>
      </c>
      <c r="K35" s="24" t="str">
        <f>IF($B35="","",($I35*(1+0.157*COS(2*PI()*(Data!E$17-1.78)/12))*Data!E$18/365))</f>
        <v/>
      </c>
      <c r="L35" s="24" t="str">
        <f>IF($B35="","",($I35*(1+0.157*COS(2*PI()*(Data!F$17-1.78)/12))*Data!F$18/365))</f>
        <v/>
      </c>
      <c r="M35" s="24" t="str">
        <f>IF($B35="","",($I35*(1+0.157*COS(2*PI()*(Data!G$17-1.78)/12))*Data!G$18/365))</f>
        <v/>
      </c>
      <c r="N35" s="24" t="str">
        <f>IF($B35="","",($I35*(1+0.157*COS(2*PI()*(Data!H$17-1.78)/12))*Data!H$18/365))</f>
        <v/>
      </c>
      <c r="O35" s="24" t="str">
        <f>IF($B35="","",($I35*(1+0.157*COS(2*PI()*(Data!I$17-1.78)/12))*Data!I$18/365))</f>
        <v/>
      </c>
      <c r="P35" s="24" t="str">
        <f>IF($B35="","",($I35*(1+0.157*COS(2*PI()*(Data!J$17-1.78)/12))*Data!J$18/365))</f>
        <v/>
      </c>
      <c r="Q35" s="24" t="str">
        <f>IF($B35="","",($I35*(1+0.157*COS(2*PI()*(Data!K$17-1.78)/12))*Data!K$18/365))</f>
        <v/>
      </c>
      <c r="R35" s="24" t="str">
        <f>IF($B35="","",($I35*(1+0.157*COS(2*PI()*(Data!L$17-1.78)/12))*Data!L$18/365))</f>
        <v/>
      </c>
      <c r="S35" s="24" t="str">
        <f>IF($B35="","",($I35*(1+0.157*COS(2*PI()*(Data!M$17-1.78)/12))*Data!M$18/365))</f>
        <v/>
      </c>
      <c r="T35" s="24" t="str">
        <f>IF($B35="","",($I35*(1+0.157*COS(2*PI()*(Data!N$17-1.78)/12))*Data!N$18/365))</f>
        <v/>
      </c>
      <c r="U35" s="24" t="str">
        <f>IF($B35="","",($I35*(1+0.157*COS(2*PI()*(Data!O$17-1.78)/12))*Data!O$18/365))</f>
        <v/>
      </c>
      <c r="V35" s="24" t="str">
        <f t="shared" si="1"/>
        <v/>
      </c>
      <c r="W35" s="24" t="str">
        <f>IF($B35="","",J35*(1000/(24*Data!D$18))*Data!$I$117)</f>
        <v/>
      </c>
      <c r="X35" s="24" t="str">
        <f>IF($B35="","",K35*(1000/(24*Data!E$18))*Data!$I$117)</f>
        <v/>
      </c>
      <c r="Y35" s="24" t="str">
        <f>IF($B35="","",L35*(1000/(24*Data!F$18))*Data!$I$117)</f>
        <v/>
      </c>
      <c r="Z35" s="24" t="str">
        <f>IF($B35="","",M35*(1000/(24*Data!G$18))*Data!$I$117)</f>
        <v/>
      </c>
      <c r="AA35" s="24" t="str">
        <f>IF($B35="","",N35*(1000/(24*Data!H$18))*Data!$I$117)</f>
        <v/>
      </c>
      <c r="AB35" s="24" t="str">
        <f>IF($B35="","",O35*(1000/(24*Data!I$18))*Data!$I$117)</f>
        <v/>
      </c>
      <c r="AC35" s="24" t="str">
        <f>IF($B35="","",P35*(1000/(24*Data!J$18))*Data!$I$117)</f>
        <v/>
      </c>
      <c r="AD35" s="24" t="str">
        <f>IF($B35="","",Q35*(1000/(24*Data!K$18))*Data!$I$117)</f>
        <v/>
      </c>
      <c r="AE35" s="24" t="str">
        <f>IF($B35="","",R35*(1000/(24*Data!L$18))*Data!$I$117)</f>
        <v/>
      </c>
      <c r="AF35" s="24" t="str">
        <f>IF($B35="","",S35*(1000/(24*Data!M$18))*Data!$I$117)</f>
        <v/>
      </c>
      <c r="AG35" s="24" t="str">
        <f>IF($B35="","",T35*(1000/(24*Data!N$18))*Data!$I$117)</f>
        <v/>
      </c>
      <c r="AH35" s="24" t="str">
        <f>IF($B35="","",U35*(1000/(24*Data!O$18))*Data!$I$117)</f>
        <v/>
      </c>
    </row>
    <row r="36" spans="2:34" s="3" customFormat="1" ht="19.899999999999999" customHeight="1">
      <c r="B36" s="16" t="str">
        <f>IF('3 INPUT SAP DATA'!H40="","",'3 INPUT SAP DATA'!H40)</f>
        <v/>
      </c>
      <c r="C36" s="174" t="str">
        <f>IF($B36="","",Data!$F$131*Data!$G$131)</f>
        <v/>
      </c>
      <c r="D36" s="174" t="str">
        <f>IF($B36="","",Data!$F$132*Data!$G$132*Occupancy!$G33)</f>
        <v/>
      </c>
      <c r="E36" s="174" t="str">
        <f>IF($B36="","",Data!$F$133*Data!$G$133*Occupancy!$G33)</f>
        <v/>
      </c>
      <c r="F36" s="174" t="str">
        <f>IF($B36="","",Data!$F$134*Data!$G$134*Occupancy!$G33)</f>
        <v/>
      </c>
      <c r="G36" s="174" t="str">
        <f>IF($B36="","",Data!$F$135*Data!$G$135)</f>
        <v/>
      </c>
      <c r="H36" s="174" t="str">
        <f>IF($B36="","",Data!$F$136*Data!$G$136*Occupancy!$G33)</f>
        <v/>
      </c>
      <c r="I36" s="24" t="str">
        <f t="shared" si="0"/>
        <v/>
      </c>
      <c r="J36" s="24" t="str">
        <f>IF($B36="","",($I36*(1+0.157*COS(2*PI()*(Data!D$17-1.78)/12))*Data!D$18/365))</f>
        <v/>
      </c>
      <c r="K36" s="24" t="str">
        <f>IF($B36="","",($I36*(1+0.157*COS(2*PI()*(Data!E$17-1.78)/12))*Data!E$18/365))</f>
        <v/>
      </c>
      <c r="L36" s="24" t="str">
        <f>IF($B36="","",($I36*(1+0.157*COS(2*PI()*(Data!F$17-1.78)/12))*Data!F$18/365))</f>
        <v/>
      </c>
      <c r="M36" s="24" t="str">
        <f>IF($B36="","",($I36*(1+0.157*COS(2*PI()*(Data!G$17-1.78)/12))*Data!G$18/365))</f>
        <v/>
      </c>
      <c r="N36" s="24" t="str">
        <f>IF($B36="","",($I36*(1+0.157*COS(2*PI()*(Data!H$17-1.78)/12))*Data!H$18/365))</f>
        <v/>
      </c>
      <c r="O36" s="24" t="str">
        <f>IF($B36="","",($I36*(1+0.157*COS(2*PI()*(Data!I$17-1.78)/12))*Data!I$18/365))</f>
        <v/>
      </c>
      <c r="P36" s="24" t="str">
        <f>IF($B36="","",($I36*(1+0.157*COS(2*PI()*(Data!J$17-1.78)/12))*Data!J$18/365))</f>
        <v/>
      </c>
      <c r="Q36" s="24" t="str">
        <f>IF($B36="","",($I36*(1+0.157*COS(2*PI()*(Data!K$17-1.78)/12))*Data!K$18/365))</f>
        <v/>
      </c>
      <c r="R36" s="24" t="str">
        <f>IF($B36="","",($I36*(1+0.157*COS(2*PI()*(Data!L$17-1.78)/12))*Data!L$18/365))</f>
        <v/>
      </c>
      <c r="S36" s="24" t="str">
        <f>IF($B36="","",($I36*(1+0.157*COS(2*PI()*(Data!M$17-1.78)/12))*Data!M$18/365))</f>
        <v/>
      </c>
      <c r="T36" s="24" t="str">
        <f>IF($B36="","",($I36*(1+0.157*COS(2*PI()*(Data!N$17-1.78)/12))*Data!N$18/365))</f>
        <v/>
      </c>
      <c r="U36" s="24" t="str">
        <f>IF($B36="","",($I36*(1+0.157*COS(2*PI()*(Data!O$17-1.78)/12))*Data!O$18/365))</f>
        <v/>
      </c>
      <c r="V36" s="24" t="str">
        <f t="shared" si="1"/>
        <v/>
      </c>
      <c r="W36" s="24" t="str">
        <f>IF($B36="","",J36*(1000/(24*Data!D$18))*Data!$I$117)</f>
        <v/>
      </c>
      <c r="X36" s="24" t="str">
        <f>IF($B36="","",K36*(1000/(24*Data!E$18))*Data!$I$117)</f>
        <v/>
      </c>
      <c r="Y36" s="24" t="str">
        <f>IF($B36="","",L36*(1000/(24*Data!F$18))*Data!$I$117)</f>
        <v/>
      </c>
      <c r="Z36" s="24" t="str">
        <f>IF($B36="","",M36*(1000/(24*Data!G$18))*Data!$I$117)</f>
        <v/>
      </c>
      <c r="AA36" s="24" t="str">
        <f>IF($B36="","",N36*(1000/(24*Data!H$18))*Data!$I$117)</f>
        <v/>
      </c>
      <c r="AB36" s="24" t="str">
        <f>IF($B36="","",O36*(1000/(24*Data!I$18))*Data!$I$117)</f>
        <v/>
      </c>
      <c r="AC36" s="24" t="str">
        <f>IF($B36="","",P36*(1000/(24*Data!J$18))*Data!$I$117)</f>
        <v/>
      </c>
      <c r="AD36" s="24" t="str">
        <f>IF($B36="","",Q36*(1000/(24*Data!K$18))*Data!$I$117)</f>
        <v/>
      </c>
      <c r="AE36" s="24" t="str">
        <f>IF($B36="","",R36*(1000/(24*Data!L$18))*Data!$I$117)</f>
        <v/>
      </c>
      <c r="AF36" s="24" t="str">
        <f>IF($B36="","",S36*(1000/(24*Data!M$18))*Data!$I$117)</f>
        <v/>
      </c>
      <c r="AG36" s="24" t="str">
        <f>IF($B36="","",T36*(1000/(24*Data!N$18))*Data!$I$117)</f>
        <v/>
      </c>
      <c r="AH36" s="24" t="str">
        <f>IF($B36="","",U36*(1000/(24*Data!O$18))*Data!$I$117)</f>
        <v/>
      </c>
    </row>
    <row r="37" spans="2:34" s="3" customFormat="1" ht="19.899999999999999" customHeight="1">
      <c r="B37" s="16" t="str">
        <f>IF('3 INPUT SAP DATA'!H41="","",'3 INPUT SAP DATA'!H41)</f>
        <v/>
      </c>
      <c r="C37" s="174" t="str">
        <f>IF($B37="","",Data!$F$131*Data!$G$131)</f>
        <v/>
      </c>
      <c r="D37" s="174" t="str">
        <f>IF($B37="","",Data!$F$132*Data!$G$132*Occupancy!$G34)</f>
        <v/>
      </c>
      <c r="E37" s="174" t="str">
        <f>IF($B37="","",Data!$F$133*Data!$G$133*Occupancy!$G34)</f>
        <v/>
      </c>
      <c r="F37" s="174" t="str">
        <f>IF($B37="","",Data!$F$134*Data!$G$134*Occupancy!$G34)</f>
        <v/>
      </c>
      <c r="G37" s="174" t="str">
        <f>IF($B37="","",Data!$F$135*Data!$G$135)</f>
        <v/>
      </c>
      <c r="H37" s="174" t="str">
        <f>IF($B37="","",Data!$F$136*Data!$G$136*Occupancy!$G34)</f>
        <v/>
      </c>
      <c r="I37" s="24" t="str">
        <f t="shared" si="0"/>
        <v/>
      </c>
      <c r="J37" s="24" t="str">
        <f>IF($B37="","",($I37*(1+0.157*COS(2*PI()*(Data!D$17-1.78)/12))*Data!D$18/365))</f>
        <v/>
      </c>
      <c r="K37" s="24" t="str">
        <f>IF($B37="","",($I37*(1+0.157*COS(2*PI()*(Data!E$17-1.78)/12))*Data!E$18/365))</f>
        <v/>
      </c>
      <c r="L37" s="24" t="str">
        <f>IF($B37="","",($I37*(1+0.157*COS(2*PI()*(Data!F$17-1.78)/12))*Data!F$18/365))</f>
        <v/>
      </c>
      <c r="M37" s="24" t="str">
        <f>IF($B37="","",($I37*(1+0.157*COS(2*PI()*(Data!G$17-1.78)/12))*Data!G$18/365))</f>
        <v/>
      </c>
      <c r="N37" s="24" t="str">
        <f>IF($B37="","",($I37*(1+0.157*COS(2*PI()*(Data!H$17-1.78)/12))*Data!H$18/365))</f>
        <v/>
      </c>
      <c r="O37" s="24" t="str">
        <f>IF($B37="","",($I37*(1+0.157*COS(2*PI()*(Data!I$17-1.78)/12))*Data!I$18/365))</f>
        <v/>
      </c>
      <c r="P37" s="24" t="str">
        <f>IF($B37="","",($I37*(1+0.157*COS(2*PI()*(Data!J$17-1.78)/12))*Data!J$18/365))</f>
        <v/>
      </c>
      <c r="Q37" s="24" t="str">
        <f>IF($B37="","",($I37*(1+0.157*COS(2*PI()*(Data!K$17-1.78)/12))*Data!K$18/365))</f>
        <v/>
      </c>
      <c r="R37" s="24" t="str">
        <f>IF($B37="","",($I37*(1+0.157*COS(2*PI()*(Data!L$17-1.78)/12))*Data!L$18/365))</f>
        <v/>
      </c>
      <c r="S37" s="24" t="str">
        <f>IF($B37="","",($I37*(1+0.157*COS(2*PI()*(Data!M$17-1.78)/12))*Data!M$18/365))</f>
        <v/>
      </c>
      <c r="T37" s="24" t="str">
        <f>IF($B37="","",($I37*(1+0.157*COS(2*PI()*(Data!N$17-1.78)/12))*Data!N$18/365))</f>
        <v/>
      </c>
      <c r="U37" s="24" t="str">
        <f>IF($B37="","",($I37*(1+0.157*COS(2*PI()*(Data!O$17-1.78)/12))*Data!O$18/365))</f>
        <v/>
      </c>
      <c r="V37" s="24" t="str">
        <f t="shared" si="1"/>
        <v/>
      </c>
      <c r="W37" s="24" t="str">
        <f>IF($B37="","",J37*(1000/(24*Data!D$18))*Data!$I$117)</f>
        <v/>
      </c>
      <c r="X37" s="24" t="str">
        <f>IF($B37="","",K37*(1000/(24*Data!E$18))*Data!$I$117)</f>
        <v/>
      </c>
      <c r="Y37" s="24" t="str">
        <f>IF($B37="","",L37*(1000/(24*Data!F$18))*Data!$I$117)</f>
        <v/>
      </c>
      <c r="Z37" s="24" t="str">
        <f>IF($B37="","",M37*(1000/(24*Data!G$18))*Data!$I$117)</f>
        <v/>
      </c>
      <c r="AA37" s="24" t="str">
        <f>IF($B37="","",N37*(1000/(24*Data!H$18))*Data!$I$117)</f>
        <v/>
      </c>
      <c r="AB37" s="24" t="str">
        <f>IF($B37="","",O37*(1000/(24*Data!I$18))*Data!$I$117)</f>
        <v/>
      </c>
      <c r="AC37" s="24" t="str">
        <f>IF($B37="","",P37*(1000/(24*Data!J$18))*Data!$I$117)</f>
        <v/>
      </c>
      <c r="AD37" s="24" t="str">
        <f>IF($B37="","",Q37*(1000/(24*Data!K$18))*Data!$I$117)</f>
        <v/>
      </c>
      <c r="AE37" s="24" t="str">
        <f>IF($B37="","",R37*(1000/(24*Data!L$18))*Data!$I$117)</f>
        <v/>
      </c>
      <c r="AF37" s="24" t="str">
        <f>IF($B37="","",S37*(1000/(24*Data!M$18))*Data!$I$117)</f>
        <v/>
      </c>
      <c r="AG37" s="24" t="str">
        <f>IF($B37="","",T37*(1000/(24*Data!N$18))*Data!$I$117)</f>
        <v/>
      </c>
      <c r="AH37" s="24" t="str">
        <f>IF($B37="","",U37*(1000/(24*Data!O$18))*Data!$I$117)</f>
        <v/>
      </c>
    </row>
    <row r="38" spans="2:34" s="3" customFormat="1" ht="19.899999999999999" customHeight="1">
      <c r="B38" s="16" t="str">
        <f>IF('3 INPUT SAP DATA'!H42="","",'3 INPUT SAP DATA'!H42)</f>
        <v/>
      </c>
      <c r="C38" s="174" t="str">
        <f>IF($B38="","",Data!$F$131*Data!$G$131)</f>
        <v/>
      </c>
      <c r="D38" s="174" t="str">
        <f>IF($B38="","",Data!$F$132*Data!$G$132*Occupancy!$G35)</f>
        <v/>
      </c>
      <c r="E38" s="174" t="str">
        <f>IF($B38="","",Data!$F$133*Data!$G$133*Occupancy!$G35)</f>
        <v/>
      </c>
      <c r="F38" s="174" t="str">
        <f>IF($B38="","",Data!$F$134*Data!$G$134*Occupancy!$G35)</f>
        <v/>
      </c>
      <c r="G38" s="174" t="str">
        <f>IF($B38="","",Data!$F$135*Data!$G$135)</f>
        <v/>
      </c>
      <c r="H38" s="174" t="str">
        <f>IF($B38="","",Data!$F$136*Data!$G$136*Occupancy!$G35)</f>
        <v/>
      </c>
      <c r="I38" s="24" t="str">
        <f t="shared" si="0"/>
        <v/>
      </c>
      <c r="J38" s="24" t="str">
        <f>IF($B38="","",($I38*(1+0.157*COS(2*PI()*(Data!D$17-1.78)/12))*Data!D$18/365))</f>
        <v/>
      </c>
      <c r="K38" s="24" t="str">
        <f>IF($B38="","",($I38*(1+0.157*COS(2*PI()*(Data!E$17-1.78)/12))*Data!E$18/365))</f>
        <v/>
      </c>
      <c r="L38" s="24" t="str">
        <f>IF($B38="","",($I38*(1+0.157*COS(2*PI()*(Data!F$17-1.78)/12))*Data!F$18/365))</f>
        <v/>
      </c>
      <c r="M38" s="24" t="str">
        <f>IF($B38="","",($I38*(1+0.157*COS(2*PI()*(Data!G$17-1.78)/12))*Data!G$18/365))</f>
        <v/>
      </c>
      <c r="N38" s="24" t="str">
        <f>IF($B38="","",($I38*(1+0.157*COS(2*PI()*(Data!H$17-1.78)/12))*Data!H$18/365))</f>
        <v/>
      </c>
      <c r="O38" s="24" t="str">
        <f>IF($B38="","",($I38*(1+0.157*COS(2*PI()*(Data!I$17-1.78)/12))*Data!I$18/365))</f>
        <v/>
      </c>
      <c r="P38" s="24" t="str">
        <f>IF($B38="","",($I38*(1+0.157*COS(2*PI()*(Data!J$17-1.78)/12))*Data!J$18/365))</f>
        <v/>
      </c>
      <c r="Q38" s="24" t="str">
        <f>IF($B38="","",($I38*(1+0.157*COS(2*PI()*(Data!K$17-1.78)/12))*Data!K$18/365))</f>
        <v/>
      </c>
      <c r="R38" s="24" t="str">
        <f>IF($B38="","",($I38*(1+0.157*COS(2*PI()*(Data!L$17-1.78)/12))*Data!L$18/365))</f>
        <v/>
      </c>
      <c r="S38" s="24" t="str">
        <f>IF($B38="","",($I38*(1+0.157*COS(2*PI()*(Data!M$17-1.78)/12))*Data!M$18/365))</f>
        <v/>
      </c>
      <c r="T38" s="24" t="str">
        <f>IF($B38="","",($I38*(1+0.157*COS(2*PI()*(Data!N$17-1.78)/12))*Data!N$18/365))</f>
        <v/>
      </c>
      <c r="U38" s="24" t="str">
        <f>IF($B38="","",($I38*(1+0.157*COS(2*PI()*(Data!O$17-1.78)/12))*Data!O$18/365))</f>
        <v/>
      </c>
      <c r="V38" s="24" t="str">
        <f t="shared" si="1"/>
        <v/>
      </c>
      <c r="W38" s="24" t="str">
        <f>IF($B38="","",J38*(1000/(24*Data!D$18))*Data!$I$117)</f>
        <v/>
      </c>
      <c r="X38" s="24" t="str">
        <f>IF($B38="","",K38*(1000/(24*Data!E$18))*Data!$I$117)</f>
        <v/>
      </c>
      <c r="Y38" s="24" t="str">
        <f>IF($B38="","",L38*(1000/(24*Data!F$18))*Data!$I$117)</f>
        <v/>
      </c>
      <c r="Z38" s="24" t="str">
        <f>IF($B38="","",M38*(1000/(24*Data!G$18))*Data!$I$117)</f>
        <v/>
      </c>
      <c r="AA38" s="24" t="str">
        <f>IF($B38="","",N38*(1000/(24*Data!H$18))*Data!$I$117)</f>
        <v/>
      </c>
      <c r="AB38" s="24" t="str">
        <f>IF($B38="","",O38*(1000/(24*Data!I$18))*Data!$I$117)</f>
        <v/>
      </c>
      <c r="AC38" s="24" t="str">
        <f>IF($B38="","",P38*(1000/(24*Data!J$18))*Data!$I$117)</f>
        <v/>
      </c>
      <c r="AD38" s="24" t="str">
        <f>IF($B38="","",Q38*(1000/(24*Data!K$18))*Data!$I$117)</f>
        <v/>
      </c>
      <c r="AE38" s="24" t="str">
        <f>IF($B38="","",R38*(1000/(24*Data!L$18))*Data!$I$117)</f>
        <v/>
      </c>
      <c r="AF38" s="24" t="str">
        <f>IF($B38="","",S38*(1000/(24*Data!M$18))*Data!$I$117)</f>
        <v/>
      </c>
      <c r="AG38" s="24" t="str">
        <f>IF($B38="","",T38*(1000/(24*Data!N$18))*Data!$I$117)</f>
        <v/>
      </c>
      <c r="AH38" s="24" t="str">
        <f>IF($B38="","",U38*(1000/(24*Data!O$18))*Data!$I$117)</f>
        <v/>
      </c>
    </row>
    <row r="39" spans="2:34" s="3" customFormat="1" ht="19.899999999999999" customHeight="1">
      <c r="B39" s="16" t="str">
        <f>IF('3 INPUT SAP DATA'!H43="","",'3 INPUT SAP DATA'!H43)</f>
        <v/>
      </c>
      <c r="C39" s="174" t="str">
        <f>IF($B39="","",Data!$F$131*Data!$G$131)</f>
        <v/>
      </c>
      <c r="D39" s="174" t="str">
        <f>IF($B39="","",Data!$F$132*Data!$G$132*Occupancy!$G36)</f>
        <v/>
      </c>
      <c r="E39" s="174" t="str">
        <f>IF($B39="","",Data!$F$133*Data!$G$133*Occupancy!$G36)</f>
        <v/>
      </c>
      <c r="F39" s="174" t="str">
        <f>IF($B39="","",Data!$F$134*Data!$G$134*Occupancy!$G36)</f>
        <v/>
      </c>
      <c r="G39" s="174" t="str">
        <f>IF($B39="","",Data!$F$135*Data!$G$135)</f>
        <v/>
      </c>
      <c r="H39" s="174" t="str">
        <f>IF($B39="","",Data!$F$136*Data!$G$136*Occupancy!$G36)</f>
        <v/>
      </c>
      <c r="I39" s="24" t="str">
        <f t="shared" si="0"/>
        <v/>
      </c>
      <c r="J39" s="24" t="str">
        <f>IF($B39="","",($I39*(1+0.157*COS(2*PI()*(Data!D$17-1.78)/12))*Data!D$18/365))</f>
        <v/>
      </c>
      <c r="K39" s="24" t="str">
        <f>IF($B39="","",($I39*(1+0.157*COS(2*PI()*(Data!E$17-1.78)/12))*Data!E$18/365))</f>
        <v/>
      </c>
      <c r="L39" s="24" t="str">
        <f>IF($B39="","",($I39*(1+0.157*COS(2*PI()*(Data!F$17-1.78)/12))*Data!F$18/365))</f>
        <v/>
      </c>
      <c r="M39" s="24" t="str">
        <f>IF($B39="","",($I39*(1+0.157*COS(2*PI()*(Data!G$17-1.78)/12))*Data!G$18/365))</f>
        <v/>
      </c>
      <c r="N39" s="24" t="str">
        <f>IF($B39="","",($I39*(1+0.157*COS(2*PI()*(Data!H$17-1.78)/12))*Data!H$18/365))</f>
        <v/>
      </c>
      <c r="O39" s="24" t="str">
        <f>IF($B39="","",($I39*(1+0.157*COS(2*PI()*(Data!I$17-1.78)/12))*Data!I$18/365))</f>
        <v/>
      </c>
      <c r="P39" s="24" t="str">
        <f>IF($B39="","",($I39*(1+0.157*COS(2*PI()*(Data!J$17-1.78)/12))*Data!J$18/365))</f>
        <v/>
      </c>
      <c r="Q39" s="24" t="str">
        <f>IF($B39="","",($I39*(1+0.157*COS(2*PI()*(Data!K$17-1.78)/12))*Data!K$18/365))</f>
        <v/>
      </c>
      <c r="R39" s="24" t="str">
        <f>IF($B39="","",($I39*(1+0.157*COS(2*PI()*(Data!L$17-1.78)/12))*Data!L$18/365))</f>
        <v/>
      </c>
      <c r="S39" s="24" t="str">
        <f>IF($B39="","",($I39*(1+0.157*COS(2*PI()*(Data!M$17-1.78)/12))*Data!M$18/365))</f>
        <v/>
      </c>
      <c r="T39" s="24" t="str">
        <f>IF($B39="","",($I39*(1+0.157*COS(2*PI()*(Data!N$17-1.78)/12))*Data!N$18/365))</f>
        <v/>
      </c>
      <c r="U39" s="24" t="str">
        <f>IF($B39="","",($I39*(1+0.157*COS(2*PI()*(Data!O$17-1.78)/12))*Data!O$18/365))</f>
        <v/>
      </c>
      <c r="V39" s="24" t="str">
        <f t="shared" si="1"/>
        <v/>
      </c>
      <c r="W39" s="24" t="str">
        <f>IF($B39="","",J39*(1000/(24*Data!D$18))*Data!$I$117)</f>
        <v/>
      </c>
      <c r="X39" s="24" t="str">
        <f>IF($B39="","",K39*(1000/(24*Data!E$18))*Data!$I$117)</f>
        <v/>
      </c>
      <c r="Y39" s="24" t="str">
        <f>IF($B39="","",L39*(1000/(24*Data!F$18))*Data!$I$117)</f>
        <v/>
      </c>
      <c r="Z39" s="24" t="str">
        <f>IF($B39="","",M39*(1000/(24*Data!G$18))*Data!$I$117)</f>
        <v/>
      </c>
      <c r="AA39" s="24" t="str">
        <f>IF($B39="","",N39*(1000/(24*Data!H$18))*Data!$I$117)</f>
        <v/>
      </c>
      <c r="AB39" s="24" t="str">
        <f>IF($B39="","",O39*(1000/(24*Data!I$18))*Data!$I$117)</f>
        <v/>
      </c>
      <c r="AC39" s="24" t="str">
        <f>IF($B39="","",P39*(1000/(24*Data!J$18))*Data!$I$117)</f>
        <v/>
      </c>
      <c r="AD39" s="24" t="str">
        <f>IF($B39="","",Q39*(1000/(24*Data!K$18))*Data!$I$117)</f>
        <v/>
      </c>
      <c r="AE39" s="24" t="str">
        <f>IF($B39="","",R39*(1000/(24*Data!L$18))*Data!$I$117)</f>
        <v/>
      </c>
      <c r="AF39" s="24" t="str">
        <f>IF($B39="","",S39*(1000/(24*Data!M$18))*Data!$I$117)</f>
        <v/>
      </c>
      <c r="AG39" s="24" t="str">
        <f>IF($B39="","",T39*(1000/(24*Data!N$18))*Data!$I$117)</f>
        <v/>
      </c>
      <c r="AH39" s="24" t="str">
        <f>IF($B39="","",U39*(1000/(24*Data!O$18))*Data!$I$117)</f>
        <v/>
      </c>
    </row>
    <row r="40" spans="2:34" s="3" customFormat="1" ht="19.899999999999999" customHeight="1">
      <c r="B40" s="16" t="str">
        <f>IF('3 INPUT SAP DATA'!H44="","",'3 INPUT SAP DATA'!H44)</f>
        <v/>
      </c>
      <c r="C40" s="174" t="str">
        <f>IF($B40="","",Data!$F$131*Data!$G$131)</f>
        <v/>
      </c>
      <c r="D40" s="174" t="str">
        <f>IF($B40="","",Data!$F$132*Data!$G$132*Occupancy!$G37)</f>
        <v/>
      </c>
      <c r="E40" s="174" t="str">
        <f>IF($B40="","",Data!$F$133*Data!$G$133*Occupancy!$G37)</f>
        <v/>
      </c>
      <c r="F40" s="174" t="str">
        <f>IF($B40="","",Data!$F$134*Data!$G$134*Occupancy!$G37)</f>
        <v/>
      </c>
      <c r="G40" s="174" t="str">
        <f>IF($B40="","",Data!$F$135*Data!$G$135)</f>
        <v/>
      </c>
      <c r="H40" s="174" t="str">
        <f>IF($B40="","",Data!$F$136*Data!$G$136*Occupancy!$G37)</f>
        <v/>
      </c>
      <c r="I40" s="24" t="str">
        <f t="shared" si="0"/>
        <v/>
      </c>
      <c r="J40" s="24" t="str">
        <f>IF($B40="","",($I40*(1+0.157*COS(2*PI()*(Data!D$17-1.78)/12))*Data!D$18/365))</f>
        <v/>
      </c>
      <c r="K40" s="24" t="str">
        <f>IF($B40="","",($I40*(1+0.157*COS(2*PI()*(Data!E$17-1.78)/12))*Data!E$18/365))</f>
        <v/>
      </c>
      <c r="L40" s="24" t="str">
        <f>IF($B40="","",($I40*(1+0.157*COS(2*PI()*(Data!F$17-1.78)/12))*Data!F$18/365))</f>
        <v/>
      </c>
      <c r="M40" s="24" t="str">
        <f>IF($B40="","",($I40*(1+0.157*COS(2*PI()*(Data!G$17-1.78)/12))*Data!G$18/365))</f>
        <v/>
      </c>
      <c r="N40" s="24" t="str">
        <f>IF($B40="","",($I40*(1+0.157*COS(2*PI()*(Data!H$17-1.78)/12))*Data!H$18/365))</f>
        <v/>
      </c>
      <c r="O40" s="24" t="str">
        <f>IF($B40="","",($I40*(1+0.157*COS(2*PI()*(Data!I$17-1.78)/12))*Data!I$18/365))</f>
        <v/>
      </c>
      <c r="P40" s="24" t="str">
        <f>IF($B40="","",($I40*(1+0.157*COS(2*PI()*(Data!J$17-1.78)/12))*Data!J$18/365))</f>
        <v/>
      </c>
      <c r="Q40" s="24" t="str">
        <f>IF($B40="","",($I40*(1+0.157*COS(2*PI()*(Data!K$17-1.78)/12))*Data!K$18/365))</f>
        <v/>
      </c>
      <c r="R40" s="24" t="str">
        <f>IF($B40="","",($I40*(1+0.157*COS(2*PI()*(Data!L$17-1.78)/12))*Data!L$18/365))</f>
        <v/>
      </c>
      <c r="S40" s="24" t="str">
        <f>IF($B40="","",($I40*(1+0.157*COS(2*PI()*(Data!M$17-1.78)/12))*Data!M$18/365))</f>
        <v/>
      </c>
      <c r="T40" s="24" t="str">
        <f>IF($B40="","",($I40*(1+0.157*COS(2*PI()*(Data!N$17-1.78)/12))*Data!N$18/365))</f>
        <v/>
      </c>
      <c r="U40" s="24" t="str">
        <f>IF($B40="","",($I40*(1+0.157*COS(2*PI()*(Data!O$17-1.78)/12))*Data!O$18/365))</f>
        <v/>
      </c>
      <c r="V40" s="24" t="str">
        <f t="shared" si="1"/>
        <v/>
      </c>
      <c r="W40" s="24" t="str">
        <f>IF($B40="","",J40*(1000/(24*Data!D$18))*Data!$I$117)</f>
        <v/>
      </c>
      <c r="X40" s="24" t="str">
        <f>IF($B40="","",K40*(1000/(24*Data!E$18))*Data!$I$117)</f>
        <v/>
      </c>
      <c r="Y40" s="24" t="str">
        <f>IF($B40="","",L40*(1000/(24*Data!F$18))*Data!$I$117)</f>
        <v/>
      </c>
      <c r="Z40" s="24" t="str">
        <f>IF($B40="","",M40*(1000/(24*Data!G$18))*Data!$I$117)</f>
        <v/>
      </c>
      <c r="AA40" s="24" t="str">
        <f>IF($B40="","",N40*(1000/(24*Data!H$18))*Data!$I$117)</f>
        <v/>
      </c>
      <c r="AB40" s="24" t="str">
        <f>IF($B40="","",O40*(1000/(24*Data!I$18))*Data!$I$117)</f>
        <v/>
      </c>
      <c r="AC40" s="24" t="str">
        <f>IF($B40="","",P40*(1000/(24*Data!J$18))*Data!$I$117)</f>
        <v/>
      </c>
      <c r="AD40" s="24" t="str">
        <f>IF($B40="","",Q40*(1000/(24*Data!K$18))*Data!$I$117)</f>
        <v/>
      </c>
      <c r="AE40" s="24" t="str">
        <f>IF($B40="","",R40*(1000/(24*Data!L$18))*Data!$I$117)</f>
        <v/>
      </c>
      <c r="AF40" s="24" t="str">
        <f>IF($B40="","",S40*(1000/(24*Data!M$18))*Data!$I$117)</f>
        <v/>
      </c>
      <c r="AG40" s="24" t="str">
        <f>IF($B40="","",T40*(1000/(24*Data!N$18))*Data!$I$117)</f>
        <v/>
      </c>
      <c r="AH40" s="24" t="str">
        <f>IF($B40="","",U40*(1000/(24*Data!O$18))*Data!$I$117)</f>
        <v/>
      </c>
    </row>
    <row r="41" spans="2:34" s="3" customFormat="1" ht="19.899999999999999" customHeight="1">
      <c r="B41" s="16" t="str">
        <f>IF('3 INPUT SAP DATA'!H45="","",'3 INPUT SAP DATA'!H45)</f>
        <v/>
      </c>
      <c r="C41" s="174" t="str">
        <f>IF($B41="","",Data!$F$131*Data!$G$131)</f>
        <v/>
      </c>
      <c r="D41" s="174" t="str">
        <f>IF($B41="","",Data!$F$132*Data!$G$132*Occupancy!$G38)</f>
        <v/>
      </c>
      <c r="E41" s="174" t="str">
        <f>IF($B41="","",Data!$F$133*Data!$G$133*Occupancy!$G38)</f>
        <v/>
      </c>
      <c r="F41" s="174" t="str">
        <f>IF($B41="","",Data!$F$134*Data!$G$134*Occupancy!$G38)</f>
        <v/>
      </c>
      <c r="G41" s="174" t="str">
        <f>IF($B41="","",Data!$F$135*Data!$G$135)</f>
        <v/>
      </c>
      <c r="H41" s="174" t="str">
        <f>IF($B41="","",Data!$F$136*Data!$G$136*Occupancy!$G38)</f>
        <v/>
      </c>
      <c r="I41" s="24" t="str">
        <f t="shared" si="0"/>
        <v/>
      </c>
      <c r="J41" s="24" t="str">
        <f>IF($B41="","",($I41*(1+0.157*COS(2*PI()*(Data!D$17-1.78)/12))*Data!D$18/365))</f>
        <v/>
      </c>
      <c r="K41" s="24" t="str">
        <f>IF($B41="","",($I41*(1+0.157*COS(2*PI()*(Data!E$17-1.78)/12))*Data!E$18/365))</f>
        <v/>
      </c>
      <c r="L41" s="24" t="str">
        <f>IF($B41="","",($I41*(1+0.157*COS(2*PI()*(Data!F$17-1.78)/12))*Data!F$18/365))</f>
        <v/>
      </c>
      <c r="M41" s="24" t="str">
        <f>IF($B41="","",($I41*(1+0.157*COS(2*PI()*(Data!G$17-1.78)/12))*Data!G$18/365))</f>
        <v/>
      </c>
      <c r="N41" s="24" t="str">
        <f>IF($B41="","",($I41*(1+0.157*COS(2*PI()*(Data!H$17-1.78)/12))*Data!H$18/365))</f>
        <v/>
      </c>
      <c r="O41" s="24" t="str">
        <f>IF($B41="","",($I41*(1+0.157*COS(2*PI()*(Data!I$17-1.78)/12))*Data!I$18/365))</f>
        <v/>
      </c>
      <c r="P41" s="24" t="str">
        <f>IF($B41="","",($I41*(1+0.157*COS(2*PI()*(Data!J$17-1.78)/12))*Data!J$18/365))</f>
        <v/>
      </c>
      <c r="Q41" s="24" t="str">
        <f>IF($B41="","",($I41*(1+0.157*COS(2*PI()*(Data!K$17-1.78)/12))*Data!K$18/365))</f>
        <v/>
      </c>
      <c r="R41" s="24" t="str">
        <f>IF($B41="","",($I41*(1+0.157*COS(2*PI()*(Data!L$17-1.78)/12))*Data!L$18/365))</f>
        <v/>
      </c>
      <c r="S41" s="24" t="str">
        <f>IF($B41="","",($I41*(1+0.157*COS(2*PI()*(Data!M$17-1.78)/12))*Data!M$18/365))</f>
        <v/>
      </c>
      <c r="T41" s="24" t="str">
        <f>IF($B41="","",($I41*(1+0.157*COS(2*PI()*(Data!N$17-1.78)/12))*Data!N$18/365))</f>
        <v/>
      </c>
      <c r="U41" s="24" t="str">
        <f>IF($B41="","",($I41*(1+0.157*COS(2*PI()*(Data!O$17-1.78)/12))*Data!O$18/365))</f>
        <v/>
      </c>
      <c r="V41" s="24" t="str">
        <f t="shared" si="1"/>
        <v/>
      </c>
      <c r="W41" s="24" t="str">
        <f>IF($B41="","",J41*(1000/(24*Data!D$18))*Data!$I$117)</f>
        <v/>
      </c>
      <c r="X41" s="24" t="str">
        <f>IF($B41="","",K41*(1000/(24*Data!E$18))*Data!$I$117)</f>
        <v/>
      </c>
      <c r="Y41" s="24" t="str">
        <f>IF($B41="","",L41*(1000/(24*Data!F$18))*Data!$I$117)</f>
        <v/>
      </c>
      <c r="Z41" s="24" t="str">
        <f>IF($B41="","",M41*(1000/(24*Data!G$18))*Data!$I$117)</f>
        <v/>
      </c>
      <c r="AA41" s="24" t="str">
        <f>IF($B41="","",N41*(1000/(24*Data!H$18))*Data!$I$117)</f>
        <v/>
      </c>
      <c r="AB41" s="24" t="str">
        <f>IF($B41="","",O41*(1000/(24*Data!I$18))*Data!$I$117)</f>
        <v/>
      </c>
      <c r="AC41" s="24" t="str">
        <f>IF($B41="","",P41*(1000/(24*Data!J$18))*Data!$I$117)</f>
        <v/>
      </c>
      <c r="AD41" s="24" t="str">
        <f>IF($B41="","",Q41*(1000/(24*Data!K$18))*Data!$I$117)</f>
        <v/>
      </c>
      <c r="AE41" s="24" t="str">
        <f>IF($B41="","",R41*(1000/(24*Data!L$18))*Data!$I$117)</f>
        <v/>
      </c>
      <c r="AF41" s="24" t="str">
        <f>IF($B41="","",S41*(1000/(24*Data!M$18))*Data!$I$117)</f>
        <v/>
      </c>
      <c r="AG41" s="24" t="str">
        <f>IF($B41="","",T41*(1000/(24*Data!N$18))*Data!$I$117)</f>
        <v/>
      </c>
      <c r="AH41" s="24" t="str">
        <f>IF($B41="","",U41*(1000/(24*Data!O$18))*Data!$I$117)</f>
        <v/>
      </c>
    </row>
    <row r="42" spans="2:34" s="3" customFormat="1" ht="19.899999999999999" customHeight="1">
      <c r="B42" s="16" t="str">
        <f>IF('3 INPUT SAP DATA'!H46="","",'3 INPUT SAP DATA'!H46)</f>
        <v/>
      </c>
      <c r="C42" s="174" t="str">
        <f>IF($B42="","",Data!$F$131*Data!$G$131)</f>
        <v/>
      </c>
      <c r="D42" s="174" t="str">
        <f>IF($B42="","",Data!$F$132*Data!$G$132*Occupancy!$G39)</f>
        <v/>
      </c>
      <c r="E42" s="174" t="str">
        <f>IF($B42="","",Data!$F$133*Data!$G$133*Occupancy!$G39)</f>
        <v/>
      </c>
      <c r="F42" s="174" t="str">
        <f>IF($B42="","",Data!$F$134*Data!$G$134*Occupancy!$G39)</f>
        <v/>
      </c>
      <c r="G42" s="174" t="str">
        <f>IF($B42="","",Data!$F$135*Data!$G$135)</f>
        <v/>
      </c>
      <c r="H42" s="174" t="str">
        <f>IF($B42="","",Data!$F$136*Data!$G$136*Occupancy!$G39)</f>
        <v/>
      </c>
      <c r="I42" s="24" t="str">
        <f t="shared" si="0"/>
        <v/>
      </c>
      <c r="J42" s="24" t="str">
        <f>IF($B42="","",($I42*(1+0.157*COS(2*PI()*(Data!D$17-1.78)/12))*Data!D$18/365))</f>
        <v/>
      </c>
      <c r="K42" s="24" t="str">
        <f>IF($B42="","",($I42*(1+0.157*COS(2*PI()*(Data!E$17-1.78)/12))*Data!E$18/365))</f>
        <v/>
      </c>
      <c r="L42" s="24" t="str">
        <f>IF($B42="","",($I42*(1+0.157*COS(2*PI()*(Data!F$17-1.78)/12))*Data!F$18/365))</f>
        <v/>
      </c>
      <c r="M42" s="24" t="str">
        <f>IF($B42="","",($I42*(1+0.157*COS(2*PI()*(Data!G$17-1.78)/12))*Data!G$18/365))</f>
        <v/>
      </c>
      <c r="N42" s="24" t="str">
        <f>IF($B42="","",($I42*(1+0.157*COS(2*PI()*(Data!H$17-1.78)/12))*Data!H$18/365))</f>
        <v/>
      </c>
      <c r="O42" s="24" t="str">
        <f>IF($B42="","",($I42*(1+0.157*COS(2*PI()*(Data!I$17-1.78)/12))*Data!I$18/365))</f>
        <v/>
      </c>
      <c r="P42" s="24" t="str">
        <f>IF($B42="","",($I42*(1+0.157*COS(2*PI()*(Data!J$17-1.78)/12))*Data!J$18/365))</f>
        <v/>
      </c>
      <c r="Q42" s="24" t="str">
        <f>IF($B42="","",($I42*(1+0.157*COS(2*PI()*(Data!K$17-1.78)/12))*Data!K$18/365))</f>
        <v/>
      </c>
      <c r="R42" s="24" t="str">
        <f>IF($B42="","",($I42*(1+0.157*COS(2*PI()*(Data!L$17-1.78)/12))*Data!L$18/365))</f>
        <v/>
      </c>
      <c r="S42" s="24" t="str">
        <f>IF($B42="","",($I42*(1+0.157*COS(2*PI()*(Data!M$17-1.78)/12))*Data!M$18/365))</f>
        <v/>
      </c>
      <c r="T42" s="24" t="str">
        <f>IF($B42="","",($I42*(1+0.157*COS(2*PI()*(Data!N$17-1.78)/12))*Data!N$18/365))</f>
        <v/>
      </c>
      <c r="U42" s="24" t="str">
        <f>IF($B42="","",($I42*(1+0.157*COS(2*PI()*(Data!O$17-1.78)/12))*Data!O$18/365))</f>
        <v/>
      </c>
      <c r="V42" s="24" t="str">
        <f t="shared" si="1"/>
        <v/>
      </c>
      <c r="W42" s="24" t="str">
        <f>IF($B42="","",J42*(1000/(24*Data!D$18))*Data!$I$117)</f>
        <v/>
      </c>
      <c r="X42" s="24" t="str">
        <f>IF($B42="","",K42*(1000/(24*Data!E$18))*Data!$I$117)</f>
        <v/>
      </c>
      <c r="Y42" s="24" t="str">
        <f>IF($B42="","",L42*(1000/(24*Data!F$18))*Data!$I$117)</f>
        <v/>
      </c>
      <c r="Z42" s="24" t="str">
        <f>IF($B42="","",M42*(1000/(24*Data!G$18))*Data!$I$117)</f>
        <v/>
      </c>
      <c r="AA42" s="24" t="str">
        <f>IF($B42="","",N42*(1000/(24*Data!H$18))*Data!$I$117)</f>
        <v/>
      </c>
      <c r="AB42" s="24" t="str">
        <f>IF($B42="","",O42*(1000/(24*Data!I$18))*Data!$I$117)</f>
        <v/>
      </c>
      <c r="AC42" s="24" t="str">
        <f>IF($B42="","",P42*(1000/(24*Data!J$18))*Data!$I$117)</f>
        <v/>
      </c>
      <c r="AD42" s="24" t="str">
        <f>IF($B42="","",Q42*(1000/(24*Data!K$18))*Data!$I$117)</f>
        <v/>
      </c>
      <c r="AE42" s="24" t="str">
        <f>IF($B42="","",R42*(1000/(24*Data!L$18))*Data!$I$117)</f>
        <v/>
      </c>
      <c r="AF42" s="24" t="str">
        <f>IF($B42="","",S42*(1000/(24*Data!M$18))*Data!$I$117)</f>
        <v/>
      </c>
      <c r="AG42" s="24" t="str">
        <f>IF($B42="","",T42*(1000/(24*Data!N$18))*Data!$I$117)</f>
        <v/>
      </c>
      <c r="AH42" s="24" t="str">
        <f>IF($B42="","",U42*(1000/(24*Data!O$18))*Data!$I$117)</f>
        <v/>
      </c>
    </row>
    <row r="43" spans="2:34" s="3" customFormat="1" ht="19.899999999999999" customHeight="1">
      <c r="B43" s="16" t="str">
        <f>IF('3 INPUT SAP DATA'!H47="","",'3 INPUT SAP DATA'!H47)</f>
        <v/>
      </c>
      <c r="C43" s="174" t="str">
        <f>IF($B43="","",Data!$F$131*Data!$G$131)</f>
        <v/>
      </c>
      <c r="D43" s="174" t="str">
        <f>IF($B43="","",Data!$F$132*Data!$G$132*Occupancy!$G40)</f>
        <v/>
      </c>
      <c r="E43" s="174" t="str">
        <f>IF($B43="","",Data!$F$133*Data!$G$133*Occupancy!$G40)</f>
        <v/>
      </c>
      <c r="F43" s="174" t="str">
        <f>IF($B43="","",Data!$F$134*Data!$G$134*Occupancy!$G40)</f>
        <v/>
      </c>
      <c r="G43" s="174" t="str">
        <f>IF($B43="","",Data!$F$135*Data!$G$135)</f>
        <v/>
      </c>
      <c r="H43" s="174" t="str">
        <f>IF($B43="","",Data!$F$136*Data!$G$136*Occupancy!$G40)</f>
        <v/>
      </c>
      <c r="I43" s="24" t="str">
        <f t="shared" si="0"/>
        <v/>
      </c>
      <c r="J43" s="24" t="str">
        <f>IF($B43="","",($I43*(1+0.157*COS(2*PI()*(Data!D$17-1.78)/12))*Data!D$18/365))</f>
        <v/>
      </c>
      <c r="K43" s="24" t="str">
        <f>IF($B43="","",($I43*(1+0.157*COS(2*PI()*(Data!E$17-1.78)/12))*Data!E$18/365))</f>
        <v/>
      </c>
      <c r="L43" s="24" t="str">
        <f>IF($B43="","",($I43*(1+0.157*COS(2*PI()*(Data!F$17-1.78)/12))*Data!F$18/365))</f>
        <v/>
      </c>
      <c r="M43" s="24" t="str">
        <f>IF($B43="","",($I43*(1+0.157*COS(2*PI()*(Data!G$17-1.78)/12))*Data!G$18/365))</f>
        <v/>
      </c>
      <c r="N43" s="24" t="str">
        <f>IF($B43="","",($I43*(1+0.157*COS(2*PI()*(Data!H$17-1.78)/12))*Data!H$18/365))</f>
        <v/>
      </c>
      <c r="O43" s="24" t="str">
        <f>IF($B43="","",($I43*(1+0.157*COS(2*PI()*(Data!I$17-1.78)/12))*Data!I$18/365))</f>
        <v/>
      </c>
      <c r="P43" s="24" t="str">
        <f>IF($B43="","",($I43*(1+0.157*COS(2*PI()*(Data!J$17-1.78)/12))*Data!J$18/365))</f>
        <v/>
      </c>
      <c r="Q43" s="24" t="str">
        <f>IF($B43="","",($I43*(1+0.157*COS(2*PI()*(Data!K$17-1.78)/12))*Data!K$18/365))</f>
        <v/>
      </c>
      <c r="R43" s="24" t="str">
        <f>IF($B43="","",($I43*(1+0.157*COS(2*PI()*(Data!L$17-1.78)/12))*Data!L$18/365))</f>
        <v/>
      </c>
      <c r="S43" s="24" t="str">
        <f>IF($B43="","",($I43*(1+0.157*COS(2*PI()*(Data!M$17-1.78)/12))*Data!M$18/365))</f>
        <v/>
      </c>
      <c r="T43" s="24" t="str">
        <f>IF($B43="","",($I43*(1+0.157*COS(2*PI()*(Data!N$17-1.78)/12))*Data!N$18/365))</f>
        <v/>
      </c>
      <c r="U43" s="24" t="str">
        <f>IF($B43="","",($I43*(1+0.157*COS(2*PI()*(Data!O$17-1.78)/12))*Data!O$18/365))</f>
        <v/>
      </c>
      <c r="V43" s="24" t="str">
        <f t="shared" si="1"/>
        <v/>
      </c>
      <c r="W43" s="24" t="str">
        <f>IF($B43="","",J43*(1000/(24*Data!D$18))*Data!$I$117)</f>
        <v/>
      </c>
      <c r="X43" s="24" t="str">
        <f>IF($B43="","",K43*(1000/(24*Data!E$18))*Data!$I$117)</f>
        <v/>
      </c>
      <c r="Y43" s="24" t="str">
        <f>IF($B43="","",L43*(1000/(24*Data!F$18))*Data!$I$117)</f>
        <v/>
      </c>
      <c r="Z43" s="24" t="str">
        <f>IF($B43="","",M43*(1000/(24*Data!G$18))*Data!$I$117)</f>
        <v/>
      </c>
      <c r="AA43" s="24" t="str">
        <f>IF($B43="","",N43*(1000/(24*Data!H$18))*Data!$I$117)</f>
        <v/>
      </c>
      <c r="AB43" s="24" t="str">
        <f>IF($B43="","",O43*(1000/(24*Data!I$18))*Data!$I$117)</f>
        <v/>
      </c>
      <c r="AC43" s="24" t="str">
        <f>IF($B43="","",P43*(1000/(24*Data!J$18))*Data!$I$117)</f>
        <v/>
      </c>
      <c r="AD43" s="24" t="str">
        <f>IF($B43="","",Q43*(1000/(24*Data!K$18))*Data!$I$117)</f>
        <v/>
      </c>
      <c r="AE43" s="24" t="str">
        <f>IF($B43="","",R43*(1000/(24*Data!L$18))*Data!$I$117)</f>
        <v/>
      </c>
      <c r="AF43" s="24" t="str">
        <f>IF($B43="","",S43*(1000/(24*Data!M$18))*Data!$I$117)</f>
        <v/>
      </c>
      <c r="AG43" s="24" t="str">
        <f>IF($B43="","",T43*(1000/(24*Data!N$18))*Data!$I$117)</f>
        <v/>
      </c>
      <c r="AH43" s="24" t="str">
        <f>IF($B43="","",U43*(1000/(24*Data!O$18))*Data!$I$117)</f>
        <v/>
      </c>
    </row>
    <row r="44" spans="2:34" s="3" customFormat="1" ht="19.899999999999999" customHeight="1">
      <c r="B44" s="16" t="str">
        <f>IF('3 INPUT SAP DATA'!H48="","",'3 INPUT SAP DATA'!H48)</f>
        <v/>
      </c>
      <c r="C44" s="174" t="str">
        <f>IF($B44="","",Data!$F$131*Data!$G$131)</f>
        <v/>
      </c>
      <c r="D44" s="174" t="str">
        <f>IF($B44="","",Data!$F$132*Data!$G$132*Occupancy!$G41)</f>
        <v/>
      </c>
      <c r="E44" s="174" t="str">
        <f>IF($B44="","",Data!$F$133*Data!$G$133*Occupancy!$G41)</f>
        <v/>
      </c>
      <c r="F44" s="174" t="str">
        <f>IF($B44="","",Data!$F$134*Data!$G$134*Occupancy!$G41)</f>
        <v/>
      </c>
      <c r="G44" s="174" t="str">
        <f>IF($B44="","",Data!$F$135*Data!$G$135)</f>
        <v/>
      </c>
      <c r="H44" s="174" t="str">
        <f>IF($B44="","",Data!$F$136*Data!$G$136*Occupancy!$G41)</f>
        <v/>
      </c>
      <c r="I44" s="24" t="str">
        <f t="shared" si="0"/>
        <v/>
      </c>
      <c r="J44" s="24" t="str">
        <f>IF($B44="","",($I44*(1+0.157*COS(2*PI()*(Data!D$17-1.78)/12))*Data!D$18/365))</f>
        <v/>
      </c>
      <c r="K44" s="24" t="str">
        <f>IF($B44="","",($I44*(1+0.157*COS(2*PI()*(Data!E$17-1.78)/12))*Data!E$18/365))</f>
        <v/>
      </c>
      <c r="L44" s="24" t="str">
        <f>IF($B44="","",($I44*(1+0.157*COS(2*PI()*(Data!F$17-1.78)/12))*Data!F$18/365))</f>
        <v/>
      </c>
      <c r="M44" s="24" t="str">
        <f>IF($B44="","",($I44*(1+0.157*COS(2*PI()*(Data!G$17-1.78)/12))*Data!G$18/365))</f>
        <v/>
      </c>
      <c r="N44" s="24" t="str">
        <f>IF($B44="","",($I44*(1+0.157*COS(2*PI()*(Data!H$17-1.78)/12))*Data!H$18/365))</f>
        <v/>
      </c>
      <c r="O44" s="24" t="str">
        <f>IF($B44="","",($I44*(1+0.157*COS(2*PI()*(Data!I$17-1.78)/12))*Data!I$18/365))</f>
        <v/>
      </c>
      <c r="P44" s="24" t="str">
        <f>IF($B44="","",($I44*(1+0.157*COS(2*PI()*(Data!J$17-1.78)/12))*Data!J$18/365))</f>
        <v/>
      </c>
      <c r="Q44" s="24" t="str">
        <f>IF($B44="","",($I44*(1+0.157*COS(2*PI()*(Data!K$17-1.78)/12))*Data!K$18/365))</f>
        <v/>
      </c>
      <c r="R44" s="24" t="str">
        <f>IF($B44="","",($I44*(1+0.157*COS(2*PI()*(Data!L$17-1.78)/12))*Data!L$18/365))</f>
        <v/>
      </c>
      <c r="S44" s="24" t="str">
        <f>IF($B44="","",($I44*(1+0.157*COS(2*PI()*(Data!M$17-1.78)/12))*Data!M$18/365))</f>
        <v/>
      </c>
      <c r="T44" s="24" t="str">
        <f>IF($B44="","",($I44*(1+0.157*COS(2*PI()*(Data!N$17-1.78)/12))*Data!N$18/365))</f>
        <v/>
      </c>
      <c r="U44" s="24" t="str">
        <f>IF($B44="","",($I44*(1+0.157*COS(2*PI()*(Data!O$17-1.78)/12))*Data!O$18/365))</f>
        <v/>
      </c>
      <c r="V44" s="24" t="str">
        <f t="shared" si="1"/>
        <v/>
      </c>
      <c r="W44" s="24" t="str">
        <f>IF($B44="","",J44*(1000/(24*Data!D$18))*Data!$I$117)</f>
        <v/>
      </c>
      <c r="X44" s="24" t="str">
        <f>IF($B44="","",K44*(1000/(24*Data!E$18))*Data!$I$117)</f>
        <v/>
      </c>
      <c r="Y44" s="24" t="str">
        <f>IF($B44="","",L44*(1000/(24*Data!F$18))*Data!$I$117)</f>
        <v/>
      </c>
      <c r="Z44" s="24" t="str">
        <f>IF($B44="","",M44*(1000/(24*Data!G$18))*Data!$I$117)</f>
        <v/>
      </c>
      <c r="AA44" s="24" t="str">
        <f>IF($B44="","",N44*(1000/(24*Data!H$18))*Data!$I$117)</f>
        <v/>
      </c>
      <c r="AB44" s="24" t="str">
        <f>IF($B44="","",O44*(1000/(24*Data!I$18))*Data!$I$117)</f>
        <v/>
      </c>
      <c r="AC44" s="24" t="str">
        <f>IF($B44="","",P44*(1000/(24*Data!J$18))*Data!$I$117)</f>
        <v/>
      </c>
      <c r="AD44" s="24" t="str">
        <f>IF($B44="","",Q44*(1000/(24*Data!K$18))*Data!$I$117)</f>
        <v/>
      </c>
      <c r="AE44" s="24" t="str">
        <f>IF($B44="","",R44*(1000/(24*Data!L$18))*Data!$I$117)</f>
        <v/>
      </c>
      <c r="AF44" s="24" t="str">
        <f>IF($B44="","",S44*(1000/(24*Data!M$18))*Data!$I$117)</f>
        <v/>
      </c>
      <c r="AG44" s="24" t="str">
        <f>IF($B44="","",T44*(1000/(24*Data!N$18))*Data!$I$117)</f>
        <v/>
      </c>
      <c r="AH44" s="24" t="str">
        <f>IF($B44="","",U44*(1000/(24*Data!O$18))*Data!$I$117)</f>
        <v/>
      </c>
    </row>
    <row r="45" spans="2:34" s="3" customFormat="1" ht="19.899999999999999" customHeight="1">
      <c r="B45" s="16" t="str">
        <f>IF('3 INPUT SAP DATA'!H49="","",'3 INPUT SAP DATA'!H49)</f>
        <v/>
      </c>
      <c r="C45" s="174" t="str">
        <f>IF($B45="","",Data!$F$131*Data!$G$131)</f>
        <v/>
      </c>
      <c r="D45" s="174" t="str">
        <f>IF($B45="","",Data!$F$132*Data!$G$132*Occupancy!$G42)</f>
        <v/>
      </c>
      <c r="E45" s="174" t="str">
        <f>IF($B45="","",Data!$F$133*Data!$G$133*Occupancy!$G42)</f>
        <v/>
      </c>
      <c r="F45" s="174" t="str">
        <f>IF($B45="","",Data!$F$134*Data!$G$134*Occupancy!$G42)</f>
        <v/>
      </c>
      <c r="G45" s="174" t="str">
        <f>IF($B45="","",Data!$F$135*Data!$G$135)</f>
        <v/>
      </c>
      <c r="H45" s="174" t="str">
        <f>IF($B45="","",Data!$F$136*Data!$G$136*Occupancy!$G42)</f>
        <v/>
      </c>
      <c r="I45" s="24" t="str">
        <f t="shared" si="0"/>
        <v/>
      </c>
      <c r="J45" s="24" t="str">
        <f>IF($B45="","",($I45*(1+0.157*COS(2*PI()*(Data!D$17-1.78)/12))*Data!D$18/365))</f>
        <v/>
      </c>
      <c r="K45" s="24" t="str">
        <f>IF($B45="","",($I45*(1+0.157*COS(2*PI()*(Data!E$17-1.78)/12))*Data!E$18/365))</f>
        <v/>
      </c>
      <c r="L45" s="24" t="str">
        <f>IF($B45="","",($I45*(1+0.157*COS(2*PI()*(Data!F$17-1.78)/12))*Data!F$18/365))</f>
        <v/>
      </c>
      <c r="M45" s="24" t="str">
        <f>IF($B45="","",($I45*(1+0.157*COS(2*PI()*(Data!G$17-1.78)/12))*Data!G$18/365))</f>
        <v/>
      </c>
      <c r="N45" s="24" t="str">
        <f>IF($B45="","",($I45*(1+0.157*COS(2*PI()*(Data!H$17-1.78)/12))*Data!H$18/365))</f>
        <v/>
      </c>
      <c r="O45" s="24" t="str">
        <f>IF($B45="","",($I45*(1+0.157*COS(2*PI()*(Data!I$17-1.78)/12))*Data!I$18/365))</f>
        <v/>
      </c>
      <c r="P45" s="24" t="str">
        <f>IF($B45="","",($I45*(1+0.157*COS(2*PI()*(Data!J$17-1.78)/12))*Data!J$18/365))</f>
        <v/>
      </c>
      <c r="Q45" s="24" t="str">
        <f>IF($B45="","",($I45*(1+0.157*COS(2*PI()*(Data!K$17-1.78)/12))*Data!K$18/365))</f>
        <v/>
      </c>
      <c r="R45" s="24" t="str">
        <f>IF($B45="","",($I45*(1+0.157*COS(2*PI()*(Data!L$17-1.78)/12))*Data!L$18/365))</f>
        <v/>
      </c>
      <c r="S45" s="24" t="str">
        <f>IF($B45="","",($I45*(1+0.157*COS(2*PI()*(Data!M$17-1.78)/12))*Data!M$18/365))</f>
        <v/>
      </c>
      <c r="T45" s="24" t="str">
        <f>IF($B45="","",($I45*(1+0.157*COS(2*PI()*(Data!N$17-1.78)/12))*Data!N$18/365))</f>
        <v/>
      </c>
      <c r="U45" s="24" t="str">
        <f>IF($B45="","",($I45*(1+0.157*COS(2*PI()*(Data!O$17-1.78)/12))*Data!O$18/365))</f>
        <v/>
      </c>
      <c r="V45" s="24" t="str">
        <f t="shared" si="1"/>
        <v/>
      </c>
      <c r="W45" s="24" t="str">
        <f>IF($B45="","",J45*(1000/(24*Data!D$18))*Data!$I$117)</f>
        <v/>
      </c>
      <c r="X45" s="24" t="str">
        <f>IF($B45="","",K45*(1000/(24*Data!E$18))*Data!$I$117)</f>
        <v/>
      </c>
      <c r="Y45" s="24" t="str">
        <f>IF($B45="","",L45*(1000/(24*Data!F$18))*Data!$I$117)</f>
        <v/>
      </c>
      <c r="Z45" s="24" t="str">
        <f>IF($B45="","",M45*(1000/(24*Data!G$18))*Data!$I$117)</f>
        <v/>
      </c>
      <c r="AA45" s="24" t="str">
        <f>IF($B45="","",N45*(1000/(24*Data!H$18))*Data!$I$117)</f>
        <v/>
      </c>
      <c r="AB45" s="24" t="str">
        <f>IF($B45="","",O45*(1000/(24*Data!I$18))*Data!$I$117)</f>
        <v/>
      </c>
      <c r="AC45" s="24" t="str">
        <f>IF($B45="","",P45*(1000/(24*Data!J$18))*Data!$I$117)</f>
        <v/>
      </c>
      <c r="AD45" s="24" t="str">
        <f>IF($B45="","",Q45*(1000/(24*Data!K$18))*Data!$I$117)</f>
        <v/>
      </c>
      <c r="AE45" s="24" t="str">
        <f>IF($B45="","",R45*(1000/(24*Data!L$18))*Data!$I$117)</f>
        <v/>
      </c>
      <c r="AF45" s="24" t="str">
        <f>IF($B45="","",S45*(1000/(24*Data!M$18))*Data!$I$117)</f>
        <v/>
      </c>
      <c r="AG45" s="24" t="str">
        <f>IF($B45="","",T45*(1000/(24*Data!N$18))*Data!$I$117)</f>
        <v/>
      </c>
      <c r="AH45" s="24" t="str">
        <f>IF($B45="","",U45*(1000/(24*Data!O$18))*Data!$I$117)</f>
        <v/>
      </c>
    </row>
    <row r="46" spans="2:34" s="3" customFormat="1" ht="19.899999999999999" customHeight="1">
      <c r="B46" s="16" t="str">
        <f>IF('3 INPUT SAP DATA'!H50="","",'3 INPUT SAP DATA'!H50)</f>
        <v/>
      </c>
      <c r="C46" s="174" t="str">
        <f>IF($B46="","",Data!$F$131*Data!$G$131)</f>
        <v/>
      </c>
      <c r="D46" s="174" t="str">
        <f>IF($B46="","",Data!$F$132*Data!$G$132*Occupancy!$G43)</f>
        <v/>
      </c>
      <c r="E46" s="174" t="str">
        <f>IF($B46="","",Data!$F$133*Data!$G$133*Occupancy!$G43)</f>
        <v/>
      </c>
      <c r="F46" s="174" t="str">
        <f>IF($B46="","",Data!$F$134*Data!$G$134*Occupancy!$G43)</f>
        <v/>
      </c>
      <c r="G46" s="174" t="str">
        <f>IF($B46="","",Data!$F$135*Data!$G$135)</f>
        <v/>
      </c>
      <c r="H46" s="174" t="str">
        <f>IF($B46="","",Data!$F$136*Data!$G$136*Occupancy!$G43)</f>
        <v/>
      </c>
      <c r="I46" s="24" t="str">
        <f t="shared" si="0"/>
        <v/>
      </c>
      <c r="J46" s="24" t="str">
        <f>IF($B46="","",($I46*(1+0.157*COS(2*PI()*(Data!D$17-1.78)/12))*Data!D$18/365))</f>
        <v/>
      </c>
      <c r="K46" s="24" t="str">
        <f>IF($B46="","",($I46*(1+0.157*COS(2*PI()*(Data!E$17-1.78)/12))*Data!E$18/365))</f>
        <v/>
      </c>
      <c r="L46" s="24" t="str">
        <f>IF($B46="","",($I46*(1+0.157*COS(2*PI()*(Data!F$17-1.78)/12))*Data!F$18/365))</f>
        <v/>
      </c>
      <c r="M46" s="24" t="str">
        <f>IF($B46="","",($I46*(1+0.157*COS(2*PI()*(Data!G$17-1.78)/12))*Data!G$18/365))</f>
        <v/>
      </c>
      <c r="N46" s="24" t="str">
        <f>IF($B46="","",($I46*(1+0.157*COS(2*PI()*(Data!H$17-1.78)/12))*Data!H$18/365))</f>
        <v/>
      </c>
      <c r="O46" s="24" t="str">
        <f>IF($B46="","",($I46*(1+0.157*COS(2*PI()*(Data!I$17-1.78)/12))*Data!I$18/365))</f>
        <v/>
      </c>
      <c r="P46" s="24" t="str">
        <f>IF($B46="","",($I46*(1+0.157*COS(2*PI()*(Data!J$17-1.78)/12))*Data!J$18/365))</f>
        <v/>
      </c>
      <c r="Q46" s="24" t="str">
        <f>IF($B46="","",($I46*(1+0.157*COS(2*PI()*(Data!K$17-1.78)/12))*Data!K$18/365))</f>
        <v/>
      </c>
      <c r="R46" s="24" t="str">
        <f>IF($B46="","",($I46*(1+0.157*COS(2*PI()*(Data!L$17-1.78)/12))*Data!L$18/365))</f>
        <v/>
      </c>
      <c r="S46" s="24" t="str">
        <f>IF($B46="","",($I46*(1+0.157*COS(2*PI()*(Data!M$17-1.78)/12))*Data!M$18/365))</f>
        <v/>
      </c>
      <c r="T46" s="24" t="str">
        <f>IF($B46="","",($I46*(1+0.157*COS(2*PI()*(Data!N$17-1.78)/12))*Data!N$18/365))</f>
        <v/>
      </c>
      <c r="U46" s="24" t="str">
        <f>IF($B46="","",($I46*(1+0.157*COS(2*PI()*(Data!O$17-1.78)/12))*Data!O$18/365))</f>
        <v/>
      </c>
      <c r="V46" s="24" t="str">
        <f t="shared" si="1"/>
        <v/>
      </c>
      <c r="W46" s="24" t="str">
        <f>IF($B46="","",J46*(1000/(24*Data!D$18))*Data!$I$117)</f>
        <v/>
      </c>
      <c r="X46" s="24" t="str">
        <f>IF($B46="","",K46*(1000/(24*Data!E$18))*Data!$I$117)</f>
        <v/>
      </c>
      <c r="Y46" s="24" t="str">
        <f>IF($B46="","",L46*(1000/(24*Data!F$18))*Data!$I$117)</f>
        <v/>
      </c>
      <c r="Z46" s="24" t="str">
        <f>IF($B46="","",M46*(1000/(24*Data!G$18))*Data!$I$117)</f>
        <v/>
      </c>
      <c r="AA46" s="24" t="str">
        <f>IF($B46="","",N46*(1000/(24*Data!H$18))*Data!$I$117)</f>
        <v/>
      </c>
      <c r="AB46" s="24" t="str">
        <f>IF($B46="","",O46*(1000/(24*Data!I$18))*Data!$I$117)</f>
        <v/>
      </c>
      <c r="AC46" s="24" t="str">
        <f>IF($B46="","",P46*(1000/(24*Data!J$18))*Data!$I$117)</f>
        <v/>
      </c>
      <c r="AD46" s="24" t="str">
        <f>IF($B46="","",Q46*(1000/(24*Data!K$18))*Data!$I$117)</f>
        <v/>
      </c>
      <c r="AE46" s="24" t="str">
        <f>IF($B46="","",R46*(1000/(24*Data!L$18))*Data!$I$117)</f>
        <v/>
      </c>
      <c r="AF46" s="24" t="str">
        <f>IF($B46="","",S46*(1000/(24*Data!M$18))*Data!$I$117)</f>
        <v/>
      </c>
      <c r="AG46" s="24" t="str">
        <f>IF($B46="","",T46*(1000/(24*Data!N$18))*Data!$I$117)</f>
        <v/>
      </c>
      <c r="AH46" s="24" t="str">
        <f>IF($B46="","",U46*(1000/(24*Data!O$18))*Data!$I$117)</f>
        <v/>
      </c>
    </row>
    <row r="47" spans="2:34" s="3" customFormat="1" ht="19.899999999999999" customHeight="1">
      <c r="B47" s="16" t="str">
        <f>IF('3 INPUT SAP DATA'!H51="","",'3 INPUT SAP DATA'!H51)</f>
        <v/>
      </c>
      <c r="C47" s="174" t="str">
        <f>IF($B47="","",Data!$F$131*Data!$G$131)</f>
        <v/>
      </c>
      <c r="D47" s="174" t="str">
        <f>IF($B47="","",Data!$F$132*Data!$G$132*Occupancy!$G44)</f>
        <v/>
      </c>
      <c r="E47" s="174" t="str">
        <f>IF($B47="","",Data!$F$133*Data!$G$133*Occupancy!$G44)</f>
        <v/>
      </c>
      <c r="F47" s="174" t="str">
        <f>IF($B47="","",Data!$F$134*Data!$G$134*Occupancy!$G44)</f>
        <v/>
      </c>
      <c r="G47" s="174" t="str">
        <f>IF($B47="","",Data!$F$135*Data!$G$135)</f>
        <v/>
      </c>
      <c r="H47" s="174" t="str">
        <f>IF($B47="","",Data!$F$136*Data!$G$136*Occupancy!$G44)</f>
        <v/>
      </c>
      <c r="I47" s="24" t="str">
        <f t="shared" si="0"/>
        <v/>
      </c>
      <c r="J47" s="24" t="str">
        <f>IF($B47="","",($I47*(1+0.157*COS(2*PI()*(Data!D$17-1.78)/12))*Data!D$18/365))</f>
        <v/>
      </c>
      <c r="K47" s="24" t="str">
        <f>IF($B47="","",($I47*(1+0.157*COS(2*PI()*(Data!E$17-1.78)/12))*Data!E$18/365))</f>
        <v/>
      </c>
      <c r="L47" s="24" t="str">
        <f>IF($B47="","",($I47*(1+0.157*COS(2*PI()*(Data!F$17-1.78)/12))*Data!F$18/365))</f>
        <v/>
      </c>
      <c r="M47" s="24" t="str">
        <f>IF($B47="","",($I47*(1+0.157*COS(2*PI()*(Data!G$17-1.78)/12))*Data!G$18/365))</f>
        <v/>
      </c>
      <c r="N47" s="24" t="str">
        <f>IF($B47="","",($I47*(1+0.157*COS(2*PI()*(Data!H$17-1.78)/12))*Data!H$18/365))</f>
        <v/>
      </c>
      <c r="O47" s="24" t="str">
        <f>IF($B47="","",($I47*(1+0.157*COS(2*PI()*(Data!I$17-1.78)/12))*Data!I$18/365))</f>
        <v/>
      </c>
      <c r="P47" s="24" t="str">
        <f>IF($B47="","",($I47*(1+0.157*COS(2*PI()*(Data!J$17-1.78)/12))*Data!J$18/365))</f>
        <v/>
      </c>
      <c r="Q47" s="24" t="str">
        <f>IF($B47="","",($I47*(1+0.157*COS(2*PI()*(Data!K$17-1.78)/12))*Data!K$18/365))</f>
        <v/>
      </c>
      <c r="R47" s="24" t="str">
        <f>IF($B47="","",($I47*(1+0.157*COS(2*PI()*(Data!L$17-1.78)/12))*Data!L$18/365))</f>
        <v/>
      </c>
      <c r="S47" s="24" t="str">
        <f>IF($B47="","",($I47*(1+0.157*COS(2*PI()*(Data!M$17-1.78)/12))*Data!M$18/365))</f>
        <v/>
      </c>
      <c r="T47" s="24" t="str">
        <f>IF($B47="","",($I47*(1+0.157*COS(2*PI()*(Data!N$17-1.78)/12))*Data!N$18/365))</f>
        <v/>
      </c>
      <c r="U47" s="24" t="str">
        <f>IF($B47="","",($I47*(1+0.157*COS(2*PI()*(Data!O$17-1.78)/12))*Data!O$18/365))</f>
        <v/>
      </c>
      <c r="V47" s="24" t="str">
        <f t="shared" si="1"/>
        <v/>
      </c>
      <c r="W47" s="24" t="str">
        <f>IF($B47="","",J47*(1000/(24*Data!D$18))*Data!$I$117)</f>
        <v/>
      </c>
      <c r="X47" s="24" t="str">
        <f>IF($B47="","",K47*(1000/(24*Data!E$18))*Data!$I$117)</f>
        <v/>
      </c>
      <c r="Y47" s="24" t="str">
        <f>IF($B47="","",L47*(1000/(24*Data!F$18))*Data!$I$117)</f>
        <v/>
      </c>
      <c r="Z47" s="24" t="str">
        <f>IF($B47="","",M47*(1000/(24*Data!G$18))*Data!$I$117)</f>
        <v/>
      </c>
      <c r="AA47" s="24" t="str">
        <f>IF($B47="","",N47*(1000/(24*Data!H$18))*Data!$I$117)</f>
        <v/>
      </c>
      <c r="AB47" s="24" t="str">
        <f>IF($B47="","",O47*(1000/(24*Data!I$18))*Data!$I$117)</f>
        <v/>
      </c>
      <c r="AC47" s="24" t="str">
        <f>IF($B47="","",P47*(1000/(24*Data!J$18))*Data!$I$117)</f>
        <v/>
      </c>
      <c r="AD47" s="24" t="str">
        <f>IF($B47="","",Q47*(1000/(24*Data!K$18))*Data!$I$117)</f>
        <v/>
      </c>
      <c r="AE47" s="24" t="str">
        <f>IF($B47="","",R47*(1000/(24*Data!L$18))*Data!$I$117)</f>
        <v/>
      </c>
      <c r="AF47" s="24" t="str">
        <f>IF($B47="","",S47*(1000/(24*Data!M$18))*Data!$I$117)</f>
        <v/>
      </c>
      <c r="AG47" s="24" t="str">
        <f>IF($B47="","",T47*(1000/(24*Data!N$18))*Data!$I$117)</f>
        <v/>
      </c>
      <c r="AH47" s="24" t="str">
        <f>IF($B47="","",U47*(1000/(24*Data!O$18))*Data!$I$117)</f>
        <v/>
      </c>
    </row>
    <row r="48" spans="2:34" s="3" customFormat="1" ht="19.899999999999999" customHeight="1">
      <c r="B48" s="16" t="str">
        <f>IF('3 INPUT SAP DATA'!H52="","",'3 INPUT SAP DATA'!H52)</f>
        <v/>
      </c>
      <c r="C48" s="174" t="str">
        <f>IF($B48="","",Data!$F$131*Data!$G$131)</f>
        <v/>
      </c>
      <c r="D48" s="174" t="str">
        <f>IF($B48="","",Data!$F$132*Data!$G$132*Occupancy!$G45)</f>
        <v/>
      </c>
      <c r="E48" s="174" t="str">
        <f>IF($B48="","",Data!$F$133*Data!$G$133*Occupancy!$G45)</f>
        <v/>
      </c>
      <c r="F48" s="174" t="str">
        <f>IF($B48="","",Data!$F$134*Data!$G$134*Occupancy!$G45)</f>
        <v/>
      </c>
      <c r="G48" s="174" t="str">
        <f>IF($B48="","",Data!$F$135*Data!$G$135)</f>
        <v/>
      </c>
      <c r="H48" s="174" t="str">
        <f>IF($B48="","",Data!$F$136*Data!$G$136*Occupancy!$G45)</f>
        <v/>
      </c>
      <c r="I48" s="24" t="str">
        <f t="shared" si="0"/>
        <v/>
      </c>
      <c r="J48" s="24" t="str">
        <f>IF($B48="","",($I48*(1+0.157*COS(2*PI()*(Data!D$17-1.78)/12))*Data!D$18/365))</f>
        <v/>
      </c>
      <c r="K48" s="24" t="str">
        <f>IF($B48="","",($I48*(1+0.157*COS(2*PI()*(Data!E$17-1.78)/12))*Data!E$18/365))</f>
        <v/>
      </c>
      <c r="L48" s="24" t="str">
        <f>IF($B48="","",($I48*(1+0.157*COS(2*PI()*(Data!F$17-1.78)/12))*Data!F$18/365))</f>
        <v/>
      </c>
      <c r="M48" s="24" t="str">
        <f>IF($B48="","",($I48*(1+0.157*COS(2*PI()*(Data!G$17-1.78)/12))*Data!G$18/365))</f>
        <v/>
      </c>
      <c r="N48" s="24" t="str">
        <f>IF($B48="","",($I48*(1+0.157*COS(2*PI()*(Data!H$17-1.78)/12))*Data!H$18/365))</f>
        <v/>
      </c>
      <c r="O48" s="24" t="str">
        <f>IF($B48="","",($I48*(1+0.157*COS(2*PI()*(Data!I$17-1.78)/12))*Data!I$18/365))</f>
        <v/>
      </c>
      <c r="P48" s="24" t="str">
        <f>IF($B48="","",($I48*(1+0.157*COS(2*PI()*(Data!J$17-1.78)/12))*Data!J$18/365))</f>
        <v/>
      </c>
      <c r="Q48" s="24" t="str">
        <f>IF($B48="","",($I48*(1+0.157*COS(2*PI()*(Data!K$17-1.78)/12))*Data!K$18/365))</f>
        <v/>
      </c>
      <c r="R48" s="24" t="str">
        <f>IF($B48="","",($I48*(1+0.157*COS(2*PI()*(Data!L$17-1.78)/12))*Data!L$18/365))</f>
        <v/>
      </c>
      <c r="S48" s="24" t="str">
        <f>IF($B48="","",($I48*(1+0.157*COS(2*PI()*(Data!M$17-1.78)/12))*Data!M$18/365))</f>
        <v/>
      </c>
      <c r="T48" s="24" t="str">
        <f>IF($B48="","",($I48*(1+0.157*COS(2*PI()*(Data!N$17-1.78)/12))*Data!N$18/365))</f>
        <v/>
      </c>
      <c r="U48" s="24" t="str">
        <f>IF($B48="","",($I48*(1+0.157*COS(2*PI()*(Data!O$17-1.78)/12))*Data!O$18/365))</f>
        <v/>
      </c>
      <c r="V48" s="24" t="str">
        <f t="shared" si="1"/>
        <v/>
      </c>
      <c r="W48" s="24" t="str">
        <f>IF($B48="","",J48*(1000/(24*Data!D$18))*Data!$I$117)</f>
        <v/>
      </c>
      <c r="X48" s="24" t="str">
        <f>IF($B48="","",K48*(1000/(24*Data!E$18))*Data!$I$117)</f>
        <v/>
      </c>
      <c r="Y48" s="24" t="str">
        <f>IF($B48="","",L48*(1000/(24*Data!F$18))*Data!$I$117)</f>
        <v/>
      </c>
      <c r="Z48" s="24" t="str">
        <f>IF($B48="","",M48*(1000/(24*Data!G$18))*Data!$I$117)</f>
        <v/>
      </c>
      <c r="AA48" s="24" t="str">
        <f>IF($B48="","",N48*(1000/(24*Data!H$18))*Data!$I$117)</f>
        <v/>
      </c>
      <c r="AB48" s="24" t="str">
        <f>IF($B48="","",O48*(1000/(24*Data!I$18))*Data!$I$117)</f>
        <v/>
      </c>
      <c r="AC48" s="24" t="str">
        <f>IF($B48="","",P48*(1000/(24*Data!J$18))*Data!$I$117)</f>
        <v/>
      </c>
      <c r="AD48" s="24" t="str">
        <f>IF($B48="","",Q48*(1000/(24*Data!K$18))*Data!$I$117)</f>
        <v/>
      </c>
      <c r="AE48" s="24" t="str">
        <f>IF($B48="","",R48*(1000/(24*Data!L$18))*Data!$I$117)</f>
        <v/>
      </c>
      <c r="AF48" s="24" t="str">
        <f>IF($B48="","",S48*(1000/(24*Data!M$18))*Data!$I$117)</f>
        <v/>
      </c>
      <c r="AG48" s="24" t="str">
        <f>IF($B48="","",T48*(1000/(24*Data!N$18))*Data!$I$117)</f>
        <v/>
      </c>
      <c r="AH48" s="24" t="str">
        <f>IF($B48="","",U48*(1000/(24*Data!O$18))*Data!$I$117)</f>
        <v/>
      </c>
    </row>
    <row r="49" spans="2:34" s="3" customFormat="1" ht="19.899999999999999" customHeight="1">
      <c r="B49" s="16" t="str">
        <f>IF('3 INPUT SAP DATA'!H53="","",'3 INPUT SAP DATA'!H53)</f>
        <v/>
      </c>
      <c r="C49" s="174" t="str">
        <f>IF($B49="","",Data!$F$131*Data!$G$131)</f>
        <v/>
      </c>
      <c r="D49" s="174" t="str">
        <f>IF($B49="","",Data!$F$132*Data!$G$132*Occupancy!$G46)</f>
        <v/>
      </c>
      <c r="E49" s="174" t="str">
        <f>IF($B49="","",Data!$F$133*Data!$G$133*Occupancy!$G46)</f>
        <v/>
      </c>
      <c r="F49" s="174" t="str">
        <f>IF($B49="","",Data!$F$134*Data!$G$134*Occupancy!$G46)</f>
        <v/>
      </c>
      <c r="G49" s="174" t="str">
        <f>IF($B49="","",Data!$F$135*Data!$G$135)</f>
        <v/>
      </c>
      <c r="H49" s="174" t="str">
        <f>IF($B49="","",Data!$F$136*Data!$G$136*Occupancy!$G46)</f>
        <v/>
      </c>
      <c r="I49" s="24" t="str">
        <f t="shared" si="0"/>
        <v/>
      </c>
      <c r="J49" s="24" t="str">
        <f>IF($B49="","",($I49*(1+0.157*COS(2*PI()*(Data!D$17-1.78)/12))*Data!D$18/365))</f>
        <v/>
      </c>
      <c r="K49" s="24" t="str">
        <f>IF($B49="","",($I49*(1+0.157*COS(2*PI()*(Data!E$17-1.78)/12))*Data!E$18/365))</f>
        <v/>
      </c>
      <c r="L49" s="24" t="str">
        <f>IF($B49="","",($I49*(1+0.157*COS(2*PI()*(Data!F$17-1.78)/12))*Data!F$18/365))</f>
        <v/>
      </c>
      <c r="M49" s="24" t="str">
        <f>IF($B49="","",($I49*(1+0.157*COS(2*PI()*(Data!G$17-1.78)/12))*Data!G$18/365))</f>
        <v/>
      </c>
      <c r="N49" s="24" t="str">
        <f>IF($B49="","",($I49*(1+0.157*COS(2*PI()*(Data!H$17-1.78)/12))*Data!H$18/365))</f>
        <v/>
      </c>
      <c r="O49" s="24" t="str">
        <f>IF($B49="","",($I49*(1+0.157*COS(2*PI()*(Data!I$17-1.78)/12))*Data!I$18/365))</f>
        <v/>
      </c>
      <c r="P49" s="24" t="str">
        <f>IF($B49="","",($I49*(1+0.157*COS(2*PI()*(Data!J$17-1.78)/12))*Data!J$18/365))</f>
        <v/>
      </c>
      <c r="Q49" s="24" t="str">
        <f>IF($B49="","",($I49*(1+0.157*COS(2*PI()*(Data!K$17-1.78)/12))*Data!K$18/365))</f>
        <v/>
      </c>
      <c r="R49" s="24" t="str">
        <f>IF($B49="","",($I49*(1+0.157*COS(2*PI()*(Data!L$17-1.78)/12))*Data!L$18/365))</f>
        <v/>
      </c>
      <c r="S49" s="24" t="str">
        <f>IF($B49="","",($I49*(1+0.157*COS(2*PI()*(Data!M$17-1.78)/12))*Data!M$18/365))</f>
        <v/>
      </c>
      <c r="T49" s="24" t="str">
        <f>IF($B49="","",($I49*(1+0.157*COS(2*PI()*(Data!N$17-1.78)/12))*Data!N$18/365))</f>
        <v/>
      </c>
      <c r="U49" s="24" t="str">
        <f>IF($B49="","",($I49*(1+0.157*COS(2*PI()*(Data!O$17-1.78)/12))*Data!O$18/365))</f>
        <v/>
      </c>
      <c r="V49" s="24" t="str">
        <f t="shared" si="1"/>
        <v/>
      </c>
      <c r="W49" s="24" t="str">
        <f>IF($B49="","",J49*(1000/(24*Data!D$18))*Data!$I$117)</f>
        <v/>
      </c>
      <c r="X49" s="24" t="str">
        <f>IF($B49="","",K49*(1000/(24*Data!E$18))*Data!$I$117)</f>
        <v/>
      </c>
      <c r="Y49" s="24" t="str">
        <f>IF($B49="","",L49*(1000/(24*Data!F$18))*Data!$I$117)</f>
        <v/>
      </c>
      <c r="Z49" s="24" t="str">
        <f>IF($B49="","",M49*(1000/(24*Data!G$18))*Data!$I$117)</f>
        <v/>
      </c>
      <c r="AA49" s="24" t="str">
        <f>IF($B49="","",N49*(1000/(24*Data!H$18))*Data!$I$117)</f>
        <v/>
      </c>
      <c r="AB49" s="24" t="str">
        <f>IF($B49="","",O49*(1000/(24*Data!I$18))*Data!$I$117)</f>
        <v/>
      </c>
      <c r="AC49" s="24" t="str">
        <f>IF($B49="","",P49*(1000/(24*Data!J$18))*Data!$I$117)</f>
        <v/>
      </c>
      <c r="AD49" s="24" t="str">
        <f>IF($B49="","",Q49*(1000/(24*Data!K$18))*Data!$I$117)</f>
        <v/>
      </c>
      <c r="AE49" s="24" t="str">
        <f>IF($B49="","",R49*(1000/(24*Data!L$18))*Data!$I$117)</f>
        <v/>
      </c>
      <c r="AF49" s="24" t="str">
        <f>IF($B49="","",S49*(1000/(24*Data!M$18))*Data!$I$117)</f>
        <v/>
      </c>
      <c r="AG49" s="24" t="str">
        <f>IF($B49="","",T49*(1000/(24*Data!N$18))*Data!$I$117)</f>
        <v/>
      </c>
      <c r="AH49" s="24" t="str">
        <f>IF($B49="","",U49*(1000/(24*Data!O$18))*Data!$I$117)</f>
        <v/>
      </c>
    </row>
    <row r="50" spans="2:34" s="3" customFormat="1" ht="19.899999999999999" customHeight="1">
      <c r="B50" s="16" t="str">
        <f>IF('3 INPUT SAP DATA'!H54="","",'3 INPUT SAP DATA'!H54)</f>
        <v/>
      </c>
      <c r="C50" s="174" t="str">
        <f>IF($B50="","",Data!$F$131*Data!$G$131)</f>
        <v/>
      </c>
      <c r="D50" s="174" t="str">
        <f>IF($B50="","",Data!$F$132*Data!$G$132*Occupancy!$G47)</f>
        <v/>
      </c>
      <c r="E50" s="174" t="str">
        <f>IF($B50="","",Data!$F$133*Data!$G$133*Occupancy!$G47)</f>
        <v/>
      </c>
      <c r="F50" s="174" t="str">
        <f>IF($B50="","",Data!$F$134*Data!$G$134*Occupancy!$G47)</f>
        <v/>
      </c>
      <c r="G50" s="174" t="str">
        <f>IF($B50="","",Data!$F$135*Data!$G$135)</f>
        <v/>
      </c>
      <c r="H50" s="174" t="str">
        <f>IF($B50="","",Data!$F$136*Data!$G$136*Occupancy!$G47)</f>
        <v/>
      </c>
      <c r="I50" s="24" t="str">
        <f t="shared" si="0"/>
        <v/>
      </c>
      <c r="J50" s="24" t="str">
        <f>IF($B50="","",($I50*(1+0.157*COS(2*PI()*(Data!D$17-1.78)/12))*Data!D$18/365))</f>
        <v/>
      </c>
      <c r="K50" s="24" t="str">
        <f>IF($B50="","",($I50*(1+0.157*COS(2*PI()*(Data!E$17-1.78)/12))*Data!E$18/365))</f>
        <v/>
      </c>
      <c r="L50" s="24" t="str">
        <f>IF($B50="","",($I50*(1+0.157*COS(2*PI()*(Data!F$17-1.78)/12))*Data!F$18/365))</f>
        <v/>
      </c>
      <c r="M50" s="24" t="str">
        <f>IF($B50="","",($I50*(1+0.157*COS(2*PI()*(Data!G$17-1.78)/12))*Data!G$18/365))</f>
        <v/>
      </c>
      <c r="N50" s="24" t="str">
        <f>IF($B50="","",($I50*(1+0.157*COS(2*PI()*(Data!H$17-1.78)/12))*Data!H$18/365))</f>
        <v/>
      </c>
      <c r="O50" s="24" t="str">
        <f>IF($B50="","",($I50*(1+0.157*COS(2*PI()*(Data!I$17-1.78)/12))*Data!I$18/365))</f>
        <v/>
      </c>
      <c r="P50" s="24" t="str">
        <f>IF($B50="","",($I50*(1+0.157*COS(2*PI()*(Data!J$17-1.78)/12))*Data!J$18/365))</f>
        <v/>
      </c>
      <c r="Q50" s="24" t="str">
        <f>IF($B50="","",($I50*(1+0.157*COS(2*PI()*(Data!K$17-1.78)/12))*Data!K$18/365))</f>
        <v/>
      </c>
      <c r="R50" s="24" t="str">
        <f>IF($B50="","",($I50*(1+0.157*COS(2*PI()*(Data!L$17-1.78)/12))*Data!L$18/365))</f>
        <v/>
      </c>
      <c r="S50" s="24" t="str">
        <f>IF($B50="","",($I50*(1+0.157*COS(2*PI()*(Data!M$17-1.78)/12))*Data!M$18/365))</f>
        <v/>
      </c>
      <c r="T50" s="24" t="str">
        <f>IF($B50="","",($I50*(1+0.157*COS(2*PI()*(Data!N$17-1.78)/12))*Data!N$18/365))</f>
        <v/>
      </c>
      <c r="U50" s="24" t="str">
        <f>IF($B50="","",($I50*(1+0.157*COS(2*PI()*(Data!O$17-1.78)/12))*Data!O$18/365))</f>
        <v/>
      </c>
      <c r="V50" s="24" t="str">
        <f t="shared" si="1"/>
        <v/>
      </c>
      <c r="W50" s="24" t="str">
        <f>IF($B50="","",J50*(1000/(24*Data!D$18))*Data!$I$117)</f>
        <v/>
      </c>
      <c r="X50" s="24" t="str">
        <f>IF($B50="","",K50*(1000/(24*Data!E$18))*Data!$I$117)</f>
        <v/>
      </c>
      <c r="Y50" s="24" t="str">
        <f>IF($B50="","",L50*(1000/(24*Data!F$18))*Data!$I$117)</f>
        <v/>
      </c>
      <c r="Z50" s="24" t="str">
        <f>IF($B50="","",M50*(1000/(24*Data!G$18))*Data!$I$117)</f>
        <v/>
      </c>
      <c r="AA50" s="24" t="str">
        <f>IF($B50="","",N50*(1000/(24*Data!H$18))*Data!$I$117)</f>
        <v/>
      </c>
      <c r="AB50" s="24" t="str">
        <f>IF($B50="","",O50*(1000/(24*Data!I$18))*Data!$I$117)</f>
        <v/>
      </c>
      <c r="AC50" s="24" t="str">
        <f>IF($B50="","",P50*(1000/(24*Data!J$18))*Data!$I$117)</f>
        <v/>
      </c>
      <c r="AD50" s="24" t="str">
        <f>IF($B50="","",Q50*(1000/(24*Data!K$18))*Data!$I$117)</f>
        <v/>
      </c>
      <c r="AE50" s="24" t="str">
        <f>IF($B50="","",R50*(1000/(24*Data!L$18))*Data!$I$117)</f>
        <v/>
      </c>
      <c r="AF50" s="24" t="str">
        <f>IF($B50="","",S50*(1000/(24*Data!M$18))*Data!$I$117)</f>
        <v/>
      </c>
      <c r="AG50" s="24" t="str">
        <f>IF($B50="","",T50*(1000/(24*Data!N$18))*Data!$I$117)</f>
        <v/>
      </c>
      <c r="AH50" s="24" t="str">
        <f>IF($B50="","",U50*(1000/(24*Data!O$18))*Data!$I$117)</f>
        <v/>
      </c>
    </row>
    <row r="51" spans="2:34" s="3" customFormat="1" ht="19.899999999999999" customHeight="1">
      <c r="B51" s="16" t="str">
        <f>IF('3 INPUT SAP DATA'!H55="","",'3 INPUT SAP DATA'!H55)</f>
        <v/>
      </c>
      <c r="C51" s="174" t="str">
        <f>IF($B51="","",Data!$F$131*Data!$G$131)</f>
        <v/>
      </c>
      <c r="D51" s="174" t="str">
        <f>IF($B51="","",Data!$F$132*Data!$G$132*Occupancy!$G48)</f>
        <v/>
      </c>
      <c r="E51" s="174" t="str">
        <f>IF($B51="","",Data!$F$133*Data!$G$133*Occupancy!$G48)</f>
        <v/>
      </c>
      <c r="F51" s="174" t="str">
        <f>IF($B51="","",Data!$F$134*Data!$G$134*Occupancy!$G48)</f>
        <v/>
      </c>
      <c r="G51" s="174" t="str">
        <f>IF($B51="","",Data!$F$135*Data!$G$135)</f>
        <v/>
      </c>
      <c r="H51" s="174" t="str">
        <f>IF($B51="","",Data!$F$136*Data!$G$136*Occupancy!$G48)</f>
        <v/>
      </c>
      <c r="I51" s="24" t="str">
        <f t="shared" si="0"/>
        <v/>
      </c>
      <c r="J51" s="24" t="str">
        <f>IF($B51="","",($I51*(1+0.157*COS(2*PI()*(Data!D$17-1.78)/12))*Data!D$18/365))</f>
        <v/>
      </c>
      <c r="K51" s="24" t="str">
        <f>IF($B51="","",($I51*(1+0.157*COS(2*PI()*(Data!E$17-1.78)/12))*Data!E$18/365))</f>
        <v/>
      </c>
      <c r="L51" s="24" t="str">
        <f>IF($B51="","",($I51*(1+0.157*COS(2*PI()*(Data!F$17-1.78)/12))*Data!F$18/365))</f>
        <v/>
      </c>
      <c r="M51" s="24" t="str">
        <f>IF($B51="","",($I51*(1+0.157*COS(2*PI()*(Data!G$17-1.78)/12))*Data!G$18/365))</f>
        <v/>
      </c>
      <c r="N51" s="24" t="str">
        <f>IF($B51="","",($I51*(1+0.157*COS(2*PI()*(Data!H$17-1.78)/12))*Data!H$18/365))</f>
        <v/>
      </c>
      <c r="O51" s="24" t="str">
        <f>IF($B51="","",($I51*(1+0.157*COS(2*PI()*(Data!I$17-1.78)/12))*Data!I$18/365))</f>
        <v/>
      </c>
      <c r="P51" s="24" t="str">
        <f>IF($B51="","",($I51*(1+0.157*COS(2*PI()*(Data!J$17-1.78)/12))*Data!J$18/365))</f>
        <v/>
      </c>
      <c r="Q51" s="24" t="str">
        <f>IF($B51="","",($I51*(1+0.157*COS(2*PI()*(Data!K$17-1.78)/12))*Data!K$18/365))</f>
        <v/>
      </c>
      <c r="R51" s="24" t="str">
        <f>IF($B51="","",($I51*(1+0.157*COS(2*PI()*(Data!L$17-1.78)/12))*Data!L$18/365))</f>
        <v/>
      </c>
      <c r="S51" s="24" t="str">
        <f>IF($B51="","",($I51*(1+0.157*COS(2*PI()*(Data!M$17-1.78)/12))*Data!M$18/365))</f>
        <v/>
      </c>
      <c r="T51" s="24" t="str">
        <f>IF($B51="","",($I51*(1+0.157*COS(2*PI()*(Data!N$17-1.78)/12))*Data!N$18/365))</f>
        <v/>
      </c>
      <c r="U51" s="24" t="str">
        <f>IF($B51="","",($I51*(1+0.157*COS(2*PI()*(Data!O$17-1.78)/12))*Data!O$18/365))</f>
        <v/>
      </c>
      <c r="V51" s="24" t="str">
        <f t="shared" si="1"/>
        <v/>
      </c>
      <c r="W51" s="24" t="str">
        <f>IF($B51="","",J51*(1000/(24*Data!D$18))*Data!$I$117)</f>
        <v/>
      </c>
      <c r="X51" s="24" t="str">
        <f>IF($B51="","",K51*(1000/(24*Data!E$18))*Data!$I$117)</f>
        <v/>
      </c>
      <c r="Y51" s="24" t="str">
        <f>IF($B51="","",L51*(1000/(24*Data!F$18))*Data!$I$117)</f>
        <v/>
      </c>
      <c r="Z51" s="24" t="str">
        <f>IF($B51="","",M51*(1000/(24*Data!G$18))*Data!$I$117)</f>
        <v/>
      </c>
      <c r="AA51" s="24" t="str">
        <f>IF($B51="","",N51*(1000/(24*Data!H$18))*Data!$I$117)</f>
        <v/>
      </c>
      <c r="AB51" s="24" t="str">
        <f>IF($B51="","",O51*(1000/(24*Data!I$18))*Data!$I$117)</f>
        <v/>
      </c>
      <c r="AC51" s="24" t="str">
        <f>IF($B51="","",P51*(1000/(24*Data!J$18))*Data!$I$117)</f>
        <v/>
      </c>
      <c r="AD51" s="24" t="str">
        <f>IF($B51="","",Q51*(1000/(24*Data!K$18))*Data!$I$117)</f>
        <v/>
      </c>
      <c r="AE51" s="24" t="str">
        <f>IF($B51="","",R51*(1000/(24*Data!L$18))*Data!$I$117)</f>
        <v/>
      </c>
      <c r="AF51" s="24" t="str">
        <f>IF($B51="","",S51*(1000/(24*Data!M$18))*Data!$I$117)</f>
        <v/>
      </c>
      <c r="AG51" s="24" t="str">
        <f>IF($B51="","",T51*(1000/(24*Data!N$18))*Data!$I$117)</f>
        <v/>
      </c>
      <c r="AH51" s="24" t="str">
        <f>IF($B51="","",U51*(1000/(24*Data!O$18))*Data!$I$117)</f>
        <v/>
      </c>
    </row>
    <row r="52" spans="2:34" s="3" customFormat="1" ht="19.899999999999999" customHeight="1">
      <c r="B52" s="16" t="str">
        <f>IF('3 INPUT SAP DATA'!H56="","",'3 INPUT SAP DATA'!H56)</f>
        <v/>
      </c>
      <c r="C52" s="174" t="str">
        <f>IF($B52="","",Data!$F$131*Data!$G$131)</f>
        <v/>
      </c>
      <c r="D52" s="174" t="str">
        <f>IF($B52="","",Data!$F$132*Data!$G$132*Occupancy!$G49)</f>
        <v/>
      </c>
      <c r="E52" s="174" t="str">
        <f>IF($B52="","",Data!$F$133*Data!$G$133*Occupancy!$G49)</f>
        <v/>
      </c>
      <c r="F52" s="174" t="str">
        <f>IF($B52="","",Data!$F$134*Data!$G$134*Occupancy!$G49)</f>
        <v/>
      </c>
      <c r="G52" s="174" t="str">
        <f>IF($B52="","",Data!$F$135*Data!$G$135)</f>
        <v/>
      </c>
      <c r="H52" s="174" t="str">
        <f>IF($B52="","",Data!$F$136*Data!$G$136*Occupancy!$G49)</f>
        <v/>
      </c>
      <c r="I52" s="24" t="str">
        <f t="shared" si="0"/>
        <v/>
      </c>
      <c r="J52" s="24" t="str">
        <f>IF($B52="","",($I52*(1+0.157*COS(2*PI()*(Data!D$17-1.78)/12))*Data!D$18/365))</f>
        <v/>
      </c>
      <c r="K52" s="24" t="str">
        <f>IF($B52="","",($I52*(1+0.157*COS(2*PI()*(Data!E$17-1.78)/12))*Data!E$18/365))</f>
        <v/>
      </c>
      <c r="L52" s="24" t="str">
        <f>IF($B52="","",($I52*(1+0.157*COS(2*PI()*(Data!F$17-1.78)/12))*Data!F$18/365))</f>
        <v/>
      </c>
      <c r="M52" s="24" t="str">
        <f>IF($B52="","",($I52*(1+0.157*COS(2*PI()*(Data!G$17-1.78)/12))*Data!G$18/365))</f>
        <v/>
      </c>
      <c r="N52" s="24" t="str">
        <f>IF($B52="","",($I52*(1+0.157*COS(2*PI()*(Data!H$17-1.78)/12))*Data!H$18/365))</f>
        <v/>
      </c>
      <c r="O52" s="24" t="str">
        <f>IF($B52="","",($I52*(1+0.157*COS(2*PI()*(Data!I$17-1.78)/12))*Data!I$18/365))</f>
        <v/>
      </c>
      <c r="P52" s="24" t="str">
        <f>IF($B52="","",($I52*(1+0.157*COS(2*PI()*(Data!J$17-1.78)/12))*Data!J$18/365))</f>
        <v/>
      </c>
      <c r="Q52" s="24" t="str">
        <f>IF($B52="","",($I52*(1+0.157*COS(2*PI()*(Data!K$17-1.78)/12))*Data!K$18/365))</f>
        <v/>
      </c>
      <c r="R52" s="24" t="str">
        <f>IF($B52="","",($I52*(1+0.157*COS(2*PI()*(Data!L$17-1.78)/12))*Data!L$18/365))</f>
        <v/>
      </c>
      <c r="S52" s="24" t="str">
        <f>IF($B52="","",($I52*(1+0.157*COS(2*PI()*(Data!M$17-1.78)/12))*Data!M$18/365))</f>
        <v/>
      </c>
      <c r="T52" s="24" t="str">
        <f>IF($B52="","",($I52*(1+0.157*COS(2*PI()*(Data!N$17-1.78)/12))*Data!N$18/365))</f>
        <v/>
      </c>
      <c r="U52" s="24" t="str">
        <f>IF($B52="","",($I52*(1+0.157*COS(2*PI()*(Data!O$17-1.78)/12))*Data!O$18/365))</f>
        <v/>
      </c>
      <c r="V52" s="24" t="str">
        <f t="shared" si="1"/>
        <v/>
      </c>
      <c r="W52" s="24" t="str">
        <f>IF($B52="","",J52*(1000/(24*Data!D$18))*Data!$I$117)</f>
        <v/>
      </c>
      <c r="X52" s="24" t="str">
        <f>IF($B52="","",K52*(1000/(24*Data!E$18))*Data!$I$117)</f>
        <v/>
      </c>
      <c r="Y52" s="24" t="str">
        <f>IF($B52="","",L52*(1000/(24*Data!F$18))*Data!$I$117)</f>
        <v/>
      </c>
      <c r="Z52" s="24" t="str">
        <f>IF($B52="","",M52*(1000/(24*Data!G$18))*Data!$I$117)</f>
        <v/>
      </c>
      <c r="AA52" s="24" t="str">
        <f>IF($B52="","",N52*(1000/(24*Data!H$18))*Data!$I$117)</f>
        <v/>
      </c>
      <c r="AB52" s="24" t="str">
        <f>IF($B52="","",O52*(1000/(24*Data!I$18))*Data!$I$117)</f>
        <v/>
      </c>
      <c r="AC52" s="24" t="str">
        <f>IF($B52="","",P52*(1000/(24*Data!J$18))*Data!$I$117)</f>
        <v/>
      </c>
      <c r="AD52" s="24" t="str">
        <f>IF($B52="","",Q52*(1000/(24*Data!K$18))*Data!$I$117)</f>
        <v/>
      </c>
      <c r="AE52" s="24" t="str">
        <f>IF($B52="","",R52*(1000/(24*Data!L$18))*Data!$I$117)</f>
        <v/>
      </c>
      <c r="AF52" s="24" t="str">
        <f>IF($B52="","",S52*(1000/(24*Data!M$18))*Data!$I$117)</f>
        <v/>
      </c>
      <c r="AG52" s="24" t="str">
        <f>IF($B52="","",T52*(1000/(24*Data!N$18))*Data!$I$117)</f>
        <v/>
      </c>
      <c r="AH52" s="24" t="str">
        <f>IF($B52="","",U52*(1000/(24*Data!O$18))*Data!$I$117)</f>
        <v/>
      </c>
    </row>
    <row r="53" spans="2:34" s="3" customFormat="1" ht="19.899999999999999" customHeight="1">
      <c r="B53" s="16" t="str">
        <f>IF('3 INPUT SAP DATA'!H57="","",'3 INPUT SAP DATA'!H57)</f>
        <v/>
      </c>
      <c r="C53" s="174" t="str">
        <f>IF($B53="","",Data!$F$131*Data!$G$131)</f>
        <v/>
      </c>
      <c r="D53" s="174" t="str">
        <f>IF($B53="","",Data!$F$132*Data!$G$132*Occupancy!$G50)</f>
        <v/>
      </c>
      <c r="E53" s="174" t="str">
        <f>IF($B53="","",Data!$F$133*Data!$G$133*Occupancy!$G50)</f>
        <v/>
      </c>
      <c r="F53" s="174" t="str">
        <f>IF($B53="","",Data!$F$134*Data!$G$134*Occupancy!$G50)</f>
        <v/>
      </c>
      <c r="G53" s="174" t="str">
        <f>IF($B53="","",Data!$F$135*Data!$G$135)</f>
        <v/>
      </c>
      <c r="H53" s="174" t="str">
        <f>IF($B53="","",Data!$F$136*Data!$G$136*Occupancy!$G50)</f>
        <v/>
      </c>
      <c r="I53" s="24" t="str">
        <f t="shared" si="0"/>
        <v/>
      </c>
      <c r="J53" s="24" t="str">
        <f>IF($B53="","",($I53*(1+0.157*COS(2*PI()*(Data!D$17-1.78)/12))*Data!D$18/365))</f>
        <v/>
      </c>
      <c r="K53" s="24" t="str">
        <f>IF($B53="","",($I53*(1+0.157*COS(2*PI()*(Data!E$17-1.78)/12))*Data!E$18/365))</f>
        <v/>
      </c>
      <c r="L53" s="24" t="str">
        <f>IF($B53="","",($I53*(1+0.157*COS(2*PI()*(Data!F$17-1.78)/12))*Data!F$18/365))</f>
        <v/>
      </c>
      <c r="M53" s="24" t="str">
        <f>IF($B53="","",($I53*(1+0.157*COS(2*PI()*(Data!G$17-1.78)/12))*Data!G$18/365))</f>
        <v/>
      </c>
      <c r="N53" s="24" t="str">
        <f>IF($B53="","",($I53*(1+0.157*COS(2*PI()*(Data!H$17-1.78)/12))*Data!H$18/365))</f>
        <v/>
      </c>
      <c r="O53" s="24" t="str">
        <f>IF($B53="","",($I53*(1+0.157*COS(2*PI()*(Data!I$17-1.78)/12))*Data!I$18/365))</f>
        <v/>
      </c>
      <c r="P53" s="24" t="str">
        <f>IF($B53="","",($I53*(1+0.157*COS(2*PI()*(Data!J$17-1.78)/12))*Data!J$18/365))</f>
        <v/>
      </c>
      <c r="Q53" s="24" t="str">
        <f>IF($B53="","",($I53*(1+0.157*COS(2*PI()*(Data!K$17-1.78)/12))*Data!K$18/365))</f>
        <v/>
      </c>
      <c r="R53" s="24" t="str">
        <f>IF($B53="","",($I53*(1+0.157*COS(2*PI()*(Data!L$17-1.78)/12))*Data!L$18/365))</f>
        <v/>
      </c>
      <c r="S53" s="24" t="str">
        <f>IF($B53="","",($I53*(1+0.157*COS(2*PI()*(Data!M$17-1.78)/12))*Data!M$18/365))</f>
        <v/>
      </c>
      <c r="T53" s="24" t="str">
        <f>IF($B53="","",($I53*(1+0.157*COS(2*PI()*(Data!N$17-1.78)/12))*Data!N$18/365))</f>
        <v/>
      </c>
      <c r="U53" s="24" t="str">
        <f>IF($B53="","",($I53*(1+0.157*COS(2*PI()*(Data!O$17-1.78)/12))*Data!O$18/365))</f>
        <v/>
      </c>
      <c r="V53" s="24" t="str">
        <f t="shared" si="1"/>
        <v/>
      </c>
      <c r="W53" s="24" t="str">
        <f>IF($B53="","",J53*(1000/(24*Data!D$18))*Data!$I$117)</f>
        <v/>
      </c>
      <c r="X53" s="24" t="str">
        <f>IF($B53="","",K53*(1000/(24*Data!E$18))*Data!$I$117)</f>
        <v/>
      </c>
      <c r="Y53" s="24" t="str">
        <f>IF($B53="","",L53*(1000/(24*Data!F$18))*Data!$I$117)</f>
        <v/>
      </c>
      <c r="Z53" s="24" t="str">
        <f>IF($B53="","",M53*(1000/(24*Data!G$18))*Data!$I$117)</f>
        <v/>
      </c>
      <c r="AA53" s="24" t="str">
        <f>IF($B53="","",N53*(1000/(24*Data!H$18))*Data!$I$117)</f>
        <v/>
      </c>
      <c r="AB53" s="24" t="str">
        <f>IF($B53="","",O53*(1000/(24*Data!I$18))*Data!$I$117)</f>
        <v/>
      </c>
      <c r="AC53" s="24" t="str">
        <f>IF($B53="","",P53*(1000/(24*Data!J$18))*Data!$I$117)</f>
        <v/>
      </c>
      <c r="AD53" s="24" t="str">
        <f>IF($B53="","",Q53*(1000/(24*Data!K$18))*Data!$I$117)</f>
        <v/>
      </c>
      <c r="AE53" s="24" t="str">
        <f>IF($B53="","",R53*(1000/(24*Data!L$18))*Data!$I$117)</f>
        <v/>
      </c>
      <c r="AF53" s="24" t="str">
        <f>IF($B53="","",S53*(1000/(24*Data!M$18))*Data!$I$117)</f>
        <v/>
      </c>
      <c r="AG53" s="24" t="str">
        <f>IF($B53="","",T53*(1000/(24*Data!N$18))*Data!$I$117)</f>
        <v/>
      </c>
      <c r="AH53" s="24" t="str">
        <f>IF($B53="","",U53*(1000/(24*Data!O$18))*Data!$I$117)</f>
        <v/>
      </c>
    </row>
    <row r="54" spans="2:34" s="3" customFormat="1" ht="19.899999999999999" customHeight="1">
      <c r="B54" s="16" t="str">
        <f>IF('3 INPUT SAP DATA'!H58="","",'3 INPUT SAP DATA'!H58)</f>
        <v/>
      </c>
      <c r="C54" s="174" t="str">
        <f>IF($B54="","",Data!$F$131*Data!$G$131)</f>
        <v/>
      </c>
      <c r="D54" s="174" t="str">
        <f>IF($B54="","",Data!$F$132*Data!$G$132*Occupancy!$G51)</f>
        <v/>
      </c>
      <c r="E54" s="174" t="str">
        <f>IF($B54="","",Data!$F$133*Data!$G$133*Occupancy!$G51)</f>
        <v/>
      </c>
      <c r="F54" s="174" t="str">
        <f>IF($B54="","",Data!$F$134*Data!$G$134*Occupancy!$G51)</f>
        <v/>
      </c>
      <c r="G54" s="174" t="str">
        <f>IF($B54="","",Data!$F$135*Data!$G$135)</f>
        <v/>
      </c>
      <c r="H54" s="174" t="str">
        <f>IF($B54="","",Data!$F$136*Data!$G$136*Occupancy!$G51)</f>
        <v/>
      </c>
      <c r="I54" s="24" t="str">
        <f t="shared" si="0"/>
        <v/>
      </c>
      <c r="J54" s="24" t="str">
        <f>IF($B54="","",($I54*(1+0.157*COS(2*PI()*(Data!D$17-1.78)/12))*Data!D$18/365))</f>
        <v/>
      </c>
      <c r="K54" s="24" t="str">
        <f>IF($B54="","",($I54*(1+0.157*COS(2*PI()*(Data!E$17-1.78)/12))*Data!E$18/365))</f>
        <v/>
      </c>
      <c r="L54" s="24" t="str">
        <f>IF($B54="","",($I54*(1+0.157*COS(2*PI()*(Data!F$17-1.78)/12))*Data!F$18/365))</f>
        <v/>
      </c>
      <c r="M54" s="24" t="str">
        <f>IF($B54="","",($I54*(1+0.157*COS(2*PI()*(Data!G$17-1.78)/12))*Data!G$18/365))</f>
        <v/>
      </c>
      <c r="N54" s="24" t="str">
        <f>IF($B54="","",($I54*(1+0.157*COS(2*PI()*(Data!H$17-1.78)/12))*Data!H$18/365))</f>
        <v/>
      </c>
      <c r="O54" s="24" t="str">
        <f>IF($B54="","",($I54*(1+0.157*COS(2*PI()*(Data!I$17-1.78)/12))*Data!I$18/365))</f>
        <v/>
      </c>
      <c r="P54" s="24" t="str">
        <f>IF($B54="","",($I54*(1+0.157*COS(2*PI()*(Data!J$17-1.78)/12))*Data!J$18/365))</f>
        <v/>
      </c>
      <c r="Q54" s="24" t="str">
        <f>IF($B54="","",($I54*(1+0.157*COS(2*PI()*(Data!K$17-1.78)/12))*Data!K$18/365))</f>
        <v/>
      </c>
      <c r="R54" s="24" t="str">
        <f>IF($B54="","",($I54*(1+0.157*COS(2*PI()*(Data!L$17-1.78)/12))*Data!L$18/365))</f>
        <v/>
      </c>
      <c r="S54" s="24" t="str">
        <f>IF($B54="","",($I54*(1+0.157*COS(2*PI()*(Data!M$17-1.78)/12))*Data!M$18/365))</f>
        <v/>
      </c>
      <c r="T54" s="24" t="str">
        <f>IF($B54="","",($I54*(1+0.157*COS(2*PI()*(Data!N$17-1.78)/12))*Data!N$18/365))</f>
        <v/>
      </c>
      <c r="U54" s="24" t="str">
        <f>IF($B54="","",($I54*(1+0.157*COS(2*PI()*(Data!O$17-1.78)/12))*Data!O$18/365))</f>
        <v/>
      </c>
      <c r="V54" s="24" t="str">
        <f t="shared" si="1"/>
        <v/>
      </c>
      <c r="W54" s="24" t="str">
        <f>IF($B54="","",J54*(1000/(24*Data!D$18))*Data!$I$117)</f>
        <v/>
      </c>
      <c r="X54" s="24" t="str">
        <f>IF($B54="","",K54*(1000/(24*Data!E$18))*Data!$I$117)</f>
        <v/>
      </c>
      <c r="Y54" s="24" t="str">
        <f>IF($B54="","",L54*(1000/(24*Data!F$18))*Data!$I$117)</f>
        <v/>
      </c>
      <c r="Z54" s="24" t="str">
        <f>IF($B54="","",M54*(1000/(24*Data!G$18))*Data!$I$117)</f>
        <v/>
      </c>
      <c r="AA54" s="24" t="str">
        <f>IF($B54="","",N54*(1000/(24*Data!H$18))*Data!$I$117)</f>
        <v/>
      </c>
      <c r="AB54" s="24" t="str">
        <f>IF($B54="","",O54*(1000/(24*Data!I$18))*Data!$I$117)</f>
        <v/>
      </c>
      <c r="AC54" s="24" t="str">
        <f>IF($B54="","",P54*(1000/(24*Data!J$18))*Data!$I$117)</f>
        <v/>
      </c>
      <c r="AD54" s="24" t="str">
        <f>IF($B54="","",Q54*(1000/(24*Data!K$18))*Data!$I$117)</f>
        <v/>
      </c>
      <c r="AE54" s="24" t="str">
        <f>IF($B54="","",R54*(1000/(24*Data!L$18))*Data!$I$117)</f>
        <v/>
      </c>
      <c r="AF54" s="24" t="str">
        <f>IF($B54="","",S54*(1000/(24*Data!M$18))*Data!$I$117)</f>
        <v/>
      </c>
      <c r="AG54" s="24" t="str">
        <f>IF($B54="","",T54*(1000/(24*Data!N$18))*Data!$I$117)</f>
        <v/>
      </c>
      <c r="AH54" s="24" t="str">
        <f>IF($B54="","",U54*(1000/(24*Data!O$18))*Data!$I$117)</f>
        <v/>
      </c>
    </row>
    <row r="55" spans="2:34" s="3" customFormat="1" ht="19.899999999999999" customHeight="1">
      <c r="B55" s="16" t="str">
        <f>IF('3 INPUT SAP DATA'!H59="","",'3 INPUT SAP DATA'!H59)</f>
        <v/>
      </c>
      <c r="C55" s="174" t="str">
        <f>IF($B55="","",Data!$F$131*Data!$G$131)</f>
        <v/>
      </c>
      <c r="D55" s="174" t="str">
        <f>IF($B55="","",Data!$F$132*Data!$G$132*Occupancy!$G52)</f>
        <v/>
      </c>
      <c r="E55" s="174" t="str">
        <f>IF($B55="","",Data!$F$133*Data!$G$133*Occupancy!$G52)</f>
        <v/>
      </c>
      <c r="F55" s="174" t="str">
        <f>IF($B55="","",Data!$F$134*Data!$G$134*Occupancy!$G52)</f>
        <v/>
      </c>
      <c r="G55" s="174" t="str">
        <f>IF($B55="","",Data!$F$135*Data!$G$135)</f>
        <v/>
      </c>
      <c r="H55" s="174" t="str">
        <f>IF($B55="","",Data!$F$136*Data!$G$136*Occupancy!$G52)</f>
        <v/>
      </c>
      <c r="I55" s="24" t="str">
        <f t="shared" si="0"/>
        <v/>
      </c>
      <c r="J55" s="24" t="str">
        <f>IF($B55="","",($I55*(1+0.157*COS(2*PI()*(Data!D$17-1.78)/12))*Data!D$18/365))</f>
        <v/>
      </c>
      <c r="K55" s="24" t="str">
        <f>IF($B55="","",($I55*(1+0.157*COS(2*PI()*(Data!E$17-1.78)/12))*Data!E$18/365))</f>
        <v/>
      </c>
      <c r="L55" s="24" t="str">
        <f>IF($B55="","",($I55*(1+0.157*COS(2*PI()*(Data!F$17-1.78)/12))*Data!F$18/365))</f>
        <v/>
      </c>
      <c r="M55" s="24" t="str">
        <f>IF($B55="","",($I55*(1+0.157*COS(2*PI()*(Data!G$17-1.78)/12))*Data!G$18/365))</f>
        <v/>
      </c>
      <c r="N55" s="24" t="str">
        <f>IF($B55="","",($I55*(1+0.157*COS(2*PI()*(Data!H$17-1.78)/12))*Data!H$18/365))</f>
        <v/>
      </c>
      <c r="O55" s="24" t="str">
        <f>IF($B55="","",($I55*(1+0.157*COS(2*PI()*(Data!I$17-1.78)/12))*Data!I$18/365))</f>
        <v/>
      </c>
      <c r="P55" s="24" t="str">
        <f>IF($B55="","",($I55*(1+0.157*COS(2*PI()*(Data!J$17-1.78)/12))*Data!J$18/365))</f>
        <v/>
      </c>
      <c r="Q55" s="24" t="str">
        <f>IF($B55="","",($I55*(1+0.157*COS(2*PI()*(Data!K$17-1.78)/12))*Data!K$18/365))</f>
        <v/>
      </c>
      <c r="R55" s="24" t="str">
        <f>IF($B55="","",($I55*(1+0.157*COS(2*PI()*(Data!L$17-1.78)/12))*Data!L$18/365))</f>
        <v/>
      </c>
      <c r="S55" s="24" t="str">
        <f>IF($B55="","",($I55*(1+0.157*COS(2*PI()*(Data!M$17-1.78)/12))*Data!M$18/365))</f>
        <v/>
      </c>
      <c r="T55" s="24" t="str">
        <f>IF($B55="","",($I55*(1+0.157*COS(2*PI()*(Data!N$17-1.78)/12))*Data!N$18/365))</f>
        <v/>
      </c>
      <c r="U55" s="24" t="str">
        <f>IF($B55="","",($I55*(1+0.157*COS(2*PI()*(Data!O$17-1.78)/12))*Data!O$18/365))</f>
        <v/>
      </c>
      <c r="V55" s="24" t="str">
        <f t="shared" si="1"/>
        <v/>
      </c>
      <c r="W55" s="24" t="str">
        <f>IF($B55="","",J55*(1000/(24*Data!D$18))*Data!$I$117)</f>
        <v/>
      </c>
      <c r="X55" s="24" t="str">
        <f>IF($B55="","",K55*(1000/(24*Data!E$18))*Data!$I$117)</f>
        <v/>
      </c>
      <c r="Y55" s="24" t="str">
        <f>IF($B55="","",L55*(1000/(24*Data!F$18))*Data!$I$117)</f>
        <v/>
      </c>
      <c r="Z55" s="24" t="str">
        <f>IF($B55="","",M55*(1000/(24*Data!G$18))*Data!$I$117)</f>
        <v/>
      </c>
      <c r="AA55" s="24" t="str">
        <f>IF($B55="","",N55*(1000/(24*Data!H$18))*Data!$I$117)</f>
        <v/>
      </c>
      <c r="AB55" s="24" t="str">
        <f>IF($B55="","",O55*(1000/(24*Data!I$18))*Data!$I$117)</f>
        <v/>
      </c>
      <c r="AC55" s="24" t="str">
        <f>IF($B55="","",P55*(1000/(24*Data!J$18))*Data!$I$117)</f>
        <v/>
      </c>
      <c r="AD55" s="24" t="str">
        <f>IF($B55="","",Q55*(1000/(24*Data!K$18))*Data!$I$117)</f>
        <v/>
      </c>
      <c r="AE55" s="24" t="str">
        <f>IF($B55="","",R55*(1000/(24*Data!L$18))*Data!$I$117)</f>
        <v/>
      </c>
      <c r="AF55" s="24" t="str">
        <f>IF($B55="","",S55*(1000/(24*Data!M$18))*Data!$I$117)</f>
        <v/>
      </c>
      <c r="AG55" s="24" t="str">
        <f>IF($B55="","",T55*(1000/(24*Data!N$18))*Data!$I$117)</f>
        <v/>
      </c>
      <c r="AH55" s="24" t="str">
        <f>IF($B55="","",U55*(1000/(24*Data!O$18))*Data!$I$117)</f>
        <v/>
      </c>
    </row>
    <row r="56" spans="2:34" s="3" customFormat="1" ht="19.899999999999999" customHeight="1">
      <c r="B56" s="16" t="str">
        <f>IF('3 INPUT SAP DATA'!H60="","",'3 INPUT SAP DATA'!H60)</f>
        <v/>
      </c>
      <c r="C56" s="174" t="str">
        <f>IF($B56="","",Data!$F$131*Data!$G$131)</f>
        <v/>
      </c>
      <c r="D56" s="174" t="str">
        <f>IF($B56="","",Data!$F$132*Data!$G$132*Occupancy!$G53)</f>
        <v/>
      </c>
      <c r="E56" s="174" t="str">
        <f>IF($B56="","",Data!$F$133*Data!$G$133*Occupancy!$G53)</f>
        <v/>
      </c>
      <c r="F56" s="174" t="str">
        <f>IF($B56="","",Data!$F$134*Data!$G$134*Occupancy!$G53)</f>
        <v/>
      </c>
      <c r="G56" s="174" t="str">
        <f>IF($B56="","",Data!$F$135*Data!$G$135)</f>
        <v/>
      </c>
      <c r="H56" s="174" t="str">
        <f>IF($B56="","",Data!$F$136*Data!$G$136*Occupancy!$G53)</f>
        <v/>
      </c>
      <c r="I56" s="24" t="str">
        <f t="shared" si="0"/>
        <v/>
      </c>
      <c r="J56" s="24" t="str">
        <f>IF($B56="","",($I56*(1+0.157*COS(2*PI()*(Data!D$17-1.78)/12))*Data!D$18/365))</f>
        <v/>
      </c>
      <c r="K56" s="24" t="str">
        <f>IF($B56="","",($I56*(1+0.157*COS(2*PI()*(Data!E$17-1.78)/12))*Data!E$18/365))</f>
        <v/>
      </c>
      <c r="L56" s="24" t="str">
        <f>IF($B56="","",($I56*(1+0.157*COS(2*PI()*(Data!F$17-1.78)/12))*Data!F$18/365))</f>
        <v/>
      </c>
      <c r="M56" s="24" t="str">
        <f>IF($B56="","",($I56*(1+0.157*COS(2*PI()*(Data!G$17-1.78)/12))*Data!G$18/365))</f>
        <v/>
      </c>
      <c r="N56" s="24" t="str">
        <f>IF($B56="","",($I56*(1+0.157*COS(2*PI()*(Data!H$17-1.78)/12))*Data!H$18/365))</f>
        <v/>
      </c>
      <c r="O56" s="24" t="str">
        <f>IF($B56="","",($I56*(1+0.157*COS(2*PI()*(Data!I$17-1.78)/12))*Data!I$18/365))</f>
        <v/>
      </c>
      <c r="P56" s="24" t="str">
        <f>IF($B56="","",($I56*(1+0.157*COS(2*PI()*(Data!J$17-1.78)/12))*Data!J$18/365))</f>
        <v/>
      </c>
      <c r="Q56" s="24" t="str">
        <f>IF($B56="","",($I56*(1+0.157*COS(2*PI()*(Data!K$17-1.78)/12))*Data!K$18/365))</f>
        <v/>
      </c>
      <c r="R56" s="24" t="str">
        <f>IF($B56="","",($I56*(1+0.157*COS(2*PI()*(Data!L$17-1.78)/12))*Data!L$18/365))</f>
        <v/>
      </c>
      <c r="S56" s="24" t="str">
        <f>IF($B56="","",($I56*(1+0.157*COS(2*PI()*(Data!M$17-1.78)/12))*Data!M$18/365))</f>
        <v/>
      </c>
      <c r="T56" s="24" t="str">
        <f>IF($B56="","",($I56*(1+0.157*COS(2*PI()*(Data!N$17-1.78)/12))*Data!N$18/365))</f>
        <v/>
      </c>
      <c r="U56" s="24" t="str">
        <f>IF($B56="","",($I56*(1+0.157*COS(2*PI()*(Data!O$17-1.78)/12))*Data!O$18/365))</f>
        <v/>
      </c>
      <c r="V56" s="24" t="str">
        <f t="shared" si="1"/>
        <v/>
      </c>
      <c r="W56" s="24" t="str">
        <f>IF($B56="","",J56*(1000/(24*Data!D$18))*Data!$I$117)</f>
        <v/>
      </c>
      <c r="X56" s="24" t="str">
        <f>IF($B56="","",K56*(1000/(24*Data!E$18))*Data!$I$117)</f>
        <v/>
      </c>
      <c r="Y56" s="24" t="str">
        <f>IF($B56="","",L56*(1000/(24*Data!F$18))*Data!$I$117)</f>
        <v/>
      </c>
      <c r="Z56" s="24" t="str">
        <f>IF($B56="","",M56*(1000/(24*Data!G$18))*Data!$I$117)</f>
        <v/>
      </c>
      <c r="AA56" s="24" t="str">
        <f>IF($B56="","",N56*(1000/(24*Data!H$18))*Data!$I$117)</f>
        <v/>
      </c>
      <c r="AB56" s="24" t="str">
        <f>IF($B56="","",O56*(1000/(24*Data!I$18))*Data!$I$117)</f>
        <v/>
      </c>
      <c r="AC56" s="24" t="str">
        <f>IF($B56="","",P56*(1000/(24*Data!J$18))*Data!$I$117)</f>
        <v/>
      </c>
      <c r="AD56" s="24" t="str">
        <f>IF($B56="","",Q56*(1000/(24*Data!K$18))*Data!$I$117)</f>
        <v/>
      </c>
      <c r="AE56" s="24" t="str">
        <f>IF($B56="","",R56*(1000/(24*Data!L$18))*Data!$I$117)</f>
        <v/>
      </c>
      <c r="AF56" s="24" t="str">
        <f>IF($B56="","",S56*(1000/(24*Data!M$18))*Data!$I$117)</f>
        <v/>
      </c>
      <c r="AG56" s="24" t="str">
        <f>IF($B56="","",T56*(1000/(24*Data!N$18))*Data!$I$117)</f>
        <v/>
      </c>
      <c r="AH56" s="24" t="str">
        <f>IF($B56="","",U56*(1000/(24*Data!O$18))*Data!$I$117)</f>
        <v/>
      </c>
    </row>
    <row r="57" spans="2:34" s="3" customFormat="1" ht="19.899999999999999" customHeight="1">
      <c r="B57" s="16" t="str">
        <f>IF('3 INPUT SAP DATA'!H61="","",'3 INPUT SAP DATA'!H61)</f>
        <v/>
      </c>
      <c r="C57" s="174" t="str">
        <f>IF($B57="","",Data!$F$131*Data!$G$131)</f>
        <v/>
      </c>
      <c r="D57" s="174" t="str">
        <f>IF($B57="","",Data!$F$132*Data!$G$132*Occupancy!$G54)</f>
        <v/>
      </c>
      <c r="E57" s="174" t="str">
        <f>IF($B57="","",Data!$F$133*Data!$G$133*Occupancy!$G54)</f>
        <v/>
      </c>
      <c r="F57" s="174" t="str">
        <f>IF($B57="","",Data!$F$134*Data!$G$134*Occupancy!$G54)</f>
        <v/>
      </c>
      <c r="G57" s="174" t="str">
        <f>IF($B57="","",Data!$F$135*Data!$G$135)</f>
        <v/>
      </c>
      <c r="H57" s="174" t="str">
        <f>IF($B57="","",Data!$F$136*Data!$G$136*Occupancy!$G54)</f>
        <v/>
      </c>
      <c r="I57" s="24" t="str">
        <f t="shared" si="0"/>
        <v/>
      </c>
      <c r="J57" s="24" t="str">
        <f>IF($B57="","",($I57*(1+0.157*COS(2*PI()*(Data!D$17-1.78)/12))*Data!D$18/365))</f>
        <v/>
      </c>
      <c r="K57" s="24" t="str">
        <f>IF($B57="","",($I57*(1+0.157*COS(2*PI()*(Data!E$17-1.78)/12))*Data!E$18/365))</f>
        <v/>
      </c>
      <c r="L57" s="24" t="str">
        <f>IF($B57="","",($I57*(1+0.157*COS(2*PI()*(Data!F$17-1.78)/12))*Data!F$18/365))</f>
        <v/>
      </c>
      <c r="M57" s="24" t="str">
        <f>IF($B57="","",($I57*(1+0.157*COS(2*PI()*(Data!G$17-1.78)/12))*Data!G$18/365))</f>
        <v/>
      </c>
      <c r="N57" s="24" t="str">
        <f>IF($B57="","",($I57*(1+0.157*COS(2*PI()*(Data!H$17-1.78)/12))*Data!H$18/365))</f>
        <v/>
      </c>
      <c r="O57" s="24" t="str">
        <f>IF($B57="","",($I57*(1+0.157*COS(2*PI()*(Data!I$17-1.78)/12))*Data!I$18/365))</f>
        <v/>
      </c>
      <c r="P57" s="24" t="str">
        <f>IF($B57="","",($I57*(1+0.157*COS(2*PI()*(Data!J$17-1.78)/12))*Data!J$18/365))</f>
        <v/>
      </c>
      <c r="Q57" s="24" t="str">
        <f>IF($B57="","",($I57*(1+0.157*COS(2*PI()*(Data!K$17-1.78)/12))*Data!K$18/365))</f>
        <v/>
      </c>
      <c r="R57" s="24" t="str">
        <f>IF($B57="","",($I57*(1+0.157*COS(2*PI()*(Data!L$17-1.78)/12))*Data!L$18/365))</f>
        <v/>
      </c>
      <c r="S57" s="24" t="str">
        <f>IF($B57="","",($I57*(1+0.157*COS(2*PI()*(Data!M$17-1.78)/12))*Data!M$18/365))</f>
        <v/>
      </c>
      <c r="T57" s="24" t="str">
        <f>IF($B57="","",($I57*(1+0.157*COS(2*PI()*(Data!N$17-1.78)/12))*Data!N$18/365))</f>
        <v/>
      </c>
      <c r="U57" s="24" t="str">
        <f>IF($B57="","",($I57*(1+0.157*COS(2*PI()*(Data!O$17-1.78)/12))*Data!O$18/365))</f>
        <v/>
      </c>
      <c r="V57" s="24" t="str">
        <f t="shared" si="1"/>
        <v/>
      </c>
      <c r="W57" s="24" t="str">
        <f>IF($B57="","",J57*(1000/(24*Data!D$18))*Data!$I$117)</f>
        <v/>
      </c>
      <c r="X57" s="24" t="str">
        <f>IF($B57="","",K57*(1000/(24*Data!E$18))*Data!$I$117)</f>
        <v/>
      </c>
      <c r="Y57" s="24" t="str">
        <f>IF($B57="","",L57*(1000/(24*Data!F$18))*Data!$I$117)</f>
        <v/>
      </c>
      <c r="Z57" s="24" t="str">
        <f>IF($B57="","",M57*(1000/(24*Data!G$18))*Data!$I$117)</f>
        <v/>
      </c>
      <c r="AA57" s="24" t="str">
        <f>IF($B57="","",N57*(1000/(24*Data!H$18))*Data!$I$117)</f>
        <v/>
      </c>
      <c r="AB57" s="24" t="str">
        <f>IF($B57="","",O57*(1000/(24*Data!I$18))*Data!$I$117)</f>
        <v/>
      </c>
      <c r="AC57" s="24" t="str">
        <f>IF($B57="","",P57*(1000/(24*Data!J$18))*Data!$I$117)</f>
        <v/>
      </c>
      <c r="AD57" s="24" t="str">
        <f>IF($B57="","",Q57*(1000/(24*Data!K$18))*Data!$I$117)</f>
        <v/>
      </c>
      <c r="AE57" s="24" t="str">
        <f>IF($B57="","",R57*(1000/(24*Data!L$18))*Data!$I$117)</f>
        <v/>
      </c>
      <c r="AF57" s="24" t="str">
        <f>IF($B57="","",S57*(1000/(24*Data!M$18))*Data!$I$117)</f>
        <v/>
      </c>
      <c r="AG57" s="24" t="str">
        <f>IF($B57="","",T57*(1000/(24*Data!N$18))*Data!$I$117)</f>
        <v/>
      </c>
      <c r="AH57" s="24" t="str">
        <f>IF($B57="","",U57*(1000/(24*Data!O$18))*Data!$I$117)</f>
        <v/>
      </c>
    </row>
    <row r="58" spans="2:34" s="3" customFormat="1" ht="19.899999999999999" customHeight="1">
      <c r="B58" s="16" t="str">
        <f>IF('3 INPUT SAP DATA'!H62="","",'3 INPUT SAP DATA'!H62)</f>
        <v/>
      </c>
      <c r="C58" s="174" t="str">
        <f>IF($B58="","",Data!$F$131*Data!$G$131)</f>
        <v/>
      </c>
      <c r="D58" s="174" t="str">
        <f>IF($B58="","",Data!$F$132*Data!$G$132*Occupancy!$G55)</f>
        <v/>
      </c>
      <c r="E58" s="174" t="str">
        <f>IF($B58="","",Data!$F$133*Data!$G$133*Occupancy!$G55)</f>
        <v/>
      </c>
      <c r="F58" s="174" t="str">
        <f>IF($B58="","",Data!$F$134*Data!$G$134*Occupancy!$G55)</f>
        <v/>
      </c>
      <c r="G58" s="174" t="str">
        <f>IF($B58="","",Data!$F$135*Data!$G$135)</f>
        <v/>
      </c>
      <c r="H58" s="174" t="str">
        <f>IF($B58="","",Data!$F$136*Data!$G$136*Occupancy!$G55)</f>
        <v/>
      </c>
      <c r="I58" s="24" t="str">
        <f t="shared" si="0"/>
        <v/>
      </c>
      <c r="J58" s="24" t="str">
        <f>IF($B58="","",($I58*(1+0.157*COS(2*PI()*(Data!D$17-1.78)/12))*Data!D$18/365))</f>
        <v/>
      </c>
      <c r="K58" s="24" t="str">
        <f>IF($B58="","",($I58*(1+0.157*COS(2*PI()*(Data!E$17-1.78)/12))*Data!E$18/365))</f>
        <v/>
      </c>
      <c r="L58" s="24" t="str">
        <f>IF($B58="","",($I58*(1+0.157*COS(2*PI()*(Data!F$17-1.78)/12))*Data!F$18/365))</f>
        <v/>
      </c>
      <c r="M58" s="24" t="str">
        <f>IF($B58="","",($I58*(1+0.157*COS(2*PI()*(Data!G$17-1.78)/12))*Data!G$18/365))</f>
        <v/>
      </c>
      <c r="N58" s="24" t="str">
        <f>IF($B58="","",($I58*(1+0.157*COS(2*PI()*(Data!H$17-1.78)/12))*Data!H$18/365))</f>
        <v/>
      </c>
      <c r="O58" s="24" t="str">
        <f>IF($B58="","",($I58*(1+0.157*COS(2*PI()*(Data!I$17-1.78)/12))*Data!I$18/365))</f>
        <v/>
      </c>
      <c r="P58" s="24" t="str">
        <f>IF($B58="","",($I58*(1+0.157*COS(2*PI()*(Data!J$17-1.78)/12))*Data!J$18/365))</f>
        <v/>
      </c>
      <c r="Q58" s="24" t="str">
        <f>IF($B58="","",($I58*(1+0.157*COS(2*PI()*(Data!K$17-1.78)/12))*Data!K$18/365))</f>
        <v/>
      </c>
      <c r="R58" s="24" t="str">
        <f>IF($B58="","",($I58*(1+0.157*COS(2*PI()*(Data!L$17-1.78)/12))*Data!L$18/365))</f>
        <v/>
      </c>
      <c r="S58" s="24" t="str">
        <f>IF($B58="","",($I58*(1+0.157*COS(2*PI()*(Data!M$17-1.78)/12))*Data!M$18/365))</f>
        <v/>
      </c>
      <c r="T58" s="24" t="str">
        <f>IF($B58="","",($I58*(1+0.157*COS(2*PI()*(Data!N$17-1.78)/12))*Data!N$18/365))</f>
        <v/>
      </c>
      <c r="U58" s="24" t="str">
        <f>IF($B58="","",($I58*(1+0.157*COS(2*PI()*(Data!O$17-1.78)/12))*Data!O$18/365))</f>
        <v/>
      </c>
      <c r="V58" s="24" t="str">
        <f t="shared" si="1"/>
        <v/>
      </c>
      <c r="W58" s="24" t="str">
        <f>IF($B58="","",J58*(1000/(24*Data!D$18))*Data!$I$117)</f>
        <v/>
      </c>
      <c r="X58" s="24" t="str">
        <f>IF($B58="","",K58*(1000/(24*Data!E$18))*Data!$I$117)</f>
        <v/>
      </c>
      <c r="Y58" s="24" t="str">
        <f>IF($B58="","",L58*(1000/(24*Data!F$18))*Data!$I$117)</f>
        <v/>
      </c>
      <c r="Z58" s="24" t="str">
        <f>IF($B58="","",M58*(1000/(24*Data!G$18))*Data!$I$117)</f>
        <v/>
      </c>
      <c r="AA58" s="24" t="str">
        <f>IF($B58="","",N58*(1000/(24*Data!H$18))*Data!$I$117)</f>
        <v/>
      </c>
      <c r="AB58" s="24" t="str">
        <f>IF($B58="","",O58*(1000/(24*Data!I$18))*Data!$I$117)</f>
        <v/>
      </c>
      <c r="AC58" s="24" t="str">
        <f>IF($B58="","",P58*(1000/(24*Data!J$18))*Data!$I$117)</f>
        <v/>
      </c>
      <c r="AD58" s="24" t="str">
        <f>IF($B58="","",Q58*(1000/(24*Data!K$18))*Data!$I$117)</f>
        <v/>
      </c>
      <c r="AE58" s="24" t="str">
        <f>IF($B58="","",R58*(1000/(24*Data!L$18))*Data!$I$117)</f>
        <v/>
      </c>
      <c r="AF58" s="24" t="str">
        <f>IF($B58="","",S58*(1000/(24*Data!M$18))*Data!$I$117)</f>
        <v/>
      </c>
      <c r="AG58" s="24" t="str">
        <f>IF($B58="","",T58*(1000/(24*Data!N$18))*Data!$I$117)</f>
        <v/>
      </c>
      <c r="AH58" s="24" t="str">
        <f>IF($B58="","",U58*(1000/(24*Data!O$18))*Data!$I$117)</f>
        <v/>
      </c>
    </row>
    <row r="59" spans="2:34" s="3" customFormat="1" ht="19.899999999999999" customHeight="1">
      <c r="B59" s="16" t="str">
        <f>IF('3 INPUT SAP DATA'!H63="","",'3 INPUT SAP DATA'!H63)</f>
        <v/>
      </c>
      <c r="C59" s="174" t="str">
        <f>IF($B59="","",Data!$F$131*Data!$G$131)</f>
        <v/>
      </c>
      <c r="D59" s="174" t="str">
        <f>IF($B59="","",Data!$F$132*Data!$G$132*Occupancy!$G56)</f>
        <v/>
      </c>
      <c r="E59" s="174" t="str">
        <f>IF($B59="","",Data!$F$133*Data!$G$133*Occupancy!$G56)</f>
        <v/>
      </c>
      <c r="F59" s="174" t="str">
        <f>IF($B59="","",Data!$F$134*Data!$G$134*Occupancy!$G56)</f>
        <v/>
      </c>
      <c r="G59" s="174" t="str">
        <f>IF($B59="","",Data!$F$135*Data!$G$135)</f>
        <v/>
      </c>
      <c r="H59" s="174" t="str">
        <f>IF($B59="","",Data!$F$136*Data!$G$136*Occupancy!$G56)</f>
        <v/>
      </c>
      <c r="I59" s="24" t="str">
        <f t="shared" si="0"/>
        <v/>
      </c>
      <c r="J59" s="24" t="str">
        <f>IF($B59="","",($I59*(1+0.157*COS(2*PI()*(Data!D$17-1.78)/12))*Data!D$18/365))</f>
        <v/>
      </c>
      <c r="K59" s="24" t="str">
        <f>IF($B59="","",($I59*(1+0.157*COS(2*PI()*(Data!E$17-1.78)/12))*Data!E$18/365))</f>
        <v/>
      </c>
      <c r="L59" s="24" t="str">
        <f>IF($B59="","",($I59*(1+0.157*COS(2*PI()*(Data!F$17-1.78)/12))*Data!F$18/365))</f>
        <v/>
      </c>
      <c r="M59" s="24" t="str">
        <f>IF($B59="","",($I59*(1+0.157*COS(2*PI()*(Data!G$17-1.78)/12))*Data!G$18/365))</f>
        <v/>
      </c>
      <c r="N59" s="24" t="str">
        <f>IF($B59="","",($I59*(1+0.157*COS(2*PI()*(Data!H$17-1.78)/12))*Data!H$18/365))</f>
        <v/>
      </c>
      <c r="O59" s="24" t="str">
        <f>IF($B59="","",($I59*(1+0.157*COS(2*PI()*(Data!I$17-1.78)/12))*Data!I$18/365))</f>
        <v/>
      </c>
      <c r="P59" s="24" t="str">
        <f>IF($B59="","",($I59*(1+0.157*COS(2*PI()*(Data!J$17-1.78)/12))*Data!J$18/365))</f>
        <v/>
      </c>
      <c r="Q59" s="24" t="str">
        <f>IF($B59="","",($I59*(1+0.157*COS(2*PI()*(Data!K$17-1.78)/12))*Data!K$18/365))</f>
        <v/>
      </c>
      <c r="R59" s="24" t="str">
        <f>IF($B59="","",($I59*(1+0.157*COS(2*PI()*(Data!L$17-1.78)/12))*Data!L$18/365))</f>
        <v/>
      </c>
      <c r="S59" s="24" t="str">
        <f>IF($B59="","",($I59*(1+0.157*COS(2*PI()*(Data!M$17-1.78)/12))*Data!M$18/365))</f>
        <v/>
      </c>
      <c r="T59" s="24" t="str">
        <f>IF($B59="","",($I59*(1+0.157*COS(2*PI()*(Data!N$17-1.78)/12))*Data!N$18/365))</f>
        <v/>
      </c>
      <c r="U59" s="24" t="str">
        <f>IF($B59="","",($I59*(1+0.157*COS(2*PI()*(Data!O$17-1.78)/12))*Data!O$18/365))</f>
        <v/>
      </c>
      <c r="V59" s="24" t="str">
        <f t="shared" si="1"/>
        <v/>
      </c>
      <c r="W59" s="24" t="str">
        <f>IF($B59="","",J59*(1000/(24*Data!D$18))*Data!$I$117)</f>
        <v/>
      </c>
      <c r="X59" s="24" t="str">
        <f>IF($B59="","",K59*(1000/(24*Data!E$18))*Data!$I$117)</f>
        <v/>
      </c>
      <c r="Y59" s="24" t="str">
        <f>IF($B59="","",L59*(1000/(24*Data!F$18))*Data!$I$117)</f>
        <v/>
      </c>
      <c r="Z59" s="24" t="str">
        <f>IF($B59="","",M59*(1000/(24*Data!G$18))*Data!$I$117)</f>
        <v/>
      </c>
      <c r="AA59" s="24" t="str">
        <f>IF($B59="","",N59*(1000/(24*Data!H$18))*Data!$I$117)</f>
        <v/>
      </c>
      <c r="AB59" s="24" t="str">
        <f>IF($B59="","",O59*(1000/(24*Data!I$18))*Data!$I$117)</f>
        <v/>
      </c>
      <c r="AC59" s="24" t="str">
        <f>IF($B59="","",P59*(1000/(24*Data!J$18))*Data!$I$117)</f>
        <v/>
      </c>
      <c r="AD59" s="24" t="str">
        <f>IF($B59="","",Q59*(1000/(24*Data!K$18))*Data!$I$117)</f>
        <v/>
      </c>
      <c r="AE59" s="24" t="str">
        <f>IF($B59="","",R59*(1000/(24*Data!L$18))*Data!$I$117)</f>
        <v/>
      </c>
      <c r="AF59" s="24" t="str">
        <f>IF($B59="","",S59*(1000/(24*Data!M$18))*Data!$I$117)</f>
        <v/>
      </c>
      <c r="AG59" s="24" t="str">
        <f>IF($B59="","",T59*(1000/(24*Data!N$18))*Data!$I$117)</f>
        <v/>
      </c>
      <c r="AH59" s="24" t="str">
        <f>IF($B59="","",U59*(1000/(24*Data!O$18))*Data!$I$117)</f>
        <v/>
      </c>
    </row>
    <row r="60" spans="2:34" s="3" customFormat="1" ht="19.899999999999999" customHeight="1">
      <c r="B60" s="16" t="str">
        <f>IF('3 INPUT SAP DATA'!H64="","",'3 INPUT SAP DATA'!H64)</f>
        <v/>
      </c>
      <c r="C60" s="174" t="str">
        <f>IF($B60="","",Data!$F$131*Data!$G$131)</f>
        <v/>
      </c>
      <c r="D60" s="174" t="str">
        <f>IF($B60="","",Data!$F$132*Data!$G$132*Occupancy!$G57)</f>
        <v/>
      </c>
      <c r="E60" s="174" t="str">
        <f>IF($B60="","",Data!$F$133*Data!$G$133*Occupancy!$G57)</f>
        <v/>
      </c>
      <c r="F60" s="174" t="str">
        <f>IF($B60="","",Data!$F$134*Data!$G$134*Occupancy!$G57)</f>
        <v/>
      </c>
      <c r="G60" s="174" t="str">
        <f>IF($B60="","",Data!$F$135*Data!$G$135)</f>
        <v/>
      </c>
      <c r="H60" s="174" t="str">
        <f>IF($B60="","",Data!$F$136*Data!$G$136*Occupancy!$G57)</f>
        <v/>
      </c>
      <c r="I60" s="24" t="str">
        <f t="shared" si="0"/>
        <v/>
      </c>
      <c r="J60" s="24" t="str">
        <f>IF($B60="","",($I60*(1+0.157*COS(2*PI()*(Data!D$17-1.78)/12))*Data!D$18/365))</f>
        <v/>
      </c>
      <c r="K60" s="24" t="str">
        <f>IF($B60="","",($I60*(1+0.157*COS(2*PI()*(Data!E$17-1.78)/12))*Data!E$18/365))</f>
        <v/>
      </c>
      <c r="L60" s="24" t="str">
        <f>IF($B60="","",($I60*(1+0.157*COS(2*PI()*(Data!F$17-1.78)/12))*Data!F$18/365))</f>
        <v/>
      </c>
      <c r="M60" s="24" t="str">
        <f>IF($B60="","",($I60*(1+0.157*COS(2*PI()*(Data!G$17-1.78)/12))*Data!G$18/365))</f>
        <v/>
      </c>
      <c r="N60" s="24" t="str">
        <f>IF($B60="","",($I60*(1+0.157*COS(2*PI()*(Data!H$17-1.78)/12))*Data!H$18/365))</f>
        <v/>
      </c>
      <c r="O60" s="24" t="str">
        <f>IF($B60="","",($I60*(1+0.157*COS(2*PI()*(Data!I$17-1.78)/12))*Data!I$18/365))</f>
        <v/>
      </c>
      <c r="P60" s="24" t="str">
        <f>IF($B60="","",($I60*(1+0.157*COS(2*PI()*(Data!J$17-1.78)/12))*Data!J$18/365))</f>
        <v/>
      </c>
      <c r="Q60" s="24" t="str">
        <f>IF($B60="","",($I60*(1+0.157*COS(2*PI()*(Data!K$17-1.78)/12))*Data!K$18/365))</f>
        <v/>
      </c>
      <c r="R60" s="24" t="str">
        <f>IF($B60="","",($I60*(1+0.157*COS(2*PI()*(Data!L$17-1.78)/12))*Data!L$18/365))</f>
        <v/>
      </c>
      <c r="S60" s="24" t="str">
        <f>IF($B60="","",($I60*(1+0.157*COS(2*PI()*(Data!M$17-1.78)/12))*Data!M$18/365))</f>
        <v/>
      </c>
      <c r="T60" s="24" t="str">
        <f>IF($B60="","",($I60*(1+0.157*COS(2*PI()*(Data!N$17-1.78)/12))*Data!N$18/365))</f>
        <v/>
      </c>
      <c r="U60" s="24" t="str">
        <f>IF($B60="","",($I60*(1+0.157*COS(2*PI()*(Data!O$17-1.78)/12))*Data!O$18/365))</f>
        <v/>
      </c>
      <c r="V60" s="24" t="str">
        <f t="shared" si="1"/>
        <v/>
      </c>
      <c r="W60" s="24" t="str">
        <f>IF($B60="","",J60*(1000/(24*Data!D$18))*Data!$I$117)</f>
        <v/>
      </c>
      <c r="X60" s="24" t="str">
        <f>IF($B60="","",K60*(1000/(24*Data!E$18))*Data!$I$117)</f>
        <v/>
      </c>
      <c r="Y60" s="24" t="str">
        <f>IF($B60="","",L60*(1000/(24*Data!F$18))*Data!$I$117)</f>
        <v/>
      </c>
      <c r="Z60" s="24" t="str">
        <f>IF($B60="","",M60*(1000/(24*Data!G$18))*Data!$I$117)</f>
        <v/>
      </c>
      <c r="AA60" s="24" t="str">
        <f>IF($B60="","",N60*(1000/(24*Data!H$18))*Data!$I$117)</f>
        <v/>
      </c>
      <c r="AB60" s="24" t="str">
        <f>IF($B60="","",O60*(1000/(24*Data!I$18))*Data!$I$117)</f>
        <v/>
      </c>
      <c r="AC60" s="24" t="str">
        <f>IF($B60="","",P60*(1000/(24*Data!J$18))*Data!$I$117)</f>
        <v/>
      </c>
      <c r="AD60" s="24" t="str">
        <f>IF($B60="","",Q60*(1000/(24*Data!K$18))*Data!$I$117)</f>
        <v/>
      </c>
      <c r="AE60" s="24" t="str">
        <f>IF($B60="","",R60*(1000/(24*Data!L$18))*Data!$I$117)</f>
        <v/>
      </c>
      <c r="AF60" s="24" t="str">
        <f>IF($B60="","",S60*(1000/(24*Data!M$18))*Data!$I$117)</f>
        <v/>
      </c>
      <c r="AG60" s="24" t="str">
        <f>IF($B60="","",T60*(1000/(24*Data!N$18))*Data!$I$117)</f>
        <v/>
      </c>
      <c r="AH60" s="24" t="str">
        <f>IF($B60="","",U60*(1000/(24*Data!O$18))*Data!$I$117)</f>
        <v/>
      </c>
    </row>
    <row r="61" spans="2:34" s="3" customFormat="1" ht="19.899999999999999" customHeight="1">
      <c r="B61" s="16" t="str">
        <f>IF('3 INPUT SAP DATA'!H65="","",'3 INPUT SAP DATA'!H65)</f>
        <v/>
      </c>
      <c r="C61" s="174" t="str">
        <f>IF($B61="","",Data!$F$131*Data!$G$131)</f>
        <v/>
      </c>
      <c r="D61" s="174" t="str">
        <f>IF($B61="","",Data!$F$132*Data!$G$132*Occupancy!$G58)</f>
        <v/>
      </c>
      <c r="E61" s="174" t="str">
        <f>IF($B61="","",Data!$F$133*Data!$G$133*Occupancy!$G58)</f>
        <v/>
      </c>
      <c r="F61" s="174" t="str">
        <f>IF($B61="","",Data!$F$134*Data!$G$134*Occupancy!$G58)</f>
        <v/>
      </c>
      <c r="G61" s="174" t="str">
        <f>IF($B61="","",Data!$F$135*Data!$G$135)</f>
        <v/>
      </c>
      <c r="H61" s="174" t="str">
        <f>IF($B61="","",Data!$F$136*Data!$G$136*Occupancy!$G58)</f>
        <v/>
      </c>
      <c r="I61" s="24" t="str">
        <f t="shared" si="0"/>
        <v/>
      </c>
      <c r="J61" s="24" t="str">
        <f>IF($B61="","",($I61*(1+0.157*COS(2*PI()*(Data!D$17-1.78)/12))*Data!D$18/365))</f>
        <v/>
      </c>
      <c r="K61" s="24" t="str">
        <f>IF($B61="","",($I61*(1+0.157*COS(2*PI()*(Data!E$17-1.78)/12))*Data!E$18/365))</f>
        <v/>
      </c>
      <c r="L61" s="24" t="str">
        <f>IF($B61="","",($I61*(1+0.157*COS(2*PI()*(Data!F$17-1.78)/12))*Data!F$18/365))</f>
        <v/>
      </c>
      <c r="M61" s="24" t="str">
        <f>IF($B61="","",($I61*(1+0.157*COS(2*PI()*(Data!G$17-1.78)/12))*Data!G$18/365))</f>
        <v/>
      </c>
      <c r="N61" s="24" t="str">
        <f>IF($B61="","",($I61*(1+0.157*COS(2*PI()*(Data!H$17-1.78)/12))*Data!H$18/365))</f>
        <v/>
      </c>
      <c r="O61" s="24" t="str">
        <f>IF($B61="","",($I61*(1+0.157*COS(2*PI()*(Data!I$17-1.78)/12))*Data!I$18/365))</f>
        <v/>
      </c>
      <c r="P61" s="24" t="str">
        <f>IF($B61="","",($I61*(1+0.157*COS(2*PI()*(Data!J$17-1.78)/12))*Data!J$18/365))</f>
        <v/>
      </c>
      <c r="Q61" s="24" t="str">
        <f>IF($B61="","",($I61*(1+0.157*COS(2*PI()*(Data!K$17-1.78)/12))*Data!K$18/365))</f>
        <v/>
      </c>
      <c r="R61" s="24" t="str">
        <f>IF($B61="","",($I61*(1+0.157*COS(2*PI()*(Data!L$17-1.78)/12))*Data!L$18/365))</f>
        <v/>
      </c>
      <c r="S61" s="24" t="str">
        <f>IF($B61="","",($I61*(1+0.157*COS(2*PI()*(Data!M$17-1.78)/12))*Data!M$18/365))</f>
        <v/>
      </c>
      <c r="T61" s="24" t="str">
        <f>IF($B61="","",($I61*(1+0.157*COS(2*PI()*(Data!N$17-1.78)/12))*Data!N$18/365))</f>
        <v/>
      </c>
      <c r="U61" s="24" t="str">
        <f>IF($B61="","",($I61*(1+0.157*COS(2*PI()*(Data!O$17-1.78)/12))*Data!O$18/365))</f>
        <v/>
      </c>
      <c r="V61" s="24" t="str">
        <f t="shared" si="1"/>
        <v/>
      </c>
      <c r="W61" s="24" t="str">
        <f>IF($B61="","",J61*(1000/(24*Data!D$18))*Data!$I$117)</f>
        <v/>
      </c>
      <c r="X61" s="24" t="str">
        <f>IF($B61="","",K61*(1000/(24*Data!E$18))*Data!$I$117)</f>
        <v/>
      </c>
      <c r="Y61" s="24" t="str">
        <f>IF($B61="","",L61*(1000/(24*Data!F$18))*Data!$I$117)</f>
        <v/>
      </c>
      <c r="Z61" s="24" t="str">
        <f>IF($B61="","",M61*(1000/(24*Data!G$18))*Data!$I$117)</f>
        <v/>
      </c>
      <c r="AA61" s="24" t="str">
        <f>IF($B61="","",N61*(1000/(24*Data!H$18))*Data!$I$117)</f>
        <v/>
      </c>
      <c r="AB61" s="24" t="str">
        <f>IF($B61="","",O61*(1000/(24*Data!I$18))*Data!$I$117)</f>
        <v/>
      </c>
      <c r="AC61" s="24" t="str">
        <f>IF($B61="","",P61*(1000/(24*Data!J$18))*Data!$I$117)</f>
        <v/>
      </c>
      <c r="AD61" s="24" t="str">
        <f>IF($B61="","",Q61*(1000/(24*Data!K$18))*Data!$I$117)</f>
        <v/>
      </c>
      <c r="AE61" s="24" t="str">
        <f>IF($B61="","",R61*(1000/(24*Data!L$18))*Data!$I$117)</f>
        <v/>
      </c>
      <c r="AF61" s="24" t="str">
        <f>IF($B61="","",S61*(1000/(24*Data!M$18))*Data!$I$117)</f>
        <v/>
      </c>
      <c r="AG61" s="24" t="str">
        <f>IF($B61="","",T61*(1000/(24*Data!N$18))*Data!$I$117)</f>
        <v/>
      </c>
      <c r="AH61" s="24" t="str">
        <f>IF($B61="","",U61*(1000/(24*Data!O$18))*Data!$I$117)</f>
        <v/>
      </c>
    </row>
    <row r="62" spans="2:34" s="3" customFormat="1" ht="19.899999999999999" customHeight="1">
      <c r="B62" s="16" t="str">
        <f>IF('3 INPUT SAP DATA'!H66="","",'3 INPUT SAP DATA'!H66)</f>
        <v/>
      </c>
      <c r="C62" s="174" t="str">
        <f>IF($B62="","",Data!$F$131*Data!$G$131)</f>
        <v/>
      </c>
      <c r="D62" s="174" t="str">
        <f>IF($B62="","",Data!$F$132*Data!$G$132*Occupancy!$G59)</f>
        <v/>
      </c>
      <c r="E62" s="174" t="str">
        <f>IF($B62="","",Data!$F$133*Data!$G$133*Occupancy!$G59)</f>
        <v/>
      </c>
      <c r="F62" s="174" t="str">
        <f>IF($B62="","",Data!$F$134*Data!$G$134*Occupancy!$G59)</f>
        <v/>
      </c>
      <c r="G62" s="174" t="str">
        <f>IF($B62="","",Data!$F$135*Data!$G$135)</f>
        <v/>
      </c>
      <c r="H62" s="174" t="str">
        <f>IF($B62="","",Data!$F$136*Data!$G$136*Occupancy!$G59)</f>
        <v/>
      </c>
      <c r="I62" s="24" t="str">
        <f t="shared" si="0"/>
        <v/>
      </c>
      <c r="J62" s="24" t="str">
        <f>IF($B62="","",($I62*(1+0.157*COS(2*PI()*(Data!D$17-1.78)/12))*Data!D$18/365))</f>
        <v/>
      </c>
      <c r="K62" s="24" t="str">
        <f>IF($B62="","",($I62*(1+0.157*COS(2*PI()*(Data!E$17-1.78)/12))*Data!E$18/365))</f>
        <v/>
      </c>
      <c r="L62" s="24" t="str">
        <f>IF($B62="","",($I62*(1+0.157*COS(2*PI()*(Data!F$17-1.78)/12))*Data!F$18/365))</f>
        <v/>
      </c>
      <c r="M62" s="24" t="str">
        <f>IF($B62="","",($I62*(1+0.157*COS(2*PI()*(Data!G$17-1.78)/12))*Data!G$18/365))</f>
        <v/>
      </c>
      <c r="N62" s="24" t="str">
        <f>IF($B62="","",($I62*(1+0.157*COS(2*PI()*(Data!H$17-1.78)/12))*Data!H$18/365))</f>
        <v/>
      </c>
      <c r="O62" s="24" t="str">
        <f>IF($B62="","",($I62*(1+0.157*COS(2*PI()*(Data!I$17-1.78)/12))*Data!I$18/365))</f>
        <v/>
      </c>
      <c r="P62" s="24" t="str">
        <f>IF($B62="","",($I62*(1+0.157*COS(2*PI()*(Data!J$17-1.78)/12))*Data!J$18/365))</f>
        <v/>
      </c>
      <c r="Q62" s="24" t="str">
        <f>IF($B62="","",($I62*(1+0.157*COS(2*PI()*(Data!K$17-1.78)/12))*Data!K$18/365))</f>
        <v/>
      </c>
      <c r="R62" s="24" t="str">
        <f>IF($B62="","",($I62*(1+0.157*COS(2*PI()*(Data!L$17-1.78)/12))*Data!L$18/365))</f>
        <v/>
      </c>
      <c r="S62" s="24" t="str">
        <f>IF($B62="","",($I62*(1+0.157*COS(2*PI()*(Data!M$17-1.78)/12))*Data!M$18/365))</f>
        <v/>
      </c>
      <c r="T62" s="24" t="str">
        <f>IF($B62="","",($I62*(1+0.157*COS(2*PI()*(Data!N$17-1.78)/12))*Data!N$18/365))</f>
        <v/>
      </c>
      <c r="U62" s="24" t="str">
        <f>IF($B62="","",($I62*(1+0.157*COS(2*PI()*(Data!O$17-1.78)/12))*Data!O$18/365))</f>
        <v/>
      </c>
      <c r="V62" s="24" t="str">
        <f t="shared" si="1"/>
        <v/>
      </c>
      <c r="W62" s="24" t="str">
        <f>IF($B62="","",J62*(1000/(24*Data!D$18))*Data!$I$117)</f>
        <v/>
      </c>
      <c r="X62" s="24" t="str">
        <f>IF($B62="","",K62*(1000/(24*Data!E$18))*Data!$I$117)</f>
        <v/>
      </c>
      <c r="Y62" s="24" t="str">
        <f>IF($B62="","",L62*(1000/(24*Data!F$18))*Data!$I$117)</f>
        <v/>
      </c>
      <c r="Z62" s="24" t="str">
        <f>IF($B62="","",M62*(1000/(24*Data!G$18))*Data!$I$117)</f>
        <v/>
      </c>
      <c r="AA62" s="24" t="str">
        <f>IF($B62="","",N62*(1000/(24*Data!H$18))*Data!$I$117)</f>
        <v/>
      </c>
      <c r="AB62" s="24" t="str">
        <f>IF($B62="","",O62*(1000/(24*Data!I$18))*Data!$I$117)</f>
        <v/>
      </c>
      <c r="AC62" s="24" t="str">
        <f>IF($B62="","",P62*(1000/(24*Data!J$18))*Data!$I$117)</f>
        <v/>
      </c>
      <c r="AD62" s="24" t="str">
        <f>IF($B62="","",Q62*(1000/(24*Data!K$18))*Data!$I$117)</f>
        <v/>
      </c>
      <c r="AE62" s="24" t="str">
        <f>IF($B62="","",R62*(1000/(24*Data!L$18))*Data!$I$117)</f>
        <v/>
      </c>
      <c r="AF62" s="24" t="str">
        <f>IF($B62="","",S62*(1000/(24*Data!M$18))*Data!$I$117)</f>
        <v/>
      </c>
      <c r="AG62" s="24" t="str">
        <f>IF($B62="","",T62*(1000/(24*Data!N$18))*Data!$I$117)</f>
        <v/>
      </c>
      <c r="AH62" s="24" t="str">
        <f>IF($B62="","",U62*(1000/(24*Data!O$18))*Data!$I$117)</f>
        <v/>
      </c>
    </row>
    <row r="63" spans="2:34" s="3" customFormat="1" ht="19.899999999999999" customHeight="1">
      <c r="B63" s="16" t="str">
        <f>IF('3 INPUT SAP DATA'!H67="","",'3 INPUT SAP DATA'!H67)</f>
        <v/>
      </c>
      <c r="C63" s="174" t="str">
        <f>IF($B63="","",Data!$F$131*Data!$G$131)</f>
        <v/>
      </c>
      <c r="D63" s="174" t="str">
        <f>IF($B63="","",Data!$F$132*Data!$G$132*Occupancy!$G60)</f>
        <v/>
      </c>
      <c r="E63" s="174" t="str">
        <f>IF($B63="","",Data!$F$133*Data!$G$133*Occupancy!$G60)</f>
        <v/>
      </c>
      <c r="F63" s="174" t="str">
        <f>IF($B63="","",Data!$F$134*Data!$G$134*Occupancy!$G60)</f>
        <v/>
      </c>
      <c r="G63" s="174" t="str">
        <f>IF($B63="","",Data!$F$135*Data!$G$135)</f>
        <v/>
      </c>
      <c r="H63" s="174" t="str">
        <f>IF($B63="","",Data!$F$136*Data!$G$136*Occupancy!$G60)</f>
        <v/>
      </c>
      <c r="I63" s="24" t="str">
        <f t="shared" si="0"/>
        <v/>
      </c>
      <c r="J63" s="24" t="str">
        <f>IF($B63="","",($I63*(1+0.157*COS(2*PI()*(Data!D$17-1.78)/12))*Data!D$18/365))</f>
        <v/>
      </c>
      <c r="K63" s="24" t="str">
        <f>IF($B63="","",($I63*(1+0.157*COS(2*PI()*(Data!E$17-1.78)/12))*Data!E$18/365))</f>
        <v/>
      </c>
      <c r="L63" s="24" t="str">
        <f>IF($B63="","",($I63*(1+0.157*COS(2*PI()*(Data!F$17-1.78)/12))*Data!F$18/365))</f>
        <v/>
      </c>
      <c r="M63" s="24" t="str">
        <f>IF($B63="","",($I63*(1+0.157*COS(2*PI()*(Data!G$17-1.78)/12))*Data!G$18/365))</f>
        <v/>
      </c>
      <c r="N63" s="24" t="str">
        <f>IF($B63="","",($I63*(1+0.157*COS(2*PI()*(Data!H$17-1.78)/12))*Data!H$18/365))</f>
        <v/>
      </c>
      <c r="O63" s="24" t="str">
        <f>IF($B63="","",($I63*(1+0.157*COS(2*PI()*(Data!I$17-1.78)/12))*Data!I$18/365))</f>
        <v/>
      </c>
      <c r="P63" s="24" t="str">
        <f>IF($B63="","",($I63*(1+0.157*COS(2*PI()*(Data!J$17-1.78)/12))*Data!J$18/365))</f>
        <v/>
      </c>
      <c r="Q63" s="24" t="str">
        <f>IF($B63="","",($I63*(1+0.157*COS(2*PI()*(Data!K$17-1.78)/12))*Data!K$18/365))</f>
        <v/>
      </c>
      <c r="R63" s="24" t="str">
        <f>IF($B63="","",($I63*(1+0.157*COS(2*PI()*(Data!L$17-1.78)/12))*Data!L$18/365))</f>
        <v/>
      </c>
      <c r="S63" s="24" t="str">
        <f>IF($B63="","",($I63*(1+0.157*COS(2*PI()*(Data!M$17-1.78)/12))*Data!M$18/365))</f>
        <v/>
      </c>
      <c r="T63" s="24" t="str">
        <f>IF($B63="","",($I63*(1+0.157*COS(2*PI()*(Data!N$17-1.78)/12))*Data!N$18/365))</f>
        <v/>
      </c>
      <c r="U63" s="24" t="str">
        <f>IF($B63="","",($I63*(1+0.157*COS(2*PI()*(Data!O$17-1.78)/12))*Data!O$18/365))</f>
        <v/>
      </c>
      <c r="V63" s="24" t="str">
        <f t="shared" si="1"/>
        <v/>
      </c>
      <c r="W63" s="24" t="str">
        <f>IF($B63="","",J63*(1000/(24*Data!D$18))*Data!$I$117)</f>
        <v/>
      </c>
      <c r="X63" s="24" t="str">
        <f>IF($B63="","",K63*(1000/(24*Data!E$18))*Data!$I$117)</f>
        <v/>
      </c>
      <c r="Y63" s="24" t="str">
        <f>IF($B63="","",L63*(1000/(24*Data!F$18))*Data!$I$117)</f>
        <v/>
      </c>
      <c r="Z63" s="24" t="str">
        <f>IF($B63="","",M63*(1000/(24*Data!G$18))*Data!$I$117)</f>
        <v/>
      </c>
      <c r="AA63" s="24" t="str">
        <f>IF($B63="","",N63*(1000/(24*Data!H$18))*Data!$I$117)</f>
        <v/>
      </c>
      <c r="AB63" s="24" t="str">
        <f>IF($B63="","",O63*(1000/(24*Data!I$18))*Data!$I$117)</f>
        <v/>
      </c>
      <c r="AC63" s="24" t="str">
        <f>IF($B63="","",P63*(1000/(24*Data!J$18))*Data!$I$117)</f>
        <v/>
      </c>
      <c r="AD63" s="24" t="str">
        <f>IF($B63="","",Q63*(1000/(24*Data!K$18))*Data!$I$117)</f>
        <v/>
      </c>
      <c r="AE63" s="24" t="str">
        <f>IF($B63="","",R63*(1000/(24*Data!L$18))*Data!$I$117)</f>
        <v/>
      </c>
      <c r="AF63" s="24" t="str">
        <f>IF($B63="","",S63*(1000/(24*Data!M$18))*Data!$I$117)</f>
        <v/>
      </c>
      <c r="AG63" s="24" t="str">
        <f>IF($B63="","",T63*(1000/(24*Data!N$18))*Data!$I$117)</f>
        <v/>
      </c>
      <c r="AH63" s="24" t="str">
        <f>IF($B63="","",U63*(1000/(24*Data!O$18))*Data!$I$117)</f>
        <v/>
      </c>
    </row>
    <row r="64" spans="2:34" s="3" customFormat="1" ht="19.899999999999999" customHeight="1">
      <c r="B64" s="16" t="str">
        <f>IF('3 INPUT SAP DATA'!H68="","",'3 INPUT SAP DATA'!H68)</f>
        <v/>
      </c>
      <c r="C64" s="174" t="str">
        <f>IF($B64="","",Data!$F$131*Data!$G$131)</f>
        <v/>
      </c>
      <c r="D64" s="174" t="str">
        <f>IF($B64="","",Data!$F$132*Data!$G$132*Occupancy!$G61)</f>
        <v/>
      </c>
      <c r="E64" s="174" t="str">
        <f>IF($B64="","",Data!$F$133*Data!$G$133*Occupancy!$G61)</f>
        <v/>
      </c>
      <c r="F64" s="174" t="str">
        <f>IF($B64="","",Data!$F$134*Data!$G$134*Occupancy!$G61)</f>
        <v/>
      </c>
      <c r="G64" s="174" t="str">
        <f>IF($B64="","",Data!$F$135*Data!$G$135)</f>
        <v/>
      </c>
      <c r="H64" s="174" t="str">
        <f>IF($B64="","",Data!$F$136*Data!$G$136*Occupancy!$G61)</f>
        <v/>
      </c>
      <c r="I64" s="24" t="str">
        <f t="shared" si="0"/>
        <v/>
      </c>
      <c r="J64" s="24" t="str">
        <f>IF($B64="","",($I64*(1+0.157*COS(2*PI()*(Data!D$17-1.78)/12))*Data!D$18/365))</f>
        <v/>
      </c>
      <c r="K64" s="24" t="str">
        <f>IF($B64="","",($I64*(1+0.157*COS(2*PI()*(Data!E$17-1.78)/12))*Data!E$18/365))</f>
        <v/>
      </c>
      <c r="L64" s="24" t="str">
        <f>IF($B64="","",($I64*(1+0.157*COS(2*PI()*(Data!F$17-1.78)/12))*Data!F$18/365))</f>
        <v/>
      </c>
      <c r="M64" s="24" t="str">
        <f>IF($B64="","",($I64*(1+0.157*COS(2*PI()*(Data!G$17-1.78)/12))*Data!G$18/365))</f>
        <v/>
      </c>
      <c r="N64" s="24" t="str">
        <f>IF($B64="","",($I64*(1+0.157*COS(2*PI()*(Data!H$17-1.78)/12))*Data!H$18/365))</f>
        <v/>
      </c>
      <c r="O64" s="24" t="str">
        <f>IF($B64="","",($I64*(1+0.157*COS(2*PI()*(Data!I$17-1.78)/12))*Data!I$18/365))</f>
        <v/>
      </c>
      <c r="P64" s="24" t="str">
        <f>IF($B64="","",($I64*(1+0.157*COS(2*PI()*(Data!J$17-1.78)/12))*Data!J$18/365))</f>
        <v/>
      </c>
      <c r="Q64" s="24" t="str">
        <f>IF($B64="","",($I64*(1+0.157*COS(2*PI()*(Data!K$17-1.78)/12))*Data!K$18/365))</f>
        <v/>
      </c>
      <c r="R64" s="24" t="str">
        <f>IF($B64="","",($I64*(1+0.157*COS(2*PI()*(Data!L$17-1.78)/12))*Data!L$18/365))</f>
        <v/>
      </c>
      <c r="S64" s="24" t="str">
        <f>IF($B64="","",($I64*(1+0.157*COS(2*PI()*(Data!M$17-1.78)/12))*Data!M$18/365))</f>
        <v/>
      </c>
      <c r="T64" s="24" t="str">
        <f>IF($B64="","",($I64*(1+0.157*COS(2*PI()*(Data!N$17-1.78)/12))*Data!N$18/365))</f>
        <v/>
      </c>
      <c r="U64" s="24" t="str">
        <f>IF($B64="","",($I64*(1+0.157*COS(2*PI()*(Data!O$17-1.78)/12))*Data!O$18/365))</f>
        <v/>
      </c>
      <c r="V64" s="24" t="str">
        <f t="shared" si="1"/>
        <v/>
      </c>
      <c r="W64" s="24" t="str">
        <f>IF($B64="","",J64*(1000/(24*Data!D$18))*Data!$I$117)</f>
        <v/>
      </c>
      <c r="X64" s="24" t="str">
        <f>IF($B64="","",K64*(1000/(24*Data!E$18))*Data!$I$117)</f>
        <v/>
      </c>
      <c r="Y64" s="24" t="str">
        <f>IF($B64="","",L64*(1000/(24*Data!F$18))*Data!$I$117)</f>
        <v/>
      </c>
      <c r="Z64" s="24" t="str">
        <f>IF($B64="","",M64*(1000/(24*Data!G$18))*Data!$I$117)</f>
        <v/>
      </c>
      <c r="AA64" s="24" t="str">
        <f>IF($B64="","",N64*(1000/(24*Data!H$18))*Data!$I$117)</f>
        <v/>
      </c>
      <c r="AB64" s="24" t="str">
        <f>IF($B64="","",O64*(1000/(24*Data!I$18))*Data!$I$117)</f>
        <v/>
      </c>
      <c r="AC64" s="24" t="str">
        <f>IF($B64="","",P64*(1000/(24*Data!J$18))*Data!$I$117)</f>
        <v/>
      </c>
      <c r="AD64" s="24" t="str">
        <f>IF($B64="","",Q64*(1000/(24*Data!K$18))*Data!$I$117)</f>
        <v/>
      </c>
      <c r="AE64" s="24" t="str">
        <f>IF($B64="","",R64*(1000/(24*Data!L$18))*Data!$I$117)</f>
        <v/>
      </c>
      <c r="AF64" s="24" t="str">
        <f>IF($B64="","",S64*(1000/(24*Data!M$18))*Data!$I$117)</f>
        <v/>
      </c>
      <c r="AG64" s="24" t="str">
        <f>IF($B64="","",T64*(1000/(24*Data!N$18))*Data!$I$117)</f>
        <v/>
      </c>
      <c r="AH64" s="24" t="str">
        <f>IF($B64="","",U64*(1000/(24*Data!O$18))*Data!$I$117)</f>
        <v/>
      </c>
    </row>
    <row r="65" spans="2:34" s="3" customFormat="1" ht="19.899999999999999" customHeight="1">
      <c r="B65" s="16" t="str">
        <f>IF('3 INPUT SAP DATA'!H69="","",'3 INPUT SAP DATA'!H69)</f>
        <v/>
      </c>
      <c r="C65" s="174" t="str">
        <f>IF($B65="","",Data!$F$131*Data!$G$131)</f>
        <v/>
      </c>
      <c r="D65" s="174" t="str">
        <f>IF($B65="","",Data!$F$132*Data!$G$132*Occupancy!$G62)</f>
        <v/>
      </c>
      <c r="E65" s="174" t="str">
        <f>IF($B65="","",Data!$F$133*Data!$G$133*Occupancy!$G62)</f>
        <v/>
      </c>
      <c r="F65" s="174" t="str">
        <f>IF($B65="","",Data!$F$134*Data!$G$134*Occupancy!$G62)</f>
        <v/>
      </c>
      <c r="G65" s="174" t="str">
        <f>IF($B65="","",Data!$F$135*Data!$G$135)</f>
        <v/>
      </c>
      <c r="H65" s="174" t="str">
        <f>IF($B65="","",Data!$F$136*Data!$G$136*Occupancy!$G62)</f>
        <v/>
      </c>
      <c r="I65" s="24" t="str">
        <f t="shared" si="0"/>
        <v/>
      </c>
      <c r="J65" s="24" t="str">
        <f>IF($B65="","",($I65*(1+0.157*COS(2*PI()*(Data!D$17-1.78)/12))*Data!D$18/365))</f>
        <v/>
      </c>
      <c r="K65" s="24" t="str">
        <f>IF($B65="","",($I65*(1+0.157*COS(2*PI()*(Data!E$17-1.78)/12))*Data!E$18/365))</f>
        <v/>
      </c>
      <c r="L65" s="24" t="str">
        <f>IF($B65="","",($I65*(1+0.157*COS(2*PI()*(Data!F$17-1.78)/12))*Data!F$18/365))</f>
        <v/>
      </c>
      <c r="M65" s="24" t="str">
        <f>IF($B65="","",($I65*(1+0.157*COS(2*PI()*(Data!G$17-1.78)/12))*Data!G$18/365))</f>
        <v/>
      </c>
      <c r="N65" s="24" t="str">
        <f>IF($B65="","",($I65*(1+0.157*COS(2*PI()*(Data!H$17-1.78)/12))*Data!H$18/365))</f>
        <v/>
      </c>
      <c r="O65" s="24" t="str">
        <f>IF($B65="","",($I65*(1+0.157*COS(2*PI()*(Data!I$17-1.78)/12))*Data!I$18/365))</f>
        <v/>
      </c>
      <c r="P65" s="24" t="str">
        <f>IF($B65="","",($I65*(1+0.157*COS(2*PI()*(Data!J$17-1.78)/12))*Data!J$18/365))</f>
        <v/>
      </c>
      <c r="Q65" s="24" t="str">
        <f>IF($B65="","",($I65*(1+0.157*COS(2*PI()*(Data!K$17-1.78)/12))*Data!K$18/365))</f>
        <v/>
      </c>
      <c r="R65" s="24" t="str">
        <f>IF($B65="","",($I65*(1+0.157*COS(2*PI()*(Data!L$17-1.78)/12))*Data!L$18/365))</f>
        <v/>
      </c>
      <c r="S65" s="24" t="str">
        <f>IF($B65="","",($I65*(1+0.157*COS(2*PI()*(Data!M$17-1.78)/12))*Data!M$18/365))</f>
        <v/>
      </c>
      <c r="T65" s="24" t="str">
        <f>IF($B65="","",($I65*(1+0.157*COS(2*PI()*(Data!N$17-1.78)/12))*Data!N$18/365))</f>
        <v/>
      </c>
      <c r="U65" s="24" t="str">
        <f>IF($B65="","",($I65*(1+0.157*COS(2*PI()*(Data!O$17-1.78)/12))*Data!O$18/365))</f>
        <v/>
      </c>
      <c r="V65" s="24" t="str">
        <f t="shared" si="1"/>
        <v/>
      </c>
      <c r="W65" s="24" t="str">
        <f>IF($B65="","",J65*(1000/(24*Data!D$18))*Data!$I$117)</f>
        <v/>
      </c>
      <c r="X65" s="24" t="str">
        <f>IF($B65="","",K65*(1000/(24*Data!E$18))*Data!$I$117)</f>
        <v/>
      </c>
      <c r="Y65" s="24" t="str">
        <f>IF($B65="","",L65*(1000/(24*Data!F$18))*Data!$I$117)</f>
        <v/>
      </c>
      <c r="Z65" s="24" t="str">
        <f>IF($B65="","",M65*(1000/(24*Data!G$18))*Data!$I$117)</f>
        <v/>
      </c>
      <c r="AA65" s="24" t="str">
        <f>IF($B65="","",N65*(1000/(24*Data!H$18))*Data!$I$117)</f>
        <v/>
      </c>
      <c r="AB65" s="24" t="str">
        <f>IF($B65="","",O65*(1000/(24*Data!I$18))*Data!$I$117)</f>
        <v/>
      </c>
      <c r="AC65" s="24" t="str">
        <f>IF($B65="","",P65*(1000/(24*Data!J$18))*Data!$I$117)</f>
        <v/>
      </c>
      <c r="AD65" s="24" t="str">
        <f>IF($B65="","",Q65*(1000/(24*Data!K$18))*Data!$I$117)</f>
        <v/>
      </c>
      <c r="AE65" s="24" t="str">
        <f>IF($B65="","",R65*(1000/(24*Data!L$18))*Data!$I$117)</f>
        <v/>
      </c>
      <c r="AF65" s="24" t="str">
        <f>IF($B65="","",S65*(1000/(24*Data!M$18))*Data!$I$117)</f>
        <v/>
      </c>
      <c r="AG65" s="24" t="str">
        <f>IF($B65="","",T65*(1000/(24*Data!N$18))*Data!$I$117)</f>
        <v/>
      </c>
      <c r="AH65" s="24" t="str">
        <f>IF($B65="","",U65*(1000/(24*Data!O$18))*Data!$I$117)</f>
        <v/>
      </c>
    </row>
    <row r="66" spans="2:34" s="3" customFormat="1" ht="19.899999999999999" customHeight="1">
      <c r="B66" s="16" t="str">
        <f>IF('3 INPUT SAP DATA'!H70="","",'3 INPUT SAP DATA'!H70)</f>
        <v/>
      </c>
      <c r="C66" s="174" t="str">
        <f>IF($B66="","",Data!$F$131*Data!$G$131)</f>
        <v/>
      </c>
      <c r="D66" s="174" t="str">
        <f>IF($B66="","",Data!$F$132*Data!$G$132*Occupancy!$G63)</f>
        <v/>
      </c>
      <c r="E66" s="174" t="str">
        <f>IF($B66="","",Data!$F$133*Data!$G$133*Occupancy!$G63)</f>
        <v/>
      </c>
      <c r="F66" s="174" t="str">
        <f>IF($B66="","",Data!$F$134*Data!$G$134*Occupancy!$G63)</f>
        <v/>
      </c>
      <c r="G66" s="174" t="str">
        <f>IF($B66="","",Data!$F$135*Data!$G$135)</f>
        <v/>
      </c>
      <c r="H66" s="174" t="str">
        <f>IF($B66="","",Data!$F$136*Data!$G$136*Occupancy!$G63)</f>
        <v/>
      </c>
      <c r="I66" s="24" t="str">
        <f t="shared" si="0"/>
        <v/>
      </c>
      <c r="J66" s="24" t="str">
        <f>IF($B66="","",($I66*(1+0.157*COS(2*PI()*(Data!D$17-1.78)/12))*Data!D$18/365))</f>
        <v/>
      </c>
      <c r="K66" s="24" t="str">
        <f>IF($B66="","",($I66*(1+0.157*COS(2*PI()*(Data!E$17-1.78)/12))*Data!E$18/365))</f>
        <v/>
      </c>
      <c r="L66" s="24" t="str">
        <f>IF($B66="","",($I66*(1+0.157*COS(2*PI()*(Data!F$17-1.78)/12))*Data!F$18/365))</f>
        <v/>
      </c>
      <c r="M66" s="24" t="str">
        <f>IF($B66="","",($I66*(1+0.157*COS(2*PI()*(Data!G$17-1.78)/12))*Data!G$18/365))</f>
        <v/>
      </c>
      <c r="N66" s="24" t="str">
        <f>IF($B66="","",($I66*(1+0.157*COS(2*PI()*(Data!H$17-1.78)/12))*Data!H$18/365))</f>
        <v/>
      </c>
      <c r="O66" s="24" t="str">
        <f>IF($B66="","",($I66*(1+0.157*COS(2*PI()*(Data!I$17-1.78)/12))*Data!I$18/365))</f>
        <v/>
      </c>
      <c r="P66" s="24" t="str">
        <f>IF($B66="","",($I66*(1+0.157*COS(2*PI()*(Data!J$17-1.78)/12))*Data!J$18/365))</f>
        <v/>
      </c>
      <c r="Q66" s="24" t="str">
        <f>IF($B66="","",($I66*(1+0.157*COS(2*PI()*(Data!K$17-1.78)/12))*Data!K$18/365))</f>
        <v/>
      </c>
      <c r="R66" s="24" t="str">
        <f>IF($B66="","",($I66*(1+0.157*COS(2*PI()*(Data!L$17-1.78)/12))*Data!L$18/365))</f>
        <v/>
      </c>
      <c r="S66" s="24" t="str">
        <f>IF($B66="","",($I66*(1+0.157*COS(2*PI()*(Data!M$17-1.78)/12))*Data!M$18/365))</f>
        <v/>
      </c>
      <c r="T66" s="24" t="str">
        <f>IF($B66="","",($I66*(1+0.157*COS(2*PI()*(Data!N$17-1.78)/12))*Data!N$18/365))</f>
        <v/>
      </c>
      <c r="U66" s="24" t="str">
        <f>IF($B66="","",($I66*(1+0.157*COS(2*PI()*(Data!O$17-1.78)/12))*Data!O$18/365))</f>
        <v/>
      </c>
      <c r="V66" s="24" t="str">
        <f t="shared" si="1"/>
        <v/>
      </c>
      <c r="W66" s="24" t="str">
        <f>IF($B66="","",J66*(1000/(24*Data!D$18))*Data!$I$117)</f>
        <v/>
      </c>
      <c r="X66" s="24" t="str">
        <f>IF($B66="","",K66*(1000/(24*Data!E$18))*Data!$I$117)</f>
        <v/>
      </c>
      <c r="Y66" s="24" t="str">
        <f>IF($B66="","",L66*(1000/(24*Data!F$18))*Data!$I$117)</f>
        <v/>
      </c>
      <c r="Z66" s="24" t="str">
        <f>IF($B66="","",M66*(1000/(24*Data!G$18))*Data!$I$117)</f>
        <v/>
      </c>
      <c r="AA66" s="24" t="str">
        <f>IF($B66="","",N66*(1000/(24*Data!H$18))*Data!$I$117)</f>
        <v/>
      </c>
      <c r="AB66" s="24" t="str">
        <f>IF($B66="","",O66*(1000/(24*Data!I$18))*Data!$I$117)</f>
        <v/>
      </c>
      <c r="AC66" s="24" t="str">
        <f>IF($B66="","",P66*(1000/(24*Data!J$18))*Data!$I$117)</f>
        <v/>
      </c>
      <c r="AD66" s="24" t="str">
        <f>IF($B66="","",Q66*(1000/(24*Data!K$18))*Data!$I$117)</f>
        <v/>
      </c>
      <c r="AE66" s="24" t="str">
        <f>IF($B66="","",R66*(1000/(24*Data!L$18))*Data!$I$117)</f>
        <v/>
      </c>
      <c r="AF66" s="24" t="str">
        <f>IF($B66="","",S66*(1000/(24*Data!M$18))*Data!$I$117)</f>
        <v/>
      </c>
      <c r="AG66" s="24" t="str">
        <f>IF($B66="","",T66*(1000/(24*Data!N$18))*Data!$I$117)</f>
        <v/>
      </c>
      <c r="AH66" s="24" t="str">
        <f>IF($B66="","",U66*(1000/(24*Data!O$18))*Data!$I$117)</f>
        <v/>
      </c>
    </row>
    <row r="67" spans="2:34" s="3" customFormat="1" ht="19.899999999999999" customHeight="1">
      <c r="B67" s="16" t="str">
        <f>IF('3 INPUT SAP DATA'!H71="","",'3 INPUT SAP DATA'!H71)</f>
        <v/>
      </c>
      <c r="C67" s="174" t="str">
        <f>IF($B67="","",Data!$F$131*Data!$G$131)</f>
        <v/>
      </c>
      <c r="D67" s="174" t="str">
        <f>IF($B67="","",Data!$F$132*Data!$G$132*Occupancy!$G64)</f>
        <v/>
      </c>
      <c r="E67" s="174" t="str">
        <f>IF($B67="","",Data!$F$133*Data!$G$133*Occupancy!$G64)</f>
        <v/>
      </c>
      <c r="F67" s="174" t="str">
        <f>IF($B67="","",Data!$F$134*Data!$G$134*Occupancy!$G64)</f>
        <v/>
      </c>
      <c r="G67" s="174" t="str">
        <f>IF($B67="","",Data!$F$135*Data!$G$135)</f>
        <v/>
      </c>
      <c r="H67" s="174" t="str">
        <f>IF($B67="","",Data!$F$136*Data!$G$136*Occupancy!$G64)</f>
        <v/>
      </c>
      <c r="I67" s="24" t="str">
        <f t="shared" si="0"/>
        <v/>
      </c>
      <c r="J67" s="24" t="str">
        <f>IF($B67="","",($I67*(1+0.157*COS(2*PI()*(Data!D$17-1.78)/12))*Data!D$18/365))</f>
        <v/>
      </c>
      <c r="K67" s="24" t="str">
        <f>IF($B67="","",($I67*(1+0.157*COS(2*PI()*(Data!E$17-1.78)/12))*Data!E$18/365))</f>
        <v/>
      </c>
      <c r="L67" s="24" t="str">
        <f>IF($B67="","",($I67*(1+0.157*COS(2*PI()*(Data!F$17-1.78)/12))*Data!F$18/365))</f>
        <v/>
      </c>
      <c r="M67" s="24" t="str">
        <f>IF($B67="","",($I67*(1+0.157*COS(2*PI()*(Data!G$17-1.78)/12))*Data!G$18/365))</f>
        <v/>
      </c>
      <c r="N67" s="24" t="str">
        <f>IF($B67="","",($I67*(1+0.157*COS(2*PI()*(Data!H$17-1.78)/12))*Data!H$18/365))</f>
        <v/>
      </c>
      <c r="O67" s="24" t="str">
        <f>IF($B67="","",($I67*(1+0.157*COS(2*PI()*(Data!I$17-1.78)/12))*Data!I$18/365))</f>
        <v/>
      </c>
      <c r="P67" s="24" t="str">
        <f>IF($B67="","",($I67*(1+0.157*COS(2*PI()*(Data!J$17-1.78)/12))*Data!J$18/365))</f>
        <v/>
      </c>
      <c r="Q67" s="24" t="str">
        <f>IF($B67="","",($I67*(1+0.157*COS(2*PI()*(Data!K$17-1.78)/12))*Data!K$18/365))</f>
        <v/>
      </c>
      <c r="R67" s="24" t="str">
        <f>IF($B67="","",($I67*(1+0.157*COS(2*PI()*(Data!L$17-1.78)/12))*Data!L$18/365))</f>
        <v/>
      </c>
      <c r="S67" s="24" t="str">
        <f>IF($B67="","",($I67*(1+0.157*COS(2*PI()*(Data!M$17-1.78)/12))*Data!M$18/365))</f>
        <v/>
      </c>
      <c r="T67" s="24" t="str">
        <f>IF($B67="","",($I67*(1+0.157*COS(2*PI()*(Data!N$17-1.78)/12))*Data!N$18/365))</f>
        <v/>
      </c>
      <c r="U67" s="24" t="str">
        <f>IF($B67="","",($I67*(1+0.157*COS(2*PI()*(Data!O$17-1.78)/12))*Data!O$18/365))</f>
        <v/>
      </c>
      <c r="V67" s="24" t="str">
        <f t="shared" si="1"/>
        <v/>
      </c>
      <c r="W67" s="24" t="str">
        <f>IF($B67="","",J67*(1000/(24*Data!D$18))*Data!$I$117)</f>
        <v/>
      </c>
      <c r="X67" s="24" t="str">
        <f>IF($B67="","",K67*(1000/(24*Data!E$18))*Data!$I$117)</f>
        <v/>
      </c>
      <c r="Y67" s="24" t="str">
        <f>IF($B67="","",L67*(1000/(24*Data!F$18))*Data!$I$117)</f>
        <v/>
      </c>
      <c r="Z67" s="24" t="str">
        <f>IF($B67="","",M67*(1000/(24*Data!G$18))*Data!$I$117)</f>
        <v/>
      </c>
      <c r="AA67" s="24" t="str">
        <f>IF($B67="","",N67*(1000/(24*Data!H$18))*Data!$I$117)</f>
        <v/>
      </c>
      <c r="AB67" s="24" t="str">
        <f>IF($B67="","",O67*(1000/(24*Data!I$18))*Data!$I$117)</f>
        <v/>
      </c>
      <c r="AC67" s="24" t="str">
        <f>IF($B67="","",P67*(1000/(24*Data!J$18))*Data!$I$117)</f>
        <v/>
      </c>
      <c r="AD67" s="24" t="str">
        <f>IF($B67="","",Q67*(1000/(24*Data!K$18))*Data!$I$117)</f>
        <v/>
      </c>
      <c r="AE67" s="24" t="str">
        <f>IF($B67="","",R67*(1000/(24*Data!L$18))*Data!$I$117)</f>
        <v/>
      </c>
      <c r="AF67" s="24" t="str">
        <f>IF($B67="","",S67*(1000/(24*Data!M$18))*Data!$I$117)</f>
        <v/>
      </c>
      <c r="AG67" s="24" t="str">
        <f>IF($B67="","",T67*(1000/(24*Data!N$18))*Data!$I$117)</f>
        <v/>
      </c>
      <c r="AH67" s="24" t="str">
        <f>IF($B67="","",U67*(1000/(24*Data!O$18))*Data!$I$117)</f>
        <v/>
      </c>
    </row>
    <row r="68" spans="2:34" s="3" customFormat="1" ht="19.899999999999999" customHeight="1">
      <c r="B68" s="16" t="str">
        <f>IF('3 INPUT SAP DATA'!H72="","",'3 INPUT SAP DATA'!H72)</f>
        <v/>
      </c>
      <c r="C68" s="174" t="str">
        <f>IF($B68="","",Data!$F$131*Data!$G$131)</f>
        <v/>
      </c>
      <c r="D68" s="174" t="str">
        <f>IF($B68="","",Data!$F$132*Data!$G$132*Occupancy!$G65)</f>
        <v/>
      </c>
      <c r="E68" s="174" t="str">
        <f>IF($B68="","",Data!$F$133*Data!$G$133*Occupancy!$G65)</f>
        <v/>
      </c>
      <c r="F68" s="174" t="str">
        <f>IF($B68="","",Data!$F$134*Data!$G$134*Occupancy!$G65)</f>
        <v/>
      </c>
      <c r="G68" s="174" t="str">
        <f>IF($B68="","",Data!$F$135*Data!$G$135)</f>
        <v/>
      </c>
      <c r="H68" s="174" t="str">
        <f>IF($B68="","",Data!$F$136*Data!$G$136*Occupancy!$G65)</f>
        <v/>
      </c>
      <c r="I68" s="24" t="str">
        <f t="shared" si="0"/>
        <v/>
      </c>
      <c r="J68" s="24" t="str">
        <f>IF($B68="","",($I68*(1+0.157*COS(2*PI()*(Data!D$17-1.78)/12))*Data!D$18/365))</f>
        <v/>
      </c>
      <c r="K68" s="24" t="str">
        <f>IF($B68="","",($I68*(1+0.157*COS(2*PI()*(Data!E$17-1.78)/12))*Data!E$18/365))</f>
        <v/>
      </c>
      <c r="L68" s="24" t="str">
        <f>IF($B68="","",($I68*(1+0.157*COS(2*PI()*(Data!F$17-1.78)/12))*Data!F$18/365))</f>
        <v/>
      </c>
      <c r="M68" s="24" t="str">
        <f>IF($B68="","",($I68*(1+0.157*COS(2*PI()*(Data!G$17-1.78)/12))*Data!G$18/365))</f>
        <v/>
      </c>
      <c r="N68" s="24" t="str">
        <f>IF($B68="","",($I68*(1+0.157*COS(2*PI()*(Data!H$17-1.78)/12))*Data!H$18/365))</f>
        <v/>
      </c>
      <c r="O68" s="24" t="str">
        <f>IF($B68="","",($I68*(1+0.157*COS(2*PI()*(Data!I$17-1.78)/12))*Data!I$18/365))</f>
        <v/>
      </c>
      <c r="P68" s="24" t="str">
        <f>IF($B68="","",($I68*(1+0.157*COS(2*PI()*(Data!J$17-1.78)/12))*Data!J$18/365))</f>
        <v/>
      </c>
      <c r="Q68" s="24" t="str">
        <f>IF($B68="","",($I68*(1+0.157*COS(2*PI()*(Data!K$17-1.78)/12))*Data!K$18/365))</f>
        <v/>
      </c>
      <c r="R68" s="24" t="str">
        <f>IF($B68="","",($I68*(1+0.157*COS(2*PI()*(Data!L$17-1.78)/12))*Data!L$18/365))</f>
        <v/>
      </c>
      <c r="S68" s="24" t="str">
        <f>IF($B68="","",($I68*(1+0.157*COS(2*PI()*(Data!M$17-1.78)/12))*Data!M$18/365))</f>
        <v/>
      </c>
      <c r="T68" s="24" t="str">
        <f>IF($B68="","",($I68*(1+0.157*COS(2*PI()*(Data!N$17-1.78)/12))*Data!N$18/365))</f>
        <v/>
      </c>
      <c r="U68" s="24" t="str">
        <f>IF($B68="","",($I68*(1+0.157*COS(2*PI()*(Data!O$17-1.78)/12))*Data!O$18/365))</f>
        <v/>
      </c>
      <c r="V68" s="24" t="str">
        <f t="shared" si="1"/>
        <v/>
      </c>
      <c r="W68" s="24" t="str">
        <f>IF($B68="","",J68*(1000/(24*Data!D$18))*Data!$I$117)</f>
        <v/>
      </c>
      <c r="X68" s="24" t="str">
        <f>IF($B68="","",K68*(1000/(24*Data!E$18))*Data!$I$117)</f>
        <v/>
      </c>
      <c r="Y68" s="24" t="str">
        <f>IF($B68="","",L68*(1000/(24*Data!F$18))*Data!$I$117)</f>
        <v/>
      </c>
      <c r="Z68" s="24" t="str">
        <f>IF($B68="","",M68*(1000/(24*Data!G$18))*Data!$I$117)</f>
        <v/>
      </c>
      <c r="AA68" s="24" t="str">
        <f>IF($B68="","",N68*(1000/(24*Data!H$18))*Data!$I$117)</f>
        <v/>
      </c>
      <c r="AB68" s="24" t="str">
        <f>IF($B68="","",O68*(1000/(24*Data!I$18))*Data!$I$117)</f>
        <v/>
      </c>
      <c r="AC68" s="24" t="str">
        <f>IF($B68="","",P68*(1000/(24*Data!J$18))*Data!$I$117)</f>
        <v/>
      </c>
      <c r="AD68" s="24" t="str">
        <f>IF($B68="","",Q68*(1000/(24*Data!K$18))*Data!$I$117)</f>
        <v/>
      </c>
      <c r="AE68" s="24" t="str">
        <f>IF($B68="","",R68*(1000/(24*Data!L$18))*Data!$I$117)</f>
        <v/>
      </c>
      <c r="AF68" s="24" t="str">
        <f>IF($B68="","",S68*(1000/(24*Data!M$18))*Data!$I$117)</f>
        <v/>
      </c>
      <c r="AG68" s="24" t="str">
        <f>IF($B68="","",T68*(1000/(24*Data!N$18))*Data!$I$117)</f>
        <v/>
      </c>
      <c r="AH68" s="24" t="str">
        <f>IF($B68="","",U68*(1000/(24*Data!O$18))*Data!$I$117)</f>
        <v/>
      </c>
    </row>
    <row r="69" spans="2:34" s="3" customFormat="1" ht="19.899999999999999" customHeight="1">
      <c r="B69" s="16" t="str">
        <f>IF('3 INPUT SAP DATA'!H73="","",'3 INPUT SAP DATA'!H73)</f>
        <v/>
      </c>
      <c r="C69" s="174" t="str">
        <f>IF($B69="","",Data!$F$131*Data!$G$131)</f>
        <v/>
      </c>
      <c r="D69" s="174" t="str">
        <f>IF($B69="","",Data!$F$132*Data!$G$132*Occupancy!$G66)</f>
        <v/>
      </c>
      <c r="E69" s="174" t="str">
        <f>IF($B69="","",Data!$F$133*Data!$G$133*Occupancy!$G66)</f>
        <v/>
      </c>
      <c r="F69" s="174" t="str">
        <f>IF($B69="","",Data!$F$134*Data!$G$134*Occupancy!$G66)</f>
        <v/>
      </c>
      <c r="G69" s="174" t="str">
        <f>IF($B69="","",Data!$F$135*Data!$G$135)</f>
        <v/>
      </c>
      <c r="H69" s="174" t="str">
        <f>IF($B69="","",Data!$F$136*Data!$G$136*Occupancy!$G66)</f>
        <v/>
      </c>
      <c r="I69" s="24" t="str">
        <f t="shared" si="0"/>
        <v/>
      </c>
      <c r="J69" s="24" t="str">
        <f>IF($B69="","",($I69*(1+0.157*COS(2*PI()*(Data!D$17-1.78)/12))*Data!D$18/365))</f>
        <v/>
      </c>
      <c r="K69" s="24" t="str">
        <f>IF($B69="","",($I69*(1+0.157*COS(2*PI()*(Data!E$17-1.78)/12))*Data!E$18/365))</f>
        <v/>
      </c>
      <c r="L69" s="24" t="str">
        <f>IF($B69="","",($I69*(1+0.157*COS(2*PI()*(Data!F$17-1.78)/12))*Data!F$18/365))</f>
        <v/>
      </c>
      <c r="M69" s="24" t="str">
        <f>IF($B69="","",($I69*(1+0.157*COS(2*PI()*(Data!G$17-1.78)/12))*Data!G$18/365))</f>
        <v/>
      </c>
      <c r="N69" s="24" t="str">
        <f>IF($B69="","",($I69*(1+0.157*COS(2*PI()*(Data!H$17-1.78)/12))*Data!H$18/365))</f>
        <v/>
      </c>
      <c r="O69" s="24" t="str">
        <f>IF($B69="","",($I69*(1+0.157*COS(2*PI()*(Data!I$17-1.78)/12))*Data!I$18/365))</f>
        <v/>
      </c>
      <c r="P69" s="24" t="str">
        <f>IF($B69="","",($I69*(1+0.157*COS(2*PI()*(Data!J$17-1.78)/12))*Data!J$18/365))</f>
        <v/>
      </c>
      <c r="Q69" s="24" t="str">
        <f>IF($B69="","",($I69*(1+0.157*COS(2*PI()*(Data!K$17-1.78)/12))*Data!K$18/365))</f>
        <v/>
      </c>
      <c r="R69" s="24" t="str">
        <f>IF($B69="","",($I69*(1+0.157*COS(2*PI()*(Data!L$17-1.78)/12))*Data!L$18/365))</f>
        <v/>
      </c>
      <c r="S69" s="24" t="str">
        <f>IF($B69="","",($I69*(1+0.157*COS(2*PI()*(Data!M$17-1.78)/12))*Data!M$18/365))</f>
        <v/>
      </c>
      <c r="T69" s="24" t="str">
        <f>IF($B69="","",($I69*(1+0.157*COS(2*PI()*(Data!N$17-1.78)/12))*Data!N$18/365))</f>
        <v/>
      </c>
      <c r="U69" s="24" t="str">
        <f>IF($B69="","",($I69*(1+0.157*COS(2*PI()*(Data!O$17-1.78)/12))*Data!O$18/365))</f>
        <v/>
      </c>
      <c r="V69" s="24" t="str">
        <f t="shared" si="1"/>
        <v/>
      </c>
      <c r="W69" s="24" t="str">
        <f>IF($B69="","",J69*(1000/(24*Data!D$18))*Data!$I$117)</f>
        <v/>
      </c>
      <c r="X69" s="24" t="str">
        <f>IF($B69="","",K69*(1000/(24*Data!E$18))*Data!$I$117)</f>
        <v/>
      </c>
      <c r="Y69" s="24" t="str">
        <f>IF($B69="","",L69*(1000/(24*Data!F$18))*Data!$I$117)</f>
        <v/>
      </c>
      <c r="Z69" s="24" t="str">
        <f>IF($B69="","",M69*(1000/(24*Data!G$18))*Data!$I$117)</f>
        <v/>
      </c>
      <c r="AA69" s="24" t="str">
        <f>IF($B69="","",N69*(1000/(24*Data!H$18))*Data!$I$117)</f>
        <v/>
      </c>
      <c r="AB69" s="24" t="str">
        <f>IF($B69="","",O69*(1000/(24*Data!I$18))*Data!$I$117)</f>
        <v/>
      </c>
      <c r="AC69" s="24" t="str">
        <f>IF($B69="","",P69*(1000/(24*Data!J$18))*Data!$I$117)</f>
        <v/>
      </c>
      <c r="AD69" s="24" t="str">
        <f>IF($B69="","",Q69*(1000/(24*Data!K$18))*Data!$I$117)</f>
        <v/>
      </c>
      <c r="AE69" s="24" t="str">
        <f>IF($B69="","",R69*(1000/(24*Data!L$18))*Data!$I$117)</f>
        <v/>
      </c>
      <c r="AF69" s="24" t="str">
        <f>IF($B69="","",S69*(1000/(24*Data!M$18))*Data!$I$117)</f>
        <v/>
      </c>
      <c r="AG69" s="24" t="str">
        <f>IF($B69="","",T69*(1000/(24*Data!N$18))*Data!$I$117)</f>
        <v/>
      </c>
      <c r="AH69" s="24" t="str">
        <f>IF($B69="","",U69*(1000/(24*Data!O$18))*Data!$I$117)</f>
        <v/>
      </c>
    </row>
    <row r="70" spans="2:34" s="3" customFormat="1" ht="19.899999999999999" customHeight="1">
      <c r="B70" s="16" t="str">
        <f>IF('3 INPUT SAP DATA'!H74="","",'3 INPUT SAP DATA'!H74)</f>
        <v/>
      </c>
      <c r="C70" s="174" t="str">
        <f>IF($B70="","",Data!$F$131*Data!$G$131)</f>
        <v/>
      </c>
      <c r="D70" s="174" t="str">
        <f>IF($B70="","",Data!$F$132*Data!$G$132*Occupancy!$G67)</f>
        <v/>
      </c>
      <c r="E70" s="174" t="str">
        <f>IF($B70="","",Data!$F$133*Data!$G$133*Occupancy!$G67)</f>
        <v/>
      </c>
      <c r="F70" s="174" t="str">
        <f>IF($B70="","",Data!$F$134*Data!$G$134*Occupancy!$G67)</f>
        <v/>
      </c>
      <c r="G70" s="174" t="str">
        <f>IF($B70="","",Data!$F$135*Data!$G$135)</f>
        <v/>
      </c>
      <c r="H70" s="174" t="str">
        <f>IF($B70="","",Data!$F$136*Data!$G$136*Occupancy!$G67)</f>
        <v/>
      </c>
      <c r="I70" s="24" t="str">
        <f t="shared" si="0"/>
        <v/>
      </c>
      <c r="J70" s="24" t="str">
        <f>IF($B70="","",($I70*(1+0.157*COS(2*PI()*(Data!D$17-1.78)/12))*Data!D$18/365))</f>
        <v/>
      </c>
      <c r="K70" s="24" t="str">
        <f>IF($B70="","",($I70*(1+0.157*COS(2*PI()*(Data!E$17-1.78)/12))*Data!E$18/365))</f>
        <v/>
      </c>
      <c r="L70" s="24" t="str">
        <f>IF($B70="","",($I70*(1+0.157*COS(2*PI()*(Data!F$17-1.78)/12))*Data!F$18/365))</f>
        <v/>
      </c>
      <c r="M70" s="24" t="str">
        <f>IF($B70="","",($I70*(1+0.157*COS(2*PI()*(Data!G$17-1.78)/12))*Data!G$18/365))</f>
        <v/>
      </c>
      <c r="N70" s="24" t="str">
        <f>IF($B70="","",($I70*(1+0.157*COS(2*PI()*(Data!H$17-1.78)/12))*Data!H$18/365))</f>
        <v/>
      </c>
      <c r="O70" s="24" t="str">
        <f>IF($B70="","",($I70*(1+0.157*COS(2*PI()*(Data!I$17-1.78)/12))*Data!I$18/365))</f>
        <v/>
      </c>
      <c r="P70" s="24" t="str">
        <f>IF($B70="","",($I70*(1+0.157*COS(2*PI()*(Data!J$17-1.78)/12))*Data!J$18/365))</f>
        <v/>
      </c>
      <c r="Q70" s="24" t="str">
        <f>IF($B70="","",($I70*(1+0.157*COS(2*PI()*(Data!K$17-1.78)/12))*Data!K$18/365))</f>
        <v/>
      </c>
      <c r="R70" s="24" t="str">
        <f>IF($B70="","",($I70*(1+0.157*COS(2*PI()*(Data!L$17-1.78)/12))*Data!L$18/365))</f>
        <v/>
      </c>
      <c r="S70" s="24" t="str">
        <f>IF($B70="","",($I70*(1+0.157*COS(2*PI()*(Data!M$17-1.78)/12))*Data!M$18/365))</f>
        <v/>
      </c>
      <c r="T70" s="24" t="str">
        <f>IF($B70="","",($I70*(1+0.157*COS(2*PI()*(Data!N$17-1.78)/12))*Data!N$18/365))</f>
        <v/>
      </c>
      <c r="U70" s="24" t="str">
        <f>IF($B70="","",($I70*(1+0.157*COS(2*PI()*(Data!O$17-1.78)/12))*Data!O$18/365))</f>
        <v/>
      </c>
      <c r="V70" s="24" t="str">
        <f t="shared" si="1"/>
        <v/>
      </c>
      <c r="W70" s="24" t="str">
        <f>IF($B70="","",J70*(1000/(24*Data!D$18))*Data!$I$117)</f>
        <v/>
      </c>
      <c r="X70" s="24" t="str">
        <f>IF($B70="","",K70*(1000/(24*Data!E$18))*Data!$I$117)</f>
        <v/>
      </c>
      <c r="Y70" s="24" t="str">
        <f>IF($B70="","",L70*(1000/(24*Data!F$18))*Data!$I$117)</f>
        <v/>
      </c>
      <c r="Z70" s="24" t="str">
        <f>IF($B70="","",M70*(1000/(24*Data!G$18))*Data!$I$117)</f>
        <v/>
      </c>
      <c r="AA70" s="24" t="str">
        <f>IF($B70="","",N70*(1000/(24*Data!H$18))*Data!$I$117)</f>
        <v/>
      </c>
      <c r="AB70" s="24" t="str">
        <f>IF($B70="","",O70*(1000/(24*Data!I$18))*Data!$I$117)</f>
        <v/>
      </c>
      <c r="AC70" s="24" t="str">
        <f>IF($B70="","",P70*(1000/(24*Data!J$18))*Data!$I$117)</f>
        <v/>
      </c>
      <c r="AD70" s="24" t="str">
        <f>IF($B70="","",Q70*(1000/(24*Data!K$18))*Data!$I$117)</f>
        <v/>
      </c>
      <c r="AE70" s="24" t="str">
        <f>IF($B70="","",R70*(1000/(24*Data!L$18))*Data!$I$117)</f>
        <v/>
      </c>
      <c r="AF70" s="24" t="str">
        <f>IF($B70="","",S70*(1000/(24*Data!M$18))*Data!$I$117)</f>
        <v/>
      </c>
      <c r="AG70" s="24" t="str">
        <f>IF($B70="","",T70*(1000/(24*Data!N$18))*Data!$I$117)</f>
        <v/>
      </c>
      <c r="AH70" s="24" t="str">
        <f>IF($B70="","",U70*(1000/(24*Data!O$18))*Data!$I$117)</f>
        <v/>
      </c>
    </row>
    <row r="71" spans="2:34" s="3" customFormat="1" ht="19.899999999999999" customHeight="1">
      <c r="B71" s="16" t="str">
        <f>IF('3 INPUT SAP DATA'!H75="","",'3 INPUT SAP DATA'!H75)</f>
        <v/>
      </c>
      <c r="C71" s="174" t="str">
        <f>IF($B71="","",Data!$F$131*Data!$G$131)</f>
        <v/>
      </c>
      <c r="D71" s="174" t="str">
        <f>IF($B71="","",Data!$F$132*Data!$G$132*Occupancy!$G68)</f>
        <v/>
      </c>
      <c r="E71" s="174" t="str">
        <f>IF($B71="","",Data!$F$133*Data!$G$133*Occupancy!$G68)</f>
        <v/>
      </c>
      <c r="F71" s="174" t="str">
        <f>IF($B71="","",Data!$F$134*Data!$G$134*Occupancy!$G68)</f>
        <v/>
      </c>
      <c r="G71" s="174" t="str">
        <f>IF($B71="","",Data!$F$135*Data!$G$135)</f>
        <v/>
      </c>
      <c r="H71" s="174" t="str">
        <f>IF($B71="","",Data!$F$136*Data!$G$136*Occupancy!$G68)</f>
        <v/>
      </c>
      <c r="I71" s="24" t="str">
        <f t="shared" si="0"/>
        <v/>
      </c>
      <c r="J71" s="24" t="str">
        <f>IF($B71="","",($I71*(1+0.157*COS(2*PI()*(Data!D$17-1.78)/12))*Data!D$18/365))</f>
        <v/>
      </c>
      <c r="K71" s="24" t="str">
        <f>IF($B71="","",($I71*(1+0.157*COS(2*PI()*(Data!E$17-1.78)/12))*Data!E$18/365))</f>
        <v/>
      </c>
      <c r="L71" s="24" t="str">
        <f>IF($B71="","",($I71*(1+0.157*COS(2*PI()*(Data!F$17-1.78)/12))*Data!F$18/365))</f>
        <v/>
      </c>
      <c r="M71" s="24" t="str">
        <f>IF($B71="","",($I71*(1+0.157*COS(2*PI()*(Data!G$17-1.78)/12))*Data!G$18/365))</f>
        <v/>
      </c>
      <c r="N71" s="24" t="str">
        <f>IF($B71="","",($I71*(1+0.157*COS(2*PI()*(Data!H$17-1.78)/12))*Data!H$18/365))</f>
        <v/>
      </c>
      <c r="O71" s="24" t="str">
        <f>IF($B71="","",($I71*(1+0.157*COS(2*PI()*(Data!I$17-1.78)/12))*Data!I$18/365))</f>
        <v/>
      </c>
      <c r="P71" s="24" t="str">
        <f>IF($B71="","",($I71*(1+0.157*COS(2*PI()*(Data!J$17-1.78)/12))*Data!J$18/365))</f>
        <v/>
      </c>
      <c r="Q71" s="24" t="str">
        <f>IF($B71="","",($I71*(1+0.157*COS(2*PI()*(Data!K$17-1.78)/12))*Data!K$18/365))</f>
        <v/>
      </c>
      <c r="R71" s="24" t="str">
        <f>IF($B71="","",($I71*(1+0.157*COS(2*PI()*(Data!L$17-1.78)/12))*Data!L$18/365))</f>
        <v/>
      </c>
      <c r="S71" s="24" t="str">
        <f>IF($B71="","",($I71*(1+0.157*COS(2*PI()*(Data!M$17-1.78)/12))*Data!M$18/365))</f>
        <v/>
      </c>
      <c r="T71" s="24" t="str">
        <f>IF($B71="","",($I71*(1+0.157*COS(2*PI()*(Data!N$17-1.78)/12))*Data!N$18/365))</f>
        <v/>
      </c>
      <c r="U71" s="24" t="str">
        <f>IF($B71="","",($I71*(1+0.157*COS(2*PI()*(Data!O$17-1.78)/12))*Data!O$18/365))</f>
        <v/>
      </c>
      <c r="V71" s="24" t="str">
        <f t="shared" si="1"/>
        <v/>
      </c>
      <c r="W71" s="24" t="str">
        <f>IF($B71="","",J71*(1000/(24*Data!D$18))*Data!$I$117)</f>
        <v/>
      </c>
      <c r="X71" s="24" t="str">
        <f>IF($B71="","",K71*(1000/(24*Data!E$18))*Data!$I$117)</f>
        <v/>
      </c>
      <c r="Y71" s="24" t="str">
        <f>IF($B71="","",L71*(1000/(24*Data!F$18))*Data!$I$117)</f>
        <v/>
      </c>
      <c r="Z71" s="24" t="str">
        <f>IF($B71="","",M71*(1000/(24*Data!G$18))*Data!$I$117)</f>
        <v/>
      </c>
      <c r="AA71" s="24" t="str">
        <f>IF($B71="","",N71*(1000/(24*Data!H$18))*Data!$I$117)</f>
        <v/>
      </c>
      <c r="AB71" s="24" t="str">
        <f>IF($B71="","",O71*(1000/(24*Data!I$18))*Data!$I$117)</f>
        <v/>
      </c>
      <c r="AC71" s="24" t="str">
        <f>IF($B71="","",P71*(1000/(24*Data!J$18))*Data!$I$117)</f>
        <v/>
      </c>
      <c r="AD71" s="24" t="str">
        <f>IF($B71="","",Q71*(1000/(24*Data!K$18))*Data!$I$117)</f>
        <v/>
      </c>
      <c r="AE71" s="24" t="str">
        <f>IF($B71="","",R71*(1000/(24*Data!L$18))*Data!$I$117)</f>
        <v/>
      </c>
      <c r="AF71" s="24" t="str">
        <f>IF($B71="","",S71*(1000/(24*Data!M$18))*Data!$I$117)</f>
        <v/>
      </c>
      <c r="AG71" s="24" t="str">
        <f>IF($B71="","",T71*(1000/(24*Data!N$18))*Data!$I$117)</f>
        <v/>
      </c>
      <c r="AH71" s="24" t="str">
        <f>IF($B71="","",U71*(1000/(24*Data!O$18))*Data!$I$117)</f>
        <v/>
      </c>
    </row>
    <row r="72" spans="2:34" s="3" customFormat="1" ht="19.899999999999999" customHeight="1">
      <c r="B72" s="16" t="str">
        <f>IF('3 INPUT SAP DATA'!H76="","",'3 INPUT SAP DATA'!H76)</f>
        <v/>
      </c>
      <c r="C72" s="174" t="str">
        <f>IF($B72="","",Data!$F$131*Data!$G$131)</f>
        <v/>
      </c>
      <c r="D72" s="174" t="str">
        <f>IF($B72="","",Data!$F$132*Data!$G$132*Occupancy!$G69)</f>
        <v/>
      </c>
      <c r="E72" s="174" t="str">
        <f>IF($B72="","",Data!$F$133*Data!$G$133*Occupancy!$G69)</f>
        <v/>
      </c>
      <c r="F72" s="174" t="str">
        <f>IF($B72="","",Data!$F$134*Data!$G$134*Occupancy!$G69)</f>
        <v/>
      </c>
      <c r="G72" s="174" t="str">
        <f>IF($B72="","",Data!$F$135*Data!$G$135)</f>
        <v/>
      </c>
      <c r="H72" s="174" t="str">
        <f>IF($B72="","",Data!$F$136*Data!$G$136*Occupancy!$G69)</f>
        <v/>
      </c>
      <c r="I72" s="24" t="str">
        <f t="shared" si="0"/>
        <v/>
      </c>
      <c r="J72" s="24" t="str">
        <f>IF($B72="","",($I72*(1+0.157*COS(2*PI()*(Data!D$17-1.78)/12))*Data!D$18/365))</f>
        <v/>
      </c>
      <c r="K72" s="24" t="str">
        <f>IF($B72="","",($I72*(1+0.157*COS(2*PI()*(Data!E$17-1.78)/12))*Data!E$18/365))</f>
        <v/>
      </c>
      <c r="L72" s="24" t="str">
        <f>IF($B72="","",($I72*(1+0.157*COS(2*PI()*(Data!F$17-1.78)/12))*Data!F$18/365))</f>
        <v/>
      </c>
      <c r="M72" s="24" t="str">
        <f>IF($B72="","",($I72*(1+0.157*COS(2*PI()*(Data!G$17-1.78)/12))*Data!G$18/365))</f>
        <v/>
      </c>
      <c r="N72" s="24" t="str">
        <f>IF($B72="","",($I72*(1+0.157*COS(2*PI()*(Data!H$17-1.78)/12))*Data!H$18/365))</f>
        <v/>
      </c>
      <c r="O72" s="24" t="str">
        <f>IF($B72="","",($I72*(1+0.157*COS(2*PI()*(Data!I$17-1.78)/12))*Data!I$18/365))</f>
        <v/>
      </c>
      <c r="P72" s="24" t="str">
        <f>IF($B72="","",($I72*(1+0.157*COS(2*PI()*(Data!J$17-1.78)/12))*Data!J$18/365))</f>
        <v/>
      </c>
      <c r="Q72" s="24" t="str">
        <f>IF($B72="","",($I72*(1+0.157*COS(2*PI()*(Data!K$17-1.78)/12))*Data!K$18/365))</f>
        <v/>
      </c>
      <c r="R72" s="24" t="str">
        <f>IF($B72="","",($I72*(1+0.157*COS(2*PI()*(Data!L$17-1.78)/12))*Data!L$18/365))</f>
        <v/>
      </c>
      <c r="S72" s="24" t="str">
        <f>IF($B72="","",($I72*(1+0.157*COS(2*PI()*(Data!M$17-1.78)/12))*Data!M$18/365))</f>
        <v/>
      </c>
      <c r="T72" s="24" t="str">
        <f>IF($B72="","",($I72*(1+0.157*COS(2*PI()*(Data!N$17-1.78)/12))*Data!N$18/365))</f>
        <v/>
      </c>
      <c r="U72" s="24" t="str">
        <f>IF($B72="","",($I72*(1+0.157*COS(2*PI()*(Data!O$17-1.78)/12))*Data!O$18/365))</f>
        <v/>
      </c>
      <c r="V72" s="24" t="str">
        <f t="shared" si="1"/>
        <v/>
      </c>
      <c r="W72" s="24" t="str">
        <f>IF($B72="","",J72*(1000/(24*Data!D$18))*Data!$I$117)</f>
        <v/>
      </c>
      <c r="X72" s="24" t="str">
        <f>IF($B72="","",K72*(1000/(24*Data!E$18))*Data!$I$117)</f>
        <v/>
      </c>
      <c r="Y72" s="24" t="str">
        <f>IF($B72="","",L72*(1000/(24*Data!F$18))*Data!$I$117)</f>
        <v/>
      </c>
      <c r="Z72" s="24" t="str">
        <f>IF($B72="","",M72*(1000/(24*Data!G$18))*Data!$I$117)</f>
        <v/>
      </c>
      <c r="AA72" s="24" t="str">
        <f>IF($B72="","",N72*(1000/(24*Data!H$18))*Data!$I$117)</f>
        <v/>
      </c>
      <c r="AB72" s="24" t="str">
        <f>IF($B72="","",O72*(1000/(24*Data!I$18))*Data!$I$117)</f>
        <v/>
      </c>
      <c r="AC72" s="24" t="str">
        <f>IF($B72="","",P72*(1000/(24*Data!J$18))*Data!$I$117)</f>
        <v/>
      </c>
      <c r="AD72" s="24" t="str">
        <f>IF($B72="","",Q72*(1000/(24*Data!K$18))*Data!$I$117)</f>
        <v/>
      </c>
      <c r="AE72" s="24" t="str">
        <f>IF($B72="","",R72*(1000/(24*Data!L$18))*Data!$I$117)</f>
        <v/>
      </c>
      <c r="AF72" s="24" t="str">
        <f>IF($B72="","",S72*(1000/(24*Data!M$18))*Data!$I$117)</f>
        <v/>
      </c>
      <c r="AG72" s="24" t="str">
        <f>IF($B72="","",T72*(1000/(24*Data!N$18))*Data!$I$117)</f>
        <v/>
      </c>
      <c r="AH72" s="24" t="str">
        <f>IF($B72="","",U72*(1000/(24*Data!O$18))*Data!$I$117)</f>
        <v/>
      </c>
    </row>
    <row r="73" spans="2:34" s="3" customFormat="1" ht="19.899999999999999" customHeight="1">
      <c r="B73" s="16" t="str">
        <f>IF('3 INPUT SAP DATA'!H77="","",'3 INPUT SAP DATA'!H77)</f>
        <v/>
      </c>
      <c r="C73" s="174" t="str">
        <f>IF($B73="","",Data!$F$131*Data!$G$131)</f>
        <v/>
      </c>
      <c r="D73" s="174" t="str">
        <f>IF($B73="","",Data!$F$132*Data!$G$132*Occupancy!$G70)</f>
        <v/>
      </c>
      <c r="E73" s="174" t="str">
        <f>IF($B73="","",Data!$F$133*Data!$G$133*Occupancy!$G70)</f>
        <v/>
      </c>
      <c r="F73" s="174" t="str">
        <f>IF($B73="","",Data!$F$134*Data!$G$134*Occupancy!$G70)</f>
        <v/>
      </c>
      <c r="G73" s="174" t="str">
        <f>IF($B73="","",Data!$F$135*Data!$G$135)</f>
        <v/>
      </c>
      <c r="H73" s="174" t="str">
        <f>IF($B73="","",Data!$F$136*Data!$G$136*Occupancy!$G70)</f>
        <v/>
      </c>
      <c r="I73" s="24" t="str">
        <f t="shared" si="0"/>
        <v/>
      </c>
      <c r="J73" s="24" t="str">
        <f>IF($B73="","",($I73*(1+0.157*COS(2*PI()*(Data!D$17-1.78)/12))*Data!D$18/365))</f>
        <v/>
      </c>
      <c r="K73" s="24" t="str">
        <f>IF($B73="","",($I73*(1+0.157*COS(2*PI()*(Data!E$17-1.78)/12))*Data!E$18/365))</f>
        <v/>
      </c>
      <c r="L73" s="24" t="str">
        <f>IF($B73="","",($I73*(1+0.157*COS(2*PI()*(Data!F$17-1.78)/12))*Data!F$18/365))</f>
        <v/>
      </c>
      <c r="M73" s="24" t="str">
        <f>IF($B73="","",($I73*(1+0.157*COS(2*PI()*(Data!G$17-1.78)/12))*Data!G$18/365))</f>
        <v/>
      </c>
      <c r="N73" s="24" t="str">
        <f>IF($B73="","",($I73*(1+0.157*COS(2*PI()*(Data!H$17-1.78)/12))*Data!H$18/365))</f>
        <v/>
      </c>
      <c r="O73" s="24" t="str">
        <f>IF($B73="","",($I73*(1+0.157*COS(2*PI()*(Data!I$17-1.78)/12))*Data!I$18/365))</f>
        <v/>
      </c>
      <c r="P73" s="24" t="str">
        <f>IF($B73="","",($I73*(1+0.157*COS(2*PI()*(Data!J$17-1.78)/12))*Data!J$18/365))</f>
        <v/>
      </c>
      <c r="Q73" s="24" t="str">
        <f>IF($B73="","",($I73*(1+0.157*COS(2*PI()*(Data!K$17-1.78)/12))*Data!K$18/365))</f>
        <v/>
      </c>
      <c r="R73" s="24" t="str">
        <f>IF($B73="","",($I73*(1+0.157*COS(2*PI()*(Data!L$17-1.78)/12))*Data!L$18/365))</f>
        <v/>
      </c>
      <c r="S73" s="24" t="str">
        <f>IF($B73="","",($I73*(1+0.157*COS(2*PI()*(Data!M$17-1.78)/12))*Data!M$18/365))</f>
        <v/>
      </c>
      <c r="T73" s="24" t="str">
        <f>IF($B73="","",($I73*(1+0.157*COS(2*PI()*(Data!N$17-1.78)/12))*Data!N$18/365))</f>
        <v/>
      </c>
      <c r="U73" s="24" t="str">
        <f>IF($B73="","",($I73*(1+0.157*COS(2*PI()*(Data!O$17-1.78)/12))*Data!O$18/365))</f>
        <v/>
      </c>
      <c r="V73" s="24" t="str">
        <f t="shared" si="1"/>
        <v/>
      </c>
      <c r="W73" s="24" t="str">
        <f>IF($B73="","",J73*(1000/(24*Data!D$18))*Data!$I$117)</f>
        <v/>
      </c>
      <c r="X73" s="24" t="str">
        <f>IF($B73="","",K73*(1000/(24*Data!E$18))*Data!$I$117)</f>
        <v/>
      </c>
      <c r="Y73" s="24" t="str">
        <f>IF($B73="","",L73*(1000/(24*Data!F$18))*Data!$I$117)</f>
        <v/>
      </c>
      <c r="Z73" s="24" t="str">
        <f>IF($B73="","",M73*(1000/(24*Data!G$18))*Data!$I$117)</f>
        <v/>
      </c>
      <c r="AA73" s="24" t="str">
        <f>IF($B73="","",N73*(1000/(24*Data!H$18))*Data!$I$117)</f>
        <v/>
      </c>
      <c r="AB73" s="24" t="str">
        <f>IF($B73="","",O73*(1000/(24*Data!I$18))*Data!$I$117)</f>
        <v/>
      </c>
      <c r="AC73" s="24" t="str">
        <f>IF($B73="","",P73*(1000/(24*Data!J$18))*Data!$I$117)</f>
        <v/>
      </c>
      <c r="AD73" s="24" t="str">
        <f>IF($B73="","",Q73*(1000/(24*Data!K$18))*Data!$I$117)</f>
        <v/>
      </c>
      <c r="AE73" s="24" t="str">
        <f>IF($B73="","",R73*(1000/(24*Data!L$18))*Data!$I$117)</f>
        <v/>
      </c>
      <c r="AF73" s="24" t="str">
        <f>IF($B73="","",S73*(1000/(24*Data!M$18))*Data!$I$117)</f>
        <v/>
      </c>
      <c r="AG73" s="24" t="str">
        <f>IF($B73="","",T73*(1000/(24*Data!N$18))*Data!$I$117)</f>
        <v/>
      </c>
      <c r="AH73" s="24" t="str">
        <f>IF($B73="","",U73*(1000/(24*Data!O$18))*Data!$I$117)</f>
        <v/>
      </c>
    </row>
    <row r="74" spans="2:34" s="3" customFormat="1" ht="19.899999999999999" customHeight="1">
      <c r="B74" s="16" t="str">
        <f>IF('3 INPUT SAP DATA'!H78="","",'3 INPUT SAP DATA'!H78)</f>
        <v/>
      </c>
      <c r="C74" s="174" t="str">
        <f>IF($B74="","",Data!$F$131*Data!$G$131)</f>
        <v/>
      </c>
      <c r="D74" s="174" t="str">
        <f>IF($B74="","",Data!$F$132*Data!$G$132*Occupancy!$G71)</f>
        <v/>
      </c>
      <c r="E74" s="174" t="str">
        <f>IF($B74="","",Data!$F$133*Data!$G$133*Occupancy!$G71)</f>
        <v/>
      </c>
      <c r="F74" s="174" t="str">
        <f>IF($B74="","",Data!$F$134*Data!$G$134*Occupancy!$G71)</f>
        <v/>
      </c>
      <c r="G74" s="174" t="str">
        <f>IF($B74="","",Data!$F$135*Data!$G$135)</f>
        <v/>
      </c>
      <c r="H74" s="174" t="str">
        <f>IF($B74="","",Data!$F$136*Data!$G$136*Occupancy!$G71)</f>
        <v/>
      </c>
      <c r="I74" s="24" t="str">
        <f t="shared" ref="I74:I108" si="2">IF($B74="","",SUM(C74:H74))</f>
        <v/>
      </c>
      <c r="J74" s="24" t="str">
        <f>IF($B74="","",($I74*(1+0.157*COS(2*PI()*(Data!D$17-1.78)/12))*Data!D$18/365))</f>
        <v/>
      </c>
      <c r="K74" s="24" t="str">
        <f>IF($B74="","",($I74*(1+0.157*COS(2*PI()*(Data!E$17-1.78)/12))*Data!E$18/365))</f>
        <v/>
      </c>
      <c r="L74" s="24" t="str">
        <f>IF($B74="","",($I74*(1+0.157*COS(2*PI()*(Data!F$17-1.78)/12))*Data!F$18/365))</f>
        <v/>
      </c>
      <c r="M74" s="24" t="str">
        <f>IF($B74="","",($I74*(1+0.157*COS(2*PI()*(Data!G$17-1.78)/12))*Data!G$18/365))</f>
        <v/>
      </c>
      <c r="N74" s="24" t="str">
        <f>IF($B74="","",($I74*(1+0.157*COS(2*PI()*(Data!H$17-1.78)/12))*Data!H$18/365))</f>
        <v/>
      </c>
      <c r="O74" s="24" t="str">
        <f>IF($B74="","",($I74*(1+0.157*COS(2*PI()*(Data!I$17-1.78)/12))*Data!I$18/365))</f>
        <v/>
      </c>
      <c r="P74" s="24" t="str">
        <f>IF($B74="","",($I74*(1+0.157*COS(2*PI()*(Data!J$17-1.78)/12))*Data!J$18/365))</f>
        <v/>
      </c>
      <c r="Q74" s="24" t="str">
        <f>IF($B74="","",($I74*(1+0.157*COS(2*PI()*(Data!K$17-1.78)/12))*Data!K$18/365))</f>
        <v/>
      </c>
      <c r="R74" s="24" t="str">
        <f>IF($B74="","",($I74*(1+0.157*COS(2*PI()*(Data!L$17-1.78)/12))*Data!L$18/365))</f>
        <v/>
      </c>
      <c r="S74" s="24" t="str">
        <f>IF($B74="","",($I74*(1+0.157*COS(2*PI()*(Data!M$17-1.78)/12))*Data!M$18/365))</f>
        <v/>
      </c>
      <c r="T74" s="24" t="str">
        <f>IF($B74="","",($I74*(1+0.157*COS(2*PI()*(Data!N$17-1.78)/12))*Data!N$18/365))</f>
        <v/>
      </c>
      <c r="U74" s="24" t="str">
        <f>IF($B74="","",($I74*(1+0.157*COS(2*PI()*(Data!O$17-1.78)/12))*Data!O$18/365))</f>
        <v/>
      </c>
      <c r="V74" s="24" t="str">
        <f t="shared" ref="V74:V108" si="3">IF($B74="","",SUM(J74:U74))</f>
        <v/>
      </c>
      <c r="W74" s="24" t="str">
        <f>IF($B74="","",J74*(1000/(24*Data!D$18))*Data!$I$117)</f>
        <v/>
      </c>
      <c r="X74" s="24" t="str">
        <f>IF($B74="","",K74*(1000/(24*Data!E$18))*Data!$I$117)</f>
        <v/>
      </c>
      <c r="Y74" s="24" t="str">
        <f>IF($B74="","",L74*(1000/(24*Data!F$18))*Data!$I$117)</f>
        <v/>
      </c>
      <c r="Z74" s="24" t="str">
        <f>IF($B74="","",M74*(1000/(24*Data!G$18))*Data!$I$117)</f>
        <v/>
      </c>
      <c r="AA74" s="24" t="str">
        <f>IF($B74="","",N74*(1000/(24*Data!H$18))*Data!$I$117)</f>
        <v/>
      </c>
      <c r="AB74" s="24" t="str">
        <f>IF($B74="","",O74*(1000/(24*Data!I$18))*Data!$I$117)</f>
        <v/>
      </c>
      <c r="AC74" s="24" t="str">
        <f>IF($B74="","",P74*(1000/(24*Data!J$18))*Data!$I$117)</f>
        <v/>
      </c>
      <c r="AD74" s="24" t="str">
        <f>IF($B74="","",Q74*(1000/(24*Data!K$18))*Data!$I$117)</f>
        <v/>
      </c>
      <c r="AE74" s="24" t="str">
        <f>IF($B74="","",R74*(1000/(24*Data!L$18))*Data!$I$117)</f>
        <v/>
      </c>
      <c r="AF74" s="24" t="str">
        <f>IF($B74="","",S74*(1000/(24*Data!M$18))*Data!$I$117)</f>
        <v/>
      </c>
      <c r="AG74" s="24" t="str">
        <f>IF($B74="","",T74*(1000/(24*Data!N$18))*Data!$I$117)</f>
        <v/>
      </c>
      <c r="AH74" s="24" t="str">
        <f>IF($B74="","",U74*(1000/(24*Data!O$18))*Data!$I$117)</f>
        <v/>
      </c>
    </row>
    <row r="75" spans="2:34" s="3" customFormat="1" ht="19.899999999999999" customHeight="1">
      <c r="B75" s="16" t="str">
        <f>IF('3 INPUT SAP DATA'!H79="","",'3 INPUT SAP DATA'!H79)</f>
        <v/>
      </c>
      <c r="C75" s="174" t="str">
        <f>IF($B75="","",Data!$F$131*Data!$G$131)</f>
        <v/>
      </c>
      <c r="D75" s="174" t="str">
        <f>IF($B75="","",Data!$F$132*Data!$G$132*Occupancy!$G72)</f>
        <v/>
      </c>
      <c r="E75" s="174" t="str">
        <f>IF($B75="","",Data!$F$133*Data!$G$133*Occupancy!$G72)</f>
        <v/>
      </c>
      <c r="F75" s="174" t="str">
        <f>IF($B75="","",Data!$F$134*Data!$G$134*Occupancy!$G72)</f>
        <v/>
      </c>
      <c r="G75" s="174" t="str">
        <f>IF($B75="","",Data!$F$135*Data!$G$135)</f>
        <v/>
      </c>
      <c r="H75" s="174" t="str">
        <f>IF($B75="","",Data!$F$136*Data!$G$136*Occupancy!$G72)</f>
        <v/>
      </c>
      <c r="I75" s="24" t="str">
        <f t="shared" si="2"/>
        <v/>
      </c>
      <c r="J75" s="24" t="str">
        <f>IF($B75="","",($I75*(1+0.157*COS(2*PI()*(Data!D$17-1.78)/12))*Data!D$18/365))</f>
        <v/>
      </c>
      <c r="K75" s="24" t="str">
        <f>IF($B75="","",($I75*(1+0.157*COS(2*PI()*(Data!E$17-1.78)/12))*Data!E$18/365))</f>
        <v/>
      </c>
      <c r="L75" s="24" t="str">
        <f>IF($B75="","",($I75*(1+0.157*COS(2*PI()*(Data!F$17-1.78)/12))*Data!F$18/365))</f>
        <v/>
      </c>
      <c r="M75" s="24" t="str">
        <f>IF($B75="","",($I75*(1+0.157*COS(2*PI()*(Data!G$17-1.78)/12))*Data!G$18/365))</f>
        <v/>
      </c>
      <c r="N75" s="24" t="str">
        <f>IF($B75="","",($I75*(1+0.157*COS(2*PI()*(Data!H$17-1.78)/12))*Data!H$18/365))</f>
        <v/>
      </c>
      <c r="O75" s="24" t="str">
        <f>IF($B75="","",($I75*(1+0.157*COS(2*PI()*(Data!I$17-1.78)/12))*Data!I$18/365))</f>
        <v/>
      </c>
      <c r="P75" s="24" t="str">
        <f>IF($B75="","",($I75*(1+0.157*COS(2*PI()*(Data!J$17-1.78)/12))*Data!J$18/365))</f>
        <v/>
      </c>
      <c r="Q75" s="24" t="str">
        <f>IF($B75="","",($I75*(1+0.157*COS(2*PI()*(Data!K$17-1.78)/12))*Data!K$18/365))</f>
        <v/>
      </c>
      <c r="R75" s="24" t="str">
        <f>IF($B75="","",($I75*(1+0.157*COS(2*PI()*(Data!L$17-1.78)/12))*Data!L$18/365))</f>
        <v/>
      </c>
      <c r="S75" s="24" t="str">
        <f>IF($B75="","",($I75*(1+0.157*COS(2*PI()*(Data!M$17-1.78)/12))*Data!M$18/365))</f>
        <v/>
      </c>
      <c r="T75" s="24" t="str">
        <f>IF($B75="","",($I75*(1+0.157*COS(2*PI()*(Data!N$17-1.78)/12))*Data!N$18/365))</f>
        <v/>
      </c>
      <c r="U75" s="24" t="str">
        <f>IF($B75="","",($I75*(1+0.157*COS(2*PI()*(Data!O$17-1.78)/12))*Data!O$18/365))</f>
        <v/>
      </c>
      <c r="V75" s="24" t="str">
        <f t="shared" si="3"/>
        <v/>
      </c>
      <c r="W75" s="24" t="str">
        <f>IF($B75="","",J75*(1000/(24*Data!D$18))*Data!$I$117)</f>
        <v/>
      </c>
      <c r="X75" s="24" t="str">
        <f>IF($B75="","",K75*(1000/(24*Data!E$18))*Data!$I$117)</f>
        <v/>
      </c>
      <c r="Y75" s="24" t="str">
        <f>IF($B75="","",L75*(1000/(24*Data!F$18))*Data!$I$117)</f>
        <v/>
      </c>
      <c r="Z75" s="24" t="str">
        <f>IF($B75="","",M75*(1000/(24*Data!G$18))*Data!$I$117)</f>
        <v/>
      </c>
      <c r="AA75" s="24" t="str">
        <f>IF($B75="","",N75*(1000/(24*Data!H$18))*Data!$I$117)</f>
        <v/>
      </c>
      <c r="AB75" s="24" t="str">
        <f>IF($B75="","",O75*(1000/(24*Data!I$18))*Data!$I$117)</f>
        <v/>
      </c>
      <c r="AC75" s="24" t="str">
        <f>IF($B75="","",P75*(1000/(24*Data!J$18))*Data!$I$117)</f>
        <v/>
      </c>
      <c r="AD75" s="24" t="str">
        <f>IF($B75="","",Q75*(1000/(24*Data!K$18))*Data!$I$117)</f>
        <v/>
      </c>
      <c r="AE75" s="24" t="str">
        <f>IF($B75="","",R75*(1000/(24*Data!L$18))*Data!$I$117)</f>
        <v/>
      </c>
      <c r="AF75" s="24" t="str">
        <f>IF($B75="","",S75*(1000/(24*Data!M$18))*Data!$I$117)</f>
        <v/>
      </c>
      <c r="AG75" s="24" t="str">
        <f>IF($B75="","",T75*(1000/(24*Data!N$18))*Data!$I$117)</f>
        <v/>
      </c>
      <c r="AH75" s="24" t="str">
        <f>IF($B75="","",U75*(1000/(24*Data!O$18))*Data!$I$117)</f>
        <v/>
      </c>
    </row>
    <row r="76" spans="2:34" s="3" customFormat="1" ht="19.899999999999999" customHeight="1">
      <c r="B76" s="16" t="str">
        <f>IF('3 INPUT SAP DATA'!H80="","",'3 INPUT SAP DATA'!H80)</f>
        <v/>
      </c>
      <c r="C76" s="174" t="str">
        <f>IF($B76="","",Data!$F$131*Data!$G$131)</f>
        <v/>
      </c>
      <c r="D76" s="174" t="str">
        <f>IF($B76="","",Data!$F$132*Data!$G$132*Occupancy!$G73)</f>
        <v/>
      </c>
      <c r="E76" s="174" t="str">
        <f>IF($B76="","",Data!$F$133*Data!$G$133*Occupancy!$G73)</f>
        <v/>
      </c>
      <c r="F76" s="174" t="str">
        <f>IF($B76="","",Data!$F$134*Data!$G$134*Occupancy!$G73)</f>
        <v/>
      </c>
      <c r="G76" s="174" t="str">
        <f>IF($B76="","",Data!$F$135*Data!$G$135)</f>
        <v/>
      </c>
      <c r="H76" s="174" t="str">
        <f>IF($B76="","",Data!$F$136*Data!$G$136*Occupancy!$G73)</f>
        <v/>
      </c>
      <c r="I76" s="24" t="str">
        <f t="shared" si="2"/>
        <v/>
      </c>
      <c r="J76" s="24" t="str">
        <f>IF($B76="","",($I76*(1+0.157*COS(2*PI()*(Data!D$17-1.78)/12))*Data!D$18/365))</f>
        <v/>
      </c>
      <c r="K76" s="24" t="str">
        <f>IF($B76="","",($I76*(1+0.157*COS(2*PI()*(Data!E$17-1.78)/12))*Data!E$18/365))</f>
        <v/>
      </c>
      <c r="L76" s="24" t="str">
        <f>IF($B76="","",($I76*(1+0.157*COS(2*PI()*(Data!F$17-1.78)/12))*Data!F$18/365))</f>
        <v/>
      </c>
      <c r="M76" s="24" t="str">
        <f>IF($B76="","",($I76*(1+0.157*COS(2*PI()*(Data!G$17-1.78)/12))*Data!G$18/365))</f>
        <v/>
      </c>
      <c r="N76" s="24" t="str">
        <f>IF($B76="","",($I76*(1+0.157*COS(2*PI()*(Data!H$17-1.78)/12))*Data!H$18/365))</f>
        <v/>
      </c>
      <c r="O76" s="24" t="str">
        <f>IF($B76="","",($I76*(1+0.157*COS(2*PI()*(Data!I$17-1.78)/12))*Data!I$18/365))</f>
        <v/>
      </c>
      <c r="P76" s="24" t="str">
        <f>IF($B76="","",($I76*(1+0.157*COS(2*PI()*(Data!J$17-1.78)/12))*Data!J$18/365))</f>
        <v/>
      </c>
      <c r="Q76" s="24" t="str">
        <f>IF($B76="","",($I76*(1+0.157*COS(2*PI()*(Data!K$17-1.78)/12))*Data!K$18/365))</f>
        <v/>
      </c>
      <c r="R76" s="24" t="str">
        <f>IF($B76="","",($I76*(1+0.157*COS(2*PI()*(Data!L$17-1.78)/12))*Data!L$18/365))</f>
        <v/>
      </c>
      <c r="S76" s="24" t="str">
        <f>IF($B76="","",($I76*(1+0.157*COS(2*PI()*(Data!M$17-1.78)/12))*Data!M$18/365))</f>
        <v/>
      </c>
      <c r="T76" s="24" t="str">
        <f>IF($B76="","",($I76*(1+0.157*COS(2*PI()*(Data!N$17-1.78)/12))*Data!N$18/365))</f>
        <v/>
      </c>
      <c r="U76" s="24" t="str">
        <f>IF($B76="","",($I76*(1+0.157*COS(2*PI()*(Data!O$17-1.78)/12))*Data!O$18/365))</f>
        <v/>
      </c>
      <c r="V76" s="24" t="str">
        <f t="shared" si="3"/>
        <v/>
      </c>
      <c r="W76" s="24" t="str">
        <f>IF($B76="","",J76*(1000/(24*Data!D$18))*Data!$I$117)</f>
        <v/>
      </c>
      <c r="X76" s="24" t="str">
        <f>IF($B76="","",K76*(1000/(24*Data!E$18))*Data!$I$117)</f>
        <v/>
      </c>
      <c r="Y76" s="24" t="str">
        <f>IF($B76="","",L76*(1000/(24*Data!F$18))*Data!$I$117)</f>
        <v/>
      </c>
      <c r="Z76" s="24" t="str">
        <f>IF($B76="","",M76*(1000/(24*Data!G$18))*Data!$I$117)</f>
        <v/>
      </c>
      <c r="AA76" s="24" t="str">
        <f>IF($B76="","",N76*(1000/(24*Data!H$18))*Data!$I$117)</f>
        <v/>
      </c>
      <c r="AB76" s="24" t="str">
        <f>IF($B76="","",O76*(1000/(24*Data!I$18))*Data!$I$117)</f>
        <v/>
      </c>
      <c r="AC76" s="24" t="str">
        <f>IF($B76="","",P76*(1000/(24*Data!J$18))*Data!$I$117)</f>
        <v/>
      </c>
      <c r="AD76" s="24" t="str">
        <f>IF($B76="","",Q76*(1000/(24*Data!K$18))*Data!$I$117)</f>
        <v/>
      </c>
      <c r="AE76" s="24" t="str">
        <f>IF($B76="","",R76*(1000/(24*Data!L$18))*Data!$I$117)</f>
        <v/>
      </c>
      <c r="AF76" s="24" t="str">
        <f>IF($B76="","",S76*(1000/(24*Data!M$18))*Data!$I$117)</f>
        <v/>
      </c>
      <c r="AG76" s="24" t="str">
        <f>IF($B76="","",T76*(1000/(24*Data!N$18))*Data!$I$117)</f>
        <v/>
      </c>
      <c r="AH76" s="24" t="str">
        <f>IF($B76="","",U76*(1000/(24*Data!O$18))*Data!$I$117)</f>
        <v/>
      </c>
    </row>
    <row r="77" spans="2:34" s="3" customFormat="1" ht="19.899999999999999" customHeight="1">
      <c r="B77" s="16" t="str">
        <f>IF('3 INPUT SAP DATA'!H81="","",'3 INPUT SAP DATA'!H81)</f>
        <v/>
      </c>
      <c r="C77" s="174" t="str">
        <f>IF($B77="","",Data!$F$131*Data!$G$131)</f>
        <v/>
      </c>
      <c r="D77" s="174" t="str">
        <f>IF($B77="","",Data!$F$132*Data!$G$132*Occupancy!$G74)</f>
        <v/>
      </c>
      <c r="E77" s="174" t="str">
        <f>IF($B77="","",Data!$F$133*Data!$G$133*Occupancy!$G74)</f>
        <v/>
      </c>
      <c r="F77" s="174" t="str">
        <f>IF($B77="","",Data!$F$134*Data!$G$134*Occupancy!$G74)</f>
        <v/>
      </c>
      <c r="G77" s="174" t="str">
        <f>IF($B77="","",Data!$F$135*Data!$G$135)</f>
        <v/>
      </c>
      <c r="H77" s="174" t="str">
        <f>IF($B77="","",Data!$F$136*Data!$G$136*Occupancy!$G74)</f>
        <v/>
      </c>
      <c r="I77" s="24" t="str">
        <f t="shared" si="2"/>
        <v/>
      </c>
      <c r="J77" s="24" t="str">
        <f>IF($B77="","",($I77*(1+0.157*COS(2*PI()*(Data!D$17-1.78)/12))*Data!D$18/365))</f>
        <v/>
      </c>
      <c r="K77" s="24" t="str">
        <f>IF($B77="","",($I77*(1+0.157*COS(2*PI()*(Data!E$17-1.78)/12))*Data!E$18/365))</f>
        <v/>
      </c>
      <c r="L77" s="24" t="str">
        <f>IF($B77="","",($I77*(1+0.157*COS(2*PI()*(Data!F$17-1.78)/12))*Data!F$18/365))</f>
        <v/>
      </c>
      <c r="M77" s="24" t="str">
        <f>IF($B77="","",($I77*(1+0.157*COS(2*PI()*(Data!G$17-1.78)/12))*Data!G$18/365))</f>
        <v/>
      </c>
      <c r="N77" s="24" t="str">
        <f>IF($B77="","",($I77*(1+0.157*COS(2*PI()*(Data!H$17-1.78)/12))*Data!H$18/365))</f>
        <v/>
      </c>
      <c r="O77" s="24" t="str">
        <f>IF($B77="","",($I77*(1+0.157*COS(2*PI()*(Data!I$17-1.78)/12))*Data!I$18/365))</f>
        <v/>
      </c>
      <c r="P77" s="24" t="str">
        <f>IF($B77="","",($I77*(1+0.157*COS(2*PI()*(Data!J$17-1.78)/12))*Data!J$18/365))</f>
        <v/>
      </c>
      <c r="Q77" s="24" t="str">
        <f>IF($B77="","",($I77*(1+0.157*COS(2*PI()*(Data!K$17-1.78)/12))*Data!K$18/365))</f>
        <v/>
      </c>
      <c r="R77" s="24" t="str">
        <f>IF($B77="","",($I77*(1+0.157*COS(2*PI()*(Data!L$17-1.78)/12))*Data!L$18/365))</f>
        <v/>
      </c>
      <c r="S77" s="24" t="str">
        <f>IF($B77="","",($I77*(1+0.157*COS(2*PI()*(Data!M$17-1.78)/12))*Data!M$18/365))</f>
        <v/>
      </c>
      <c r="T77" s="24" t="str">
        <f>IF($B77="","",($I77*(1+0.157*COS(2*PI()*(Data!N$17-1.78)/12))*Data!N$18/365))</f>
        <v/>
      </c>
      <c r="U77" s="24" t="str">
        <f>IF($B77="","",($I77*(1+0.157*COS(2*PI()*(Data!O$17-1.78)/12))*Data!O$18/365))</f>
        <v/>
      </c>
      <c r="V77" s="24" t="str">
        <f t="shared" si="3"/>
        <v/>
      </c>
      <c r="W77" s="24" t="str">
        <f>IF($B77="","",J77*(1000/(24*Data!D$18))*Data!$I$117)</f>
        <v/>
      </c>
      <c r="X77" s="24" t="str">
        <f>IF($B77="","",K77*(1000/(24*Data!E$18))*Data!$I$117)</f>
        <v/>
      </c>
      <c r="Y77" s="24" t="str">
        <f>IF($B77="","",L77*(1000/(24*Data!F$18))*Data!$I$117)</f>
        <v/>
      </c>
      <c r="Z77" s="24" t="str">
        <f>IF($B77="","",M77*(1000/(24*Data!G$18))*Data!$I$117)</f>
        <v/>
      </c>
      <c r="AA77" s="24" t="str">
        <f>IF($B77="","",N77*(1000/(24*Data!H$18))*Data!$I$117)</f>
        <v/>
      </c>
      <c r="AB77" s="24" t="str">
        <f>IF($B77="","",O77*(1000/(24*Data!I$18))*Data!$I$117)</f>
        <v/>
      </c>
      <c r="AC77" s="24" t="str">
        <f>IF($B77="","",P77*(1000/(24*Data!J$18))*Data!$I$117)</f>
        <v/>
      </c>
      <c r="AD77" s="24" t="str">
        <f>IF($B77="","",Q77*(1000/(24*Data!K$18))*Data!$I$117)</f>
        <v/>
      </c>
      <c r="AE77" s="24" t="str">
        <f>IF($B77="","",R77*(1000/(24*Data!L$18))*Data!$I$117)</f>
        <v/>
      </c>
      <c r="AF77" s="24" t="str">
        <f>IF($B77="","",S77*(1000/(24*Data!M$18))*Data!$I$117)</f>
        <v/>
      </c>
      <c r="AG77" s="24" t="str">
        <f>IF($B77="","",T77*(1000/(24*Data!N$18))*Data!$I$117)</f>
        <v/>
      </c>
      <c r="AH77" s="24" t="str">
        <f>IF($B77="","",U77*(1000/(24*Data!O$18))*Data!$I$117)</f>
        <v/>
      </c>
    </row>
    <row r="78" spans="2:34" s="3" customFormat="1" ht="19.899999999999999" customHeight="1">
      <c r="B78" s="16" t="str">
        <f>IF('3 INPUT SAP DATA'!H82="","",'3 INPUT SAP DATA'!H82)</f>
        <v/>
      </c>
      <c r="C78" s="174" t="str">
        <f>IF($B78="","",Data!$F$131*Data!$G$131)</f>
        <v/>
      </c>
      <c r="D78" s="174" t="str">
        <f>IF($B78="","",Data!$F$132*Data!$G$132*Occupancy!$G75)</f>
        <v/>
      </c>
      <c r="E78" s="174" t="str">
        <f>IF($B78="","",Data!$F$133*Data!$G$133*Occupancy!$G75)</f>
        <v/>
      </c>
      <c r="F78" s="174" t="str">
        <f>IF($B78="","",Data!$F$134*Data!$G$134*Occupancy!$G75)</f>
        <v/>
      </c>
      <c r="G78" s="174" t="str">
        <f>IF($B78="","",Data!$F$135*Data!$G$135)</f>
        <v/>
      </c>
      <c r="H78" s="174" t="str">
        <f>IF($B78="","",Data!$F$136*Data!$G$136*Occupancy!$G75)</f>
        <v/>
      </c>
      <c r="I78" s="24" t="str">
        <f t="shared" si="2"/>
        <v/>
      </c>
      <c r="J78" s="24" t="str">
        <f>IF($B78="","",($I78*(1+0.157*COS(2*PI()*(Data!D$17-1.78)/12))*Data!D$18/365))</f>
        <v/>
      </c>
      <c r="K78" s="24" t="str">
        <f>IF($B78="","",($I78*(1+0.157*COS(2*PI()*(Data!E$17-1.78)/12))*Data!E$18/365))</f>
        <v/>
      </c>
      <c r="L78" s="24" t="str">
        <f>IF($B78="","",($I78*(1+0.157*COS(2*PI()*(Data!F$17-1.78)/12))*Data!F$18/365))</f>
        <v/>
      </c>
      <c r="M78" s="24" t="str">
        <f>IF($B78="","",($I78*(1+0.157*COS(2*PI()*(Data!G$17-1.78)/12))*Data!G$18/365))</f>
        <v/>
      </c>
      <c r="N78" s="24" t="str">
        <f>IF($B78="","",($I78*(1+0.157*COS(2*PI()*(Data!H$17-1.78)/12))*Data!H$18/365))</f>
        <v/>
      </c>
      <c r="O78" s="24" t="str">
        <f>IF($B78="","",($I78*(1+0.157*COS(2*PI()*(Data!I$17-1.78)/12))*Data!I$18/365))</f>
        <v/>
      </c>
      <c r="P78" s="24" t="str">
        <f>IF($B78="","",($I78*(1+0.157*COS(2*PI()*(Data!J$17-1.78)/12))*Data!J$18/365))</f>
        <v/>
      </c>
      <c r="Q78" s="24" t="str">
        <f>IF($B78="","",($I78*(1+0.157*COS(2*PI()*(Data!K$17-1.78)/12))*Data!K$18/365))</f>
        <v/>
      </c>
      <c r="R78" s="24" t="str">
        <f>IF($B78="","",($I78*(1+0.157*COS(2*PI()*(Data!L$17-1.78)/12))*Data!L$18/365))</f>
        <v/>
      </c>
      <c r="S78" s="24" t="str">
        <f>IF($B78="","",($I78*(1+0.157*COS(2*PI()*(Data!M$17-1.78)/12))*Data!M$18/365))</f>
        <v/>
      </c>
      <c r="T78" s="24" t="str">
        <f>IF($B78="","",($I78*(1+0.157*COS(2*PI()*(Data!N$17-1.78)/12))*Data!N$18/365))</f>
        <v/>
      </c>
      <c r="U78" s="24" t="str">
        <f>IF($B78="","",($I78*(1+0.157*COS(2*PI()*(Data!O$17-1.78)/12))*Data!O$18/365))</f>
        <v/>
      </c>
      <c r="V78" s="24" t="str">
        <f t="shared" si="3"/>
        <v/>
      </c>
      <c r="W78" s="24" t="str">
        <f>IF($B78="","",J78*(1000/(24*Data!D$18))*Data!$I$117)</f>
        <v/>
      </c>
      <c r="X78" s="24" t="str">
        <f>IF($B78="","",K78*(1000/(24*Data!E$18))*Data!$I$117)</f>
        <v/>
      </c>
      <c r="Y78" s="24" t="str">
        <f>IF($B78="","",L78*(1000/(24*Data!F$18))*Data!$I$117)</f>
        <v/>
      </c>
      <c r="Z78" s="24" t="str">
        <f>IF($B78="","",M78*(1000/(24*Data!G$18))*Data!$I$117)</f>
        <v/>
      </c>
      <c r="AA78" s="24" t="str">
        <f>IF($B78="","",N78*(1000/(24*Data!H$18))*Data!$I$117)</f>
        <v/>
      </c>
      <c r="AB78" s="24" t="str">
        <f>IF($B78="","",O78*(1000/(24*Data!I$18))*Data!$I$117)</f>
        <v/>
      </c>
      <c r="AC78" s="24" t="str">
        <f>IF($B78="","",P78*(1000/(24*Data!J$18))*Data!$I$117)</f>
        <v/>
      </c>
      <c r="AD78" s="24" t="str">
        <f>IF($B78="","",Q78*(1000/(24*Data!K$18))*Data!$I$117)</f>
        <v/>
      </c>
      <c r="AE78" s="24" t="str">
        <f>IF($B78="","",R78*(1000/(24*Data!L$18))*Data!$I$117)</f>
        <v/>
      </c>
      <c r="AF78" s="24" t="str">
        <f>IF($B78="","",S78*(1000/(24*Data!M$18))*Data!$I$117)</f>
        <v/>
      </c>
      <c r="AG78" s="24" t="str">
        <f>IF($B78="","",T78*(1000/(24*Data!N$18))*Data!$I$117)</f>
        <v/>
      </c>
      <c r="AH78" s="24" t="str">
        <f>IF($B78="","",U78*(1000/(24*Data!O$18))*Data!$I$117)</f>
        <v/>
      </c>
    </row>
    <row r="79" spans="2:34" s="3" customFormat="1" ht="19.899999999999999" customHeight="1">
      <c r="B79" s="16" t="str">
        <f>IF('3 INPUT SAP DATA'!H83="","",'3 INPUT SAP DATA'!H83)</f>
        <v/>
      </c>
      <c r="C79" s="174" t="str">
        <f>IF($B79="","",Data!$F$131*Data!$G$131)</f>
        <v/>
      </c>
      <c r="D79" s="174" t="str">
        <f>IF($B79="","",Data!$F$132*Data!$G$132*Occupancy!$G76)</f>
        <v/>
      </c>
      <c r="E79" s="174" t="str">
        <f>IF($B79="","",Data!$F$133*Data!$G$133*Occupancy!$G76)</f>
        <v/>
      </c>
      <c r="F79" s="174" t="str">
        <f>IF($B79="","",Data!$F$134*Data!$G$134*Occupancy!$G76)</f>
        <v/>
      </c>
      <c r="G79" s="174" t="str">
        <f>IF($B79="","",Data!$F$135*Data!$G$135)</f>
        <v/>
      </c>
      <c r="H79" s="174" t="str">
        <f>IF($B79="","",Data!$F$136*Data!$G$136*Occupancy!$G76)</f>
        <v/>
      </c>
      <c r="I79" s="24" t="str">
        <f t="shared" si="2"/>
        <v/>
      </c>
      <c r="J79" s="24" t="str">
        <f>IF($B79="","",($I79*(1+0.157*COS(2*PI()*(Data!D$17-1.78)/12))*Data!D$18/365))</f>
        <v/>
      </c>
      <c r="K79" s="24" t="str">
        <f>IF($B79="","",($I79*(1+0.157*COS(2*PI()*(Data!E$17-1.78)/12))*Data!E$18/365))</f>
        <v/>
      </c>
      <c r="L79" s="24" t="str">
        <f>IF($B79="","",($I79*(1+0.157*COS(2*PI()*(Data!F$17-1.78)/12))*Data!F$18/365))</f>
        <v/>
      </c>
      <c r="M79" s="24" t="str">
        <f>IF($B79="","",($I79*(1+0.157*COS(2*PI()*(Data!G$17-1.78)/12))*Data!G$18/365))</f>
        <v/>
      </c>
      <c r="N79" s="24" t="str">
        <f>IF($B79="","",($I79*(1+0.157*COS(2*PI()*(Data!H$17-1.78)/12))*Data!H$18/365))</f>
        <v/>
      </c>
      <c r="O79" s="24" t="str">
        <f>IF($B79="","",($I79*(1+0.157*COS(2*PI()*(Data!I$17-1.78)/12))*Data!I$18/365))</f>
        <v/>
      </c>
      <c r="P79" s="24" t="str">
        <f>IF($B79="","",($I79*(1+0.157*COS(2*PI()*(Data!J$17-1.78)/12))*Data!J$18/365))</f>
        <v/>
      </c>
      <c r="Q79" s="24" t="str">
        <f>IF($B79="","",($I79*(1+0.157*COS(2*PI()*(Data!K$17-1.78)/12))*Data!K$18/365))</f>
        <v/>
      </c>
      <c r="R79" s="24" t="str">
        <f>IF($B79="","",($I79*(1+0.157*COS(2*PI()*(Data!L$17-1.78)/12))*Data!L$18/365))</f>
        <v/>
      </c>
      <c r="S79" s="24" t="str">
        <f>IF($B79="","",($I79*(1+0.157*COS(2*PI()*(Data!M$17-1.78)/12))*Data!M$18/365))</f>
        <v/>
      </c>
      <c r="T79" s="24" t="str">
        <f>IF($B79="","",($I79*(1+0.157*COS(2*PI()*(Data!N$17-1.78)/12))*Data!N$18/365))</f>
        <v/>
      </c>
      <c r="U79" s="24" t="str">
        <f>IF($B79="","",($I79*(1+0.157*COS(2*PI()*(Data!O$17-1.78)/12))*Data!O$18/365))</f>
        <v/>
      </c>
      <c r="V79" s="24" t="str">
        <f t="shared" si="3"/>
        <v/>
      </c>
      <c r="W79" s="24" t="str">
        <f>IF($B79="","",J79*(1000/(24*Data!D$18))*Data!$I$117)</f>
        <v/>
      </c>
      <c r="X79" s="24" t="str">
        <f>IF($B79="","",K79*(1000/(24*Data!E$18))*Data!$I$117)</f>
        <v/>
      </c>
      <c r="Y79" s="24" t="str">
        <f>IF($B79="","",L79*(1000/(24*Data!F$18))*Data!$I$117)</f>
        <v/>
      </c>
      <c r="Z79" s="24" t="str">
        <f>IF($B79="","",M79*(1000/(24*Data!G$18))*Data!$I$117)</f>
        <v/>
      </c>
      <c r="AA79" s="24" t="str">
        <f>IF($B79="","",N79*(1000/(24*Data!H$18))*Data!$I$117)</f>
        <v/>
      </c>
      <c r="AB79" s="24" t="str">
        <f>IF($B79="","",O79*(1000/(24*Data!I$18))*Data!$I$117)</f>
        <v/>
      </c>
      <c r="AC79" s="24" t="str">
        <f>IF($B79="","",P79*(1000/(24*Data!J$18))*Data!$I$117)</f>
        <v/>
      </c>
      <c r="AD79" s="24" t="str">
        <f>IF($B79="","",Q79*(1000/(24*Data!K$18))*Data!$I$117)</f>
        <v/>
      </c>
      <c r="AE79" s="24" t="str">
        <f>IF($B79="","",R79*(1000/(24*Data!L$18))*Data!$I$117)</f>
        <v/>
      </c>
      <c r="AF79" s="24" t="str">
        <f>IF($B79="","",S79*(1000/(24*Data!M$18))*Data!$I$117)</f>
        <v/>
      </c>
      <c r="AG79" s="24" t="str">
        <f>IF($B79="","",T79*(1000/(24*Data!N$18))*Data!$I$117)</f>
        <v/>
      </c>
      <c r="AH79" s="24" t="str">
        <f>IF($B79="","",U79*(1000/(24*Data!O$18))*Data!$I$117)</f>
        <v/>
      </c>
    </row>
    <row r="80" spans="2:34" s="3" customFormat="1" ht="19.899999999999999" customHeight="1">
      <c r="B80" s="16" t="str">
        <f>IF('3 INPUT SAP DATA'!H84="","",'3 INPUT SAP DATA'!H84)</f>
        <v/>
      </c>
      <c r="C80" s="174" t="str">
        <f>IF($B80="","",Data!$F$131*Data!$G$131)</f>
        <v/>
      </c>
      <c r="D80" s="174" t="str">
        <f>IF($B80="","",Data!$F$132*Data!$G$132*Occupancy!$G77)</f>
        <v/>
      </c>
      <c r="E80" s="174" t="str">
        <f>IF($B80="","",Data!$F$133*Data!$G$133*Occupancy!$G77)</f>
        <v/>
      </c>
      <c r="F80" s="174" t="str">
        <f>IF($B80="","",Data!$F$134*Data!$G$134*Occupancy!$G77)</f>
        <v/>
      </c>
      <c r="G80" s="174" t="str">
        <f>IF($B80="","",Data!$F$135*Data!$G$135)</f>
        <v/>
      </c>
      <c r="H80" s="174" t="str">
        <f>IF($B80="","",Data!$F$136*Data!$G$136*Occupancy!$G77)</f>
        <v/>
      </c>
      <c r="I80" s="24" t="str">
        <f t="shared" si="2"/>
        <v/>
      </c>
      <c r="J80" s="24" t="str">
        <f>IF($B80="","",($I80*(1+0.157*COS(2*PI()*(Data!D$17-1.78)/12))*Data!D$18/365))</f>
        <v/>
      </c>
      <c r="K80" s="24" t="str">
        <f>IF($B80="","",($I80*(1+0.157*COS(2*PI()*(Data!E$17-1.78)/12))*Data!E$18/365))</f>
        <v/>
      </c>
      <c r="L80" s="24" t="str">
        <f>IF($B80="","",($I80*(1+0.157*COS(2*PI()*(Data!F$17-1.78)/12))*Data!F$18/365))</f>
        <v/>
      </c>
      <c r="M80" s="24" t="str">
        <f>IF($B80="","",($I80*(1+0.157*COS(2*PI()*(Data!G$17-1.78)/12))*Data!G$18/365))</f>
        <v/>
      </c>
      <c r="N80" s="24" t="str">
        <f>IF($B80="","",($I80*(1+0.157*COS(2*PI()*(Data!H$17-1.78)/12))*Data!H$18/365))</f>
        <v/>
      </c>
      <c r="O80" s="24" t="str">
        <f>IF($B80="","",($I80*(1+0.157*COS(2*PI()*(Data!I$17-1.78)/12))*Data!I$18/365))</f>
        <v/>
      </c>
      <c r="P80" s="24" t="str">
        <f>IF($B80="","",($I80*(1+0.157*COS(2*PI()*(Data!J$17-1.78)/12))*Data!J$18/365))</f>
        <v/>
      </c>
      <c r="Q80" s="24" t="str">
        <f>IF($B80="","",($I80*(1+0.157*COS(2*PI()*(Data!K$17-1.78)/12))*Data!K$18/365))</f>
        <v/>
      </c>
      <c r="R80" s="24" t="str">
        <f>IF($B80="","",($I80*(1+0.157*COS(2*PI()*(Data!L$17-1.78)/12))*Data!L$18/365))</f>
        <v/>
      </c>
      <c r="S80" s="24" t="str">
        <f>IF($B80="","",($I80*(1+0.157*COS(2*PI()*(Data!M$17-1.78)/12))*Data!M$18/365))</f>
        <v/>
      </c>
      <c r="T80" s="24" t="str">
        <f>IF($B80="","",($I80*(1+0.157*COS(2*PI()*(Data!N$17-1.78)/12))*Data!N$18/365))</f>
        <v/>
      </c>
      <c r="U80" s="24" t="str">
        <f>IF($B80="","",($I80*(1+0.157*COS(2*PI()*(Data!O$17-1.78)/12))*Data!O$18/365))</f>
        <v/>
      </c>
      <c r="V80" s="24" t="str">
        <f t="shared" si="3"/>
        <v/>
      </c>
      <c r="W80" s="24" t="str">
        <f>IF($B80="","",J80*(1000/(24*Data!D$18))*Data!$I$117)</f>
        <v/>
      </c>
      <c r="X80" s="24" t="str">
        <f>IF($B80="","",K80*(1000/(24*Data!E$18))*Data!$I$117)</f>
        <v/>
      </c>
      <c r="Y80" s="24" t="str">
        <f>IF($B80="","",L80*(1000/(24*Data!F$18))*Data!$I$117)</f>
        <v/>
      </c>
      <c r="Z80" s="24" t="str">
        <f>IF($B80="","",M80*(1000/(24*Data!G$18))*Data!$I$117)</f>
        <v/>
      </c>
      <c r="AA80" s="24" t="str">
        <f>IF($B80="","",N80*(1000/(24*Data!H$18))*Data!$I$117)</f>
        <v/>
      </c>
      <c r="AB80" s="24" t="str">
        <f>IF($B80="","",O80*(1000/(24*Data!I$18))*Data!$I$117)</f>
        <v/>
      </c>
      <c r="AC80" s="24" t="str">
        <f>IF($B80="","",P80*(1000/(24*Data!J$18))*Data!$I$117)</f>
        <v/>
      </c>
      <c r="AD80" s="24" t="str">
        <f>IF($B80="","",Q80*(1000/(24*Data!K$18))*Data!$I$117)</f>
        <v/>
      </c>
      <c r="AE80" s="24" t="str">
        <f>IF($B80="","",R80*(1000/(24*Data!L$18))*Data!$I$117)</f>
        <v/>
      </c>
      <c r="AF80" s="24" t="str">
        <f>IF($B80="","",S80*(1000/(24*Data!M$18))*Data!$I$117)</f>
        <v/>
      </c>
      <c r="AG80" s="24" t="str">
        <f>IF($B80="","",T80*(1000/(24*Data!N$18))*Data!$I$117)</f>
        <v/>
      </c>
      <c r="AH80" s="24" t="str">
        <f>IF($B80="","",U80*(1000/(24*Data!O$18))*Data!$I$117)</f>
        <v/>
      </c>
    </row>
    <row r="81" spans="2:34" s="3" customFormat="1" ht="19.899999999999999" customHeight="1">
      <c r="B81" s="16" t="str">
        <f>IF('3 INPUT SAP DATA'!H85="","",'3 INPUT SAP DATA'!H85)</f>
        <v/>
      </c>
      <c r="C81" s="174" t="str">
        <f>IF($B81="","",Data!$F$131*Data!$G$131)</f>
        <v/>
      </c>
      <c r="D81" s="174" t="str">
        <f>IF($B81="","",Data!$F$132*Data!$G$132*Occupancy!$G78)</f>
        <v/>
      </c>
      <c r="E81" s="174" t="str">
        <f>IF($B81="","",Data!$F$133*Data!$G$133*Occupancy!$G78)</f>
        <v/>
      </c>
      <c r="F81" s="174" t="str">
        <f>IF($B81="","",Data!$F$134*Data!$G$134*Occupancy!$G78)</f>
        <v/>
      </c>
      <c r="G81" s="174" t="str">
        <f>IF($B81="","",Data!$F$135*Data!$G$135)</f>
        <v/>
      </c>
      <c r="H81" s="174" t="str">
        <f>IF($B81="","",Data!$F$136*Data!$G$136*Occupancy!$G78)</f>
        <v/>
      </c>
      <c r="I81" s="24" t="str">
        <f t="shared" si="2"/>
        <v/>
      </c>
      <c r="J81" s="24" t="str">
        <f>IF($B81="","",($I81*(1+0.157*COS(2*PI()*(Data!D$17-1.78)/12))*Data!D$18/365))</f>
        <v/>
      </c>
      <c r="K81" s="24" t="str">
        <f>IF($B81="","",($I81*(1+0.157*COS(2*PI()*(Data!E$17-1.78)/12))*Data!E$18/365))</f>
        <v/>
      </c>
      <c r="L81" s="24" t="str">
        <f>IF($B81="","",($I81*(1+0.157*COS(2*PI()*(Data!F$17-1.78)/12))*Data!F$18/365))</f>
        <v/>
      </c>
      <c r="M81" s="24" t="str">
        <f>IF($B81="","",($I81*(1+0.157*COS(2*PI()*(Data!G$17-1.78)/12))*Data!G$18/365))</f>
        <v/>
      </c>
      <c r="N81" s="24" t="str">
        <f>IF($B81="","",($I81*(1+0.157*COS(2*PI()*(Data!H$17-1.78)/12))*Data!H$18/365))</f>
        <v/>
      </c>
      <c r="O81" s="24" t="str">
        <f>IF($B81="","",($I81*(1+0.157*COS(2*PI()*(Data!I$17-1.78)/12))*Data!I$18/365))</f>
        <v/>
      </c>
      <c r="P81" s="24" t="str">
        <f>IF($B81="","",($I81*(1+0.157*COS(2*PI()*(Data!J$17-1.78)/12))*Data!J$18/365))</f>
        <v/>
      </c>
      <c r="Q81" s="24" t="str">
        <f>IF($B81="","",($I81*(1+0.157*COS(2*PI()*(Data!K$17-1.78)/12))*Data!K$18/365))</f>
        <v/>
      </c>
      <c r="R81" s="24" t="str">
        <f>IF($B81="","",($I81*(1+0.157*COS(2*PI()*(Data!L$17-1.78)/12))*Data!L$18/365))</f>
        <v/>
      </c>
      <c r="S81" s="24" t="str">
        <f>IF($B81="","",($I81*(1+0.157*COS(2*PI()*(Data!M$17-1.78)/12))*Data!M$18/365))</f>
        <v/>
      </c>
      <c r="T81" s="24" t="str">
        <f>IF($B81="","",($I81*(1+0.157*COS(2*PI()*(Data!N$17-1.78)/12))*Data!N$18/365))</f>
        <v/>
      </c>
      <c r="U81" s="24" t="str">
        <f>IF($B81="","",($I81*(1+0.157*COS(2*PI()*(Data!O$17-1.78)/12))*Data!O$18/365))</f>
        <v/>
      </c>
      <c r="V81" s="24" t="str">
        <f t="shared" si="3"/>
        <v/>
      </c>
      <c r="W81" s="24" t="str">
        <f>IF($B81="","",J81*(1000/(24*Data!D$18))*Data!$I$117)</f>
        <v/>
      </c>
      <c r="X81" s="24" t="str">
        <f>IF($B81="","",K81*(1000/(24*Data!E$18))*Data!$I$117)</f>
        <v/>
      </c>
      <c r="Y81" s="24" t="str">
        <f>IF($B81="","",L81*(1000/(24*Data!F$18))*Data!$I$117)</f>
        <v/>
      </c>
      <c r="Z81" s="24" t="str">
        <f>IF($B81="","",M81*(1000/(24*Data!G$18))*Data!$I$117)</f>
        <v/>
      </c>
      <c r="AA81" s="24" t="str">
        <f>IF($B81="","",N81*(1000/(24*Data!H$18))*Data!$I$117)</f>
        <v/>
      </c>
      <c r="AB81" s="24" t="str">
        <f>IF($B81="","",O81*(1000/(24*Data!I$18))*Data!$I$117)</f>
        <v/>
      </c>
      <c r="AC81" s="24" t="str">
        <f>IF($B81="","",P81*(1000/(24*Data!J$18))*Data!$I$117)</f>
        <v/>
      </c>
      <c r="AD81" s="24" t="str">
        <f>IF($B81="","",Q81*(1000/(24*Data!K$18))*Data!$I$117)</f>
        <v/>
      </c>
      <c r="AE81" s="24" t="str">
        <f>IF($B81="","",R81*(1000/(24*Data!L$18))*Data!$I$117)</f>
        <v/>
      </c>
      <c r="AF81" s="24" t="str">
        <f>IF($B81="","",S81*(1000/(24*Data!M$18))*Data!$I$117)</f>
        <v/>
      </c>
      <c r="AG81" s="24" t="str">
        <f>IF($B81="","",T81*(1000/(24*Data!N$18))*Data!$I$117)</f>
        <v/>
      </c>
      <c r="AH81" s="24" t="str">
        <f>IF($B81="","",U81*(1000/(24*Data!O$18))*Data!$I$117)</f>
        <v/>
      </c>
    </row>
    <row r="82" spans="2:34" s="3" customFormat="1" ht="19.899999999999999" customHeight="1">
      <c r="B82" s="16" t="str">
        <f>IF('3 INPUT SAP DATA'!H86="","",'3 INPUT SAP DATA'!H86)</f>
        <v/>
      </c>
      <c r="C82" s="174" t="str">
        <f>IF($B82="","",Data!$F$131*Data!$G$131)</f>
        <v/>
      </c>
      <c r="D82" s="174" t="str">
        <f>IF($B82="","",Data!$F$132*Data!$G$132*Occupancy!$G79)</f>
        <v/>
      </c>
      <c r="E82" s="174" t="str">
        <f>IF($B82="","",Data!$F$133*Data!$G$133*Occupancy!$G79)</f>
        <v/>
      </c>
      <c r="F82" s="174" t="str">
        <f>IF($B82="","",Data!$F$134*Data!$G$134*Occupancy!$G79)</f>
        <v/>
      </c>
      <c r="G82" s="174" t="str">
        <f>IF($B82="","",Data!$F$135*Data!$G$135)</f>
        <v/>
      </c>
      <c r="H82" s="174" t="str">
        <f>IF($B82="","",Data!$F$136*Data!$G$136*Occupancy!$G79)</f>
        <v/>
      </c>
      <c r="I82" s="24" t="str">
        <f t="shared" si="2"/>
        <v/>
      </c>
      <c r="J82" s="24" t="str">
        <f>IF($B82="","",($I82*(1+0.157*COS(2*PI()*(Data!D$17-1.78)/12))*Data!D$18/365))</f>
        <v/>
      </c>
      <c r="K82" s="24" t="str">
        <f>IF($B82="","",($I82*(1+0.157*COS(2*PI()*(Data!E$17-1.78)/12))*Data!E$18/365))</f>
        <v/>
      </c>
      <c r="L82" s="24" t="str">
        <f>IF($B82="","",($I82*(1+0.157*COS(2*PI()*(Data!F$17-1.78)/12))*Data!F$18/365))</f>
        <v/>
      </c>
      <c r="M82" s="24" t="str">
        <f>IF($B82="","",($I82*(1+0.157*COS(2*PI()*(Data!G$17-1.78)/12))*Data!G$18/365))</f>
        <v/>
      </c>
      <c r="N82" s="24" t="str">
        <f>IF($B82="","",($I82*(1+0.157*COS(2*PI()*(Data!H$17-1.78)/12))*Data!H$18/365))</f>
        <v/>
      </c>
      <c r="O82" s="24" t="str">
        <f>IF($B82="","",($I82*(1+0.157*COS(2*PI()*(Data!I$17-1.78)/12))*Data!I$18/365))</f>
        <v/>
      </c>
      <c r="P82" s="24" t="str">
        <f>IF($B82="","",($I82*(1+0.157*COS(2*PI()*(Data!J$17-1.78)/12))*Data!J$18/365))</f>
        <v/>
      </c>
      <c r="Q82" s="24" t="str">
        <f>IF($B82="","",($I82*(1+0.157*COS(2*PI()*(Data!K$17-1.78)/12))*Data!K$18/365))</f>
        <v/>
      </c>
      <c r="R82" s="24" t="str">
        <f>IF($B82="","",($I82*(1+0.157*COS(2*PI()*(Data!L$17-1.78)/12))*Data!L$18/365))</f>
        <v/>
      </c>
      <c r="S82" s="24" t="str">
        <f>IF($B82="","",($I82*(1+0.157*COS(2*PI()*(Data!M$17-1.78)/12))*Data!M$18/365))</f>
        <v/>
      </c>
      <c r="T82" s="24" t="str">
        <f>IF($B82="","",($I82*(1+0.157*COS(2*PI()*(Data!N$17-1.78)/12))*Data!N$18/365))</f>
        <v/>
      </c>
      <c r="U82" s="24" t="str">
        <f>IF($B82="","",($I82*(1+0.157*COS(2*PI()*(Data!O$17-1.78)/12))*Data!O$18/365))</f>
        <v/>
      </c>
      <c r="V82" s="24" t="str">
        <f t="shared" si="3"/>
        <v/>
      </c>
      <c r="W82" s="24" t="str">
        <f>IF($B82="","",J82*(1000/(24*Data!D$18))*Data!$I$117)</f>
        <v/>
      </c>
      <c r="X82" s="24" t="str">
        <f>IF($B82="","",K82*(1000/(24*Data!E$18))*Data!$I$117)</f>
        <v/>
      </c>
      <c r="Y82" s="24" t="str">
        <f>IF($B82="","",L82*(1000/(24*Data!F$18))*Data!$I$117)</f>
        <v/>
      </c>
      <c r="Z82" s="24" t="str">
        <f>IF($B82="","",M82*(1000/(24*Data!G$18))*Data!$I$117)</f>
        <v/>
      </c>
      <c r="AA82" s="24" t="str">
        <f>IF($B82="","",N82*(1000/(24*Data!H$18))*Data!$I$117)</f>
        <v/>
      </c>
      <c r="AB82" s="24" t="str">
        <f>IF($B82="","",O82*(1000/(24*Data!I$18))*Data!$I$117)</f>
        <v/>
      </c>
      <c r="AC82" s="24" t="str">
        <f>IF($B82="","",P82*(1000/(24*Data!J$18))*Data!$I$117)</f>
        <v/>
      </c>
      <c r="AD82" s="24" t="str">
        <f>IF($B82="","",Q82*(1000/(24*Data!K$18))*Data!$I$117)</f>
        <v/>
      </c>
      <c r="AE82" s="24" t="str">
        <f>IF($B82="","",R82*(1000/(24*Data!L$18))*Data!$I$117)</f>
        <v/>
      </c>
      <c r="AF82" s="24" t="str">
        <f>IF($B82="","",S82*(1000/(24*Data!M$18))*Data!$I$117)</f>
        <v/>
      </c>
      <c r="AG82" s="24" t="str">
        <f>IF($B82="","",T82*(1000/(24*Data!N$18))*Data!$I$117)</f>
        <v/>
      </c>
      <c r="AH82" s="24" t="str">
        <f>IF($B82="","",U82*(1000/(24*Data!O$18))*Data!$I$117)</f>
        <v/>
      </c>
    </row>
    <row r="83" spans="2:34" s="3" customFormat="1" ht="19.899999999999999" customHeight="1">
      <c r="B83" s="16" t="str">
        <f>IF('3 INPUT SAP DATA'!H87="","",'3 INPUT SAP DATA'!H87)</f>
        <v/>
      </c>
      <c r="C83" s="174" t="str">
        <f>IF($B83="","",Data!$F$131*Data!$G$131)</f>
        <v/>
      </c>
      <c r="D83" s="174" t="str">
        <f>IF($B83="","",Data!$F$132*Data!$G$132*Occupancy!$G80)</f>
        <v/>
      </c>
      <c r="E83" s="174" t="str">
        <f>IF($B83="","",Data!$F$133*Data!$G$133*Occupancy!$G80)</f>
        <v/>
      </c>
      <c r="F83" s="174" t="str">
        <f>IF($B83="","",Data!$F$134*Data!$G$134*Occupancy!$G80)</f>
        <v/>
      </c>
      <c r="G83" s="174" t="str">
        <f>IF($B83="","",Data!$F$135*Data!$G$135)</f>
        <v/>
      </c>
      <c r="H83" s="174" t="str">
        <f>IF($B83="","",Data!$F$136*Data!$G$136*Occupancy!$G80)</f>
        <v/>
      </c>
      <c r="I83" s="24" t="str">
        <f t="shared" si="2"/>
        <v/>
      </c>
      <c r="J83" s="24" t="str">
        <f>IF($B83="","",($I83*(1+0.157*COS(2*PI()*(Data!D$17-1.78)/12))*Data!D$18/365))</f>
        <v/>
      </c>
      <c r="K83" s="24" t="str">
        <f>IF($B83="","",($I83*(1+0.157*COS(2*PI()*(Data!E$17-1.78)/12))*Data!E$18/365))</f>
        <v/>
      </c>
      <c r="L83" s="24" t="str">
        <f>IF($B83="","",($I83*(1+0.157*COS(2*PI()*(Data!F$17-1.78)/12))*Data!F$18/365))</f>
        <v/>
      </c>
      <c r="M83" s="24" t="str">
        <f>IF($B83="","",($I83*(1+0.157*COS(2*PI()*(Data!G$17-1.78)/12))*Data!G$18/365))</f>
        <v/>
      </c>
      <c r="N83" s="24" t="str">
        <f>IF($B83="","",($I83*(1+0.157*COS(2*PI()*(Data!H$17-1.78)/12))*Data!H$18/365))</f>
        <v/>
      </c>
      <c r="O83" s="24" t="str">
        <f>IF($B83="","",($I83*(1+0.157*COS(2*PI()*(Data!I$17-1.78)/12))*Data!I$18/365))</f>
        <v/>
      </c>
      <c r="P83" s="24" t="str">
        <f>IF($B83="","",($I83*(1+0.157*COS(2*PI()*(Data!J$17-1.78)/12))*Data!J$18/365))</f>
        <v/>
      </c>
      <c r="Q83" s="24" t="str">
        <f>IF($B83="","",($I83*(1+0.157*COS(2*PI()*(Data!K$17-1.78)/12))*Data!K$18/365))</f>
        <v/>
      </c>
      <c r="R83" s="24" t="str">
        <f>IF($B83="","",($I83*(1+0.157*COS(2*PI()*(Data!L$17-1.78)/12))*Data!L$18/365))</f>
        <v/>
      </c>
      <c r="S83" s="24" t="str">
        <f>IF($B83="","",($I83*(1+0.157*COS(2*PI()*(Data!M$17-1.78)/12))*Data!M$18/365))</f>
        <v/>
      </c>
      <c r="T83" s="24" t="str">
        <f>IF($B83="","",($I83*(1+0.157*COS(2*PI()*(Data!N$17-1.78)/12))*Data!N$18/365))</f>
        <v/>
      </c>
      <c r="U83" s="24" t="str">
        <f>IF($B83="","",($I83*(1+0.157*COS(2*PI()*(Data!O$17-1.78)/12))*Data!O$18/365))</f>
        <v/>
      </c>
      <c r="V83" s="24" t="str">
        <f t="shared" si="3"/>
        <v/>
      </c>
      <c r="W83" s="24" t="str">
        <f>IF($B83="","",J83*(1000/(24*Data!D$18))*Data!$I$117)</f>
        <v/>
      </c>
      <c r="X83" s="24" t="str">
        <f>IF($B83="","",K83*(1000/(24*Data!E$18))*Data!$I$117)</f>
        <v/>
      </c>
      <c r="Y83" s="24" t="str">
        <f>IF($B83="","",L83*(1000/(24*Data!F$18))*Data!$I$117)</f>
        <v/>
      </c>
      <c r="Z83" s="24" t="str">
        <f>IF($B83="","",M83*(1000/(24*Data!G$18))*Data!$I$117)</f>
        <v/>
      </c>
      <c r="AA83" s="24" t="str">
        <f>IF($B83="","",N83*(1000/(24*Data!H$18))*Data!$I$117)</f>
        <v/>
      </c>
      <c r="AB83" s="24" t="str">
        <f>IF($B83="","",O83*(1000/(24*Data!I$18))*Data!$I$117)</f>
        <v/>
      </c>
      <c r="AC83" s="24" t="str">
        <f>IF($B83="","",P83*(1000/(24*Data!J$18))*Data!$I$117)</f>
        <v/>
      </c>
      <c r="AD83" s="24" t="str">
        <f>IF($B83="","",Q83*(1000/(24*Data!K$18))*Data!$I$117)</f>
        <v/>
      </c>
      <c r="AE83" s="24" t="str">
        <f>IF($B83="","",R83*(1000/(24*Data!L$18))*Data!$I$117)</f>
        <v/>
      </c>
      <c r="AF83" s="24" t="str">
        <f>IF($B83="","",S83*(1000/(24*Data!M$18))*Data!$I$117)</f>
        <v/>
      </c>
      <c r="AG83" s="24" t="str">
        <f>IF($B83="","",T83*(1000/(24*Data!N$18))*Data!$I$117)</f>
        <v/>
      </c>
      <c r="AH83" s="24" t="str">
        <f>IF($B83="","",U83*(1000/(24*Data!O$18))*Data!$I$117)</f>
        <v/>
      </c>
    </row>
    <row r="84" spans="2:34" s="3" customFormat="1" ht="19.899999999999999" customHeight="1">
      <c r="B84" s="16" t="str">
        <f>IF('3 INPUT SAP DATA'!H88="","",'3 INPUT SAP DATA'!H88)</f>
        <v/>
      </c>
      <c r="C84" s="174" t="str">
        <f>IF($B84="","",Data!$F$131*Data!$G$131)</f>
        <v/>
      </c>
      <c r="D84" s="174" t="str">
        <f>IF($B84="","",Data!$F$132*Data!$G$132*Occupancy!$G81)</f>
        <v/>
      </c>
      <c r="E84" s="174" t="str">
        <f>IF($B84="","",Data!$F$133*Data!$G$133*Occupancy!$G81)</f>
        <v/>
      </c>
      <c r="F84" s="174" t="str">
        <f>IF($B84="","",Data!$F$134*Data!$G$134*Occupancy!$G81)</f>
        <v/>
      </c>
      <c r="G84" s="174" t="str">
        <f>IF($B84="","",Data!$F$135*Data!$G$135)</f>
        <v/>
      </c>
      <c r="H84" s="174" t="str">
        <f>IF($B84="","",Data!$F$136*Data!$G$136*Occupancy!$G81)</f>
        <v/>
      </c>
      <c r="I84" s="24" t="str">
        <f t="shared" si="2"/>
        <v/>
      </c>
      <c r="J84" s="24" t="str">
        <f>IF($B84="","",($I84*(1+0.157*COS(2*PI()*(Data!D$17-1.78)/12))*Data!D$18/365))</f>
        <v/>
      </c>
      <c r="K84" s="24" t="str">
        <f>IF($B84="","",($I84*(1+0.157*COS(2*PI()*(Data!E$17-1.78)/12))*Data!E$18/365))</f>
        <v/>
      </c>
      <c r="L84" s="24" t="str">
        <f>IF($B84="","",($I84*(1+0.157*COS(2*PI()*(Data!F$17-1.78)/12))*Data!F$18/365))</f>
        <v/>
      </c>
      <c r="M84" s="24" t="str">
        <f>IF($B84="","",($I84*(1+0.157*COS(2*PI()*(Data!G$17-1.78)/12))*Data!G$18/365))</f>
        <v/>
      </c>
      <c r="N84" s="24" t="str">
        <f>IF($B84="","",($I84*(1+0.157*COS(2*PI()*(Data!H$17-1.78)/12))*Data!H$18/365))</f>
        <v/>
      </c>
      <c r="O84" s="24" t="str">
        <f>IF($B84="","",($I84*(1+0.157*COS(2*PI()*(Data!I$17-1.78)/12))*Data!I$18/365))</f>
        <v/>
      </c>
      <c r="P84" s="24" t="str">
        <f>IF($B84="","",($I84*(1+0.157*COS(2*PI()*(Data!J$17-1.78)/12))*Data!J$18/365))</f>
        <v/>
      </c>
      <c r="Q84" s="24" t="str">
        <f>IF($B84="","",($I84*(1+0.157*COS(2*PI()*(Data!K$17-1.78)/12))*Data!K$18/365))</f>
        <v/>
      </c>
      <c r="R84" s="24" t="str">
        <f>IF($B84="","",($I84*(1+0.157*COS(2*PI()*(Data!L$17-1.78)/12))*Data!L$18/365))</f>
        <v/>
      </c>
      <c r="S84" s="24" t="str">
        <f>IF($B84="","",($I84*(1+0.157*COS(2*PI()*(Data!M$17-1.78)/12))*Data!M$18/365))</f>
        <v/>
      </c>
      <c r="T84" s="24" t="str">
        <f>IF($B84="","",($I84*(1+0.157*COS(2*PI()*(Data!N$17-1.78)/12))*Data!N$18/365))</f>
        <v/>
      </c>
      <c r="U84" s="24" t="str">
        <f>IF($B84="","",($I84*(1+0.157*COS(2*PI()*(Data!O$17-1.78)/12))*Data!O$18/365))</f>
        <v/>
      </c>
      <c r="V84" s="24" t="str">
        <f t="shared" si="3"/>
        <v/>
      </c>
      <c r="W84" s="24" t="str">
        <f>IF($B84="","",J84*(1000/(24*Data!D$18))*Data!$I$117)</f>
        <v/>
      </c>
      <c r="X84" s="24" t="str">
        <f>IF($B84="","",K84*(1000/(24*Data!E$18))*Data!$I$117)</f>
        <v/>
      </c>
      <c r="Y84" s="24" t="str">
        <f>IF($B84="","",L84*(1000/(24*Data!F$18))*Data!$I$117)</f>
        <v/>
      </c>
      <c r="Z84" s="24" t="str">
        <f>IF($B84="","",M84*(1000/(24*Data!G$18))*Data!$I$117)</f>
        <v/>
      </c>
      <c r="AA84" s="24" t="str">
        <f>IF($B84="","",N84*(1000/(24*Data!H$18))*Data!$I$117)</f>
        <v/>
      </c>
      <c r="AB84" s="24" t="str">
        <f>IF($B84="","",O84*(1000/(24*Data!I$18))*Data!$I$117)</f>
        <v/>
      </c>
      <c r="AC84" s="24" t="str">
        <f>IF($B84="","",P84*(1000/(24*Data!J$18))*Data!$I$117)</f>
        <v/>
      </c>
      <c r="AD84" s="24" t="str">
        <f>IF($B84="","",Q84*(1000/(24*Data!K$18))*Data!$I$117)</f>
        <v/>
      </c>
      <c r="AE84" s="24" t="str">
        <f>IF($B84="","",R84*(1000/(24*Data!L$18))*Data!$I$117)</f>
        <v/>
      </c>
      <c r="AF84" s="24" t="str">
        <f>IF($B84="","",S84*(1000/(24*Data!M$18))*Data!$I$117)</f>
        <v/>
      </c>
      <c r="AG84" s="24" t="str">
        <f>IF($B84="","",T84*(1000/(24*Data!N$18))*Data!$I$117)</f>
        <v/>
      </c>
      <c r="AH84" s="24" t="str">
        <f>IF($B84="","",U84*(1000/(24*Data!O$18))*Data!$I$117)</f>
        <v/>
      </c>
    </row>
    <row r="85" spans="2:34" s="3" customFormat="1" ht="19.899999999999999" customHeight="1">
      <c r="B85" s="16" t="str">
        <f>IF('3 INPUT SAP DATA'!H89="","",'3 INPUT SAP DATA'!H89)</f>
        <v/>
      </c>
      <c r="C85" s="174" t="str">
        <f>IF($B85="","",Data!$F$131*Data!$G$131)</f>
        <v/>
      </c>
      <c r="D85" s="174" t="str">
        <f>IF($B85="","",Data!$F$132*Data!$G$132*Occupancy!$G82)</f>
        <v/>
      </c>
      <c r="E85" s="174" t="str">
        <f>IF($B85="","",Data!$F$133*Data!$G$133*Occupancy!$G82)</f>
        <v/>
      </c>
      <c r="F85" s="174" t="str">
        <f>IF($B85="","",Data!$F$134*Data!$G$134*Occupancy!$G82)</f>
        <v/>
      </c>
      <c r="G85" s="174" t="str">
        <f>IF($B85="","",Data!$F$135*Data!$G$135)</f>
        <v/>
      </c>
      <c r="H85" s="174" t="str">
        <f>IF($B85="","",Data!$F$136*Data!$G$136*Occupancy!$G82)</f>
        <v/>
      </c>
      <c r="I85" s="24" t="str">
        <f t="shared" si="2"/>
        <v/>
      </c>
      <c r="J85" s="24" t="str">
        <f>IF($B85="","",($I85*(1+0.157*COS(2*PI()*(Data!D$17-1.78)/12))*Data!D$18/365))</f>
        <v/>
      </c>
      <c r="K85" s="24" t="str">
        <f>IF($B85="","",($I85*(1+0.157*COS(2*PI()*(Data!E$17-1.78)/12))*Data!E$18/365))</f>
        <v/>
      </c>
      <c r="L85" s="24" t="str">
        <f>IF($B85="","",($I85*(1+0.157*COS(2*PI()*(Data!F$17-1.78)/12))*Data!F$18/365))</f>
        <v/>
      </c>
      <c r="M85" s="24" t="str">
        <f>IF($B85="","",($I85*(1+0.157*COS(2*PI()*(Data!G$17-1.78)/12))*Data!G$18/365))</f>
        <v/>
      </c>
      <c r="N85" s="24" t="str">
        <f>IF($B85="","",($I85*(1+0.157*COS(2*PI()*(Data!H$17-1.78)/12))*Data!H$18/365))</f>
        <v/>
      </c>
      <c r="O85" s="24" t="str">
        <f>IF($B85="","",($I85*(1+0.157*COS(2*PI()*(Data!I$17-1.78)/12))*Data!I$18/365))</f>
        <v/>
      </c>
      <c r="P85" s="24" t="str">
        <f>IF($B85="","",($I85*(1+0.157*COS(2*PI()*(Data!J$17-1.78)/12))*Data!J$18/365))</f>
        <v/>
      </c>
      <c r="Q85" s="24" t="str">
        <f>IF($B85="","",($I85*(1+0.157*COS(2*PI()*(Data!K$17-1.78)/12))*Data!K$18/365))</f>
        <v/>
      </c>
      <c r="R85" s="24" t="str">
        <f>IF($B85="","",($I85*(1+0.157*COS(2*PI()*(Data!L$17-1.78)/12))*Data!L$18/365))</f>
        <v/>
      </c>
      <c r="S85" s="24" t="str">
        <f>IF($B85="","",($I85*(1+0.157*COS(2*PI()*(Data!M$17-1.78)/12))*Data!M$18/365))</f>
        <v/>
      </c>
      <c r="T85" s="24" t="str">
        <f>IF($B85="","",($I85*(1+0.157*COS(2*PI()*(Data!N$17-1.78)/12))*Data!N$18/365))</f>
        <v/>
      </c>
      <c r="U85" s="24" t="str">
        <f>IF($B85="","",($I85*(1+0.157*COS(2*PI()*(Data!O$17-1.78)/12))*Data!O$18/365))</f>
        <v/>
      </c>
      <c r="V85" s="24" t="str">
        <f t="shared" si="3"/>
        <v/>
      </c>
      <c r="W85" s="24" t="str">
        <f>IF($B85="","",J85*(1000/(24*Data!D$18))*Data!$I$117)</f>
        <v/>
      </c>
      <c r="X85" s="24" t="str">
        <f>IF($B85="","",K85*(1000/(24*Data!E$18))*Data!$I$117)</f>
        <v/>
      </c>
      <c r="Y85" s="24" t="str">
        <f>IF($B85="","",L85*(1000/(24*Data!F$18))*Data!$I$117)</f>
        <v/>
      </c>
      <c r="Z85" s="24" t="str">
        <f>IF($B85="","",M85*(1000/(24*Data!G$18))*Data!$I$117)</f>
        <v/>
      </c>
      <c r="AA85" s="24" t="str">
        <f>IF($B85="","",N85*(1000/(24*Data!H$18))*Data!$I$117)</f>
        <v/>
      </c>
      <c r="AB85" s="24" t="str">
        <f>IF($B85="","",O85*(1000/(24*Data!I$18))*Data!$I$117)</f>
        <v/>
      </c>
      <c r="AC85" s="24" t="str">
        <f>IF($B85="","",P85*(1000/(24*Data!J$18))*Data!$I$117)</f>
        <v/>
      </c>
      <c r="AD85" s="24" t="str">
        <f>IF($B85="","",Q85*(1000/(24*Data!K$18))*Data!$I$117)</f>
        <v/>
      </c>
      <c r="AE85" s="24" t="str">
        <f>IF($B85="","",R85*(1000/(24*Data!L$18))*Data!$I$117)</f>
        <v/>
      </c>
      <c r="AF85" s="24" t="str">
        <f>IF($B85="","",S85*(1000/(24*Data!M$18))*Data!$I$117)</f>
        <v/>
      </c>
      <c r="AG85" s="24" t="str">
        <f>IF($B85="","",T85*(1000/(24*Data!N$18))*Data!$I$117)</f>
        <v/>
      </c>
      <c r="AH85" s="24" t="str">
        <f>IF($B85="","",U85*(1000/(24*Data!O$18))*Data!$I$117)</f>
        <v/>
      </c>
    </row>
    <row r="86" spans="2:34" s="3" customFormat="1" ht="19.899999999999999" customHeight="1">
      <c r="B86" s="16" t="str">
        <f>IF('3 INPUT SAP DATA'!H90="","",'3 INPUT SAP DATA'!H90)</f>
        <v/>
      </c>
      <c r="C86" s="174" t="str">
        <f>IF($B86="","",Data!$F$131*Data!$G$131)</f>
        <v/>
      </c>
      <c r="D86" s="174" t="str">
        <f>IF($B86="","",Data!$F$132*Data!$G$132*Occupancy!$G83)</f>
        <v/>
      </c>
      <c r="E86" s="174" t="str">
        <f>IF($B86="","",Data!$F$133*Data!$G$133*Occupancy!$G83)</f>
        <v/>
      </c>
      <c r="F86" s="174" t="str">
        <f>IF($B86="","",Data!$F$134*Data!$G$134*Occupancy!$G83)</f>
        <v/>
      </c>
      <c r="G86" s="174" t="str">
        <f>IF($B86="","",Data!$F$135*Data!$G$135)</f>
        <v/>
      </c>
      <c r="H86" s="174" t="str">
        <f>IF($B86="","",Data!$F$136*Data!$G$136*Occupancy!$G83)</f>
        <v/>
      </c>
      <c r="I86" s="24" t="str">
        <f t="shared" si="2"/>
        <v/>
      </c>
      <c r="J86" s="24" t="str">
        <f>IF($B86="","",($I86*(1+0.157*COS(2*PI()*(Data!D$17-1.78)/12))*Data!D$18/365))</f>
        <v/>
      </c>
      <c r="K86" s="24" t="str">
        <f>IF($B86="","",($I86*(1+0.157*COS(2*PI()*(Data!E$17-1.78)/12))*Data!E$18/365))</f>
        <v/>
      </c>
      <c r="L86" s="24" t="str">
        <f>IF($B86="","",($I86*(1+0.157*COS(2*PI()*(Data!F$17-1.78)/12))*Data!F$18/365))</f>
        <v/>
      </c>
      <c r="M86" s="24" t="str">
        <f>IF($B86="","",($I86*(1+0.157*COS(2*PI()*(Data!G$17-1.78)/12))*Data!G$18/365))</f>
        <v/>
      </c>
      <c r="N86" s="24" t="str">
        <f>IF($B86="","",($I86*(1+0.157*COS(2*PI()*(Data!H$17-1.78)/12))*Data!H$18/365))</f>
        <v/>
      </c>
      <c r="O86" s="24" t="str">
        <f>IF($B86="","",($I86*(1+0.157*COS(2*PI()*(Data!I$17-1.78)/12))*Data!I$18/365))</f>
        <v/>
      </c>
      <c r="P86" s="24" t="str">
        <f>IF($B86="","",($I86*(1+0.157*COS(2*PI()*(Data!J$17-1.78)/12))*Data!J$18/365))</f>
        <v/>
      </c>
      <c r="Q86" s="24" t="str">
        <f>IF($B86="","",($I86*(1+0.157*COS(2*PI()*(Data!K$17-1.78)/12))*Data!K$18/365))</f>
        <v/>
      </c>
      <c r="R86" s="24" t="str">
        <f>IF($B86="","",($I86*(1+0.157*COS(2*PI()*(Data!L$17-1.78)/12))*Data!L$18/365))</f>
        <v/>
      </c>
      <c r="S86" s="24" t="str">
        <f>IF($B86="","",($I86*(1+0.157*COS(2*PI()*(Data!M$17-1.78)/12))*Data!M$18/365))</f>
        <v/>
      </c>
      <c r="T86" s="24" t="str">
        <f>IF($B86="","",($I86*(1+0.157*COS(2*PI()*(Data!N$17-1.78)/12))*Data!N$18/365))</f>
        <v/>
      </c>
      <c r="U86" s="24" t="str">
        <f>IF($B86="","",($I86*(1+0.157*COS(2*PI()*(Data!O$17-1.78)/12))*Data!O$18/365))</f>
        <v/>
      </c>
      <c r="V86" s="24" t="str">
        <f t="shared" si="3"/>
        <v/>
      </c>
      <c r="W86" s="24" t="str">
        <f>IF($B86="","",J86*(1000/(24*Data!D$18))*Data!$I$117)</f>
        <v/>
      </c>
      <c r="X86" s="24" t="str">
        <f>IF($B86="","",K86*(1000/(24*Data!E$18))*Data!$I$117)</f>
        <v/>
      </c>
      <c r="Y86" s="24" t="str">
        <f>IF($B86="","",L86*(1000/(24*Data!F$18))*Data!$I$117)</f>
        <v/>
      </c>
      <c r="Z86" s="24" t="str">
        <f>IF($B86="","",M86*(1000/(24*Data!G$18))*Data!$I$117)</f>
        <v/>
      </c>
      <c r="AA86" s="24" t="str">
        <f>IF($B86="","",N86*(1000/(24*Data!H$18))*Data!$I$117)</f>
        <v/>
      </c>
      <c r="AB86" s="24" t="str">
        <f>IF($B86="","",O86*(1000/(24*Data!I$18))*Data!$I$117)</f>
        <v/>
      </c>
      <c r="AC86" s="24" t="str">
        <f>IF($B86="","",P86*(1000/(24*Data!J$18))*Data!$I$117)</f>
        <v/>
      </c>
      <c r="AD86" s="24" t="str">
        <f>IF($B86="","",Q86*(1000/(24*Data!K$18))*Data!$I$117)</f>
        <v/>
      </c>
      <c r="AE86" s="24" t="str">
        <f>IF($B86="","",R86*(1000/(24*Data!L$18))*Data!$I$117)</f>
        <v/>
      </c>
      <c r="AF86" s="24" t="str">
        <f>IF($B86="","",S86*(1000/(24*Data!M$18))*Data!$I$117)</f>
        <v/>
      </c>
      <c r="AG86" s="24" t="str">
        <f>IF($B86="","",T86*(1000/(24*Data!N$18))*Data!$I$117)</f>
        <v/>
      </c>
      <c r="AH86" s="24" t="str">
        <f>IF($B86="","",U86*(1000/(24*Data!O$18))*Data!$I$117)</f>
        <v/>
      </c>
    </row>
    <row r="87" spans="2:34" s="3" customFormat="1" ht="19.899999999999999" customHeight="1">
      <c r="B87" s="16" t="str">
        <f>IF('3 INPUT SAP DATA'!H91="","",'3 INPUT SAP DATA'!H91)</f>
        <v/>
      </c>
      <c r="C87" s="174" t="str">
        <f>IF($B87="","",Data!$F$131*Data!$G$131)</f>
        <v/>
      </c>
      <c r="D87" s="174" t="str">
        <f>IF($B87="","",Data!$F$132*Data!$G$132*Occupancy!$G84)</f>
        <v/>
      </c>
      <c r="E87" s="174" t="str">
        <f>IF($B87="","",Data!$F$133*Data!$G$133*Occupancy!$G84)</f>
        <v/>
      </c>
      <c r="F87" s="174" t="str">
        <f>IF($B87="","",Data!$F$134*Data!$G$134*Occupancy!$G84)</f>
        <v/>
      </c>
      <c r="G87" s="174" t="str">
        <f>IF($B87="","",Data!$F$135*Data!$G$135)</f>
        <v/>
      </c>
      <c r="H87" s="174" t="str">
        <f>IF($B87="","",Data!$F$136*Data!$G$136*Occupancy!$G84)</f>
        <v/>
      </c>
      <c r="I87" s="24" t="str">
        <f t="shared" si="2"/>
        <v/>
      </c>
      <c r="J87" s="24" t="str">
        <f>IF($B87="","",($I87*(1+0.157*COS(2*PI()*(Data!D$17-1.78)/12))*Data!D$18/365))</f>
        <v/>
      </c>
      <c r="K87" s="24" t="str">
        <f>IF($B87="","",($I87*(1+0.157*COS(2*PI()*(Data!E$17-1.78)/12))*Data!E$18/365))</f>
        <v/>
      </c>
      <c r="L87" s="24" t="str">
        <f>IF($B87="","",($I87*(1+0.157*COS(2*PI()*(Data!F$17-1.78)/12))*Data!F$18/365))</f>
        <v/>
      </c>
      <c r="M87" s="24" t="str">
        <f>IF($B87="","",($I87*(1+0.157*COS(2*PI()*(Data!G$17-1.78)/12))*Data!G$18/365))</f>
        <v/>
      </c>
      <c r="N87" s="24" t="str">
        <f>IF($B87="","",($I87*(1+0.157*COS(2*PI()*(Data!H$17-1.78)/12))*Data!H$18/365))</f>
        <v/>
      </c>
      <c r="O87" s="24" t="str">
        <f>IF($B87="","",($I87*(1+0.157*COS(2*PI()*(Data!I$17-1.78)/12))*Data!I$18/365))</f>
        <v/>
      </c>
      <c r="P87" s="24" t="str">
        <f>IF($B87="","",($I87*(1+0.157*COS(2*PI()*(Data!J$17-1.78)/12))*Data!J$18/365))</f>
        <v/>
      </c>
      <c r="Q87" s="24" t="str">
        <f>IF($B87="","",($I87*(1+0.157*COS(2*PI()*(Data!K$17-1.78)/12))*Data!K$18/365))</f>
        <v/>
      </c>
      <c r="R87" s="24" t="str">
        <f>IF($B87="","",($I87*(1+0.157*COS(2*PI()*(Data!L$17-1.78)/12))*Data!L$18/365))</f>
        <v/>
      </c>
      <c r="S87" s="24" t="str">
        <f>IF($B87="","",($I87*(1+0.157*COS(2*PI()*(Data!M$17-1.78)/12))*Data!M$18/365))</f>
        <v/>
      </c>
      <c r="T87" s="24" t="str">
        <f>IF($B87="","",($I87*(1+0.157*COS(2*PI()*(Data!N$17-1.78)/12))*Data!N$18/365))</f>
        <v/>
      </c>
      <c r="U87" s="24" t="str">
        <f>IF($B87="","",($I87*(1+0.157*COS(2*PI()*(Data!O$17-1.78)/12))*Data!O$18/365))</f>
        <v/>
      </c>
      <c r="V87" s="24" t="str">
        <f t="shared" si="3"/>
        <v/>
      </c>
      <c r="W87" s="24" t="str">
        <f>IF($B87="","",J87*(1000/(24*Data!D$18))*Data!$I$117)</f>
        <v/>
      </c>
      <c r="X87" s="24" t="str">
        <f>IF($B87="","",K87*(1000/(24*Data!E$18))*Data!$I$117)</f>
        <v/>
      </c>
      <c r="Y87" s="24" t="str">
        <f>IF($B87="","",L87*(1000/(24*Data!F$18))*Data!$I$117)</f>
        <v/>
      </c>
      <c r="Z87" s="24" t="str">
        <f>IF($B87="","",M87*(1000/(24*Data!G$18))*Data!$I$117)</f>
        <v/>
      </c>
      <c r="AA87" s="24" t="str">
        <f>IF($B87="","",N87*(1000/(24*Data!H$18))*Data!$I$117)</f>
        <v/>
      </c>
      <c r="AB87" s="24" t="str">
        <f>IF($B87="","",O87*(1000/(24*Data!I$18))*Data!$I$117)</f>
        <v/>
      </c>
      <c r="AC87" s="24" t="str">
        <f>IF($B87="","",P87*(1000/(24*Data!J$18))*Data!$I$117)</f>
        <v/>
      </c>
      <c r="AD87" s="24" t="str">
        <f>IF($B87="","",Q87*(1000/(24*Data!K$18))*Data!$I$117)</f>
        <v/>
      </c>
      <c r="AE87" s="24" t="str">
        <f>IF($B87="","",R87*(1000/(24*Data!L$18))*Data!$I$117)</f>
        <v/>
      </c>
      <c r="AF87" s="24" t="str">
        <f>IF($B87="","",S87*(1000/(24*Data!M$18))*Data!$I$117)</f>
        <v/>
      </c>
      <c r="AG87" s="24" t="str">
        <f>IF($B87="","",T87*(1000/(24*Data!N$18))*Data!$I$117)</f>
        <v/>
      </c>
      <c r="AH87" s="24" t="str">
        <f>IF($B87="","",U87*(1000/(24*Data!O$18))*Data!$I$117)</f>
        <v/>
      </c>
    </row>
    <row r="88" spans="2:34" s="3" customFormat="1" ht="19.899999999999999" customHeight="1">
      <c r="B88" s="16" t="str">
        <f>IF('3 INPUT SAP DATA'!H92="","",'3 INPUT SAP DATA'!H92)</f>
        <v/>
      </c>
      <c r="C88" s="174" t="str">
        <f>IF($B88="","",Data!$F$131*Data!$G$131)</f>
        <v/>
      </c>
      <c r="D88" s="174" t="str">
        <f>IF($B88="","",Data!$F$132*Data!$G$132*Occupancy!$G85)</f>
        <v/>
      </c>
      <c r="E88" s="174" t="str">
        <f>IF($B88="","",Data!$F$133*Data!$G$133*Occupancy!$G85)</f>
        <v/>
      </c>
      <c r="F88" s="174" t="str">
        <f>IF($B88="","",Data!$F$134*Data!$G$134*Occupancy!$G85)</f>
        <v/>
      </c>
      <c r="G88" s="174" t="str">
        <f>IF($B88="","",Data!$F$135*Data!$G$135)</f>
        <v/>
      </c>
      <c r="H88" s="174" t="str">
        <f>IF($B88="","",Data!$F$136*Data!$G$136*Occupancy!$G85)</f>
        <v/>
      </c>
      <c r="I88" s="24" t="str">
        <f t="shared" si="2"/>
        <v/>
      </c>
      <c r="J88" s="24" t="str">
        <f>IF($B88="","",($I88*(1+0.157*COS(2*PI()*(Data!D$17-1.78)/12))*Data!D$18/365))</f>
        <v/>
      </c>
      <c r="K88" s="24" t="str">
        <f>IF($B88="","",($I88*(1+0.157*COS(2*PI()*(Data!E$17-1.78)/12))*Data!E$18/365))</f>
        <v/>
      </c>
      <c r="L88" s="24" t="str">
        <f>IF($B88="","",($I88*(1+0.157*COS(2*PI()*(Data!F$17-1.78)/12))*Data!F$18/365))</f>
        <v/>
      </c>
      <c r="M88" s="24" t="str">
        <f>IF($B88="","",($I88*(1+0.157*COS(2*PI()*(Data!G$17-1.78)/12))*Data!G$18/365))</f>
        <v/>
      </c>
      <c r="N88" s="24" t="str">
        <f>IF($B88="","",($I88*(1+0.157*COS(2*PI()*(Data!H$17-1.78)/12))*Data!H$18/365))</f>
        <v/>
      </c>
      <c r="O88" s="24" t="str">
        <f>IF($B88="","",($I88*(1+0.157*COS(2*PI()*(Data!I$17-1.78)/12))*Data!I$18/365))</f>
        <v/>
      </c>
      <c r="P88" s="24" t="str">
        <f>IF($B88="","",($I88*(1+0.157*COS(2*PI()*(Data!J$17-1.78)/12))*Data!J$18/365))</f>
        <v/>
      </c>
      <c r="Q88" s="24" t="str">
        <f>IF($B88="","",($I88*(1+0.157*COS(2*PI()*(Data!K$17-1.78)/12))*Data!K$18/365))</f>
        <v/>
      </c>
      <c r="R88" s="24" t="str">
        <f>IF($B88="","",($I88*(1+0.157*COS(2*PI()*(Data!L$17-1.78)/12))*Data!L$18/365))</f>
        <v/>
      </c>
      <c r="S88" s="24" t="str">
        <f>IF($B88="","",($I88*(1+0.157*COS(2*PI()*(Data!M$17-1.78)/12))*Data!M$18/365))</f>
        <v/>
      </c>
      <c r="T88" s="24" t="str">
        <f>IF($B88="","",($I88*(1+0.157*COS(2*PI()*(Data!N$17-1.78)/12))*Data!N$18/365))</f>
        <v/>
      </c>
      <c r="U88" s="24" t="str">
        <f>IF($B88="","",($I88*(1+0.157*COS(2*PI()*(Data!O$17-1.78)/12))*Data!O$18/365))</f>
        <v/>
      </c>
      <c r="V88" s="24" t="str">
        <f t="shared" si="3"/>
        <v/>
      </c>
      <c r="W88" s="24" t="str">
        <f>IF($B88="","",J88*(1000/(24*Data!D$18))*Data!$I$117)</f>
        <v/>
      </c>
      <c r="X88" s="24" t="str">
        <f>IF($B88="","",K88*(1000/(24*Data!E$18))*Data!$I$117)</f>
        <v/>
      </c>
      <c r="Y88" s="24" t="str">
        <f>IF($B88="","",L88*(1000/(24*Data!F$18))*Data!$I$117)</f>
        <v/>
      </c>
      <c r="Z88" s="24" t="str">
        <f>IF($B88="","",M88*(1000/(24*Data!G$18))*Data!$I$117)</f>
        <v/>
      </c>
      <c r="AA88" s="24" t="str">
        <f>IF($B88="","",N88*(1000/(24*Data!H$18))*Data!$I$117)</f>
        <v/>
      </c>
      <c r="AB88" s="24" t="str">
        <f>IF($B88="","",O88*(1000/(24*Data!I$18))*Data!$I$117)</f>
        <v/>
      </c>
      <c r="AC88" s="24" t="str">
        <f>IF($B88="","",P88*(1000/(24*Data!J$18))*Data!$I$117)</f>
        <v/>
      </c>
      <c r="AD88" s="24" t="str">
        <f>IF($B88="","",Q88*(1000/(24*Data!K$18))*Data!$I$117)</f>
        <v/>
      </c>
      <c r="AE88" s="24" t="str">
        <f>IF($B88="","",R88*(1000/(24*Data!L$18))*Data!$I$117)</f>
        <v/>
      </c>
      <c r="AF88" s="24" t="str">
        <f>IF($B88="","",S88*(1000/(24*Data!M$18))*Data!$I$117)</f>
        <v/>
      </c>
      <c r="AG88" s="24" t="str">
        <f>IF($B88="","",T88*(1000/(24*Data!N$18))*Data!$I$117)</f>
        <v/>
      </c>
      <c r="AH88" s="24" t="str">
        <f>IF($B88="","",U88*(1000/(24*Data!O$18))*Data!$I$117)</f>
        <v/>
      </c>
    </row>
    <row r="89" spans="2:34" s="3" customFormat="1" ht="19.899999999999999" customHeight="1">
      <c r="B89" s="16" t="str">
        <f>IF('3 INPUT SAP DATA'!H93="","",'3 INPUT SAP DATA'!H93)</f>
        <v/>
      </c>
      <c r="C89" s="174" t="str">
        <f>IF($B89="","",Data!$F$131*Data!$G$131)</f>
        <v/>
      </c>
      <c r="D89" s="174" t="str">
        <f>IF($B89="","",Data!$F$132*Data!$G$132*Occupancy!$G86)</f>
        <v/>
      </c>
      <c r="E89" s="174" t="str">
        <f>IF($B89="","",Data!$F$133*Data!$G$133*Occupancy!$G86)</f>
        <v/>
      </c>
      <c r="F89" s="174" t="str">
        <f>IF($B89="","",Data!$F$134*Data!$G$134*Occupancy!$G86)</f>
        <v/>
      </c>
      <c r="G89" s="174" t="str">
        <f>IF($B89="","",Data!$F$135*Data!$G$135)</f>
        <v/>
      </c>
      <c r="H89" s="174" t="str">
        <f>IF($B89="","",Data!$F$136*Data!$G$136*Occupancy!$G86)</f>
        <v/>
      </c>
      <c r="I89" s="24" t="str">
        <f t="shared" si="2"/>
        <v/>
      </c>
      <c r="J89" s="24" t="str">
        <f>IF($B89="","",($I89*(1+0.157*COS(2*PI()*(Data!D$17-1.78)/12))*Data!D$18/365))</f>
        <v/>
      </c>
      <c r="K89" s="24" t="str">
        <f>IF($B89="","",($I89*(1+0.157*COS(2*PI()*(Data!E$17-1.78)/12))*Data!E$18/365))</f>
        <v/>
      </c>
      <c r="L89" s="24" t="str">
        <f>IF($B89="","",($I89*(1+0.157*COS(2*PI()*(Data!F$17-1.78)/12))*Data!F$18/365))</f>
        <v/>
      </c>
      <c r="M89" s="24" t="str">
        <f>IF($B89="","",($I89*(1+0.157*COS(2*PI()*(Data!G$17-1.78)/12))*Data!G$18/365))</f>
        <v/>
      </c>
      <c r="N89" s="24" t="str">
        <f>IF($B89="","",($I89*(1+0.157*COS(2*PI()*(Data!H$17-1.78)/12))*Data!H$18/365))</f>
        <v/>
      </c>
      <c r="O89" s="24" t="str">
        <f>IF($B89="","",($I89*(1+0.157*COS(2*PI()*(Data!I$17-1.78)/12))*Data!I$18/365))</f>
        <v/>
      </c>
      <c r="P89" s="24" t="str">
        <f>IF($B89="","",($I89*(1+0.157*COS(2*PI()*(Data!J$17-1.78)/12))*Data!J$18/365))</f>
        <v/>
      </c>
      <c r="Q89" s="24" t="str">
        <f>IF($B89="","",($I89*(1+0.157*COS(2*PI()*(Data!K$17-1.78)/12))*Data!K$18/365))</f>
        <v/>
      </c>
      <c r="R89" s="24" t="str">
        <f>IF($B89="","",($I89*(1+0.157*COS(2*PI()*(Data!L$17-1.78)/12))*Data!L$18/365))</f>
        <v/>
      </c>
      <c r="S89" s="24" t="str">
        <f>IF($B89="","",($I89*(1+0.157*COS(2*PI()*(Data!M$17-1.78)/12))*Data!M$18/365))</f>
        <v/>
      </c>
      <c r="T89" s="24" t="str">
        <f>IF($B89="","",($I89*(1+0.157*COS(2*PI()*(Data!N$17-1.78)/12))*Data!N$18/365))</f>
        <v/>
      </c>
      <c r="U89" s="24" t="str">
        <f>IF($B89="","",($I89*(1+0.157*COS(2*PI()*(Data!O$17-1.78)/12))*Data!O$18/365))</f>
        <v/>
      </c>
      <c r="V89" s="24" t="str">
        <f t="shared" si="3"/>
        <v/>
      </c>
      <c r="W89" s="24" t="str">
        <f>IF($B89="","",J89*(1000/(24*Data!D$18))*Data!$I$117)</f>
        <v/>
      </c>
      <c r="X89" s="24" t="str">
        <f>IF($B89="","",K89*(1000/(24*Data!E$18))*Data!$I$117)</f>
        <v/>
      </c>
      <c r="Y89" s="24" t="str">
        <f>IF($B89="","",L89*(1000/(24*Data!F$18))*Data!$I$117)</f>
        <v/>
      </c>
      <c r="Z89" s="24" t="str">
        <f>IF($B89="","",M89*(1000/(24*Data!G$18))*Data!$I$117)</f>
        <v/>
      </c>
      <c r="AA89" s="24" t="str">
        <f>IF($B89="","",N89*(1000/(24*Data!H$18))*Data!$I$117)</f>
        <v/>
      </c>
      <c r="AB89" s="24" t="str">
        <f>IF($B89="","",O89*(1000/(24*Data!I$18))*Data!$I$117)</f>
        <v/>
      </c>
      <c r="AC89" s="24" t="str">
        <f>IF($B89="","",P89*(1000/(24*Data!J$18))*Data!$I$117)</f>
        <v/>
      </c>
      <c r="AD89" s="24" t="str">
        <f>IF($B89="","",Q89*(1000/(24*Data!K$18))*Data!$I$117)</f>
        <v/>
      </c>
      <c r="AE89" s="24" t="str">
        <f>IF($B89="","",R89*(1000/(24*Data!L$18))*Data!$I$117)</f>
        <v/>
      </c>
      <c r="AF89" s="24" t="str">
        <f>IF($B89="","",S89*(1000/(24*Data!M$18))*Data!$I$117)</f>
        <v/>
      </c>
      <c r="AG89" s="24" t="str">
        <f>IF($B89="","",T89*(1000/(24*Data!N$18))*Data!$I$117)</f>
        <v/>
      </c>
      <c r="AH89" s="24" t="str">
        <f>IF($B89="","",U89*(1000/(24*Data!O$18))*Data!$I$117)</f>
        <v/>
      </c>
    </row>
    <row r="90" spans="2:34" s="3" customFormat="1" ht="19.899999999999999" customHeight="1">
      <c r="B90" s="16" t="str">
        <f>IF('3 INPUT SAP DATA'!H94="","",'3 INPUT SAP DATA'!H94)</f>
        <v/>
      </c>
      <c r="C90" s="174" t="str">
        <f>IF($B90="","",Data!$F$131*Data!$G$131)</f>
        <v/>
      </c>
      <c r="D90" s="174" t="str">
        <f>IF($B90="","",Data!$F$132*Data!$G$132*Occupancy!$G87)</f>
        <v/>
      </c>
      <c r="E90" s="174" t="str">
        <f>IF($B90="","",Data!$F$133*Data!$G$133*Occupancy!$G87)</f>
        <v/>
      </c>
      <c r="F90" s="174" t="str">
        <f>IF($B90="","",Data!$F$134*Data!$G$134*Occupancy!$G87)</f>
        <v/>
      </c>
      <c r="G90" s="174" t="str">
        <f>IF($B90="","",Data!$F$135*Data!$G$135)</f>
        <v/>
      </c>
      <c r="H90" s="174" t="str">
        <f>IF($B90="","",Data!$F$136*Data!$G$136*Occupancy!$G87)</f>
        <v/>
      </c>
      <c r="I90" s="24" t="str">
        <f t="shared" si="2"/>
        <v/>
      </c>
      <c r="J90" s="24" t="str">
        <f>IF($B90="","",($I90*(1+0.157*COS(2*PI()*(Data!D$17-1.78)/12))*Data!D$18/365))</f>
        <v/>
      </c>
      <c r="K90" s="24" t="str">
        <f>IF($B90="","",($I90*(1+0.157*COS(2*PI()*(Data!E$17-1.78)/12))*Data!E$18/365))</f>
        <v/>
      </c>
      <c r="L90" s="24" t="str">
        <f>IF($B90="","",($I90*(1+0.157*COS(2*PI()*(Data!F$17-1.78)/12))*Data!F$18/365))</f>
        <v/>
      </c>
      <c r="M90" s="24" t="str">
        <f>IF($B90="","",($I90*(1+0.157*COS(2*PI()*(Data!G$17-1.78)/12))*Data!G$18/365))</f>
        <v/>
      </c>
      <c r="N90" s="24" t="str">
        <f>IF($B90="","",($I90*(1+0.157*COS(2*PI()*(Data!H$17-1.78)/12))*Data!H$18/365))</f>
        <v/>
      </c>
      <c r="O90" s="24" t="str">
        <f>IF($B90="","",($I90*(1+0.157*COS(2*PI()*(Data!I$17-1.78)/12))*Data!I$18/365))</f>
        <v/>
      </c>
      <c r="P90" s="24" t="str">
        <f>IF($B90="","",($I90*(1+0.157*COS(2*PI()*(Data!J$17-1.78)/12))*Data!J$18/365))</f>
        <v/>
      </c>
      <c r="Q90" s="24" t="str">
        <f>IF($B90="","",($I90*(1+0.157*COS(2*PI()*(Data!K$17-1.78)/12))*Data!K$18/365))</f>
        <v/>
      </c>
      <c r="R90" s="24" t="str">
        <f>IF($B90="","",($I90*(1+0.157*COS(2*PI()*(Data!L$17-1.78)/12))*Data!L$18/365))</f>
        <v/>
      </c>
      <c r="S90" s="24" t="str">
        <f>IF($B90="","",($I90*(1+0.157*COS(2*PI()*(Data!M$17-1.78)/12))*Data!M$18/365))</f>
        <v/>
      </c>
      <c r="T90" s="24" t="str">
        <f>IF($B90="","",($I90*(1+0.157*COS(2*PI()*(Data!N$17-1.78)/12))*Data!N$18/365))</f>
        <v/>
      </c>
      <c r="U90" s="24" t="str">
        <f>IF($B90="","",($I90*(1+0.157*COS(2*PI()*(Data!O$17-1.78)/12))*Data!O$18/365))</f>
        <v/>
      </c>
      <c r="V90" s="24" t="str">
        <f t="shared" si="3"/>
        <v/>
      </c>
      <c r="W90" s="24" t="str">
        <f>IF($B90="","",J90*(1000/(24*Data!D$18))*Data!$I$117)</f>
        <v/>
      </c>
      <c r="X90" s="24" t="str">
        <f>IF($B90="","",K90*(1000/(24*Data!E$18))*Data!$I$117)</f>
        <v/>
      </c>
      <c r="Y90" s="24" t="str">
        <f>IF($B90="","",L90*(1000/(24*Data!F$18))*Data!$I$117)</f>
        <v/>
      </c>
      <c r="Z90" s="24" t="str">
        <f>IF($B90="","",M90*(1000/(24*Data!G$18))*Data!$I$117)</f>
        <v/>
      </c>
      <c r="AA90" s="24" t="str">
        <f>IF($B90="","",N90*(1000/(24*Data!H$18))*Data!$I$117)</f>
        <v/>
      </c>
      <c r="AB90" s="24" t="str">
        <f>IF($B90="","",O90*(1000/(24*Data!I$18))*Data!$I$117)</f>
        <v/>
      </c>
      <c r="AC90" s="24" t="str">
        <f>IF($B90="","",P90*(1000/(24*Data!J$18))*Data!$I$117)</f>
        <v/>
      </c>
      <c r="AD90" s="24" t="str">
        <f>IF($B90="","",Q90*(1000/(24*Data!K$18))*Data!$I$117)</f>
        <v/>
      </c>
      <c r="AE90" s="24" t="str">
        <f>IF($B90="","",R90*(1000/(24*Data!L$18))*Data!$I$117)</f>
        <v/>
      </c>
      <c r="AF90" s="24" t="str">
        <f>IF($B90="","",S90*(1000/(24*Data!M$18))*Data!$I$117)</f>
        <v/>
      </c>
      <c r="AG90" s="24" t="str">
        <f>IF($B90="","",T90*(1000/(24*Data!N$18))*Data!$I$117)</f>
        <v/>
      </c>
      <c r="AH90" s="24" t="str">
        <f>IF($B90="","",U90*(1000/(24*Data!O$18))*Data!$I$117)</f>
        <v/>
      </c>
    </row>
    <row r="91" spans="2:34" s="3" customFormat="1" ht="19.899999999999999" customHeight="1">
      <c r="B91" s="16" t="str">
        <f>IF('3 INPUT SAP DATA'!H95="","",'3 INPUT SAP DATA'!H95)</f>
        <v/>
      </c>
      <c r="C91" s="174" t="str">
        <f>IF($B91="","",Data!$F$131*Data!$G$131)</f>
        <v/>
      </c>
      <c r="D91" s="174" t="str">
        <f>IF($B91="","",Data!$F$132*Data!$G$132*Occupancy!$G88)</f>
        <v/>
      </c>
      <c r="E91" s="174" t="str">
        <f>IF($B91="","",Data!$F$133*Data!$G$133*Occupancy!$G88)</f>
        <v/>
      </c>
      <c r="F91" s="174" t="str">
        <f>IF($B91="","",Data!$F$134*Data!$G$134*Occupancy!$G88)</f>
        <v/>
      </c>
      <c r="G91" s="174" t="str">
        <f>IF($B91="","",Data!$F$135*Data!$G$135)</f>
        <v/>
      </c>
      <c r="H91" s="174" t="str">
        <f>IF($B91="","",Data!$F$136*Data!$G$136*Occupancy!$G88)</f>
        <v/>
      </c>
      <c r="I91" s="24" t="str">
        <f t="shared" si="2"/>
        <v/>
      </c>
      <c r="J91" s="24" t="str">
        <f>IF($B91="","",($I91*(1+0.157*COS(2*PI()*(Data!D$17-1.78)/12))*Data!D$18/365))</f>
        <v/>
      </c>
      <c r="K91" s="24" t="str">
        <f>IF($B91="","",($I91*(1+0.157*COS(2*PI()*(Data!E$17-1.78)/12))*Data!E$18/365))</f>
        <v/>
      </c>
      <c r="L91" s="24" t="str">
        <f>IF($B91="","",($I91*(1+0.157*COS(2*PI()*(Data!F$17-1.78)/12))*Data!F$18/365))</f>
        <v/>
      </c>
      <c r="M91" s="24" t="str">
        <f>IF($B91="","",($I91*(1+0.157*COS(2*PI()*(Data!G$17-1.78)/12))*Data!G$18/365))</f>
        <v/>
      </c>
      <c r="N91" s="24" t="str">
        <f>IF($B91="","",($I91*(1+0.157*COS(2*PI()*(Data!H$17-1.78)/12))*Data!H$18/365))</f>
        <v/>
      </c>
      <c r="O91" s="24" t="str">
        <f>IF($B91="","",($I91*(1+0.157*COS(2*PI()*(Data!I$17-1.78)/12))*Data!I$18/365))</f>
        <v/>
      </c>
      <c r="P91" s="24" t="str">
        <f>IF($B91="","",($I91*(1+0.157*COS(2*PI()*(Data!J$17-1.78)/12))*Data!J$18/365))</f>
        <v/>
      </c>
      <c r="Q91" s="24" t="str">
        <f>IF($B91="","",($I91*(1+0.157*COS(2*PI()*(Data!K$17-1.78)/12))*Data!K$18/365))</f>
        <v/>
      </c>
      <c r="R91" s="24" t="str">
        <f>IF($B91="","",($I91*(1+0.157*COS(2*PI()*(Data!L$17-1.78)/12))*Data!L$18/365))</f>
        <v/>
      </c>
      <c r="S91" s="24" t="str">
        <f>IF($B91="","",($I91*(1+0.157*COS(2*PI()*(Data!M$17-1.78)/12))*Data!M$18/365))</f>
        <v/>
      </c>
      <c r="T91" s="24" t="str">
        <f>IF($B91="","",($I91*(1+0.157*COS(2*PI()*(Data!N$17-1.78)/12))*Data!N$18/365))</f>
        <v/>
      </c>
      <c r="U91" s="24" t="str">
        <f>IF($B91="","",($I91*(1+0.157*COS(2*PI()*(Data!O$17-1.78)/12))*Data!O$18/365))</f>
        <v/>
      </c>
      <c r="V91" s="24" t="str">
        <f t="shared" si="3"/>
        <v/>
      </c>
      <c r="W91" s="24" t="str">
        <f>IF($B91="","",J91*(1000/(24*Data!D$18))*Data!$I$117)</f>
        <v/>
      </c>
      <c r="X91" s="24" t="str">
        <f>IF($B91="","",K91*(1000/(24*Data!E$18))*Data!$I$117)</f>
        <v/>
      </c>
      <c r="Y91" s="24" t="str">
        <f>IF($B91="","",L91*(1000/(24*Data!F$18))*Data!$I$117)</f>
        <v/>
      </c>
      <c r="Z91" s="24" t="str">
        <f>IF($B91="","",M91*(1000/(24*Data!G$18))*Data!$I$117)</f>
        <v/>
      </c>
      <c r="AA91" s="24" t="str">
        <f>IF($B91="","",N91*(1000/(24*Data!H$18))*Data!$I$117)</f>
        <v/>
      </c>
      <c r="AB91" s="24" t="str">
        <f>IF($B91="","",O91*(1000/(24*Data!I$18))*Data!$I$117)</f>
        <v/>
      </c>
      <c r="AC91" s="24" t="str">
        <f>IF($B91="","",P91*(1000/(24*Data!J$18))*Data!$I$117)</f>
        <v/>
      </c>
      <c r="AD91" s="24" t="str">
        <f>IF($B91="","",Q91*(1000/(24*Data!K$18))*Data!$I$117)</f>
        <v/>
      </c>
      <c r="AE91" s="24" t="str">
        <f>IF($B91="","",R91*(1000/(24*Data!L$18))*Data!$I$117)</f>
        <v/>
      </c>
      <c r="AF91" s="24" t="str">
        <f>IF($B91="","",S91*(1000/(24*Data!M$18))*Data!$I$117)</f>
        <v/>
      </c>
      <c r="AG91" s="24" t="str">
        <f>IF($B91="","",T91*(1000/(24*Data!N$18))*Data!$I$117)</f>
        <v/>
      </c>
      <c r="AH91" s="24" t="str">
        <f>IF($B91="","",U91*(1000/(24*Data!O$18))*Data!$I$117)</f>
        <v/>
      </c>
    </row>
    <row r="92" spans="2:34" s="3" customFormat="1" ht="19.899999999999999" customHeight="1">
      <c r="B92" s="16" t="str">
        <f>IF('3 INPUT SAP DATA'!H96="","",'3 INPUT SAP DATA'!H96)</f>
        <v/>
      </c>
      <c r="C92" s="174" t="str">
        <f>IF($B92="","",Data!$F$131*Data!$G$131)</f>
        <v/>
      </c>
      <c r="D92" s="174" t="str">
        <f>IF($B92="","",Data!$F$132*Data!$G$132*Occupancy!$G89)</f>
        <v/>
      </c>
      <c r="E92" s="174" t="str">
        <f>IF($B92="","",Data!$F$133*Data!$G$133*Occupancy!$G89)</f>
        <v/>
      </c>
      <c r="F92" s="174" t="str">
        <f>IF($B92="","",Data!$F$134*Data!$G$134*Occupancy!$G89)</f>
        <v/>
      </c>
      <c r="G92" s="174" t="str">
        <f>IF($B92="","",Data!$F$135*Data!$G$135)</f>
        <v/>
      </c>
      <c r="H92" s="174" t="str">
        <f>IF($B92="","",Data!$F$136*Data!$G$136*Occupancy!$G89)</f>
        <v/>
      </c>
      <c r="I92" s="24" t="str">
        <f t="shared" si="2"/>
        <v/>
      </c>
      <c r="J92" s="24" t="str">
        <f>IF($B92="","",($I92*(1+0.157*COS(2*PI()*(Data!D$17-1.78)/12))*Data!D$18/365))</f>
        <v/>
      </c>
      <c r="K92" s="24" t="str">
        <f>IF($B92="","",($I92*(1+0.157*COS(2*PI()*(Data!E$17-1.78)/12))*Data!E$18/365))</f>
        <v/>
      </c>
      <c r="L92" s="24" t="str">
        <f>IF($B92="","",($I92*(1+0.157*COS(2*PI()*(Data!F$17-1.78)/12))*Data!F$18/365))</f>
        <v/>
      </c>
      <c r="M92" s="24" t="str">
        <f>IF($B92="","",($I92*(1+0.157*COS(2*PI()*(Data!G$17-1.78)/12))*Data!G$18/365))</f>
        <v/>
      </c>
      <c r="N92" s="24" t="str">
        <f>IF($B92="","",($I92*(1+0.157*COS(2*PI()*(Data!H$17-1.78)/12))*Data!H$18/365))</f>
        <v/>
      </c>
      <c r="O92" s="24" t="str">
        <f>IF($B92="","",($I92*(1+0.157*COS(2*PI()*(Data!I$17-1.78)/12))*Data!I$18/365))</f>
        <v/>
      </c>
      <c r="P92" s="24" t="str">
        <f>IF($B92="","",($I92*(1+0.157*COS(2*PI()*(Data!J$17-1.78)/12))*Data!J$18/365))</f>
        <v/>
      </c>
      <c r="Q92" s="24" t="str">
        <f>IF($B92="","",($I92*(1+0.157*COS(2*PI()*(Data!K$17-1.78)/12))*Data!K$18/365))</f>
        <v/>
      </c>
      <c r="R92" s="24" t="str">
        <f>IF($B92="","",($I92*(1+0.157*COS(2*PI()*(Data!L$17-1.78)/12))*Data!L$18/365))</f>
        <v/>
      </c>
      <c r="S92" s="24" t="str">
        <f>IF($B92="","",($I92*(1+0.157*COS(2*PI()*(Data!M$17-1.78)/12))*Data!M$18/365))</f>
        <v/>
      </c>
      <c r="T92" s="24" t="str">
        <f>IF($B92="","",($I92*(1+0.157*COS(2*PI()*(Data!N$17-1.78)/12))*Data!N$18/365))</f>
        <v/>
      </c>
      <c r="U92" s="24" t="str">
        <f>IF($B92="","",($I92*(1+0.157*COS(2*PI()*(Data!O$17-1.78)/12))*Data!O$18/365))</f>
        <v/>
      </c>
      <c r="V92" s="24" t="str">
        <f t="shared" si="3"/>
        <v/>
      </c>
      <c r="W92" s="24" t="str">
        <f>IF($B92="","",J92*(1000/(24*Data!D$18))*Data!$I$117)</f>
        <v/>
      </c>
      <c r="X92" s="24" t="str">
        <f>IF($B92="","",K92*(1000/(24*Data!E$18))*Data!$I$117)</f>
        <v/>
      </c>
      <c r="Y92" s="24" t="str">
        <f>IF($B92="","",L92*(1000/(24*Data!F$18))*Data!$I$117)</f>
        <v/>
      </c>
      <c r="Z92" s="24" t="str">
        <f>IF($B92="","",M92*(1000/(24*Data!G$18))*Data!$I$117)</f>
        <v/>
      </c>
      <c r="AA92" s="24" t="str">
        <f>IF($B92="","",N92*(1000/(24*Data!H$18))*Data!$I$117)</f>
        <v/>
      </c>
      <c r="AB92" s="24" t="str">
        <f>IF($B92="","",O92*(1000/(24*Data!I$18))*Data!$I$117)</f>
        <v/>
      </c>
      <c r="AC92" s="24" t="str">
        <f>IF($B92="","",P92*(1000/(24*Data!J$18))*Data!$I$117)</f>
        <v/>
      </c>
      <c r="AD92" s="24" t="str">
        <f>IF($B92="","",Q92*(1000/(24*Data!K$18))*Data!$I$117)</f>
        <v/>
      </c>
      <c r="AE92" s="24" t="str">
        <f>IF($B92="","",R92*(1000/(24*Data!L$18))*Data!$I$117)</f>
        <v/>
      </c>
      <c r="AF92" s="24" t="str">
        <f>IF($B92="","",S92*(1000/(24*Data!M$18))*Data!$I$117)</f>
        <v/>
      </c>
      <c r="AG92" s="24" t="str">
        <f>IF($B92="","",T92*(1000/(24*Data!N$18))*Data!$I$117)</f>
        <v/>
      </c>
      <c r="AH92" s="24" t="str">
        <f>IF($B92="","",U92*(1000/(24*Data!O$18))*Data!$I$117)</f>
        <v/>
      </c>
    </row>
    <row r="93" spans="2:34" s="3" customFormat="1" ht="19.899999999999999" customHeight="1">
      <c r="B93" s="16" t="str">
        <f>IF('3 INPUT SAP DATA'!H97="","",'3 INPUT SAP DATA'!H97)</f>
        <v/>
      </c>
      <c r="C93" s="174" t="str">
        <f>IF($B93="","",Data!$F$131*Data!$G$131)</f>
        <v/>
      </c>
      <c r="D93" s="174" t="str">
        <f>IF($B93="","",Data!$F$132*Data!$G$132*Occupancy!$G90)</f>
        <v/>
      </c>
      <c r="E93" s="174" t="str">
        <f>IF($B93="","",Data!$F$133*Data!$G$133*Occupancy!$G90)</f>
        <v/>
      </c>
      <c r="F93" s="174" t="str">
        <f>IF($B93="","",Data!$F$134*Data!$G$134*Occupancy!$G90)</f>
        <v/>
      </c>
      <c r="G93" s="174" t="str">
        <f>IF($B93="","",Data!$F$135*Data!$G$135)</f>
        <v/>
      </c>
      <c r="H93" s="174" t="str">
        <f>IF($B93="","",Data!$F$136*Data!$G$136*Occupancy!$G90)</f>
        <v/>
      </c>
      <c r="I93" s="24" t="str">
        <f t="shared" si="2"/>
        <v/>
      </c>
      <c r="J93" s="24" t="str">
        <f>IF($B93="","",($I93*(1+0.157*COS(2*PI()*(Data!D$17-1.78)/12))*Data!D$18/365))</f>
        <v/>
      </c>
      <c r="K93" s="24" t="str">
        <f>IF($B93="","",($I93*(1+0.157*COS(2*PI()*(Data!E$17-1.78)/12))*Data!E$18/365))</f>
        <v/>
      </c>
      <c r="L93" s="24" t="str">
        <f>IF($B93="","",($I93*(1+0.157*COS(2*PI()*(Data!F$17-1.78)/12))*Data!F$18/365))</f>
        <v/>
      </c>
      <c r="M93" s="24" t="str">
        <f>IF($B93="","",($I93*(1+0.157*COS(2*PI()*(Data!G$17-1.78)/12))*Data!G$18/365))</f>
        <v/>
      </c>
      <c r="N93" s="24" t="str">
        <f>IF($B93="","",($I93*(1+0.157*COS(2*PI()*(Data!H$17-1.78)/12))*Data!H$18/365))</f>
        <v/>
      </c>
      <c r="O93" s="24" t="str">
        <f>IF($B93="","",($I93*(1+0.157*COS(2*PI()*(Data!I$17-1.78)/12))*Data!I$18/365))</f>
        <v/>
      </c>
      <c r="P93" s="24" t="str">
        <f>IF($B93="","",($I93*(1+0.157*COS(2*PI()*(Data!J$17-1.78)/12))*Data!J$18/365))</f>
        <v/>
      </c>
      <c r="Q93" s="24" t="str">
        <f>IF($B93="","",($I93*(1+0.157*COS(2*PI()*(Data!K$17-1.78)/12))*Data!K$18/365))</f>
        <v/>
      </c>
      <c r="R93" s="24" t="str">
        <f>IF($B93="","",($I93*(1+0.157*COS(2*PI()*(Data!L$17-1.78)/12))*Data!L$18/365))</f>
        <v/>
      </c>
      <c r="S93" s="24" t="str">
        <f>IF($B93="","",($I93*(1+0.157*COS(2*PI()*(Data!M$17-1.78)/12))*Data!M$18/365))</f>
        <v/>
      </c>
      <c r="T93" s="24" t="str">
        <f>IF($B93="","",($I93*(1+0.157*COS(2*PI()*(Data!N$17-1.78)/12))*Data!N$18/365))</f>
        <v/>
      </c>
      <c r="U93" s="24" t="str">
        <f>IF($B93="","",($I93*(1+0.157*COS(2*PI()*(Data!O$17-1.78)/12))*Data!O$18/365))</f>
        <v/>
      </c>
      <c r="V93" s="24" t="str">
        <f t="shared" si="3"/>
        <v/>
      </c>
      <c r="W93" s="24" t="str">
        <f>IF($B93="","",J93*(1000/(24*Data!D$18))*Data!$I$117)</f>
        <v/>
      </c>
      <c r="X93" s="24" t="str">
        <f>IF($B93="","",K93*(1000/(24*Data!E$18))*Data!$I$117)</f>
        <v/>
      </c>
      <c r="Y93" s="24" t="str">
        <f>IF($B93="","",L93*(1000/(24*Data!F$18))*Data!$I$117)</f>
        <v/>
      </c>
      <c r="Z93" s="24" t="str">
        <f>IF($B93="","",M93*(1000/(24*Data!G$18))*Data!$I$117)</f>
        <v/>
      </c>
      <c r="AA93" s="24" t="str">
        <f>IF($B93="","",N93*(1000/(24*Data!H$18))*Data!$I$117)</f>
        <v/>
      </c>
      <c r="AB93" s="24" t="str">
        <f>IF($B93="","",O93*(1000/(24*Data!I$18))*Data!$I$117)</f>
        <v/>
      </c>
      <c r="AC93" s="24" t="str">
        <f>IF($B93="","",P93*(1000/(24*Data!J$18))*Data!$I$117)</f>
        <v/>
      </c>
      <c r="AD93" s="24" t="str">
        <f>IF($B93="","",Q93*(1000/(24*Data!K$18))*Data!$I$117)</f>
        <v/>
      </c>
      <c r="AE93" s="24" t="str">
        <f>IF($B93="","",R93*(1000/(24*Data!L$18))*Data!$I$117)</f>
        <v/>
      </c>
      <c r="AF93" s="24" t="str">
        <f>IF($B93="","",S93*(1000/(24*Data!M$18))*Data!$I$117)</f>
        <v/>
      </c>
      <c r="AG93" s="24" t="str">
        <f>IF($B93="","",T93*(1000/(24*Data!N$18))*Data!$I$117)</f>
        <v/>
      </c>
      <c r="AH93" s="24" t="str">
        <f>IF($B93="","",U93*(1000/(24*Data!O$18))*Data!$I$117)</f>
        <v/>
      </c>
    </row>
    <row r="94" spans="2:34" s="3" customFormat="1" ht="19.899999999999999" customHeight="1">
      <c r="B94" s="16" t="str">
        <f>IF('3 INPUT SAP DATA'!H98="","",'3 INPUT SAP DATA'!H98)</f>
        <v/>
      </c>
      <c r="C94" s="174" t="str">
        <f>IF($B94="","",Data!$F$131*Data!$G$131)</f>
        <v/>
      </c>
      <c r="D94" s="174" t="str">
        <f>IF($B94="","",Data!$F$132*Data!$G$132*Occupancy!$G91)</f>
        <v/>
      </c>
      <c r="E94" s="174" t="str">
        <f>IF($B94="","",Data!$F$133*Data!$G$133*Occupancy!$G91)</f>
        <v/>
      </c>
      <c r="F94" s="174" t="str">
        <f>IF($B94="","",Data!$F$134*Data!$G$134*Occupancy!$G91)</f>
        <v/>
      </c>
      <c r="G94" s="174" t="str">
        <f>IF($B94="","",Data!$F$135*Data!$G$135)</f>
        <v/>
      </c>
      <c r="H94" s="174" t="str">
        <f>IF($B94="","",Data!$F$136*Data!$G$136*Occupancy!$G91)</f>
        <v/>
      </c>
      <c r="I94" s="24" t="str">
        <f t="shared" si="2"/>
        <v/>
      </c>
      <c r="J94" s="24" t="str">
        <f>IF($B94="","",($I94*(1+0.157*COS(2*PI()*(Data!D$17-1.78)/12))*Data!D$18/365))</f>
        <v/>
      </c>
      <c r="K94" s="24" t="str">
        <f>IF($B94="","",($I94*(1+0.157*COS(2*PI()*(Data!E$17-1.78)/12))*Data!E$18/365))</f>
        <v/>
      </c>
      <c r="L94" s="24" t="str">
        <f>IF($B94="","",($I94*(1+0.157*COS(2*PI()*(Data!F$17-1.78)/12))*Data!F$18/365))</f>
        <v/>
      </c>
      <c r="M94" s="24" t="str">
        <f>IF($B94="","",($I94*(1+0.157*COS(2*PI()*(Data!G$17-1.78)/12))*Data!G$18/365))</f>
        <v/>
      </c>
      <c r="N94" s="24" t="str">
        <f>IF($B94="","",($I94*(1+0.157*COS(2*PI()*(Data!H$17-1.78)/12))*Data!H$18/365))</f>
        <v/>
      </c>
      <c r="O94" s="24" t="str">
        <f>IF($B94="","",($I94*(1+0.157*COS(2*PI()*(Data!I$17-1.78)/12))*Data!I$18/365))</f>
        <v/>
      </c>
      <c r="P94" s="24" t="str">
        <f>IF($B94="","",($I94*(1+0.157*COS(2*PI()*(Data!J$17-1.78)/12))*Data!J$18/365))</f>
        <v/>
      </c>
      <c r="Q94" s="24" t="str">
        <f>IF($B94="","",($I94*(1+0.157*COS(2*PI()*(Data!K$17-1.78)/12))*Data!K$18/365))</f>
        <v/>
      </c>
      <c r="R94" s="24" t="str">
        <f>IF($B94="","",($I94*(1+0.157*COS(2*PI()*(Data!L$17-1.78)/12))*Data!L$18/365))</f>
        <v/>
      </c>
      <c r="S94" s="24" t="str">
        <f>IF($B94="","",($I94*(1+0.157*COS(2*PI()*(Data!M$17-1.78)/12))*Data!M$18/365))</f>
        <v/>
      </c>
      <c r="T94" s="24" t="str">
        <f>IF($B94="","",($I94*(1+0.157*COS(2*PI()*(Data!N$17-1.78)/12))*Data!N$18/365))</f>
        <v/>
      </c>
      <c r="U94" s="24" t="str">
        <f>IF($B94="","",($I94*(1+0.157*COS(2*PI()*(Data!O$17-1.78)/12))*Data!O$18/365))</f>
        <v/>
      </c>
      <c r="V94" s="24" t="str">
        <f t="shared" si="3"/>
        <v/>
      </c>
      <c r="W94" s="24" t="str">
        <f>IF($B94="","",J94*(1000/(24*Data!D$18))*Data!$I$117)</f>
        <v/>
      </c>
      <c r="X94" s="24" t="str">
        <f>IF($B94="","",K94*(1000/(24*Data!E$18))*Data!$I$117)</f>
        <v/>
      </c>
      <c r="Y94" s="24" t="str">
        <f>IF($B94="","",L94*(1000/(24*Data!F$18))*Data!$I$117)</f>
        <v/>
      </c>
      <c r="Z94" s="24" t="str">
        <f>IF($B94="","",M94*(1000/(24*Data!G$18))*Data!$I$117)</f>
        <v/>
      </c>
      <c r="AA94" s="24" t="str">
        <f>IF($B94="","",N94*(1000/(24*Data!H$18))*Data!$I$117)</f>
        <v/>
      </c>
      <c r="AB94" s="24" t="str">
        <f>IF($B94="","",O94*(1000/(24*Data!I$18))*Data!$I$117)</f>
        <v/>
      </c>
      <c r="AC94" s="24" t="str">
        <f>IF($B94="","",P94*(1000/(24*Data!J$18))*Data!$I$117)</f>
        <v/>
      </c>
      <c r="AD94" s="24" t="str">
        <f>IF($B94="","",Q94*(1000/(24*Data!K$18))*Data!$I$117)</f>
        <v/>
      </c>
      <c r="AE94" s="24" t="str">
        <f>IF($B94="","",R94*(1000/(24*Data!L$18))*Data!$I$117)</f>
        <v/>
      </c>
      <c r="AF94" s="24" t="str">
        <f>IF($B94="","",S94*(1000/(24*Data!M$18))*Data!$I$117)</f>
        <v/>
      </c>
      <c r="AG94" s="24" t="str">
        <f>IF($B94="","",T94*(1000/(24*Data!N$18))*Data!$I$117)</f>
        <v/>
      </c>
      <c r="AH94" s="24" t="str">
        <f>IF($B94="","",U94*(1000/(24*Data!O$18))*Data!$I$117)</f>
        <v/>
      </c>
    </row>
    <row r="95" spans="2:34" s="3" customFormat="1" ht="19.899999999999999" customHeight="1">
      <c r="B95" s="16" t="str">
        <f>IF('3 INPUT SAP DATA'!H99="","",'3 INPUT SAP DATA'!H99)</f>
        <v/>
      </c>
      <c r="C95" s="174" t="str">
        <f>IF($B95="","",Data!$F$131*Data!$G$131)</f>
        <v/>
      </c>
      <c r="D95" s="174" t="str">
        <f>IF($B95="","",Data!$F$132*Data!$G$132*Occupancy!$G92)</f>
        <v/>
      </c>
      <c r="E95" s="174" t="str">
        <f>IF($B95="","",Data!$F$133*Data!$G$133*Occupancy!$G92)</f>
        <v/>
      </c>
      <c r="F95" s="174" t="str">
        <f>IF($B95="","",Data!$F$134*Data!$G$134*Occupancy!$G92)</f>
        <v/>
      </c>
      <c r="G95" s="174" t="str">
        <f>IF($B95="","",Data!$F$135*Data!$G$135)</f>
        <v/>
      </c>
      <c r="H95" s="174" t="str">
        <f>IF($B95="","",Data!$F$136*Data!$G$136*Occupancy!$G92)</f>
        <v/>
      </c>
      <c r="I95" s="24" t="str">
        <f t="shared" si="2"/>
        <v/>
      </c>
      <c r="J95" s="24" t="str">
        <f>IF($B95="","",($I95*(1+0.157*COS(2*PI()*(Data!D$17-1.78)/12))*Data!D$18/365))</f>
        <v/>
      </c>
      <c r="K95" s="24" t="str">
        <f>IF($B95="","",($I95*(1+0.157*COS(2*PI()*(Data!E$17-1.78)/12))*Data!E$18/365))</f>
        <v/>
      </c>
      <c r="L95" s="24" t="str">
        <f>IF($B95="","",($I95*(1+0.157*COS(2*PI()*(Data!F$17-1.78)/12))*Data!F$18/365))</f>
        <v/>
      </c>
      <c r="M95" s="24" t="str">
        <f>IF($B95="","",($I95*(1+0.157*COS(2*PI()*(Data!G$17-1.78)/12))*Data!G$18/365))</f>
        <v/>
      </c>
      <c r="N95" s="24" t="str">
        <f>IF($B95="","",($I95*(1+0.157*COS(2*PI()*(Data!H$17-1.78)/12))*Data!H$18/365))</f>
        <v/>
      </c>
      <c r="O95" s="24" t="str">
        <f>IF($B95="","",($I95*(1+0.157*COS(2*PI()*(Data!I$17-1.78)/12))*Data!I$18/365))</f>
        <v/>
      </c>
      <c r="P95" s="24" t="str">
        <f>IF($B95="","",($I95*(1+0.157*COS(2*PI()*(Data!J$17-1.78)/12))*Data!J$18/365))</f>
        <v/>
      </c>
      <c r="Q95" s="24" t="str">
        <f>IF($B95="","",($I95*(1+0.157*COS(2*PI()*(Data!K$17-1.78)/12))*Data!K$18/365))</f>
        <v/>
      </c>
      <c r="R95" s="24" t="str">
        <f>IF($B95="","",($I95*(1+0.157*COS(2*PI()*(Data!L$17-1.78)/12))*Data!L$18/365))</f>
        <v/>
      </c>
      <c r="S95" s="24" t="str">
        <f>IF($B95="","",($I95*(1+0.157*COS(2*PI()*(Data!M$17-1.78)/12))*Data!M$18/365))</f>
        <v/>
      </c>
      <c r="T95" s="24" t="str">
        <f>IF($B95="","",($I95*(1+0.157*COS(2*PI()*(Data!N$17-1.78)/12))*Data!N$18/365))</f>
        <v/>
      </c>
      <c r="U95" s="24" t="str">
        <f>IF($B95="","",($I95*(1+0.157*COS(2*PI()*(Data!O$17-1.78)/12))*Data!O$18/365))</f>
        <v/>
      </c>
      <c r="V95" s="24" t="str">
        <f t="shared" si="3"/>
        <v/>
      </c>
      <c r="W95" s="24" t="str">
        <f>IF($B95="","",J95*(1000/(24*Data!D$18))*Data!$I$117)</f>
        <v/>
      </c>
      <c r="X95" s="24" t="str">
        <f>IF($B95="","",K95*(1000/(24*Data!E$18))*Data!$I$117)</f>
        <v/>
      </c>
      <c r="Y95" s="24" t="str">
        <f>IF($B95="","",L95*(1000/(24*Data!F$18))*Data!$I$117)</f>
        <v/>
      </c>
      <c r="Z95" s="24" t="str">
        <f>IF($B95="","",M95*(1000/(24*Data!G$18))*Data!$I$117)</f>
        <v/>
      </c>
      <c r="AA95" s="24" t="str">
        <f>IF($B95="","",N95*(1000/(24*Data!H$18))*Data!$I$117)</f>
        <v/>
      </c>
      <c r="AB95" s="24" t="str">
        <f>IF($B95="","",O95*(1000/(24*Data!I$18))*Data!$I$117)</f>
        <v/>
      </c>
      <c r="AC95" s="24" t="str">
        <f>IF($B95="","",P95*(1000/(24*Data!J$18))*Data!$I$117)</f>
        <v/>
      </c>
      <c r="AD95" s="24" t="str">
        <f>IF($B95="","",Q95*(1000/(24*Data!K$18))*Data!$I$117)</f>
        <v/>
      </c>
      <c r="AE95" s="24" t="str">
        <f>IF($B95="","",R95*(1000/(24*Data!L$18))*Data!$I$117)</f>
        <v/>
      </c>
      <c r="AF95" s="24" t="str">
        <f>IF($B95="","",S95*(1000/(24*Data!M$18))*Data!$I$117)</f>
        <v/>
      </c>
      <c r="AG95" s="24" t="str">
        <f>IF($B95="","",T95*(1000/(24*Data!N$18))*Data!$I$117)</f>
        <v/>
      </c>
      <c r="AH95" s="24" t="str">
        <f>IF($B95="","",U95*(1000/(24*Data!O$18))*Data!$I$117)</f>
        <v/>
      </c>
    </row>
    <row r="96" spans="2:34" s="3" customFormat="1" ht="19.899999999999999" customHeight="1">
      <c r="B96" s="16" t="str">
        <f>IF('3 INPUT SAP DATA'!H100="","",'3 INPUT SAP DATA'!H100)</f>
        <v/>
      </c>
      <c r="C96" s="174" t="str">
        <f>IF($B96="","",Data!$F$131*Data!$G$131)</f>
        <v/>
      </c>
      <c r="D96" s="174" t="str">
        <f>IF($B96="","",Data!$F$132*Data!$G$132*Occupancy!$G93)</f>
        <v/>
      </c>
      <c r="E96" s="174" t="str">
        <f>IF($B96="","",Data!$F$133*Data!$G$133*Occupancy!$G93)</f>
        <v/>
      </c>
      <c r="F96" s="174" t="str">
        <f>IF($B96="","",Data!$F$134*Data!$G$134*Occupancy!$G93)</f>
        <v/>
      </c>
      <c r="G96" s="174" t="str">
        <f>IF($B96="","",Data!$F$135*Data!$G$135)</f>
        <v/>
      </c>
      <c r="H96" s="174" t="str">
        <f>IF($B96="","",Data!$F$136*Data!$G$136*Occupancy!$G93)</f>
        <v/>
      </c>
      <c r="I96" s="24" t="str">
        <f t="shared" si="2"/>
        <v/>
      </c>
      <c r="J96" s="24" t="str">
        <f>IF($B96="","",($I96*(1+0.157*COS(2*PI()*(Data!D$17-1.78)/12))*Data!D$18/365))</f>
        <v/>
      </c>
      <c r="K96" s="24" t="str">
        <f>IF($B96="","",($I96*(1+0.157*COS(2*PI()*(Data!E$17-1.78)/12))*Data!E$18/365))</f>
        <v/>
      </c>
      <c r="L96" s="24" t="str">
        <f>IF($B96="","",($I96*(1+0.157*COS(2*PI()*(Data!F$17-1.78)/12))*Data!F$18/365))</f>
        <v/>
      </c>
      <c r="M96" s="24" t="str">
        <f>IF($B96="","",($I96*(1+0.157*COS(2*PI()*(Data!G$17-1.78)/12))*Data!G$18/365))</f>
        <v/>
      </c>
      <c r="N96" s="24" t="str">
        <f>IF($B96="","",($I96*(1+0.157*COS(2*PI()*(Data!H$17-1.78)/12))*Data!H$18/365))</f>
        <v/>
      </c>
      <c r="O96" s="24" t="str">
        <f>IF($B96="","",($I96*(1+0.157*COS(2*PI()*(Data!I$17-1.78)/12))*Data!I$18/365))</f>
        <v/>
      </c>
      <c r="P96" s="24" t="str">
        <f>IF($B96="","",($I96*(1+0.157*COS(2*PI()*(Data!J$17-1.78)/12))*Data!J$18/365))</f>
        <v/>
      </c>
      <c r="Q96" s="24" t="str">
        <f>IF($B96="","",($I96*(1+0.157*COS(2*PI()*(Data!K$17-1.78)/12))*Data!K$18/365))</f>
        <v/>
      </c>
      <c r="R96" s="24" t="str">
        <f>IF($B96="","",($I96*(1+0.157*COS(2*PI()*(Data!L$17-1.78)/12))*Data!L$18/365))</f>
        <v/>
      </c>
      <c r="S96" s="24" t="str">
        <f>IF($B96="","",($I96*(1+0.157*COS(2*PI()*(Data!M$17-1.78)/12))*Data!M$18/365))</f>
        <v/>
      </c>
      <c r="T96" s="24" t="str">
        <f>IF($B96="","",($I96*(1+0.157*COS(2*PI()*(Data!N$17-1.78)/12))*Data!N$18/365))</f>
        <v/>
      </c>
      <c r="U96" s="24" t="str">
        <f>IF($B96="","",($I96*(1+0.157*COS(2*PI()*(Data!O$17-1.78)/12))*Data!O$18/365))</f>
        <v/>
      </c>
      <c r="V96" s="24" t="str">
        <f t="shared" si="3"/>
        <v/>
      </c>
      <c r="W96" s="24" t="str">
        <f>IF($B96="","",J96*(1000/(24*Data!D$18))*Data!$I$117)</f>
        <v/>
      </c>
      <c r="X96" s="24" t="str">
        <f>IF($B96="","",K96*(1000/(24*Data!E$18))*Data!$I$117)</f>
        <v/>
      </c>
      <c r="Y96" s="24" t="str">
        <f>IF($B96="","",L96*(1000/(24*Data!F$18))*Data!$I$117)</f>
        <v/>
      </c>
      <c r="Z96" s="24" t="str">
        <f>IF($B96="","",M96*(1000/(24*Data!G$18))*Data!$I$117)</f>
        <v/>
      </c>
      <c r="AA96" s="24" t="str">
        <f>IF($B96="","",N96*(1000/(24*Data!H$18))*Data!$I$117)</f>
        <v/>
      </c>
      <c r="AB96" s="24" t="str">
        <f>IF($B96="","",O96*(1000/(24*Data!I$18))*Data!$I$117)</f>
        <v/>
      </c>
      <c r="AC96" s="24" t="str">
        <f>IF($B96="","",P96*(1000/(24*Data!J$18))*Data!$I$117)</f>
        <v/>
      </c>
      <c r="AD96" s="24" t="str">
        <f>IF($B96="","",Q96*(1000/(24*Data!K$18))*Data!$I$117)</f>
        <v/>
      </c>
      <c r="AE96" s="24" t="str">
        <f>IF($B96="","",R96*(1000/(24*Data!L$18))*Data!$I$117)</f>
        <v/>
      </c>
      <c r="AF96" s="24" t="str">
        <f>IF($B96="","",S96*(1000/(24*Data!M$18))*Data!$I$117)</f>
        <v/>
      </c>
      <c r="AG96" s="24" t="str">
        <f>IF($B96="","",T96*(1000/(24*Data!N$18))*Data!$I$117)</f>
        <v/>
      </c>
      <c r="AH96" s="24" t="str">
        <f>IF($B96="","",U96*(1000/(24*Data!O$18))*Data!$I$117)</f>
        <v/>
      </c>
    </row>
    <row r="97" spans="2:34" s="3" customFormat="1" ht="19.899999999999999" customHeight="1">
      <c r="B97" s="16" t="str">
        <f>IF('3 INPUT SAP DATA'!H101="","",'3 INPUT SAP DATA'!H101)</f>
        <v/>
      </c>
      <c r="C97" s="174" t="str">
        <f>IF($B97="","",Data!$F$131*Data!$G$131)</f>
        <v/>
      </c>
      <c r="D97" s="174" t="str">
        <f>IF($B97="","",Data!$F$132*Data!$G$132*Occupancy!$G94)</f>
        <v/>
      </c>
      <c r="E97" s="174" t="str">
        <f>IF($B97="","",Data!$F$133*Data!$G$133*Occupancy!$G94)</f>
        <v/>
      </c>
      <c r="F97" s="174" t="str">
        <f>IF($B97="","",Data!$F$134*Data!$G$134*Occupancy!$G94)</f>
        <v/>
      </c>
      <c r="G97" s="174" t="str">
        <f>IF($B97="","",Data!$F$135*Data!$G$135)</f>
        <v/>
      </c>
      <c r="H97" s="174" t="str">
        <f>IF($B97="","",Data!$F$136*Data!$G$136*Occupancy!$G94)</f>
        <v/>
      </c>
      <c r="I97" s="24" t="str">
        <f t="shared" si="2"/>
        <v/>
      </c>
      <c r="J97" s="24" t="str">
        <f>IF($B97="","",($I97*(1+0.157*COS(2*PI()*(Data!D$17-1.78)/12))*Data!D$18/365))</f>
        <v/>
      </c>
      <c r="K97" s="24" t="str">
        <f>IF($B97="","",($I97*(1+0.157*COS(2*PI()*(Data!E$17-1.78)/12))*Data!E$18/365))</f>
        <v/>
      </c>
      <c r="L97" s="24" t="str">
        <f>IF($B97="","",($I97*(1+0.157*COS(2*PI()*(Data!F$17-1.78)/12))*Data!F$18/365))</f>
        <v/>
      </c>
      <c r="M97" s="24" t="str">
        <f>IF($B97="","",($I97*(1+0.157*COS(2*PI()*(Data!G$17-1.78)/12))*Data!G$18/365))</f>
        <v/>
      </c>
      <c r="N97" s="24" t="str">
        <f>IF($B97="","",($I97*(1+0.157*COS(2*PI()*(Data!H$17-1.78)/12))*Data!H$18/365))</f>
        <v/>
      </c>
      <c r="O97" s="24" t="str">
        <f>IF($B97="","",($I97*(1+0.157*COS(2*PI()*(Data!I$17-1.78)/12))*Data!I$18/365))</f>
        <v/>
      </c>
      <c r="P97" s="24" t="str">
        <f>IF($B97="","",($I97*(1+0.157*COS(2*PI()*(Data!J$17-1.78)/12))*Data!J$18/365))</f>
        <v/>
      </c>
      <c r="Q97" s="24" t="str">
        <f>IF($B97="","",($I97*(1+0.157*COS(2*PI()*(Data!K$17-1.78)/12))*Data!K$18/365))</f>
        <v/>
      </c>
      <c r="R97" s="24" t="str">
        <f>IF($B97="","",($I97*(1+0.157*COS(2*PI()*(Data!L$17-1.78)/12))*Data!L$18/365))</f>
        <v/>
      </c>
      <c r="S97" s="24" t="str">
        <f>IF($B97="","",($I97*(1+0.157*COS(2*PI()*(Data!M$17-1.78)/12))*Data!M$18/365))</f>
        <v/>
      </c>
      <c r="T97" s="24" t="str">
        <f>IF($B97="","",($I97*(1+0.157*COS(2*PI()*(Data!N$17-1.78)/12))*Data!N$18/365))</f>
        <v/>
      </c>
      <c r="U97" s="24" t="str">
        <f>IF($B97="","",($I97*(1+0.157*COS(2*PI()*(Data!O$17-1.78)/12))*Data!O$18/365))</f>
        <v/>
      </c>
      <c r="V97" s="24" t="str">
        <f t="shared" si="3"/>
        <v/>
      </c>
      <c r="W97" s="24" t="str">
        <f>IF($B97="","",J97*(1000/(24*Data!D$18))*Data!$I$117)</f>
        <v/>
      </c>
      <c r="X97" s="24" t="str">
        <f>IF($B97="","",K97*(1000/(24*Data!E$18))*Data!$I$117)</f>
        <v/>
      </c>
      <c r="Y97" s="24" t="str">
        <f>IF($B97="","",L97*(1000/(24*Data!F$18))*Data!$I$117)</f>
        <v/>
      </c>
      <c r="Z97" s="24" t="str">
        <f>IF($B97="","",M97*(1000/(24*Data!G$18))*Data!$I$117)</f>
        <v/>
      </c>
      <c r="AA97" s="24" t="str">
        <f>IF($B97="","",N97*(1000/(24*Data!H$18))*Data!$I$117)</f>
        <v/>
      </c>
      <c r="AB97" s="24" t="str">
        <f>IF($B97="","",O97*(1000/(24*Data!I$18))*Data!$I$117)</f>
        <v/>
      </c>
      <c r="AC97" s="24" t="str">
        <f>IF($B97="","",P97*(1000/(24*Data!J$18))*Data!$I$117)</f>
        <v/>
      </c>
      <c r="AD97" s="24" t="str">
        <f>IF($B97="","",Q97*(1000/(24*Data!K$18))*Data!$I$117)</f>
        <v/>
      </c>
      <c r="AE97" s="24" t="str">
        <f>IF($B97="","",R97*(1000/(24*Data!L$18))*Data!$I$117)</f>
        <v/>
      </c>
      <c r="AF97" s="24" t="str">
        <f>IF($B97="","",S97*(1000/(24*Data!M$18))*Data!$I$117)</f>
        <v/>
      </c>
      <c r="AG97" s="24" t="str">
        <f>IF($B97="","",T97*(1000/(24*Data!N$18))*Data!$I$117)</f>
        <v/>
      </c>
      <c r="AH97" s="24" t="str">
        <f>IF($B97="","",U97*(1000/(24*Data!O$18))*Data!$I$117)</f>
        <v/>
      </c>
    </row>
    <row r="98" spans="2:34" s="3" customFormat="1" ht="19.899999999999999" customHeight="1">
      <c r="B98" s="16" t="str">
        <f>IF('3 INPUT SAP DATA'!H102="","",'3 INPUT SAP DATA'!H102)</f>
        <v/>
      </c>
      <c r="C98" s="174" t="str">
        <f>IF($B98="","",Data!$F$131*Data!$G$131)</f>
        <v/>
      </c>
      <c r="D98" s="174" t="str">
        <f>IF($B98="","",Data!$F$132*Data!$G$132*Occupancy!$G95)</f>
        <v/>
      </c>
      <c r="E98" s="174" t="str">
        <f>IF($B98="","",Data!$F$133*Data!$G$133*Occupancy!$G95)</f>
        <v/>
      </c>
      <c r="F98" s="174" t="str">
        <f>IF($B98="","",Data!$F$134*Data!$G$134*Occupancy!$G95)</f>
        <v/>
      </c>
      <c r="G98" s="174" t="str">
        <f>IF($B98="","",Data!$F$135*Data!$G$135)</f>
        <v/>
      </c>
      <c r="H98" s="174" t="str">
        <f>IF($B98="","",Data!$F$136*Data!$G$136*Occupancy!$G95)</f>
        <v/>
      </c>
      <c r="I98" s="24" t="str">
        <f t="shared" si="2"/>
        <v/>
      </c>
      <c r="J98" s="24" t="str">
        <f>IF($B98="","",($I98*(1+0.157*COS(2*PI()*(Data!D$17-1.78)/12))*Data!D$18/365))</f>
        <v/>
      </c>
      <c r="K98" s="24" t="str">
        <f>IF($B98="","",($I98*(1+0.157*COS(2*PI()*(Data!E$17-1.78)/12))*Data!E$18/365))</f>
        <v/>
      </c>
      <c r="L98" s="24" t="str">
        <f>IF($B98="","",($I98*(1+0.157*COS(2*PI()*(Data!F$17-1.78)/12))*Data!F$18/365))</f>
        <v/>
      </c>
      <c r="M98" s="24" t="str">
        <f>IF($B98="","",($I98*(1+0.157*COS(2*PI()*(Data!G$17-1.78)/12))*Data!G$18/365))</f>
        <v/>
      </c>
      <c r="N98" s="24" t="str">
        <f>IF($B98="","",($I98*(1+0.157*COS(2*PI()*(Data!H$17-1.78)/12))*Data!H$18/365))</f>
        <v/>
      </c>
      <c r="O98" s="24" t="str">
        <f>IF($B98="","",($I98*(1+0.157*COS(2*PI()*(Data!I$17-1.78)/12))*Data!I$18/365))</f>
        <v/>
      </c>
      <c r="P98" s="24" t="str">
        <f>IF($B98="","",($I98*(1+0.157*COS(2*PI()*(Data!J$17-1.78)/12))*Data!J$18/365))</f>
        <v/>
      </c>
      <c r="Q98" s="24" t="str">
        <f>IF($B98="","",($I98*(1+0.157*COS(2*PI()*(Data!K$17-1.78)/12))*Data!K$18/365))</f>
        <v/>
      </c>
      <c r="R98" s="24" t="str">
        <f>IF($B98="","",($I98*(1+0.157*COS(2*PI()*(Data!L$17-1.78)/12))*Data!L$18/365))</f>
        <v/>
      </c>
      <c r="S98" s="24" t="str">
        <f>IF($B98="","",($I98*(1+0.157*COS(2*PI()*(Data!M$17-1.78)/12))*Data!M$18/365))</f>
        <v/>
      </c>
      <c r="T98" s="24" t="str">
        <f>IF($B98="","",($I98*(1+0.157*COS(2*PI()*(Data!N$17-1.78)/12))*Data!N$18/365))</f>
        <v/>
      </c>
      <c r="U98" s="24" t="str">
        <f>IF($B98="","",($I98*(1+0.157*COS(2*PI()*(Data!O$17-1.78)/12))*Data!O$18/365))</f>
        <v/>
      </c>
      <c r="V98" s="24" t="str">
        <f t="shared" si="3"/>
        <v/>
      </c>
      <c r="W98" s="24" t="str">
        <f>IF($B98="","",J98*(1000/(24*Data!D$18))*Data!$I$117)</f>
        <v/>
      </c>
      <c r="X98" s="24" t="str">
        <f>IF($B98="","",K98*(1000/(24*Data!E$18))*Data!$I$117)</f>
        <v/>
      </c>
      <c r="Y98" s="24" t="str">
        <f>IF($B98="","",L98*(1000/(24*Data!F$18))*Data!$I$117)</f>
        <v/>
      </c>
      <c r="Z98" s="24" t="str">
        <f>IF($B98="","",M98*(1000/(24*Data!G$18))*Data!$I$117)</f>
        <v/>
      </c>
      <c r="AA98" s="24" t="str">
        <f>IF($B98="","",N98*(1000/(24*Data!H$18))*Data!$I$117)</f>
        <v/>
      </c>
      <c r="AB98" s="24" t="str">
        <f>IF($B98="","",O98*(1000/(24*Data!I$18))*Data!$I$117)</f>
        <v/>
      </c>
      <c r="AC98" s="24" t="str">
        <f>IF($B98="","",P98*(1000/(24*Data!J$18))*Data!$I$117)</f>
        <v/>
      </c>
      <c r="AD98" s="24" t="str">
        <f>IF($B98="","",Q98*(1000/(24*Data!K$18))*Data!$I$117)</f>
        <v/>
      </c>
      <c r="AE98" s="24" t="str">
        <f>IF($B98="","",R98*(1000/(24*Data!L$18))*Data!$I$117)</f>
        <v/>
      </c>
      <c r="AF98" s="24" t="str">
        <f>IF($B98="","",S98*(1000/(24*Data!M$18))*Data!$I$117)</f>
        <v/>
      </c>
      <c r="AG98" s="24" t="str">
        <f>IF($B98="","",T98*(1000/(24*Data!N$18))*Data!$I$117)</f>
        <v/>
      </c>
      <c r="AH98" s="24" t="str">
        <f>IF($B98="","",U98*(1000/(24*Data!O$18))*Data!$I$117)</f>
        <v/>
      </c>
    </row>
    <row r="99" spans="2:34" s="3" customFormat="1" ht="19.899999999999999" customHeight="1">
      <c r="B99" s="16" t="str">
        <f>IF('3 INPUT SAP DATA'!H103="","",'3 INPUT SAP DATA'!H103)</f>
        <v/>
      </c>
      <c r="C99" s="174" t="str">
        <f>IF($B99="","",Data!$F$131*Data!$G$131)</f>
        <v/>
      </c>
      <c r="D99" s="174" t="str">
        <f>IF($B99="","",Data!$F$132*Data!$G$132*Occupancy!$G96)</f>
        <v/>
      </c>
      <c r="E99" s="174" t="str">
        <f>IF($B99="","",Data!$F$133*Data!$G$133*Occupancy!$G96)</f>
        <v/>
      </c>
      <c r="F99" s="174" t="str">
        <f>IF($B99="","",Data!$F$134*Data!$G$134*Occupancy!$G96)</f>
        <v/>
      </c>
      <c r="G99" s="174" t="str">
        <f>IF($B99="","",Data!$F$135*Data!$G$135)</f>
        <v/>
      </c>
      <c r="H99" s="174" t="str">
        <f>IF($B99="","",Data!$F$136*Data!$G$136*Occupancy!$G96)</f>
        <v/>
      </c>
      <c r="I99" s="24" t="str">
        <f t="shared" si="2"/>
        <v/>
      </c>
      <c r="J99" s="24" t="str">
        <f>IF($B99="","",($I99*(1+0.157*COS(2*PI()*(Data!D$17-1.78)/12))*Data!D$18/365))</f>
        <v/>
      </c>
      <c r="K99" s="24" t="str">
        <f>IF($B99="","",($I99*(1+0.157*COS(2*PI()*(Data!E$17-1.78)/12))*Data!E$18/365))</f>
        <v/>
      </c>
      <c r="L99" s="24" t="str">
        <f>IF($B99="","",($I99*(1+0.157*COS(2*PI()*(Data!F$17-1.78)/12))*Data!F$18/365))</f>
        <v/>
      </c>
      <c r="M99" s="24" t="str">
        <f>IF($B99="","",($I99*(1+0.157*COS(2*PI()*(Data!G$17-1.78)/12))*Data!G$18/365))</f>
        <v/>
      </c>
      <c r="N99" s="24" t="str">
        <f>IF($B99="","",($I99*(1+0.157*COS(2*PI()*(Data!H$17-1.78)/12))*Data!H$18/365))</f>
        <v/>
      </c>
      <c r="O99" s="24" t="str">
        <f>IF($B99="","",($I99*(1+0.157*COS(2*PI()*(Data!I$17-1.78)/12))*Data!I$18/365))</f>
        <v/>
      </c>
      <c r="P99" s="24" t="str">
        <f>IF($B99="","",($I99*(1+0.157*COS(2*PI()*(Data!J$17-1.78)/12))*Data!J$18/365))</f>
        <v/>
      </c>
      <c r="Q99" s="24" t="str">
        <f>IF($B99="","",($I99*(1+0.157*COS(2*PI()*(Data!K$17-1.78)/12))*Data!K$18/365))</f>
        <v/>
      </c>
      <c r="R99" s="24" t="str">
        <f>IF($B99="","",($I99*(1+0.157*COS(2*PI()*(Data!L$17-1.78)/12))*Data!L$18/365))</f>
        <v/>
      </c>
      <c r="S99" s="24" t="str">
        <f>IF($B99="","",($I99*(1+0.157*COS(2*PI()*(Data!M$17-1.78)/12))*Data!M$18/365))</f>
        <v/>
      </c>
      <c r="T99" s="24" t="str">
        <f>IF($B99="","",($I99*(1+0.157*COS(2*PI()*(Data!N$17-1.78)/12))*Data!N$18/365))</f>
        <v/>
      </c>
      <c r="U99" s="24" t="str">
        <f>IF($B99="","",($I99*(1+0.157*COS(2*PI()*(Data!O$17-1.78)/12))*Data!O$18/365))</f>
        <v/>
      </c>
      <c r="V99" s="24" t="str">
        <f t="shared" si="3"/>
        <v/>
      </c>
      <c r="W99" s="24" t="str">
        <f>IF($B99="","",J99*(1000/(24*Data!D$18))*Data!$I$117)</f>
        <v/>
      </c>
      <c r="X99" s="24" t="str">
        <f>IF($B99="","",K99*(1000/(24*Data!E$18))*Data!$I$117)</f>
        <v/>
      </c>
      <c r="Y99" s="24" t="str">
        <f>IF($B99="","",L99*(1000/(24*Data!F$18))*Data!$I$117)</f>
        <v/>
      </c>
      <c r="Z99" s="24" t="str">
        <f>IF($B99="","",M99*(1000/(24*Data!G$18))*Data!$I$117)</f>
        <v/>
      </c>
      <c r="AA99" s="24" t="str">
        <f>IF($B99="","",N99*(1000/(24*Data!H$18))*Data!$I$117)</f>
        <v/>
      </c>
      <c r="AB99" s="24" t="str">
        <f>IF($B99="","",O99*(1000/(24*Data!I$18))*Data!$I$117)</f>
        <v/>
      </c>
      <c r="AC99" s="24" t="str">
        <f>IF($B99="","",P99*(1000/(24*Data!J$18))*Data!$I$117)</f>
        <v/>
      </c>
      <c r="AD99" s="24" t="str">
        <f>IF($B99="","",Q99*(1000/(24*Data!K$18))*Data!$I$117)</f>
        <v/>
      </c>
      <c r="AE99" s="24" t="str">
        <f>IF($B99="","",R99*(1000/(24*Data!L$18))*Data!$I$117)</f>
        <v/>
      </c>
      <c r="AF99" s="24" t="str">
        <f>IF($B99="","",S99*(1000/(24*Data!M$18))*Data!$I$117)</f>
        <v/>
      </c>
      <c r="AG99" s="24" t="str">
        <f>IF($B99="","",T99*(1000/(24*Data!N$18))*Data!$I$117)</f>
        <v/>
      </c>
      <c r="AH99" s="24" t="str">
        <f>IF($B99="","",U99*(1000/(24*Data!O$18))*Data!$I$117)</f>
        <v/>
      </c>
    </row>
    <row r="100" spans="2:34" s="3" customFormat="1" ht="19.899999999999999" customHeight="1">
      <c r="B100" s="16" t="str">
        <f>IF('3 INPUT SAP DATA'!H104="","",'3 INPUT SAP DATA'!H104)</f>
        <v/>
      </c>
      <c r="C100" s="174" t="str">
        <f>IF($B100="","",Data!$F$131*Data!$G$131)</f>
        <v/>
      </c>
      <c r="D100" s="174" t="str">
        <f>IF($B100="","",Data!$F$132*Data!$G$132*Occupancy!$G97)</f>
        <v/>
      </c>
      <c r="E100" s="174" t="str">
        <f>IF($B100="","",Data!$F$133*Data!$G$133*Occupancy!$G97)</f>
        <v/>
      </c>
      <c r="F100" s="174" t="str">
        <f>IF($B100="","",Data!$F$134*Data!$G$134*Occupancy!$G97)</f>
        <v/>
      </c>
      <c r="G100" s="174" t="str">
        <f>IF($B100="","",Data!$F$135*Data!$G$135)</f>
        <v/>
      </c>
      <c r="H100" s="174" t="str">
        <f>IF($B100="","",Data!$F$136*Data!$G$136*Occupancy!$G97)</f>
        <v/>
      </c>
      <c r="I100" s="24" t="str">
        <f t="shared" si="2"/>
        <v/>
      </c>
      <c r="J100" s="24" t="str">
        <f>IF($B100="","",($I100*(1+0.157*COS(2*PI()*(Data!D$17-1.78)/12))*Data!D$18/365))</f>
        <v/>
      </c>
      <c r="K100" s="24" t="str">
        <f>IF($B100="","",($I100*(1+0.157*COS(2*PI()*(Data!E$17-1.78)/12))*Data!E$18/365))</f>
        <v/>
      </c>
      <c r="L100" s="24" t="str">
        <f>IF($B100="","",($I100*(1+0.157*COS(2*PI()*(Data!F$17-1.78)/12))*Data!F$18/365))</f>
        <v/>
      </c>
      <c r="M100" s="24" t="str">
        <f>IF($B100="","",($I100*(1+0.157*COS(2*PI()*(Data!G$17-1.78)/12))*Data!G$18/365))</f>
        <v/>
      </c>
      <c r="N100" s="24" t="str">
        <f>IF($B100="","",($I100*(1+0.157*COS(2*PI()*(Data!H$17-1.78)/12))*Data!H$18/365))</f>
        <v/>
      </c>
      <c r="O100" s="24" t="str">
        <f>IF($B100="","",($I100*(1+0.157*COS(2*PI()*(Data!I$17-1.78)/12))*Data!I$18/365))</f>
        <v/>
      </c>
      <c r="P100" s="24" t="str">
        <f>IF($B100="","",($I100*(1+0.157*COS(2*PI()*(Data!J$17-1.78)/12))*Data!J$18/365))</f>
        <v/>
      </c>
      <c r="Q100" s="24" t="str">
        <f>IF($B100="","",($I100*(1+0.157*COS(2*PI()*(Data!K$17-1.78)/12))*Data!K$18/365))</f>
        <v/>
      </c>
      <c r="R100" s="24" t="str">
        <f>IF($B100="","",($I100*(1+0.157*COS(2*PI()*(Data!L$17-1.78)/12))*Data!L$18/365))</f>
        <v/>
      </c>
      <c r="S100" s="24" t="str">
        <f>IF($B100="","",($I100*(1+0.157*COS(2*PI()*(Data!M$17-1.78)/12))*Data!M$18/365))</f>
        <v/>
      </c>
      <c r="T100" s="24" t="str">
        <f>IF($B100="","",($I100*(1+0.157*COS(2*PI()*(Data!N$17-1.78)/12))*Data!N$18/365))</f>
        <v/>
      </c>
      <c r="U100" s="24" t="str">
        <f>IF($B100="","",($I100*(1+0.157*COS(2*PI()*(Data!O$17-1.78)/12))*Data!O$18/365))</f>
        <v/>
      </c>
      <c r="V100" s="24" t="str">
        <f t="shared" si="3"/>
        <v/>
      </c>
      <c r="W100" s="24" t="str">
        <f>IF($B100="","",J100*(1000/(24*Data!D$18))*Data!$I$117)</f>
        <v/>
      </c>
      <c r="X100" s="24" t="str">
        <f>IF($B100="","",K100*(1000/(24*Data!E$18))*Data!$I$117)</f>
        <v/>
      </c>
      <c r="Y100" s="24" t="str">
        <f>IF($B100="","",L100*(1000/(24*Data!F$18))*Data!$I$117)</f>
        <v/>
      </c>
      <c r="Z100" s="24" t="str">
        <f>IF($B100="","",M100*(1000/(24*Data!G$18))*Data!$I$117)</f>
        <v/>
      </c>
      <c r="AA100" s="24" t="str">
        <f>IF($B100="","",N100*(1000/(24*Data!H$18))*Data!$I$117)</f>
        <v/>
      </c>
      <c r="AB100" s="24" t="str">
        <f>IF($B100="","",O100*(1000/(24*Data!I$18))*Data!$I$117)</f>
        <v/>
      </c>
      <c r="AC100" s="24" t="str">
        <f>IF($B100="","",P100*(1000/(24*Data!J$18))*Data!$I$117)</f>
        <v/>
      </c>
      <c r="AD100" s="24" t="str">
        <f>IF($B100="","",Q100*(1000/(24*Data!K$18))*Data!$I$117)</f>
        <v/>
      </c>
      <c r="AE100" s="24" t="str">
        <f>IF($B100="","",R100*(1000/(24*Data!L$18))*Data!$I$117)</f>
        <v/>
      </c>
      <c r="AF100" s="24" t="str">
        <f>IF($B100="","",S100*(1000/(24*Data!M$18))*Data!$I$117)</f>
        <v/>
      </c>
      <c r="AG100" s="24" t="str">
        <f>IF($B100="","",T100*(1000/(24*Data!N$18))*Data!$I$117)</f>
        <v/>
      </c>
      <c r="AH100" s="24" t="str">
        <f>IF($B100="","",U100*(1000/(24*Data!O$18))*Data!$I$117)</f>
        <v/>
      </c>
    </row>
    <row r="101" spans="2:34" s="3" customFormat="1" ht="19.899999999999999" customHeight="1">
      <c r="B101" s="16" t="str">
        <f>IF('3 INPUT SAP DATA'!H105="","",'3 INPUT SAP DATA'!H105)</f>
        <v/>
      </c>
      <c r="C101" s="174" t="str">
        <f>IF($B101="","",Data!$F$131*Data!$G$131)</f>
        <v/>
      </c>
      <c r="D101" s="174" t="str">
        <f>IF($B101="","",Data!$F$132*Data!$G$132*Occupancy!$G98)</f>
        <v/>
      </c>
      <c r="E101" s="174" t="str">
        <f>IF($B101="","",Data!$F$133*Data!$G$133*Occupancy!$G98)</f>
        <v/>
      </c>
      <c r="F101" s="174" t="str">
        <f>IF($B101="","",Data!$F$134*Data!$G$134*Occupancy!$G98)</f>
        <v/>
      </c>
      <c r="G101" s="174" t="str">
        <f>IF($B101="","",Data!$F$135*Data!$G$135)</f>
        <v/>
      </c>
      <c r="H101" s="174" t="str">
        <f>IF($B101="","",Data!$F$136*Data!$G$136*Occupancy!$G98)</f>
        <v/>
      </c>
      <c r="I101" s="24" t="str">
        <f t="shared" si="2"/>
        <v/>
      </c>
      <c r="J101" s="24" t="str">
        <f>IF($B101="","",($I101*(1+0.157*COS(2*PI()*(Data!D$17-1.78)/12))*Data!D$18/365))</f>
        <v/>
      </c>
      <c r="K101" s="24" t="str">
        <f>IF($B101="","",($I101*(1+0.157*COS(2*PI()*(Data!E$17-1.78)/12))*Data!E$18/365))</f>
        <v/>
      </c>
      <c r="L101" s="24" t="str">
        <f>IF($B101="","",($I101*(1+0.157*COS(2*PI()*(Data!F$17-1.78)/12))*Data!F$18/365))</f>
        <v/>
      </c>
      <c r="M101" s="24" t="str">
        <f>IF($B101="","",($I101*(1+0.157*COS(2*PI()*(Data!G$17-1.78)/12))*Data!G$18/365))</f>
        <v/>
      </c>
      <c r="N101" s="24" t="str">
        <f>IF($B101="","",($I101*(1+0.157*COS(2*PI()*(Data!H$17-1.78)/12))*Data!H$18/365))</f>
        <v/>
      </c>
      <c r="O101" s="24" t="str">
        <f>IF($B101="","",($I101*(1+0.157*COS(2*PI()*(Data!I$17-1.78)/12))*Data!I$18/365))</f>
        <v/>
      </c>
      <c r="P101" s="24" t="str">
        <f>IF($B101="","",($I101*(1+0.157*COS(2*PI()*(Data!J$17-1.78)/12))*Data!J$18/365))</f>
        <v/>
      </c>
      <c r="Q101" s="24" t="str">
        <f>IF($B101="","",($I101*(1+0.157*COS(2*PI()*(Data!K$17-1.78)/12))*Data!K$18/365))</f>
        <v/>
      </c>
      <c r="R101" s="24" t="str">
        <f>IF($B101="","",($I101*(1+0.157*COS(2*PI()*(Data!L$17-1.78)/12))*Data!L$18/365))</f>
        <v/>
      </c>
      <c r="S101" s="24" t="str">
        <f>IF($B101="","",($I101*(1+0.157*COS(2*PI()*(Data!M$17-1.78)/12))*Data!M$18/365))</f>
        <v/>
      </c>
      <c r="T101" s="24" t="str">
        <f>IF($B101="","",($I101*(1+0.157*COS(2*PI()*(Data!N$17-1.78)/12))*Data!N$18/365))</f>
        <v/>
      </c>
      <c r="U101" s="24" t="str">
        <f>IF($B101="","",($I101*(1+0.157*COS(2*PI()*(Data!O$17-1.78)/12))*Data!O$18/365))</f>
        <v/>
      </c>
      <c r="V101" s="24" t="str">
        <f t="shared" si="3"/>
        <v/>
      </c>
      <c r="W101" s="24" t="str">
        <f>IF($B101="","",J101*(1000/(24*Data!D$18))*Data!$I$117)</f>
        <v/>
      </c>
      <c r="X101" s="24" t="str">
        <f>IF($B101="","",K101*(1000/(24*Data!E$18))*Data!$I$117)</f>
        <v/>
      </c>
      <c r="Y101" s="24" t="str">
        <f>IF($B101="","",L101*(1000/(24*Data!F$18))*Data!$I$117)</f>
        <v/>
      </c>
      <c r="Z101" s="24" t="str">
        <f>IF($B101="","",M101*(1000/(24*Data!G$18))*Data!$I$117)</f>
        <v/>
      </c>
      <c r="AA101" s="24" t="str">
        <f>IF($B101="","",N101*(1000/(24*Data!H$18))*Data!$I$117)</f>
        <v/>
      </c>
      <c r="AB101" s="24" t="str">
        <f>IF($B101="","",O101*(1000/(24*Data!I$18))*Data!$I$117)</f>
        <v/>
      </c>
      <c r="AC101" s="24" t="str">
        <f>IF($B101="","",P101*(1000/(24*Data!J$18))*Data!$I$117)</f>
        <v/>
      </c>
      <c r="AD101" s="24" t="str">
        <f>IF($B101="","",Q101*(1000/(24*Data!K$18))*Data!$I$117)</f>
        <v/>
      </c>
      <c r="AE101" s="24" t="str">
        <f>IF($B101="","",R101*(1000/(24*Data!L$18))*Data!$I$117)</f>
        <v/>
      </c>
      <c r="AF101" s="24" t="str">
        <f>IF($B101="","",S101*(1000/(24*Data!M$18))*Data!$I$117)</f>
        <v/>
      </c>
      <c r="AG101" s="24" t="str">
        <f>IF($B101="","",T101*(1000/(24*Data!N$18))*Data!$I$117)</f>
        <v/>
      </c>
      <c r="AH101" s="24" t="str">
        <f>IF($B101="","",U101*(1000/(24*Data!O$18))*Data!$I$117)</f>
        <v/>
      </c>
    </row>
    <row r="102" spans="2:34" s="3" customFormat="1" ht="19.899999999999999" customHeight="1">
      <c r="B102" s="16" t="str">
        <f>IF('3 INPUT SAP DATA'!H106="","",'3 INPUT SAP DATA'!H106)</f>
        <v/>
      </c>
      <c r="C102" s="174" t="str">
        <f>IF($B102="","",Data!$F$131*Data!$G$131)</f>
        <v/>
      </c>
      <c r="D102" s="174" t="str">
        <f>IF($B102="","",Data!$F$132*Data!$G$132*Occupancy!$G99)</f>
        <v/>
      </c>
      <c r="E102" s="174" t="str">
        <f>IF($B102="","",Data!$F$133*Data!$G$133*Occupancy!$G99)</f>
        <v/>
      </c>
      <c r="F102" s="174" t="str">
        <f>IF($B102="","",Data!$F$134*Data!$G$134*Occupancy!$G99)</f>
        <v/>
      </c>
      <c r="G102" s="174" t="str">
        <f>IF($B102="","",Data!$F$135*Data!$G$135)</f>
        <v/>
      </c>
      <c r="H102" s="174" t="str">
        <f>IF($B102="","",Data!$F$136*Data!$G$136*Occupancy!$G99)</f>
        <v/>
      </c>
      <c r="I102" s="24" t="str">
        <f t="shared" si="2"/>
        <v/>
      </c>
      <c r="J102" s="24" t="str">
        <f>IF($B102="","",($I102*(1+0.157*COS(2*PI()*(Data!D$17-1.78)/12))*Data!D$18/365))</f>
        <v/>
      </c>
      <c r="K102" s="24" t="str">
        <f>IF($B102="","",($I102*(1+0.157*COS(2*PI()*(Data!E$17-1.78)/12))*Data!E$18/365))</f>
        <v/>
      </c>
      <c r="L102" s="24" t="str">
        <f>IF($B102="","",($I102*(1+0.157*COS(2*PI()*(Data!F$17-1.78)/12))*Data!F$18/365))</f>
        <v/>
      </c>
      <c r="M102" s="24" t="str">
        <f>IF($B102="","",($I102*(1+0.157*COS(2*PI()*(Data!G$17-1.78)/12))*Data!G$18/365))</f>
        <v/>
      </c>
      <c r="N102" s="24" t="str">
        <f>IF($B102="","",($I102*(1+0.157*COS(2*PI()*(Data!H$17-1.78)/12))*Data!H$18/365))</f>
        <v/>
      </c>
      <c r="O102" s="24" t="str">
        <f>IF($B102="","",($I102*(1+0.157*COS(2*PI()*(Data!I$17-1.78)/12))*Data!I$18/365))</f>
        <v/>
      </c>
      <c r="P102" s="24" t="str">
        <f>IF($B102="","",($I102*(1+0.157*COS(2*PI()*(Data!J$17-1.78)/12))*Data!J$18/365))</f>
        <v/>
      </c>
      <c r="Q102" s="24" t="str">
        <f>IF($B102="","",($I102*(1+0.157*COS(2*PI()*(Data!K$17-1.78)/12))*Data!K$18/365))</f>
        <v/>
      </c>
      <c r="R102" s="24" t="str">
        <f>IF($B102="","",($I102*(1+0.157*COS(2*PI()*(Data!L$17-1.78)/12))*Data!L$18/365))</f>
        <v/>
      </c>
      <c r="S102" s="24" t="str">
        <f>IF($B102="","",($I102*(1+0.157*COS(2*PI()*(Data!M$17-1.78)/12))*Data!M$18/365))</f>
        <v/>
      </c>
      <c r="T102" s="24" t="str">
        <f>IF($B102="","",($I102*(1+0.157*COS(2*PI()*(Data!N$17-1.78)/12))*Data!N$18/365))</f>
        <v/>
      </c>
      <c r="U102" s="24" t="str">
        <f>IF($B102="","",($I102*(1+0.157*COS(2*PI()*(Data!O$17-1.78)/12))*Data!O$18/365))</f>
        <v/>
      </c>
      <c r="V102" s="24" t="str">
        <f t="shared" si="3"/>
        <v/>
      </c>
      <c r="W102" s="24" t="str">
        <f>IF($B102="","",J102*(1000/(24*Data!D$18))*Data!$I$117)</f>
        <v/>
      </c>
      <c r="X102" s="24" t="str">
        <f>IF($B102="","",K102*(1000/(24*Data!E$18))*Data!$I$117)</f>
        <v/>
      </c>
      <c r="Y102" s="24" t="str">
        <f>IF($B102="","",L102*(1000/(24*Data!F$18))*Data!$I$117)</f>
        <v/>
      </c>
      <c r="Z102" s="24" t="str">
        <f>IF($B102="","",M102*(1000/(24*Data!G$18))*Data!$I$117)</f>
        <v/>
      </c>
      <c r="AA102" s="24" t="str">
        <f>IF($B102="","",N102*(1000/(24*Data!H$18))*Data!$I$117)</f>
        <v/>
      </c>
      <c r="AB102" s="24" t="str">
        <f>IF($B102="","",O102*(1000/(24*Data!I$18))*Data!$I$117)</f>
        <v/>
      </c>
      <c r="AC102" s="24" t="str">
        <f>IF($B102="","",P102*(1000/(24*Data!J$18))*Data!$I$117)</f>
        <v/>
      </c>
      <c r="AD102" s="24" t="str">
        <f>IF($B102="","",Q102*(1000/(24*Data!K$18))*Data!$I$117)</f>
        <v/>
      </c>
      <c r="AE102" s="24" t="str">
        <f>IF($B102="","",R102*(1000/(24*Data!L$18))*Data!$I$117)</f>
        <v/>
      </c>
      <c r="AF102" s="24" t="str">
        <f>IF($B102="","",S102*(1000/(24*Data!M$18))*Data!$I$117)</f>
        <v/>
      </c>
      <c r="AG102" s="24" t="str">
        <f>IF($B102="","",T102*(1000/(24*Data!N$18))*Data!$I$117)</f>
        <v/>
      </c>
      <c r="AH102" s="24" t="str">
        <f>IF($B102="","",U102*(1000/(24*Data!O$18))*Data!$I$117)</f>
        <v/>
      </c>
    </row>
    <row r="103" spans="2:34" s="3" customFormat="1" ht="19.899999999999999" customHeight="1">
      <c r="B103" s="16" t="str">
        <f>IF('3 INPUT SAP DATA'!H107="","",'3 INPUT SAP DATA'!H107)</f>
        <v/>
      </c>
      <c r="C103" s="174" t="str">
        <f>IF($B103="","",Data!$F$131*Data!$G$131)</f>
        <v/>
      </c>
      <c r="D103" s="174" t="str">
        <f>IF($B103="","",Data!$F$132*Data!$G$132*Occupancy!$G100)</f>
        <v/>
      </c>
      <c r="E103" s="174" t="str">
        <f>IF($B103="","",Data!$F$133*Data!$G$133*Occupancy!$G100)</f>
        <v/>
      </c>
      <c r="F103" s="174" t="str">
        <f>IF($B103="","",Data!$F$134*Data!$G$134*Occupancy!$G100)</f>
        <v/>
      </c>
      <c r="G103" s="174" t="str">
        <f>IF($B103="","",Data!$F$135*Data!$G$135)</f>
        <v/>
      </c>
      <c r="H103" s="174" t="str">
        <f>IF($B103="","",Data!$F$136*Data!$G$136*Occupancy!$G100)</f>
        <v/>
      </c>
      <c r="I103" s="24" t="str">
        <f t="shared" si="2"/>
        <v/>
      </c>
      <c r="J103" s="24" t="str">
        <f>IF($B103="","",($I103*(1+0.157*COS(2*PI()*(Data!D$17-1.78)/12))*Data!D$18/365))</f>
        <v/>
      </c>
      <c r="K103" s="24" t="str">
        <f>IF($B103="","",($I103*(1+0.157*COS(2*PI()*(Data!E$17-1.78)/12))*Data!E$18/365))</f>
        <v/>
      </c>
      <c r="L103" s="24" t="str">
        <f>IF($B103="","",($I103*(1+0.157*COS(2*PI()*(Data!F$17-1.78)/12))*Data!F$18/365))</f>
        <v/>
      </c>
      <c r="M103" s="24" t="str">
        <f>IF($B103="","",($I103*(1+0.157*COS(2*PI()*(Data!G$17-1.78)/12))*Data!G$18/365))</f>
        <v/>
      </c>
      <c r="N103" s="24" t="str">
        <f>IF($B103="","",($I103*(1+0.157*COS(2*PI()*(Data!H$17-1.78)/12))*Data!H$18/365))</f>
        <v/>
      </c>
      <c r="O103" s="24" t="str">
        <f>IF($B103="","",($I103*(1+0.157*COS(2*PI()*(Data!I$17-1.78)/12))*Data!I$18/365))</f>
        <v/>
      </c>
      <c r="P103" s="24" t="str">
        <f>IF($B103="","",($I103*(1+0.157*COS(2*PI()*(Data!J$17-1.78)/12))*Data!J$18/365))</f>
        <v/>
      </c>
      <c r="Q103" s="24" t="str">
        <f>IF($B103="","",($I103*(1+0.157*COS(2*PI()*(Data!K$17-1.78)/12))*Data!K$18/365))</f>
        <v/>
      </c>
      <c r="R103" s="24" t="str">
        <f>IF($B103="","",($I103*(1+0.157*COS(2*PI()*(Data!L$17-1.78)/12))*Data!L$18/365))</f>
        <v/>
      </c>
      <c r="S103" s="24" t="str">
        <f>IF($B103="","",($I103*(1+0.157*COS(2*PI()*(Data!M$17-1.78)/12))*Data!M$18/365))</f>
        <v/>
      </c>
      <c r="T103" s="24" t="str">
        <f>IF($B103="","",($I103*(1+0.157*COS(2*PI()*(Data!N$17-1.78)/12))*Data!N$18/365))</f>
        <v/>
      </c>
      <c r="U103" s="24" t="str">
        <f>IF($B103="","",($I103*(1+0.157*COS(2*PI()*(Data!O$17-1.78)/12))*Data!O$18/365))</f>
        <v/>
      </c>
      <c r="V103" s="24" t="str">
        <f t="shared" si="3"/>
        <v/>
      </c>
      <c r="W103" s="24" t="str">
        <f>IF($B103="","",J103*(1000/(24*Data!D$18))*Data!$I$117)</f>
        <v/>
      </c>
      <c r="X103" s="24" t="str">
        <f>IF($B103="","",K103*(1000/(24*Data!E$18))*Data!$I$117)</f>
        <v/>
      </c>
      <c r="Y103" s="24" t="str">
        <f>IF($B103="","",L103*(1000/(24*Data!F$18))*Data!$I$117)</f>
        <v/>
      </c>
      <c r="Z103" s="24" t="str">
        <f>IF($B103="","",M103*(1000/(24*Data!G$18))*Data!$I$117)</f>
        <v/>
      </c>
      <c r="AA103" s="24" t="str">
        <f>IF($B103="","",N103*(1000/(24*Data!H$18))*Data!$I$117)</f>
        <v/>
      </c>
      <c r="AB103" s="24" t="str">
        <f>IF($B103="","",O103*(1000/(24*Data!I$18))*Data!$I$117)</f>
        <v/>
      </c>
      <c r="AC103" s="24" t="str">
        <f>IF($B103="","",P103*(1000/(24*Data!J$18))*Data!$I$117)</f>
        <v/>
      </c>
      <c r="AD103" s="24" t="str">
        <f>IF($B103="","",Q103*(1000/(24*Data!K$18))*Data!$I$117)</f>
        <v/>
      </c>
      <c r="AE103" s="24" t="str">
        <f>IF($B103="","",R103*(1000/(24*Data!L$18))*Data!$I$117)</f>
        <v/>
      </c>
      <c r="AF103" s="24" t="str">
        <f>IF($B103="","",S103*(1000/(24*Data!M$18))*Data!$I$117)</f>
        <v/>
      </c>
      <c r="AG103" s="24" t="str">
        <f>IF($B103="","",T103*(1000/(24*Data!N$18))*Data!$I$117)</f>
        <v/>
      </c>
      <c r="AH103" s="24" t="str">
        <f>IF($B103="","",U103*(1000/(24*Data!O$18))*Data!$I$117)</f>
        <v/>
      </c>
    </row>
    <row r="104" spans="2:34" s="3" customFormat="1" ht="19.899999999999999" customHeight="1">
      <c r="B104" s="16" t="str">
        <f>IF('3 INPUT SAP DATA'!H108="","",'3 INPUT SAP DATA'!H108)</f>
        <v/>
      </c>
      <c r="C104" s="174" t="str">
        <f>IF($B104="","",Data!$F$131*Data!$G$131)</f>
        <v/>
      </c>
      <c r="D104" s="174" t="str">
        <f>IF($B104="","",Data!$F$132*Data!$G$132*Occupancy!$G101)</f>
        <v/>
      </c>
      <c r="E104" s="174" t="str">
        <f>IF($B104="","",Data!$F$133*Data!$G$133*Occupancy!$G101)</f>
        <v/>
      </c>
      <c r="F104" s="174" t="str">
        <f>IF($B104="","",Data!$F$134*Data!$G$134*Occupancy!$G101)</f>
        <v/>
      </c>
      <c r="G104" s="174" t="str">
        <f>IF($B104="","",Data!$F$135*Data!$G$135)</f>
        <v/>
      </c>
      <c r="H104" s="174" t="str">
        <f>IF($B104="","",Data!$F$136*Data!$G$136*Occupancy!$G101)</f>
        <v/>
      </c>
      <c r="I104" s="24" t="str">
        <f t="shared" si="2"/>
        <v/>
      </c>
      <c r="J104" s="24" t="str">
        <f>IF($B104="","",($I104*(1+0.157*COS(2*PI()*(Data!D$17-1.78)/12))*Data!D$18/365))</f>
        <v/>
      </c>
      <c r="K104" s="24" t="str">
        <f>IF($B104="","",($I104*(1+0.157*COS(2*PI()*(Data!E$17-1.78)/12))*Data!E$18/365))</f>
        <v/>
      </c>
      <c r="L104" s="24" t="str">
        <f>IF($B104="","",($I104*(1+0.157*COS(2*PI()*(Data!F$17-1.78)/12))*Data!F$18/365))</f>
        <v/>
      </c>
      <c r="M104" s="24" t="str">
        <f>IF($B104="","",($I104*(1+0.157*COS(2*PI()*(Data!G$17-1.78)/12))*Data!G$18/365))</f>
        <v/>
      </c>
      <c r="N104" s="24" t="str">
        <f>IF($B104="","",($I104*(1+0.157*COS(2*PI()*(Data!H$17-1.78)/12))*Data!H$18/365))</f>
        <v/>
      </c>
      <c r="O104" s="24" t="str">
        <f>IF($B104="","",($I104*(1+0.157*COS(2*PI()*(Data!I$17-1.78)/12))*Data!I$18/365))</f>
        <v/>
      </c>
      <c r="P104" s="24" t="str">
        <f>IF($B104="","",($I104*(1+0.157*COS(2*PI()*(Data!J$17-1.78)/12))*Data!J$18/365))</f>
        <v/>
      </c>
      <c r="Q104" s="24" t="str">
        <f>IF($B104="","",($I104*(1+0.157*COS(2*PI()*(Data!K$17-1.78)/12))*Data!K$18/365))</f>
        <v/>
      </c>
      <c r="R104" s="24" t="str">
        <f>IF($B104="","",($I104*(1+0.157*COS(2*PI()*(Data!L$17-1.78)/12))*Data!L$18/365))</f>
        <v/>
      </c>
      <c r="S104" s="24" t="str">
        <f>IF($B104="","",($I104*(1+0.157*COS(2*PI()*(Data!M$17-1.78)/12))*Data!M$18/365))</f>
        <v/>
      </c>
      <c r="T104" s="24" t="str">
        <f>IF($B104="","",($I104*(1+0.157*COS(2*PI()*(Data!N$17-1.78)/12))*Data!N$18/365))</f>
        <v/>
      </c>
      <c r="U104" s="24" t="str">
        <f>IF($B104="","",($I104*(1+0.157*COS(2*PI()*(Data!O$17-1.78)/12))*Data!O$18/365))</f>
        <v/>
      </c>
      <c r="V104" s="24" t="str">
        <f t="shared" si="3"/>
        <v/>
      </c>
      <c r="W104" s="24" t="str">
        <f>IF($B104="","",J104*(1000/(24*Data!D$18))*Data!$I$117)</f>
        <v/>
      </c>
      <c r="X104" s="24" t="str">
        <f>IF($B104="","",K104*(1000/(24*Data!E$18))*Data!$I$117)</f>
        <v/>
      </c>
      <c r="Y104" s="24" t="str">
        <f>IF($B104="","",L104*(1000/(24*Data!F$18))*Data!$I$117)</f>
        <v/>
      </c>
      <c r="Z104" s="24" t="str">
        <f>IF($B104="","",M104*(1000/(24*Data!G$18))*Data!$I$117)</f>
        <v/>
      </c>
      <c r="AA104" s="24" t="str">
        <f>IF($B104="","",N104*(1000/(24*Data!H$18))*Data!$I$117)</f>
        <v/>
      </c>
      <c r="AB104" s="24" t="str">
        <f>IF($B104="","",O104*(1000/(24*Data!I$18))*Data!$I$117)</f>
        <v/>
      </c>
      <c r="AC104" s="24" t="str">
        <f>IF($B104="","",P104*(1000/(24*Data!J$18))*Data!$I$117)</f>
        <v/>
      </c>
      <c r="AD104" s="24" t="str">
        <f>IF($B104="","",Q104*(1000/(24*Data!K$18))*Data!$I$117)</f>
        <v/>
      </c>
      <c r="AE104" s="24" t="str">
        <f>IF($B104="","",R104*(1000/(24*Data!L$18))*Data!$I$117)</f>
        <v/>
      </c>
      <c r="AF104" s="24" t="str">
        <f>IF($B104="","",S104*(1000/(24*Data!M$18))*Data!$I$117)</f>
        <v/>
      </c>
      <c r="AG104" s="24" t="str">
        <f>IF($B104="","",T104*(1000/(24*Data!N$18))*Data!$I$117)</f>
        <v/>
      </c>
      <c r="AH104" s="24" t="str">
        <f>IF($B104="","",U104*(1000/(24*Data!O$18))*Data!$I$117)</f>
        <v/>
      </c>
    </row>
    <row r="105" spans="2:34" s="3" customFormat="1" ht="19.899999999999999" customHeight="1">
      <c r="B105" s="16" t="str">
        <f>IF('3 INPUT SAP DATA'!H109="","",'3 INPUT SAP DATA'!H109)</f>
        <v/>
      </c>
      <c r="C105" s="174" t="str">
        <f>IF($B105="","",Data!$F$131*Data!$G$131)</f>
        <v/>
      </c>
      <c r="D105" s="174" t="str">
        <f>IF($B105="","",Data!$F$132*Data!$G$132*Occupancy!$G102)</f>
        <v/>
      </c>
      <c r="E105" s="174" t="str">
        <f>IF($B105="","",Data!$F$133*Data!$G$133*Occupancy!$G102)</f>
        <v/>
      </c>
      <c r="F105" s="174" t="str">
        <f>IF($B105="","",Data!$F$134*Data!$G$134*Occupancy!$G102)</f>
        <v/>
      </c>
      <c r="G105" s="174" t="str">
        <f>IF($B105="","",Data!$F$135*Data!$G$135)</f>
        <v/>
      </c>
      <c r="H105" s="174" t="str">
        <f>IF($B105="","",Data!$F$136*Data!$G$136*Occupancy!$G102)</f>
        <v/>
      </c>
      <c r="I105" s="24" t="str">
        <f t="shared" si="2"/>
        <v/>
      </c>
      <c r="J105" s="24" t="str">
        <f>IF($B105="","",($I105*(1+0.157*COS(2*PI()*(Data!D$17-1.78)/12))*Data!D$18/365))</f>
        <v/>
      </c>
      <c r="K105" s="24" t="str">
        <f>IF($B105="","",($I105*(1+0.157*COS(2*PI()*(Data!E$17-1.78)/12))*Data!E$18/365))</f>
        <v/>
      </c>
      <c r="L105" s="24" t="str">
        <f>IF($B105="","",($I105*(1+0.157*COS(2*PI()*(Data!F$17-1.78)/12))*Data!F$18/365))</f>
        <v/>
      </c>
      <c r="M105" s="24" t="str">
        <f>IF($B105="","",($I105*(1+0.157*COS(2*PI()*(Data!G$17-1.78)/12))*Data!G$18/365))</f>
        <v/>
      </c>
      <c r="N105" s="24" t="str">
        <f>IF($B105="","",($I105*(1+0.157*COS(2*PI()*(Data!H$17-1.78)/12))*Data!H$18/365))</f>
        <v/>
      </c>
      <c r="O105" s="24" t="str">
        <f>IF($B105="","",($I105*(1+0.157*COS(2*PI()*(Data!I$17-1.78)/12))*Data!I$18/365))</f>
        <v/>
      </c>
      <c r="P105" s="24" t="str">
        <f>IF($B105="","",($I105*(1+0.157*COS(2*PI()*(Data!J$17-1.78)/12))*Data!J$18/365))</f>
        <v/>
      </c>
      <c r="Q105" s="24" t="str">
        <f>IF($B105="","",($I105*(1+0.157*COS(2*PI()*(Data!K$17-1.78)/12))*Data!K$18/365))</f>
        <v/>
      </c>
      <c r="R105" s="24" t="str">
        <f>IF($B105="","",($I105*(1+0.157*COS(2*PI()*(Data!L$17-1.78)/12))*Data!L$18/365))</f>
        <v/>
      </c>
      <c r="S105" s="24" t="str">
        <f>IF($B105="","",($I105*(1+0.157*COS(2*PI()*(Data!M$17-1.78)/12))*Data!M$18/365))</f>
        <v/>
      </c>
      <c r="T105" s="24" t="str">
        <f>IF($B105="","",($I105*(1+0.157*COS(2*PI()*(Data!N$17-1.78)/12))*Data!N$18/365))</f>
        <v/>
      </c>
      <c r="U105" s="24" t="str">
        <f>IF($B105="","",($I105*(1+0.157*COS(2*PI()*(Data!O$17-1.78)/12))*Data!O$18/365))</f>
        <v/>
      </c>
      <c r="V105" s="24" t="str">
        <f t="shared" si="3"/>
        <v/>
      </c>
      <c r="W105" s="24" t="str">
        <f>IF($B105="","",J105*(1000/(24*Data!D$18))*Data!$I$117)</f>
        <v/>
      </c>
      <c r="X105" s="24" t="str">
        <f>IF($B105="","",K105*(1000/(24*Data!E$18))*Data!$I$117)</f>
        <v/>
      </c>
      <c r="Y105" s="24" t="str">
        <f>IF($B105="","",L105*(1000/(24*Data!F$18))*Data!$I$117)</f>
        <v/>
      </c>
      <c r="Z105" s="24" t="str">
        <f>IF($B105="","",M105*(1000/(24*Data!G$18))*Data!$I$117)</f>
        <v/>
      </c>
      <c r="AA105" s="24" t="str">
        <f>IF($B105="","",N105*(1000/(24*Data!H$18))*Data!$I$117)</f>
        <v/>
      </c>
      <c r="AB105" s="24" t="str">
        <f>IF($B105="","",O105*(1000/(24*Data!I$18))*Data!$I$117)</f>
        <v/>
      </c>
      <c r="AC105" s="24" t="str">
        <f>IF($B105="","",P105*(1000/(24*Data!J$18))*Data!$I$117)</f>
        <v/>
      </c>
      <c r="AD105" s="24" t="str">
        <f>IF($B105="","",Q105*(1000/(24*Data!K$18))*Data!$I$117)</f>
        <v/>
      </c>
      <c r="AE105" s="24" t="str">
        <f>IF($B105="","",R105*(1000/(24*Data!L$18))*Data!$I$117)</f>
        <v/>
      </c>
      <c r="AF105" s="24" t="str">
        <f>IF($B105="","",S105*(1000/(24*Data!M$18))*Data!$I$117)</f>
        <v/>
      </c>
      <c r="AG105" s="24" t="str">
        <f>IF($B105="","",T105*(1000/(24*Data!N$18))*Data!$I$117)</f>
        <v/>
      </c>
      <c r="AH105" s="24" t="str">
        <f>IF($B105="","",U105*(1000/(24*Data!O$18))*Data!$I$117)</f>
        <v/>
      </c>
    </row>
    <row r="106" spans="2:34" s="3" customFormat="1" ht="19.899999999999999" customHeight="1">
      <c r="B106" s="16" t="str">
        <f>IF('3 INPUT SAP DATA'!H110="","",'3 INPUT SAP DATA'!H110)</f>
        <v/>
      </c>
      <c r="C106" s="174" t="str">
        <f>IF($B106="","",Data!$F$131*Data!$G$131)</f>
        <v/>
      </c>
      <c r="D106" s="174" t="str">
        <f>IF($B106="","",Data!$F$132*Data!$G$132*Occupancy!$G103)</f>
        <v/>
      </c>
      <c r="E106" s="174" t="str">
        <f>IF($B106="","",Data!$F$133*Data!$G$133*Occupancy!$G103)</f>
        <v/>
      </c>
      <c r="F106" s="174" t="str">
        <f>IF($B106="","",Data!$F$134*Data!$G$134*Occupancy!$G103)</f>
        <v/>
      </c>
      <c r="G106" s="174" t="str">
        <f>IF($B106="","",Data!$F$135*Data!$G$135)</f>
        <v/>
      </c>
      <c r="H106" s="174" t="str">
        <f>IF($B106="","",Data!$F$136*Data!$G$136*Occupancy!$G103)</f>
        <v/>
      </c>
      <c r="I106" s="24" t="str">
        <f t="shared" si="2"/>
        <v/>
      </c>
      <c r="J106" s="24" t="str">
        <f>IF($B106="","",($I106*(1+0.157*COS(2*PI()*(Data!D$17-1.78)/12))*Data!D$18/365))</f>
        <v/>
      </c>
      <c r="K106" s="24" t="str">
        <f>IF($B106="","",($I106*(1+0.157*COS(2*PI()*(Data!E$17-1.78)/12))*Data!E$18/365))</f>
        <v/>
      </c>
      <c r="L106" s="24" t="str">
        <f>IF($B106="","",($I106*(1+0.157*COS(2*PI()*(Data!F$17-1.78)/12))*Data!F$18/365))</f>
        <v/>
      </c>
      <c r="M106" s="24" t="str">
        <f>IF($B106="","",($I106*(1+0.157*COS(2*PI()*(Data!G$17-1.78)/12))*Data!G$18/365))</f>
        <v/>
      </c>
      <c r="N106" s="24" t="str">
        <f>IF($B106="","",($I106*(1+0.157*COS(2*PI()*(Data!H$17-1.78)/12))*Data!H$18/365))</f>
        <v/>
      </c>
      <c r="O106" s="24" t="str">
        <f>IF($B106="","",($I106*(1+0.157*COS(2*PI()*(Data!I$17-1.78)/12))*Data!I$18/365))</f>
        <v/>
      </c>
      <c r="P106" s="24" t="str">
        <f>IF($B106="","",($I106*(1+0.157*COS(2*PI()*(Data!J$17-1.78)/12))*Data!J$18/365))</f>
        <v/>
      </c>
      <c r="Q106" s="24" t="str">
        <f>IF($B106="","",($I106*(1+0.157*COS(2*PI()*(Data!K$17-1.78)/12))*Data!K$18/365))</f>
        <v/>
      </c>
      <c r="R106" s="24" t="str">
        <f>IF($B106="","",($I106*(1+0.157*COS(2*PI()*(Data!L$17-1.78)/12))*Data!L$18/365))</f>
        <v/>
      </c>
      <c r="S106" s="24" t="str">
        <f>IF($B106="","",($I106*(1+0.157*COS(2*PI()*(Data!M$17-1.78)/12))*Data!M$18/365))</f>
        <v/>
      </c>
      <c r="T106" s="24" t="str">
        <f>IF($B106="","",($I106*(1+0.157*COS(2*PI()*(Data!N$17-1.78)/12))*Data!N$18/365))</f>
        <v/>
      </c>
      <c r="U106" s="24" t="str">
        <f>IF($B106="","",($I106*(1+0.157*COS(2*PI()*(Data!O$17-1.78)/12))*Data!O$18/365))</f>
        <v/>
      </c>
      <c r="V106" s="24" t="str">
        <f t="shared" si="3"/>
        <v/>
      </c>
      <c r="W106" s="24" t="str">
        <f>IF($B106="","",J106*(1000/(24*Data!D$18))*Data!$I$117)</f>
        <v/>
      </c>
      <c r="X106" s="24" t="str">
        <f>IF($B106="","",K106*(1000/(24*Data!E$18))*Data!$I$117)</f>
        <v/>
      </c>
      <c r="Y106" s="24" t="str">
        <f>IF($B106="","",L106*(1000/(24*Data!F$18))*Data!$I$117)</f>
        <v/>
      </c>
      <c r="Z106" s="24" t="str">
        <f>IF($B106="","",M106*(1000/(24*Data!G$18))*Data!$I$117)</f>
        <v/>
      </c>
      <c r="AA106" s="24" t="str">
        <f>IF($B106="","",N106*(1000/(24*Data!H$18))*Data!$I$117)</f>
        <v/>
      </c>
      <c r="AB106" s="24" t="str">
        <f>IF($B106="","",O106*(1000/(24*Data!I$18))*Data!$I$117)</f>
        <v/>
      </c>
      <c r="AC106" s="24" t="str">
        <f>IF($B106="","",P106*(1000/(24*Data!J$18))*Data!$I$117)</f>
        <v/>
      </c>
      <c r="AD106" s="24" t="str">
        <f>IF($B106="","",Q106*(1000/(24*Data!K$18))*Data!$I$117)</f>
        <v/>
      </c>
      <c r="AE106" s="24" t="str">
        <f>IF($B106="","",R106*(1000/(24*Data!L$18))*Data!$I$117)</f>
        <v/>
      </c>
      <c r="AF106" s="24" t="str">
        <f>IF($B106="","",S106*(1000/(24*Data!M$18))*Data!$I$117)</f>
        <v/>
      </c>
      <c r="AG106" s="24" t="str">
        <f>IF($B106="","",T106*(1000/(24*Data!N$18))*Data!$I$117)</f>
        <v/>
      </c>
      <c r="AH106" s="24" t="str">
        <f>IF($B106="","",U106*(1000/(24*Data!O$18))*Data!$I$117)</f>
        <v/>
      </c>
    </row>
    <row r="107" spans="2:34" s="3" customFormat="1" ht="19.899999999999999" customHeight="1">
      <c r="B107" s="16" t="str">
        <f>IF('3 INPUT SAP DATA'!H111="","",'3 INPUT SAP DATA'!H111)</f>
        <v/>
      </c>
      <c r="C107" s="174" t="str">
        <f>IF($B107="","",Data!$F$131*Data!$G$131)</f>
        <v/>
      </c>
      <c r="D107" s="174" t="str">
        <f>IF($B107="","",Data!$F$132*Data!$G$132*Occupancy!$G104)</f>
        <v/>
      </c>
      <c r="E107" s="174" t="str">
        <f>IF($B107="","",Data!$F$133*Data!$G$133*Occupancy!$G104)</f>
        <v/>
      </c>
      <c r="F107" s="174" t="str">
        <f>IF($B107="","",Data!$F$134*Data!$G$134*Occupancy!$G104)</f>
        <v/>
      </c>
      <c r="G107" s="174" t="str">
        <f>IF($B107="","",Data!$F$135*Data!$G$135)</f>
        <v/>
      </c>
      <c r="H107" s="174" t="str">
        <f>IF($B107="","",Data!$F$136*Data!$G$136*Occupancy!$G104)</f>
        <v/>
      </c>
      <c r="I107" s="24" t="str">
        <f t="shared" si="2"/>
        <v/>
      </c>
      <c r="J107" s="24" t="str">
        <f>IF($B107="","",($I107*(1+0.157*COS(2*PI()*(Data!D$17-1.78)/12))*Data!D$18/365))</f>
        <v/>
      </c>
      <c r="K107" s="24" t="str">
        <f>IF($B107="","",($I107*(1+0.157*COS(2*PI()*(Data!E$17-1.78)/12))*Data!E$18/365))</f>
        <v/>
      </c>
      <c r="L107" s="24" t="str">
        <f>IF($B107="","",($I107*(1+0.157*COS(2*PI()*(Data!F$17-1.78)/12))*Data!F$18/365))</f>
        <v/>
      </c>
      <c r="M107" s="24" t="str">
        <f>IF($B107="","",($I107*(1+0.157*COS(2*PI()*(Data!G$17-1.78)/12))*Data!G$18/365))</f>
        <v/>
      </c>
      <c r="N107" s="24" t="str">
        <f>IF($B107="","",($I107*(1+0.157*COS(2*PI()*(Data!H$17-1.78)/12))*Data!H$18/365))</f>
        <v/>
      </c>
      <c r="O107" s="24" t="str">
        <f>IF($B107="","",($I107*(1+0.157*COS(2*PI()*(Data!I$17-1.78)/12))*Data!I$18/365))</f>
        <v/>
      </c>
      <c r="P107" s="24" t="str">
        <f>IF($B107="","",($I107*(1+0.157*COS(2*PI()*(Data!J$17-1.78)/12))*Data!J$18/365))</f>
        <v/>
      </c>
      <c r="Q107" s="24" t="str">
        <f>IF($B107="","",($I107*(1+0.157*COS(2*PI()*(Data!K$17-1.78)/12))*Data!K$18/365))</f>
        <v/>
      </c>
      <c r="R107" s="24" t="str">
        <f>IF($B107="","",($I107*(1+0.157*COS(2*PI()*(Data!L$17-1.78)/12))*Data!L$18/365))</f>
        <v/>
      </c>
      <c r="S107" s="24" t="str">
        <f>IF($B107="","",($I107*(1+0.157*COS(2*PI()*(Data!M$17-1.78)/12))*Data!M$18/365))</f>
        <v/>
      </c>
      <c r="T107" s="24" t="str">
        <f>IF($B107="","",($I107*(1+0.157*COS(2*PI()*(Data!N$17-1.78)/12))*Data!N$18/365))</f>
        <v/>
      </c>
      <c r="U107" s="24" t="str">
        <f>IF($B107="","",($I107*(1+0.157*COS(2*PI()*(Data!O$17-1.78)/12))*Data!O$18/365))</f>
        <v/>
      </c>
      <c r="V107" s="24" t="str">
        <f t="shared" si="3"/>
        <v/>
      </c>
      <c r="W107" s="24" t="str">
        <f>IF($B107="","",J107*(1000/(24*Data!D$18))*Data!$I$117)</f>
        <v/>
      </c>
      <c r="X107" s="24" t="str">
        <f>IF($B107="","",K107*(1000/(24*Data!E$18))*Data!$I$117)</f>
        <v/>
      </c>
      <c r="Y107" s="24" t="str">
        <f>IF($B107="","",L107*(1000/(24*Data!F$18))*Data!$I$117)</f>
        <v/>
      </c>
      <c r="Z107" s="24" t="str">
        <f>IF($B107="","",M107*(1000/(24*Data!G$18))*Data!$I$117)</f>
        <v/>
      </c>
      <c r="AA107" s="24" t="str">
        <f>IF($B107="","",N107*(1000/(24*Data!H$18))*Data!$I$117)</f>
        <v/>
      </c>
      <c r="AB107" s="24" t="str">
        <f>IF($B107="","",O107*(1000/(24*Data!I$18))*Data!$I$117)</f>
        <v/>
      </c>
      <c r="AC107" s="24" t="str">
        <f>IF($B107="","",P107*(1000/(24*Data!J$18))*Data!$I$117)</f>
        <v/>
      </c>
      <c r="AD107" s="24" t="str">
        <f>IF($B107="","",Q107*(1000/(24*Data!K$18))*Data!$I$117)</f>
        <v/>
      </c>
      <c r="AE107" s="24" t="str">
        <f>IF($B107="","",R107*(1000/(24*Data!L$18))*Data!$I$117)</f>
        <v/>
      </c>
      <c r="AF107" s="24" t="str">
        <f>IF($B107="","",S107*(1000/(24*Data!M$18))*Data!$I$117)</f>
        <v/>
      </c>
      <c r="AG107" s="24" t="str">
        <f>IF($B107="","",T107*(1000/(24*Data!N$18))*Data!$I$117)</f>
        <v/>
      </c>
      <c r="AH107" s="24" t="str">
        <f>IF($B107="","",U107*(1000/(24*Data!O$18))*Data!$I$117)</f>
        <v/>
      </c>
    </row>
    <row r="108" spans="2:34" s="3" customFormat="1" ht="19.899999999999999" customHeight="1">
      <c r="B108" s="16" t="str">
        <f>IF('3 INPUT SAP DATA'!H112="","",'3 INPUT SAP DATA'!H112)</f>
        <v/>
      </c>
      <c r="C108" s="174" t="str">
        <f>IF($B108="","",Data!$F$131*Data!$G$131)</f>
        <v/>
      </c>
      <c r="D108" s="174" t="str">
        <f>IF($B108="","",Data!$F$132*Data!$G$132*Occupancy!$G105)</f>
        <v/>
      </c>
      <c r="E108" s="174" t="str">
        <f>IF($B108="","",Data!$F$133*Data!$G$133*Occupancy!$G105)</f>
        <v/>
      </c>
      <c r="F108" s="174" t="str">
        <f>IF($B108="","",Data!$F$134*Data!$G$134*Occupancy!$G105)</f>
        <v/>
      </c>
      <c r="G108" s="174" t="str">
        <f>IF($B108="","",Data!$F$135*Data!$G$135)</f>
        <v/>
      </c>
      <c r="H108" s="174" t="str">
        <f>IF($B108="","",Data!$F$136*Data!$G$136*Occupancy!$G105)</f>
        <v/>
      </c>
      <c r="I108" s="24" t="str">
        <f t="shared" si="2"/>
        <v/>
      </c>
      <c r="J108" s="24" t="str">
        <f>IF($B108="","",($I108*(1+0.157*COS(2*PI()*(Data!D$17-1.78)/12))*Data!D$18/365))</f>
        <v/>
      </c>
      <c r="K108" s="24" t="str">
        <f>IF($B108="","",($I108*(1+0.157*COS(2*PI()*(Data!E$17-1.78)/12))*Data!E$18/365))</f>
        <v/>
      </c>
      <c r="L108" s="24" t="str">
        <f>IF($B108="","",($I108*(1+0.157*COS(2*PI()*(Data!F$17-1.78)/12))*Data!F$18/365))</f>
        <v/>
      </c>
      <c r="M108" s="24" t="str">
        <f>IF($B108="","",($I108*(1+0.157*COS(2*PI()*(Data!G$17-1.78)/12))*Data!G$18/365))</f>
        <v/>
      </c>
      <c r="N108" s="24" t="str">
        <f>IF($B108="","",($I108*(1+0.157*COS(2*PI()*(Data!H$17-1.78)/12))*Data!H$18/365))</f>
        <v/>
      </c>
      <c r="O108" s="24" t="str">
        <f>IF($B108="","",($I108*(1+0.157*COS(2*PI()*(Data!I$17-1.78)/12))*Data!I$18/365))</f>
        <v/>
      </c>
      <c r="P108" s="24" t="str">
        <f>IF($B108="","",($I108*(1+0.157*COS(2*PI()*(Data!J$17-1.78)/12))*Data!J$18/365))</f>
        <v/>
      </c>
      <c r="Q108" s="24" t="str">
        <f>IF($B108="","",($I108*(1+0.157*COS(2*PI()*(Data!K$17-1.78)/12))*Data!K$18/365))</f>
        <v/>
      </c>
      <c r="R108" s="24" t="str">
        <f>IF($B108="","",($I108*(1+0.157*COS(2*PI()*(Data!L$17-1.78)/12))*Data!L$18/365))</f>
        <v/>
      </c>
      <c r="S108" s="24" t="str">
        <f>IF($B108="","",($I108*(1+0.157*COS(2*PI()*(Data!M$17-1.78)/12))*Data!M$18/365))</f>
        <v/>
      </c>
      <c r="T108" s="24" t="str">
        <f>IF($B108="","",($I108*(1+0.157*COS(2*PI()*(Data!N$17-1.78)/12))*Data!N$18/365))</f>
        <v/>
      </c>
      <c r="U108" s="24" t="str">
        <f>IF($B108="","",($I108*(1+0.157*COS(2*PI()*(Data!O$17-1.78)/12))*Data!O$18/365))</f>
        <v/>
      </c>
      <c r="V108" s="24" t="str">
        <f t="shared" si="3"/>
        <v/>
      </c>
      <c r="W108" s="24" t="str">
        <f>IF($B108="","",J108*(1000/(24*Data!D$18))*Data!$I$117)</f>
        <v/>
      </c>
      <c r="X108" s="24" t="str">
        <f>IF($B108="","",K108*(1000/(24*Data!E$18))*Data!$I$117)</f>
        <v/>
      </c>
      <c r="Y108" s="24" t="str">
        <f>IF($B108="","",L108*(1000/(24*Data!F$18))*Data!$I$117)</f>
        <v/>
      </c>
      <c r="Z108" s="24" t="str">
        <f>IF($B108="","",M108*(1000/(24*Data!G$18))*Data!$I$117)</f>
        <v/>
      </c>
      <c r="AA108" s="24" t="str">
        <f>IF($B108="","",N108*(1000/(24*Data!H$18))*Data!$I$117)</f>
        <v/>
      </c>
      <c r="AB108" s="24" t="str">
        <f>IF($B108="","",O108*(1000/(24*Data!I$18))*Data!$I$117)</f>
        <v/>
      </c>
      <c r="AC108" s="24" t="str">
        <f>IF($B108="","",P108*(1000/(24*Data!J$18))*Data!$I$117)</f>
        <v/>
      </c>
      <c r="AD108" s="24" t="str">
        <f>IF($B108="","",Q108*(1000/(24*Data!K$18))*Data!$I$117)</f>
        <v/>
      </c>
      <c r="AE108" s="24" t="str">
        <f>IF($B108="","",R108*(1000/(24*Data!L$18))*Data!$I$117)</f>
        <v/>
      </c>
      <c r="AF108" s="24" t="str">
        <f>IF($B108="","",S108*(1000/(24*Data!M$18))*Data!$I$117)</f>
        <v/>
      </c>
      <c r="AG108" s="24" t="str">
        <f>IF($B108="","",T108*(1000/(24*Data!N$18))*Data!$I$117)</f>
        <v/>
      </c>
      <c r="AH108" s="24" t="str">
        <f>IF($B108="","",U108*(1000/(24*Data!O$18))*Data!$I$117)</f>
        <v/>
      </c>
    </row>
  </sheetData>
  <sheetProtection algorithmName="SHA-512" hashValue="v7wID/fFvkdmqMRoXUX5v3begA8dX8pZHGkWu5aWZJhzy5NVT1faiVStBQlk/rbfyiD9KZaWL0kzbb3TuuoV9A==" saltValue="pD9z3xlphfI+z/euNAvQpA==" spinCount="100000" sheet="1" objects="1" scenarios="1"/>
  <mergeCells count="7">
    <mergeCell ref="C4:AH4"/>
    <mergeCell ref="C5:V5"/>
    <mergeCell ref="W6:AH6"/>
    <mergeCell ref="W7:AH7"/>
    <mergeCell ref="W5:AH5"/>
    <mergeCell ref="J6:U6"/>
    <mergeCell ref="J7:U7"/>
  </mergeCells>
  <phoneticPr fontId="4" type="noConversion"/>
  <pageMargins left="0.7" right="0.7" top="0.75" bottom="0.75" header="0.3" footer="0.3"/>
  <pageSetup paperSize="9" orientation="portrait" verticalDpi="0" r:id="rId1"/>
  <headerFooter>
    <oddHeader>&amp;R&amp;"Calibri"&amp;10&amp;K317100Information Classification: PUBLIC&amp;1#</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B21A2-61B0-40D2-8E9C-0BFC7962A429}">
  <sheetPr codeName="Sheet13">
    <tabColor theme="8" tint="0.79998168889431442"/>
  </sheetPr>
  <dimension ref="B2:AA108"/>
  <sheetViews>
    <sheetView zoomScale="70" zoomScaleNormal="70" workbookViewId="0">
      <selection activeCell="C6" sqref="C6:N6"/>
    </sheetView>
  </sheetViews>
  <sheetFormatPr defaultColWidth="9" defaultRowHeight="11.5"/>
  <cols>
    <col min="1" max="1" width="2.59765625" style="1" customWidth="1"/>
    <col min="2" max="2" width="29.59765625" style="26" customWidth="1"/>
    <col min="3" max="3" width="14.59765625" style="1" customWidth="1"/>
    <col min="4" max="27" width="8.59765625" style="1" customWidth="1"/>
    <col min="28" max="16384" width="9" style="1"/>
  </cols>
  <sheetData>
    <row r="2" spans="2:27" ht="60" customHeight="1"/>
    <row r="3" spans="2:27" ht="19.899999999999999" customHeight="1"/>
    <row r="4" spans="2:27" ht="19.899999999999999" customHeight="1">
      <c r="C4" s="310" t="s">
        <v>191</v>
      </c>
      <c r="D4" s="310"/>
      <c r="E4" s="310"/>
      <c r="F4" s="310"/>
      <c r="G4" s="310"/>
      <c r="H4" s="310"/>
      <c r="I4" s="310"/>
      <c r="J4" s="310"/>
      <c r="K4" s="310"/>
      <c r="L4" s="310"/>
      <c r="M4" s="310"/>
      <c r="N4" s="310"/>
      <c r="O4" s="310"/>
      <c r="P4" s="310"/>
      <c r="Q4" s="310"/>
      <c r="R4" s="310"/>
      <c r="S4" s="310"/>
      <c r="T4" s="310"/>
      <c r="U4" s="310"/>
      <c r="V4" s="310"/>
      <c r="W4" s="310"/>
      <c r="X4" s="310"/>
      <c r="Y4" s="310"/>
      <c r="Z4" s="310"/>
      <c r="AA4" s="310"/>
    </row>
    <row r="5" spans="2:27" s="2" customFormat="1" ht="19.899999999999999" customHeight="1">
      <c r="C5" s="318" t="s">
        <v>213</v>
      </c>
      <c r="D5" s="319"/>
      <c r="E5" s="319"/>
      <c r="F5" s="319"/>
      <c r="G5" s="319"/>
      <c r="H5" s="319"/>
      <c r="I5" s="319"/>
      <c r="J5" s="319"/>
      <c r="K5" s="319"/>
      <c r="L5" s="319"/>
      <c r="M5" s="319"/>
      <c r="N5" s="319"/>
      <c r="O5" s="320"/>
      <c r="P5" s="318" t="s">
        <v>214</v>
      </c>
      <c r="Q5" s="319"/>
      <c r="R5" s="319"/>
      <c r="S5" s="319"/>
      <c r="T5" s="319"/>
      <c r="U5" s="319"/>
      <c r="V5" s="319"/>
      <c r="W5" s="319"/>
      <c r="X5" s="319"/>
      <c r="Y5" s="319"/>
      <c r="Z5" s="319"/>
      <c r="AA5" s="320"/>
    </row>
    <row r="6" spans="2:27" ht="19.899999999999999" customHeight="1">
      <c r="C6" s="25" t="s">
        <v>63</v>
      </c>
      <c r="D6" s="318" t="s">
        <v>75</v>
      </c>
      <c r="E6" s="319"/>
      <c r="F6" s="319"/>
      <c r="G6" s="319"/>
      <c r="H6" s="319"/>
      <c r="I6" s="319"/>
      <c r="J6" s="319"/>
      <c r="K6" s="319"/>
      <c r="L6" s="319"/>
      <c r="M6" s="319"/>
      <c r="N6" s="319"/>
      <c r="O6" s="320"/>
      <c r="P6" s="318" t="s">
        <v>215</v>
      </c>
      <c r="Q6" s="319"/>
      <c r="R6" s="319"/>
      <c r="S6" s="319"/>
      <c r="T6" s="319"/>
      <c r="U6" s="319"/>
      <c r="V6" s="319"/>
      <c r="W6" s="319"/>
      <c r="X6" s="319"/>
      <c r="Y6" s="319"/>
      <c r="Z6" s="319"/>
      <c r="AA6" s="320"/>
    </row>
    <row r="7" spans="2:27" ht="19.899999999999999" customHeight="1">
      <c r="C7" s="38" t="s">
        <v>226</v>
      </c>
      <c r="D7" s="315" t="s">
        <v>227</v>
      </c>
      <c r="E7" s="316"/>
      <c r="F7" s="316"/>
      <c r="G7" s="316"/>
      <c r="H7" s="316"/>
      <c r="I7" s="316"/>
      <c r="J7" s="316"/>
      <c r="K7" s="316"/>
      <c r="L7" s="316"/>
      <c r="M7" s="316"/>
      <c r="N7" s="316"/>
      <c r="O7" s="317"/>
      <c r="P7" s="318" t="s">
        <v>228</v>
      </c>
      <c r="Q7" s="319"/>
      <c r="R7" s="319"/>
      <c r="S7" s="319"/>
      <c r="T7" s="319"/>
      <c r="U7" s="319"/>
      <c r="V7" s="319"/>
      <c r="W7" s="319"/>
      <c r="X7" s="319"/>
      <c r="Y7" s="319"/>
      <c r="Z7" s="319"/>
      <c r="AA7" s="320"/>
    </row>
    <row r="8" spans="2:27" ht="19.899999999999999" customHeight="1">
      <c r="C8" s="28"/>
      <c r="D8" s="25" t="s">
        <v>95</v>
      </c>
      <c r="E8" s="25" t="s">
        <v>96</v>
      </c>
      <c r="F8" s="25" t="s">
        <v>97</v>
      </c>
      <c r="G8" s="25" t="s">
        <v>98</v>
      </c>
      <c r="H8" s="25" t="s">
        <v>99</v>
      </c>
      <c r="I8" s="25" t="s">
        <v>100</v>
      </c>
      <c r="J8" s="25" t="s">
        <v>101</v>
      </c>
      <c r="K8" s="25" t="s">
        <v>102</v>
      </c>
      <c r="L8" s="25" t="s">
        <v>103</v>
      </c>
      <c r="M8" s="25" t="s">
        <v>104</v>
      </c>
      <c r="N8" s="25" t="s">
        <v>105</v>
      </c>
      <c r="O8" s="25" t="s">
        <v>106</v>
      </c>
      <c r="P8" s="25" t="s">
        <v>95</v>
      </c>
      <c r="Q8" s="25" t="s">
        <v>96</v>
      </c>
      <c r="R8" s="25" t="s">
        <v>97</v>
      </c>
      <c r="S8" s="25" t="s">
        <v>98</v>
      </c>
      <c r="T8" s="25" t="s">
        <v>99</v>
      </c>
      <c r="U8" s="25" t="s">
        <v>100</v>
      </c>
      <c r="V8" s="25" t="s">
        <v>101</v>
      </c>
      <c r="W8" s="25" t="s">
        <v>102</v>
      </c>
      <c r="X8" s="25" t="s">
        <v>103</v>
      </c>
      <c r="Y8" s="25" t="s">
        <v>104</v>
      </c>
      <c r="Z8" s="25" t="s">
        <v>105</v>
      </c>
      <c r="AA8" s="25" t="s">
        <v>106</v>
      </c>
    </row>
    <row r="9" spans="2:27" s="3" customFormat="1" ht="19.899999999999999" customHeight="1">
      <c r="B9" s="16" t="str">
        <f>IF('3 INPUT SAP DATA'!H13="","",'3 INPUT SAP DATA'!H13)</f>
        <v>EXAMPLE - Semi Detached House</v>
      </c>
      <c r="C9" s="24">
        <f>IF($B9="","",Data!$E$142+(Data!$F$142*Occupancy!G6))</f>
        <v>212.67703025145263</v>
      </c>
      <c r="D9" s="24">
        <f>IF($B9="","",$C9/365*Data!D$18)</f>
        <v>18.062980651493238</v>
      </c>
      <c r="E9" s="24">
        <f>IF($B9="","",$C9/365*Data!E$18)</f>
        <v>16.314950265864859</v>
      </c>
      <c r="F9" s="24">
        <f>IF($B9="","",$C9/365*Data!F$18)</f>
        <v>18.062980651493238</v>
      </c>
      <c r="G9" s="24">
        <f>IF($B9="","",$C9/365*Data!G$18)</f>
        <v>17.480303856283779</v>
      </c>
      <c r="H9" s="24">
        <f>IF($B9="","",$C9/365*Data!H$18)</f>
        <v>18.062980651493238</v>
      </c>
      <c r="I9" s="24">
        <f>IF($B9="","",$C9/365*Data!I$18)</f>
        <v>17.480303856283779</v>
      </c>
      <c r="J9" s="24">
        <f>IF($B9="","",$C9/365*Data!J$18)</f>
        <v>18.062980651493238</v>
      </c>
      <c r="K9" s="24">
        <f>IF($B9="","",$C9/365*Data!K$18)</f>
        <v>18.062980651493238</v>
      </c>
      <c r="L9" s="24">
        <f>IF($B9="","",$C9/365*Data!L$18)</f>
        <v>17.480303856283779</v>
      </c>
      <c r="M9" s="24">
        <f>IF($B9="","",$C9/365*Data!M$18)</f>
        <v>18.062980651493238</v>
      </c>
      <c r="N9" s="24">
        <f>IF($B9="","",$C9/365*Data!N$18)</f>
        <v>17.480303856283779</v>
      </c>
      <c r="O9" s="24">
        <f>IF($B9="","",$C9/365*Data!O$18)</f>
        <v>18.062980651493238</v>
      </c>
      <c r="P9" s="24">
        <f>IF($B9="","",(Data!$G$118+Data!$H$118*Occupancy!$G6)*Data!$I$118)</f>
        <v>18.167591986736845</v>
      </c>
      <c r="Q9" s="24">
        <f>IF($B9="","",(Data!$G$118+Data!$H$118*Occupancy!$G6)*Data!$I$118)</f>
        <v>18.167591986736845</v>
      </c>
      <c r="R9" s="24">
        <f>IF($B9="","",(Data!$G$118+Data!$H$118*Occupancy!$G6)*Data!$I$118)</f>
        <v>18.167591986736845</v>
      </c>
      <c r="S9" s="24">
        <f>IF($B9="","",(Data!$G$118+Data!$H$118*Occupancy!$G6)*Data!$I$118)</f>
        <v>18.167591986736845</v>
      </c>
      <c r="T9" s="24">
        <f>IF($B9="","",(Data!$G$118+Data!$H$118*Occupancy!$G6)*Data!$I$118)</f>
        <v>18.167591986736845</v>
      </c>
      <c r="U9" s="24">
        <f>IF($B9="","",(Data!$G$118+Data!$H$118*Occupancy!$G6)*Data!$I$118)</f>
        <v>18.167591986736845</v>
      </c>
      <c r="V9" s="24">
        <f>IF($B9="","",(Data!$G$118+Data!$H$118*Occupancy!$G6)*Data!$I$118)</f>
        <v>18.167591986736845</v>
      </c>
      <c r="W9" s="24">
        <f>IF($B9="","",(Data!$G$118+Data!$H$118*Occupancy!$G6)*Data!$I$118)</f>
        <v>18.167591986736845</v>
      </c>
      <c r="X9" s="24">
        <f>IF($B9="","",(Data!$G$118+Data!$H$118*Occupancy!$G6)*Data!$I$118)</f>
        <v>18.167591986736845</v>
      </c>
      <c r="Y9" s="24">
        <f>IF($B9="","",(Data!$G$118+Data!$H$118*Occupancy!$G6)*Data!$I$118)</f>
        <v>18.167591986736845</v>
      </c>
      <c r="Z9" s="24">
        <f>IF($B9="","",(Data!$G$118+Data!$H$118*Occupancy!$G6)*Data!$I$118)</f>
        <v>18.167591986736845</v>
      </c>
      <c r="AA9" s="24">
        <f>IF($B9="","",(Data!$G$118+Data!$H$118*Occupancy!$G6)*Data!$I$118)</f>
        <v>18.167591986736845</v>
      </c>
    </row>
    <row r="10" spans="2:27" s="3" customFormat="1" ht="19.899999999999999" customHeight="1">
      <c r="B10" s="16" t="str">
        <f>IF('3 INPUT SAP DATA'!H14="","",'3 INPUT SAP DATA'!H14)</f>
        <v/>
      </c>
      <c r="C10" s="24" t="str">
        <f>IF($B10="","",Data!$E$142+(Data!$F$142*Occupancy!G7))</f>
        <v/>
      </c>
      <c r="D10" s="24" t="str">
        <f>IF($B10="","",$C10/365*Data!D$18)</f>
        <v/>
      </c>
      <c r="E10" s="24" t="str">
        <f>IF($B10="","",$C10/365*Data!E$18)</f>
        <v/>
      </c>
      <c r="F10" s="24" t="str">
        <f>IF($B10="","",$C10/365*Data!F$18)</f>
        <v/>
      </c>
      <c r="G10" s="24" t="str">
        <f>IF($B10="","",$C10/365*Data!G$18)</f>
        <v/>
      </c>
      <c r="H10" s="24" t="str">
        <f>IF($B10="","",$C10/365*Data!H$18)</f>
        <v/>
      </c>
      <c r="I10" s="24" t="str">
        <f>IF($B10="","",$C10/365*Data!I$18)</f>
        <v/>
      </c>
      <c r="J10" s="24" t="str">
        <f>IF($B10="","",$C10/365*Data!J$18)</f>
        <v/>
      </c>
      <c r="K10" s="24" t="str">
        <f>IF($B10="","",$C10/365*Data!K$18)</f>
        <v/>
      </c>
      <c r="L10" s="24" t="str">
        <f>IF($B10="","",$C10/365*Data!L$18)</f>
        <v/>
      </c>
      <c r="M10" s="24" t="str">
        <f>IF($B10="","",$C10/365*Data!M$18)</f>
        <v/>
      </c>
      <c r="N10" s="24" t="str">
        <f>IF($B10="","",$C10/365*Data!N$18)</f>
        <v/>
      </c>
      <c r="O10" s="24" t="str">
        <f>IF($B10="","",$C10/365*Data!O$18)</f>
        <v/>
      </c>
      <c r="P10" s="24" t="str">
        <f>IF($B10="","",(Data!$G$118+Data!$H$118*Occupancy!$G7)*Data!$I$118)</f>
        <v/>
      </c>
      <c r="Q10" s="24" t="str">
        <f>IF($B10="","",(Data!$G$118+Data!$H$118*Occupancy!$G7)*Data!$I$118)</f>
        <v/>
      </c>
      <c r="R10" s="24" t="str">
        <f>IF($B10="","",(Data!$G$118+Data!$H$118*Occupancy!$G7)*Data!$I$118)</f>
        <v/>
      </c>
      <c r="S10" s="24" t="str">
        <f>IF($B10="","",(Data!$G$118+Data!$H$118*Occupancy!$G7)*Data!$I$118)</f>
        <v/>
      </c>
      <c r="T10" s="24" t="str">
        <f>IF($B10="","",(Data!$G$118+Data!$H$118*Occupancy!$G7)*Data!$I$118)</f>
        <v/>
      </c>
      <c r="U10" s="24" t="str">
        <f>IF($B10="","",(Data!$G$118+Data!$H$118*Occupancy!$G7)*Data!$I$118)</f>
        <v/>
      </c>
      <c r="V10" s="24" t="str">
        <f>IF($B10="","",(Data!$G$118+Data!$H$118*Occupancy!$G7)*Data!$I$118)</f>
        <v/>
      </c>
      <c r="W10" s="24" t="str">
        <f>IF($B10="","",(Data!$G$118+Data!$H$118*Occupancy!$G7)*Data!$I$118)</f>
        <v/>
      </c>
      <c r="X10" s="24" t="str">
        <f>IF($B10="","",(Data!$G$118+Data!$H$118*Occupancy!$G7)*Data!$I$118)</f>
        <v/>
      </c>
      <c r="Y10" s="24" t="str">
        <f>IF($B10="","",(Data!$G$118+Data!$H$118*Occupancy!$G7)*Data!$I$118)</f>
        <v/>
      </c>
      <c r="Z10" s="24" t="str">
        <f>IF($B10="","",(Data!$G$118+Data!$H$118*Occupancy!$G7)*Data!$I$118)</f>
        <v/>
      </c>
      <c r="AA10" s="24" t="str">
        <f>IF($B10="","",(Data!$G$118+Data!$H$118*Occupancy!$G7)*Data!$I$118)</f>
        <v/>
      </c>
    </row>
    <row r="11" spans="2:27" s="3" customFormat="1" ht="21" customHeight="1">
      <c r="B11" s="16" t="str">
        <f>IF('3 INPUT SAP DATA'!H15="","",'3 INPUT SAP DATA'!H15)</f>
        <v/>
      </c>
      <c r="C11" s="24" t="str">
        <f>IF($B11="","",Data!$E$142+(Data!$F$142*Occupancy!G8))</f>
        <v/>
      </c>
      <c r="D11" s="24" t="str">
        <f>IF($B11="","",$C11/365*Data!D$18)</f>
        <v/>
      </c>
      <c r="E11" s="24" t="str">
        <f>IF($B11="","",$C11/365*Data!E$18)</f>
        <v/>
      </c>
      <c r="F11" s="24" t="str">
        <f>IF($B11="","",$C11/365*Data!F$18)</f>
        <v/>
      </c>
      <c r="G11" s="24" t="str">
        <f>IF($B11="","",$C11/365*Data!G$18)</f>
        <v/>
      </c>
      <c r="H11" s="24" t="str">
        <f>IF($B11="","",$C11/365*Data!H$18)</f>
        <v/>
      </c>
      <c r="I11" s="24" t="str">
        <f>IF($B11="","",$C11/365*Data!I$18)</f>
        <v/>
      </c>
      <c r="J11" s="24" t="str">
        <f>IF($B11="","",$C11/365*Data!J$18)</f>
        <v/>
      </c>
      <c r="K11" s="24" t="str">
        <f>IF($B11="","",$C11/365*Data!K$18)</f>
        <v/>
      </c>
      <c r="L11" s="24" t="str">
        <f>IF($B11="","",$C11/365*Data!L$18)</f>
        <v/>
      </c>
      <c r="M11" s="24" t="str">
        <f>IF($B11="","",$C11/365*Data!M$18)</f>
        <v/>
      </c>
      <c r="N11" s="24" t="str">
        <f>IF($B11="","",$C11/365*Data!N$18)</f>
        <v/>
      </c>
      <c r="O11" s="24" t="str">
        <f>IF($B11="","",$C11/365*Data!O$18)</f>
        <v/>
      </c>
      <c r="P11" s="24" t="str">
        <f>IF($B11="","",(Data!$G$118+Data!$H$118*Occupancy!$G8)*Data!$I$118)</f>
        <v/>
      </c>
      <c r="Q11" s="24" t="str">
        <f>IF($B11="","",(Data!$G$118+Data!$H$118*Occupancy!$G8)*Data!$I$118)</f>
        <v/>
      </c>
      <c r="R11" s="24" t="str">
        <f>IF($B11="","",(Data!$G$118+Data!$H$118*Occupancy!$G8)*Data!$I$118)</f>
        <v/>
      </c>
      <c r="S11" s="24" t="str">
        <f>IF($B11="","",(Data!$G$118+Data!$H$118*Occupancy!$G8)*Data!$I$118)</f>
        <v/>
      </c>
      <c r="T11" s="24" t="str">
        <f>IF($B11="","",(Data!$G$118+Data!$H$118*Occupancy!$G8)*Data!$I$118)</f>
        <v/>
      </c>
      <c r="U11" s="24" t="str">
        <f>IF($B11="","",(Data!$G$118+Data!$H$118*Occupancy!$G8)*Data!$I$118)</f>
        <v/>
      </c>
      <c r="V11" s="24" t="str">
        <f>IF($B11="","",(Data!$G$118+Data!$H$118*Occupancy!$G8)*Data!$I$118)</f>
        <v/>
      </c>
      <c r="W11" s="24" t="str">
        <f>IF($B11="","",(Data!$G$118+Data!$H$118*Occupancy!$G8)*Data!$I$118)</f>
        <v/>
      </c>
      <c r="X11" s="24" t="str">
        <f>IF($B11="","",(Data!$G$118+Data!$H$118*Occupancy!$G8)*Data!$I$118)</f>
        <v/>
      </c>
      <c r="Y11" s="24" t="str">
        <f>IF($B11="","",(Data!$G$118+Data!$H$118*Occupancy!$G8)*Data!$I$118)</f>
        <v/>
      </c>
      <c r="Z11" s="24" t="str">
        <f>IF($B11="","",(Data!$G$118+Data!$H$118*Occupancy!$G8)*Data!$I$118)</f>
        <v/>
      </c>
      <c r="AA11" s="24" t="str">
        <f>IF($B11="","",(Data!$G$118+Data!$H$118*Occupancy!$G8)*Data!$I$118)</f>
        <v/>
      </c>
    </row>
    <row r="12" spans="2:27" s="3" customFormat="1" ht="19.899999999999999" customHeight="1">
      <c r="B12" s="16" t="str">
        <f>IF('3 INPUT SAP DATA'!H16="","",'3 INPUT SAP DATA'!H16)</f>
        <v/>
      </c>
      <c r="C12" s="24" t="str">
        <f>IF($B12="","",Data!$E$142+(Data!$F$142*Occupancy!G9))</f>
        <v/>
      </c>
      <c r="D12" s="24" t="str">
        <f>IF($B12="","",$C12/365*Data!D$18)</f>
        <v/>
      </c>
      <c r="E12" s="24" t="str">
        <f>IF($B12="","",$C12/365*Data!E$18)</f>
        <v/>
      </c>
      <c r="F12" s="24" t="str">
        <f>IF($B12="","",$C12/365*Data!F$18)</f>
        <v/>
      </c>
      <c r="G12" s="24" t="str">
        <f>IF($B12="","",$C12/365*Data!G$18)</f>
        <v/>
      </c>
      <c r="H12" s="24" t="str">
        <f>IF($B12="","",$C12/365*Data!H$18)</f>
        <v/>
      </c>
      <c r="I12" s="24" t="str">
        <f>IF($B12="","",$C12/365*Data!I$18)</f>
        <v/>
      </c>
      <c r="J12" s="24" t="str">
        <f>IF($B12="","",$C12/365*Data!J$18)</f>
        <v/>
      </c>
      <c r="K12" s="24" t="str">
        <f>IF($B12="","",$C12/365*Data!K$18)</f>
        <v/>
      </c>
      <c r="L12" s="24" t="str">
        <f>IF($B12="","",$C12/365*Data!L$18)</f>
        <v/>
      </c>
      <c r="M12" s="24" t="str">
        <f>IF($B12="","",$C12/365*Data!M$18)</f>
        <v/>
      </c>
      <c r="N12" s="24" t="str">
        <f>IF($B12="","",$C12/365*Data!N$18)</f>
        <v/>
      </c>
      <c r="O12" s="24" t="str">
        <f>IF($B12="","",$C12/365*Data!O$18)</f>
        <v/>
      </c>
      <c r="P12" s="24" t="str">
        <f>IF($B12="","",(Data!$G$118+Data!$H$118*Occupancy!$G9)*Data!$I$118)</f>
        <v/>
      </c>
      <c r="Q12" s="24" t="str">
        <f>IF($B12="","",(Data!$G$118+Data!$H$118*Occupancy!$G9)*Data!$I$118)</f>
        <v/>
      </c>
      <c r="R12" s="24" t="str">
        <f>IF($B12="","",(Data!$G$118+Data!$H$118*Occupancy!$G9)*Data!$I$118)</f>
        <v/>
      </c>
      <c r="S12" s="24" t="str">
        <f>IF($B12="","",(Data!$G$118+Data!$H$118*Occupancy!$G9)*Data!$I$118)</f>
        <v/>
      </c>
      <c r="T12" s="24" t="str">
        <f>IF($B12="","",(Data!$G$118+Data!$H$118*Occupancy!$G9)*Data!$I$118)</f>
        <v/>
      </c>
      <c r="U12" s="24" t="str">
        <f>IF($B12="","",(Data!$G$118+Data!$H$118*Occupancy!$G9)*Data!$I$118)</f>
        <v/>
      </c>
      <c r="V12" s="24" t="str">
        <f>IF($B12="","",(Data!$G$118+Data!$H$118*Occupancy!$G9)*Data!$I$118)</f>
        <v/>
      </c>
      <c r="W12" s="24" t="str">
        <f>IF($B12="","",(Data!$G$118+Data!$H$118*Occupancy!$G9)*Data!$I$118)</f>
        <v/>
      </c>
      <c r="X12" s="24" t="str">
        <f>IF($B12="","",(Data!$G$118+Data!$H$118*Occupancy!$G9)*Data!$I$118)</f>
        <v/>
      </c>
      <c r="Y12" s="24" t="str">
        <f>IF($B12="","",(Data!$G$118+Data!$H$118*Occupancy!$G9)*Data!$I$118)</f>
        <v/>
      </c>
      <c r="Z12" s="24" t="str">
        <f>IF($B12="","",(Data!$G$118+Data!$H$118*Occupancy!$G9)*Data!$I$118)</f>
        <v/>
      </c>
      <c r="AA12" s="24" t="str">
        <f>IF($B12="","",(Data!$G$118+Data!$H$118*Occupancy!$G9)*Data!$I$118)</f>
        <v/>
      </c>
    </row>
    <row r="13" spans="2:27" s="3" customFormat="1" ht="19.899999999999999" customHeight="1">
      <c r="B13" s="16" t="str">
        <f>IF('3 INPUT SAP DATA'!H17="","",'3 INPUT SAP DATA'!H17)</f>
        <v/>
      </c>
      <c r="C13" s="24" t="str">
        <f>IF($B13="","",Data!$E$142+(Data!$F$142*Occupancy!G10))</f>
        <v/>
      </c>
      <c r="D13" s="24" t="str">
        <f>IF($B13="","",$C13/365*Data!D$18)</f>
        <v/>
      </c>
      <c r="E13" s="24" t="str">
        <f>IF($B13="","",$C13/365*Data!E$18)</f>
        <v/>
      </c>
      <c r="F13" s="24" t="str">
        <f>IF($B13="","",$C13/365*Data!F$18)</f>
        <v/>
      </c>
      <c r="G13" s="24" t="str">
        <f>IF($B13="","",$C13/365*Data!G$18)</f>
        <v/>
      </c>
      <c r="H13" s="24" t="str">
        <f>IF($B13="","",$C13/365*Data!H$18)</f>
        <v/>
      </c>
      <c r="I13" s="24" t="str">
        <f>IF($B13="","",$C13/365*Data!I$18)</f>
        <v/>
      </c>
      <c r="J13" s="24" t="str">
        <f>IF($B13="","",$C13/365*Data!J$18)</f>
        <v/>
      </c>
      <c r="K13" s="24" t="str">
        <f>IF($B13="","",$C13/365*Data!K$18)</f>
        <v/>
      </c>
      <c r="L13" s="24" t="str">
        <f>IF($B13="","",$C13/365*Data!L$18)</f>
        <v/>
      </c>
      <c r="M13" s="24" t="str">
        <f>IF($B13="","",$C13/365*Data!M$18)</f>
        <v/>
      </c>
      <c r="N13" s="24" t="str">
        <f>IF($B13="","",$C13/365*Data!N$18)</f>
        <v/>
      </c>
      <c r="O13" s="24" t="str">
        <f>IF($B13="","",$C13/365*Data!O$18)</f>
        <v/>
      </c>
      <c r="P13" s="24" t="str">
        <f>IF($B13="","",(Data!$G$118+Data!$H$118*Occupancy!$G10)*Data!$I$118)</f>
        <v/>
      </c>
      <c r="Q13" s="24" t="str">
        <f>IF($B13="","",(Data!$G$118+Data!$H$118*Occupancy!$G10)*Data!$I$118)</f>
        <v/>
      </c>
      <c r="R13" s="24" t="str">
        <f>IF($B13="","",(Data!$G$118+Data!$H$118*Occupancy!$G10)*Data!$I$118)</f>
        <v/>
      </c>
      <c r="S13" s="24" t="str">
        <f>IF($B13="","",(Data!$G$118+Data!$H$118*Occupancy!$G10)*Data!$I$118)</f>
        <v/>
      </c>
      <c r="T13" s="24" t="str">
        <f>IF($B13="","",(Data!$G$118+Data!$H$118*Occupancy!$G10)*Data!$I$118)</f>
        <v/>
      </c>
      <c r="U13" s="24" t="str">
        <f>IF($B13="","",(Data!$G$118+Data!$H$118*Occupancy!$G10)*Data!$I$118)</f>
        <v/>
      </c>
      <c r="V13" s="24" t="str">
        <f>IF($B13="","",(Data!$G$118+Data!$H$118*Occupancy!$G10)*Data!$I$118)</f>
        <v/>
      </c>
      <c r="W13" s="24" t="str">
        <f>IF($B13="","",(Data!$G$118+Data!$H$118*Occupancy!$G10)*Data!$I$118)</f>
        <v/>
      </c>
      <c r="X13" s="24" t="str">
        <f>IF($B13="","",(Data!$G$118+Data!$H$118*Occupancy!$G10)*Data!$I$118)</f>
        <v/>
      </c>
      <c r="Y13" s="24" t="str">
        <f>IF($B13="","",(Data!$G$118+Data!$H$118*Occupancy!$G10)*Data!$I$118)</f>
        <v/>
      </c>
      <c r="Z13" s="24" t="str">
        <f>IF($B13="","",(Data!$G$118+Data!$H$118*Occupancy!$G10)*Data!$I$118)</f>
        <v/>
      </c>
      <c r="AA13" s="24" t="str">
        <f>IF($B13="","",(Data!$G$118+Data!$H$118*Occupancy!$G10)*Data!$I$118)</f>
        <v/>
      </c>
    </row>
    <row r="14" spans="2:27" s="3" customFormat="1" ht="19.899999999999999" customHeight="1">
      <c r="B14" s="16" t="str">
        <f>IF('3 INPUT SAP DATA'!H18="","",'3 INPUT SAP DATA'!H18)</f>
        <v/>
      </c>
      <c r="C14" s="24" t="str">
        <f>IF($B14="","",Data!$E$142+(Data!$F$142*Occupancy!G11))</f>
        <v/>
      </c>
      <c r="D14" s="24" t="str">
        <f>IF($B14="","",$C14/365*Data!D$18)</f>
        <v/>
      </c>
      <c r="E14" s="24" t="str">
        <f>IF($B14="","",$C14/365*Data!E$18)</f>
        <v/>
      </c>
      <c r="F14" s="24" t="str">
        <f>IF($B14="","",$C14/365*Data!F$18)</f>
        <v/>
      </c>
      <c r="G14" s="24" t="str">
        <f>IF($B14="","",$C14/365*Data!G$18)</f>
        <v/>
      </c>
      <c r="H14" s="24" t="str">
        <f>IF($B14="","",$C14/365*Data!H$18)</f>
        <v/>
      </c>
      <c r="I14" s="24" t="str">
        <f>IF($B14="","",$C14/365*Data!I$18)</f>
        <v/>
      </c>
      <c r="J14" s="24" t="str">
        <f>IF($B14="","",$C14/365*Data!J$18)</f>
        <v/>
      </c>
      <c r="K14" s="24" t="str">
        <f>IF($B14="","",$C14/365*Data!K$18)</f>
        <v/>
      </c>
      <c r="L14" s="24" t="str">
        <f>IF($B14="","",$C14/365*Data!L$18)</f>
        <v/>
      </c>
      <c r="M14" s="24" t="str">
        <f>IF($B14="","",$C14/365*Data!M$18)</f>
        <v/>
      </c>
      <c r="N14" s="24" t="str">
        <f>IF($B14="","",$C14/365*Data!N$18)</f>
        <v/>
      </c>
      <c r="O14" s="24" t="str">
        <f>IF($B14="","",$C14/365*Data!O$18)</f>
        <v/>
      </c>
      <c r="P14" s="24" t="str">
        <f>IF($B14="","",(Data!$G$118+Data!$H$118*Occupancy!$G11)*Data!$I$118)</f>
        <v/>
      </c>
      <c r="Q14" s="24" t="str">
        <f>IF($B14="","",(Data!$G$118+Data!$H$118*Occupancy!$G11)*Data!$I$118)</f>
        <v/>
      </c>
      <c r="R14" s="24" t="str">
        <f>IF($B14="","",(Data!$G$118+Data!$H$118*Occupancy!$G11)*Data!$I$118)</f>
        <v/>
      </c>
      <c r="S14" s="24" t="str">
        <f>IF($B14="","",(Data!$G$118+Data!$H$118*Occupancy!$G11)*Data!$I$118)</f>
        <v/>
      </c>
      <c r="T14" s="24" t="str">
        <f>IF($B14="","",(Data!$G$118+Data!$H$118*Occupancy!$G11)*Data!$I$118)</f>
        <v/>
      </c>
      <c r="U14" s="24" t="str">
        <f>IF($B14="","",(Data!$G$118+Data!$H$118*Occupancy!$G11)*Data!$I$118)</f>
        <v/>
      </c>
      <c r="V14" s="24" t="str">
        <f>IF($B14="","",(Data!$G$118+Data!$H$118*Occupancy!$G11)*Data!$I$118)</f>
        <v/>
      </c>
      <c r="W14" s="24" t="str">
        <f>IF($B14="","",(Data!$G$118+Data!$H$118*Occupancy!$G11)*Data!$I$118)</f>
        <v/>
      </c>
      <c r="X14" s="24" t="str">
        <f>IF($B14="","",(Data!$G$118+Data!$H$118*Occupancy!$G11)*Data!$I$118)</f>
        <v/>
      </c>
      <c r="Y14" s="24" t="str">
        <f>IF($B14="","",(Data!$G$118+Data!$H$118*Occupancy!$G11)*Data!$I$118)</f>
        <v/>
      </c>
      <c r="Z14" s="24" t="str">
        <f>IF($B14="","",(Data!$G$118+Data!$H$118*Occupancy!$G11)*Data!$I$118)</f>
        <v/>
      </c>
      <c r="AA14" s="24" t="str">
        <f>IF($B14="","",(Data!$G$118+Data!$H$118*Occupancy!$G11)*Data!$I$118)</f>
        <v/>
      </c>
    </row>
    <row r="15" spans="2:27" s="3" customFormat="1" ht="19.899999999999999" customHeight="1">
      <c r="B15" s="16" t="str">
        <f>IF('3 INPUT SAP DATA'!H19="","",'3 INPUT SAP DATA'!H19)</f>
        <v/>
      </c>
      <c r="C15" s="24" t="str">
        <f>IF($B15="","",Data!$E$142+(Data!$F$142*Occupancy!G12))</f>
        <v/>
      </c>
      <c r="D15" s="24" t="str">
        <f>IF($B15="","",$C15/365*Data!D$18)</f>
        <v/>
      </c>
      <c r="E15" s="24" t="str">
        <f>IF($B15="","",$C15/365*Data!E$18)</f>
        <v/>
      </c>
      <c r="F15" s="24" t="str">
        <f>IF($B15="","",$C15/365*Data!F$18)</f>
        <v/>
      </c>
      <c r="G15" s="24" t="str">
        <f>IF($B15="","",$C15/365*Data!G$18)</f>
        <v/>
      </c>
      <c r="H15" s="24" t="str">
        <f>IF($B15="","",$C15/365*Data!H$18)</f>
        <v/>
      </c>
      <c r="I15" s="24" t="str">
        <f>IF($B15="","",$C15/365*Data!I$18)</f>
        <v/>
      </c>
      <c r="J15" s="24" t="str">
        <f>IF($B15="","",$C15/365*Data!J$18)</f>
        <v/>
      </c>
      <c r="K15" s="24" t="str">
        <f>IF($B15="","",$C15/365*Data!K$18)</f>
        <v/>
      </c>
      <c r="L15" s="24" t="str">
        <f>IF($B15="","",$C15/365*Data!L$18)</f>
        <v/>
      </c>
      <c r="M15" s="24" t="str">
        <f>IF($B15="","",$C15/365*Data!M$18)</f>
        <v/>
      </c>
      <c r="N15" s="24" t="str">
        <f>IF($B15="","",$C15/365*Data!N$18)</f>
        <v/>
      </c>
      <c r="O15" s="24" t="str">
        <f>IF($B15="","",$C15/365*Data!O$18)</f>
        <v/>
      </c>
      <c r="P15" s="24" t="str">
        <f>IF($B15="","",(Data!$G$118+Data!$H$118*Occupancy!$G12)*Data!$I$118)</f>
        <v/>
      </c>
      <c r="Q15" s="24" t="str">
        <f>IF($B15="","",(Data!$G$118+Data!$H$118*Occupancy!$G12)*Data!$I$118)</f>
        <v/>
      </c>
      <c r="R15" s="24" t="str">
        <f>IF($B15="","",(Data!$G$118+Data!$H$118*Occupancy!$G12)*Data!$I$118)</f>
        <v/>
      </c>
      <c r="S15" s="24" t="str">
        <f>IF($B15="","",(Data!$G$118+Data!$H$118*Occupancy!$G12)*Data!$I$118)</f>
        <v/>
      </c>
      <c r="T15" s="24" t="str">
        <f>IF($B15="","",(Data!$G$118+Data!$H$118*Occupancy!$G12)*Data!$I$118)</f>
        <v/>
      </c>
      <c r="U15" s="24" t="str">
        <f>IF($B15="","",(Data!$G$118+Data!$H$118*Occupancy!$G12)*Data!$I$118)</f>
        <v/>
      </c>
      <c r="V15" s="24" t="str">
        <f>IF($B15="","",(Data!$G$118+Data!$H$118*Occupancy!$G12)*Data!$I$118)</f>
        <v/>
      </c>
      <c r="W15" s="24" t="str">
        <f>IF($B15="","",(Data!$G$118+Data!$H$118*Occupancy!$G12)*Data!$I$118)</f>
        <v/>
      </c>
      <c r="X15" s="24" t="str">
        <f>IF($B15="","",(Data!$G$118+Data!$H$118*Occupancy!$G12)*Data!$I$118)</f>
        <v/>
      </c>
      <c r="Y15" s="24" t="str">
        <f>IF($B15="","",(Data!$G$118+Data!$H$118*Occupancy!$G12)*Data!$I$118)</f>
        <v/>
      </c>
      <c r="Z15" s="24" t="str">
        <f>IF($B15="","",(Data!$G$118+Data!$H$118*Occupancy!$G12)*Data!$I$118)</f>
        <v/>
      </c>
      <c r="AA15" s="24" t="str">
        <f>IF($B15="","",(Data!$G$118+Data!$H$118*Occupancy!$G12)*Data!$I$118)</f>
        <v/>
      </c>
    </row>
    <row r="16" spans="2:27" s="3" customFormat="1" ht="19.899999999999999" customHeight="1">
      <c r="B16" s="16" t="str">
        <f>IF('3 INPUT SAP DATA'!H20="","",'3 INPUT SAP DATA'!H20)</f>
        <v/>
      </c>
      <c r="C16" s="24" t="str">
        <f>IF($B16="","",Data!$E$142+(Data!$F$142*Occupancy!G13))</f>
        <v/>
      </c>
      <c r="D16" s="24" t="str">
        <f>IF($B16="","",$C16/365*Data!D$18)</f>
        <v/>
      </c>
      <c r="E16" s="24" t="str">
        <f>IF($B16="","",$C16/365*Data!E$18)</f>
        <v/>
      </c>
      <c r="F16" s="24" t="str">
        <f>IF($B16="","",$C16/365*Data!F$18)</f>
        <v/>
      </c>
      <c r="G16" s="24" t="str">
        <f>IF($B16="","",$C16/365*Data!G$18)</f>
        <v/>
      </c>
      <c r="H16" s="24" t="str">
        <f>IF($B16="","",$C16/365*Data!H$18)</f>
        <v/>
      </c>
      <c r="I16" s="24" t="str">
        <f>IF($B16="","",$C16/365*Data!I$18)</f>
        <v/>
      </c>
      <c r="J16" s="24" t="str">
        <f>IF($B16="","",$C16/365*Data!J$18)</f>
        <v/>
      </c>
      <c r="K16" s="24" t="str">
        <f>IF($B16="","",$C16/365*Data!K$18)</f>
        <v/>
      </c>
      <c r="L16" s="24" t="str">
        <f>IF($B16="","",$C16/365*Data!L$18)</f>
        <v/>
      </c>
      <c r="M16" s="24" t="str">
        <f>IF($B16="","",$C16/365*Data!M$18)</f>
        <v/>
      </c>
      <c r="N16" s="24" t="str">
        <f>IF($B16="","",$C16/365*Data!N$18)</f>
        <v/>
      </c>
      <c r="O16" s="24" t="str">
        <f>IF($B16="","",$C16/365*Data!O$18)</f>
        <v/>
      </c>
      <c r="P16" s="24" t="str">
        <f>IF($B16="","",(Data!$G$118+Data!$H$118*Occupancy!$G13)*Data!$I$118)</f>
        <v/>
      </c>
      <c r="Q16" s="24" t="str">
        <f>IF($B16="","",(Data!$G$118+Data!$H$118*Occupancy!$G13)*Data!$I$118)</f>
        <v/>
      </c>
      <c r="R16" s="24" t="str">
        <f>IF($B16="","",(Data!$G$118+Data!$H$118*Occupancy!$G13)*Data!$I$118)</f>
        <v/>
      </c>
      <c r="S16" s="24" t="str">
        <f>IF($B16="","",(Data!$G$118+Data!$H$118*Occupancy!$G13)*Data!$I$118)</f>
        <v/>
      </c>
      <c r="T16" s="24" t="str">
        <f>IF($B16="","",(Data!$G$118+Data!$H$118*Occupancy!$G13)*Data!$I$118)</f>
        <v/>
      </c>
      <c r="U16" s="24" t="str">
        <f>IF($B16="","",(Data!$G$118+Data!$H$118*Occupancy!$G13)*Data!$I$118)</f>
        <v/>
      </c>
      <c r="V16" s="24" t="str">
        <f>IF($B16="","",(Data!$G$118+Data!$H$118*Occupancy!$G13)*Data!$I$118)</f>
        <v/>
      </c>
      <c r="W16" s="24" t="str">
        <f>IF($B16="","",(Data!$G$118+Data!$H$118*Occupancy!$G13)*Data!$I$118)</f>
        <v/>
      </c>
      <c r="X16" s="24" t="str">
        <f>IF($B16="","",(Data!$G$118+Data!$H$118*Occupancy!$G13)*Data!$I$118)</f>
        <v/>
      </c>
      <c r="Y16" s="24" t="str">
        <f>IF($B16="","",(Data!$G$118+Data!$H$118*Occupancy!$G13)*Data!$I$118)</f>
        <v/>
      </c>
      <c r="Z16" s="24" t="str">
        <f>IF($B16="","",(Data!$G$118+Data!$H$118*Occupancy!$G13)*Data!$I$118)</f>
        <v/>
      </c>
      <c r="AA16" s="24" t="str">
        <f>IF($B16="","",(Data!$G$118+Data!$H$118*Occupancy!$G13)*Data!$I$118)</f>
        <v/>
      </c>
    </row>
    <row r="17" spans="2:27" s="3" customFormat="1" ht="19.899999999999999" customHeight="1">
      <c r="B17" s="16" t="str">
        <f>IF('3 INPUT SAP DATA'!H21="","",'3 INPUT SAP DATA'!H21)</f>
        <v/>
      </c>
      <c r="C17" s="24" t="str">
        <f>IF($B17="","",Data!$E$142+(Data!$F$142*Occupancy!G14))</f>
        <v/>
      </c>
      <c r="D17" s="24" t="str">
        <f>IF($B17="","",$C17/365*Data!D$18)</f>
        <v/>
      </c>
      <c r="E17" s="24" t="str">
        <f>IF($B17="","",$C17/365*Data!E$18)</f>
        <v/>
      </c>
      <c r="F17" s="24" t="str">
        <f>IF($B17="","",$C17/365*Data!F$18)</f>
        <v/>
      </c>
      <c r="G17" s="24" t="str">
        <f>IF($B17="","",$C17/365*Data!G$18)</f>
        <v/>
      </c>
      <c r="H17" s="24" t="str">
        <f>IF($B17="","",$C17/365*Data!H$18)</f>
        <v/>
      </c>
      <c r="I17" s="24" t="str">
        <f>IF($B17="","",$C17/365*Data!I$18)</f>
        <v/>
      </c>
      <c r="J17" s="24" t="str">
        <f>IF($B17="","",$C17/365*Data!J$18)</f>
        <v/>
      </c>
      <c r="K17" s="24" t="str">
        <f>IF($B17="","",$C17/365*Data!K$18)</f>
        <v/>
      </c>
      <c r="L17" s="24" t="str">
        <f>IF($B17="","",$C17/365*Data!L$18)</f>
        <v/>
      </c>
      <c r="M17" s="24" t="str">
        <f>IF($B17="","",$C17/365*Data!M$18)</f>
        <v/>
      </c>
      <c r="N17" s="24" t="str">
        <f>IF($B17="","",$C17/365*Data!N$18)</f>
        <v/>
      </c>
      <c r="O17" s="24" t="str">
        <f>IF($B17="","",$C17/365*Data!O$18)</f>
        <v/>
      </c>
      <c r="P17" s="24" t="str">
        <f>IF($B17="","",(Data!$G$118+Data!$H$118*Occupancy!$G14)*Data!$I$118)</f>
        <v/>
      </c>
      <c r="Q17" s="24" t="str">
        <f>IF($B17="","",(Data!$G$118+Data!$H$118*Occupancy!$G14)*Data!$I$118)</f>
        <v/>
      </c>
      <c r="R17" s="24" t="str">
        <f>IF($B17="","",(Data!$G$118+Data!$H$118*Occupancy!$G14)*Data!$I$118)</f>
        <v/>
      </c>
      <c r="S17" s="24" t="str">
        <f>IF($B17="","",(Data!$G$118+Data!$H$118*Occupancy!$G14)*Data!$I$118)</f>
        <v/>
      </c>
      <c r="T17" s="24" t="str">
        <f>IF($B17="","",(Data!$G$118+Data!$H$118*Occupancy!$G14)*Data!$I$118)</f>
        <v/>
      </c>
      <c r="U17" s="24" t="str">
        <f>IF($B17="","",(Data!$G$118+Data!$H$118*Occupancy!$G14)*Data!$I$118)</f>
        <v/>
      </c>
      <c r="V17" s="24" t="str">
        <f>IF($B17="","",(Data!$G$118+Data!$H$118*Occupancy!$G14)*Data!$I$118)</f>
        <v/>
      </c>
      <c r="W17" s="24" t="str">
        <f>IF($B17="","",(Data!$G$118+Data!$H$118*Occupancy!$G14)*Data!$I$118)</f>
        <v/>
      </c>
      <c r="X17" s="24" t="str">
        <f>IF($B17="","",(Data!$G$118+Data!$H$118*Occupancy!$G14)*Data!$I$118)</f>
        <v/>
      </c>
      <c r="Y17" s="24" t="str">
        <f>IF($B17="","",(Data!$G$118+Data!$H$118*Occupancy!$G14)*Data!$I$118)</f>
        <v/>
      </c>
      <c r="Z17" s="24" t="str">
        <f>IF($B17="","",(Data!$G$118+Data!$H$118*Occupancy!$G14)*Data!$I$118)</f>
        <v/>
      </c>
      <c r="AA17" s="24" t="str">
        <f>IF($B17="","",(Data!$G$118+Data!$H$118*Occupancy!$G14)*Data!$I$118)</f>
        <v/>
      </c>
    </row>
    <row r="18" spans="2:27" s="3" customFormat="1" ht="19.899999999999999" customHeight="1">
      <c r="B18" s="16" t="str">
        <f>IF('3 INPUT SAP DATA'!H22="","",'3 INPUT SAP DATA'!H22)</f>
        <v/>
      </c>
      <c r="C18" s="24" t="str">
        <f>IF($B18="","",Data!$E$142+(Data!$F$142*Occupancy!G15))</f>
        <v/>
      </c>
      <c r="D18" s="24" t="str">
        <f>IF($B18="","",$C18/365*Data!D$18)</f>
        <v/>
      </c>
      <c r="E18" s="24" t="str">
        <f>IF($B18="","",$C18/365*Data!E$18)</f>
        <v/>
      </c>
      <c r="F18" s="24" t="str">
        <f>IF($B18="","",$C18/365*Data!F$18)</f>
        <v/>
      </c>
      <c r="G18" s="24" t="str">
        <f>IF($B18="","",$C18/365*Data!G$18)</f>
        <v/>
      </c>
      <c r="H18" s="24" t="str">
        <f>IF($B18="","",$C18/365*Data!H$18)</f>
        <v/>
      </c>
      <c r="I18" s="24" t="str">
        <f>IF($B18="","",$C18/365*Data!I$18)</f>
        <v/>
      </c>
      <c r="J18" s="24" t="str">
        <f>IF($B18="","",$C18/365*Data!J$18)</f>
        <v/>
      </c>
      <c r="K18" s="24" t="str">
        <f>IF($B18="","",$C18/365*Data!K$18)</f>
        <v/>
      </c>
      <c r="L18" s="24" t="str">
        <f>IF($B18="","",$C18/365*Data!L$18)</f>
        <v/>
      </c>
      <c r="M18" s="24" t="str">
        <f>IF($B18="","",$C18/365*Data!M$18)</f>
        <v/>
      </c>
      <c r="N18" s="24" t="str">
        <f>IF($B18="","",$C18/365*Data!N$18)</f>
        <v/>
      </c>
      <c r="O18" s="24" t="str">
        <f>IF($B18="","",$C18/365*Data!O$18)</f>
        <v/>
      </c>
      <c r="P18" s="24" t="str">
        <f>IF($B18="","",(Data!$G$118+Data!$H$118*Occupancy!$G15)*Data!$I$118)</f>
        <v/>
      </c>
      <c r="Q18" s="24" t="str">
        <f>IF($B18="","",(Data!$G$118+Data!$H$118*Occupancy!$G15)*Data!$I$118)</f>
        <v/>
      </c>
      <c r="R18" s="24" t="str">
        <f>IF($B18="","",(Data!$G$118+Data!$H$118*Occupancy!$G15)*Data!$I$118)</f>
        <v/>
      </c>
      <c r="S18" s="24" t="str">
        <f>IF($B18="","",(Data!$G$118+Data!$H$118*Occupancy!$G15)*Data!$I$118)</f>
        <v/>
      </c>
      <c r="T18" s="24" t="str">
        <f>IF($B18="","",(Data!$G$118+Data!$H$118*Occupancy!$G15)*Data!$I$118)</f>
        <v/>
      </c>
      <c r="U18" s="24" t="str">
        <f>IF($B18="","",(Data!$G$118+Data!$H$118*Occupancy!$G15)*Data!$I$118)</f>
        <v/>
      </c>
      <c r="V18" s="24" t="str">
        <f>IF($B18="","",(Data!$G$118+Data!$H$118*Occupancy!$G15)*Data!$I$118)</f>
        <v/>
      </c>
      <c r="W18" s="24" t="str">
        <f>IF($B18="","",(Data!$G$118+Data!$H$118*Occupancy!$G15)*Data!$I$118)</f>
        <v/>
      </c>
      <c r="X18" s="24" t="str">
        <f>IF($B18="","",(Data!$G$118+Data!$H$118*Occupancy!$G15)*Data!$I$118)</f>
        <v/>
      </c>
      <c r="Y18" s="24" t="str">
        <f>IF($B18="","",(Data!$G$118+Data!$H$118*Occupancy!$G15)*Data!$I$118)</f>
        <v/>
      </c>
      <c r="Z18" s="24" t="str">
        <f>IF($B18="","",(Data!$G$118+Data!$H$118*Occupancy!$G15)*Data!$I$118)</f>
        <v/>
      </c>
      <c r="AA18" s="24" t="str">
        <f>IF($B18="","",(Data!$G$118+Data!$H$118*Occupancy!$G15)*Data!$I$118)</f>
        <v/>
      </c>
    </row>
    <row r="19" spans="2:27" s="3" customFormat="1" ht="19.899999999999999" customHeight="1">
      <c r="B19" s="16" t="str">
        <f>IF('3 INPUT SAP DATA'!H23="","",'3 INPUT SAP DATA'!H23)</f>
        <v/>
      </c>
      <c r="C19" s="24" t="str">
        <f>IF($B19="","",Data!$E$142+(Data!$F$142*Occupancy!G16))</f>
        <v/>
      </c>
      <c r="D19" s="24" t="str">
        <f>IF($B19="","",$C19/365*Data!D$18)</f>
        <v/>
      </c>
      <c r="E19" s="24" t="str">
        <f>IF($B19="","",$C19/365*Data!E$18)</f>
        <v/>
      </c>
      <c r="F19" s="24" t="str">
        <f>IF($B19="","",$C19/365*Data!F$18)</f>
        <v/>
      </c>
      <c r="G19" s="24" t="str">
        <f>IF($B19="","",$C19/365*Data!G$18)</f>
        <v/>
      </c>
      <c r="H19" s="24" t="str">
        <f>IF($B19="","",$C19/365*Data!H$18)</f>
        <v/>
      </c>
      <c r="I19" s="24" t="str">
        <f>IF($B19="","",$C19/365*Data!I$18)</f>
        <v/>
      </c>
      <c r="J19" s="24" t="str">
        <f>IF($B19="","",$C19/365*Data!J$18)</f>
        <v/>
      </c>
      <c r="K19" s="24" t="str">
        <f>IF($B19="","",$C19/365*Data!K$18)</f>
        <v/>
      </c>
      <c r="L19" s="24" t="str">
        <f>IF($B19="","",$C19/365*Data!L$18)</f>
        <v/>
      </c>
      <c r="M19" s="24" t="str">
        <f>IF($B19="","",$C19/365*Data!M$18)</f>
        <v/>
      </c>
      <c r="N19" s="24" t="str">
        <f>IF($B19="","",$C19/365*Data!N$18)</f>
        <v/>
      </c>
      <c r="O19" s="24" t="str">
        <f>IF($B19="","",$C19/365*Data!O$18)</f>
        <v/>
      </c>
      <c r="P19" s="24" t="str">
        <f>IF($B19="","",(Data!$G$118+Data!$H$118*Occupancy!$G16)*Data!$I$118)</f>
        <v/>
      </c>
      <c r="Q19" s="24" t="str">
        <f>IF($B19="","",(Data!$G$118+Data!$H$118*Occupancy!$G16)*Data!$I$118)</f>
        <v/>
      </c>
      <c r="R19" s="24" t="str">
        <f>IF($B19="","",(Data!$G$118+Data!$H$118*Occupancy!$G16)*Data!$I$118)</f>
        <v/>
      </c>
      <c r="S19" s="24" t="str">
        <f>IF($B19="","",(Data!$G$118+Data!$H$118*Occupancy!$G16)*Data!$I$118)</f>
        <v/>
      </c>
      <c r="T19" s="24" t="str">
        <f>IF($B19="","",(Data!$G$118+Data!$H$118*Occupancy!$G16)*Data!$I$118)</f>
        <v/>
      </c>
      <c r="U19" s="24" t="str">
        <f>IF($B19="","",(Data!$G$118+Data!$H$118*Occupancy!$G16)*Data!$I$118)</f>
        <v/>
      </c>
      <c r="V19" s="24" t="str">
        <f>IF($B19="","",(Data!$G$118+Data!$H$118*Occupancy!$G16)*Data!$I$118)</f>
        <v/>
      </c>
      <c r="W19" s="24" t="str">
        <f>IF($B19="","",(Data!$G$118+Data!$H$118*Occupancy!$G16)*Data!$I$118)</f>
        <v/>
      </c>
      <c r="X19" s="24" t="str">
        <f>IF($B19="","",(Data!$G$118+Data!$H$118*Occupancy!$G16)*Data!$I$118)</f>
        <v/>
      </c>
      <c r="Y19" s="24" t="str">
        <f>IF($B19="","",(Data!$G$118+Data!$H$118*Occupancy!$G16)*Data!$I$118)</f>
        <v/>
      </c>
      <c r="Z19" s="24" t="str">
        <f>IF($B19="","",(Data!$G$118+Data!$H$118*Occupancy!$G16)*Data!$I$118)</f>
        <v/>
      </c>
      <c r="AA19" s="24" t="str">
        <f>IF($B19="","",(Data!$G$118+Data!$H$118*Occupancy!$G16)*Data!$I$118)</f>
        <v/>
      </c>
    </row>
    <row r="20" spans="2:27" s="3" customFormat="1" ht="19.899999999999999" customHeight="1">
      <c r="B20" s="16" t="str">
        <f>IF('3 INPUT SAP DATA'!H24="","",'3 INPUT SAP DATA'!H24)</f>
        <v/>
      </c>
      <c r="C20" s="24" t="str">
        <f>IF($B20="","",Data!$E$142+(Data!$F$142*Occupancy!G17))</f>
        <v/>
      </c>
      <c r="D20" s="24" t="str">
        <f>IF($B20="","",$C20/365*Data!D$18)</f>
        <v/>
      </c>
      <c r="E20" s="24" t="str">
        <f>IF($B20="","",$C20/365*Data!E$18)</f>
        <v/>
      </c>
      <c r="F20" s="24" t="str">
        <f>IF($B20="","",$C20/365*Data!F$18)</f>
        <v/>
      </c>
      <c r="G20" s="24" t="str">
        <f>IF($B20="","",$C20/365*Data!G$18)</f>
        <v/>
      </c>
      <c r="H20" s="24" t="str">
        <f>IF($B20="","",$C20/365*Data!H$18)</f>
        <v/>
      </c>
      <c r="I20" s="24" t="str">
        <f>IF($B20="","",$C20/365*Data!I$18)</f>
        <v/>
      </c>
      <c r="J20" s="24" t="str">
        <f>IF($B20="","",$C20/365*Data!J$18)</f>
        <v/>
      </c>
      <c r="K20" s="24" t="str">
        <f>IF($B20="","",$C20/365*Data!K$18)</f>
        <v/>
      </c>
      <c r="L20" s="24" t="str">
        <f>IF($B20="","",$C20/365*Data!L$18)</f>
        <v/>
      </c>
      <c r="M20" s="24" t="str">
        <f>IF($B20="","",$C20/365*Data!M$18)</f>
        <v/>
      </c>
      <c r="N20" s="24" t="str">
        <f>IF($B20="","",$C20/365*Data!N$18)</f>
        <v/>
      </c>
      <c r="O20" s="24" t="str">
        <f>IF($B20="","",$C20/365*Data!O$18)</f>
        <v/>
      </c>
      <c r="P20" s="24" t="str">
        <f>IF($B20="","",(Data!$G$118+Data!$H$118*Occupancy!$G17)*Data!$I$118)</f>
        <v/>
      </c>
      <c r="Q20" s="24" t="str">
        <f>IF($B20="","",(Data!$G$118+Data!$H$118*Occupancy!$G17)*Data!$I$118)</f>
        <v/>
      </c>
      <c r="R20" s="24" t="str">
        <f>IF($B20="","",(Data!$G$118+Data!$H$118*Occupancy!$G17)*Data!$I$118)</f>
        <v/>
      </c>
      <c r="S20" s="24" t="str">
        <f>IF($B20="","",(Data!$G$118+Data!$H$118*Occupancy!$G17)*Data!$I$118)</f>
        <v/>
      </c>
      <c r="T20" s="24" t="str">
        <f>IF($B20="","",(Data!$G$118+Data!$H$118*Occupancy!$G17)*Data!$I$118)</f>
        <v/>
      </c>
      <c r="U20" s="24" t="str">
        <f>IF($B20="","",(Data!$G$118+Data!$H$118*Occupancy!$G17)*Data!$I$118)</f>
        <v/>
      </c>
      <c r="V20" s="24" t="str">
        <f>IF($B20="","",(Data!$G$118+Data!$H$118*Occupancy!$G17)*Data!$I$118)</f>
        <v/>
      </c>
      <c r="W20" s="24" t="str">
        <f>IF($B20="","",(Data!$G$118+Data!$H$118*Occupancy!$G17)*Data!$I$118)</f>
        <v/>
      </c>
      <c r="X20" s="24" t="str">
        <f>IF($B20="","",(Data!$G$118+Data!$H$118*Occupancy!$G17)*Data!$I$118)</f>
        <v/>
      </c>
      <c r="Y20" s="24" t="str">
        <f>IF($B20="","",(Data!$G$118+Data!$H$118*Occupancy!$G17)*Data!$I$118)</f>
        <v/>
      </c>
      <c r="Z20" s="24" t="str">
        <f>IF($B20="","",(Data!$G$118+Data!$H$118*Occupancy!$G17)*Data!$I$118)</f>
        <v/>
      </c>
      <c r="AA20" s="24" t="str">
        <f>IF($B20="","",(Data!$G$118+Data!$H$118*Occupancy!$G17)*Data!$I$118)</f>
        <v/>
      </c>
    </row>
    <row r="21" spans="2:27" s="3" customFormat="1" ht="19.899999999999999" customHeight="1">
      <c r="B21" s="16" t="str">
        <f>IF('3 INPUT SAP DATA'!H25="","",'3 INPUT SAP DATA'!H25)</f>
        <v/>
      </c>
      <c r="C21" s="24" t="str">
        <f>IF($B21="","",Data!$E$142+(Data!$F$142*Occupancy!G18))</f>
        <v/>
      </c>
      <c r="D21" s="24" t="str">
        <f>IF($B21="","",$C21/365*Data!D$18)</f>
        <v/>
      </c>
      <c r="E21" s="24" t="str">
        <f>IF($B21="","",$C21/365*Data!E$18)</f>
        <v/>
      </c>
      <c r="F21" s="24" t="str">
        <f>IF($B21="","",$C21/365*Data!F$18)</f>
        <v/>
      </c>
      <c r="G21" s="24" t="str">
        <f>IF($B21="","",$C21/365*Data!G$18)</f>
        <v/>
      </c>
      <c r="H21" s="24" t="str">
        <f>IF($B21="","",$C21/365*Data!H$18)</f>
        <v/>
      </c>
      <c r="I21" s="24" t="str">
        <f>IF($B21="","",$C21/365*Data!I$18)</f>
        <v/>
      </c>
      <c r="J21" s="24" t="str">
        <f>IF($B21="","",$C21/365*Data!J$18)</f>
        <v/>
      </c>
      <c r="K21" s="24" t="str">
        <f>IF($B21="","",$C21/365*Data!K$18)</f>
        <v/>
      </c>
      <c r="L21" s="24" t="str">
        <f>IF($B21="","",$C21/365*Data!L$18)</f>
        <v/>
      </c>
      <c r="M21" s="24" t="str">
        <f>IF($B21="","",$C21/365*Data!M$18)</f>
        <v/>
      </c>
      <c r="N21" s="24" t="str">
        <f>IF($B21="","",$C21/365*Data!N$18)</f>
        <v/>
      </c>
      <c r="O21" s="24" t="str">
        <f>IF($B21="","",$C21/365*Data!O$18)</f>
        <v/>
      </c>
      <c r="P21" s="24" t="str">
        <f>IF($B21="","",(Data!$G$118+Data!$H$118*Occupancy!$G18)*Data!$I$118)</f>
        <v/>
      </c>
      <c r="Q21" s="24" t="str">
        <f>IF($B21="","",(Data!$G$118+Data!$H$118*Occupancy!$G18)*Data!$I$118)</f>
        <v/>
      </c>
      <c r="R21" s="24" t="str">
        <f>IF($B21="","",(Data!$G$118+Data!$H$118*Occupancy!$G18)*Data!$I$118)</f>
        <v/>
      </c>
      <c r="S21" s="24" t="str">
        <f>IF($B21="","",(Data!$G$118+Data!$H$118*Occupancy!$G18)*Data!$I$118)</f>
        <v/>
      </c>
      <c r="T21" s="24" t="str">
        <f>IF($B21="","",(Data!$G$118+Data!$H$118*Occupancy!$G18)*Data!$I$118)</f>
        <v/>
      </c>
      <c r="U21" s="24" t="str">
        <f>IF($B21="","",(Data!$G$118+Data!$H$118*Occupancy!$G18)*Data!$I$118)</f>
        <v/>
      </c>
      <c r="V21" s="24" t="str">
        <f>IF($B21="","",(Data!$G$118+Data!$H$118*Occupancy!$G18)*Data!$I$118)</f>
        <v/>
      </c>
      <c r="W21" s="24" t="str">
        <f>IF($B21="","",(Data!$G$118+Data!$H$118*Occupancy!$G18)*Data!$I$118)</f>
        <v/>
      </c>
      <c r="X21" s="24" t="str">
        <f>IF($B21="","",(Data!$G$118+Data!$H$118*Occupancy!$G18)*Data!$I$118)</f>
        <v/>
      </c>
      <c r="Y21" s="24" t="str">
        <f>IF($B21="","",(Data!$G$118+Data!$H$118*Occupancy!$G18)*Data!$I$118)</f>
        <v/>
      </c>
      <c r="Z21" s="24" t="str">
        <f>IF($B21="","",(Data!$G$118+Data!$H$118*Occupancy!$G18)*Data!$I$118)</f>
        <v/>
      </c>
      <c r="AA21" s="24" t="str">
        <f>IF($B21="","",(Data!$G$118+Data!$H$118*Occupancy!$G18)*Data!$I$118)</f>
        <v/>
      </c>
    </row>
    <row r="22" spans="2:27" s="3" customFormat="1" ht="19.899999999999999" customHeight="1">
      <c r="B22" s="16" t="str">
        <f>IF('3 INPUT SAP DATA'!H26="","",'3 INPUT SAP DATA'!H26)</f>
        <v/>
      </c>
      <c r="C22" s="24" t="str">
        <f>IF($B22="","",Data!$E$142+(Data!$F$142*Occupancy!G19))</f>
        <v/>
      </c>
      <c r="D22" s="24" t="str">
        <f>IF($B22="","",$C22/365*Data!D$18)</f>
        <v/>
      </c>
      <c r="E22" s="24" t="str">
        <f>IF($B22="","",$C22/365*Data!E$18)</f>
        <v/>
      </c>
      <c r="F22" s="24" t="str">
        <f>IF($B22="","",$C22/365*Data!F$18)</f>
        <v/>
      </c>
      <c r="G22" s="24" t="str">
        <f>IF($B22="","",$C22/365*Data!G$18)</f>
        <v/>
      </c>
      <c r="H22" s="24" t="str">
        <f>IF($B22="","",$C22/365*Data!H$18)</f>
        <v/>
      </c>
      <c r="I22" s="24" t="str">
        <f>IF($B22="","",$C22/365*Data!I$18)</f>
        <v/>
      </c>
      <c r="J22" s="24" t="str">
        <f>IF($B22="","",$C22/365*Data!J$18)</f>
        <v/>
      </c>
      <c r="K22" s="24" t="str">
        <f>IF($B22="","",$C22/365*Data!K$18)</f>
        <v/>
      </c>
      <c r="L22" s="24" t="str">
        <f>IF($B22="","",$C22/365*Data!L$18)</f>
        <v/>
      </c>
      <c r="M22" s="24" t="str">
        <f>IF($B22="","",$C22/365*Data!M$18)</f>
        <v/>
      </c>
      <c r="N22" s="24" t="str">
        <f>IF($B22="","",$C22/365*Data!N$18)</f>
        <v/>
      </c>
      <c r="O22" s="24" t="str">
        <f>IF($B22="","",$C22/365*Data!O$18)</f>
        <v/>
      </c>
      <c r="P22" s="24" t="str">
        <f>IF($B22="","",(Data!$G$118+Data!$H$118*Occupancy!$G19)*Data!$I$118)</f>
        <v/>
      </c>
      <c r="Q22" s="24" t="str">
        <f>IF($B22="","",(Data!$G$118+Data!$H$118*Occupancy!$G19)*Data!$I$118)</f>
        <v/>
      </c>
      <c r="R22" s="24" t="str">
        <f>IF($B22="","",(Data!$G$118+Data!$H$118*Occupancy!$G19)*Data!$I$118)</f>
        <v/>
      </c>
      <c r="S22" s="24" t="str">
        <f>IF($B22="","",(Data!$G$118+Data!$H$118*Occupancy!$G19)*Data!$I$118)</f>
        <v/>
      </c>
      <c r="T22" s="24" t="str">
        <f>IF($B22="","",(Data!$G$118+Data!$H$118*Occupancy!$G19)*Data!$I$118)</f>
        <v/>
      </c>
      <c r="U22" s="24" t="str">
        <f>IF($B22="","",(Data!$G$118+Data!$H$118*Occupancy!$G19)*Data!$I$118)</f>
        <v/>
      </c>
      <c r="V22" s="24" t="str">
        <f>IF($B22="","",(Data!$G$118+Data!$H$118*Occupancy!$G19)*Data!$I$118)</f>
        <v/>
      </c>
      <c r="W22" s="24" t="str">
        <f>IF($B22="","",(Data!$G$118+Data!$H$118*Occupancy!$G19)*Data!$I$118)</f>
        <v/>
      </c>
      <c r="X22" s="24" t="str">
        <f>IF($B22="","",(Data!$G$118+Data!$H$118*Occupancy!$G19)*Data!$I$118)</f>
        <v/>
      </c>
      <c r="Y22" s="24" t="str">
        <f>IF($B22="","",(Data!$G$118+Data!$H$118*Occupancy!$G19)*Data!$I$118)</f>
        <v/>
      </c>
      <c r="Z22" s="24" t="str">
        <f>IF($B22="","",(Data!$G$118+Data!$H$118*Occupancy!$G19)*Data!$I$118)</f>
        <v/>
      </c>
      <c r="AA22" s="24" t="str">
        <f>IF($B22="","",(Data!$G$118+Data!$H$118*Occupancy!$G19)*Data!$I$118)</f>
        <v/>
      </c>
    </row>
    <row r="23" spans="2:27" s="3" customFormat="1" ht="19.899999999999999" customHeight="1">
      <c r="B23" s="16" t="str">
        <f>IF('3 INPUT SAP DATA'!H27="","",'3 INPUT SAP DATA'!H27)</f>
        <v/>
      </c>
      <c r="C23" s="24" t="str">
        <f>IF($B23="","",Data!$E$142+(Data!$F$142*Occupancy!G20))</f>
        <v/>
      </c>
      <c r="D23" s="24" t="str">
        <f>IF($B23="","",$C23/365*Data!D$18)</f>
        <v/>
      </c>
      <c r="E23" s="24" t="str">
        <f>IF($B23="","",$C23/365*Data!E$18)</f>
        <v/>
      </c>
      <c r="F23" s="24" t="str">
        <f>IF($B23="","",$C23/365*Data!F$18)</f>
        <v/>
      </c>
      <c r="G23" s="24" t="str">
        <f>IF($B23="","",$C23/365*Data!G$18)</f>
        <v/>
      </c>
      <c r="H23" s="24" t="str">
        <f>IF($B23="","",$C23/365*Data!H$18)</f>
        <v/>
      </c>
      <c r="I23" s="24" t="str">
        <f>IF($B23="","",$C23/365*Data!I$18)</f>
        <v/>
      </c>
      <c r="J23" s="24" t="str">
        <f>IF($B23="","",$C23/365*Data!J$18)</f>
        <v/>
      </c>
      <c r="K23" s="24" t="str">
        <f>IF($B23="","",$C23/365*Data!K$18)</f>
        <v/>
      </c>
      <c r="L23" s="24" t="str">
        <f>IF($B23="","",$C23/365*Data!L$18)</f>
        <v/>
      </c>
      <c r="M23" s="24" t="str">
        <f>IF($B23="","",$C23/365*Data!M$18)</f>
        <v/>
      </c>
      <c r="N23" s="24" t="str">
        <f>IF($B23="","",$C23/365*Data!N$18)</f>
        <v/>
      </c>
      <c r="O23" s="24" t="str">
        <f>IF($B23="","",$C23/365*Data!O$18)</f>
        <v/>
      </c>
      <c r="P23" s="24" t="str">
        <f>IF($B23="","",(Data!$G$118+Data!$H$118*Occupancy!$G20)*Data!$I$118)</f>
        <v/>
      </c>
      <c r="Q23" s="24" t="str">
        <f>IF($B23="","",(Data!$G$118+Data!$H$118*Occupancy!$G20)*Data!$I$118)</f>
        <v/>
      </c>
      <c r="R23" s="24" t="str">
        <f>IF($B23="","",(Data!$G$118+Data!$H$118*Occupancy!$G20)*Data!$I$118)</f>
        <v/>
      </c>
      <c r="S23" s="24" t="str">
        <f>IF($B23="","",(Data!$G$118+Data!$H$118*Occupancy!$G20)*Data!$I$118)</f>
        <v/>
      </c>
      <c r="T23" s="24" t="str">
        <f>IF($B23="","",(Data!$G$118+Data!$H$118*Occupancy!$G20)*Data!$I$118)</f>
        <v/>
      </c>
      <c r="U23" s="24" t="str">
        <f>IF($B23="","",(Data!$G$118+Data!$H$118*Occupancy!$G20)*Data!$I$118)</f>
        <v/>
      </c>
      <c r="V23" s="24" t="str">
        <f>IF($B23="","",(Data!$G$118+Data!$H$118*Occupancy!$G20)*Data!$I$118)</f>
        <v/>
      </c>
      <c r="W23" s="24" t="str">
        <f>IF($B23="","",(Data!$G$118+Data!$H$118*Occupancy!$G20)*Data!$I$118)</f>
        <v/>
      </c>
      <c r="X23" s="24" t="str">
        <f>IF($B23="","",(Data!$G$118+Data!$H$118*Occupancy!$G20)*Data!$I$118)</f>
        <v/>
      </c>
      <c r="Y23" s="24" t="str">
        <f>IF($B23="","",(Data!$G$118+Data!$H$118*Occupancy!$G20)*Data!$I$118)</f>
        <v/>
      </c>
      <c r="Z23" s="24" t="str">
        <f>IF($B23="","",(Data!$G$118+Data!$H$118*Occupancy!$G20)*Data!$I$118)</f>
        <v/>
      </c>
      <c r="AA23" s="24" t="str">
        <f>IF($B23="","",(Data!$G$118+Data!$H$118*Occupancy!$G20)*Data!$I$118)</f>
        <v/>
      </c>
    </row>
    <row r="24" spans="2:27" s="3" customFormat="1" ht="19.899999999999999" customHeight="1">
      <c r="B24" s="16" t="str">
        <f>IF('3 INPUT SAP DATA'!H28="","",'3 INPUT SAP DATA'!H28)</f>
        <v/>
      </c>
      <c r="C24" s="24" t="str">
        <f>IF($B24="","",Data!$E$142+(Data!$F$142*Occupancy!G21))</f>
        <v/>
      </c>
      <c r="D24" s="24" t="str">
        <f>IF($B24="","",$C24/365*Data!D$18)</f>
        <v/>
      </c>
      <c r="E24" s="24" t="str">
        <f>IF($B24="","",$C24/365*Data!E$18)</f>
        <v/>
      </c>
      <c r="F24" s="24" t="str">
        <f>IF($B24="","",$C24/365*Data!F$18)</f>
        <v/>
      </c>
      <c r="G24" s="24" t="str">
        <f>IF($B24="","",$C24/365*Data!G$18)</f>
        <v/>
      </c>
      <c r="H24" s="24" t="str">
        <f>IF($B24="","",$C24/365*Data!H$18)</f>
        <v/>
      </c>
      <c r="I24" s="24" t="str">
        <f>IF($B24="","",$C24/365*Data!I$18)</f>
        <v/>
      </c>
      <c r="J24" s="24" t="str">
        <f>IF($B24="","",$C24/365*Data!J$18)</f>
        <v/>
      </c>
      <c r="K24" s="24" t="str">
        <f>IF($B24="","",$C24/365*Data!K$18)</f>
        <v/>
      </c>
      <c r="L24" s="24" t="str">
        <f>IF($B24="","",$C24/365*Data!L$18)</f>
        <v/>
      </c>
      <c r="M24" s="24" t="str">
        <f>IF($B24="","",$C24/365*Data!M$18)</f>
        <v/>
      </c>
      <c r="N24" s="24" t="str">
        <f>IF($B24="","",$C24/365*Data!N$18)</f>
        <v/>
      </c>
      <c r="O24" s="24" t="str">
        <f>IF($B24="","",$C24/365*Data!O$18)</f>
        <v/>
      </c>
      <c r="P24" s="24" t="str">
        <f>IF($B24="","",(Data!$G$118+Data!$H$118*Occupancy!$G21)*Data!$I$118)</f>
        <v/>
      </c>
      <c r="Q24" s="24" t="str">
        <f>IF($B24="","",(Data!$G$118+Data!$H$118*Occupancy!$G21)*Data!$I$118)</f>
        <v/>
      </c>
      <c r="R24" s="24" t="str">
        <f>IF($B24="","",(Data!$G$118+Data!$H$118*Occupancy!$G21)*Data!$I$118)</f>
        <v/>
      </c>
      <c r="S24" s="24" t="str">
        <f>IF($B24="","",(Data!$G$118+Data!$H$118*Occupancy!$G21)*Data!$I$118)</f>
        <v/>
      </c>
      <c r="T24" s="24" t="str">
        <f>IF($B24="","",(Data!$G$118+Data!$H$118*Occupancy!$G21)*Data!$I$118)</f>
        <v/>
      </c>
      <c r="U24" s="24" t="str">
        <f>IF($B24="","",(Data!$G$118+Data!$H$118*Occupancy!$G21)*Data!$I$118)</f>
        <v/>
      </c>
      <c r="V24" s="24" t="str">
        <f>IF($B24="","",(Data!$G$118+Data!$H$118*Occupancy!$G21)*Data!$I$118)</f>
        <v/>
      </c>
      <c r="W24" s="24" t="str">
        <f>IF($B24="","",(Data!$G$118+Data!$H$118*Occupancy!$G21)*Data!$I$118)</f>
        <v/>
      </c>
      <c r="X24" s="24" t="str">
        <f>IF($B24="","",(Data!$G$118+Data!$H$118*Occupancy!$G21)*Data!$I$118)</f>
        <v/>
      </c>
      <c r="Y24" s="24" t="str">
        <f>IF($B24="","",(Data!$G$118+Data!$H$118*Occupancy!$G21)*Data!$I$118)</f>
        <v/>
      </c>
      <c r="Z24" s="24" t="str">
        <f>IF($B24="","",(Data!$G$118+Data!$H$118*Occupancy!$G21)*Data!$I$118)</f>
        <v/>
      </c>
      <c r="AA24" s="24" t="str">
        <f>IF($B24="","",(Data!$G$118+Data!$H$118*Occupancy!$G21)*Data!$I$118)</f>
        <v/>
      </c>
    </row>
    <row r="25" spans="2:27" s="3" customFormat="1" ht="19.899999999999999" customHeight="1">
      <c r="B25" s="16" t="str">
        <f>IF('3 INPUT SAP DATA'!H29="","",'3 INPUT SAP DATA'!H29)</f>
        <v/>
      </c>
      <c r="C25" s="24" t="str">
        <f>IF($B25="","",Data!$E$142+(Data!$F$142*Occupancy!G22))</f>
        <v/>
      </c>
      <c r="D25" s="24" t="str">
        <f>IF($B25="","",$C25/365*Data!D$18)</f>
        <v/>
      </c>
      <c r="E25" s="24" t="str">
        <f>IF($B25="","",$C25/365*Data!E$18)</f>
        <v/>
      </c>
      <c r="F25" s="24" t="str">
        <f>IF($B25="","",$C25/365*Data!F$18)</f>
        <v/>
      </c>
      <c r="G25" s="24" t="str">
        <f>IF($B25="","",$C25/365*Data!G$18)</f>
        <v/>
      </c>
      <c r="H25" s="24" t="str">
        <f>IF($B25="","",$C25/365*Data!H$18)</f>
        <v/>
      </c>
      <c r="I25" s="24" t="str">
        <f>IF($B25="","",$C25/365*Data!I$18)</f>
        <v/>
      </c>
      <c r="J25" s="24" t="str">
        <f>IF($B25="","",$C25/365*Data!J$18)</f>
        <v/>
      </c>
      <c r="K25" s="24" t="str">
        <f>IF($B25="","",$C25/365*Data!K$18)</f>
        <v/>
      </c>
      <c r="L25" s="24" t="str">
        <f>IF($B25="","",$C25/365*Data!L$18)</f>
        <v/>
      </c>
      <c r="M25" s="24" t="str">
        <f>IF($B25="","",$C25/365*Data!M$18)</f>
        <v/>
      </c>
      <c r="N25" s="24" t="str">
        <f>IF($B25="","",$C25/365*Data!N$18)</f>
        <v/>
      </c>
      <c r="O25" s="24" t="str">
        <f>IF($B25="","",$C25/365*Data!O$18)</f>
        <v/>
      </c>
      <c r="P25" s="24" t="str">
        <f>IF($B25="","",(Data!$G$118+Data!$H$118*Occupancy!$G22)*Data!$I$118)</f>
        <v/>
      </c>
      <c r="Q25" s="24" t="str">
        <f>IF($B25="","",(Data!$G$118+Data!$H$118*Occupancy!$G22)*Data!$I$118)</f>
        <v/>
      </c>
      <c r="R25" s="24" t="str">
        <f>IF($B25="","",(Data!$G$118+Data!$H$118*Occupancy!$G22)*Data!$I$118)</f>
        <v/>
      </c>
      <c r="S25" s="24" t="str">
        <f>IF($B25="","",(Data!$G$118+Data!$H$118*Occupancy!$G22)*Data!$I$118)</f>
        <v/>
      </c>
      <c r="T25" s="24" t="str">
        <f>IF($B25="","",(Data!$G$118+Data!$H$118*Occupancy!$G22)*Data!$I$118)</f>
        <v/>
      </c>
      <c r="U25" s="24" t="str">
        <f>IF($B25="","",(Data!$G$118+Data!$H$118*Occupancy!$G22)*Data!$I$118)</f>
        <v/>
      </c>
      <c r="V25" s="24" t="str">
        <f>IF($B25="","",(Data!$G$118+Data!$H$118*Occupancy!$G22)*Data!$I$118)</f>
        <v/>
      </c>
      <c r="W25" s="24" t="str">
        <f>IF($B25="","",(Data!$G$118+Data!$H$118*Occupancy!$G22)*Data!$I$118)</f>
        <v/>
      </c>
      <c r="X25" s="24" t="str">
        <f>IF($B25="","",(Data!$G$118+Data!$H$118*Occupancy!$G22)*Data!$I$118)</f>
        <v/>
      </c>
      <c r="Y25" s="24" t="str">
        <f>IF($B25="","",(Data!$G$118+Data!$H$118*Occupancy!$G22)*Data!$I$118)</f>
        <v/>
      </c>
      <c r="Z25" s="24" t="str">
        <f>IF($B25="","",(Data!$G$118+Data!$H$118*Occupancy!$G22)*Data!$I$118)</f>
        <v/>
      </c>
      <c r="AA25" s="24" t="str">
        <f>IF($B25="","",(Data!$G$118+Data!$H$118*Occupancy!$G22)*Data!$I$118)</f>
        <v/>
      </c>
    </row>
    <row r="26" spans="2:27" s="3" customFormat="1" ht="19.899999999999999" customHeight="1">
      <c r="B26" s="16" t="str">
        <f>IF('3 INPUT SAP DATA'!H30="","",'3 INPUT SAP DATA'!H30)</f>
        <v/>
      </c>
      <c r="C26" s="24" t="str">
        <f>IF($B26="","",Data!$E$142+(Data!$F$142*Occupancy!G23))</f>
        <v/>
      </c>
      <c r="D26" s="24" t="str">
        <f>IF($B26="","",$C26/365*Data!D$18)</f>
        <v/>
      </c>
      <c r="E26" s="24" t="str">
        <f>IF($B26="","",$C26/365*Data!E$18)</f>
        <v/>
      </c>
      <c r="F26" s="24" t="str">
        <f>IF($B26="","",$C26/365*Data!F$18)</f>
        <v/>
      </c>
      <c r="G26" s="24" t="str">
        <f>IF($B26="","",$C26/365*Data!G$18)</f>
        <v/>
      </c>
      <c r="H26" s="24" t="str">
        <f>IF($B26="","",$C26/365*Data!H$18)</f>
        <v/>
      </c>
      <c r="I26" s="24" t="str">
        <f>IF($B26="","",$C26/365*Data!I$18)</f>
        <v/>
      </c>
      <c r="J26" s="24" t="str">
        <f>IF($B26="","",$C26/365*Data!J$18)</f>
        <v/>
      </c>
      <c r="K26" s="24" t="str">
        <f>IF($B26="","",$C26/365*Data!K$18)</f>
        <v/>
      </c>
      <c r="L26" s="24" t="str">
        <f>IF($B26="","",$C26/365*Data!L$18)</f>
        <v/>
      </c>
      <c r="M26" s="24" t="str">
        <f>IF($B26="","",$C26/365*Data!M$18)</f>
        <v/>
      </c>
      <c r="N26" s="24" t="str">
        <f>IF($B26="","",$C26/365*Data!N$18)</f>
        <v/>
      </c>
      <c r="O26" s="24" t="str">
        <f>IF($B26="","",$C26/365*Data!O$18)</f>
        <v/>
      </c>
      <c r="P26" s="24" t="str">
        <f>IF($B26="","",(Data!$G$118+Data!$H$118*Occupancy!$G23)*Data!$I$118)</f>
        <v/>
      </c>
      <c r="Q26" s="24" t="str">
        <f>IF($B26="","",(Data!$G$118+Data!$H$118*Occupancy!$G23)*Data!$I$118)</f>
        <v/>
      </c>
      <c r="R26" s="24" t="str">
        <f>IF($B26="","",(Data!$G$118+Data!$H$118*Occupancy!$G23)*Data!$I$118)</f>
        <v/>
      </c>
      <c r="S26" s="24" t="str">
        <f>IF($B26="","",(Data!$G$118+Data!$H$118*Occupancy!$G23)*Data!$I$118)</f>
        <v/>
      </c>
      <c r="T26" s="24" t="str">
        <f>IF($B26="","",(Data!$G$118+Data!$H$118*Occupancy!$G23)*Data!$I$118)</f>
        <v/>
      </c>
      <c r="U26" s="24" t="str">
        <f>IF($B26="","",(Data!$G$118+Data!$H$118*Occupancy!$G23)*Data!$I$118)</f>
        <v/>
      </c>
      <c r="V26" s="24" t="str">
        <f>IF($B26="","",(Data!$G$118+Data!$H$118*Occupancy!$G23)*Data!$I$118)</f>
        <v/>
      </c>
      <c r="W26" s="24" t="str">
        <f>IF($B26="","",(Data!$G$118+Data!$H$118*Occupancy!$G23)*Data!$I$118)</f>
        <v/>
      </c>
      <c r="X26" s="24" t="str">
        <f>IF($B26="","",(Data!$G$118+Data!$H$118*Occupancy!$G23)*Data!$I$118)</f>
        <v/>
      </c>
      <c r="Y26" s="24" t="str">
        <f>IF($B26="","",(Data!$G$118+Data!$H$118*Occupancy!$G23)*Data!$I$118)</f>
        <v/>
      </c>
      <c r="Z26" s="24" t="str">
        <f>IF($B26="","",(Data!$G$118+Data!$H$118*Occupancy!$G23)*Data!$I$118)</f>
        <v/>
      </c>
      <c r="AA26" s="24" t="str">
        <f>IF($B26="","",(Data!$G$118+Data!$H$118*Occupancy!$G23)*Data!$I$118)</f>
        <v/>
      </c>
    </row>
    <row r="27" spans="2:27" s="3" customFormat="1" ht="19.899999999999999" customHeight="1">
      <c r="B27" s="16" t="str">
        <f>IF('3 INPUT SAP DATA'!H31="","",'3 INPUT SAP DATA'!H31)</f>
        <v/>
      </c>
      <c r="C27" s="24" t="str">
        <f>IF($B27="","",Data!$E$142+(Data!$F$142*Occupancy!G24))</f>
        <v/>
      </c>
      <c r="D27" s="24" t="str">
        <f>IF($B27="","",$C27/365*Data!D$18)</f>
        <v/>
      </c>
      <c r="E27" s="24" t="str">
        <f>IF($B27="","",$C27/365*Data!E$18)</f>
        <v/>
      </c>
      <c r="F27" s="24" t="str">
        <f>IF($B27="","",$C27/365*Data!F$18)</f>
        <v/>
      </c>
      <c r="G27" s="24" t="str">
        <f>IF($B27="","",$C27/365*Data!G$18)</f>
        <v/>
      </c>
      <c r="H27" s="24" t="str">
        <f>IF($B27="","",$C27/365*Data!H$18)</f>
        <v/>
      </c>
      <c r="I27" s="24" t="str">
        <f>IF($B27="","",$C27/365*Data!I$18)</f>
        <v/>
      </c>
      <c r="J27" s="24" t="str">
        <f>IF($B27="","",$C27/365*Data!J$18)</f>
        <v/>
      </c>
      <c r="K27" s="24" t="str">
        <f>IF($B27="","",$C27/365*Data!K$18)</f>
        <v/>
      </c>
      <c r="L27" s="24" t="str">
        <f>IF($B27="","",$C27/365*Data!L$18)</f>
        <v/>
      </c>
      <c r="M27" s="24" t="str">
        <f>IF($B27="","",$C27/365*Data!M$18)</f>
        <v/>
      </c>
      <c r="N27" s="24" t="str">
        <f>IF($B27="","",$C27/365*Data!N$18)</f>
        <v/>
      </c>
      <c r="O27" s="24" t="str">
        <f>IF($B27="","",$C27/365*Data!O$18)</f>
        <v/>
      </c>
      <c r="P27" s="24" t="str">
        <f>IF($B27="","",(Data!$G$118+Data!$H$118*Occupancy!$G24)*Data!$I$118)</f>
        <v/>
      </c>
      <c r="Q27" s="24" t="str">
        <f>IF($B27="","",(Data!$G$118+Data!$H$118*Occupancy!$G24)*Data!$I$118)</f>
        <v/>
      </c>
      <c r="R27" s="24" t="str">
        <f>IF($B27="","",(Data!$G$118+Data!$H$118*Occupancy!$G24)*Data!$I$118)</f>
        <v/>
      </c>
      <c r="S27" s="24" t="str">
        <f>IF($B27="","",(Data!$G$118+Data!$H$118*Occupancy!$G24)*Data!$I$118)</f>
        <v/>
      </c>
      <c r="T27" s="24" t="str">
        <f>IF($B27="","",(Data!$G$118+Data!$H$118*Occupancy!$G24)*Data!$I$118)</f>
        <v/>
      </c>
      <c r="U27" s="24" t="str">
        <f>IF($B27="","",(Data!$G$118+Data!$H$118*Occupancy!$G24)*Data!$I$118)</f>
        <v/>
      </c>
      <c r="V27" s="24" t="str">
        <f>IF($B27="","",(Data!$G$118+Data!$H$118*Occupancy!$G24)*Data!$I$118)</f>
        <v/>
      </c>
      <c r="W27" s="24" t="str">
        <f>IF($B27="","",(Data!$G$118+Data!$H$118*Occupancy!$G24)*Data!$I$118)</f>
        <v/>
      </c>
      <c r="X27" s="24" t="str">
        <f>IF($B27="","",(Data!$G$118+Data!$H$118*Occupancy!$G24)*Data!$I$118)</f>
        <v/>
      </c>
      <c r="Y27" s="24" t="str">
        <f>IF($B27="","",(Data!$G$118+Data!$H$118*Occupancy!$G24)*Data!$I$118)</f>
        <v/>
      </c>
      <c r="Z27" s="24" t="str">
        <f>IF($B27="","",(Data!$G$118+Data!$H$118*Occupancy!$G24)*Data!$I$118)</f>
        <v/>
      </c>
      <c r="AA27" s="24" t="str">
        <f>IF($B27="","",(Data!$G$118+Data!$H$118*Occupancy!$G24)*Data!$I$118)</f>
        <v/>
      </c>
    </row>
    <row r="28" spans="2:27" s="3" customFormat="1" ht="19.899999999999999" customHeight="1">
      <c r="B28" s="16" t="str">
        <f>IF('3 INPUT SAP DATA'!H32="","",'3 INPUT SAP DATA'!H32)</f>
        <v/>
      </c>
      <c r="C28" s="24" t="str">
        <f>IF($B28="","",Data!$E$142+(Data!$F$142*Occupancy!G25))</f>
        <v/>
      </c>
      <c r="D28" s="24" t="str">
        <f>IF($B28="","",$C28/365*Data!D$18)</f>
        <v/>
      </c>
      <c r="E28" s="24" t="str">
        <f>IF($B28="","",$C28/365*Data!E$18)</f>
        <v/>
      </c>
      <c r="F28" s="24" t="str">
        <f>IF($B28="","",$C28/365*Data!F$18)</f>
        <v/>
      </c>
      <c r="G28" s="24" t="str">
        <f>IF($B28="","",$C28/365*Data!G$18)</f>
        <v/>
      </c>
      <c r="H28" s="24" t="str">
        <f>IF($B28="","",$C28/365*Data!H$18)</f>
        <v/>
      </c>
      <c r="I28" s="24" t="str">
        <f>IF($B28="","",$C28/365*Data!I$18)</f>
        <v/>
      </c>
      <c r="J28" s="24" t="str">
        <f>IF($B28="","",$C28/365*Data!J$18)</f>
        <v/>
      </c>
      <c r="K28" s="24" t="str">
        <f>IF($B28="","",$C28/365*Data!K$18)</f>
        <v/>
      </c>
      <c r="L28" s="24" t="str">
        <f>IF($B28="","",$C28/365*Data!L$18)</f>
        <v/>
      </c>
      <c r="M28" s="24" t="str">
        <f>IF($B28="","",$C28/365*Data!M$18)</f>
        <v/>
      </c>
      <c r="N28" s="24" t="str">
        <f>IF($B28="","",$C28/365*Data!N$18)</f>
        <v/>
      </c>
      <c r="O28" s="24" t="str">
        <f>IF($B28="","",$C28/365*Data!O$18)</f>
        <v/>
      </c>
      <c r="P28" s="24" t="str">
        <f>IF($B28="","",(Data!$G$118+Data!$H$118*Occupancy!$G25)*Data!$I$118)</f>
        <v/>
      </c>
      <c r="Q28" s="24" t="str">
        <f>IF($B28="","",(Data!$G$118+Data!$H$118*Occupancy!$G25)*Data!$I$118)</f>
        <v/>
      </c>
      <c r="R28" s="24" t="str">
        <f>IF($B28="","",(Data!$G$118+Data!$H$118*Occupancy!$G25)*Data!$I$118)</f>
        <v/>
      </c>
      <c r="S28" s="24" t="str">
        <f>IF($B28="","",(Data!$G$118+Data!$H$118*Occupancy!$G25)*Data!$I$118)</f>
        <v/>
      </c>
      <c r="T28" s="24" t="str">
        <f>IF($B28="","",(Data!$G$118+Data!$H$118*Occupancy!$G25)*Data!$I$118)</f>
        <v/>
      </c>
      <c r="U28" s="24" t="str">
        <f>IF($B28="","",(Data!$G$118+Data!$H$118*Occupancy!$G25)*Data!$I$118)</f>
        <v/>
      </c>
      <c r="V28" s="24" t="str">
        <f>IF($B28="","",(Data!$G$118+Data!$H$118*Occupancy!$G25)*Data!$I$118)</f>
        <v/>
      </c>
      <c r="W28" s="24" t="str">
        <f>IF($B28="","",(Data!$G$118+Data!$H$118*Occupancy!$G25)*Data!$I$118)</f>
        <v/>
      </c>
      <c r="X28" s="24" t="str">
        <f>IF($B28="","",(Data!$G$118+Data!$H$118*Occupancy!$G25)*Data!$I$118)</f>
        <v/>
      </c>
      <c r="Y28" s="24" t="str">
        <f>IF($B28="","",(Data!$G$118+Data!$H$118*Occupancy!$G25)*Data!$I$118)</f>
        <v/>
      </c>
      <c r="Z28" s="24" t="str">
        <f>IF($B28="","",(Data!$G$118+Data!$H$118*Occupancy!$G25)*Data!$I$118)</f>
        <v/>
      </c>
      <c r="AA28" s="24" t="str">
        <f>IF($B28="","",(Data!$G$118+Data!$H$118*Occupancy!$G25)*Data!$I$118)</f>
        <v/>
      </c>
    </row>
    <row r="29" spans="2:27" s="3" customFormat="1" ht="19.899999999999999" customHeight="1">
      <c r="B29" s="16" t="str">
        <f>IF('3 INPUT SAP DATA'!H33="","",'3 INPUT SAP DATA'!H33)</f>
        <v/>
      </c>
      <c r="C29" s="24" t="str">
        <f>IF($B29="","",Data!$E$142+(Data!$F$142*Occupancy!G26))</f>
        <v/>
      </c>
      <c r="D29" s="24" t="str">
        <f>IF($B29="","",$C29/365*Data!D$18)</f>
        <v/>
      </c>
      <c r="E29" s="24" t="str">
        <f>IF($B29="","",$C29/365*Data!E$18)</f>
        <v/>
      </c>
      <c r="F29" s="24" t="str">
        <f>IF($B29="","",$C29/365*Data!F$18)</f>
        <v/>
      </c>
      <c r="G29" s="24" t="str">
        <f>IF($B29="","",$C29/365*Data!G$18)</f>
        <v/>
      </c>
      <c r="H29" s="24" t="str">
        <f>IF($B29="","",$C29/365*Data!H$18)</f>
        <v/>
      </c>
      <c r="I29" s="24" t="str">
        <f>IF($B29="","",$C29/365*Data!I$18)</f>
        <v/>
      </c>
      <c r="J29" s="24" t="str">
        <f>IF($B29="","",$C29/365*Data!J$18)</f>
        <v/>
      </c>
      <c r="K29" s="24" t="str">
        <f>IF($B29="","",$C29/365*Data!K$18)</f>
        <v/>
      </c>
      <c r="L29" s="24" t="str">
        <f>IF($B29="","",$C29/365*Data!L$18)</f>
        <v/>
      </c>
      <c r="M29" s="24" t="str">
        <f>IF($B29="","",$C29/365*Data!M$18)</f>
        <v/>
      </c>
      <c r="N29" s="24" t="str">
        <f>IF($B29="","",$C29/365*Data!N$18)</f>
        <v/>
      </c>
      <c r="O29" s="24" t="str">
        <f>IF($B29="","",$C29/365*Data!O$18)</f>
        <v/>
      </c>
      <c r="P29" s="24" t="str">
        <f>IF($B29="","",(Data!$G$118+Data!$H$118*Occupancy!$G26)*Data!$I$118)</f>
        <v/>
      </c>
      <c r="Q29" s="24" t="str">
        <f>IF($B29="","",(Data!$G$118+Data!$H$118*Occupancy!$G26)*Data!$I$118)</f>
        <v/>
      </c>
      <c r="R29" s="24" t="str">
        <f>IF($B29="","",(Data!$G$118+Data!$H$118*Occupancy!$G26)*Data!$I$118)</f>
        <v/>
      </c>
      <c r="S29" s="24" t="str">
        <f>IF($B29="","",(Data!$G$118+Data!$H$118*Occupancy!$G26)*Data!$I$118)</f>
        <v/>
      </c>
      <c r="T29" s="24" t="str">
        <f>IF($B29="","",(Data!$G$118+Data!$H$118*Occupancy!$G26)*Data!$I$118)</f>
        <v/>
      </c>
      <c r="U29" s="24" t="str">
        <f>IF($B29="","",(Data!$G$118+Data!$H$118*Occupancy!$G26)*Data!$I$118)</f>
        <v/>
      </c>
      <c r="V29" s="24" t="str">
        <f>IF($B29="","",(Data!$G$118+Data!$H$118*Occupancy!$G26)*Data!$I$118)</f>
        <v/>
      </c>
      <c r="W29" s="24" t="str">
        <f>IF($B29="","",(Data!$G$118+Data!$H$118*Occupancy!$G26)*Data!$I$118)</f>
        <v/>
      </c>
      <c r="X29" s="24" t="str">
        <f>IF($B29="","",(Data!$G$118+Data!$H$118*Occupancy!$G26)*Data!$I$118)</f>
        <v/>
      </c>
      <c r="Y29" s="24" t="str">
        <f>IF($B29="","",(Data!$G$118+Data!$H$118*Occupancy!$G26)*Data!$I$118)</f>
        <v/>
      </c>
      <c r="Z29" s="24" t="str">
        <f>IF($B29="","",(Data!$G$118+Data!$H$118*Occupancy!$G26)*Data!$I$118)</f>
        <v/>
      </c>
      <c r="AA29" s="24" t="str">
        <f>IF($B29="","",(Data!$G$118+Data!$H$118*Occupancy!$G26)*Data!$I$118)</f>
        <v/>
      </c>
    </row>
    <row r="30" spans="2:27" s="3" customFormat="1" ht="19.899999999999999" customHeight="1">
      <c r="B30" s="16" t="str">
        <f>IF('3 INPUT SAP DATA'!H34="","",'3 INPUT SAP DATA'!H34)</f>
        <v/>
      </c>
      <c r="C30" s="24" t="str">
        <f>IF($B30="","",Data!$E$142+(Data!$F$142*Occupancy!G27))</f>
        <v/>
      </c>
      <c r="D30" s="24" t="str">
        <f>IF($B30="","",$C30/365*Data!D$18)</f>
        <v/>
      </c>
      <c r="E30" s="24" t="str">
        <f>IF($B30="","",$C30/365*Data!E$18)</f>
        <v/>
      </c>
      <c r="F30" s="24" t="str">
        <f>IF($B30="","",$C30/365*Data!F$18)</f>
        <v/>
      </c>
      <c r="G30" s="24" t="str">
        <f>IF($B30="","",$C30/365*Data!G$18)</f>
        <v/>
      </c>
      <c r="H30" s="24" t="str">
        <f>IF($B30="","",$C30/365*Data!H$18)</f>
        <v/>
      </c>
      <c r="I30" s="24" t="str">
        <f>IF($B30="","",$C30/365*Data!I$18)</f>
        <v/>
      </c>
      <c r="J30" s="24" t="str">
        <f>IF($B30="","",$C30/365*Data!J$18)</f>
        <v/>
      </c>
      <c r="K30" s="24" t="str">
        <f>IF($B30="","",$C30/365*Data!K$18)</f>
        <v/>
      </c>
      <c r="L30" s="24" t="str">
        <f>IF($B30="","",$C30/365*Data!L$18)</f>
        <v/>
      </c>
      <c r="M30" s="24" t="str">
        <f>IF($B30="","",$C30/365*Data!M$18)</f>
        <v/>
      </c>
      <c r="N30" s="24" t="str">
        <f>IF($B30="","",$C30/365*Data!N$18)</f>
        <v/>
      </c>
      <c r="O30" s="24" t="str">
        <f>IF($B30="","",$C30/365*Data!O$18)</f>
        <v/>
      </c>
      <c r="P30" s="24" t="str">
        <f>IF($B30="","",(Data!$G$118+Data!$H$118*Occupancy!$G27)*Data!$I$118)</f>
        <v/>
      </c>
      <c r="Q30" s="24" t="str">
        <f>IF($B30="","",(Data!$G$118+Data!$H$118*Occupancy!$G27)*Data!$I$118)</f>
        <v/>
      </c>
      <c r="R30" s="24" t="str">
        <f>IF($B30="","",(Data!$G$118+Data!$H$118*Occupancy!$G27)*Data!$I$118)</f>
        <v/>
      </c>
      <c r="S30" s="24" t="str">
        <f>IF($B30="","",(Data!$G$118+Data!$H$118*Occupancy!$G27)*Data!$I$118)</f>
        <v/>
      </c>
      <c r="T30" s="24" t="str">
        <f>IF($B30="","",(Data!$G$118+Data!$H$118*Occupancy!$G27)*Data!$I$118)</f>
        <v/>
      </c>
      <c r="U30" s="24" t="str">
        <f>IF($B30="","",(Data!$G$118+Data!$H$118*Occupancy!$G27)*Data!$I$118)</f>
        <v/>
      </c>
      <c r="V30" s="24" t="str">
        <f>IF($B30="","",(Data!$G$118+Data!$H$118*Occupancy!$G27)*Data!$I$118)</f>
        <v/>
      </c>
      <c r="W30" s="24" t="str">
        <f>IF($B30="","",(Data!$G$118+Data!$H$118*Occupancy!$G27)*Data!$I$118)</f>
        <v/>
      </c>
      <c r="X30" s="24" t="str">
        <f>IF($B30="","",(Data!$G$118+Data!$H$118*Occupancy!$G27)*Data!$I$118)</f>
        <v/>
      </c>
      <c r="Y30" s="24" t="str">
        <f>IF($B30="","",(Data!$G$118+Data!$H$118*Occupancy!$G27)*Data!$I$118)</f>
        <v/>
      </c>
      <c r="Z30" s="24" t="str">
        <f>IF($B30="","",(Data!$G$118+Data!$H$118*Occupancy!$G27)*Data!$I$118)</f>
        <v/>
      </c>
      <c r="AA30" s="24" t="str">
        <f>IF($B30="","",(Data!$G$118+Data!$H$118*Occupancy!$G27)*Data!$I$118)</f>
        <v/>
      </c>
    </row>
    <row r="31" spans="2:27" s="3" customFormat="1" ht="19.899999999999999" customHeight="1">
      <c r="B31" s="16" t="str">
        <f>IF('3 INPUT SAP DATA'!H35="","",'3 INPUT SAP DATA'!H35)</f>
        <v/>
      </c>
      <c r="C31" s="24" t="str">
        <f>IF($B31="","",Data!$E$142+(Data!$F$142*Occupancy!G28))</f>
        <v/>
      </c>
      <c r="D31" s="24" t="str">
        <f>IF($B31="","",$C31/365*Data!D$18)</f>
        <v/>
      </c>
      <c r="E31" s="24" t="str">
        <f>IF($B31="","",$C31/365*Data!E$18)</f>
        <v/>
      </c>
      <c r="F31" s="24" t="str">
        <f>IF($B31="","",$C31/365*Data!F$18)</f>
        <v/>
      </c>
      <c r="G31" s="24" t="str">
        <f>IF($B31="","",$C31/365*Data!G$18)</f>
        <v/>
      </c>
      <c r="H31" s="24" t="str">
        <f>IF($B31="","",$C31/365*Data!H$18)</f>
        <v/>
      </c>
      <c r="I31" s="24" t="str">
        <f>IF($B31="","",$C31/365*Data!I$18)</f>
        <v/>
      </c>
      <c r="J31" s="24" t="str">
        <f>IF($B31="","",$C31/365*Data!J$18)</f>
        <v/>
      </c>
      <c r="K31" s="24" t="str">
        <f>IF($B31="","",$C31/365*Data!K$18)</f>
        <v/>
      </c>
      <c r="L31" s="24" t="str">
        <f>IF($B31="","",$C31/365*Data!L$18)</f>
        <v/>
      </c>
      <c r="M31" s="24" t="str">
        <f>IF($B31="","",$C31/365*Data!M$18)</f>
        <v/>
      </c>
      <c r="N31" s="24" t="str">
        <f>IF($B31="","",$C31/365*Data!N$18)</f>
        <v/>
      </c>
      <c r="O31" s="24" t="str">
        <f>IF($B31="","",$C31/365*Data!O$18)</f>
        <v/>
      </c>
      <c r="P31" s="24" t="str">
        <f>IF($B31="","",(Data!$G$118+Data!$H$118*Occupancy!$G28)*Data!$I$118)</f>
        <v/>
      </c>
      <c r="Q31" s="24" t="str">
        <f>IF($B31="","",(Data!$G$118+Data!$H$118*Occupancy!$G28)*Data!$I$118)</f>
        <v/>
      </c>
      <c r="R31" s="24" t="str">
        <f>IF($B31="","",(Data!$G$118+Data!$H$118*Occupancy!$G28)*Data!$I$118)</f>
        <v/>
      </c>
      <c r="S31" s="24" t="str">
        <f>IF($B31="","",(Data!$G$118+Data!$H$118*Occupancy!$G28)*Data!$I$118)</f>
        <v/>
      </c>
      <c r="T31" s="24" t="str">
        <f>IF($B31="","",(Data!$G$118+Data!$H$118*Occupancy!$G28)*Data!$I$118)</f>
        <v/>
      </c>
      <c r="U31" s="24" t="str">
        <f>IF($B31="","",(Data!$G$118+Data!$H$118*Occupancy!$G28)*Data!$I$118)</f>
        <v/>
      </c>
      <c r="V31" s="24" t="str">
        <f>IF($B31="","",(Data!$G$118+Data!$H$118*Occupancy!$G28)*Data!$I$118)</f>
        <v/>
      </c>
      <c r="W31" s="24" t="str">
        <f>IF($B31="","",(Data!$G$118+Data!$H$118*Occupancy!$G28)*Data!$I$118)</f>
        <v/>
      </c>
      <c r="X31" s="24" t="str">
        <f>IF($B31="","",(Data!$G$118+Data!$H$118*Occupancy!$G28)*Data!$I$118)</f>
        <v/>
      </c>
      <c r="Y31" s="24" t="str">
        <f>IF($B31="","",(Data!$G$118+Data!$H$118*Occupancy!$G28)*Data!$I$118)</f>
        <v/>
      </c>
      <c r="Z31" s="24" t="str">
        <f>IF($B31="","",(Data!$G$118+Data!$H$118*Occupancy!$G28)*Data!$I$118)</f>
        <v/>
      </c>
      <c r="AA31" s="24" t="str">
        <f>IF($B31="","",(Data!$G$118+Data!$H$118*Occupancy!$G28)*Data!$I$118)</f>
        <v/>
      </c>
    </row>
    <row r="32" spans="2:27" s="3" customFormat="1" ht="19.899999999999999" customHeight="1">
      <c r="B32" s="16" t="str">
        <f>IF('3 INPUT SAP DATA'!H36="","",'3 INPUT SAP DATA'!H36)</f>
        <v/>
      </c>
      <c r="C32" s="24" t="str">
        <f>IF($B32="","",Data!$E$142+(Data!$F$142*Occupancy!G29))</f>
        <v/>
      </c>
      <c r="D32" s="24" t="str">
        <f>IF($B32="","",$C32/365*Data!D$18)</f>
        <v/>
      </c>
      <c r="E32" s="24" t="str">
        <f>IF($B32="","",$C32/365*Data!E$18)</f>
        <v/>
      </c>
      <c r="F32" s="24" t="str">
        <f>IF($B32="","",$C32/365*Data!F$18)</f>
        <v/>
      </c>
      <c r="G32" s="24" t="str">
        <f>IF($B32="","",$C32/365*Data!G$18)</f>
        <v/>
      </c>
      <c r="H32" s="24" t="str">
        <f>IF($B32="","",$C32/365*Data!H$18)</f>
        <v/>
      </c>
      <c r="I32" s="24" t="str">
        <f>IF($B32="","",$C32/365*Data!I$18)</f>
        <v/>
      </c>
      <c r="J32" s="24" t="str">
        <f>IF($B32="","",$C32/365*Data!J$18)</f>
        <v/>
      </c>
      <c r="K32" s="24" t="str">
        <f>IF($B32="","",$C32/365*Data!K$18)</f>
        <v/>
      </c>
      <c r="L32" s="24" t="str">
        <f>IF($B32="","",$C32/365*Data!L$18)</f>
        <v/>
      </c>
      <c r="M32" s="24" t="str">
        <f>IF($B32="","",$C32/365*Data!M$18)</f>
        <v/>
      </c>
      <c r="N32" s="24" t="str">
        <f>IF($B32="","",$C32/365*Data!N$18)</f>
        <v/>
      </c>
      <c r="O32" s="24" t="str">
        <f>IF($B32="","",$C32/365*Data!O$18)</f>
        <v/>
      </c>
      <c r="P32" s="24" t="str">
        <f>IF($B32="","",(Data!$G$118+Data!$H$118*Occupancy!$G29)*Data!$I$118)</f>
        <v/>
      </c>
      <c r="Q32" s="24" t="str">
        <f>IF($B32="","",(Data!$G$118+Data!$H$118*Occupancy!$G29)*Data!$I$118)</f>
        <v/>
      </c>
      <c r="R32" s="24" t="str">
        <f>IF($B32="","",(Data!$G$118+Data!$H$118*Occupancy!$G29)*Data!$I$118)</f>
        <v/>
      </c>
      <c r="S32" s="24" t="str">
        <f>IF($B32="","",(Data!$G$118+Data!$H$118*Occupancy!$G29)*Data!$I$118)</f>
        <v/>
      </c>
      <c r="T32" s="24" t="str">
        <f>IF($B32="","",(Data!$G$118+Data!$H$118*Occupancy!$G29)*Data!$I$118)</f>
        <v/>
      </c>
      <c r="U32" s="24" t="str">
        <f>IF($B32="","",(Data!$G$118+Data!$H$118*Occupancy!$G29)*Data!$I$118)</f>
        <v/>
      </c>
      <c r="V32" s="24" t="str">
        <f>IF($B32="","",(Data!$G$118+Data!$H$118*Occupancy!$G29)*Data!$I$118)</f>
        <v/>
      </c>
      <c r="W32" s="24" t="str">
        <f>IF($B32="","",(Data!$G$118+Data!$H$118*Occupancy!$G29)*Data!$I$118)</f>
        <v/>
      </c>
      <c r="X32" s="24" t="str">
        <f>IF($B32="","",(Data!$G$118+Data!$H$118*Occupancy!$G29)*Data!$I$118)</f>
        <v/>
      </c>
      <c r="Y32" s="24" t="str">
        <f>IF($B32="","",(Data!$G$118+Data!$H$118*Occupancy!$G29)*Data!$I$118)</f>
        <v/>
      </c>
      <c r="Z32" s="24" t="str">
        <f>IF($B32="","",(Data!$G$118+Data!$H$118*Occupancy!$G29)*Data!$I$118)</f>
        <v/>
      </c>
      <c r="AA32" s="24" t="str">
        <f>IF($B32="","",(Data!$G$118+Data!$H$118*Occupancy!$G29)*Data!$I$118)</f>
        <v/>
      </c>
    </row>
    <row r="33" spans="2:27" s="3" customFormat="1" ht="19.899999999999999" customHeight="1">
      <c r="B33" s="16" t="str">
        <f>IF('3 INPUT SAP DATA'!H37="","",'3 INPUT SAP DATA'!H37)</f>
        <v/>
      </c>
      <c r="C33" s="24" t="str">
        <f>IF($B33="","",Data!$E$142+(Data!$F$142*Occupancy!G30))</f>
        <v/>
      </c>
      <c r="D33" s="24" t="str">
        <f>IF($B33="","",$C33/365*Data!D$18)</f>
        <v/>
      </c>
      <c r="E33" s="24" t="str">
        <f>IF($B33="","",$C33/365*Data!E$18)</f>
        <v/>
      </c>
      <c r="F33" s="24" t="str">
        <f>IF($B33="","",$C33/365*Data!F$18)</f>
        <v/>
      </c>
      <c r="G33" s="24" t="str">
        <f>IF($B33="","",$C33/365*Data!G$18)</f>
        <v/>
      </c>
      <c r="H33" s="24" t="str">
        <f>IF($B33="","",$C33/365*Data!H$18)</f>
        <v/>
      </c>
      <c r="I33" s="24" t="str">
        <f>IF($B33="","",$C33/365*Data!I$18)</f>
        <v/>
      </c>
      <c r="J33" s="24" t="str">
        <f>IF($B33="","",$C33/365*Data!J$18)</f>
        <v/>
      </c>
      <c r="K33" s="24" t="str">
        <f>IF($B33="","",$C33/365*Data!K$18)</f>
        <v/>
      </c>
      <c r="L33" s="24" t="str">
        <f>IF($B33="","",$C33/365*Data!L$18)</f>
        <v/>
      </c>
      <c r="M33" s="24" t="str">
        <f>IF($B33="","",$C33/365*Data!M$18)</f>
        <v/>
      </c>
      <c r="N33" s="24" t="str">
        <f>IF($B33="","",$C33/365*Data!N$18)</f>
        <v/>
      </c>
      <c r="O33" s="24" t="str">
        <f>IF($B33="","",$C33/365*Data!O$18)</f>
        <v/>
      </c>
      <c r="P33" s="24" t="str">
        <f>IF($B33="","",(Data!$G$118+Data!$H$118*Occupancy!$G30)*Data!$I$118)</f>
        <v/>
      </c>
      <c r="Q33" s="24" t="str">
        <f>IF($B33="","",(Data!$G$118+Data!$H$118*Occupancy!$G30)*Data!$I$118)</f>
        <v/>
      </c>
      <c r="R33" s="24" t="str">
        <f>IF($B33="","",(Data!$G$118+Data!$H$118*Occupancy!$G30)*Data!$I$118)</f>
        <v/>
      </c>
      <c r="S33" s="24" t="str">
        <f>IF($B33="","",(Data!$G$118+Data!$H$118*Occupancy!$G30)*Data!$I$118)</f>
        <v/>
      </c>
      <c r="T33" s="24" t="str">
        <f>IF($B33="","",(Data!$G$118+Data!$H$118*Occupancy!$G30)*Data!$I$118)</f>
        <v/>
      </c>
      <c r="U33" s="24" t="str">
        <f>IF($B33="","",(Data!$G$118+Data!$H$118*Occupancy!$G30)*Data!$I$118)</f>
        <v/>
      </c>
      <c r="V33" s="24" t="str">
        <f>IF($B33="","",(Data!$G$118+Data!$H$118*Occupancy!$G30)*Data!$I$118)</f>
        <v/>
      </c>
      <c r="W33" s="24" t="str">
        <f>IF($B33="","",(Data!$G$118+Data!$H$118*Occupancy!$G30)*Data!$I$118)</f>
        <v/>
      </c>
      <c r="X33" s="24" t="str">
        <f>IF($B33="","",(Data!$G$118+Data!$H$118*Occupancy!$G30)*Data!$I$118)</f>
        <v/>
      </c>
      <c r="Y33" s="24" t="str">
        <f>IF($B33="","",(Data!$G$118+Data!$H$118*Occupancy!$G30)*Data!$I$118)</f>
        <v/>
      </c>
      <c r="Z33" s="24" t="str">
        <f>IF($B33="","",(Data!$G$118+Data!$H$118*Occupancy!$G30)*Data!$I$118)</f>
        <v/>
      </c>
      <c r="AA33" s="24" t="str">
        <f>IF($B33="","",(Data!$G$118+Data!$H$118*Occupancy!$G30)*Data!$I$118)</f>
        <v/>
      </c>
    </row>
    <row r="34" spans="2:27" s="3" customFormat="1" ht="19.899999999999999" customHeight="1">
      <c r="B34" s="16" t="str">
        <f>IF('3 INPUT SAP DATA'!H38="","",'3 INPUT SAP DATA'!H38)</f>
        <v/>
      </c>
      <c r="C34" s="24" t="str">
        <f>IF($B34="","",Data!$E$142+(Data!$F$142*Occupancy!G31))</f>
        <v/>
      </c>
      <c r="D34" s="24" t="str">
        <f>IF($B34="","",$C34/365*Data!D$18)</f>
        <v/>
      </c>
      <c r="E34" s="24" t="str">
        <f>IF($B34="","",$C34/365*Data!E$18)</f>
        <v/>
      </c>
      <c r="F34" s="24" t="str">
        <f>IF($B34="","",$C34/365*Data!F$18)</f>
        <v/>
      </c>
      <c r="G34" s="24" t="str">
        <f>IF($B34="","",$C34/365*Data!G$18)</f>
        <v/>
      </c>
      <c r="H34" s="24" t="str">
        <f>IF($B34="","",$C34/365*Data!H$18)</f>
        <v/>
      </c>
      <c r="I34" s="24" t="str">
        <f>IF($B34="","",$C34/365*Data!I$18)</f>
        <v/>
      </c>
      <c r="J34" s="24" t="str">
        <f>IF($B34="","",$C34/365*Data!J$18)</f>
        <v/>
      </c>
      <c r="K34" s="24" t="str">
        <f>IF($B34="","",$C34/365*Data!K$18)</f>
        <v/>
      </c>
      <c r="L34" s="24" t="str">
        <f>IF($B34="","",$C34/365*Data!L$18)</f>
        <v/>
      </c>
      <c r="M34" s="24" t="str">
        <f>IF($B34="","",$C34/365*Data!M$18)</f>
        <v/>
      </c>
      <c r="N34" s="24" t="str">
        <f>IF($B34="","",$C34/365*Data!N$18)</f>
        <v/>
      </c>
      <c r="O34" s="24" t="str">
        <f>IF($B34="","",$C34/365*Data!O$18)</f>
        <v/>
      </c>
      <c r="P34" s="24" t="str">
        <f>IF($B34="","",(Data!$G$118+Data!$H$118*Occupancy!$G31)*Data!$I$118)</f>
        <v/>
      </c>
      <c r="Q34" s="24" t="str">
        <f>IF($B34="","",(Data!$G$118+Data!$H$118*Occupancy!$G31)*Data!$I$118)</f>
        <v/>
      </c>
      <c r="R34" s="24" t="str">
        <f>IF($B34="","",(Data!$G$118+Data!$H$118*Occupancy!$G31)*Data!$I$118)</f>
        <v/>
      </c>
      <c r="S34" s="24" t="str">
        <f>IF($B34="","",(Data!$G$118+Data!$H$118*Occupancy!$G31)*Data!$I$118)</f>
        <v/>
      </c>
      <c r="T34" s="24" t="str">
        <f>IF($B34="","",(Data!$G$118+Data!$H$118*Occupancy!$G31)*Data!$I$118)</f>
        <v/>
      </c>
      <c r="U34" s="24" t="str">
        <f>IF($B34="","",(Data!$G$118+Data!$H$118*Occupancy!$G31)*Data!$I$118)</f>
        <v/>
      </c>
      <c r="V34" s="24" t="str">
        <f>IF($B34="","",(Data!$G$118+Data!$H$118*Occupancy!$G31)*Data!$I$118)</f>
        <v/>
      </c>
      <c r="W34" s="24" t="str">
        <f>IF($B34="","",(Data!$G$118+Data!$H$118*Occupancy!$G31)*Data!$I$118)</f>
        <v/>
      </c>
      <c r="X34" s="24" t="str">
        <f>IF($B34="","",(Data!$G$118+Data!$H$118*Occupancy!$G31)*Data!$I$118)</f>
        <v/>
      </c>
      <c r="Y34" s="24" t="str">
        <f>IF($B34="","",(Data!$G$118+Data!$H$118*Occupancy!$G31)*Data!$I$118)</f>
        <v/>
      </c>
      <c r="Z34" s="24" t="str">
        <f>IF($B34="","",(Data!$G$118+Data!$H$118*Occupancy!$G31)*Data!$I$118)</f>
        <v/>
      </c>
      <c r="AA34" s="24" t="str">
        <f>IF($B34="","",(Data!$G$118+Data!$H$118*Occupancy!$G31)*Data!$I$118)</f>
        <v/>
      </c>
    </row>
    <row r="35" spans="2:27" s="3" customFormat="1" ht="19.899999999999999" customHeight="1">
      <c r="B35" s="16" t="str">
        <f>IF('3 INPUT SAP DATA'!H39="","",'3 INPUT SAP DATA'!H39)</f>
        <v/>
      </c>
      <c r="C35" s="24" t="str">
        <f>IF($B35="","",Data!$E$142+(Data!$F$142*Occupancy!G32))</f>
        <v/>
      </c>
      <c r="D35" s="24" t="str">
        <f>IF($B35="","",$C35/365*Data!D$18)</f>
        <v/>
      </c>
      <c r="E35" s="24" t="str">
        <f>IF($B35="","",$C35/365*Data!E$18)</f>
        <v/>
      </c>
      <c r="F35" s="24" t="str">
        <f>IF($B35="","",$C35/365*Data!F$18)</f>
        <v/>
      </c>
      <c r="G35" s="24" t="str">
        <f>IF($B35="","",$C35/365*Data!G$18)</f>
        <v/>
      </c>
      <c r="H35" s="24" t="str">
        <f>IF($B35="","",$C35/365*Data!H$18)</f>
        <v/>
      </c>
      <c r="I35" s="24" t="str">
        <f>IF($B35="","",$C35/365*Data!I$18)</f>
        <v/>
      </c>
      <c r="J35" s="24" t="str">
        <f>IF($B35="","",$C35/365*Data!J$18)</f>
        <v/>
      </c>
      <c r="K35" s="24" t="str">
        <f>IF($B35="","",$C35/365*Data!K$18)</f>
        <v/>
      </c>
      <c r="L35" s="24" t="str">
        <f>IF($B35="","",$C35/365*Data!L$18)</f>
        <v/>
      </c>
      <c r="M35" s="24" t="str">
        <f>IF($B35="","",$C35/365*Data!M$18)</f>
        <v/>
      </c>
      <c r="N35" s="24" t="str">
        <f>IF($B35="","",$C35/365*Data!N$18)</f>
        <v/>
      </c>
      <c r="O35" s="24" t="str">
        <f>IF($B35="","",$C35/365*Data!O$18)</f>
        <v/>
      </c>
      <c r="P35" s="24" t="str">
        <f>IF($B35="","",(Data!$G$118+Data!$H$118*Occupancy!$G32)*Data!$I$118)</f>
        <v/>
      </c>
      <c r="Q35" s="24" t="str">
        <f>IF($B35="","",(Data!$G$118+Data!$H$118*Occupancy!$G32)*Data!$I$118)</f>
        <v/>
      </c>
      <c r="R35" s="24" t="str">
        <f>IF($B35="","",(Data!$G$118+Data!$H$118*Occupancy!$G32)*Data!$I$118)</f>
        <v/>
      </c>
      <c r="S35" s="24" t="str">
        <f>IF($B35="","",(Data!$G$118+Data!$H$118*Occupancy!$G32)*Data!$I$118)</f>
        <v/>
      </c>
      <c r="T35" s="24" t="str">
        <f>IF($B35="","",(Data!$G$118+Data!$H$118*Occupancy!$G32)*Data!$I$118)</f>
        <v/>
      </c>
      <c r="U35" s="24" t="str">
        <f>IF($B35="","",(Data!$G$118+Data!$H$118*Occupancy!$G32)*Data!$I$118)</f>
        <v/>
      </c>
      <c r="V35" s="24" t="str">
        <f>IF($B35="","",(Data!$G$118+Data!$H$118*Occupancy!$G32)*Data!$I$118)</f>
        <v/>
      </c>
      <c r="W35" s="24" t="str">
        <f>IF($B35="","",(Data!$G$118+Data!$H$118*Occupancy!$G32)*Data!$I$118)</f>
        <v/>
      </c>
      <c r="X35" s="24" t="str">
        <f>IF($B35="","",(Data!$G$118+Data!$H$118*Occupancy!$G32)*Data!$I$118)</f>
        <v/>
      </c>
      <c r="Y35" s="24" t="str">
        <f>IF($B35="","",(Data!$G$118+Data!$H$118*Occupancy!$G32)*Data!$I$118)</f>
        <v/>
      </c>
      <c r="Z35" s="24" t="str">
        <f>IF($B35="","",(Data!$G$118+Data!$H$118*Occupancy!$G32)*Data!$I$118)</f>
        <v/>
      </c>
      <c r="AA35" s="24" t="str">
        <f>IF($B35="","",(Data!$G$118+Data!$H$118*Occupancy!$G32)*Data!$I$118)</f>
        <v/>
      </c>
    </row>
    <row r="36" spans="2:27" s="3" customFormat="1" ht="19.899999999999999" customHeight="1">
      <c r="B36" s="16" t="str">
        <f>IF('3 INPUT SAP DATA'!H40="","",'3 INPUT SAP DATA'!H40)</f>
        <v/>
      </c>
      <c r="C36" s="24" t="str">
        <f>IF($B36="","",Data!$E$142+(Data!$F$142*Occupancy!G33))</f>
        <v/>
      </c>
      <c r="D36" s="24" t="str">
        <f>IF($B36="","",$C36/365*Data!D$18)</f>
        <v/>
      </c>
      <c r="E36" s="24" t="str">
        <f>IF($B36="","",$C36/365*Data!E$18)</f>
        <v/>
      </c>
      <c r="F36" s="24" t="str">
        <f>IF($B36="","",$C36/365*Data!F$18)</f>
        <v/>
      </c>
      <c r="G36" s="24" t="str">
        <f>IF($B36="","",$C36/365*Data!G$18)</f>
        <v/>
      </c>
      <c r="H36" s="24" t="str">
        <f>IF($B36="","",$C36/365*Data!H$18)</f>
        <v/>
      </c>
      <c r="I36" s="24" t="str">
        <f>IF($B36="","",$C36/365*Data!I$18)</f>
        <v/>
      </c>
      <c r="J36" s="24" t="str">
        <f>IF($B36="","",$C36/365*Data!J$18)</f>
        <v/>
      </c>
      <c r="K36" s="24" t="str">
        <f>IF($B36="","",$C36/365*Data!K$18)</f>
        <v/>
      </c>
      <c r="L36" s="24" t="str">
        <f>IF($B36="","",$C36/365*Data!L$18)</f>
        <v/>
      </c>
      <c r="M36" s="24" t="str">
        <f>IF($B36="","",$C36/365*Data!M$18)</f>
        <v/>
      </c>
      <c r="N36" s="24" t="str">
        <f>IF($B36="","",$C36/365*Data!N$18)</f>
        <v/>
      </c>
      <c r="O36" s="24" t="str">
        <f>IF($B36="","",$C36/365*Data!O$18)</f>
        <v/>
      </c>
      <c r="P36" s="24" t="str">
        <f>IF($B36="","",(Data!$G$118+Data!$H$118*Occupancy!$G33)*Data!$I$118)</f>
        <v/>
      </c>
      <c r="Q36" s="24" t="str">
        <f>IF($B36="","",(Data!$G$118+Data!$H$118*Occupancy!$G33)*Data!$I$118)</f>
        <v/>
      </c>
      <c r="R36" s="24" t="str">
        <f>IF($B36="","",(Data!$G$118+Data!$H$118*Occupancy!$G33)*Data!$I$118)</f>
        <v/>
      </c>
      <c r="S36" s="24" t="str">
        <f>IF($B36="","",(Data!$G$118+Data!$H$118*Occupancy!$G33)*Data!$I$118)</f>
        <v/>
      </c>
      <c r="T36" s="24" t="str">
        <f>IF($B36="","",(Data!$G$118+Data!$H$118*Occupancy!$G33)*Data!$I$118)</f>
        <v/>
      </c>
      <c r="U36" s="24" t="str">
        <f>IF($B36="","",(Data!$G$118+Data!$H$118*Occupancy!$G33)*Data!$I$118)</f>
        <v/>
      </c>
      <c r="V36" s="24" t="str">
        <f>IF($B36="","",(Data!$G$118+Data!$H$118*Occupancy!$G33)*Data!$I$118)</f>
        <v/>
      </c>
      <c r="W36" s="24" t="str">
        <f>IF($B36="","",(Data!$G$118+Data!$H$118*Occupancy!$G33)*Data!$I$118)</f>
        <v/>
      </c>
      <c r="X36" s="24" t="str">
        <f>IF($B36="","",(Data!$G$118+Data!$H$118*Occupancy!$G33)*Data!$I$118)</f>
        <v/>
      </c>
      <c r="Y36" s="24" t="str">
        <f>IF($B36="","",(Data!$G$118+Data!$H$118*Occupancy!$G33)*Data!$I$118)</f>
        <v/>
      </c>
      <c r="Z36" s="24" t="str">
        <f>IF($B36="","",(Data!$G$118+Data!$H$118*Occupancy!$G33)*Data!$I$118)</f>
        <v/>
      </c>
      <c r="AA36" s="24" t="str">
        <f>IF($B36="","",(Data!$G$118+Data!$H$118*Occupancy!$G33)*Data!$I$118)</f>
        <v/>
      </c>
    </row>
    <row r="37" spans="2:27" s="3" customFormat="1" ht="19.899999999999999" customHeight="1">
      <c r="B37" s="16" t="str">
        <f>IF('3 INPUT SAP DATA'!H41="","",'3 INPUT SAP DATA'!H41)</f>
        <v/>
      </c>
      <c r="C37" s="24" t="str">
        <f>IF($B37="","",Data!$E$142+(Data!$F$142*Occupancy!G34))</f>
        <v/>
      </c>
      <c r="D37" s="24" t="str">
        <f>IF($B37="","",$C37/365*Data!D$18)</f>
        <v/>
      </c>
      <c r="E37" s="24" t="str">
        <f>IF($B37="","",$C37/365*Data!E$18)</f>
        <v/>
      </c>
      <c r="F37" s="24" t="str">
        <f>IF($B37="","",$C37/365*Data!F$18)</f>
        <v/>
      </c>
      <c r="G37" s="24" t="str">
        <f>IF($B37="","",$C37/365*Data!G$18)</f>
        <v/>
      </c>
      <c r="H37" s="24" t="str">
        <f>IF($B37="","",$C37/365*Data!H$18)</f>
        <v/>
      </c>
      <c r="I37" s="24" t="str">
        <f>IF($B37="","",$C37/365*Data!I$18)</f>
        <v/>
      </c>
      <c r="J37" s="24" t="str">
        <f>IF($B37="","",$C37/365*Data!J$18)</f>
        <v/>
      </c>
      <c r="K37" s="24" t="str">
        <f>IF($B37="","",$C37/365*Data!K$18)</f>
        <v/>
      </c>
      <c r="L37" s="24" t="str">
        <f>IF($B37="","",$C37/365*Data!L$18)</f>
        <v/>
      </c>
      <c r="M37" s="24" t="str">
        <f>IF($B37="","",$C37/365*Data!M$18)</f>
        <v/>
      </c>
      <c r="N37" s="24" t="str">
        <f>IF($B37="","",$C37/365*Data!N$18)</f>
        <v/>
      </c>
      <c r="O37" s="24" t="str">
        <f>IF($B37="","",$C37/365*Data!O$18)</f>
        <v/>
      </c>
      <c r="P37" s="24" t="str">
        <f>IF($B37="","",(Data!$G$118+Data!$H$118*Occupancy!$G34)*Data!$I$118)</f>
        <v/>
      </c>
      <c r="Q37" s="24" t="str">
        <f>IF($B37="","",(Data!$G$118+Data!$H$118*Occupancy!$G34)*Data!$I$118)</f>
        <v/>
      </c>
      <c r="R37" s="24" t="str">
        <f>IF($B37="","",(Data!$G$118+Data!$H$118*Occupancy!$G34)*Data!$I$118)</f>
        <v/>
      </c>
      <c r="S37" s="24" t="str">
        <f>IF($B37="","",(Data!$G$118+Data!$H$118*Occupancy!$G34)*Data!$I$118)</f>
        <v/>
      </c>
      <c r="T37" s="24" t="str">
        <f>IF($B37="","",(Data!$G$118+Data!$H$118*Occupancy!$G34)*Data!$I$118)</f>
        <v/>
      </c>
      <c r="U37" s="24" t="str">
        <f>IF($B37="","",(Data!$G$118+Data!$H$118*Occupancy!$G34)*Data!$I$118)</f>
        <v/>
      </c>
      <c r="V37" s="24" t="str">
        <f>IF($B37="","",(Data!$G$118+Data!$H$118*Occupancy!$G34)*Data!$I$118)</f>
        <v/>
      </c>
      <c r="W37" s="24" t="str">
        <f>IF($B37="","",(Data!$G$118+Data!$H$118*Occupancy!$G34)*Data!$I$118)</f>
        <v/>
      </c>
      <c r="X37" s="24" t="str">
        <f>IF($B37="","",(Data!$G$118+Data!$H$118*Occupancy!$G34)*Data!$I$118)</f>
        <v/>
      </c>
      <c r="Y37" s="24" t="str">
        <f>IF($B37="","",(Data!$G$118+Data!$H$118*Occupancy!$G34)*Data!$I$118)</f>
        <v/>
      </c>
      <c r="Z37" s="24" t="str">
        <f>IF($B37="","",(Data!$G$118+Data!$H$118*Occupancy!$G34)*Data!$I$118)</f>
        <v/>
      </c>
      <c r="AA37" s="24" t="str">
        <f>IF($B37="","",(Data!$G$118+Data!$H$118*Occupancy!$G34)*Data!$I$118)</f>
        <v/>
      </c>
    </row>
    <row r="38" spans="2:27" s="3" customFormat="1" ht="19.899999999999999" customHeight="1">
      <c r="B38" s="16" t="str">
        <f>IF('3 INPUT SAP DATA'!H42="","",'3 INPUT SAP DATA'!H42)</f>
        <v/>
      </c>
      <c r="C38" s="24" t="str">
        <f>IF($B38="","",Data!$E$142+(Data!$F$142*Occupancy!G35))</f>
        <v/>
      </c>
      <c r="D38" s="24" t="str">
        <f>IF($B38="","",$C38/365*Data!D$18)</f>
        <v/>
      </c>
      <c r="E38" s="24" t="str">
        <f>IF($B38="","",$C38/365*Data!E$18)</f>
        <v/>
      </c>
      <c r="F38" s="24" t="str">
        <f>IF($B38="","",$C38/365*Data!F$18)</f>
        <v/>
      </c>
      <c r="G38" s="24" t="str">
        <f>IF($B38="","",$C38/365*Data!G$18)</f>
        <v/>
      </c>
      <c r="H38" s="24" t="str">
        <f>IF($B38="","",$C38/365*Data!H$18)</f>
        <v/>
      </c>
      <c r="I38" s="24" t="str">
        <f>IF($B38="","",$C38/365*Data!I$18)</f>
        <v/>
      </c>
      <c r="J38" s="24" t="str">
        <f>IF($B38="","",$C38/365*Data!J$18)</f>
        <v/>
      </c>
      <c r="K38" s="24" t="str">
        <f>IF($B38="","",$C38/365*Data!K$18)</f>
        <v/>
      </c>
      <c r="L38" s="24" t="str">
        <f>IF($B38="","",$C38/365*Data!L$18)</f>
        <v/>
      </c>
      <c r="M38" s="24" t="str">
        <f>IF($B38="","",$C38/365*Data!M$18)</f>
        <v/>
      </c>
      <c r="N38" s="24" t="str">
        <f>IF($B38="","",$C38/365*Data!N$18)</f>
        <v/>
      </c>
      <c r="O38" s="24" t="str">
        <f>IF($B38="","",$C38/365*Data!O$18)</f>
        <v/>
      </c>
      <c r="P38" s="24" t="str">
        <f>IF($B38="","",(Data!$G$118+Data!$H$118*Occupancy!$G35)*Data!$I$118)</f>
        <v/>
      </c>
      <c r="Q38" s="24" t="str">
        <f>IF($B38="","",(Data!$G$118+Data!$H$118*Occupancy!$G35)*Data!$I$118)</f>
        <v/>
      </c>
      <c r="R38" s="24" t="str">
        <f>IF($B38="","",(Data!$G$118+Data!$H$118*Occupancy!$G35)*Data!$I$118)</f>
        <v/>
      </c>
      <c r="S38" s="24" t="str">
        <f>IF($B38="","",(Data!$G$118+Data!$H$118*Occupancy!$G35)*Data!$I$118)</f>
        <v/>
      </c>
      <c r="T38" s="24" t="str">
        <f>IF($B38="","",(Data!$G$118+Data!$H$118*Occupancy!$G35)*Data!$I$118)</f>
        <v/>
      </c>
      <c r="U38" s="24" t="str">
        <f>IF($B38="","",(Data!$G$118+Data!$H$118*Occupancy!$G35)*Data!$I$118)</f>
        <v/>
      </c>
      <c r="V38" s="24" t="str">
        <f>IF($B38="","",(Data!$G$118+Data!$H$118*Occupancy!$G35)*Data!$I$118)</f>
        <v/>
      </c>
      <c r="W38" s="24" t="str">
        <f>IF($B38="","",(Data!$G$118+Data!$H$118*Occupancy!$G35)*Data!$I$118)</f>
        <v/>
      </c>
      <c r="X38" s="24" t="str">
        <f>IF($B38="","",(Data!$G$118+Data!$H$118*Occupancy!$G35)*Data!$I$118)</f>
        <v/>
      </c>
      <c r="Y38" s="24" t="str">
        <f>IF($B38="","",(Data!$G$118+Data!$H$118*Occupancy!$G35)*Data!$I$118)</f>
        <v/>
      </c>
      <c r="Z38" s="24" t="str">
        <f>IF($B38="","",(Data!$G$118+Data!$H$118*Occupancy!$G35)*Data!$I$118)</f>
        <v/>
      </c>
      <c r="AA38" s="24" t="str">
        <f>IF($B38="","",(Data!$G$118+Data!$H$118*Occupancy!$G35)*Data!$I$118)</f>
        <v/>
      </c>
    </row>
    <row r="39" spans="2:27" s="3" customFormat="1" ht="19.899999999999999" customHeight="1">
      <c r="B39" s="16" t="str">
        <f>IF('3 INPUT SAP DATA'!H43="","",'3 INPUT SAP DATA'!H43)</f>
        <v/>
      </c>
      <c r="C39" s="24" t="str">
        <f>IF($B39="","",Data!$E$142+(Data!$F$142*Occupancy!G36))</f>
        <v/>
      </c>
      <c r="D39" s="24" t="str">
        <f>IF($B39="","",$C39/365*Data!D$18)</f>
        <v/>
      </c>
      <c r="E39" s="24" t="str">
        <f>IF($B39="","",$C39/365*Data!E$18)</f>
        <v/>
      </c>
      <c r="F39" s="24" t="str">
        <f>IF($B39="","",$C39/365*Data!F$18)</f>
        <v/>
      </c>
      <c r="G39" s="24" t="str">
        <f>IF($B39="","",$C39/365*Data!G$18)</f>
        <v/>
      </c>
      <c r="H39" s="24" t="str">
        <f>IF($B39="","",$C39/365*Data!H$18)</f>
        <v/>
      </c>
      <c r="I39" s="24" t="str">
        <f>IF($B39="","",$C39/365*Data!I$18)</f>
        <v/>
      </c>
      <c r="J39" s="24" t="str">
        <f>IF($B39="","",$C39/365*Data!J$18)</f>
        <v/>
      </c>
      <c r="K39" s="24" t="str">
        <f>IF($B39="","",$C39/365*Data!K$18)</f>
        <v/>
      </c>
      <c r="L39" s="24" t="str">
        <f>IF($B39="","",$C39/365*Data!L$18)</f>
        <v/>
      </c>
      <c r="M39" s="24" t="str">
        <f>IF($B39="","",$C39/365*Data!M$18)</f>
        <v/>
      </c>
      <c r="N39" s="24" t="str">
        <f>IF($B39="","",$C39/365*Data!N$18)</f>
        <v/>
      </c>
      <c r="O39" s="24" t="str">
        <f>IF($B39="","",$C39/365*Data!O$18)</f>
        <v/>
      </c>
      <c r="P39" s="24" t="str">
        <f>IF($B39="","",(Data!$G$118+Data!$H$118*Occupancy!$G36)*Data!$I$118)</f>
        <v/>
      </c>
      <c r="Q39" s="24" t="str">
        <f>IF($B39="","",(Data!$G$118+Data!$H$118*Occupancy!$G36)*Data!$I$118)</f>
        <v/>
      </c>
      <c r="R39" s="24" t="str">
        <f>IF($B39="","",(Data!$G$118+Data!$H$118*Occupancy!$G36)*Data!$I$118)</f>
        <v/>
      </c>
      <c r="S39" s="24" t="str">
        <f>IF($B39="","",(Data!$G$118+Data!$H$118*Occupancy!$G36)*Data!$I$118)</f>
        <v/>
      </c>
      <c r="T39" s="24" t="str">
        <f>IF($B39="","",(Data!$G$118+Data!$H$118*Occupancy!$G36)*Data!$I$118)</f>
        <v/>
      </c>
      <c r="U39" s="24" t="str">
        <f>IF($B39="","",(Data!$G$118+Data!$H$118*Occupancy!$G36)*Data!$I$118)</f>
        <v/>
      </c>
      <c r="V39" s="24" t="str">
        <f>IF($B39="","",(Data!$G$118+Data!$H$118*Occupancy!$G36)*Data!$I$118)</f>
        <v/>
      </c>
      <c r="W39" s="24" t="str">
        <f>IF($B39="","",(Data!$G$118+Data!$H$118*Occupancy!$G36)*Data!$I$118)</f>
        <v/>
      </c>
      <c r="X39" s="24" t="str">
        <f>IF($B39="","",(Data!$G$118+Data!$H$118*Occupancy!$G36)*Data!$I$118)</f>
        <v/>
      </c>
      <c r="Y39" s="24" t="str">
        <f>IF($B39="","",(Data!$G$118+Data!$H$118*Occupancy!$G36)*Data!$I$118)</f>
        <v/>
      </c>
      <c r="Z39" s="24" t="str">
        <f>IF($B39="","",(Data!$G$118+Data!$H$118*Occupancy!$G36)*Data!$I$118)</f>
        <v/>
      </c>
      <c r="AA39" s="24" t="str">
        <f>IF($B39="","",(Data!$G$118+Data!$H$118*Occupancy!$G36)*Data!$I$118)</f>
        <v/>
      </c>
    </row>
    <row r="40" spans="2:27" s="3" customFormat="1" ht="19.899999999999999" customHeight="1">
      <c r="B40" s="16" t="str">
        <f>IF('3 INPUT SAP DATA'!H44="","",'3 INPUT SAP DATA'!H44)</f>
        <v/>
      </c>
      <c r="C40" s="24" t="str">
        <f>IF($B40="","",Data!$E$142+(Data!$F$142*Occupancy!G37))</f>
        <v/>
      </c>
      <c r="D40" s="24" t="str">
        <f>IF($B40="","",$C40/365*Data!D$18)</f>
        <v/>
      </c>
      <c r="E40" s="24" t="str">
        <f>IF($B40="","",$C40/365*Data!E$18)</f>
        <v/>
      </c>
      <c r="F40" s="24" t="str">
        <f>IF($B40="","",$C40/365*Data!F$18)</f>
        <v/>
      </c>
      <c r="G40" s="24" t="str">
        <f>IF($B40="","",$C40/365*Data!G$18)</f>
        <v/>
      </c>
      <c r="H40" s="24" t="str">
        <f>IF($B40="","",$C40/365*Data!H$18)</f>
        <v/>
      </c>
      <c r="I40" s="24" t="str">
        <f>IF($B40="","",$C40/365*Data!I$18)</f>
        <v/>
      </c>
      <c r="J40" s="24" t="str">
        <f>IF($B40="","",$C40/365*Data!J$18)</f>
        <v/>
      </c>
      <c r="K40" s="24" t="str">
        <f>IF($B40="","",$C40/365*Data!K$18)</f>
        <v/>
      </c>
      <c r="L40" s="24" t="str">
        <f>IF($B40="","",$C40/365*Data!L$18)</f>
        <v/>
      </c>
      <c r="M40" s="24" t="str">
        <f>IF($B40="","",$C40/365*Data!M$18)</f>
        <v/>
      </c>
      <c r="N40" s="24" t="str">
        <f>IF($B40="","",$C40/365*Data!N$18)</f>
        <v/>
      </c>
      <c r="O40" s="24" t="str">
        <f>IF($B40="","",$C40/365*Data!O$18)</f>
        <v/>
      </c>
      <c r="P40" s="24" t="str">
        <f>IF($B40="","",(Data!$G$118+Data!$H$118*Occupancy!$G37)*Data!$I$118)</f>
        <v/>
      </c>
      <c r="Q40" s="24" t="str">
        <f>IF($B40="","",(Data!$G$118+Data!$H$118*Occupancy!$G37)*Data!$I$118)</f>
        <v/>
      </c>
      <c r="R40" s="24" t="str">
        <f>IF($B40="","",(Data!$G$118+Data!$H$118*Occupancy!$G37)*Data!$I$118)</f>
        <v/>
      </c>
      <c r="S40" s="24" t="str">
        <f>IF($B40="","",(Data!$G$118+Data!$H$118*Occupancy!$G37)*Data!$I$118)</f>
        <v/>
      </c>
      <c r="T40" s="24" t="str">
        <f>IF($B40="","",(Data!$G$118+Data!$H$118*Occupancy!$G37)*Data!$I$118)</f>
        <v/>
      </c>
      <c r="U40" s="24" t="str">
        <f>IF($B40="","",(Data!$G$118+Data!$H$118*Occupancy!$G37)*Data!$I$118)</f>
        <v/>
      </c>
      <c r="V40" s="24" t="str">
        <f>IF($B40="","",(Data!$G$118+Data!$H$118*Occupancy!$G37)*Data!$I$118)</f>
        <v/>
      </c>
      <c r="W40" s="24" t="str">
        <f>IF($B40="","",(Data!$G$118+Data!$H$118*Occupancy!$G37)*Data!$I$118)</f>
        <v/>
      </c>
      <c r="X40" s="24" t="str">
        <f>IF($B40="","",(Data!$G$118+Data!$H$118*Occupancy!$G37)*Data!$I$118)</f>
        <v/>
      </c>
      <c r="Y40" s="24" t="str">
        <f>IF($B40="","",(Data!$G$118+Data!$H$118*Occupancy!$G37)*Data!$I$118)</f>
        <v/>
      </c>
      <c r="Z40" s="24" t="str">
        <f>IF($B40="","",(Data!$G$118+Data!$H$118*Occupancy!$G37)*Data!$I$118)</f>
        <v/>
      </c>
      <c r="AA40" s="24" t="str">
        <f>IF($B40="","",(Data!$G$118+Data!$H$118*Occupancy!$G37)*Data!$I$118)</f>
        <v/>
      </c>
    </row>
    <row r="41" spans="2:27" s="3" customFormat="1" ht="19.899999999999999" customHeight="1">
      <c r="B41" s="16" t="str">
        <f>IF('3 INPUT SAP DATA'!H45="","",'3 INPUT SAP DATA'!H45)</f>
        <v/>
      </c>
      <c r="C41" s="24" t="str">
        <f>IF($B41="","",Data!$E$142+(Data!$F$142*Occupancy!G38))</f>
        <v/>
      </c>
      <c r="D41" s="24" t="str">
        <f>IF($B41="","",$C41/365*Data!D$18)</f>
        <v/>
      </c>
      <c r="E41" s="24" t="str">
        <f>IF($B41="","",$C41/365*Data!E$18)</f>
        <v/>
      </c>
      <c r="F41" s="24" t="str">
        <f>IF($B41="","",$C41/365*Data!F$18)</f>
        <v/>
      </c>
      <c r="G41" s="24" t="str">
        <f>IF($B41="","",$C41/365*Data!G$18)</f>
        <v/>
      </c>
      <c r="H41" s="24" t="str">
        <f>IF($B41="","",$C41/365*Data!H$18)</f>
        <v/>
      </c>
      <c r="I41" s="24" t="str">
        <f>IF($B41="","",$C41/365*Data!I$18)</f>
        <v/>
      </c>
      <c r="J41" s="24" t="str">
        <f>IF($B41="","",$C41/365*Data!J$18)</f>
        <v/>
      </c>
      <c r="K41" s="24" t="str">
        <f>IF($B41="","",$C41/365*Data!K$18)</f>
        <v/>
      </c>
      <c r="L41" s="24" t="str">
        <f>IF($B41="","",$C41/365*Data!L$18)</f>
        <v/>
      </c>
      <c r="M41" s="24" t="str">
        <f>IF($B41="","",$C41/365*Data!M$18)</f>
        <v/>
      </c>
      <c r="N41" s="24" t="str">
        <f>IF($B41="","",$C41/365*Data!N$18)</f>
        <v/>
      </c>
      <c r="O41" s="24" t="str">
        <f>IF($B41="","",$C41/365*Data!O$18)</f>
        <v/>
      </c>
      <c r="P41" s="24" t="str">
        <f>IF($B41="","",(Data!$G$118+Data!$H$118*Occupancy!$G38)*Data!$I$118)</f>
        <v/>
      </c>
      <c r="Q41" s="24" t="str">
        <f>IF($B41="","",(Data!$G$118+Data!$H$118*Occupancy!$G38)*Data!$I$118)</f>
        <v/>
      </c>
      <c r="R41" s="24" t="str">
        <f>IF($B41="","",(Data!$G$118+Data!$H$118*Occupancy!$G38)*Data!$I$118)</f>
        <v/>
      </c>
      <c r="S41" s="24" t="str">
        <f>IF($B41="","",(Data!$G$118+Data!$H$118*Occupancy!$G38)*Data!$I$118)</f>
        <v/>
      </c>
      <c r="T41" s="24" t="str">
        <f>IF($B41="","",(Data!$G$118+Data!$H$118*Occupancy!$G38)*Data!$I$118)</f>
        <v/>
      </c>
      <c r="U41" s="24" t="str">
        <f>IF($B41="","",(Data!$G$118+Data!$H$118*Occupancy!$G38)*Data!$I$118)</f>
        <v/>
      </c>
      <c r="V41" s="24" t="str">
        <f>IF($B41="","",(Data!$G$118+Data!$H$118*Occupancy!$G38)*Data!$I$118)</f>
        <v/>
      </c>
      <c r="W41" s="24" t="str">
        <f>IF($B41="","",(Data!$G$118+Data!$H$118*Occupancy!$G38)*Data!$I$118)</f>
        <v/>
      </c>
      <c r="X41" s="24" t="str">
        <f>IF($B41="","",(Data!$G$118+Data!$H$118*Occupancy!$G38)*Data!$I$118)</f>
        <v/>
      </c>
      <c r="Y41" s="24" t="str">
        <f>IF($B41="","",(Data!$G$118+Data!$H$118*Occupancy!$G38)*Data!$I$118)</f>
        <v/>
      </c>
      <c r="Z41" s="24" t="str">
        <f>IF($B41="","",(Data!$G$118+Data!$H$118*Occupancy!$G38)*Data!$I$118)</f>
        <v/>
      </c>
      <c r="AA41" s="24" t="str">
        <f>IF($B41="","",(Data!$G$118+Data!$H$118*Occupancy!$G38)*Data!$I$118)</f>
        <v/>
      </c>
    </row>
    <row r="42" spans="2:27" s="3" customFormat="1" ht="19.899999999999999" customHeight="1">
      <c r="B42" s="16" t="str">
        <f>IF('3 INPUT SAP DATA'!H46="","",'3 INPUT SAP DATA'!H46)</f>
        <v/>
      </c>
      <c r="C42" s="24" t="str">
        <f>IF($B42="","",Data!$E$142+(Data!$F$142*Occupancy!G39))</f>
        <v/>
      </c>
      <c r="D42" s="24" t="str">
        <f>IF($B42="","",$C42/365*Data!D$18)</f>
        <v/>
      </c>
      <c r="E42" s="24" t="str">
        <f>IF($B42="","",$C42/365*Data!E$18)</f>
        <v/>
      </c>
      <c r="F42" s="24" t="str">
        <f>IF($B42="","",$C42/365*Data!F$18)</f>
        <v/>
      </c>
      <c r="G42" s="24" t="str">
        <f>IF($B42="","",$C42/365*Data!G$18)</f>
        <v/>
      </c>
      <c r="H42" s="24" t="str">
        <f>IF($B42="","",$C42/365*Data!H$18)</f>
        <v/>
      </c>
      <c r="I42" s="24" t="str">
        <f>IF($B42="","",$C42/365*Data!I$18)</f>
        <v/>
      </c>
      <c r="J42" s="24" t="str">
        <f>IF($B42="","",$C42/365*Data!J$18)</f>
        <v/>
      </c>
      <c r="K42" s="24" t="str">
        <f>IF($B42="","",$C42/365*Data!K$18)</f>
        <v/>
      </c>
      <c r="L42" s="24" t="str">
        <f>IF($B42="","",$C42/365*Data!L$18)</f>
        <v/>
      </c>
      <c r="M42" s="24" t="str">
        <f>IF($B42="","",$C42/365*Data!M$18)</f>
        <v/>
      </c>
      <c r="N42" s="24" t="str">
        <f>IF($B42="","",$C42/365*Data!N$18)</f>
        <v/>
      </c>
      <c r="O42" s="24" t="str">
        <f>IF($B42="","",$C42/365*Data!O$18)</f>
        <v/>
      </c>
      <c r="P42" s="24" t="str">
        <f>IF($B42="","",(Data!$G$118+Data!$H$118*Occupancy!$G39)*Data!$I$118)</f>
        <v/>
      </c>
      <c r="Q42" s="24" t="str">
        <f>IF($B42="","",(Data!$G$118+Data!$H$118*Occupancy!$G39)*Data!$I$118)</f>
        <v/>
      </c>
      <c r="R42" s="24" t="str">
        <f>IF($B42="","",(Data!$G$118+Data!$H$118*Occupancy!$G39)*Data!$I$118)</f>
        <v/>
      </c>
      <c r="S42" s="24" t="str">
        <f>IF($B42="","",(Data!$G$118+Data!$H$118*Occupancy!$G39)*Data!$I$118)</f>
        <v/>
      </c>
      <c r="T42" s="24" t="str">
        <f>IF($B42="","",(Data!$G$118+Data!$H$118*Occupancy!$G39)*Data!$I$118)</f>
        <v/>
      </c>
      <c r="U42" s="24" t="str">
        <f>IF($B42="","",(Data!$G$118+Data!$H$118*Occupancy!$G39)*Data!$I$118)</f>
        <v/>
      </c>
      <c r="V42" s="24" t="str">
        <f>IF($B42="","",(Data!$G$118+Data!$H$118*Occupancy!$G39)*Data!$I$118)</f>
        <v/>
      </c>
      <c r="W42" s="24" t="str">
        <f>IF($B42="","",(Data!$G$118+Data!$H$118*Occupancy!$G39)*Data!$I$118)</f>
        <v/>
      </c>
      <c r="X42" s="24" t="str">
        <f>IF($B42="","",(Data!$G$118+Data!$H$118*Occupancy!$G39)*Data!$I$118)</f>
        <v/>
      </c>
      <c r="Y42" s="24" t="str">
        <f>IF($B42="","",(Data!$G$118+Data!$H$118*Occupancy!$G39)*Data!$I$118)</f>
        <v/>
      </c>
      <c r="Z42" s="24" t="str">
        <f>IF($B42="","",(Data!$G$118+Data!$H$118*Occupancy!$G39)*Data!$I$118)</f>
        <v/>
      </c>
      <c r="AA42" s="24" t="str">
        <f>IF($B42="","",(Data!$G$118+Data!$H$118*Occupancy!$G39)*Data!$I$118)</f>
        <v/>
      </c>
    </row>
    <row r="43" spans="2:27" s="3" customFormat="1" ht="19.899999999999999" customHeight="1">
      <c r="B43" s="16" t="str">
        <f>IF('3 INPUT SAP DATA'!H47="","",'3 INPUT SAP DATA'!H47)</f>
        <v/>
      </c>
      <c r="C43" s="24" t="str">
        <f>IF($B43="","",Data!$E$142+(Data!$F$142*Occupancy!G40))</f>
        <v/>
      </c>
      <c r="D43" s="24" t="str">
        <f>IF($B43="","",$C43/365*Data!D$18)</f>
        <v/>
      </c>
      <c r="E43" s="24" t="str">
        <f>IF($B43="","",$C43/365*Data!E$18)</f>
        <v/>
      </c>
      <c r="F43" s="24" t="str">
        <f>IF($B43="","",$C43/365*Data!F$18)</f>
        <v/>
      </c>
      <c r="G43" s="24" t="str">
        <f>IF($B43="","",$C43/365*Data!G$18)</f>
        <v/>
      </c>
      <c r="H43" s="24" t="str">
        <f>IF($B43="","",$C43/365*Data!H$18)</f>
        <v/>
      </c>
      <c r="I43" s="24" t="str">
        <f>IF($B43="","",$C43/365*Data!I$18)</f>
        <v/>
      </c>
      <c r="J43" s="24" t="str">
        <f>IF($B43="","",$C43/365*Data!J$18)</f>
        <v/>
      </c>
      <c r="K43" s="24" t="str">
        <f>IF($B43="","",$C43/365*Data!K$18)</f>
        <v/>
      </c>
      <c r="L43" s="24" t="str">
        <f>IF($B43="","",$C43/365*Data!L$18)</f>
        <v/>
      </c>
      <c r="M43" s="24" t="str">
        <f>IF($B43="","",$C43/365*Data!M$18)</f>
        <v/>
      </c>
      <c r="N43" s="24" t="str">
        <f>IF($B43="","",$C43/365*Data!N$18)</f>
        <v/>
      </c>
      <c r="O43" s="24" t="str">
        <f>IF($B43="","",$C43/365*Data!O$18)</f>
        <v/>
      </c>
      <c r="P43" s="24" t="str">
        <f>IF($B43="","",(Data!$G$118+Data!$H$118*Occupancy!$G40)*Data!$I$118)</f>
        <v/>
      </c>
      <c r="Q43" s="24" t="str">
        <f>IF($B43="","",(Data!$G$118+Data!$H$118*Occupancy!$G40)*Data!$I$118)</f>
        <v/>
      </c>
      <c r="R43" s="24" t="str">
        <f>IF($B43="","",(Data!$G$118+Data!$H$118*Occupancy!$G40)*Data!$I$118)</f>
        <v/>
      </c>
      <c r="S43" s="24" t="str">
        <f>IF($B43="","",(Data!$G$118+Data!$H$118*Occupancy!$G40)*Data!$I$118)</f>
        <v/>
      </c>
      <c r="T43" s="24" t="str">
        <f>IF($B43="","",(Data!$G$118+Data!$H$118*Occupancy!$G40)*Data!$I$118)</f>
        <v/>
      </c>
      <c r="U43" s="24" t="str">
        <f>IF($B43="","",(Data!$G$118+Data!$H$118*Occupancy!$G40)*Data!$I$118)</f>
        <v/>
      </c>
      <c r="V43" s="24" t="str">
        <f>IF($B43="","",(Data!$G$118+Data!$H$118*Occupancy!$G40)*Data!$I$118)</f>
        <v/>
      </c>
      <c r="W43" s="24" t="str">
        <f>IF($B43="","",(Data!$G$118+Data!$H$118*Occupancy!$G40)*Data!$I$118)</f>
        <v/>
      </c>
      <c r="X43" s="24" t="str">
        <f>IF($B43="","",(Data!$G$118+Data!$H$118*Occupancy!$G40)*Data!$I$118)</f>
        <v/>
      </c>
      <c r="Y43" s="24" t="str">
        <f>IF($B43="","",(Data!$G$118+Data!$H$118*Occupancy!$G40)*Data!$I$118)</f>
        <v/>
      </c>
      <c r="Z43" s="24" t="str">
        <f>IF($B43="","",(Data!$G$118+Data!$H$118*Occupancy!$G40)*Data!$I$118)</f>
        <v/>
      </c>
      <c r="AA43" s="24" t="str">
        <f>IF($B43="","",(Data!$G$118+Data!$H$118*Occupancy!$G40)*Data!$I$118)</f>
        <v/>
      </c>
    </row>
    <row r="44" spans="2:27" s="3" customFormat="1" ht="19.899999999999999" customHeight="1">
      <c r="B44" s="16" t="str">
        <f>IF('3 INPUT SAP DATA'!H48="","",'3 INPUT SAP DATA'!H48)</f>
        <v/>
      </c>
      <c r="C44" s="24" t="str">
        <f>IF($B44="","",Data!$E$142+(Data!$F$142*Occupancy!G41))</f>
        <v/>
      </c>
      <c r="D44" s="24" t="str">
        <f>IF($B44="","",$C44/365*Data!D$18)</f>
        <v/>
      </c>
      <c r="E44" s="24" t="str">
        <f>IF($B44="","",$C44/365*Data!E$18)</f>
        <v/>
      </c>
      <c r="F44" s="24" t="str">
        <f>IF($B44="","",$C44/365*Data!F$18)</f>
        <v/>
      </c>
      <c r="G44" s="24" t="str">
        <f>IF($B44="","",$C44/365*Data!G$18)</f>
        <v/>
      </c>
      <c r="H44" s="24" t="str">
        <f>IF($B44="","",$C44/365*Data!H$18)</f>
        <v/>
      </c>
      <c r="I44" s="24" t="str">
        <f>IF($B44="","",$C44/365*Data!I$18)</f>
        <v/>
      </c>
      <c r="J44" s="24" t="str">
        <f>IF($B44="","",$C44/365*Data!J$18)</f>
        <v/>
      </c>
      <c r="K44" s="24" t="str">
        <f>IF($B44="","",$C44/365*Data!K$18)</f>
        <v/>
      </c>
      <c r="L44" s="24" t="str">
        <f>IF($B44="","",$C44/365*Data!L$18)</f>
        <v/>
      </c>
      <c r="M44" s="24" t="str">
        <f>IF($B44="","",$C44/365*Data!M$18)</f>
        <v/>
      </c>
      <c r="N44" s="24" t="str">
        <f>IF($B44="","",$C44/365*Data!N$18)</f>
        <v/>
      </c>
      <c r="O44" s="24" t="str">
        <f>IF($B44="","",$C44/365*Data!O$18)</f>
        <v/>
      </c>
      <c r="P44" s="24" t="str">
        <f>IF($B44="","",(Data!$G$118+Data!$H$118*Occupancy!$G41)*Data!$I$118)</f>
        <v/>
      </c>
      <c r="Q44" s="24" t="str">
        <f>IF($B44="","",(Data!$G$118+Data!$H$118*Occupancy!$G41)*Data!$I$118)</f>
        <v/>
      </c>
      <c r="R44" s="24" t="str">
        <f>IF($B44="","",(Data!$G$118+Data!$H$118*Occupancy!$G41)*Data!$I$118)</f>
        <v/>
      </c>
      <c r="S44" s="24" t="str">
        <f>IF($B44="","",(Data!$G$118+Data!$H$118*Occupancy!$G41)*Data!$I$118)</f>
        <v/>
      </c>
      <c r="T44" s="24" t="str">
        <f>IF($B44="","",(Data!$G$118+Data!$H$118*Occupancy!$G41)*Data!$I$118)</f>
        <v/>
      </c>
      <c r="U44" s="24" t="str">
        <f>IF($B44="","",(Data!$G$118+Data!$H$118*Occupancy!$G41)*Data!$I$118)</f>
        <v/>
      </c>
      <c r="V44" s="24" t="str">
        <f>IF($B44="","",(Data!$G$118+Data!$H$118*Occupancy!$G41)*Data!$I$118)</f>
        <v/>
      </c>
      <c r="W44" s="24" t="str">
        <f>IF($B44="","",(Data!$G$118+Data!$H$118*Occupancy!$G41)*Data!$I$118)</f>
        <v/>
      </c>
      <c r="X44" s="24" t="str">
        <f>IF($B44="","",(Data!$G$118+Data!$H$118*Occupancy!$G41)*Data!$I$118)</f>
        <v/>
      </c>
      <c r="Y44" s="24" t="str">
        <f>IF($B44="","",(Data!$G$118+Data!$H$118*Occupancy!$G41)*Data!$I$118)</f>
        <v/>
      </c>
      <c r="Z44" s="24" t="str">
        <f>IF($B44="","",(Data!$G$118+Data!$H$118*Occupancy!$G41)*Data!$I$118)</f>
        <v/>
      </c>
      <c r="AA44" s="24" t="str">
        <f>IF($B44="","",(Data!$G$118+Data!$H$118*Occupancy!$G41)*Data!$I$118)</f>
        <v/>
      </c>
    </row>
    <row r="45" spans="2:27" s="3" customFormat="1" ht="19.899999999999999" customHeight="1">
      <c r="B45" s="16" t="str">
        <f>IF('3 INPUT SAP DATA'!H49="","",'3 INPUT SAP DATA'!H49)</f>
        <v/>
      </c>
      <c r="C45" s="24" t="str">
        <f>IF($B45="","",Data!$E$142+(Data!$F$142*Occupancy!G42))</f>
        <v/>
      </c>
      <c r="D45" s="24" t="str">
        <f>IF($B45="","",$C45/365*Data!D$18)</f>
        <v/>
      </c>
      <c r="E45" s="24" t="str">
        <f>IF($B45="","",$C45/365*Data!E$18)</f>
        <v/>
      </c>
      <c r="F45" s="24" t="str">
        <f>IF($B45="","",$C45/365*Data!F$18)</f>
        <v/>
      </c>
      <c r="G45" s="24" t="str">
        <f>IF($B45="","",$C45/365*Data!G$18)</f>
        <v/>
      </c>
      <c r="H45" s="24" t="str">
        <f>IF($B45="","",$C45/365*Data!H$18)</f>
        <v/>
      </c>
      <c r="I45" s="24" t="str">
        <f>IF($B45="","",$C45/365*Data!I$18)</f>
        <v/>
      </c>
      <c r="J45" s="24" t="str">
        <f>IF($B45="","",$C45/365*Data!J$18)</f>
        <v/>
      </c>
      <c r="K45" s="24" t="str">
        <f>IF($B45="","",$C45/365*Data!K$18)</f>
        <v/>
      </c>
      <c r="L45" s="24" t="str">
        <f>IF($B45="","",$C45/365*Data!L$18)</f>
        <v/>
      </c>
      <c r="M45" s="24" t="str">
        <f>IF($B45="","",$C45/365*Data!M$18)</f>
        <v/>
      </c>
      <c r="N45" s="24" t="str">
        <f>IF($B45="","",$C45/365*Data!N$18)</f>
        <v/>
      </c>
      <c r="O45" s="24" t="str">
        <f>IF($B45="","",$C45/365*Data!O$18)</f>
        <v/>
      </c>
      <c r="P45" s="24" t="str">
        <f>IF($B45="","",(Data!$G$118+Data!$H$118*Occupancy!$G42)*Data!$I$118)</f>
        <v/>
      </c>
      <c r="Q45" s="24" t="str">
        <f>IF($B45="","",(Data!$G$118+Data!$H$118*Occupancy!$G42)*Data!$I$118)</f>
        <v/>
      </c>
      <c r="R45" s="24" t="str">
        <f>IF($B45="","",(Data!$G$118+Data!$H$118*Occupancy!$G42)*Data!$I$118)</f>
        <v/>
      </c>
      <c r="S45" s="24" t="str">
        <f>IF($B45="","",(Data!$G$118+Data!$H$118*Occupancy!$G42)*Data!$I$118)</f>
        <v/>
      </c>
      <c r="T45" s="24" t="str">
        <f>IF($B45="","",(Data!$G$118+Data!$H$118*Occupancy!$G42)*Data!$I$118)</f>
        <v/>
      </c>
      <c r="U45" s="24" t="str">
        <f>IF($B45="","",(Data!$G$118+Data!$H$118*Occupancy!$G42)*Data!$I$118)</f>
        <v/>
      </c>
      <c r="V45" s="24" t="str">
        <f>IF($B45="","",(Data!$G$118+Data!$H$118*Occupancy!$G42)*Data!$I$118)</f>
        <v/>
      </c>
      <c r="W45" s="24" t="str">
        <f>IF($B45="","",(Data!$G$118+Data!$H$118*Occupancy!$G42)*Data!$I$118)</f>
        <v/>
      </c>
      <c r="X45" s="24" t="str">
        <f>IF($B45="","",(Data!$G$118+Data!$H$118*Occupancy!$G42)*Data!$I$118)</f>
        <v/>
      </c>
      <c r="Y45" s="24" t="str">
        <f>IF($B45="","",(Data!$G$118+Data!$H$118*Occupancy!$G42)*Data!$I$118)</f>
        <v/>
      </c>
      <c r="Z45" s="24" t="str">
        <f>IF($B45="","",(Data!$G$118+Data!$H$118*Occupancy!$G42)*Data!$I$118)</f>
        <v/>
      </c>
      <c r="AA45" s="24" t="str">
        <f>IF($B45="","",(Data!$G$118+Data!$H$118*Occupancy!$G42)*Data!$I$118)</f>
        <v/>
      </c>
    </row>
    <row r="46" spans="2:27" s="3" customFormat="1" ht="19.899999999999999" customHeight="1">
      <c r="B46" s="16" t="str">
        <f>IF('3 INPUT SAP DATA'!H50="","",'3 INPUT SAP DATA'!H50)</f>
        <v/>
      </c>
      <c r="C46" s="24" t="str">
        <f>IF($B46="","",Data!$E$142+(Data!$F$142*Occupancy!G43))</f>
        <v/>
      </c>
      <c r="D46" s="24" t="str">
        <f>IF($B46="","",$C46/365*Data!D$18)</f>
        <v/>
      </c>
      <c r="E46" s="24" t="str">
        <f>IF($B46="","",$C46/365*Data!E$18)</f>
        <v/>
      </c>
      <c r="F46" s="24" t="str">
        <f>IF($B46="","",$C46/365*Data!F$18)</f>
        <v/>
      </c>
      <c r="G46" s="24" t="str">
        <f>IF($B46="","",$C46/365*Data!G$18)</f>
        <v/>
      </c>
      <c r="H46" s="24" t="str">
        <f>IF($B46="","",$C46/365*Data!H$18)</f>
        <v/>
      </c>
      <c r="I46" s="24" t="str">
        <f>IF($B46="","",$C46/365*Data!I$18)</f>
        <v/>
      </c>
      <c r="J46" s="24" t="str">
        <f>IF($B46="","",$C46/365*Data!J$18)</f>
        <v/>
      </c>
      <c r="K46" s="24" t="str">
        <f>IF($B46="","",$C46/365*Data!K$18)</f>
        <v/>
      </c>
      <c r="L46" s="24" t="str">
        <f>IF($B46="","",$C46/365*Data!L$18)</f>
        <v/>
      </c>
      <c r="M46" s="24" t="str">
        <f>IF($B46="","",$C46/365*Data!M$18)</f>
        <v/>
      </c>
      <c r="N46" s="24" t="str">
        <f>IF($B46="","",$C46/365*Data!N$18)</f>
        <v/>
      </c>
      <c r="O46" s="24" t="str">
        <f>IF($B46="","",$C46/365*Data!O$18)</f>
        <v/>
      </c>
      <c r="P46" s="24" t="str">
        <f>IF($B46="","",(Data!$G$118+Data!$H$118*Occupancy!$G43)*Data!$I$118)</f>
        <v/>
      </c>
      <c r="Q46" s="24" t="str">
        <f>IF($B46="","",(Data!$G$118+Data!$H$118*Occupancy!$G43)*Data!$I$118)</f>
        <v/>
      </c>
      <c r="R46" s="24" t="str">
        <f>IF($B46="","",(Data!$G$118+Data!$H$118*Occupancy!$G43)*Data!$I$118)</f>
        <v/>
      </c>
      <c r="S46" s="24" t="str">
        <f>IF($B46="","",(Data!$G$118+Data!$H$118*Occupancy!$G43)*Data!$I$118)</f>
        <v/>
      </c>
      <c r="T46" s="24" t="str">
        <f>IF($B46="","",(Data!$G$118+Data!$H$118*Occupancy!$G43)*Data!$I$118)</f>
        <v/>
      </c>
      <c r="U46" s="24" t="str">
        <f>IF($B46="","",(Data!$G$118+Data!$H$118*Occupancy!$G43)*Data!$I$118)</f>
        <v/>
      </c>
      <c r="V46" s="24" t="str">
        <f>IF($B46="","",(Data!$G$118+Data!$H$118*Occupancy!$G43)*Data!$I$118)</f>
        <v/>
      </c>
      <c r="W46" s="24" t="str">
        <f>IF($B46="","",(Data!$G$118+Data!$H$118*Occupancy!$G43)*Data!$I$118)</f>
        <v/>
      </c>
      <c r="X46" s="24" t="str">
        <f>IF($B46="","",(Data!$G$118+Data!$H$118*Occupancy!$G43)*Data!$I$118)</f>
        <v/>
      </c>
      <c r="Y46" s="24" t="str">
        <f>IF($B46="","",(Data!$G$118+Data!$H$118*Occupancy!$G43)*Data!$I$118)</f>
        <v/>
      </c>
      <c r="Z46" s="24" t="str">
        <f>IF($B46="","",(Data!$G$118+Data!$H$118*Occupancy!$G43)*Data!$I$118)</f>
        <v/>
      </c>
      <c r="AA46" s="24" t="str">
        <f>IF($B46="","",(Data!$G$118+Data!$H$118*Occupancy!$G43)*Data!$I$118)</f>
        <v/>
      </c>
    </row>
    <row r="47" spans="2:27" s="3" customFormat="1" ht="19.899999999999999" customHeight="1">
      <c r="B47" s="16" t="str">
        <f>IF('3 INPUT SAP DATA'!H51="","",'3 INPUT SAP DATA'!H51)</f>
        <v/>
      </c>
      <c r="C47" s="24" t="str">
        <f>IF($B47="","",Data!$E$142+(Data!$F$142*Occupancy!G44))</f>
        <v/>
      </c>
      <c r="D47" s="24" t="str">
        <f>IF($B47="","",$C47/365*Data!D$18)</f>
        <v/>
      </c>
      <c r="E47" s="24" t="str">
        <f>IF($B47="","",$C47/365*Data!E$18)</f>
        <v/>
      </c>
      <c r="F47" s="24" t="str">
        <f>IF($B47="","",$C47/365*Data!F$18)</f>
        <v/>
      </c>
      <c r="G47" s="24" t="str">
        <f>IF($B47="","",$C47/365*Data!G$18)</f>
        <v/>
      </c>
      <c r="H47" s="24" t="str">
        <f>IF($B47="","",$C47/365*Data!H$18)</f>
        <v/>
      </c>
      <c r="I47" s="24" t="str">
        <f>IF($B47="","",$C47/365*Data!I$18)</f>
        <v/>
      </c>
      <c r="J47" s="24" t="str">
        <f>IF($B47="","",$C47/365*Data!J$18)</f>
        <v/>
      </c>
      <c r="K47" s="24" t="str">
        <f>IF($B47="","",$C47/365*Data!K$18)</f>
        <v/>
      </c>
      <c r="L47" s="24" t="str">
        <f>IF($B47="","",$C47/365*Data!L$18)</f>
        <v/>
      </c>
      <c r="M47" s="24" t="str">
        <f>IF($B47="","",$C47/365*Data!M$18)</f>
        <v/>
      </c>
      <c r="N47" s="24" t="str">
        <f>IF($B47="","",$C47/365*Data!N$18)</f>
        <v/>
      </c>
      <c r="O47" s="24" t="str">
        <f>IF($B47="","",$C47/365*Data!O$18)</f>
        <v/>
      </c>
      <c r="P47" s="24" t="str">
        <f>IF($B47="","",(Data!$G$118+Data!$H$118*Occupancy!$G44)*Data!$I$118)</f>
        <v/>
      </c>
      <c r="Q47" s="24" t="str">
        <f>IF($B47="","",(Data!$G$118+Data!$H$118*Occupancy!$G44)*Data!$I$118)</f>
        <v/>
      </c>
      <c r="R47" s="24" t="str">
        <f>IF($B47="","",(Data!$G$118+Data!$H$118*Occupancy!$G44)*Data!$I$118)</f>
        <v/>
      </c>
      <c r="S47" s="24" t="str">
        <f>IF($B47="","",(Data!$G$118+Data!$H$118*Occupancy!$G44)*Data!$I$118)</f>
        <v/>
      </c>
      <c r="T47" s="24" t="str">
        <f>IF($B47="","",(Data!$G$118+Data!$H$118*Occupancy!$G44)*Data!$I$118)</f>
        <v/>
      </c>
      <c r="U47" s="24" t="str">
        <f>IF($B47="","",(Data!$G$118+Data!$H$118*Occupancy!$G44)*Data!$I$118)</f>
        <v/>
      </c>
      <c r="V47" s="24" t="str">
        <f>IF($B47="","",(Data!$G$118+Data!$H$118*Occupancy!$G44)*Data!$I$118)</f>
        <v/>
      </c>
      <c r="W47" s="24" t="str">
        <f>IF($B47="","",(Data!$G$118+Data!$H$118*Occupancy!$G44)*Data!$I$118)</f>
        <v/>
      </c>
      <c r="X47" s="24" t="str">
        <f>IF($B47="","",(Data!$G$118+Data!$H$118*Occupancy!$G44)*Data!$I$118)</f>
        <v/>
      </c>
      <c r="Y47" s="24" t="str">
        <f>IF($B47="","",(Data!$G$118+Data!$H$118*Occupancy!$G44)*Data!$I$118)</f>
        <v/>
      </c>
      <c r="Z47" s="24" t="str">
        <f>IF($B47="","",(Data!$G$118+Data!$H$118*Occupancy!$G44)*Data!$I$118)</f>
        <v/>
      </c>
      <c r="AA47" s="24" t="str">
        <f>IF($B47="","",(Data!$G$118+Data!$H$118*Occupancy!$G44)*Data!$I$118)</f>
        <v/>
      </c>
    </row>
    <row r="48" spans="2:27" s="3" customFormat="1" ht="19.899999999999999" customHeight="1">
      <c r="B48" s="16" t="str">
        <f>IF('3 INPUT SAP DATA'!H52="","",'3 INPUT SAP DATA'!H52)</f>
        <v/>
      </c>
      <c r="C48" s="24" t="str">
        <f>IF($B48="","",Data!$E$142+(Data!$F$142*Occupancy!G45))</f>
        <v/>
      </c>
      <c r="D48" s="24" t="str">
        <f>IF($B48="","",$C48/365*Data!D$18)</f>
        <v/>
      </c>
      <c r="E48" s="24" t="str">
        <f>IF($B48="","",$C48/365*Data!E$18)</f>
        <v/>
      </c>
      <c r="F48" s="24" t="str">
        <f>IF($B48="","",$C48/365*Data!F$18)</f>
        <v/>
      </c>
      <c r="G48" s="24" t="str">
        <f>IF($B48="","",$C48/365*Data!G$18)</f>
        <v/>
      </c>
      <c r="H48" s="24" t="str">
        <f>IF($B48="","",$C48/365*Data!H$18)</f>
        <v/>
      </c>
      <c r="I48" s="24" t="str">
        <f>IF($B48="","",$C48/365*Data!I$18)</f>
        <v/>
      </c>
      <c r="J48" s="24" t="str">
        <f>IF($B48="","",$C48/365*Data!J$18)</f>
        <v/>
      </c>
      <c r="K48" s="24" t="str">
        <f>IF($B48="","",$C48/365*Data!K$18)</f>
        <v/>
      </c>
      <c r="L48" s="24" t="str">
        <f>IF($B48="","",$C48/365*Data!L$18)</f>
        <v/>
      </c>
      <c r="M48" s="24" t="str">
        <f>IF($B48="","",$C48/365*Data!M$18)</f>
        <v/>
      </c>
      <c r="N48" s="24" t="str">
        <f>IF($B48="","",$C48/365*Data!N$18)</f>
        <v/>
      </c>
      <c r="O48" s="24" t="str">
        <f>IF($B48="","",$C48/365*Data!O$18)</f>
        <v/>
      </c>
      <c r="P48" s="24" t="str">
        <f>IF($B48="","",(Data!$G$118+Data!$H$118*Occupancy!$G45)*Data!$I$118)</f>
        <v/>
      </c>
      <c r="Q48" s="24" t="str">
        <f>IF($B48="","",(Data!$G$118+Data!$H$118*Occupancy!$G45)*Data!$I$118)</f>
        <v/>
      </c>
      <c r="R48" s="24" t="str">
        <f>IF($B48="","",(Data!$G$118+Data!$H$118*Occupancy!$G45)*Data!$I$118)</f>
        <v/>
      </c>
      <c r="S48" s="24" t="str">
        <f>IF($B48="","",(Data!$G$118+Data!$H$118*Occupancy!$G45)*Data!$I$118)</f>
        <v/>
      </c>
      <c r="T48" s="24" t="str">
        <f>IF($B48="","",(Data!$G$118+Data!$H$118*Occupancy!$G45)*Data!$I$118)</f>
        <v/>
      </c>
      <c r="U48" s="24" t="str">
        <f>IF($B48="","",(Data!$G$118+Data!$H$118*Occupancy!$G45)*Data!$I$118)</f>
        <v/>
      </c>
      <c r="V48" s="24" t="str">
        <f>IF($B48="","",(Data!$G$118+Data!$H$118*Occupancy!$G45)*Data!$I$118)</f>
        <v/>
      </c>
      <c r="W48" s="24" t="str">
        <f>IF($B48="","",(Data!$G$118+Data!$H$118*Occupancy!$G45)*Data!$I$118)</f>
        <v/>
      </c>
      <c r="X48" s="24" t="str">
        <f>IF($B48="","",(Data!$G$118+Data!$H$118*Occupancy!$G45)*Data!$I$118)</f>
        <v/>
      </c>
      <c r="Y48" s="24" t="str">
        <f>IF($B48="","",(Data!$G$118+Data!$H$118*Occupancy!$G45)*Data!$I$118)</f>
        <v/>
      </c>
      <c r="Z48" s="24" t="str">
        <f>IF($B48="","",(Data!$G$118+Data!$H$118*Occupancy!$G45)*Data!$I$118)</f>
        <v/>
      </c>
      <c r="AA48" s="24" t="str">
        <f>IF($B48="","",(Data!$G$118+Data!$H$118*Occupancy!$G45)*Data!$I$118)</f>
        <v/>
      </c>
    </row>
    <row r="49" spans="2:27" s="3" customFormat="1" ht="19.899999999999999" customHeight="1">
      <c r="B49" s="16" t="str">
        <f>IF('3 INPUT SAP DATA'!H53="","",'3 INPUT SAP DATA'!H53)</f>
        <v/>
      </c>
      <c r="C49" s="24" t="str">
        <f>IF($B49="","",Data!$E$142+(Data!$F$142*Occupancy!G46))</f>
        <v/>
      </c>
      <c r="D49" s="24" t="str">
        <f>IF($B49="","",$C49/365*Data!D$18)</f>
        <v/>
      </c>
      <c r="E49" s="24" t="str">
        <f>IF($B49="","",$C49/365*Data!E$18)</f>
        <v/>
      </c>
      <c r="F49" s="24" t="str">
        <f>IF($B49="","",$C49/365*Data!F$18)</f>
        <v/>
      </c>
      <c r="G49" s="24" t="str">
        <f>IF($B49="","",$C49/365*Data!G$18)</f>
        <v/>
      </c>
      <c r="H49" s="24" t="str">
        <f>IF($B49="","",$C49/365*Data!H$18)</f>
        <v/>
      </c>
      <c r="I49" s="24" t="str">
        <f>IF($B49="","",$C49/365*Data!I$18)</f>
        <v/>
      </c>
      <c r="J49" s="24" t="str">
        <f>IF($B49="","",$C49/365*Data!J$18)</f>
        <v/>
      </c>
      <c r="K49" s="24" t="str">
        <f>IF($B49="","",$C49/365*Data!K$18)</f>
        <v/>
      </c>
      <c r="L49" s="24" t="str">
        <f>IF($B49="","",$C49/365*Data!L$18)</f>
        <v/>
      </c>
      <c r="M49" s="24" t="str">
        <f>IF($B49="","",$C49/365*Data!M$18)</f>
        <v/>
      </c>
      <c r="N49" s="24" t="str">
        <f>IF($B49="","",$C49/365*Data!N$18)</f>
        <v/>
      </c>
      <c r="O49" s="24" t="str">
        <f>IF($B49="","",$C49/365*Data!O$18)</f>
        <v/>
      </c>
      <c r="P49" s="24" t="str">
        <f>IF($B49="","",(Data!$G$118+Data!$H$118*Occupancy!$G46)*Data!$I$118)</f>
        <v/>
      </c>
      <c r="Q49" s="24" t="str">
        <f>IF($B49="","",(Data!$G$118+Data!$H$118*Occupancy!$G46)*Data!$I$118)</f>
        <v/>
      </c>
      <c r="R49" s="24" t="str">
        <f>IF($B49="","",(Data!$G$118+Data!$H$118*Occupancy!$G46)*Data!$I$118)</f>
        <v/>
      </c>
      <c r="S49" s="24" t="str">
        <f>IF($B49="","",(Data!$G$118+Data!$H$118*Occupancy!$G46)*Data!$I$118)</f>
        <v/>
      </c>
      <c r="T49" s="24" t="str">
        <f>IF($B49="","",(Data!$G$118+Data!$H$118*Occupancy!$G46)*Data!$I$118)</f>
        <v/>
      </c>
      <c r="U49" s="24" t="str">
        <f>IF($B49="","",(Data!$G$118+Data!$H$118*Occupancy!$G46)*Data!$I$118)</f>
        <v/>
      </c>
      <c r="V49" s="24" t="str">
        <f>IF($B49="","",(Data!$G$118+Data!$H$118*Occupancy!$G46)*Data!$I$118)</f>
        <v/>
      </c>
      <c r="W49" s="24" t="str">
        <f>IF($B49="","",(Data!$G$118+Data!$H$118*Occupancy!$G46)*Data!$I$118)</f>
        <v/>
      </c>
      <c r="X49" s="24" t="str">
        <f>IF($B49="","",(Data!$G$118+Data!$H$118*Occupancy!$G46)*Data!$I$118)</f>
        <v/>
      </c>
      <c r="Y49" s="24" t="str">
        <f>IF($B49="","",(Data!$G$118+Data!$H$118*Occupancy!$G46)*Data!$I$118)</f>
        <v/>
      </c>
      <c r="Z49" s="24" t="str">
        <f>IF($B49="","",(Data!$G$118+Data!$H$118*Occupancy!$G46)*Data!$I$118)</f>
        <v/>
      </c>
      <c r="AA49" s="24" t="str">
        <f>IF($B49="","",(Data!$G$118+Data!$H$118*Occupancy!$G46)*Data!$I$118)</f>
        <v/>
      </c>
    </row>
    <row r="50" spans="2:27" s="3" customFormat="1" ht="19.899999999999999" customHeight="1">
      <c r="B50" s="16" t="str">
        <f>IF('3 INPUT SAP DATA'!H54="","",'3 INPUT SAP DATA'!H54)</f>
        <v/>
      </c>
      <c r="C50" s="24" t="str">
        <f>IF($B50="","",Data!$E$142+(Data!$F$142*Occupancy!G47))</f>
        <v/>
      </c>
      <c r="D50" s="24" t="str">
        <f>IF($B50="","",$C50/365*Data!D$18)</f>
        <v/>
      </c>
      <c r="E50" s="24" t="str">
        <f>IF($B50="","",$C50/365*Data!E$18)</f>
        <v/>
      </c>
      <c r="F50" s="24" t="str">
        <f>IF($B50="","",$C50/365*Data!F$18)</f>
        <v/>
      </c>
      <c r="G50" s="24" t="str">
        <f>IF($B50="","",$C50/365*Data!G$18)</f>
        <v/>
      </c>
      <c r="H50" s="24" t="str">
        <f>IF($B50="","",$C50/365*Data!H$18)</f>
        <v/>
      </c>
      <c r="I50" s="24" t="str">
        <f>IF($B50="","",$C50/365*Data!I$18)</f>
        <v/>
      </c>
      <c r="J50" s="24" t="str">
        <f>IF($B50="","",$C50/365*Data!J$18)</f>
        <v/>
      </c>
      <c r="K50" s="24" t="str">
        <f>IF($B50="","",$C50/365*Data!K$18)</f>
        <v/>
      </c>
      <c r="L50" s="24" t="str">
        <f>IF($B50="","",$C50/365*Data!L$18)</f>
        <v/>
      </c>
      <c r="M50" s="24" t="str">
        <f>IF($B50="","",$C50/365*Data!M$18)</f>
        <v/>
      </c>
      <c r="N50" s="24" t="str">
        <f>IF($B50="","",$C50/365*Data!N$18)</f>
        <v/>
      </c>
      <c r="O50" s="24" t="str">
        <f>IF($B50="","",$C50/365*Data!O$18)</f>
        <v/>
      </c>
      <c r="P50" s="24" t="str">
        <f>IF($B50="","",(Data!$G$118+Data!$H$118*Occupancy!$G47)*Data!$I$118)</f>
        <v/>
      </c>
      <c r="Q50" s="24" t="str">
        <f>IF($B50="","",(Data!$G$118+Data!$H$118*Occupancy!$G47)*Data!$I$118)</f>
        <v/>
      </c>
      <c r="R50" s="24" t="str">
        <f>IF($B50="","",(Data!$G$118+Data!$H$118*Occupancy!$G47)*Data!$I$118)</f>
        <v/>
      </c>
      <c r="S50" s="24" t="str">
        <f>IF($B50="","",(Data!$G$118+Data!$H$118*Occupancy!$G47)*Data!$I$118)</f>
        <v/>
      </c>
      <c r="T50" s="24" t="str">
        <f>IF($B50="","",(Data!$G$118+Data!$H$118*Occupancy!$G47)*Data!$I$118)</f>
        <v/>
      </c>
      <c r="U50" s="24" t="str">
        <f>IF($B50="","",(Data!$G$118+Data!$H$118*Occupancy!$G47)*Data!$I$118)</f>
        <v/>
      </c>
      <c r="V50" s="24" t="str">
        <f>IF($B50="","",(Data!$G$118+Data!$H$118*Occupancy!$G47)*Data!$I$118)</f>
        <v/>
      </c>
      <c r="W50" s="24" t="str">
        <f>IF($B50="","",(Data!$G$118+Data!$H$118*Occupancy!$G47)*Data!$I$118)</f>
        <v/>
      </c>
      <c r="X50" s="24" t="str">
        <f>IF($B50="","",(Data!$G$118+Data!$H$118*Occupancy!$G47)*Data!$I$118)</f>
        <v/>
      </c>
      <c r="Y50" s="24" t="str">
        <f>IF($B50="","",(Data!$G$118+Data!$H$118*Occupancy!$G47)*Data!$I$118)</f>
        <v/>
      </c>
      <c r="Z50" s="24" t="str">
        <f>IF($B50="","",(Data!$G$118+Data!$H$118*Occupancy!$G47)*Data!$I$118)</f>
        <v/>
      </c>
      <c r="AA50" s="24" t="str">
        <f>IF($B50="","",(Data!$G$118+Data!$H$118*Occupancy!$G47)*Data!$I$118)</f>
        <v/>
      </c>
    </row>
    <row r="51" spans="2:27" s="3" customFormat="1" ht="19.899999999999999" customHeight="1">
      <c r="B51" s="16" t="str">
        <f>IF('3 INPUT SAP DATA'!H55="","",'3 INPUT SAP DATA'!H55)</f>
        <v/>
      </c>
      <c r="C51" s="24" t="str">
        <f>IF($B51="","",Data!$E$142+(Data!$F$142*Occupancy!G48))</f>
        <v/>
      </c>
      <c r="D51" s="24" t="str">
        <f>IF($B51="","",$C51/365*Data!D$18)</f>
        <v/>
      </c>
      <c r="E51" s="24" t="str">
        <f>IF($B51="","",$C51/365*Data!E$18)</f>
        <v/>
      </c>
      <c r="F51" s="24" t="str">
        <f>IF($B51="","",$C51/365*Data!F$18)</f>
        <v/>
      </c>
      <c r="G51" s="24" t="str">
        <f>IF($B51="","",$C51/365*Data!G$18)</f>
        <v/>
      </c>
      <c r="H51" s="24" t="str">
        <f>IF($B51="","",$C51/365*Data!H$18)</f>
        <v/>
      </c>
      <c r="I51" s="24" t="str">
        <f>IF($B51="","",$C51/365*Data!I$18)</f>
        <v/>
      </c>
      <c r="J51" s="24" t="str">
        <f>IF($B51="","",$C51/365*Data!J$18)</f>
        <v/>
      </c>
      <c r="K51" s="24" t="str">
        <f>IF($B51="","",$C51/365*Data!K$18)</f>
        <v/>
      </c>
      <c r="L51" s="24" t="str">
        <f>IF($B51="","",$C51/365*Data!L$18)</f>
        <v/>
      </c>
      <c r="M51" s="24" t="str">
        <f>IF($B51="","",$C51/365*Data!M$18)</f>
        <v/>
      </c>
      <c r="N51" s="24" t="str">
        <f>IF($B51="","",$C51/365*Data!N$18)</f>
        <v/>
      </c>
      <c r="O51" s="24" t="str">
        <f>IF($B51="","",$C51/365*Data!O$18)</f>
        <v/>
      </c>
      <c r="P51" s="24" t="str">
        <f>IF($B51="","",(Data!$G$118+Data!$H$118*Occupancy!$G48)*Data!$I$118)</f>
        <v/>
      </c>
      <c r="Q51" s="24" t="str">
        <f>IF($B51="","",(Data!$G$118+Data!$H$118*Occupancy!$G48)*Data!$I$118)</f>
        <v/>
      </c>
      <c r="R51" s="24" t="str">
        <f>IF($B51="","",(Data!$G$118+Data!$H$118*Occupancy!$G48)*Data!$I$118)</f>
        <v/>
      </c>
      <c r="S51" s="24" t="str">
        <f>IF($B51="","",(Data!$G$118+Data!$H$118*Occupancy!$G48)*Data!$I$118)</f>
        <v/>
      </c>
      <c r="T51" s="24" t="str">
        <f>IF($B51="","",(Data!$G$118+Data!$H$118*Occupancy!$G48)*Data!$I$118)</f>
        <v/>
      </c>
      <c r="U51" s="24" t="str">
        <f>IF($B51="","",(Data!$G$118+Data!$H$118*Occupancy!$G48)*Data!$I$118)</f>
        <v/>
      </c>
      <c r="V51" s="24" t="str">
        <f>IF($B51="","",(Data!$G$118+Data!$H$118*Occupancy!$G48)*Data!$I$118)</f>
        <v/>
      </c>
      <c r="W51" s="24" t="str">
        <f>IF($B51="","",(Data!$G$118+Data!$H$118*Occupancy!$G48)*Data!$I$118)</f>
        <v/>
      </c>
      <c r="X51" s="24" t="str">
        <f>IF($B51="","",(Data!$G$118+Data!$H$118*Occupancy!$G48)*Data!$I$118)</f>
        <v/>
      </c>
      <c r="Y51" s="24" t="str">
        <f>IF($B51="","",(Data!$G$118+Data!$H$118*Occupancy!$G48)*Data!$I$118)</f>
        <v/>
      </c>
      <c r="Z51" s="24" t="str">
        <f>IF($B51="","",(Data!$G$118+Data!$H$118*Occupancy!$G48)*Data!$I$118)</f>
        <v/>
      </c>
      <c r="AA51" s="24" t="str">
        <f>IF($B51="","",(Data!$G$118+Data!$H$118*Occupancy!$G48)*Data!$I$118)</f>
        <v/>
      </c>
    </row>
    <row r="52" spans="2:27" s="3" customFormat="1" ht="19.899999999999999" customHeight="1">
      <c r="B52" s="16" t="str">
        <f>IF('3 INPUT SAP DATA'!H56="","",'3 INPUT SAP DATA'!H56)</f>
        <v/>
      </c>
      <c r="C52" s="24" t="str">
        <f>IF($B52="","",Data!$E$142+(Data!$F$142*Occupancy!G49))</f>
        <v/>
      </c>
      <c r="D52" s="24" t="str">
        <f>IF($B52="","",$C52/365*Data!D$18)</f>
        <v/>
      </c>
      <c r="E52" s="24" t="str">
        <f>IF($B52="","",$C52/365*Data!E$18)</f>
        <v/>
      </c>
      <c r="F52" s="24" t="str">
        <f>IF($B52="","",$C52/365*Data!F$18)</f>
        <v/>
      </c>
      <c r="G52" s="24" t="str">
        <f>IF($B52="","",$C52/365*Data!G$18)</f>
        <v/>
      </c>
      <c r="H52" s="24" t="str">
        <f>IF($B52="","",$C52/365*Data!H$18)</f>
        <v/>
      </c>
      <c r="I52" s="24" t="str">
        <f>IF($B52="","",$C52/365*Data!I$18)</f>
        <v/>
      </c>
      <c r="J52" s="24" t="str">
        <f>IF($B52="","",$C52/365*Data!J$18)</f>
        <v/>
      </c>
      <c r="K52" s="24" t="str">
        <f>IF($B52="","",$C52/365*Data!K$18)</f>
        <v/>
      </c>
      <c r="L52" s="24" t="str">
        <f>IF($B52="","",$C52/365*Data!L$18)</f>
        <v/>
      </c>
      <c r="M52" s="24" t="str">
        <f>IF($B52="","",$C52/365*Data!M$18)</f>
        <v/>
      </c>
      <c r="N52" s="24" t="str">
        <f>IF($B52="","",$C52/365*Data!N$18)</f>
        <v/>
      </c>
      <c r="O52" s="24" t="str">
        <f>IF($B52="","",$C52/365*Data!O$18)</f>
        <v/>
      </c>
      <c r="P52" s="24" t="str">
        <f>IF($B52="","",(Data!$G$118+Data!$H$118*Occupancy!$G49)*Data!$I$118)</f>
        <v/>
      </c>
      <c r="Q52" s="24" t="str">
        <f>IF($B52="","",(Data!$G$118+Data!$H$118*Occupancy!$G49)*Data!$I$118)</f>
        <v/>
      </c>
      <c r="R52" s="24" t="str">
        <f>IF($B52="","",(Data!$G$118+Data!$H$118*Occupancy!$G49)*Data!$I$118)</f>
        <v/>
      </c>
      <c r="S52" s="24" t="str">
        <f>IF($B52="","",(Data!$G$118+Data!$H$118*Occupancy!$G49)*Data!$I$118)</f>
        <v/>
      </c>
      <c r="T52" s="24" t="str">
        <f>IF($B52="","",(Data!$G$118+Data!$H$118*Occupancy!$G49)*Data!$I$118)</f>
        <v/>
      </c>
      <c r="U52" s="24" t="str">
        <f>IF($B52="","",(Data!$G$118+Data!$H$118*Occupancy!$G49)*Data!$I$118)</f>
        <v/>
      </c>
      <c r="V52" s="24" t="str">
        <f>IF($B52="","",(Data!$G$118+Data!$H$118*Occupancy!$G49)*Data!$I$118)</f>
        <v/>
      </c>
      <c r="W52" s="24" t="str">
        <f>IF($B52="","",(Data!$G$118+Data!$H$118*Occupancy!$G49)*Data!$I$118)</f>
        <v/>
      </c>
      <c r="X52" s="24" t="str">
        <f>IF($B52="","",(Data!$G$118+Data!$H$118*Occupancy!$G49)*Data!$I$118)</f>
        <v/>
      </c>
      <c r="Y52" s="24" t="str">
        <f>IF($B52="","",(Data!$G$118+Data!$H$118*Occupancy!$G49)*Data!$I$118)</f>
        <v/>
      </c>
      <c r="Z52" s="24" t="str">
        <f>IF($B52="","",(Data!$G$118+Data!$H$118*Occupancy!$G49)*Data!$I$118)</f>
        <v/>
      </c>
      <c r="AA52" s="24" t="str">
        <f>IF($B52="","",(Data!$G$118+Data!$H$118*Occupancy!$G49)*Data!$I$118)</f>
        <v/>
      </c>
    </row>
    <row r="53" spans="2:27" s="3" customFormat="1" ht="19.899999999999999" customHeight="1">
      <c r="B53" s="16" t="str">
        <f>IF('3 INPUT SAP DATA'!H57="","",'3 INPUT SAP DATA'!H57)</f>
        <v/>
      </c>
      <c r="C53" s="24" t="str">
        <f>IF($B53="","",Data!$E$142+(Data!$F$142*Occupancy!G50))</f>
        <v/>
      </c>
      <c r="D53" s="24" t="str">
        <f>IF($B53="","",$C53/365*Data!D$18)</f>
        <v/>
      </c>
      <c r="E53" s="24" t="str">
        <f>IF($B53="","",$C53/365*Data!E$18)</f>
        <v/>
      </c>
      <c r="F53" s="24" t="str">
        <f>IF($B53="","",$C53/365*Data!F$18)</f>
        <v/>
      </c>
      <c r="G53" s="24" t="str">
        <f>IF($B53="","",$C53/365*Data!G$18)</f>
        <v/>
      </c>
      <c r="H53" s="24" t="str">
        <f>IF($B53="","",$C53/365*Data!H$18)</f>
        <v/>
      </c>
      <c r="I53" s="24" t="str">
        <f>IF($B53="","",$C53/365*Data!I$18)</f>
        <v/>
      </c>
      <c r="J53" s="24" t="str">
        <f>IF($B53="","",$C53/365*Data!J$18)</f>
        <v/>
      </c>
      <c r="K53" s="24" t="str">
        <f>IF($B53="","",$C53/365*Data!K$18)</f>
        <v/>
      </c>
      <c r="L53" s="24" t="str">
        <f>IF($B53="","",$C53/365*Data!L$18)</f>
        <v/>
      </c>
      <c r="M53" s="24" t="str">
        <f>IF($B53="","",$C53/365*Data!M$18)</f>
        <v/>
      </c>
      <c r="N53" s="24" t="str">
        <f>IF($B53="","",$C53/365*Data!N$18)</f>
        <v/>
      </c>
      <c r="O53" s="24" t="str">
        <f>IF($B53="","",$C53/365*Data!O$18)</f>
        <v/>
      </c>
      <c r="P53" s="24" t="str">
        <f>IF($B53="","",(Data!$G$118+Data!$H$118*Occupancy!$G50)*Data!$I$118)</f>
        <v/>
      </c>
      <c r="Q53" s="24" t="str">
        <f>IF($B53="","",(Data!$G$118+Data!$H$118*Occupancy!$G50)*Data!$I$118)</f>
        <v/>
      </c>
      <c r="R53" s="24" t="str">
        <f>IF($B53="","",(Data!$G$118+Data!$H$118*Occupancy!$G50)*Data!$I$118)</f>
        <v/>
      </c>
      <c r="S53" s="24" t="str">
        <f>IF($B53="","",(Data!$G$118+Data!$H$118*Occupancy!$G50)*Data!$I$118)</f>
        <v/>
      </c>
      <c r="T53" s="24" t="str">
        <f>IF($B53="","",(Data!$G$118+Data!$H$118*Occupancy!$G50)*Data!$I$118)</f>
        <v/>
      </c>
      <c r="U53" s="24" t="str">
        <f>IF($B53="","",(Data!$G$118+Data!$H$118*Occupancy!$G50)*Data!$I$118)</f>
        <v/>
      </c>
      <c r="V53" s="24" t="str">
        <f>IF($B53="","",(Data!$G$118+Data!$H$118*Occupancy!$G50)*Data!$I$118)</f>
        <v/>
      </c>
      <c r="W53" s="24" t="str">
        <f>IF($B53="","",(Data!$G$118+Data!$H$118*Occupancy!$G50)*Data!$I$118)</f>
        <v/>
      </c>
      <c r="X53" s="24" t="str">
        <f>IF($B53="","",(Data!$G$118+Data!$H$118*Occupancy!$G50)*Data!$I$118)</f>
        <v/>
      </c>
      <c r="Y53" s="24" t="str">
        <f>IF($B53="","",(Data!$G$118+Data!$H$118*Occupancy!$G50)*Data!$I$118)</f>
        <v/>
      </c>
      <c r="Z53" s="24" t="str">
        <f>IF($B53="","",(Data!$G$118+Data!$H$118*Occupancy!$G50)*Data!$I$118)</f>
        <v/>
      </c>
      <c r="AA53" s="24" t="str">
        <f>IF($B53="","",(Data!$G$118+Data!$H$118*Occupancy!$G50)*Data!$I$118)</f>
        <v/>
      </c>
    </row>
    <row r="54" spans="2:27" s="3" customFormat="1" ht="19.899999999999999" customHeight="1">
      <c r="B54" s="16" t="str">
        <f>IF('3 INPUT SAP DATA'!H58="","",'3 INPUT SAP DATA'!H58)</f>
        <v/>
      </c>
      <c r="C54" s="24" t="str">
        <f>IF($B54="","",Data!$E$142+(Data!$F$142*Occupancy!G51))</f>
        <v/>
      </c>
      <c r="D54" s="24" t="str">
        <f>IF($B54="","",$C54/365*Data!D$18)</f>
        <v/>
      </c>
      <c r="E54" s="24" t="str">
        <f>IF($B54="","",$C54/365*Data!E$18)</f>
        <v/>
      </c>
      <c r="F54" s="24" t="str">
        <f>IF($B54="","",$C54/365*Data!F$18)</f>
        <v/>
      </c>
      <c r="G54" s="24" t="str">
        <f>IF($B54="","",$C54/365*Data!G$18)</f>
        <v/>
      </c>
      <c r="H54" s="24" t="str">
        <f>IF($B54="","",$C54/365*Data!H$18)</f>
        <v/>
      </c>
      <c r="I54" s="24" t="str">
        <f>IF($B54="","",$C54/365*Data!I$18)</f>
        <v/>
      </c>
      <c r="J54" s="24" t="str">
        <f>IF($B54="","",$C54/365*Data!J$18)</f>
        <v/>
      </c>
      <c r="K54" s="24" t="str">
        <f>IF($B54="","",$C54/365*Data!K$18)</f>
        <v/>
      </c>
      <c r="L54" s="24" t="str">
        <f>IF($B54="","",$C54/365*Data!L$18)</f>
        <v/>
      </c>
      <c r="M54" s="24" t="str">
        <f>IF($B54="","",$C54/365*Data!M$18)</f>
        <v/>
      </c>
      <c r="N54" s="24" t="str">
        <f>IF($B54="","",$C54/365*Data!N$18)</f>
        <v/>
      </c>
      <c r="O54" s="24" t="str">
        <f>IF($B54="","",$C54/365*Data!O$18)</f>
        <v/>
      </c>
      <c r="P54" s="24" t="str">
        <f>IF($B54="","",(Data!$G$118+Data!$H$118*Occupancy!$G51)*Data!$I$118)</f>
        <v/>
      </c>
      <c r="Q54" s="24" t="str">
        <f>IF($B54="","",(Data!$G$118+Data!$H$118*Occupancy!$G51)*Data!$I$118)</f>
        <v/>
      </c>
      <c r="R54" s="24" t="str">
        <f>IF($B54="","",(Data!$G$118+Data!$H$118*Occupancy!$G51)*Data!$I$118)</f>
        <v/>
      </c>
      <c r="S54" s="24" t="str">
        <f>IF($B54="","",(Data!$G$118+Data!$H$118*Occupancy!$G51)*Data!$I$118)</f>
        <v/>
      </c>
      <c r="T54" s="24" t="str">
        <f>IF($B54="","",(Data!$G$118+Data!$H$118*Occupancy!$G51)*Data!$I$118)</f>
        <v/>
      </c>
      <c r="U54" s="24" t="str">
        <f>IF($B54="","",(Data!$G$118+Data!$H$118*Occupancy!$G51)*Data!$I$118)</f>
        <v/>
      </c>
      <c r="V54" s="24" t="str">
        <f>IF($B54="","",(Data!$G$118+Data!$H$118*Occupancy!$G51)*Data!$I$118)</f>
        <v/>
      </c>
      <c r="W54" s="24" t="str">
        <f>IF($B54="","",(Data!$G$118+Data!$H$118*Occupancy!$G51)*Data!$I$118)</f>
        <v/>
      </c>
      <c r="X54" s="24" t="str">
        <f>IF($B54="","",(Data!$G$118+Data!$H$118*Occupancy!$G51)*Data!$I$118)</f>
        <v/>
      </c>
      <c r="Y54" s="24" t="str">
        <f>IF($B54="","",(Data!$G$118+Data!$H$118*Occupancy!$G51)*Data!$I$118)</f>
        <v/>
      </c>
      <c r="Z54" s="24" t="str">
        <f>IF($B54="","",(Data!$G$118+Data!$H$118*Occupancy!$G51)*Data!$I$118)</f>
        <v/>
      </c>
      <c r="AA54" s="24" t="str">
        <f>IF($B54="","",(Data!$G$118+Data!$H$118*Occupancy!$G51)*Data!$I$118)</f>
        <v/>
      </c>
    </row>
    <row r="55" spans="2:27" s="3" customFormat="1" ht="19.899999999999999" customHeight="1">
      <c r="B55" s="16" t="str">
        <f>IF('3 INPUT SAP DATA'!H59="","",'3 INPUT SAP DATA'!H59)</f>
        <v/>
      </c>
      <c r="C55" s="24" t="str">
        <f>IF($B55="","",Data!$E$142+(Data!$F$142*Occupancy!G52))</f>
        <v/>
      </c>
      <c r="D55" s="24" t="str">
        <f>IF($B55="","",$C55/365*Data!D$18)</f>
        <v/>
      </c>
      <c r="E55" s="24" t="str">
        <f>IF($B55="","",$C55/365*Data!E$18)</f>
        <v/>
      </c>
      <c r="F55" s="24" t="str">
        <f>IF($B55="","",$C55/365*Data!F$18)</f>
        <v/>
      </c>
      <c r="G55" s="24" t="str">
        <f>IF($B55="","",$C55/365*Data!G$18)</f>
        <v/>
      </c>
      <c r="H55" s="24" t="str">
        <f>IF($B55="","",$C55/365*Data!H$18)</f>
        <v/>
      </c>
      <c r="I55" s="24" t="str">
        <f>IF($B55="","",$C55/365*Data!I$18)</f>
        <v/>
      </c>
      <c r="J55" s="24" t="str">
        <f>IF($B55="","",$C55/365*Data!J$18)</f>
        <v/>
      </c>
      <c r="K55" s="24" t="str">
        <f>IF($B55="","",$C55/365*Data!K$18)</f>
        <v/>
      </c>
      <c r="L55" s="24" t="str">
        <f>IF($B55="","",$C55/365*Data!L$18)</f>
        <v/>
      </c>
      <c r="M55" s="24" t="str">
        <f>IF($B55="","",$C55/365*Data!M$18)</f>
        <v/>
      </c>
      <c r="N55" s="24" t="str">
        <f>IF($B55="","",$C55/365*Data!N$18)</f>
        <v/>
      </c>
      <c r="O55" s="24" t="str">
        <f>IF($B55="","",$C55/365*Data!O$18)</f>
        <v/>
      </c>
      <c r="P55" s="24" t="str">
        <f>IF($B55="","",(Data!$G$118+Data!$H$118*Occupancy!$G52)*Data!$I$118)</f>
        <v/>
      </c>
      <c r="Q55" s="24" t="str">
        <f>IF($B55="","",(Data!$G$118+Data!$H$118*Occupancy!$G52)*Data!$I$118)</f>
        <v/>
      </c>
      <c r="R55" s="24" t="str">
        <f>IF($B55="","",(Data!$G$118+Data!$H$118*Occupancy!$G52)*Data!$I$118)</f>
        <v/>
      </c>
      <c r="S55" s="24" t="str">
        <f>IF($B55="","",(Data!$G$118+Data!$H$118*Occupancy!$G52)*Data!$I$118)</f>
        <v/>
      </c>
      <c r="T55" s="24" t="str">
        <f>IF($B55="","",(Data!$G$118+Data!$H$118*Occupancy!$G52)*Data!$I$118)</f>
        <v/>
      </c>
      <c r="U55" s="24" t="str">
        <f>IF($B55="","",(Data!$G$118+Data!$H$118*Occupancy!$G52)*Data!$I$118)</f>
        <v/>
      </c>
      <c r="V55" s="24" t="str">
        <f>IF($B55="","",(Data!$G$118+Data!$H$118*Occupancy!$G52)*Data!$I$118)</f>
        <v/>
      </c>
      <c r="W55" s="24" t="str">
        <f>IF($B55="","",(Data!$G$118+Data!$H$118*Occupancy!$G52)*Data!$I$118)</f>
        <v/>
      </c>
      <c r="X55" s="24" t="str">
        <f>IF($B55="","",(Data!$G$118+Data!$H$118*Occupancy!$G52)*Data!$I$118)</f>
        <v/>
      </c>
      <c r="Y55" s="24" t="str">
        <f>IF($B55="","",(Data!$G$118+Data!$H$118*Occupancy!$G52)*Data!$I$118)</f>
        <v/>
      </c>
      <c r="Z55" s="24" t="str">
        <f>IF($B55="","",(Data!$G$118+Data!$H$118*Occupancy!$G52)*Data!$I$118)</f>
        <v/>
      </c>
      <c r="AA55" s="24" t="str">
        <f>IF($B55="","",(Data!$G$118+Data!$H$118*Occupancy!$G52)*Data!$I$118)</f>
        <v/>
      </c>
    </row>
    <row r="56" spans="2:27" s="3" customFormat="1" ht="19.899999999999999" customHeight="1">
      <c r="B56" s="16" t="str">
        <f>IF('3 INPUT SAP DATA'!H60="","",'3 INPUT SAP DATA'!H60)</f>
        <v/>
      </c>
      <c r="C56" s="24" t="str">
        <f>IF($B56="","",Data!$E$142+(Data!$F$142*Occupancy!G53))</f>
        <v/>
      </c>
      <c r="D56" s="24" t="str">
        <f>IF($B56="","",$C56/365*Data!D$18)</f>
        <v/>
      </c>
      <c r="E56" s="24" t="str">
        <f>IF($B56="","",$C56/365*Data!E$18)</f>
        <v/>
      </c>
      <c r="F56" s="24" t="str">
        <f>IF($B56="","",$C56/365*Data!F$18)</f>
        <v/>
      </c>
      <c r="G56" s="24" t="str">
        <f>IF($B56="","",$C56/365*Data!G$18)</f>
        <v/>
      </c>
      <c r="H56" s="24" t="str">
        <f>IF($B56="","",$C56/365*Data!H$18)</f>
        <v/>
      </c>
      <c r="I56" s="24" t="str">
        <f>IF($B56="","",$C56/365*Data!I$18)</f>
        <v/>
      </c>
      <c r="J56" s="24" t="str">
        <f>IF($B56="","",$C56/365*Data!J$18)</f>
        <v/>
      </c>
      <c r="K56" s="24" t="str">
        <f>IF($B56="","",$C56/365*Data!K$18)</f>
        <v/>
      </c>
      <c r="L56" s="24" t="str">
        <f>IF($B56="","",$C56/365*Data!L$18)</f>
        <v/>
      </c>
      <c r="M56" s="24" t="str">
        <f>IF($B56="","",$C56/365*Data!M$18)</f>
        <v/>
      </c>
      <c r="N56" s="24" t="str">
        <f>IF($B56="","",$C56/365*Data!N$18)</f>
        <v/>
      </c>
      <c r="O56" s="24" t="str">
        <f>IF($B56="","",$C56/365*Data!O$18)</f>
        <v/>
      </c>
      <c r="P56" s="24" t="str">
        <f>IF($B56="","",(Data!$G$118+Data!$H$118*Occupancy!$G53)*Data!$I$118)</f>
        <v/>
      </c>
      <c r="Q56" s="24" t="str">
        <f>IF($B56="","",(Data!$G$118+Data!$H$118*Occupancy!$G53)*Data!$I$118)</f>
        <v/>
      </c>
      <c r="R56" s="24" t="str">
        <f>IF($B56="","",(Data!$G$118+Data!$H$118*Occupancy!$G53)*Data!$I$118)</f>
        <v/>
      </c>
      <c r="S56" s="24" t="str">
        <f>IF($B56="","",(Data!$G$118+Data!$H$118*Occupancy!$G53)*Data!$I$118)</f>
        <v/>
      </c>
      <c r="T56" s="24" t="str">
        <f>IF($B56="","",(Data!$G$118+Data!$H$118*Occupancy!$G53)*Data!$I$118)</f>
        <v/>
      </c>
      <c r="U56" s="24" t="str">
        <f>IF($B56="","",(Data!$G$118+Data!$H$118*Occupancy!$G53)*Data!$I$118)</f>
        <v/>
      </c>
      <c r="V56" s="24" t="str">
        <f>IF($B56="","",(Data!$G$118+Data!$H$118*Occupancy!$G53)*Data!$I$118)</f>
        <v/>
      </c>
      <c r="W56" s="24" t="str">
        <f>IF($B56="","",(Data!$G$118+Data!$H$118*Occupancy!$G53)*Data!$I$118)</f>
        <v/>
      </c>
      <c r="X56" s="24" t="str">
        <f>IF($B56="","",(Data!$G$118+Data!$H$118*Occupancy!$G53)*Data!$I$118)</f>
        <v/>
      </c>
      <c r="Y56" s="24" t="str">
        <f>IF($B56="","",(Data!$G$118+Data!$H$118*Occupancy!$G53)*Data!$I$118)</f>
        <v/>
      </c>
      <c r="Z56" s="24" t="str">
        <f>IF($B56="","",(Data!$G$118+Data!$H$118*Occupancy!$G53)*Data!$I$118)</f>
        <v/>
      </c>
      <c r="AA56" s="24" t="str">
        <f>IF($B56="","",(Data!$G$118+Data!$H$118*Occupancy!$G53)*Data!$I$118)</f>
        <v/>
      </c>
    </row>
    <row r="57" spans="2:27" s="3" customFormat="1" ht="19.899999999999999" customHeight="1">
      <c r="B57" s="16" t="str">
        <f>IF('3 INPUT SAP DATA'!H61="","",'3 INPUT SAP DATA'!H61)</f>
        <v/>
      </c>
      <c r="C57" s="24" t="str">
        <f>IF($B57="","",Data!$E$142+(Data!$F$142*Occupancy!G54))</f>
        <v/>
      </c>
      <c r="D57" s="24" t="str">
        <f>IF($B57="","",$C57/365*Data!D$18)</f>
        <v/>
      </c>
      <c r="E57" s="24" t="str">
        <f>IF($B57="","",$C57/365*Data!E$18)</f>
        <v/>
      </c>
      <c r="F57" s="24" t="str">
        <f>IF($B57="","",$C57/365*Data!F$18)</f>
        <v/>
      </c>
      <c r="G57" s="24" t="str">
        <f>IF($B57="","",$C57/365*Data!G$18)</f>
        <v/>
      </c>
      <c r="H57" s="24" t="str">
        <f>IF($B57="","",$C57/365*Data!H$18)</f>
        <v/>
      </c>
      <c r="I57" s="24" t="str">
        <f>IF($B57="","",$C57/365*Data!I$18)</f>
        <v/>
      </c>
      <c r="J57" s="24" t="str">
        <f>IF($B57="","",$C57/365*Data!J$18)</f>
        <v/>
      </c>
      <c r="K57" s="24" t="str">
        <f>IF($B57="","",$C57/365*Data!K$18)</f>
        <v/>
      </c>
      <c r="L57" s="24" t="str">
        <f>IF($B57="","",$C57/365*Data!L$18)</f>
        <v/>
      </c>
      <c r="M57" s="24" t="str">
        <f>IF($B57="","",$C57/365*Data!M$18)</f>
        <v/>
      </c>
      <c r="N57" s="24" t="str">
        <f>IF($B57="","",$C57/365*Data!N$18)</f>
        <v/>
      </c>
      <c r="O57" s="24" t="str">
        <f>IF($B57="","",$C57/365*Data!O$18)</f>
        <v/>
      </c>
      <c r="P57" s="24" t="str">
        <f>IF($B57="","",(Data!$G$118+Data!$H$118*Occupancy!$G54)*Data!$I$118)</f>
        <v/>
      </c>
      <c r="Q57" s="24" t="str">
        <f>IF($B57="","",(Data!$G$118+Data!$H$118*Occupancy!$G54)*Data!$I$118)</f>
        <v/>
      </c>
      <c r="R57" s="24" t="str">
        <f>IF($B57="","",(Data!$G$118+Data!$H$118*Occupancy!$G54)*Data!$I$118)</f>
        <v/>
      </c>
      <c r="S57" s="24" t="str">
        <f>IF($B57="","",(Data!$G$118+Data!$H$118*Occupancy!$G54)*Data!$I$118)</f>
        <v/>
      </c>
      <c r="T57" s="24" t="str">
        <f>IF($B57="","",(Data!$G$118+Data!$H$118*Occupancy!$G54)*Data!$I$118)</f>
        <v/>
      </c>
      <c r="U57" s="24" t="str">
        <f>IF($B57="","",(Data!$G$118+Data!$H$118*Occupancy!$G54)*Data!$I$118)</f>
        <v/>
      </c>
      <c r="V57" s="24" t="str">
        <f>IF($B57="","",(Data!$G$118+Data!$H$118*Occupancy!$G54)*Data!$I$118)</f>
        <v/>
      </c>
      <c r="W57" s="24" t="str">
        <f>IF($B57="","",(Data!$G$118+Data!$H$118*Occupancy!$G54)*Data!$I$118)</f>
        <v/>
      </c>
      <c r="X57" s="24" t="str">
        <f>IF($B57="","",(Data!$G$118+Data!$H$118*Occupancy!$G54)*Data!$I$118)</f>
        <v/>
      </c>
      <c r="Y57" s="24" t="str">
        <f>IF($B57="","",(Data!$G$118+Data!$H$118*Occupancy!$G54)*Data!$I$118)</f>
        <v/>
      </c>
      <c r="Z57" s="24" t="str">
        <f>IF($B57="","",(Data!$G$118+Data!$H$118*Occupancy!$G54)*Data!$I$118)</f>
        <v/>
      </c>
      <c r="AA57" s="24" t="str">
        <f>IF($B57="","",(Data!$G$118+Data!$H$118*Occupancy!$G54)*Data!$I$118)</f>
        <v/>
      </c>
    </row>
    <row r="58" spans="2:27" s="3" customFormat="1" ht="19.899999999999999" customHeight="1">
      <c r="B58" s="16" t="str">
        <f>IF('3 INPUT SAP DATA'!H62="","",'3 INPUT SAP DATA'!H62)</f>
        <v/>
      </c>
      <c r="C58" s="24" t="str">
        <f>IF($B58="","",Data!$E$142+(Data!$F$142*Occupancy!G55))</f>
        <v/>
      </c>
      <c r="D58" s="24" t="str">
        <f>IF($B58="","",$C58/365*Data!D$18)</f>
        <v/>
      </c>
      <c r="E58" s="24" t="str">
        <f>IF($B58="","",$C58/365*Data!E$18)</f>
        <v/>
      </c>
      <c r="F58" s="24" t="str">
        <f>IF($B58="","",$C58/365*Data!F$18)</f>
        <v/>
      </c>
      <c r="G58" s="24" t="str">
        <f>IF($B58="","",$C58/365*Data!G$18)</f>
        <v/>
      </c>
      <c r="H58" s="24" t="str">
        <f>IF($B58="","",$C58/365*Data!H$18)</f>
        <v/>
      </c>
      <c r="I58" s="24" t="str">
        <f>IF($B58="","",$C58/365*Data!I$18)</f>
        <v/>
      </c>
      <c r="J58" s="24" t="str">
        <f>IF($B58="","",$C58/365*Data!J$18)</f>
        <v/>
      </c>
      <c r="K58" s="24" t="str">
        <f>IF($B58="","",$C58/365*Data!K$18)</f>
        <v/>
      </c>
      <c r="L58" s="24" t="str">
        <f>IF($B58="","",$C58/365*Data!L$18)</f>
        <v/>
      </c>
      <c r="M58" s="24" t="str">
        <f>IF($B58="","",$C58/365*Data!M$18)</f>
        <v/>
      </c>
      <c r="N58" s="24" t="str">
        <f>IF($B58="","",$C58/365*Data!N$18)</f>
        <v/>
      </c>
      <c r="O58" s="24" t="str">
        <f>IF($B58="","",$C58/365*Data!O$18)</f>
        <v/>
      </c>
      <c r="P58" s="24" t="str">
        <f>IF($B58="","",(Data!$G$118+Data!$H$118*Occupancy!$G55)*Data!$I$118)</f>
        <v/>
      </c>
      <c r="Q58" s="24" t="str">
        <f>IF($B58="","",(Data!$G$118+Data!$H$118*Occupancy!$G55)*Data!$I$118)</f>
        <v/>
      </c>
      <c r="R58" s="24" t="str">
        <f>IF($B58="","",(Data!$G$118+Data!$H$118*Occupancy!$G55)*Data!$I$118)</f>
        <v/>
      </c>
      <c r="S58" s="24" t="str">
        <f>IF($B58="","",(Data!$G$118+Data!$H$118*Occupancy!$G55)*Data!$I$118)</f>
        <v/>
      </c>
      <c r="T58" s="24" t="str">
        <f>IF($B58="","",(Data!$G$118+Data!$H$118*Occupancy!$G55)*Data!$I$118)</f>
        <v/>
      </c>
      <c r="U58" s="24" t="str">
        <f>IF($B58="","",(Data!$G$118+Data!$H$118*Occupancy!$G55)*Data!$I$118)</f>
        <v/>
      </c>
      <c r="V58" s="24" t="str">
        <f>IF($B58="","",(Data!$G$118+Data!$H$118*Occupancy!$G55)*Data!$I$118)</f>
        <v/>
      </c>
      <c r="W58" s="24" t="str">
        <f>IF($B58="","",(Data!$G$118+Data!$H$118*Occupancy!$G55)*Data!$I$118)</f>
        <v/>
      </c>
      <c r="X58" s="24" t="str">
        <f>IF($B58="","",(Data!$G$118+Data!$H$118*Occupancy!$G55)*Data!$I$118)</f>
        <v/>
      </c>
      <c r="Y58" s="24" t="str">
        <f>IF($B58="","",(Data!$G$118+Data!$H$118*Occupancy!$G55)*Data!$I$118)</f>
        <v/>
      </c>
      <c r="Z58" s="24" t="str">
        <f>IF($B58="","",(Data!$G$118+Data!$H$118*Occupancy!$G55)*Data!$I$118)</f>
        <v/>
      </c>
      <c r="AA58" s="24" t="str">
        <f>IF($B58="","",(Data!$G$118+Data!$H$118*Occupancy!$G55)*Data!$I$118)</f>
        <v/>
      </c>
    </row>
    <row r="59" spans="2:27" s="3" customFormat="1" ht="19.899999999999999" customHeight="1">
      <c r="B59" s="16" t="str">
        <f>IF('3 INPUT SAP DATA'!H63="","",'3 INPUT SAP DATA'!H63)</f>
        <v/>
      </c>
      <c r="C59" s="24" t="str">
        <f>IF($B59="","",Data!$E$142+(Data!$F$142*Occupancy!G56))</f>
        <v/>
      </c>
      <c r="D59" s="24" t="str">
        <f>IF($B59="","",$C59/365*Data!D$18)</f>
        <v/>
      </c>
      <c r="E59" s="24" t="str">
        <f>IF($B59="","",$C59/365*Data!E$18)</f>
        <v/>
      </c>
      <c r="F59" s="24" t="str">
        <f>IF($B59="","",$C59/365*Data!F$18)</f>
        <v/>
      </c>
      <c r="G59" s="24" t="str">
        <f>IF($B59="","",$C59/365*Data!G$18)</f>
        <v/>
      </c>
      <c r="H59" s="24" t="str">
        <f>IF($B59="","",$C59/365*Data!H$18)</f>
        <v/>
      </c>
      <c r="I59" s="24" t="str">
        <f>IF($B59="","",$C59/365*Data!I$18)</f>
        <v/>
      </c>
      <c r="J59" s="24" t="str">
        <f>IF($B59="","",$C59/365*Data!J$18)</f>
        <v/>
      </c>
      <c r="K59" s="24" t="str">
        <f>IF($B59="","",$C59/365*Data!K$18)</f>
        <v/>
      </c>
      <c r="L59" s="24" t="str">
        <f>IF($B59="","",$C59/365*Data!L$18)</f>
        <v/>
      </c>
      <c r="M59" s="24" t="str">
        <f>IF($B59="","",$C59/365*Data!M$18)</f>
        <v/>
      </c>
      <c r="N59" s="24" t="str">
        <f>IF($B59="","",$C59/365*Data!N$18)</f>
        <v/>
      </c>
      <c r="O59" s="24" t="str">
        <f>IF($B59="","",$C59/365*Data!O$18)</f>
        <v/>
      </c>
      <c r="P59" s="24" t="str">
        <f>IF($B59="","",(Data!$G$118+Data!$H$118*Occupancy!$G56)*Data!$I$118)</f>
        <v/>
      </c>
      <c r="Q59" s="24" t="str">
        <f>IF($B59="","",(Data!$G$118+Data!$H$118*Occupancy!$G56)*Data!$I$118)</f>
        <v/>
      </c>
      <c r="R59" s="24" t="str">
        <f>IF($B59="","",(Data!$G$118+Data!$H$118*Occupancy!$G56)*Data!$I$118)</f>
        <v/>
      </c>
      <c r="S59" s="24" t="str">
        <f>IF($B59="","",(Data!$G$118+Data!$H$118*Occupancy!$G56)*Data!$I$118)</f>
        <v/>
      </c>
      <c r="T59" s="24" t="str">
        <f>IF($B59="","",(Data!$G$118+Data!$H$118*Occupancy!$G56)*Data!$I$118)</f>
        <v/>
      </c>
      <c r="U59" s="24" t="str">
        <f>IF($B59="","",(Data!$G$118+Data!$H$118*Occupancy!$G56)*Data!$I$118)</f>
        <v/>
      </c>
      <c r="V59" s="24" t="str">
        <f>IF($B59="","",(Data!$G$118+Data!$H$118*Occupancy!$G56)*Data!$I$118)</f>
        <v/>
      </c>
      <c r="W59" s="24" t="str">
        <f>IF($B59="","",(Data!$G$118+Data!$H$118*Occupancy!$G56)*Data!$I$118)</f>
        <v/>
      </c>
      <c r="X59" s="24" t="str">
        <f>IF($B59="","",(Data!$G$118+Data!$H$118*Occupancy!$G56)*Data!$I$118)</f>
        <v/>
      </c>
      <c r="Y59" s="24" t="str">
        <f>IF($B59="","",(Data!$G$118+Data!$H$118*Occupancy!$G56)*Data!$I$118)</f>
        <v/>
      </c>
      <c r="Z59" s="24" t="str">
        <f>IF($B59="","",(Data!$G$118+Data!$H$118*Occupancy!$G56)*Data!$I$118)</f>
        <v/>
      </c>
      <c r="AA59" s="24" t="str">
        <f>IF($B59="","",(Data!$G$118+Data!$H$118*Occupancy!$G56)*Data!$I$118)</f>
        <v/>
      </c>
    </row>
    <row r="60" spans="2:27" s="3" customFormat="1" ht="19.899999999999999" customHeight="1">
      <c r="B60" s="16" t="str">
        <f>IF('3 INPUT SAP DATA'!H64="","",'3 INPUT SAP DATA'!H64)</f>
        <v/>
      </c>
      <c r="C60" s="24" t="str">
        <f>IF($B60="","",Data!$E$142+(Data!$F$142*Occupancy!G57))</f>
        <v/>
      </c>
      <c r="D60" s="24" t="str">
        <f>IF($B60="","",$C60/365*Data!D$18)</f>
        <v/>
      </c>
      <c r="E60" s="24" t="str">
        <f>IF($B60="","",$C60/365*Data!E$18)</f>
        <v/>
      </c>
      <c r="F60" s="24" t="str">
        <f>IF($B60="","",$C60/365*Data!F$18)</f>
        <v/>
      </c>
      <c r="G60" s="24" t="str">
        <f>IF($B60="","",$C60/365*Data!G$18)</f>
        <v/>
      </c>
      <c r="H60" s="24" t="str">
        <f>IF($B60="","",$C60/365*Data!H$18)</f>
        <v/>
      </c>
      <c r="I60" s="24" t="str">
        <f>IF($B60="","",$C60/365*Data!I$18)</f>
        <v/>
      </c>
      <c r="J60" s="24" t="str">
        <f>IF($B60="","",$C60/365*Data!J$18)</f>
        <v/>
      </c>
      <c r="K60" s="24" t="str">
        <f>IF($B60="","",$C60/365*Data!K$18)</f>
        <v/>
      </c>
      <c r="L60" s="24" t="str">
        <f>IF($B60="","",$C60/365*Data!L$18)</f>
        <v/>
      </c>
      <c r="M60" s="24" t="str">
        <f>IF($B60="","",$C60/365*Data!M$18)</f>
        <v/>
      </c>
      <c r="N60" s="24" t="str">
        <f>IF($B60="","",$C60/365*Data!N$18)</f>
        <v/>
      </c>
      <c r="O60" s="24" t="str">
        <f>IF($B60="","",$C60/365*Data!O$18)</f>
        <v/>
      </c>
      <c r="P60" s="24" t="str">
        <f>IF($B60="","",(Data!$G$118+Data!$H$118*Occupancy!$G57)*Data!$I$118)</f>
        <v/>
      </c>
      <c r="Q60" s="24" t="str">
        <f>IF($B60="","",(Data!$G$118+Data!$H$118*Occupancy!$G57)*Data!$I$118)</f>
        <v/>
      </c>
      <c r="R60" s="24" t="str">
        <f>IF($B60="","",(Data!$G$118+Data!$H$118*Occupancy!$G57)*Data!$I$118)</f>
        <v/>
      </c>
      <c r="S60" s="24" t="str">
        <f>IF($B60="","",(Data!$G$118+Data!$H$118*Occupancy!$G57)*Data!$I$118)</f>
        <v/>
      </c>
      <c r="T60" s="24" t="str">
        <f>IF($B60="","",(Data!$G$118+Data!$H$118*Occupancy!$G57)*Data!$I$118)</f>
        <v/>
      </c>
      <c r="U60" s="24" t="str">
        <f>IF($B60="","",(Data!$G$118+Data!$H$118*Occupancy!$G57)*Data!$I$118)</f>
        <v/>
      </c>
      <c r="V60" s="24" t="str">
        <f>IF($B60="","",(Data!$G$118+Data!$H$118*Occupancy!$G57)*Data!$I$118)</f>
        <v/>
      </c>
      <c r="W60" s="24" t="str">
        <f>IF($B60="","",(Data!$G$118+Data!$H$118*Occupancy!$G57)*Data!$I$118)</f>
        <v/>
      </c>
      <c r="X60" s="24" t="str">
        <f>IF($B60="","",(Data!$G$118+Data!$H$118*Occupancy!$G57)*Data!$I$118)</f>
        <v/>
      </c>
      <c r="Y60" s="24" t="str">
        <f>IF($B60="","",(Data!$G$118+Data!$H$118*Occupancy!$G57)*Data!$I$118)</f>
        <v/>
      </c>
      <c r="Z60" s="24" t="str">
        <f>IF($B60="","",(Data!$G$118+Data!$H$118*Occupancy!$G57)*Data!$I$118)</f>
        <v/>
      </c>
      <c r="AA60" s="24" t="str">
        <f>IF($B60="","",(Data!$G$118+Data!$H$118*Occupancy!$G57)*Data!$I$118)</f>
        <v/>
      </c>
    </row>
    <row r="61" spans="2:27" s="3" customFormat="1" ht="19.899999999999999" customHeight="1">
      <c r="B61" s="16" t="str">
        <f>IF('3 INPUT SAP DATA'!H65="","",'3 INPUT SAP DATA'!H65)</f>
        <v/>
      </c>
      <c r="C61" s="24" t="str">
        <f>IF($B61="","",Data!$E$142+(Data!$F$142*Occupancy!G58))</f>
        <v/>
      </c>
      <c r="D61" s="24" t="str">
        <f>IF($B61="","",$C61/365*Data!D$18)</f>
        <v/>
      </c>
      <c r="E61" s="24" t="str">
        <f>IF($B61="","",$C61/365*Data!E$18)</f>
        <v/>
      </c>
      <c r="F61" s="24" t="str">
        <f>IF($B61="","",$C61/365*Data!F$18)</f>
        <v/>
      </c>
      <c r="G61" s="24" t="str">
        <f>IF($B61="","",$C61/365*Data!G$18)</f>
        <v/>
      </c>
      <c r="H61" s="24" t="str">
        <f>IF($B61="","",$C61/365*Data!H$18)</f>
        <v/>
      </c>
      <c r="I61" s="24" t="str">
        <f>IF($B61="","",$C61/365*Data!I$18)</f>
        <v/>
      </c>
      <c r="J61" s="24" t="str">
        <f>IF($B61="","",$C61/365*Data!J$18)</f>
        <v/>
      </c>
      <c r="K61" s="24" t="str">
        <f>IF($B61="","",$C61/365*Data!K$18)</f>
        <v/>
      </c>
      <c r="L61" s="24" t="str">
        <f>IF($B61="","",$C61/365*Data!L$18)</f>
        <v/>
      </c>
      <c r="M61" s="24" t="str">
        <f>IF($B61="","",$C61/365*Data!M$18)</f>
        <v/>
      </c>
      <c r="N61" s="24" t="str">
        <f>IF($B61="","",$C61/365*Data!N$18)</f>
        <v/>
      </c>
      <c r="O61" s="24" t="str">
        <f>IF($B61="","",$C61/365*Data!O$18)</f>
        <v/>
      </c>
      <c r="P61" s="24" t="str">
        <f>IF($B61="","",(Data!$G$118+Data!$H$118*Occupancy!$G58)*Data!$I$118)</f>
        <v/>
      </c>
      <c r="Q61" s="24" t="str">
        <f>IF($B61="","",(Data!$G$118+Data!$H$118*Occupancy!$G58)*Data!$I$118)</f>
        <v/>
      </c>
      <c r="R61" s="24" t="str">
        <f>IF($B61="","",(Data!$G$118+Data!$H$118*Occupancy!$G58)*Data!$I$118)</f>
        <v/>
      </c>
      <c r="S61" s="24" t="str">
        <f>IF($B61="","",(Data!$G$118+Data!$H$118*Occupancy!$G58)*Data!$I$118)</f>
        <v/>
      </c>
      <c r="T61" s="24" t="str">
        <f>IF($B61="","",(Data!$G$118+Data!$H$118*Occupancy!$G58)*Data!$I$118)</f>
        <v/>
      </c>
      <c r="U61" s="24" t="str">
        <f>IF($B61="","",(Data!$G$118+Data!$H$118*Occupancy!$G58)*Data!$I$118)</f>
        <v/>
      </c>
      <c r="V61" s="24" t="str">
        <f>IF($B61="","",(Data!$G$118+Data!$H$118*Occupancy!$G58)*Data!$I$118)</f>
        <v/>
      </c>
      <c r="W61" s="24" t="str">
        <f>IF($B61="","",(Data!$G$118+Data!$H$118*Occupancy!$G58)*Data!$I$118)</f>
        <v/>
      </c>
      <c r="X61" s="24" t="str">
        <f>IF($B61="","",(Data!$G$118+Data!$H$118*Occupancy!$G58)*Data!$I$118)</f>
        <v/>
      </c>
      <c r="Y61" s="24" t="str">
        <f>IF($B61="","",(Data!$G$118+Data!$H$118*Occupancy!$G58)*Data!$I$118)</f>
        <v/>
      </c>
      <c r="Z61" s="24" t="str">
        <f>IF($B61="","",(Data!$G$118+Data!$H$118*Occupancy!$G58)*Data!$I$118)</f>
        <v/>
      </c>
      <c r="AA61" s="24" t="str">
        <f>IF($B61="","",(Data!$G$118+Data!$H$118*Occupancy!$G58)*Data!$I$118)</f>
        <v/>
      </c>
    </row>
    <row r="62" spans="2:27" s="3" customFormat="1" ht="19.899999999999999" customHeight="1">
      <c r="B62" s="16" t="str">
        <f>IF('3 INPUT SAP DATA'!H66="","",'3 INPUT SAP DATA'!H66)</f>
        <v/>
      </c>
      <c r="C62" s="24" t="str">
        <f>IF($B62="","",Data!$E$142+(Data!$F$142*Occupancy!G59))</f>
        <v/>
      </c>
      <c r="D62" s="24" t="str">
        <f>IF($B62="","",$C62/365*Data!D$18)</f>
        <v/>
      </c>
      <c r="E62" s="24" t="str">
        <f>IF($B62="","",$C62/365*Data!E$18)</f>
        <v/>
      </c>
      <c r="F62" s="24" t="str">
        <f>IF($B62="","",$C62/365*Data!F$18)</f>
        <v/>
      </c>
      <c r="G62" s="24" t="str">
        <f>IF($B62="","",$C62/365*Data!G$18)</f>
        <v/>
      </c>
      <c r="H62" s="24" t="str">
        <f>IF($B62="","",$C62/365*Data!H$18)</f>
        <v/>
      </c>
      <c r="I62" s="24" t="str">
        <f>IF($B62="","",$C62/365*Data!I$18)</f>
        <v/>
      </c>
      <c r="J62" s="24" t="str">
        <f>IF($B62="","",$C62/365*Data!J$18)</f>
        <v/>
      </c>
      <c r="K62" s="24" t="str">
        <f>IF($B62="","",$C62/365*Data!K$18)</f>
        <v/>
      </c>
      <c r="L62" s="24" t="str">
        <f>IF($B62="","",$C62/365*Data!L$18)</f>
        <v/>
      </c>
      <c r="M62" s="24" t="str">
        <f>IF($B62="","",$C62/365*Data!M$18)</f>
        <v/>
      </c>
      <c r="N62" s="24" t="str">
        <f>IF($B62="","",$C62/365*Data!N$18)</f>
        <v/>
      </c>
      <c r="O62" s="24" t="str">
        <f>IF($B62="","",$C62/365*Data!O$18)</f>
        <v/>
      </c>
      <c r="P62" s="24" t="str">
        <f>IF($B62="","",(Data!$G$118+Data!$H$118*Occupancy!$G59)*Data!$I$118)</f>
        <v/>
      </c>
      <c r="Q62" s="24" t="str">
        <f>IF($B62="","",(Data!$G$118+Data!$H$118*Occupancy!$G59)*Data!$I$118)</f>
        <v/>
      </c>
      <c r="R62" s="24" t="str">
        <f>IF($B62="","",(Data!$G$118+Data!$H$118*Occupancy!$G59)*Data!$I$118)</f>
        <v/>
      </c>
      <c r="S62" s="24" t="str">
        <f>IF($B62="","",(Data!$G$118+Data!$H$118*Occupancy!$G59)*Data!$I$118)</f>
        <v/>
      </c>
      <c r="T62" s="24" t="str">
        <f>IF($B62="","",(Data!$G$118+Data!$H$118*Occupancy!$G59)*Data!$I$118)</f>
        <v/>
      </c>
      <c r="U62" s="24" t="str">
        <f>IF($B62="","",(Data!$G$118+Data!$H$118*Occupancy!$G59)*Data!$I$118)</f>
        <v/>
      </c>
      <c r="V62" s="24" t="str">
        <f>IF($B62="","",(Data!$G$118+Data!$H$118*Occupancy!$G59)*Data!$I$118)</f>
        <v/>
      </c>
      <c r="W62" s="24" t="str">
        <f>IF($B62="","",(Data!$G$118+Data!$H$118*Occupancy!$G59)*Data!$I$118)</f>
        <v/>
      </c>
      <c r="X62" s="24" t="str">
        <f>IF($B62="","",(Data!$G$118+Data!$H$118*Occupancy!$G59)*Data!$I$118)</f>
        <v/>
      </c>
      <c r="Y62" s="24" t="str">
        <f>IF($B62="","",(Data!$G$118+Data!$H$118*Occupancy!$G59)*Data!$I$118)</f>
        <v/>
      </c>
      <c r="Z62" s="24" t="str">
        <f>IF($B62="","",(Data!$G$118+Data!$H$118*Occupancy!$G59)*Data!$I$118)</f>
        <v/>
      </c>
      <c r="AA62" s="24" t="str">
        <f>IF($B62="","",(Data!$G$118+Data!$H$118*Occupancy!$G59)*Data!$I$118)</f>
        <v/>
      </c>
    </row>
    <row r="63" spans="2:27" s="3" customFormat="1" ht="19.899999999999999" customHeight="1">
      <c r="B63" s="16" t="str">
        <f>IF('3 INPUT SAP DATA'!H67="","",'3 INPUT SAP DATA'!H67)</f>
        <v/>
      </c>
      <c r="C63" s="24" t="str">
        <f>IF($B63="","",Data!$E$142+(Data!$F$142*Occupancy!G60))</f>
        <v/>
      </c>
      <c r="D63" s="24" t="str">
        <f>IF($B63="","",$C63/365*Data!D$18)</f>
        <v/>
      </c>
      <c r="E63" s="24" t="str">
        <f>IF($B63="","",$C63/365*Data!E$18)</f>
        <v/>
      </c>
      <c r="F63" s="24" t="str">
        <f>IF($B63="","",$C63/365*Data!F$18)</f>
        <v/>
      </c>
      <c r="G63" s="24" t="str">
        <f>IF($B63="","",$C63/365*Data!G$18)</f>
        <v/>
      </c>
      <c r="H63" s="24" t="str">
        <f>IF($B63="","",$C63/365*Data!H$18)</f>
        <v/>
      </c>
      <c r="I63" s="24" t="str">
        <f>IF($B63="","",$C63/365*Data!I$18)</f>
        <v/>
      </c>
      <c r="J63" s="24" t="str">
        <f>IF($B63="","",$C63/365*Data!J$18)</f>
        <v/>
      </c>
      <c r="K63" s="24" t="str">
        <f>IF($B63="","",$C63/365*Data!K$18)</f>
        <v/>
      </c>
      <c r="L63" s="24" t="str">
        <f>IF($B63="","",$C63/365*Data!L$18)</f>
        <v/>
      </c>
      <c r="M63" s="24" t="str">
        <f>IF($B63="","",$C63/365*Data!M$18)</f>
        <v/>
      </c>
      <c r="N63" s="24" t="str">
        <f>IF($B63="","",$C63/365*Data!N$18)</f>
        <v/>
      </c>
      <c r="O63" s="24" t="str">
        <f>IF($B63="","",$C63/365*Data!O$18)</f>
        <v/>
      </c>
      <c r="P63" s="24" t="str">
        <f>IF($B63="","",(Data!$G$118+Data!$H$118*Occupancy!$G60)*Data!$I$118)</f>
        <v/>
      </c>
      <c r="Q63" s="24" t="str">
        <f>IF($B63="","",(Data!$G$118+Data!$H$118*Occupancy!$G60)*Data!$I$118)</f>
        <v/>
      </c>
      <c r="R63" s="24" t="str">
        <f>IF($B63="","",(Data!$G$118+Data!$H$118*Occupancy!$G60)*Data!$I$118)</f>
        <v/>
      </c>
      <c r="S63" s="24" t="str">
        <f>IF($B63="","",(Data!$G$118+Data!$H$118*Occupancy!$G60)*Data!$I$118)</f>
        <v/>
      </c>
      <c r="T63" s="24" t="str">
        <f>IF($B63="","",(Data!$G$118+Data!$H$118*Occupancy!$G60)*Data!$I$118)</f>
        <v/>
      </c>
      <c r="U63" s="24" t="str">
        <f>IF($B63="","",(Data!$G$118+Data!$H$118*Occupancy!$G60)*Data!$I$118)</f>
        <v/>
      </c>
      <c r="V63" s="24" t="str">
        <f>IF($B63="","",(Data!$G$118+Data!$H$118*Occupancy!$G60)*Data!$I$118)</f>
        <v/>
      </c>
      <c r="W63" s="24" t="str">
        <f>IF($B63="","",(Data!$G$118+Data!$H$118*Occupancy!$G60)*Data!$I$118)</f>
        <v/>
      </c>
      <c r="X63" s="24" t="str">
        <f>IF($B63="","",(Data!$G$118+Data!$H$118*Occupancy!$G60)*Data!$I$118)</f>
        <v/>
      </c>
      <c r="Y63" s="24" t="str">
        <f>IF($B63="","",(Data!$G$118+Data!$H$118*Occupancy!$G60)*Data!$I$118)</f>
        <v/>
      </c>
      <c r="Z63" s="24" t="str">
        <f>IF($B63="","",(Data!$G$118+Data!$H$118*Occupancy!$G60)*Data!$I$118)</f>
        <v/>
      </c>
      <c r="AA63" s="24" t="str">
        <f>IF($B63="","",(Data!$G$118+Data!$H$118*Occupancy!$G60)*Data!$I$118)</f>
        <v/>
      </c>
    </row>
    <row r="64" spans="2:27" s="3" customFormat="1" ht="19.899999999999999" customHeight="1">
      <c r="B64" s="16" t="str">
        <f>IF('3 INPUT SAP DATA'!H68="","",'3 INPUT SAP DATA'!H68)</f>
        <v/>
      </c>
      <c r="C64" s="24" t="str">
        <f>IF($B64="","",Data!$E$142+(Data!$F$142*Occupancy!G61))</f>
        <v/>
      </c>
      <c r="D64" s="24" t="str">
        <f>IF($B64="","",$C64/365*Data!D$18)</f>
        <v/>
      </c>
      <c r="E64" s="24" t="str">
        <f>IF($B64="","",$C64/365*Data!E$18)</f>
        <v/>
      </c>
      <c r="F64" s="24" t="str">
        <f>IF($B64="","",$C64/365*Data!F$18)</f>
        <v/>
      </c>
      <c r="G64" s="24" t="str">
        <f>IF($B64="","",$C64/365*Data!G$18)</f>
        <v/>
      </c>
      <c r="H64" s="24" t="str">
        <f>IF($B64="","",$C64/365*Data!H$18)</f>
        <v/>
      </c>
      <c r="I64" s="24" t="str">
        <f>IF($B64="","",$C64/365*Data!I$18)</f>
        <v/>
      </c>
      <c r="J64" s="24" t="str">
        <f>IF($B64="","",$C64/365*Data!J$18)</f>
        <v/>
      </c>
      <c r="K64" s="24" t="str">
        <f>IF($B64="","",$C64/365*Data!K$18)</f>
        <v/>
      </c>
      <c r="L64" s="24" t="str">
        <f>IF($B64="","",$C64/365*Data!L$18)</f>
        <v/>
      </c>
      <c r="M64" s="24" t="str">
        <f>IF($B64="","",$C64/365*Data!M$18)</f>
        <v/>
      </c>
      <c r="N64" s="24" t="str">
        <f>IF($B64="","",$C64/365*Data!N$18)</f>
        <v/>
      </c>
      <c r="O64" s="24" t="str">
        <f>IF($B64="","",$C64/365*Data!O$18)</f>
        <v/>
      </c>
      <c r="P64" s="24" t="str">
        <f>IF($B64="","",(Data!$G$118+Data!$H$118*Occupancy!$G61)*Data!$I$118)</f>
        <v/>
      </c>
      <c r="Q64" s="24" t="str">
        <f>IF($B64="","",(Data!$G$118+Data!$H$118*Occupancy!$G61)*Data!$I$118)</f>
        <v/>
      </c>
      <c r="R64" s="24" t="str">
        <f>IF($B64="","",(Data!$G$118+Data!$H$118*Occupancy!$G61)*Data!$I$118)</f>
        <v/>
      </c>
      <c r="S64" s="24" t="str">
        <f>IF($B64="","",(Data!$G$118+Data!$H$118*Occupancy!$G61)*Data!$I$118)</f>
        <v/>
      </c>
      <c r="T64" s="24" t="str">
        <f>IF($B64="","",(Data!$G$118+Data!$H$118*Occupancy!$G61)*Data!$I$118)</f>
        <v/>
      </c>
      <c r="U64" s="24" t="str">
        <f>IF($B64="","",(Data!$G$118+Data!$H$118*Occupancy!$G61)*Data!$I$118)</f>
        <v/>
      </c>
      <c r="V64" s="24" t="str">
        <f>IF($B64="","",(Data!$G$118+Data!$H$118*Occupancy!$G61)*Data!$I$118)</f>
        <v/>
      </c>
      <c r="W64" s="24" t="str">
        <f>IF($B64="","",(Data!$G$118+Data!$H$118*Occupancy!$G61)*Data!$I$118)</f>
        <v/>
      </c>
      <c r="X64" s="24" t="str">
        <f>IF($B64="","",(Data!$G$118+Data!$H$118*Occupancy!$G61)*Data!$I$118)</f>
        <v/>
      </c>
      <c r="Y64" s="24" t="str">
        <f>IF($B64="","",(Data!$G$118+Data!$H$118*Occupancy!$G61)*Data!$I$118)</f>
        <v/>
      </c>
      <c r="Z64" s="24" t="str">
        <f>IF($B64="","",(Data!$G$118+Data!$H$118*Occupancy!$G61)*Data!$I$118)</f>
        <v/>
      </c>
      <c r="AA64" s="24" t="str">
        <f>IF($B64="","",(Data!$G$118+Data!$H$118*Occupancy!$G61)*Data!$I$118)</f>
        <v/>
      </c>
    </row>
    <row r="65" spans="2:27" s="3" customFormat="1" ht="19.899999999999999" customHeight="1">
      <c r="B65" s="16" t="str">
        <f>IF('3 INPUT SAP DATA'!H69="","",'3 INPUT SAP DATA'!H69)</f>
        <v/>
      </c>
      <c r="C65" s="24" t="str">
        <f>IF($B65="","",Data!$E$142+(Data!$F$142*Occupancy!G62))</f>
        <v/>
      </c>
      <c r="D65" s="24" t="str">
        <f>IF($B65="","",$C65/365*Data!D$18)</f>
        <v/>
      </c>
      <c r="E65" s="24" t="str">
        <f>IF($B65="","",$C65/365*Data!E$18)</f>
        <v/>
      </c>
      <c r="F65" s="24" t="str">
        <f>IF($B65="","",$C65/365*Data!F$18)</f>
        <v/>
      </c>
      <c r="G65" s="24" t="str">
        <f>IF($B65="","",$C65/365*Data!G$18)</f>
        <v/>
      </c>
      <c r="H65" s="24" t="str">
        <f>IF($B65="","",$C65/365*Data!H$18)</f>
        <v/>
      </c>
      <c r="I65" s="24" t="str">
        <f>IF($B65="","",$C65/365*Data!I$18)</f>
        <v/>
      </c>
      <c r="J65" s="24" t="str">
        <f>IF($B65="","",$C65/365*Data!J$18)</f>
        <v/>
      </c>
      <c r="K65" s="24" t="str">
        <f>IF($B65="","",$C65/365*Data!K$18)</f>
        <v/>
      </c>
      <c r="L65" s="24" t="str">
        <f>IF($B65="","",$C65/365*Data!L$18)</f>
        <v/>
      </c>
      <c r="M65" s="24" t="str">
        <f>IF($B65="","",$C65/365*Data!M$18)</f>
        <v/>
      </c>
      <c r="N65" s="24" t="str">
        <f>IF($B65="","",$C65/365*Data!N$18)</f>
        <v/>
      </c>
      <c r="O65" s="24" t="str">
        <f>IF($B65="","",$C65/365*Data!O$18)</f>
        <v/>
      </c>
      <c r="P65" s="24" t="str">
        <f>IF($B65="","",(Data!$G$118+Data!$H$118*Occupancy!$G62)*Data!$I$118)</f>
        <v/>
      </c>
      <c r="Q65" s="24" t="str">
        <f>IF($B65="","",(Data!$G$118+Data!$H$118*Occupancy!$G62)*Data!$I$118)</f>
        <v/>
      </c>
      <c r="R65" s="24" t="str">
        <f>IF($B65="","",(Data!$G$118+Data!$H$118*Occupancy!$G62)*Data!$I$118)</f>
        <v/>
      </c>
      <c r="S65" s="24" t="str">
        <f>IF($B65="","",(Data!$G$118+Data!$H$118*Occupancy!$G62)*Data!$I$118)</f>
        <v/>
      </c>
      <c r="T65" s="24" t="str">
        <f>IF($B65="","",(Data!$G$118+Data!$H$118*Occupancy!$G62)*Data!$I$118)</f>
        <v/>
      </c>
      <c r="U65" s="24" t="str">
        <f>IF($B65="","",(Data!$G$118+Data!$H$118*Occupancy!$G62)*Data!$I$118)</f>
        <v/>
      </c>
      <c r="V65" s="24" t="str">
        <f>IF($B65="","",(Data!$G$118+Data!$H$118*Occupancy!$G62)*Data!$I$118)</f>
        <v/>
      </c>
      <c r="W65" s="24" t="str">
        <f>IF($B65="","",(Data!$G$118+Data!$H$118*Occupancy!$G62)*Data!$I$118)</f>
        <v/>
      </c>
      <c r="X65" s="24" t="str">
        <f>IF($B65="","",(Data!$G$118+Data!$H$118*Occupancy!$G62)*Data!$I$118)</f>
        <v/>
      </c>
      <c r="Y65" s="24" t="str">
        <f>IF($B65="","",(Data!$G$118+Data!$H$118*Occupancy!$G62)*Data!$I$118)</f>
        <v/>
      </c>
      <c r="Z65" s="24" t="str">
        <f>IF($B65="","",(Data!$G$118+Data!$H$118*Occupancy!$G62)*Data!$I$118)</f>
        <v/>
      </c>
      <c r="AA65" s="24" t="str">
        <f>IF($B65="","",(Data!$G$118+Data!$H$118*Occupancy!$G62)*Data!$I$118)</f>
        <v/>
      </c>
    </row>
    <row r="66" spans="2:27" s="3" customFormat="1" ht="19.899999999999999" customHeight="1">
      <c r="B66" s="16" t="str">
        <f>IF('3 INPUT SAP DATA'!H70="","",'3 INPUT SAP DATA'!H70)</f>
        <v/>
      </c>
      <c r="C66" s="24" t="str">
        <f>IF($B66="","",Data!$E$142+(Data!$F$142*Occupancy!G63))</f>
        <v/>
      </c>
      <c r="D66" s="24" t="str">
        <f>IF($B66="","",$C66/365*Data!D$18)</f>
        <v/>
      </c>
      <c r="E66" s="24" t="str">
        <f>IF($B66="","",$C66/365*Data!E$18)</f>
        <v/>
      </c>
      <c r="F66" s="24" t="str">
        <f>IF($B66="","",$C66/365*Data!F$18)</f>
        <v/>
      </c>
      <c r="G66" s="24" t="str">
        <f>IF($B66="","",$C66/365*Data!G$18)</f>
        <v/>
      </c>
      <c r="H66" s="24" t="str">
        <f>IF($B66="","",$C66/365*Data!H$18)</f>
        <v/>
      </c>
      <c r="I66" s="24" t="str">
        <f>IF($B66="","",$C66/365*Data!I$18)</f>
        <v/>
      </c>
      <c r="J66" s="24" t="str">
        <f>IF($B66="","",$C66/365*Data!J$18)</f>
        <v/>
      </c>
      <c r="K66" s="24" t="str">
        <f>IF($B66="","",$C66/365*Data!K$18)</f>
        <v/>
      </c>
      <c r="L66" s="24" t="str">
        <f>IF($B66="","",$C66/365*Data!L$18)</f>
        <v/>
      </c>
      <c r="M66" s="24" t="str">
        <f>IF($B66="","",$C66/365*Data!M$18)</f>
        <v/>
      </c>
      <c r="N66" s="24" t="str">
        <f>IF($B66="","",$C66/365*Data!N$18)</f>
        <v/>
      </c>
      <c r="O66" s="24" t="str">
        <f>IF($B66="","",$C66/365*Data!O$18)</f>
        <v/>
      </c>
      <c r="P66" s="24" t="str">
        <f>IF($B66="","",(Data!$G$118+Data!$H$118*Occupancy!$G63)*Data!$I$118)</f>
        <v/>
      </c>
      <c r="Q66" s="24" t="str">
        <f>IF($B66="","",(Data!$G$118+Data!$H$118*Occupancy!$G63)*Data!$I$118)</f>
        <v/>
      </c>
      <c r="R66" s="24" t="str">
        <f>IF($B66="","",(Data!$G$118+Data!$H$118*Occupancy!$G63)*Data!$I$118)</f>
        <v/>
      </c>
      <c r="S66" s="24" t="str">
        <f>IF($B66="","",(Data!$G$118+Data!$H$118*Occupancy!$G63)*Data!$I$118)</f>
        <v/>
      </c>
      <c r="T66" s="24" t="str">
        <f>IF($B66="","",(Data!$G$118+Data!$H$118*Occupancy!$G63)*Data!$I$118)</f>
        <v/>
      </c>
      <c r="U66" s="24" t="str">
        <f>IF($B66="","",(Data!$G$118+Data!$H$118*Occupancy!$G63)*Data!$I$118)</f>
        <v/>
      </c>
      <c r="V66" s="24" t="str">
        <f>IF($B66="","",(Data!$G$118+Data!$H$118*Occupancy!$G63)*Data!$I$118)</f>
        <v/>
      </c>
      <c r="W66" s="24" t="str">
        <f>IF($B66="","",(Data!$G$118+Data!$H$118*Occupancy!$G63)*Data!$I$118)</f>
        <v/>
      </c>
      <c r="X66" s="24" t="str">
        <f>IF($B66="","",(Data!$G$118+Data!$H$118*Occupancy!$G63)*Data!$I$118)</f>
        <v/>
      </c>
      <c r="Y66" s="24" t="str">
        <f>IF($B66="","",(Data!$G$118+Data!$H$118*Occupancy!$G63)*Data!$I$118)</f>
        <v/>
      </c>
      <c r="Z66" s="24" t="str">
        <f>IF($B66="","",(Data!$G$118+Data!$H$118*Occupancy!$G63)*Data!$I$118)</f>
        <v/>
      </c>
      <c r="AA66" s="24" t="str">
        <f>IF($B66="","",(Data!$G$118+Data!$H$118*Occupancy!$G63)*Data!$I$118)</f>
        <v/>
      </c>
    </row>
    <row r="67" spans="2:27" s="3" customFormat="1" ht="19.899999999999999" customHeight="1">
      <c r="B67" s="16" t="str">
        <f>IF('3 INPUT SAP DATA'!H71="","",'3 INPUT SAP DATA'!H71)</f>
        <v/>
      </c>
      <c r="C67" s="24" t="str">
        <f>IF($B67="","",Data!$E$142+(Data!$F$142*Occupancy!G64))</f>
        <v/>
      </c>
      <c r="D67" s="24" t="str">
        <f>IF($B67="","",$C67/365*Data!D$18)</f>
        <v/>
      </c>
      <c r="E67" s="24" t="str">
        <f>IF($B67="","",$C67/365*Data!E$18)</f>
        <v/>
      </c>
      <c r="F67" s="24" t="str">
        <f>IF($B67="","",$C67/365*Data!F$18)</f>
        <v/>
      </c>
      <c r="G67" s="24" t="str">
        <f>IF($B67="","",$C67/365*Data!G$18)</f>
        <v/>
      </c>
      <c r="H67" s="24" t="str">
        <f>IF($B67="","",$C67/365*Data!H$18)</f>
        <v/>
      </c>
      <c r="I67" s="24" t="str">
        <f>IF($B67="","",$C67/365*Data!I$18)</f>
        <v/>
      </c>
      <c r="J67" s="24" t="str">
        <f>IF($B67="","",$C67/365*Data!J$18)</f>
        <v/>
      </c>
      <c r="K67" s="24" t="str">
        <f>IF($B67="","",$C67/365*Data!K$18)</f>
        <v/>
      </c>
      <c r="L67" s="24" t="str">
        <f>IF($B67="","",$C67/365*Data!L$18)</f>
        <v/>
      </c>
      <c r="M67" s="24" t="str">
        <f>IF($B67="","",$C67/365*Data!M$18)</f>
        <v/>
      </c>
      <c r="N67" s="24" t="str">
        <f>IF($B67="","",$C67/365*Data!N$18)</f>
        <v/>
      </c>
      <c r="O67" s="24" t="str">
        <f>IF($B67="","",$C67/365*Data!O$18)</f>
        <v/>
      </c>
      <c r="P67" s="24" t="str">
        <f>IF($B67="","",(Data!$G$118+Data!$H$118*Occupancy!$G64)*Data!$I$118)</f>
        <v/>
      </c>
      <c r="Q67" s="24" t="str">
        <f>IF($B67="","",(Data!$G$118+Data!$H$118*Occupancy!$G64)*Data!$I$118)</f>
        <v/>
      </c>
      <c r="R67" s="24" t="str">
        <f>IF($B67="","",(Data!$G$118+Data!$H$118*Occupancy!$G64)*Data!$I$118)</f>
        <v/>
      </c>
      <c r="S67" s="24" t="str">
        <f>IF($B67="","",(Data!$G$118+Data!$H$118*Occupancy!$G64)*Data!$I$118)</f>
        <v/>
      </c>
      <c r="T67" s="24" t="str">
        <f>IF($B67="","",(Data!$G$118+Data!$H$118*Occupancy!$G64)*Data!$I$118)</f>
        <v/>
      </c>
      <c r="U67" s="24" t="str">
        <f>IF($B67="","",(Data!$G$118+Data!$H$118*Occupancy!$G64)*Data!$I$118)</f>
        <v/>
      </c>
      <c r="V67" s="24" t="str">
        <f>IF($B67="","",(Data!$G$118+Data!$H$118*Occupancy!$G64)*Data!$I$118)</f>
        <v/>
      </c>
      <c r="W67" s="24" t="str">
        <f>IF($B67="","",(Data!$G$118+Data!$H$118*Occupancy!$G64)*Data!$I$118)</f>
        <v/>
      </c>
      <c r="X67" s="24" t="str">
        <f>IF($B67="","",(Data!$G$118+Data!$H$118*Occupancy!$G64)*Data!$I$118)</f>
        <v/>
      </c>
      <c r="Y67" s="24" t="str">
        <f>IF($B67="","",(Data!$G$118+Data!$H$118*Occupancy!$G64)*Data!$I$118)</f>
        <v/>
      </c>
      <c r="Z67" s="24" t="str">
        <f>IF($B67="","",(Data!$G$118+Data!$H$118*Occupancy!$G64)*Data!$I$118)</f>
        <v/>
      </c>
      <c r="AA67" s="24" t="str">
        <f>IF($B67="","",(Data!$G$118+Data!$H$118*Occupancy!$G64)*Data!$I$118)</f>
        <v/>
      </c>
    </row>
    <row r="68" spans="2:27" s="3" customFormat="1" ht="19.899999999999999" customHeight="1">
      <c r="B68" s="16" t="str">
        <f>IF('3 INPUT SAP DATA'!H72="","",'3 INPUT SAP DATA'!H72)</f>
        <v/>
      </c>
      <c r="C68" s="24" t="str">
        <f>IF($B68="","",Data!$E$142+(Data!$F$142*Occupancy!G65))</f>
        <v/>
      </c>
      <c r="D68" s="24" t="str">
        <f>IF($B68="","",$C68/365*Data!D$18)</f>
        <v/>
      </c>
      <c r="E68" s="24" t="str">
        <f>IF($B68="","",$C68/365*Data!E$18)</f>
        <v/>
      </c>
      <c r="F68" s="24" t="str">
        <f>IF($B68="","",$C68/365*Data!F$18)</f>
        <v/>
      </c>
      <c r="G68" s="24" t="str">
        <f>IF($B68="","",$C68/365*Data!G$18)</f>
        <v/>
      </c>
      <c r="H68" s="24" t="str">
        <f>IF($B68="","",$C68/365*Data!H$18)</f>
        <v/>
      </c>
      <c r="I68" s="24" t="str">
        <f>IF($B68="","",$C68/365*Data!I$18)</f>
        <v/>
      </c>
      <c r="J68" s="24" t="str">
        <f>IF($B68="","",$C68/365*Data!J$18)</f>
        <v/>
      </c>
      <c r="K68" s="24" t="str">
        <f>IF($B68="","",$C68/365*Data!K$18)</f>
        <v/>
      </c>
      <c r="L68" s="24" t="str">
        <f>IF($B68="","",$C68/365*Data!L$18)</f>
        <v/>
      </c>
      <c r="M68" s="24" t="str">
        <f>IF($B68="","",$C68/365*Data!M$18)</f>
        <v/>
      </c>
      <c r="N68" s="24" t="str">
        <f>IF($B68="","",$C68/365*Data!N$18)</f>
        <v/>
      </c>
      <c r="O68" s="24" t="str">
        <f>IF($B68="","",$C68/365*Data!O$18)</f>
        <v/>
      </c>
      <c r="P68" s="24" t="str">
        <f>IF($B68="","",(Data!$G$118+Data!$H$118*Occupancy!$G65)*Data!$I$118)</f>
        <v/>
      </c>
      <c r="Q68" s="24" t="str">
        <f>IF($B68="","",(Data!$G$118+Data!$H$118*Occupancy!$G65)*Data!$I$118)</f>
        <v/>
      </c>
      <c r="R68" s="24" t="str">
        <f>IF($B68="","",(Data!$G$118+Data!$H$118*Occupancy!$G65)*Data!$I$118)</f>
        <v/>
      </c>
      <c r="S68" s="24" t="str">
        <f>IF($B68="","",(Data!$G$118+Data!$H$118*Occupancy!$G65)*Data!$I$118)</f>
        <v/>
      </c>
      <c r="T68" s="24" t="str">
        <f>IF($B68="","",(Data!$G$118+Data!$H$118*Occupancy!$G65)*Data!$I$118)</f>
        <v/>
      </c>
      <c r="U68" s="24" t="str">
        <f>IF($B68="","",(Data!$G$118+Data!$H$118*Occupancy!$G65)*Data!$I$118)</f>
        <v/>
      </c>
      <c r="V68" s="24" t="str">
        <f>IF($B68="","",(Data!$G$118+Data!$H$118*Occupancy!$G65)*Data!$I$118)</f>
        <v/>
      </c>
      <c r="W68" s="24" t="str">
        <f>IF($B68="","",(Data!$G$118+Data!$H$118*Occupancy!$G65)*Data!$I$118)</f>
        <v/>
      </c>
      <c r="X68" s="24" t="str">
        <f>IF($B68="","",(Data!$G$118+Data!$H$118*Occupancy!$G65)*Data!$I$118)</f>
        <v/>
      </c>
      <c r="Y68" s="24" t="str">
        <f>IF($B68="","",(Data!$G$118+Data!$H$118*Occupancy!$G65)*Data!$I$118)</f>
        <v/>
      </c>
      <c r="Z68" s="24" t="str">
        <f>IF($B68="","",(Data!$G$118+Data!$H$118*Occupancy!$G65)*Data!$I$118)</f>
        <v/>
      </c>
      <c r="AA68" s="24" t="str">
        <f>IF($B68="","",(Data!$G$118+Data!$H$118*Occupancy!$G65)*Data!$I$118)</f>
        <v/>
      </c>
    </row>
    <row r="69" spans="2:27" s="3" customFormat="1" ht="19.899999999999999" customHeight="1">
      <c r="B69" s="16" t="str">
        <f>IF('3 INPUT SAP DATA'!H73="","",'3 INPUT SAP DATA'!H73)</f>
        <v/>
      </c>
      <c r="C69" s="24" t="str">
        <f>IF($B69="","",Data!$E$142+(Data!$F$142*Occupancy!G66))</f>
        <v/>
      </c>
      <c r="D69" s="24" t="str">
        <f>IF($B69="","",$C69/365*Data!D$18)</f>
        <v/>
      </c>
      <c r="E69" s="24" t="str">
        <f>IF($B69="","",$C69/365*Data!E$18)</f>
        <v/>
      </c>
      <c r="F69" s="24" t="str">
        <f>IF($B69="","",$C69/365*Data!F$18)</f>
        <v/>
      </c>
      <c r="G69" s="24" t="str">
        <f>IF($B69="","",$C69/365*Data!G$18)</f>
        <v/>
      </c>
      <c r="H69" s="24" t="str">
        <f>IF($B69="","",$C69/365*Data!H$18)</f>
        <v/>
      </c>
      <c r="I69" s="24" t="str">
        <f>IF($B69="","",$C69/365*Data!I$18)</f>
        <v/>
      </c>
      <c r="J69" s="24" t="str">
        <f>IF($B69="","",$C69/365*Data!J$18)</f>
        <v/>
      </c>
      <c r="K69" s="24" t="str">
        <f>IF($B69="","",$C69/365*Data!K$18)</f>
        <v/>
      </c>
      <c r="L69" s="24" t="str">
        <f>IF($B69="","",$C69/365*Data!L$18)</f>
        <v/>
      </c>
      <c r="M69" s="24" t="str">
        <f>IF($B69="","",$C69/365*Data!M$18)</f>
        <v/>
      </c>
      <c r="N69" s="24" t="str">
        <f>IF($B69="","",$C69/365*Data!N$18)</f>
        <v/>
      </c>
      <c r="O69" s="24" t="str">
        <f>IF($B69="","",$C69/365*Data!O$18)</f>
        <v/>
      </c>
      <c r="P69" s="24" t="str">
        <f>IF($B69="","",(Data!$G$118+Data!$H$118*Occupancy!$G66)*Data!$I$118)</f>
        <v/>
      </c>
      <c r="Q69" s="24" t="str">
        <f>IF($B69="","",(Data!$G$118+Data!$H$118*Occupancy!$G66)*Data!$I$118)</f>
        <v/>
      </c>
      <c r="R69" s="24" t="str">
        <f>IF($B69="","",(Data!$G$118+Data!$H$118*Occupancy!$G66)*Data!$I$118)</f>
        <v/>
      </c>
      <c r="S69" s="24" t="str">
        <f>IF($B69="","",(Data!$G$118+Data!$H$118*Occupancy!$G66)*Data!$I$118)</f>
        <v/>
      </c>
      <c r="T69" s="24" t="str">
        <f>IF($B69="","",(Data!$G$118+Data!$H$118*Occupancy!$G66)*Data!$I$118)</f>
        <v/>
      </c>
      <c r="U69" s="24" t="str">
        <f>IF($B69="","",(Data!$G$118+Data!$H$118*Occupancy!$G66)*Data!$I$118)</f>
        <v/>
      </c>
      <c r="V69" s="24" t="str">
        <f>IF($B69="","",(Data!$G$118+Data!$H$118*Occupancy!$G66)*Data!$I$118)</f>
        <v/>
      </c>
      <c r="W69" s="24" t="str">
        <f>IF($B69="","",(Data!$G$118+Data!$H$118*Occupancy!$G66)*Data!$I$118)</f>
        <v/>
      </c>
      <c r="X69" s="24" t="str">
        <f>IF($B69="","",(Data!$G$118+Data!$H$118*Occupancy!$G66)*Data!$I$118)</f>
        <v/>
      </c>
      <c r="Y69" s="24" t="str">
        <f>IF($B69="","",(Data!$G$118+Data!$H$118*Occupancy!$G66)*Data!$I$118)</f>
        <v/>
      </c>
      <c r="Z69" s="24" t="str">
        <f>IF($B69="","",(Data!$G$118+Data!$H$118*Occupancy!$G66)*Data!$I$118)</f>
        <v/>
      </c>
      <c r="AA69" s="24" t="str">
        <f>IF($B69="","",(Data!$G$118+Data!$H$118*Occupancy!$G66)*Data!$I$118)</f>
        <v/>
      </c>
    </row>
    <row r="70" spans="2:27" s="3" customFormat="1" ht="19.899999999999999" customHeight="1">
      <c r="B70" s="16" t="str">
        <f>IF('3 INPUT SAP DATA'!H74="","",'3 INPUT SAP DATA'!H74)</f>
        <v/>
      </c>
      <c r="C70" s="24" t="str">
        <f>IF($B70="","",Data!$E$142+(Data!$F$142*Occupancy!G67))</f>
        <v/>
      </c>
      <c r="D70" s="24" t="str">
        <f>IF($B70="","",$C70/365*Data!D$18)</f>
        <v/>
      </c>
      <c r="E70" s="24" t="str">
        <f>IF($B70="","",$C70/365*Data!E$18)</f>
        <v/>
      </c>
      <c r="F70" s="24" t="str">
        <f>IF($B70="","",$C70/365*Data!F$18)</f>
        <v/>
      </c>
      <c r="G70" s="24" t="str">
        <f>IF($B70="","",$C70/365*Data!G$18)</f>
        <v/>
      </c>
      <c r="H70" s="24" t="str">
        <f>IF($B70="","",$C70/365*Data!H$18)</f>
        <v/>
      </c>
      <c r="I70" s="24" t="str">
        <f>IF($B70="","",$C70/365*Data!I$18)</f>
        <v/>
      </c>
      <c r="J70" s="24" t="str">
        <f>IF($B70="","",$C70/365*Data!J$18)</f>
        <v/>
      </c>
      <c r="K70" s="24" t="str">
        <f>IF($B70="","",$C70/365*Data!K$18)</f>
        <v/>
      </c>
      <c r="L70" s="24" t="str">
        <f>IF($B70="","",$C70/365*Data!L$18)</f>
        <v/>
      </c>
      <c r="M70" s="24" t="str">
        <f>IF($B70="","",$C70/365*Data!M$18)</f>
        <v/>
      </c>
      <c r="N70" s="24" t="str">
        <f>IF($B70="","",$C70/365*Data!N$18)</f>
        <v/>
      </c>
      <c r="O70" s="24" t="str">
        <f>IF($B70="","",$C70/365*Data!O$18)</f>
        <v/>
      </c>
      <c r="P70" s="24" t="str">
        <f>IF($B70="","",(Data!$G$118+Data!$H$118*Occupancy!$G67)*Data!$I$118)</f>
        <v/>
      </c>
      <c r="Q70" s="24" t="str">
        <f>IF($B70="","",(Data!$G$118+Data!$H$118*Occupancy!$G67)*Data!$I$118)</f>
        <v/>
      </c>
      <c r="R70" s="24" t="str">
        <f>IF($B70="","",(Data!$G$118+Data!$H$118*Occupancy!$G67)*Data!$I$118)</f>
        <v/>
      </c>
      <c r="S70" s="24" t="str">
        <f>IF($B70="","",(Data!$G$118+Data!$H$118*Occupancy!$G67)*Data!$I$118)</f>
        <v/>
      </c>
      <c r="T70" s="24" t="str">
        <f>IF($B70="","",(Data!$G$118+Data!$H$118*Occupancy!$G67)*Data!$I$118)</f>
        <v/>
      </c>
      <c r="U70" s="24" t="str">
        <f>IF($B70="","",(Data!$G$118+Data!$H$118*Occupancy!$G67)*Data!$I$118)</f>
        <v/>
      </c>
      <c r="V70" s="24" t="str">
        <f>IF($B70="","",(Data!$G$118+Data!$H$118*Occupancy!$G67)*Data!$I$118)</f>
        <v/>
      </c>
      <c r="W70" s="24" t="str">
        <f>IF($B70="","",(Data!$G$118+Data!$H$118*Occupancy!$G67)*Data!$I$118)</f>
        <v/>
      </c>
      <c r="X70" s="24" t="str">
        <f>IF($B70="","",(Data!$G$118+Data!$H$118*Occupancy!$G67)*Data!$I$118)</f>
        <v/>
      </c>
      <c r="Y70" s="24" t="str">
        <f>IF($B70="","",(Data!$G$118+Data!$H$118*Occupancy!$G67)*Data!$I$118)</f>
        <v/>
      </c>
      <c r="Z70" s="24" t="str">
        <f>IF($B70="","",(Data!$G$118+Data!$H$118*Occupancy!$G67)*Data!$I$118)</f>
        <v/>
      </c>
      <c r="AA70" s="24" t="str">
        <f>IF($B70="","",(Data!$G$118+Data!$H$118*Occupancy!$G67)*Data!$I$118)</f>
        <v/>
      </c>
    </row>
    <row r="71" spans="2:27" s="3" customFormat="1" ht="19.899999999999999" customHeight="1">
      <c r="B71" s="16" t="str">
        <f>IF('3 INPUT SAP DATA'!H75="","",'3 INPUT SAP DATA'!H75)</f>
        <v/>
      </c>
      <c r="C71" s="24" t="str">
        <f>IF($B71="","",Data!$E$142+(Data!$F$142*Occupancy!G68))</f>
        <v/>
      </c>
      <c r="D71" s="24" t="str">
        <f>IF($B71="","",$C71/365*Data!D$18)</f>
        <v/>
      </c>
      <c r="E71" s="24" t="str">
        <f>IF($B71="","",$C71/365*Data!E$18)</f>
        <v/>
      </c>
      <c r="F71" s="24" t="str">
        <f>IF($B71="","",$C71/365*Data!F$18)</f>
        <v/>
      </c>
      <c r="G71" s="24" t="str">
        <f>IF($B71="","",$C71/365*Data!G$18)</f>
        <v/>
      </c>
      <c r="H71" s="24" t="str">
        <f>IF($B71="","",$C71/365*Data!H$18)</f>
        <v/>
      </c>
      <c r="I71" s="24" t="str">
        <f>IF($B71="","",$C71/365*Data!I$18)</f>
        <v/>
      </c>
      <c r="J71" s="24" t="str">
        <f>IF($B71="","",$C71/365*Data!J$18)</f>
        <v/>
      </c>
      <c r="K71" s="24" t="str">
        <f>IF($B71="","",$C71/365*Data!K$18)</f>
        <v/>
      </c>
      <c r="L71" s="24" t="str">
        <f>IF($B71="","",$C71/365*Data!L$18)</f>
        <v/>
      </c>
      <c r="M71" s="24" t="str">
        <f>IF($B71="","",$C71/365*Data!M$18)</f>
        <v/>
      </c>
      <c r="N71" s="24" t="str">
        <f>IF($B71="","",$C71/365*Data!N$18)</f>
        <v/>
      </c>
      <c r="O71" s="24" t="str">
        <f>IF($B71="","",$C71/365*Data!O$18)</f>
        <v/>
      </c>
      <c r="P71" s="24" t="str">
        <f>IF($B71="","",(Data!$G$118+Data!$H$118*Occupancy!$G68)*Data!$I$118)</f>
        <v/>
      </c>
      <c r="Q71" s="24" t="str">
        <f>IF($B71="","",(Data!$G$118+Data!$H$118*Occupancy!$G68)*Data!$I$118)</f>
        <v/>
      </c>
      <c r="R71" s="24" t="str">
        <f>IF($B71="","",(Data!$G$118+Data!$H$118*Occupancy!$G68)*Data!$I$118)</f>
        <v/>
      </c>
      <c r="S71" s="24" t="str">
        <f>IF($B71="","",(Data!$G$118+Data!$H$118*Occupancy!$G68)*Data!$I$118)</f>
        <v/>
      </c>
      <c r="T71" s="24" t="str">
        <f>IF($B71="","",(Data!$G$118+Data!$H$118*Occupancy!$G68)*Data!$I$118)</f>
        <v/>
      </c>
      <c r="U71" s="24" t="str">
        <f>IF($B71="","",(Data!$G$118+Data!$H$118*Occupancy!$G68)*Data!$I$118)</f>
        <v/>
      </c>
      <c r="V71" s="24" t="str">
        <f>IF($B71="","",(Data!$G$118+Data!$H$118*Occupancy!$G68)*Data!$I$118)</f>
        <v/>
      </c>
      <c r="W71" s="24" t="str">
        <f>IF($B71="","",(Data!$G$118+Data!$H$118*Occupancy!$G68)*Data!$I$118)</f>
        <v/>
      </c>
      <c r="X71" s="24" t="str">
        <f>IF($B71="","",(Data!$G$118+Data!$H$118*Occupancy!$G68)*Data!$I$118)</f>
        <v/>
      </c>
      <c r="Y71" s="24" t="str">
        <f>IF($B71="","",(Data!$G$118+Data!$H$118*Occupancy!$G68)*Data!$I$118)</f>
        <v/>
      </c>
      <c r="Z71" s="24" t="str">
        <f>IF($B71="","",(Data!$G$118+Data!$H$118*Occupancy!$G68)*Data!$I$118)</f>
        <v/>
      </c>
      <c r="AA71" s="24" t="str">
        <f>IF($B71="","",(Data!$G$118+Data!$H$118*Occupancy!$G68)*Data!$I$118)</f>
        <v/>
      </c>
    </row>
    <row r="72" spans="2:27" s="3" customFormat="1" ht="19.899999999999999" customHeight="1">
      <c r="B72" s="16" t="str">
        <f>IF('3 INPUT SAP DATA'!H76="","",'3 INPUT SAP DATA'!H76)</f>
        <v/>
      </c>
      <c r="C72" s="24" t="str">
        <f>IF($B72="","",Data!$E$142+(Data!$F$142*Occupancy!G69))</f>
        <v/>
      </c>
      <c r="D72" s="24" t="str">
        <f>IF($B72="","",$C72/365*Data!D$18)</f>
        <v/>
      </c>
      <c r="E72" s="24" t="str">
        <f>IF($B72="","",$C72/365*Data!E$18)</f>
        <v/>
      </c>
      <c r="F72" s="24" t="str">
        <f>IF($B72="","",$C72/365*Data!F$18)</f>
        <v/>
      </c>
      <c r="G72" s="24" t="str">
        <f>IF($B72="","",$C72/365*Data!G$18)</f>
        <v/>
      </c>
      <c r="H72" s="24" t="str">
        <f>IF($B72="","",$C72/365*Data!H$18)</f>
        <v/>
      </c>
      <c r="I72" s="24" t="str">
        <f>IF($B72="","",$C72/365*Data!I$18)</f>
        <v/>
      </c>
      <c r="J72" s="24" t="str">
        <f>IF($B72="","",$C72/365*Data!J$18)</f>
        <v/>
      </c>
      <c r="K72" s="24" t="str">
        <f>IF($B72="","",$C72/365*Data!K$18)</f>
        <v/>
      </c>
      <c r="L72" s="24" t="str">
        <f>IF($B72="","",$C72/365*Data!L$18)</f>
        <v/>
      </c>
      <c r="M72" s="24" t="str">
        <f>IF($B72="","",$C72/365*Data!M$18)</f>
        <v/>
      </c>
      <c r="N72" s="24" t="str">
        <f>IF($B72="","",$C72/365*Data!N$18)</f>
        <v/>
      </c>
      <c r="O72" s="24" t="str">
        <f>IF($B72="","",$C72/365*Data!O$18)</f>
        <v/>
      </c>
      <c r="P72" s="24" t="str">
        <f>IF($B72="","",(Data!$G$118+Data!$H$118*Occupancy!$G69)*Data!$I$118)</f>
        <v/>
      </c>
      <c r="Q72" s="24" t="str">
        <f>IF($B72="","",(Data!$G$118+Data!$H$118*Occupancy!$G69)*Data!$I$118)</f>
        <v/>
      </c>
      <c r="R72" s="24" t="str">
        <f>IF($B72="","",(Data!$G$118+Data!$H$118*Occupancy!$G69)*Data!$I$118)</f>
        <v/>
      </c>
      <c r="S72" s="24" t="str">
        <f>IF($B72="","",(Data!$G$118+Data!$H$118*Occupancy!$G69)*Data!$I$118)</f>
        <v/>
      </c>
      <c r="T72" s="24" t="str">
        <f>IF($B72="","",(Data!$G$118+Data!$H$118*Occupancy!$G69)*Data!$I$118)</f>
        <v/>
      </c>
      <c r="U72" s="24" t="str">
        <f>IF($B72="","",(Data!$G$118+Data!$H$118*Occupancy!$G69)*Data!$I$118)</f>
        <v/>
      </c>
      <c r="V72" s="24" t="str">
        <f>IF($B72="","",(Data!$G$118+Data!$H$118*Occupancy!$G69)*Data!$I$118)</f>
        <v/>
      </c>
      <c r="W72" s="24" t="str">
        <f>IF($B72="","",(Data!$G$118+Data!$H$118*Occupancy!$G69)*Data!$I$118)</f>
        <v/>
      </c>
      <c r="X72" s="24" t="str">
        <f>IF($B72="","",(Data!$G$118+Data!$H$118*Occupancy!$G69)*Data!$I$118)</f>
        <v/>
      </c>
      <c r="Y72" s="24" t="str">
        <f>IF($B72="","",(Data!$G$118+Data!$H$118*Occupancy!$G69)*Data!$I$118)</f>
        <v/>
      </c>
      <c r="Z72" s="24" t="str">
        <f>IF($B72="","",(Data!$G$118+Data!$H$118*Occupancy!$G69)*Data!$I$118)</f>
        <v/>
      </c>
      <c r="AA72" s="24" t="str">
        <f>IF($B72="","",(Data!$G$118+Data!$H$118*Occupancy!$G69)*Data!$I$118)</f>
        <v/>
      </c>
    </row>
    <row r="73" spans="2:27" s="3" customFormat="1" ht="19.899999999999999" customHeight="1">
      <c r="B73" s="16" t="str">
        <f>IF('3 INPUT SAP DATA'!H77="","",'3 INPUT SAP DATA'!H77)</f>
        <v/>
      </c>
      <c r="C73" s="24" t="str">
        <f>IF($B73="","",Data!$E$142+(Data!$F$142*Occupancy!G70))</f>
        <v/>
      </c>
      <c r="D73" s="24" t="str">
        <f>IF($B73="","",$C73/365*Data!D$18)</f>
        <v/>
      </c>
      <c r="E73" s="24" t="str">
        <f>IF($B73="","",$C73/365*Data!E$18)</f>
        <v/>
      </c>
      <c r="F73" s="24" t="str">
        <f>IF($B73="","",$C73/365*Data!F$18)</f>
        <v/>
      </c>
      <c r="G73" s="24" t="str">
        <f>IF($B73="","",$C73/365*Data!G$18)</f>
        <v/>
      </c>
      <c r="H73" s="24" t="str">
        <f>IF($B73="","",$C73/365*Data!H$18)</f>
        <v/>
      </c>
      <c r="I73" s="24" t="str">
        <f>IF($B73="","",$C73/365*Data!I$18)</f>
        <v/>
      </c>
      <c r="J73" s="24" t="str">
        <f>IF($B73="","",$C73/365*Data!J$18)</f>
        <v/>
      </c>
      <c r="K73" s="24" t="str">
        <f>IF($B73="","",$C73/365*Data!K$18)</f>
        <v/>
      </c>
      <c r="L73" s="24" t="str">
        <f>IF($B73="","",$C73/365*Data!L$18)</f>
        <v/>
      </c>
      <c r="M73" s="24" t="str">
        <f>IF($B73="","",$C73/365*Data!M$18)</f>
        <v/>
      </c>
      <c r="N73" s="24" t="str">
        <f>IF($B73="","",$C73/365*Data!N$18)</f>
        <v/>
      </c>
      <c r="O73" s="24" t="str">
        <f>IF($B73="","",$C73/365*Data!O$18)</f>
        <v/>
      </c>
      <c r="P73" s="24" t="str">
        <f>IF($B73="","",(Data!$G$118+Data!$H$118*Occupancy!$G70)*Data!$I$118)</f>
        <v/>
      </c>
      <c r="Q73" s="24" t="str">
        <f>IF($B73="","",(Data!$G$118+Data!$H$118*Occupancy!$G70)*Data!$I$118)</f>
        <v/>
      </c>
      <c r="R73" s="24" t="str">
        <f>IF($B73="","",(Data!$G$118+Data!$H$118*Occupancy!$G70)*Data!$I$118)</f>
        <v/>
      </c>
      <c r="S73" s="24" t="str">
        <f>IF($B73="","",(Data!$G$118+Data!$H$118*Occupancy!$G70)*Data!$I$118)</f>
        <v/>
      </c>
      <c r="T73" s="24" t="str">
        <f>IF($B73="","",(Data!$G$118+Data!$H$118*Occupancy!$G70)*Data!$I$118)</f>
        <v/>
      </c>
      <c r="U73" s="24" t="str">
        <f>IF($B73="","",(Data!$G$118+Data!$H$118*Occupancy!$G70)*Data!$I$118)</f>
        <v/>
      </c>
      <c r="V73" s="24" t="str">
        <f>IF($B73="","",(Data!$G$118+Data!$H$118*Occupancy!$G70)*Data!$I$118)</f>
        <v/>
      </c>
      <c r="W73" s="24" t="str">
        <f>IF($B73="","",(Data!$G$118+Data!$H$118*Occupancy!$G70)*Data!$I$118)</f>
        <v/>
      </c>
      <c r="X73" s="24" t="str">
        <f>IF($B73="","",(Data!$G$118+Data!$H$118*Occupancy!$G70)*Data!$I$118)</f>
        <v/>
      </c>
      <c r="Y73" s="24" t="str">
        <f>IF($B73="","",(Data!$G$118+Data!$H$118*Occupancy!$G70)*Data!$I$118)</f>
        <v/>
      </c>
      <c r="Z73" s="24" t="str">
        <f>IF($B73="","",(Data!$G$118+Data!$H$118*Occupancy!$G70)*Data!$I$118)</f>
        <v/>
      </c>
      <c r="AA73" s="24" t="str">
        <f>IF($B73="","",(Data!$G$118+Data!$H$118*Occupancy!$G70)*Data!$I$118)</f>
        <v/>
      </c>
    </row>
    <row r="74" spans="2:27" s="3" customFormat="1" ht="19.899999999999999" customHeight="1">
      <c r="B74" s="16" t="str">
        <f>IF('3 INPUT SAP DATA'!H78="","",'3 INPUT SAP DATA'!H78)</f>
        <v/>
      </c>
      <c r="C74" s="24" t="str">
        <f>IF($B74="","",Data!$E$142+(Data!$F$142*Occupancy!G71))</f>
        <v/>
      </c>
      <c r="D74" s="24" t="str">
        <f>IF($B74="","",$C74/365*Data!D$18)</f>
        <v/>
      </c>
      <c r="E74" s="24" t="str">
        <f>IF($B74="","",$C74/365*Data!E$18)</f>
        <v/>
      </c>
      <c r="F74" s="24" t="str">
        <f>IF($B74="","",$C74/365*Data!F$18)</f>
        <v/>
      </c>
      <c r="G74" s="24" t="str">
        <f>IF($B74="","",$C74/365*Data!G$18)</f>
        <v/>
      </c>
      <c r="H74" s="24" t="str">
        <f>IF($B74="","",$C74/365*Data!H$18)</f>
        <v/>
      </c>
      <c r="I74" s="24" t="str">
        <f>IF($B74="","",$C74/365*Data!I$18)</f>
        <v/>
      </c>
      <c r="J74" s="24" t="str">
        <f>IF($B74="","",$C74/365*Data!J$18)</f>
        <v/>
      </c>
      <c r="K74" s="24" t="str">
        <f>IF($B74="","",$C74/365*Data!K$18)</f>
        <v/>
      </c>
      <c r="L74" s="24" t="str">
        <f>IF($B74="","",$C74/365*Data!L$18)</f>
        <v/>
      </c>
      <c r="M74" s="24" t="str">
        <f>IF($B74="","",$C74/365*Data!M$18)</f>
        <v/>
      </c>
      <c r="N74" s="24" t="str">
        <f>IF($B74="","",$C74/365*Data!N$18)</f>
        <v/>
      </c>
      <c r="O74" s="24" t="str">
        <f>IF($B74="","",$C74/365*Data!O$18)</f>
        <v/>
      </c>
      <c r="P74" s="24" t="str">
        <f>IF($B74="","",(Data!$G$118+Data!$H$118*Occupancy!$G71)*Data!$I$118)</f>
        <v/>
      </c>
      <c r="Q74" s="24" t="str">
        <f>IF($B74="","",(Data!$G$118+Data!$H$118*Occupancy!$G71)*Data!$I$118)</f>
        <v/>
      </c>
      <c r="R74" s="24" t="str">
        <f>IF($B74="","",(Data!$G$118+Data!$H$118*Occupancy!$G71)*Data!$I$118)</f>
        <v/>
      </c>
      <c r="S74" s="24" t="str">
        <f>IF($B74="","",(Data!$G$118+Data!$H$118*Occupancy!$G71)*Data!$I$118)</f>
        <v/>
      </c>
      <c r="T74" s="24" t="str">
        <f>IF($B74="","",(Data!$G$118+Data!$H$118*Occupancy!$G71)*Data!$I$118)</f>
        <v/>
      </c>
      <c r="U74" s="24" t="str">
        <f>IF($B74="","",(Data!$G$118+Data!$H$118*Occupancy!$G71)*Data!$I$118)</f>
        <v/>
      </c>
      <c r="V74" s="24" t="str">
        <f>IF($B74="","",(Data!$G$118+Data!$H$118*Occupancy!$G71)*Data!$I$118)</f>
        <v/>
      </c>
      <c r="W74" s="24" t="str">
        <f>IF($B74="","",(Data!$G$118+Data!$H$118*Occupancy!$G71)*Data!$I$118)</f>
        <v/>
      </c>
      <c r="X74" s="24" t="str">
        <f>IF($B74="","",(Data!$G$118+Data!$H$118*Occupancy!$G71)*Data!$I$118)</f>
        <v/>
      </c>
      <c r="Y74" s="24" t="str">
        <f>IF($B74="","",(Data!$G$118+Data!$H$118*Occupancy!$G71)*Data!$I$118)</f>
        <v/>
      </c>
      <c r="Z74" s="24" t="str">
        <f>IF($B74="","",(Data!$G$118+Data!$H$118*Occupancy!$G71)*Data!$I$118)</f>
        <v/>
      </c>
      <c r="AA74" s="24" t="str">
        <f>IF($B74="","",(Data!$G$118+Data!$H$118*Occupancy!$G71)*Data!$I$118)</f>
        <v/>
      </c>
    </row>
    <row r="75" spans="2:27" s="3" customFormat="1" ht="19.899999999999999" customHeight="1">
      <c r="B75" s="16" t="str">
        <f>IF('3 INPUT SAP DATA'!H79="","",'3 INPUT SAP DATA'!H79)</f>
        <v/>
      </c>
      <c r="C75" s="24" t="str">
        <f>IF($B75="","",Data!$E$142+(Data!$F$142*Occupancy!G72))</f>
        <v/>
      </c>
      <c r="D75" s="24" t="str">
        <f>IF($B75="","",$C75/365*Data!D$18)</f>
        <v/>
      </c>
      <c r="E75" s="24" t="str">
        <f>IF($B75="","",$C75/365*Data!E$18)</f>
        <v/>
      </c>
      <c r="F75" s="24" t="str">
        <f>IF($B75="","",$C75/365*Data!F$18)</f>
        <v/>
      </c>
      <c r="G75" s="24" t="str">
        <f>IF($B75="","",$C75/365*Data!G$18)</f>
        <v/>
      </c>
      <c r="H75" s="24" t="str">
        <f>IF($B75="","",$C75/365*Data!H$18)</f>
        <v/>
      </c>
      <c r="I75" s="24" t="str">
        <f>IF($B75="","",$C75/365*Data!I$18)</f>
        <v/>
      </c>
      <c r="J75" s="24" t="str">
        <f>IF($B75="","",$C75/365*Data!J$18)</f>
        <v/>
      </c>
      <c r="K75" s="24" t="str">
        <f>IF($B75="","",$C75/365*Data!K$18)</f>
        <v/>
      </c>
      <c r="L75" s="24" t="str">
        <f>IF($B75="","",$C75/365*Data!L$18)</f>
        <v/>
      </c>
      <c r="M75" s="24" t="str">
        <f>IF($B75="","",$C75/365*Data!M$18)</f>
        <v/>
      </c>
      <c r="N75" s="24" t="str">
        <f>IF($B75="","",$C75/365*Data!N$18)</f>
        <v/>
      </c>
      <c r="O75" s="24" t="str">
        <f>IF($B75="","",$C75/365*Data!O$18)</f>
        <v/>
      </c>
      <c r="P75" s="24" t="str">
        <f>IF($B75="","",(Data!$G$118+Data!$H$118*Occupancy!$G72)*Data!$I$118)</f>
        <v/>
      </c>
      <c r="Q75" s="24" t="str">
        <f>IF($B75="","",(Data!$G$118+Data!$H$118*Occupancy!$G72)*Data!$I$118)</f>
        <v/>
      </c>
      <c r="R75" s="24" t="str">
        <f>IF($B75="","",(Data!$G$118+Data!$H$118*Occupancy!$G72)*Data!$I$118)</f>
        <v/>
      </c>
      <c r="S75" s="24" t="str">
        <f>IF($B75="","",(Data!$G$118+Data!$H$118*Occupancy!$G72)*Data!$I$118)</f>
        <v/>
      </c>
      <c r="T75" s="24" t="str">
        <f>IF($B75="","",(Data!$G$118+Data!$H$118*Occupancy!$G72)*Data!$I$118)</f>
        <v/>
      </c>
      <c r="U75" s="24" t="str">
        <f>IF($B75="","",(Data!$G$118+Data!$H$118*Occupancy!$G72)*Data!$I$118)</f>
        <v/>
      </c>
      <c r="V75" s="24" t="str">
        <f>IF($B75="","",(Data!$G$118+Data!$H$118*Occupancy!$G72)*Data!$I$118)</f>
        <v/>
      </c>
      <c r="W75" s="24" t="str">
        <f>IF($B75="","",(Data!$G$118+Data!$H$118*Occupancy!$G72)*Data!$I$118)</f>
        <v/>
      </c>
      <c r="X75" s="24" t="str">
        <f>IF($B75="","",(Data!$G$118+Data!$H$118*Occupancy!$G72)*Data!$I$118)</f>
        <v/>
      </c>
      <c r="Y75" s="24" t="str">
        <f>IF($B75="","",(Data!$G$118+Data!$H$118*Occupancy!$G72)*Data!$I$118)</f>
        <v/>
      </c>
      <c r="Z75" s="24" t="str">
        <f>IF($B75="","",(Data!$G$118+Data!$H$118*Occupancy!$G72)*Data!$I$118)</f>
        <v/>
      </c>
      <c r="AA75" s="24" t="str">
        <f>IF($B75="","",(Data!$G$118+Data!$H$118*Occupancy!$G72)*Data!$I$118)</f>
        <v/>
      </c>
    </row>
    <row r="76" spans="2:27" s="3" customFormat="1" ht="19.899999999999999" customHeight="1">
      <c r="B76" s="16" t="str">
        <f>IF('3 INPUT SAP DATA'!H80="","",'3 INPUT SAP DATA'!H80)</f>
        <v/>
      </c>
      <c r="C76" s="24" t="str">
        <f>IF($B76="","",Data!$E$142+(Data!$F$142*Occupancy!G73))</f>
        <v/>
      </c>
      <c r="D76" s="24" t="str">
        <f>IF($B76="","",$C76/365*Data!D$18)</f>
        <v/>
      </c>
      <c r="E76" s="24" t="str">
        <f>IF($B76="","",$C76/365*Data!E$18)</f>
        <v/>
      </c>
      <c r="F76" s="24" t="str">
        <f>IF($B76="","",$C76/365*Data!F$18)</f>
        <v/>
      </c>
      <c r="G76" s="24" t="str">
        <f>IF($B76="","",$C76/365*Data!G$18)</f>
        <v/>
      </c>
      <c r="H76" s="24" t="str">
        <f>IF($B76="","",$C76/365*Data!H$18)</f>
        <v/>
      </c>
      <c r="I76" s="24" t="str">
        <f>IF($B76="","",$C76/365*Data!I$18)</f>
        <v/>
      </c>
      <c r="J76" s="24" t="str">
        <f>IF($B76="","",$C76/365*Data!J$18)</f>
        <v/>
      </c>
      <c r="K76" s="24" t="str">
        <f>IF($B76="","",$C76/365*Data!K$18)</f>
        <v/>
      </c>
      <c r="L76" s="24" t="str">
        <f>IF($B76="","",$C76/365*Data!L$18)</f>
        <v/>
      </c>
      <c r="M76" s="24" t="str">
        <f>IF($B76="","",$C76/365*Data!M$18)</f>
        <v/>
      </c>
      <c r="N76" s="24" t="str">
        <f>IF($B76="","",$C76/365*Data!N$18)</f>
        <v/>
      </c>
      <c r="O76" s="24" t="str">
        <f>IF($B76="","",$C76/365*Data!O$18)</f>
        <v/>
      </c>
      <c r="P76" s="24" t="str">
        <f>IF($B76="","",(Data!$G$118+Data!$H$118*Occupancy!$G73)*Data!$I$118)</f>
        <v/>
      </c>
      <c r="Q76" s="24" t="str">
        <f>IF($B76="","",(Data!$G$118+Data!$H$118*Occupancy!$G73)*Data!$I$118)</f>
        <v/>
      </c>
      <c r="R76" s="24" t="str">
        <f>IF($B76="","",(Data!$G$118+Data!$H$118*Occupancy!$G73)*Data!$I$118)</f>
        <v/>
      </c>
      <c r="S76" s="24" t="str">
        <f>IF($B76="","",(Data!$G$118+Data!$H$118*Occupancy!$G73)*Data!$I$118)</f>
        <v/>
      </c>
      <c r="T76" s="24" t="str">
        <f>IF($B76="","",(Data!$G$118+Data!$H$118*Occupancy!$G73)*Data!$I$118)</f>
        <v/>
      </c>
      <c r="U76" s="24" t="str">
        <f>IF($B76="","",(Data!$G$118+Data!$H$118*Occupancy!$G73)*Data!$I$118)</f>
        <v/>
      </c>
      <c r="V76" s="24" t="str">
        <f>IF($B76="","",(Data!$G$118+Data!$H$118*Occupancy!$G73)*Data!$I$118)</f>
        <v/>
      </c>
      <c r="W76" s="24" t="str">
        <f>IF($B76="","",(Data!$G$118+Data!$H$118*Occupancy!$G73)*Data!$I$118)</f>
        <v/>
      </c>
      <c r="X76" s="24" t="str">
        <f>IF($B76="","",(Data!$G$118+Data!$H$118*Occupancy!$G73)*Data!$I$118)</f>
        <v/>
      </c>
      <c r="Y76" s="24" t="str">
        <f>IF($B76="","",(Data!$G$118+Data!$H$118*Occupancy!$G73)*Data!$I$118)</f>
        <v/>
      </c>
      <c r="Z76" s="24" t="str">
        <f>IF($B76="","",(Data!$G$118+Data!$H$118*Occupancy!$G73)*Data!$I$118)</f>
        <v/>
      </c>
      <c r="AA76" s="24" t="str">
        <f>IF($B76="","",(Data!$G$118+Data!$H$118*Occupancy!$G73)*Data!$I$118)</f>
        <v/>
      </c>
    </row>
    <row r="77" spans="2:27" s="3" customFormat="1" ht="19.899999999999999" customHeight="1">
      <c r="B77" s="16" t="str">
        <f>IF('3 INPUT SAP DATA'!H81="","",'3 INPUT SAP DATA'!H81)</f>
        <v/>
      </c>
      <c r="C77" s="24" t="str">
        <f>IF($B77="","",Data!$E$142+(Data!$F$142*Occupancy!G74))</f>
        <v/>
      </c>
      <c r="D77" s="24" t="str">
        <f>IF($B77="","",$C77/365*Data!D$18)</f>
        <v/>
      </c>
      <c r="E77" s="24" t="str">
        <f>IF($B77="","",$C77/365*Data!E$18)</f>
        <v/>
      </c>
      <c r="F77" s="24" t="str">
        <f>IF($B77="","",$C77/365*Data!F$18)</f>
        <v/>
      </c>
      <c r="G77" s="24" t="str">
        <f>IF($B77="","",$C77/365*Data!G$18)</f>
        <v/>
      </c>
      <c r="H77" s="24" t="str">
        <f>IF($B77="","",$C77/365*Data!H$18)</f>
        <v/>
      </c>
      <c r="I77" s="24" t="str">
        <f>IF($B77="","",$C77/365*Data!I$18)</f>
        <v/>
      </c>
      <c r="J77" s="24" t="str">
        <f>IF($B77="","",$C77/365*Data!J$18)</f>
        <v/>
      </c>
      <c r="K77" s="24" t="str">
        <f>IF($B77="","",$C77/365*Data!K$18)</f>
        <v/>
      </c>
      <c r="L77" s="24" t="str">
        <f>IF($B77="","",$C77/365*Data!L$18)</f>
        <v/>
      </c>
      <c r="M77" s="24" t="str">
        <f>IF($B77="","",$C77/365*Data!M$18)</f>
        <v/>
      </c>
      <c r="N77" s="24" t="str">
        <f>IF($B77="","",$C77/365*Data!N$18)</f>
        <v/>
      </c>
      <c r="O77" s="24" t="str">
        <f>IF($B77="","",$C77/365*Data!O$18)</f>
        <v/>
      </c>
      <c r="P77" s="24" t="str">
        <f>IF($B77="","",(Data!$G$118+Data!$H$118*Occupancy!$G74)*Data!$I$118)</f>
        <v/>
      </c>
      <c r="Q77" s="24" t="str">
        <f>IF($B77="","",(Data!$G$118+Data!$H$118*Occupancy!$G74)*Data!$I$118)</f>
        <v/>
      </c>
      <c r="R77" s="24" t="str">
        <f>IF($B77="","",(Data!$G$118+Data!$H$118*Occupancy!$G74)*Data!$I$118)</f>
        <v/>
      </c>
      <c r="S77" s="24" t="str">
        <f>IF($B77="","",(Data!$G$118+Data!$H$118*Occupancy!$G74)*Data!$I$118)</f>
        <v/>
      </c>
      <c r="T77" s="24" t="str">
        <f>IF($B77="","",(Data!$G$118+Data!$H$118*Occupancy!$G74)*Data!$I$118)</f>
        <v/>
      </c>
      <c r="U77" s="24" t="str">
        <f>IF($B77="","",(Data!$G$118+Data!$H$118*Occupancy!$G74)*Data!$I$118)</f>
        <v/>
      </c>
      <c r="V77" s="24" t="str">
        <f>IF($B77="","",(Data!$G$118+Data!$H$118*Occupancy!$G74)*Data!$I$118)</f>
        <v/>
      </c>
      <c r="W77" s="24" t="str">
        <f>IF($B77="","",(Data!$G$118+Data!$H$118*Occupancy!$G74)*Data!$I$118)</f>
        <v/>
      </c>
      <c r="X77" s="24" t="str">
        <f>IF($B77="","",(Data!$G$118+Data!$H$118*Occupancy!$G74)*Data!$I$118)</f>
        <v/>
      </c>
      <c r="Y77" s="24" t="str">
        <f>IF($B77="","",(Data!$G$118+Data!$H$118*Occupancy!$G74)*Data!$I$118)</f>
        <v/>
      </c>
      <c r="Z77" s="24" t="str">
        <f>IF($B77="","",(Data!$G$118+Data!$H$118*Occupancy!$G74)*Data!$I$118)</f>
        <v/>
      </c>
      <c r="AA77" s="24" t="str">
        <f>IF($B77="","",(Data!$G$118+Data!$H$118*Occupancy!$G74)*Data!$I$118)</f>
        <v/>
      </c>
    </row>
    <row r="78" spans="2:27" s="3" customFormat="1" ht="19.899999999999999" customHeight="1">
      <c r="B78" s="16" t="str">
        <f>IF('3 INPUT SAP DATA'!H82="","",'3 INPUT SAP DATA'!H82)</f>
        <v/>
      </c>
      <c r="C78" s="24" t="str">
        <f>IF($B78="","",Data!$E$142+(Data!$F$142*Occupancy!G75))</f>
        <v/>
      </c>
      <c r="D78" s="24" t="str">
        <f>IF($B78="","",$C78/365*Data!D$18)</f>
        <v/>
      </c>
      <c r="E78" s="24" t="str">
        <f>IF($B78="","",$C78/365*Data!E$18)</f>
        <v/>
      </c>
      <c r="F78" s="24" t="str">
        <f>IF($B78="","",$C78/365*Data!F$18)</f>
        <v/>
      </c>
      <c r="G78" s="24" t="str">
        <f>IF($B78="","",$C78/365*Data!G$18)</f>
        <v/>
      </c>
      <c r="H78" s="24" t="str">
        <f>IF($B78="","",$C78/365*Data!H$18)</f>
        <v/>
      </c>
      <c r="I78" s="24" t="str">
        <f>IF($B78="","",$C78/365*Data!I$18)</f>
        <v/>
      </c>
      <c r="J78" s="24" t="str">
        <f>IF($B78="","",$C78/365*Data!J$18)</f>
        <v/>
      </c>
      <c r="K78" s="24" t="str">
        <f>IF($B78="","",$C78/365*Data!K$18)</f>
        <v/>
      </c>
      <c r="L78" s="24" t="str">
        <f>IF($B78="","",$C78/365*Data!L$18)</f>
        <v/>
      </c>
      <c r="M78" s="24" t="str">
        <f>IF($B78="","",$C78/365*Data!M$18)</f>
        <v/>
      </c>
      <c r="N78" s="24" t="str">
        <f>IF($B78="","",$C78/365*Data!N$18)</f>
        <v/>
      </c>
      <c r="O78" s="24" t="str">
        <f>IF($B78="","",$C78/365*Data!O$18)</f>
        <v/>
      </c>
      <c r="P78" s="24" t="str">
        <f>IF($B78="","",(Data!$G$118+Data!$H$118*Occupancy!$G75)*Data!$I$118)</f>
        <v/>
      </c>
      <c r="Q78" s="24" t="str">
        <f>IF($B78="","",(Data!$G$118+Data!$H$118*Occupancy!$G75)*Data!$I$118)</f>
        <v/>
      </c>
      <c r="R78" s="24" t="str">
        <f>IF($B78="","",(Data!$G$118+Data!$H$118*Occupancy!$G75)*Data!$I$118)</f>
        <v/>
      </c>
      <c r="S78" s="24" t="str">
        <f>IF($B78="","",(Data!$G$118+Data!$H$118*Occupancy!$G75)*Data!$I$118)</f>
        <v/>
      </c>
      <c r="T78" s="24" t="str">
        <f>IF($B78="","",(Data!$G$118+Data!$H$118*Occupancy!$G75)*Data!$I$118)</f>
        <v/>
      </c>
      <c r="U78" s="24" t="str">
        <f>IF($B78="","",(Data!$G$118+Data!$H$118*Occupancy!$G75)*Data!$I$118)</f>
        <v/>
      </c>
      <c r="V78" s="24" t="str">
        <f>IF($B78="","",(Data!$G$118+Data!$H$118*Occupancy!$G75)*Data!$I$118)</f>
        <v/>
      </c>
      <c r="W78" s="24" t="str">
        <f>IF($B78="","",(Data!$G$118+Data!$H$118*Occupancy!$G75)*Data!$I$118)</f>
        <v/>
      </c>
      <c r="X78" s="24" t="str">
        <f>IF($B78="","",(Data!$G$118+Data!$H$118*Occupancy!$G75)*Data!$I$118)</f>
        <v/>
      </c>
      <c r="Y78" s="24" t="str">
        <f>IF($B78="","",(Data!$G$118+Data!$H$118*Occupancy!$G75)*Data!$I$118)</f>
        <v/>
      </c>
      <c r="Z78" s="24" t="str">
        <f>IF($B78="","",(Data!$G$118+Data!$H$118*Occupancy!$G75)*Data!$I$118)</f>
        <v/>
      </c>
      <c r="AA78" s="24" t="str">
        <f>IF($B78="","",(Data!$G$118+Data!$H$118*Occupancy!$G75)*Data!$I$118)</f>
        <v/>
      </c>
    </row>
    <row r="79" spans="2:27" s="3" customFormat="1" ht="19.899999999999999" customHeight="1">
      <c r="B79" s="16" t="str">
        <f>IF('3 INPUT SAP DATA'!H83="","",'3 INPUT SAP DATA'!H83)</f>
        <v/>
      </c>
      <c r="C79" s="24" t="str">
        <f>IF($B79="","",Data!$E$142+(Data!$F$142*Occupancy!G76))</f>
        <v/>
      </c>
      <c r="D79" s="24" t="str">
        <f>IF($B79="","",$C79/365*Data!D$18)</f>
        <v/>
      </c>
      <c r="E79" s="24" t="str">
        <f>IF($B79="","",$C79/365*Data!E$18)</f>
        <v/>
      </c>
      <c r="F79" s="24" t="str">
        <f>IF($B79="","",$C79/365*Data!F$18)</f>
        <v/>
      </c>
      <c r="G79" s="24" t="str">
        <f>IF($B79="","",$C79/365*Data!G$18)</f>
        <v/>
      </c>
      <c r="H79" s="24" t="str">
        <f>IF($B79="","",$C79/365*Data!H$18)</f>
        <v/>
      </c>
      <c r="I79" s="24" t="str">
        <f>IF($B79="","",$C79/365*Data!I$18)</f>
        <v/>
      </c>
      <c r="J79" s="24" t="str">
        <f>IF($B79="","",$C79/365*Data!J$18)</f>
        <v/>
      </c>
      <c r="K79" s="24" t="str">
        <f>IF($B79="","",$C79/365*Data!K$18)</f>
        <v/>
      </c>
      <c r="L79" s="24" t="str">
        <f>IF($B79="","",$C79/365*Data!L$18)</f>
        <v/>
      </c>
      <c r="M79" s="24" t="str">
        <f>IF($B79="","",$C79/365*Data!M$18)</f>
        <v/>
      </c>
      <c r="N79" s="24" t="str">
        <f>IF($B79="","",$C79/365*Data!N$18)</f>
        <v/>
      </c>
      <c r="O79" s="24" t="str">
        <f>IF($B79="","",$C79/365*Data!O$18)</f>
        <v/>
      </c>
      <c r="P79" s="24" t="str">
        <f>IF($B79="","",(Data!$G$118+Data!$H$118*Occupancy!$G76)*Data!$I$118)</f>
        <v/>
      </c>
      <c r="Q79" s="24" t="str">
        <f>IF($B79="","",(Data!$G$118+Data!$H$118*Occupancy!$G76)*Data!$I$118)</f>
        <v/>
      </c>
      <c r="R79" s="24" t="str">
        <f>IF($B79="","",(Data!$G$118+Data!$H$118*Occupancy!$G76)*Data!$I$118)</f>
        <v/>
      </c>
      <c r="S79" s="24" t="str">
        <f>IF($B79="","",(Data!$G$118+Data!$H$118*Occupancy!$G76)*Data!$I$118)</f>
        <v/>
      </c>
      <c r="T79" s="24" t="str">
        <f>IF($B79="","",(Data!$G$118+Data!$H$118*Occupancy!$G76)*Data!$I$118)</f>
        <v/>
      </c>
      <c r="U79" s="24" t="str">
        <f>IF($B79="","",(Data!$G$118+Data!$H$118*Occupancy!$G76)*Data!$I$118)</f>
        <v/>
      </c>
      <c r="V79" s="24" t="str">
        <f>IF($B79="","",(Data!$G$118+Data!$H$118*Occupancy!$G76)*Data!$I$118)</f>
        <v/>
      </c>
      <c r="W79" s="24" t="str">
        <f>IF($B79="","",(Data!$G$118+Data!$H$118*Occupancy!$G76)*Data!$I$118)</f>
        <v/>
      </c>
      <c r="X79" s="24" t="str">
        <f>IF($B79="","",(Data!$G$118+Data!$H$118*Occupancy!$G76)*Data!$I$118)</f>
        <v/>
      </c>
      <c r="Y79" s="24" t="str">
        <f>IF($B79="","",(Data!$G$118+Data!$H$118*Occupancy!$G76)*Data!$I$118)</f>
        <v/>
      </c>
      <c r="Z79" s="24" t="str">
        <f>IF($B79="","",(Data!$G$118+Data!$H$118*Occupancy!$G76)*Data!$I$118)</f>
        <v/>
      </c>
      <c r="AA79" s="24" t="str">
        <f>IF($B79="","",(Data!$G$118+Data!$H$118*Occupancy!$G76)*Data!$I$118)</f>
        <v/>
      </c>
    </row>
    <row r="80" spans="2:27" s="3" customFormat="1" ht="19.899999999999999" customHeight="1">
      <c r="B80" s="16" t="str">
        <f>IF('3 INPUT SAP DATA'!H84="","",'3 INPUT SAP DATA'!H84)</f>
        <v/>
      </c>
      <c r="C80" s="24" t="str">
        <f>IF($B80="","",Data!$E$142+(Data!$F$142*Occupancy!G77))</f>
        <v/>
      </c>
      <c r="D80" s="24" t="str">
        <f>IF($B80="","",$C80/365*Data!D$18)</f>
        <v/>
      </c>
      <c r="E80" s="24" t="str">
        <f>IF($B80="","",$C80/365*Data!E$18)</f>
        <v/>
      </c>
      <c r="F80" s="24" t="str">
        <f>IF($B80="","",$C80/365*Data!F$18)</f>
        <v/>
      </c>
      <c r="G80" s="24" t="str">
        <f>IF($B80="","",$C80/365*Data!G$18)</f>
        <v/>
      </c>
      <c r="H80" s="24" t="str">
        <f>IF($B80="","",$C80/365*Data!H$18)</f>
        <v/>
      </c>
      <c r="I80" s="24" t="str">
        <f>IF($B80="","",$C80/365*Data!I$18)</f>
        <v/>
      </c>
      <c r="J80" s="24" t="str">
        <f>IF($B80="","",$C80/365*Data!J$18)</f>
        <v/>
      </c>
      <c r="K80" s="24" t="str">
        <f>IF($B80="","",$C80/365*Data!K$18)</f>
        <v/>
      </c>
      <c r="L80" s="24" t="str">
        <f>IF($B80="","",$C80/365*Data!L$18)</f>
        <v/>
      </c>
      <c r="M80" s="24" t="str">
        <f>IF($B80="","",$C80/365*Data!M$18)</f>
        <v/>
      </c>
      <c r="N80" s="24" t="str">
        <f>IF($B80="","",$C80/365*Data!N$18)</f>
        <v/>
      </c>
      <c r="O80" s="24" t="str">
        <f>IF($B80="","",$C80/365*Data!O$18)</f>
        <v/>
      </c>
      <c r="P80" s="24" t="str">
        <f>IF($B80="","",(Data!$G$118+Data!$H$118*Occupancy!$G77)*Data!$I$118)</f>
        <v/>
      </c>
      <c r="Q80" s="24" t="str">
        <f>IF($B80="","",(Data!$G$118+Data!$H$118*Occupancy!$G77)*Data!$I$118)</f>
        <v/>
      </c>
      <c r="R80" s="24" t="str">
        <f>IF($B80="","",(Data!$G$118+Data!$H$118*Occupancy!$G77)*Data!$I$118)</f>
        <v/>
      </c>
      <c r="S80" s="24" t="str">
        <f>IF($B80="","",(Data!$G$118+Data!$H$118*Occupancy!$G77)*Data!$I$118)</f>
        <v/>
      </c>
      <c r="T80" s="24" t="str">
        <f>IF($B80="","",(Data!$G$118+Data!$H$118*Occupancy!$G77)*Data!$I$118)</f>
        <v/>
      </c>
      <c r="U80" s="24" t="str">
        <f>IF($B80="","",(Data!$G$118+Data!$H$118*Occupancy!$G77)*Data!$I$118)</f>
        <v/>
      </c>
      <c r="V80" s="24" t="str">
        <f>IF($B80="","",(Data!$G$118+Data!$H$118*Occupancy!$G77)*Data!$I$118)</f>
        <v/>
      </c>
      <c r="W80" s="24" t="str">
        <f>IF($B80="","",(Data!$G$118+Data!$H$118*Occupancy!$G77)*Data!$I$118)</f>
        <v/>
      </c>
      <c r="X80" s="24" t="str">
        <f>IF($B80="","",(Data!$G$118+Data!$H$118*Occupancy!$G77)*Data!$I$118)</f>
        <v/>
      </c>
      <c r="Y80" s="24" t="str">
        <f>IF($B80="","",(Data!$G$118+Data!$H$118*Occupancy!$G77)*Data!$I$118)</f>
        <v/>
      </c>
      <c r="Z80" s="24" t="str">
        <f>IF($B80="","",(Data!$G$118+Data!$H$118*Occupancy!$G77)*Data!$I$118)</f>
        <v/>
      </c>
      <c r="AA80" s="24" t="str">
        <f>IF($B80="","",(Data!$G$118+Data!$H$118*Occupancy!$G77)*Data!$I$118)</f>
        <v/>
      </c>
    </row>
    <row r="81" spans="2:27" s="3" customFormat="1" ht="19.899999999999999" customHeight="1">
      <c r="B81" s="16" t="str">
        <f>IF('3 INPUT SAP DATA'!H85="","",'3 INPUT SAP DATA'!H85)</f>
        <v/>
      </c>
      <c r="C81" s="24" t="str">
        <f>IF($B81="","",Data!$E$142+(Data!$F$142*Occupancy!G78))</f>
        <v/>
      </c>
      <c r="D81" s="24" t="str">
        <f>IF($B81="","",$C81/365*Data!D$18)</f>
        <v/>
      </c>
      <c r="E81" s="24" t="str">
        <f>IF($B81="","",$C81/365*Data!E$18)</f>
        <v/>
      </c>
      <c r="F81" s="24" t="str">
        <f>IF($B81="","",$C81/365*Data!F$18)</f>
        <v/>
      </c>
      <c r="G81" s="24" t="str">
        <f>IF($B81="","",$C81/365*Data!G$18)</f>
        <v/>
      </c>
      <c r="H81" s="24" t="str">
        <f>IF($B81="","",$C81/365*Data!H$18)</f>
        <v/>
      </c>
      <c r="I81" s="24" t="str">
        <f>IF($B81="","",$C81/365*Data!I$18)</f>
        <v/>
      </c>
      <c r="J81" s="24" t="str">
        <f>IF($B81="","",$C81/365*Data!J$18)</f>
        <v/>
      </c>
      <c r="K81" s="24" t="str">
        <f>IF($B81="","",$C81/365*Data!K$18)</f>
        <v/>
      </c>
      <c r="L81" s="24" t="str">
        <f>IF($B81="","",$C81/365*Data!L$18)</f>
        <v/>
      </c>
      <c r="M81" s="24" t="str">
        <f>IF($B81="","",$C81/365*Data!M$18)</f>
        <v/>
      </c>
      <c r="N81" s="24" t="str">
        <f>IF($B81="","",$C81/365*Data!N$18)</f>
        <v/>
      </c>
      <c r="O81" s="24" t="str">
        <f>IF($B81="","",$C81/365*Data!O$18)</f>
        <v/>
      </c>
      <c r="P81" s="24" t="str">
        <f>IF($B81="","",(Data!$G$118+Data!$H$118*Occupancy!$G78)*Data!$I$118)</f>
        <v/>
      </c>
      <c r="Q81" s="24" t="str">
        <f>IF($B81="","",(Data!$G$118+Data!$H$118*Occupancy!$G78)*Data!$I$118)</f>
        <v/>
      </c>
      <c r="R81" s="24" t="str">
        <f>IF($B81="","",(Data!$G$118+Data!$H$118*Occupancy!$G78)*Data!$I$118)</f>
        <v/>
      </c>
      <c r="S81" s="24" t="str">
        <f>IF($B81="","",(Data!$G$118+Data!$H$118*Occupancy!$G78)*Data!$I$118)</f>
        <v/>
      </c>
      <c r="T81" s="24" t="str">
        <f>IF($B81="","",(Data!$G$118+Data!$H$118*Occupancy!$G78)*Data!$I$118)</f>
        <v/>
      </c>
      <c r="U81" s="24" t="str">
        <f>IF($B81="","",(Data!$G$118+Data!$H$118*Occupancy!$G78)*Data!$I$118)</f>
        <v/>
      </c>
      <c r="V81" s="24" t="str">
        <f>IF($B81="","",(Data!$G$118+Data!$H$118*Occupancy!$G78)*Data!$I$118)</f>
        <v/>
      </c>
      <c r="W81" s="24" t="str">
        <f>IF($B81="","",(Data!$G$118+Data!$H$118*Occupancy!$G78)*Data!$I$118)</f>
        <v/>
      </c>
      <c r="X81" s="24" t="str">
        <f>IF($B81="","",(Data!$G$118+Data!$H$118*Occupancy!$G78)*Data!$I$118)</f>
        <v/>
      </c>
      <c r="Y81" s="24" t="str">
        <f>IF($B81="","",(Data!$G$118+Data!$H$118*Occupancy!$G78)*Data!$I$118)</f>
        <v/>
      </c>
      <c r="Z81" s="24" t="str">
        <f>IF($B81="","",(Data!$G$118+Data!$H$118*Occupancy!$G78)*Data!$I$118)</f>
        <v/>
      </c>
      <c r="AA81" s="24" t="str">
        <f>IF($B81="","",(Data!$G$118+Data!$H$118*Occupancy!$G78)*Data!$I$118)</f>
        <v/>
      </c>
    </row>
    <row r="82" spans="2:27" s="3" customFormat="1" ht="19.899999999999999" customHeight="1">
      <c r="B82" s="16" t="str">
        <f>IF('3 INPUT SAP DATA'!H86="","",'3 INPUT SAP DATA'!H86)</f>
        <v/>
      </c>
      <c r="C82" s="24" t="str">
        <f>IF($B82="","",Data!$E$142+(Data!$F$142*Occupancy!G79))</f>
        <v/>
      </c>
      <c r="D82" s="24" t="str">
        <f>IF($B82="","",$C82/365*Data!D$18)</f>
        <v/>
      </c>
      <c r="E82" s="24" t="str">
        <f>IF($B82="","",$C82/365*Data!E$18)</f>
        <v/>
      </c>
      <c r="F82" s="24" t="str">
        <f>IF($B82="","",$C82/365*Data!F$18)</f>
        <v/>
      </c>
      <c r="G82" s="24" t="str">
        <f>IF($B82="","",$C82/365*Data!G$18)</f>
        <v/>
      </c>
      <c r="H82" s="24" t="str">
        <f>IF($B82="","",$C82/365*Data!H$18)</f>
        <v/>
      </c>
      <c r="I82" s="24" t="str">
        <f>IF($B82="","",$C82/365*Data!I$18)</f>
        <v/>
      </c>
      <c r="J82" s="24" t="str">
        <f>IF($B82="","",$C82/365*Data!J$18)</f>
        <v/>
      </c>
      <c r="K82" s="24" t="str">
        <f>IF($B82="","",$C82/365*Data!K$18)</f>
        <v/>
      </c>
      <c r="L82" s="24" t="str">
        <f>IF($B82="","",$C82/365*Data!L$18)</f>
        <v/>
      </c>
      <c r="M82" s="24" t="str">
        <f>IF($B82="","",$C82/365*Data!M$18)</f>
        <v/>
      </c>
      <c r="N82" s="24" t="str">
        <f>IF($B82="","",$C82/365*Data!N$18)</f>
        <v/>
      </c>
      <c r="O82" s="24" t="str">
        <f>IF($B82="","",$C82/365*Data!O$18)</f>
        <v/>
      </c>
      <c r="P82" s="24" t="str">
        <f>IF($B82="","",(Data!$G$118+Data!$H$118*Occupancy!$G79)*Data!$I$118)</f>
        <v/>
      </c>
      <c r="Q82" s="24" t="str">
        <f>IF($B82="","",(Data!$G$118+Data!$H$118*Occupancy!$G79)*Data!$I$118)</f>
        <v/>
      </c>
      <c r="R82" s="24" t="str">
        <f>IF($B82="","",(Data!$G$118+Data!$H$118*Occupancy!$G79)*Data!$I$118)</f>
        <v/>
      </c>
      <c r="S82" s="24" t="str">
        <f>IF($B82="","",(Data!$G$118+Data!$H$118*Occupancy!$G79)*Data!$I$118)</f>
        <v/>
      </c>
      <c r="T82" s="24" t="str">
        <f>IF($B82="","",(Data!$G$118+Data!$H$118*Occupancy!$G79)*Data!$I$118)</f>
        <v/>
      </c>
      <c r="U82" s="24" t="str">
        <f>IF($B82="","",(Data!$G$118+Data!$H$118*Occupancy!$G79)*Data!$I$118)</f>
        <v/>
      </c>
      <c r="V82" s="24" t="str">
        <f>IF($B82="","",(Data!$G$118+Data!$H$118*Occupancy!$G79)*Data!$I$118)</f>
        <v/>
      </c>
      <c r="W82" s="24" t="str">
        <f>IF($B82="","",(Data!$G$118+Data!$H$118*Occupancy!$G79)*Data!$I$118)</f>
        <v/>
      </c>
      <c r="X82" s="24" t="str">
        <f>IF($B82="","",(Data!$G$118+Data!$H$118*Occupancy!$G79)*Data!$I$118)</f>
        <v/>
      </c>
      <c r="Y82" s="24" t="str">
        <f>IF($B82="","",(Data!$G$118+Data!$H$118*Occupancy!$G79)*Data!$I$118)</f>
        <v/>
      </c>
      <c r="Z82" s="24" t="str">
        <f>IF($B82="","",(Data!$G$118+Data!$H$118*Occupancy!$G79)*Data!$I$118)</f>
        <v/>
      </c>
      <c r="AA82" s="24" t="str">
        <f>IF($B82="","",(Data!$G$118+Data!$H$118*Occupancy!$G79)*Data!$I$118)</f>
        <v/>
      </c>
    </row>
    <row r="83" spans="2:27" s="3" customFormat="1" ht="19.899999999999999" customHeight="1">
      <c r="B83" s="16" t="str">
        <f>IF('3 INPUT SAP DATA'!H87="","",'3 INPUT SAP DATA'!H87)</f>
        <v/>
      </c>
      <c r="C83" s="24" t="str">
        <f>IF($B83="","",Data!$E$142+(Data!$F$142*Occupancy!G80))</f>
        <v/>
      </c>
      <c r="D83" s="24" t="str">
        <f>IF($B83="","",$C83/365*Data!D$18)</f>
        <v/>
      </c>
      <c r="E83" s="24" t="str">
        <f>IF($B83="","",$C83/365*Data!E$18)</f>
        <v/>
      </c>
      <c r="F83" s="24" t="str">
        <f>IF($B83="","",$C83/365*Data!F$18)</f>
        <v/>
      </c>
      <c r="G83" s="24" t="str">
        <f>IF($B83="","",$C83/365*Data!G$18)</f>
        <v/>
      </c>
      <c r="H83" s="24" t="str">
        <f>IF($B83="","",$C83/365*Data!H$18)</f>
        <v/>
      </c>
      <c r="I83" s="24" t="str">
        <f>IF($B83="","",$C83/365*Data!I$18)</f>
        <v/>
      </c>
      <c r="J83" s="24" t="str">
        <f>IF($B83="","",$C83/365*Data!J$18)</f>
        <v/>
      </c>
      <c r="K83" s="24" t="str">
        <f>IF($B83="","",$C83/365*Data!K$18)</f>
        <v/>
      </c>
      <c r="L83" s="24" t="str">
        <f>IF($B83="","",$C83/365*Data!L$18)</f>
        <v/>
      </c>
      <c r="M83" s="24" t="str">
        <f>IF($B83="","",$C83/365*Data!M$18)</f>
        <v/>
      </c>
      <c r="N83" s="24" t="str">
        <f>IF($B83="","",$C83/365*Data!N$18)</f>
        <v/>
      </c>
      <c r="O83" s="24" t="str">
        <f>IF($B83="","",$C83/365*Data!O$18)</f>
        <v/>
      </c>
      <c r="P83" s="24" t="str">
        <f>IF($B83="","",(Data!$G$118+Data!$H$118*Occupancy!$G80)*Data!$I$118)</f>
        <v/>
      </c>
      <c r="Q83" s="24" t="str">
        <f>IF($B83="","",(Data!$G$118+Data!$H$118*Occupancy!$G80)*Data!$I$118)</f>
        <v/>
      </c>
      <c r="R83" s="24" t="str">
        <f>IF($B83="","",(Data!$G$118+Data!$H$118*Occupancy!$G80)*Data!$I$118)</f>
        <v/>
      </c>
      <c r="S83" s="24" t="str">
        <f>IF($B83="","",(Data!$G$118+Data!$H$118*Occupancy!$G80)*Data!$I$118)</f>
        <v/>
      </c>
      <c r="T83" s="24" t="str">
        <f>IF($B83="","",(Data!$G$118+Data!$H$118*Occupancy!$G80)*Data!$I$118)</f>
        <v/>
      </c>
      <c r="U83" s="24" t="str">
        <f>IF($B83="","",(Data!$G$118+Data!$H$118*Occupancy!$G80)*Data!$I$118)</f>
        <v/>
      </c>
      <c r="V83" s="24" t="str">
        <f>IF($B83="","",(Data!$G$118+Data!$H$118*Occupancy!$G80)*Data!$I$118)</f>
        <v/>
      </c>
      <c r="W83" s="24" t="str">
        <f>IF($B83="","",(Data!$G$118+Data!$H$118*Occupancy!$G80)*Data!$I$118)</f>
        <v/>
      </c>
      <c r="X83" s="24" t="str">
        <f>IF($B83="","",(Data!$G$118+Data!$H$118*Occupancy!$G80)*Data!$I$118)</f>
        <v/>
      </c>
      <c r="Y83" s="24" t="str">
        <f>IF($B83="","",(Data!$G$118+Data!$H$118*Occupancy!$G80)*Data!$I$118)</f>
        <v/>
      </c>
      <c r="Z83" s="24" t="str">
        <f>IF($B83="","",(Data!$G$118+Data!$H$118*Occupancy!$G80)*Data!$I$118)</f>
        <v/>
      </c>
      <c r="AA83" s="24" t="str">
        <f>IF($B83="","",(Data!$G$118+Data!$H$118*Occupancy!$G80)*Data!$I$118)</f>
        <v/>
      </c>
    </row>
    <row r="84" spans="2:27" s="3" customFormat="1" ht="19.899999999999999" customHeight="1">
      <c r="B84" s="16" t="str">
        <f>IF('3 INPUT SAP DATA'!H88="","",'3 INPUT SAP DATA'!H88)</f>
        <v/>
      </c>
      <c r="C84" s="24" t="str">
        <f>IF($B84="","",Data!$E$142+(Data!$F$142*Occupancy!G81))</f>
        <v/>
      </c>
      <c r="D84" s="24" t="str">
        <f>IF($B84="","",$C84/365*Data!D$18)</f>
        <v/>
      </c>
      <c r="E84" s="24" t="str">
        <f>IF($B84="","",$C84/365*Data!E$18)</f>
        <v/>
      </c>
      <c r="F84" s="24" t="str">
        <f>IF($B84="","",$C84/365*Data!F$18)</f>
        <v/>
      </c>
      <c r="G84" s="24" t="str">
        <f>IF($B84="","",$C84/365*Data!G$18)</f>
        <v/>
      </c>
      <c r="H84" s="24" t="str">
        <f>IF($B84="","",$C84/365*Data!H$18)</f>
        <v/>
      </c>
      <c r="I84" s="24" t="str">
        <f>IF($B84="","",$C84/365*Data!I$18)</f>
        <v/>
      </c>
      <c r="J84" s="24" t="str">
        <f>IF($B84="","",$C84/365*Data!J$18)</f>
        <v/>
      </c>
      <c r="K84" s="24" t="str">
        <f>IF($B84="","",$C84/365*Data!K$18)</f>
        <v/>
      </c>
      <c r="L84" s="24" t="str">
        <f>IF($B84="","",$C84/365*Data!L$18)</f>
        <v/>
      </c>
      <c r="M84" s="24" t="str">
        <f>IF($B84="","",$C84/365*Data!M$18)</f>
        <v/>
      </c>
      <c r="N84" s="24" t="str">
        <f>IF($B84="","",$C84/365*Data!N$18)</f>
        <v/>
      </c>
      <c r="O84" s="24" t="str">
        <f>IF($B84="","",$C84/365*Data!O$18)</f>
        <v/>
      </c>
      <c r="P84" s="24" t="str">
        <f>IF($B84="","",(Data!$G$118+Data!$H$118*Occupancy!$G81)*Data!$I$118)</f>
        <v/>
      </c>
      <c r="Q84" s="24" t="str">
        <f>IF($B84="","",(Data!$G$118+Data!$H$118*Occupancy!$G81)*Data!$I$118)</f>
        <v/>
      </c>
      <c r="R84" s="24" t="str">
        <f>IF($B84="","",(Data!$G$118+Data!$H$118*Occupancy!$G81)*Data!$I$118)</f>
        <v/>
      </c>
      <c r="S84" s="24" t="str">
        <f>IF($B84="","",(Data!$G$118+Data!$H$118*Occupancy!$G81)*Data!$I$118)</f>
        <v/>
      </c>
      <c r="T84" s="24" t="str">
        <f>IF($B84="","",(Data!$G$118+Data!$H$118*Occupancy!$G81)*Data!$I$118)</f>
        <v/>
      </c>
      <c r="U84" s="24" t="str">
        <f>IF($B84="","",(Data!$G$118+Data!$H$118*Occupancy!$G81)*Data!$I$118)</f>
        <v/>
      </c>
      <c r="V84" s="24" t="str">
        <f>IF($B84="","",(Data!$G$118+Data!$H$118*Occupancy!$G81)*Data!$I$118)</f>
        <v/>
      </c>
      <c r="W84" s="24" t="str">
        <f>IF($B84="","",(Data!$G$118+Data!$H$118*Occupancy!$G81)*Data!$I$118)</f>
        <v/>
      </c>
      <c r="X84" s="24" t="str">
        <f>IF($B84="","",(Data!$G$118+Data!$H$118*Occupancy!$G81)*Data!$I$118)</f>
        <v/>
      </c>
      <c r="Y84" s="24" t="str">
        <f>IF($B84="","",(Data!$G$118+Data!$H$118*Occupancy!$G81)*Data!$I$118)</f>
        <v/>
      </c>
      <c r="Z84" s="24" t="str">
        <f>IF($B84="","",(Data!$G$118+Data!$H$118*Occupancy!$G81)*Data!$I$118)</f>
        <v/>
      </c>
      <c r="AA84" s="24" t="str">
        <f>IF($B84="","",(Data!$G$118+Data!$H$118*Occupancy!$G81)*Data!$I$118)</f>
        <v/>
      </c>
    </row>
    <row r="85" spans="2:27" s="3" customFormat="1" ht="19.899999999999999" customHeight="1">
      <c r="B85" s="16" t="str">
        <f>IF('3 INPUT SAP DATA'!H89="","",'3 INPUT SAP DATA'!H89)</f>
        <v/>
      </c>
      <c r="C85" s="24" t="str">
        <f>IF($B85="","",Data!$E$142+(Data!$F$142*Occupancy!G82))</f>
        <v/>
      </c>
      <c r="D85" s="24" t="str">
        <f>IF($B85="","",$C85/365*Data!D$18)</f>
        <v/>
      </c>
      <c r="E85" s="24" t="str">
        <f>IF($B85="","",$C85/365*Data!E$18)</f>
        <v/>
      </c>
      <c r="F85" s="24" t="str">
        <f>IF($B85="","",$C85/365*Data!F$18)</f>
        <v/>
      </c>
      <c r="G85" s="24" t="str">
        <f>IF($B85="","",$C85/365*Data!G$18)</f>
        <v/>
      </c>
      <c r="H85" s="24" t="str">
        <f>IF($B85="","",$C85/365*Data!H$18)</f>
        <v/>
      </c>
      <c r="I85" s="24" t="str">
        <f>IF($B85="","",$C85/365*Data!I$18)</f>
        <v/>
      </c>
      <c r="J85" s="24" t="str">
        <f>IF($B85="","",$C85/365*Data!J$18)</f>
        <v/>
      </c>
      <c r="K85" s="24" t="str">
        <f>IF($B85="","",$C85/365*Data!K$18)</f>
        <v/>
      </c>
      <c r="L85" s="24" t="str">
        <f>IF($B85="","",$C85/365*Data!L$18)</f>
        <v/>
      </c>
      <c r="M85" s="24" t="str">
        <f>IF($B85="","",$C85/365*Data!M$18)</f>
        <v/>
      </c>
      <c r="N85" s="24" t="str">
        <f>IF($B85="","",$C85/365*Data!N$18)</f>
        <v/>
      </c>
      <c r="O85" s="24" t="str">
        <f>IF($B85="","",$C85/365*Data!O$18)</f>
        <v/>
      </c>
      <c r="P85" s="24" t="str">
        <f>IF($B85="","",(Data!$G$118+Data!$H$118*Occupancy!$G82)*Data!$I$118)</f>
        <v/>
      </c>
      <c r="Q85" s="24" t="str">
        <f>IF($B85="","",(Data!$G$118+Data!$H$118*Occupancy!$G82)*Data!$I$118)</f>
        <v/>
      </c>
      <c r="R85" s="24" t="str">
        <f>IF($B85="","",(Data!$G$118+Data!$H$118*Occupancy!$G82)*Data!$I$118)</f>
        <v/>
      </c>
      <c r="S85" s="24" t="str">
        <f>IF($B85="","",(Data!$G$118+Data!$H$118*Occupancy!$G82)*Data!$I$118)</f>
        <v/>
      </c>
      <c r="T85" s="24" t="str">
        <f>IF($B85="","",(Data!$G$118+Data!$H$118*Occupancy!$G82)*Data!$I$118)</f>
        <v/>
      </c>
      <c r="U85" s="24" t="str">
        <f>IF($B85="","",(Data!$G$118+Data!$H$118*Occupancy!$G82)*Data!$I$118)</f>
        <v/>
      </c>
      <c r="V85" s="24" t="str">
        <f>IF($B85="","",(Data!$G$118+Data!$H$118*Occupancy!$G82)*Data!$I$118)</f>
        <v/>
      </c>
      <c r="W85" s="24" t="str">
        <f>IF($B85="","",(Data!$G$118+Data!$H$118*Occupancy!$G82)*Data!$I$118)</f>
        <v/>
      </c>
      <c r="X85" s="24" t="str">
        <f>IF($B85="","",(Data!$G$118+Data!$H$118*Occupancy!$G82)*Data!$I$118)</f>
        <v/>
      </c>
      <c r="Y85" s="24" t="str">
        <f>IF($B85="","",(Data!$G$118+Data!$H$118*Occupancy!$G82)*Data!$I$118)</f>
        <v/>
      </c>
      <c r="Z85" s="24" t="str">
        <f>IF($B85="","",(Data!$G$118+Data!$H$118*Occupancy!$G82)*Data!$I$118)</f>
        <v/>
      </c>
      <c r="AA85" s="24" t="str">
        <f>IF($B85="","",(Data!$G$118+Data!$H$118*Occupancy!$G82)*Data!$I$118)</f>
        <v/>
      </c>
    </row>
    <row r="86" spans="2:27" s="3" customFormat="1" ht="19.899999999999999" customHeight="1">
      <c r="B86" s="16" t="str">
        <f>IF('3 INPUT SAP DATA'!H90="","",'3 INPUT SAP DATA'!H90)</f>
        <v/>
      </c>
      <c r="C86" s="24" t="str">
        <f>IF($B86="","",Data!$E$142+(Data!$F$142*Occupancy!G83))</f>
        <v/>
      </c>
      <c r="D86" s="24" t="str">
        <f>IF($B86="","",$C86/365*Data!D$18)</f>
        <v/>
      </c>
      <c r="E86" s="24" t="str">
        <f>IF($B86="","",$C86/365*Data!E$18)</f>
        <v/>
      </c>
      <c r="F86" s="24" t="str">
        <f>IF($B86="","",$C86/365*Data!F$18)</f>
        <v/>
      </c>
      <c r="G86" s="24" t="str">
        <f>IF($B86="","",$C86/365*Data!G$18)</f>
        <v/>
      </c>
      <c r="H86" s="24" t="str">
        <f>IF($B86="","",$C86/365*Data!H$18)</f>
        <v/>
      </c>
      <c r="I86" s="24" t="str">
        <f>IF($B86="","",$C86/365*Data!I$18)</f>
        <v/>
      </c>
      <c r="J86" s="24" t="str">
        <f>IF($B86="","",$C86/365*Data!J$18)</f>
        <v/>
      </c>
      <c r="K86" s="24" t="str">
        <f>IF($B86="","",$C86/365*Data!K$18)</f>
        <v/>
      </c>
      <c r="L86" s="24" t="str">
        <f>IF($B86="","",$C86/365*Data!L$18)</f>
        <v/>
      </c>
      <c r="M86" s="24" t="str">
        <f>IF($B86="","",$C86/365*Data!M$18)</f>
        <v/>
      </c>
      <c r="N86" s="24" t="str">
        <f>IF($B86="","",$C86/365*Data!N$18)</f>
        <v/>
      </c>
      <c r="O86" s="24" t="str">
        <f>IF($B86="","",$C86/365*Data!O$18)</f>
        <v/>
      </c>
      <c r="P86" s="24" t="str">
        <f>IF($B86="","",(Data!$G$118+Data!$H$118*Occupancy!$G83)*Data!$I$118)</f>
        <v/>
      </c>
      <c r="Q86" s="24" t="str">
        <f>IF($B86="","",(Data!$G$118+Data!$H$118*Occupancy!$G83)*Data!$I$118)</f>
        <v/>
      </c>
      <c r="R86" s="24" t="str">
        <f>IF($B86="","",(Data!$G$118+Data!$H$118*Occupancy!$G83)*Data!$I$118)</f>
        <v/>
      </c>
      <c r="S86" s="24" t="str">
        <f>IF($B86="","",(Data!$G$118+Data!$H$118*Occupancy!$G83)*Data!$I$118)</f>
        <v/>
      </c>
      <c r="T86" s="24" t="str">
        <f>IF($B86="","",(Data!$G$118+Data!$H$118*Occupancy!$G83)*Data!$I$118)</f>
        <v/>
      </c>
      <c r="U86" s="24" t="str">
        <f>IF($B86="","",(Data!$G$118+Data!$H$118*Occupancy!$G83)*Data!$I$118)</f>
        <v/>
      </c>
      <c r="V86" s="24" t="str">
        <f>IF($B86="","",(Data!$G$118+Data!$H$118*Occupancy!$G83)*Data!$I$118)</f>
        <v/>
      </c>
      <c r="W86" s="24" t="str">
        <f>IF($B86="","",(Data!$G$118+Data!$H$118*Occupancy!$G83)*Data!$I$118)</f>
        <v/>
      </c>
      <c r="X86" s="24" t="str">
        <f>IF($B86="","",(Data!$G$118+Data!$H$118*Occupancy!$G83)*Data!$I$118)</f>
        <v/>
      </c>
      <c r="Y86" s="24" t="str">
        <f>IF($B86="","",(Data!$G$118+Data!$H$118*Occupancy!$G83)*Data!$I$118)</f>
        <v/>
      </c>
      <c r="Z86" s="24" t="str">
        <f>IF($B86="","",(Data!$G$118+Data!$H$118*Occupancy!$G83)*Data!$I$118)</f>
        <v/>
      </c>
      <c r="AA86" s="24" t="str">
        <f>IF($B86="","",(Data!$G$118+Data!$H$118*Occupancy!$G83)*Data!$I$118)</f>
        <v/>
      </c>
    </row>
    <row r="87" spans="2:27" s="3" customFormat="1" ht="19.899999999999999" customHeight="1">
      <c r="B87" s="16" t="str">
        <f>IF('3 INPUT SAP DATA'!H91="","",'3 INPUT SAP DATA'!H91)</f>
        <v/>
      </c>
      <c r="C87" s="24" t="str">
        <f>IF($B87="","",Data!$E$142+(Data!$F$142*Occupancy!G84))</f>
        <v/>
      </c>
      <c r="D87" s="24" t="str">
        <f>IF($B87="","",$C87/365*Data!D$18)</f>
        <v/>
      </c>
      <c r="E87" s="24" t="str">
        <f>IF($B87="","",$C87/365*Data!E$18)</f>
        <v/>
      </c>
      <c r="F87" s="24" t="str">
        <f>IF($B87="","",$C87/365*Data!F$18)</f>
        <v/>
      </c>
      <c r="G87" s="24" t="str">
        <f>IF($B87="","",$C87/365*Data!G$18)</f>
        <v/>
      </c>
      <c r="H87" s="24" t="str">
        <f>IF($B87="","",$C87/365*Data!H$18)</f>
        <v/>
      </c>
      <c r="I87" s="24" t="str">
        <f>IF($B87="","",$C87/365*Data!I$18)</f>
        <v/>
      </c>
      <c r="J87" s="24" t="str">
        <f>IF($B87="","",$C87/365*Data!J$18)</f>
        <v/>
      </c>
      <c r="K87" s="24" t="str">
        <f>IF($B87="","",$C87/365*Data!K$18)</f>
        <v/>
      </c>
      <c r="L87" s="24" t="str">
        <f>IF($B87="","",$C87/365*Data!L$18)</f>
        <v/>
      </c>
      <c r="M87" s="24" t="str">
        <f>IF($B87="","",$C87/365*Data!M$18)</f>
        <v/>
      </c>
      <c r="N87" s="24" t="str">
        <f>IF($B87="","",$C87/365*Data!N$18)</f>
        <v/>
      </c>
      <c r="O87" s="24" t="str">
        <f>IF($B87="","",$C87/365*Data!O$18)</f>
        <v/>
      </c>
      <c r="P87" s="24" t="str">
        <f>IF($B87="","",(Data!$G$118+Data!$H$118*Occupancy!$G84)*Data!$I$118)</f>
        <v/>
      </c>
      <c r="Q87" s="24" t="str">
        <f>IF($B87="","",(Data!$G$118+Data!$H$118*Occupancy!$G84)*Data!$I$118)</f>
        <v/>
      </c>
      <c r="R87" s="24" t="str">
        <f>IF($B87="","",(Data!$G$118+Data!$H$118*Occupancy!$G84)*Data!$I$118)</f>
        <v/>
      </c>
      <c r="S87" s="24" t="str">
        <f>IF($B87="","",(Data!$G$118+Data!$H$118*Occupancy!$G84)*Data!$I$118)</f>
        <v/>
      </c>
      <c r="T87" s="24" t="str">
        <f>IF($B87="","",(Data!$G$118+Data!$H$118*Occupancy!$G84)*Data!$I$118)</f>
        <v/>
      </c>
      <c r="U87" s="24" t="str">
        <f>IF($B87="","",(Data!$G$118+Data!$H$118*Occupancy!$G84)*Data!$I$118)</f>
        <v/>
      </c>
      <c r="V87" s="24" t="str">
        <f>IF($B87="","",(Data!$G$118+Data!$H$118*Occupancy!$G84)*Data!$I$118)</f>
        <v/>
      </c>
      <c r="W87" s="24" t="str">
        <f>IF($B87="","",(Data!$G$118+Data!$H$118*Occupancy!$G84)*Data!$I$118)</f>
        <v/>
      </c>
      <c r="X87" s="24" t="str">
        <f>IF($B87="","",(Data!$G$118+Data!$H$118*Occupancy!$G84)*Data!$I$118)</f>
        <v/>
      </c>
      <c r="Y87" s="24" t="str">
        <f>IF($B87="","",(Data!$G$118+Data!$H$118*Occupancy!$G84)*Data!$I$118)</f>
        <v/>
      </c>
      <c r="Z87" s="24" t="str">
        <f>IF($B87="","",(Data!$G$118+Data!$H$118*Occupancy!$G84)*Data!$I$118)</f>
        <v/>
      </c>
      <c r="AA87" s="24" t="str">
        <f>IF($B87="","",(Data!$G$118+Data!$H$118*Occupancy!$G84)*Data!$I$118)</f>
        <v/>
      </c>
    </row>
    <row r="88" spans="2:27" s="3" customFormat="1" ht="19.899999999999999" customHeight="1">
      <c r="B88" s="16" t="str">
        <f>IF('3 INPUT SAP DATA'!H92="","",'3 INPUT SAP DATA'!H92)</f>
        <v/>
      </c>
      <c r="C88" s="24" t="str">
        <f>IF($B88="","",Data!$E$142+(Data!$F$142*Occupancy!G85))</f>
        <v/>
      </c>
      <c r="D88" s="24" t="str">
        <f>IF($B88="","",$C88/365*Data!D$18)</f>
        <v/>
      </c>
      <c r="E88" s="24" t="str">
        <f>IF($B88="","",$C88/365*Data!E$18)</f>
        <v/>
      </c>
      <c r="F88" s="24" t="str">
        <f>IF($B88="","",$C88/365*Data!F$18)</f>
        <v/>
      </c>
      <c r="G88" s="24" t="str">
        <f>IF($B88="","",$C88/365*Data!G$18)</f>
        <v/>
      </c>
      <c r="H88" s="24" t="str">
        <f>IF($B88="","",$C88/365*Data!H$18)</f>
        <v/>
      </c>
      <c r="I88" s="24" t="str">
        <f>IF($B88="","",$C88/365*Data!I$18)</f>
        <v/>
      </c>
      <c r="J88" s="24" t="str">
        <f>IF($B88="","",$C88/365*Data!J$18)</f>
        <v/>
      </c>
      <c r="K88" s="24" t="str">
        <f>IF($B88="","",$C88/365*Data!K$18)</f>
        <v/>
      </c>
      <c r="L88" s="24" t="str">
        <f>IF($B88="","",$C88/365*Data!L$18)</f>
        <v/>
      </c>
      <c r="M88" s="24" t="str">
        <f>IF($B88="","",$C88/365*Data!M$18)</f>
        <v/>
      </c>
      <c r="N88" s="24" t="str">
        <f>IF($B88="","",$C88/365*Data!N$18)</f>
        <v/>
      </c>
      <c r="O88" s="24" t="str">
        <f>IF($B88="","",$C88/365*Data!O$18)</f>
        <v/>
      </c>
      <c r="P88" s="24" t="str">
        <f>IF($B88="","",(Data!$G$118+Data!$H$118*Occupancy!$G85)*Data!$I$118)</f>
        <v/>
      </c>
      <c r="Q88" s="24" t="str">
        <f>IF($B88="","",(Data!$G$118+Data!$H$118*Occupancy!$G85)*Data!$I$118)</f>
        <v/>
      </c>
      <c r="R88" s="24" t="str">
        <f>IF($B88="","",(Data!$G$118+Data!$H$118*Occupancy!$G85)*Data!$I$118)</f>
        <v/>
      </c>
      <c r="S88" s="24" t="str">
        <f>IF($B88="","",(Data!$G$118+Data!$H$118*Occupancy!$G85)*Data!$I$118)</f>
        <v/>
      </c>
      <c r="T88" s="24" t="str">
        <f>IF($B88="","",(Data!$G$118+Data!$H$118*Occupancy!$G85)*Data!$I$118)</f>
        <v/>
      </c>
      <c r="U88" s="24" t="str">
        <f>IF($B88="","",(Data!$G$118+Data!$H$118*Occupancy!$G85)*Data!$I$118)</f>
        <v/>
      </c>
      <c r="V88" s="24" t="str">
        <f>IF($B88="","",(Data!$G$118+Data!$H$118*Occupancy!$G85)*Data!$I$118)</f>
        <v/>
      </c>
      <c r="W88" s="24" t="str">
        <f>IF($B88="","",(Data!$G$118+Data!$H$118*Occupancy!$G85)*Data!$I$118)</f>
        <v/>
      </c>
      <c r="X88" s="24" t="str">
        <f>IF($B88="","",(Data!$G$118+Data!$H$118*Occupancy!$G85)*Data!$I$118)</f>
        <v/>
      </c>
      <c r="Y88" s="24" t="str">
        <f>IF($B88="","",(Data!$G$118+Data!$H$118*Occupancy!$G85)*Data!$I$118)</f>
        <v/>
      </c>
      <c r="Z88" s="24" t="str">
        <f>IF($B88="","",(Data!$G$118+Data!$H$118*Occupancy!$G85)*Data!$I$118)</f>
        <v/>
      </c>
      <c r="AA88" s="24" t="str">
        <f>IF($B88="","",(Data!$G$118+Data!$H$118*Occupancy!$G85)*Data!$I$118)</f>
        <v/>
      </c>
    </row>
    <row r="89" spans="2:27" s="3" customFormat="1" ht="19.899999999999999" customHeight="1">
      <c r="B89" s="16" t="str">
        <f>IF('3 INPUT SAP DATA'!H93="","",'3 INPUT SAP DATA'!H93)</f>
        <v/>
      </c>
      <c r="C89" s="24" t="str">
        <f>IF($B89="","",Data!$E$142+(Data!$F$142*Occupancy!G86))</f>
        <v/>
      </c>
      <c r="D89" s="24" t="str">
        <f>IF($B89="","",$C89/365*Data!D$18)</f>
        <v/>
      </c>
      <c r="E89" s="24" t="str">
        <f>IF($B89="","",$C89/365*Data!E$18)</f>
        <v/>
      </c>
      <c r="F89" s="24" t="str">
        <f>IF($B89="","",$C89/365*Data!F$18)</f>
        <v/>
      </c>
      <c r="G89" s="24" t="str">
        <f>IF($B89="","",$C89/365*Data!G$18)</f>
        <v/>
      </c>
      <c r="H89" s="24" t="str">
        <f>IF($B89="","",$C89/365*Data!H$18)</f>
        <v/>
      </c>
      <c r="I89" s="24" t="str">
        <f>IF($B89="","",$C89/365*Data!I$18)</f>
        <v/>
      </c>
      <c r="J89" s="24" t="str">
        <f>IF($B89="","",$C89/365*Data!J$18)</f>
        <v/>
      </c>
      <c r="K89" s="24" t="str">
        <f>IF($B89="","",$C89/365*Data!K$18)</f>
        <v/>
      </c>
      <c r="L89" s="24" t="str">
        <f>IF($B89="","",$C89/365*Data!L$18)</f>
        <v/>
      </c>
      <c r="M89" s="24" t="str">
        <f>IF($B89="","",$C89/365*Data!M$18)</f>
        <v/>
      </c>
      <c r="N89" s="24" t="str">
        <f>IF($B89="","",$C89/365*Data!N$18)</f>
        <v/>
      </c>
      <c r="O89" s="24" t="str">
        <f>IF($B89="","",$C89/365*Data!O$18)</f>
        <v/>
      </c>
      <c r="P89" s="24" t="str">
        <f>IF($B89="","",(Data!$G$118+Data!$H$118*Occupancy!$G86)*Data!$I$118)</f>
        <v/>
      </c>
      <c r="Q89" s="24" t="str">
        <f>IF($B89="","",(Data!$G$118+Data!$H$118*Occupancy!$G86)*Data!$I$118)</f>
        <v/>
      </c>
      <c r="R89" s="24" t="str">
        <f>IF($B89="","",(Data!$G$118+Data!$H$118*Occupancy!$G86)*Data!$I$118)</f>
        <v/>
      </c>
      <c r="S89" s="24" t="str">
        <f>IF($B89="","",(Data!$G$118+Data!$H$118*Occupancy!$G86)*Data!$I$118)</f>
        <v/>
      </c>
      <c r="T89" s="24" t="str">
        <f>IF($B89="","",(Data!$G$118+Data!$H$118*Occupancy!$G86)*Data!$I$118)</f>
        <v/>
      </c>
      <c r="U89" s="24" t="str">
        <f>IF($B89="","",(Data!$G$118+Data!$H$118*Occupancy!$G86)*Data!$I$118)</f>
        <v/>
      </c>
      <c r="V89" s="24" t="str">
        <f>IF($B89="","",(Data!$G$118+Data!$H$118*Occupancy!$G86)*Data!$I$118)</f>
        <v/>
      </c>
      <c r="W89" s="24" t="str">
        <f>IF($B89="","",(Data!$G$118+Data!$H$118*Occupancy!$G86)*Data!$I$118)</f>
        <v/>
      </c>
      <c r="X89" s="24" t="str">
        <f>IF($B89="","",(Data!$G$118+Data!$H$118*Occupancy!$G86)*Data!$I$118)</f>
        <v/>
      </c>
      <c r="Y89" s="24" t="str">
        <f>IF($B89="","",(Data!$G$118+Data!$H$118*Occupancy!$G86)*Data!$I$118)</f>
        <v/>
      </c>
      <c r="Z89" s="24" t="str">
        <f>IF($B89="","",(Data!$G$118+Data!$H$118*Occupancy!$G86)*Data!$I$118)</f>
        <v/>
      </c>
      <c r="AA89" s="24" t="str">
        <f>IF($B89="","",(Data!$G$118+Data!$H$118*Occupancy!$G86)*Data!$I$118)</f>
        <v/>
      </c>
    </row>
    <row r="90" spans="2:27" s="3" customFormat="1" ht="19.899999999999999" customHeight="1">
      <c r="B90" s="16" t="str">
        <f>IF('3 INPUT SAP DATA'!H94="","",'3 INPUT SAP DATA'!H94)</f>
        <v/>
      </c>
      <c r="C90" s="24" t="str">
        <f>IF($B90="","",Data!$E$142+(Data!$F$142*Occupancy!G87))</f>
        <v/>
      </c>
      <c r="D90" s="24" t="str">
        <f>IF($B90="","",$C90/365*Data!D$18)</f>
        <v/>
      </c>
      <c r="E90" s="24" t="str">
        <f>IF($B90="","",$C90/365*Data!E$18)</f>
        <v/>
      </c>
      <c r="F90" s="24" t="str">
        <f>IF($B90="","",$C90/365*Data!F$18)</f>
        <v/>
      </c>
      <c r="G90" s="24" t="str">
        <f>IF($B90="","",$C90/365*Data!G$18)</f>
        <v/>
      </c>
      <c r="H90" s="24" t="str">
        <f>IF($B90="","",$C90/365*Data!H$18)</f>
        <v/>
      </c>
      <c r="I90" s="24" t="str">
        <f>IF($B90="","",$C90/365*Data!I$18)</f>
        <v/>
      </c>
      <c r="J90" s="24" t="str">
        <f>IF($B90="","",$C90/365*Data!J$18)</f>
        <v/>
      </c>
      <c r="K90" s="24" t="str">
        <f>IF($B90="","",$C90/365*Data!K$18)</f>
        <v/>
      </c>
      <c r="L90" s="24" t="str">
        <f>IF($B90="","",$C90/365*Data!L$18)</f>
        <v/>
      </c>
      <c r="M90" s="24" t="str">
        <f>IF($B90="","",$C90/365*Data!M$18)</f>
        <v/>
      </c>
      <c r="N90" s="24" t="str">
        <f>IF($B90="","",$C90/365*Data!N$18)</f>
        <v/>
      </c>
      <c r="O90" s="24" t="str">
        <f>IF($B90="","",$C90/365*Data!O$18)</f>
        <v/>
      </c>
      <c r="P90" s="24" t="str">
        <f>IF($B90="","",(Data!$G$118+Data!$H$118*Occupancy!$G87)*Data!$I$118)</f>
        <v/>
      </c>
      <c r="Q90" s="24" t="str">
        <f>IF($B90="","",(Data!$G$118+Data!$H$118*Occupancy!$G87)*Data!$I$118)</f>
        <v/>
      </c>
      <c r="R90" s="24" t="str">
        <f>IF($B90="","",(Data!$G$118+Data!$H$118*Occupancy!$G87)*Data!$I$118)</f>
        <v/>
      </c>
      <c r="S90" s="24" t="str">
        <f>IF($B90="","",(Data!$G$118+Data!$H$118*Occupancy!$G87)*Data!$I$118)</f>
        <v/>
      </c>
      <c r="T90" s="24" t="str">
        <f>IF($B90="","",(Data!$G$118+Data!$H$118*Occupancy!$G87)*Data!$I$118)</f>
        <v/>
      </c>
      <c r="U90" s="24" t="str">
        <f>IF($B90="","",(Data!$G$118+Data!$H$118*Occupancy!$G87)*Data!$I$118)</f>
        <v/>
      </c>
      <c r="V90" s="24" t="str">
        <f>IF($B90="","",(Data!$G$118+Data!$H$118*Occupancy!$G87)*Data!$I$118)</f>
        <v/>
      </c>
      <c r="W90" s="24" t="str">
        <f>IF($B90="","",(Data!$G$118+Data!$H$118*Occupancy!$G87)*Data!$I$118)</f>
        <v/>
      </c>
      <c r="X90" s="24" t="str">
        <f>IF($B90="","",(Data!$G$118+Data!$H$118*Occupancy!$G87)*Data!$I$118)</f>
        <v/>
      </c>
      <c r="Y90" s="24" t="str">
        <f>IF($B90="","",(Data!$G$118+Data!$H$118*Occupancy!$G87)*Data!$I$118)</f>
        <v/>
      </c>
      <c r="Z90" s="24" t="str">
        <f>IF($B90="","",(Data!$G$118+Data!$H$118*Occupancy!$G87)*Data!$I$118)</f>
        <v/>
      </c>
      <c r="AA90" s="24" t="str">
        <f>IF($B90="","",(Data!$G$118+Data!$H$118*Occupancy!$G87)*Data!$I$118)</f>
        <v/>
      </c>
    </row>
    <row r="91" spans="2:27" s="3" customFormat="1" ht="19.899999999999999" customHeight="1">
      <c r="B91" s="16" t="str">
        <f>IF('3 INPUT SAP DATA'!H95="","",'3 INPUT SAP DATA'!H95)</f>
        <v/>
      </c>
      <c r="C91" s="24" t="str">
        <f>IF($B91="","",Data!$E$142+(Data!$F$142*Occupancy!G88))</f>
        <v/>
      </c>
      <c r="D91" s="24" t="str">
        <f>IF($B91="","",$C91/365*Data!D$18)</f>
        <v/>
      </c>
      <c r="E91" s="24" t="str">
        <f>IF($B91="","",$C91/365*Data!E$18)</f>
        <v/>
      </c>
      <c r="F91" s="24" t="str">
        <f>IF($B91="","",$C91/365*Data!F$18)</f>
        <v/>
      </c>
      <c r="G91" s="24" t="str">
        <f>IF($B91="","",$C91/365*Data!G$18)</f>
        <v/>
      </c>
      <c r="H91" s="24" t="str">
        <f>IF($B91="","",$C91/365*Data!H$18)</f>
        <v/>
      </c>
      <c r="I91" s="24" t="str">
        <f>IF($B91="","",$C91/365*Data!I$18)</f>
        <v/>
      </c>
      <c r="J91" s="24" t="str">
        <f>IF($B91="","",$C91/365*Data!J$18)</f>
        <v/>
      </c>
      <c r="K91" s="24" t="str">
        <f>IF($B91="","",$C91/365*Data!K$18)</f>
        <v/>
      </c>
      <c r="L91" s="24" t="str">
        <f>IF($B91="","",$C91/365*Data!L$18)</f>
        <v/>
      </c>
      <c r="M91" s="24" t="str">
        <f>IF($B91="","",$C91/365*Data!M$18)</f>
        <v/>
      </c>
      <c r="N91" s="24" t="str">
        <f>IF($B91="","",$C91/365*Data!N$18)</f>
        <v/>
      </c>
      <c r="O91" s="24" t="str">
        <f>IF($B91="","",$C91/365*Data!O$18)</f>
        <v/>
      </c>
      <c r="P91" s="24" t="str">
        <f>IF($B91="","",(Data!$G$118+Data!$H$118*Occupancy!$G88)*Data!$I$118)</f>
        <v/>
      </c>
      <c r="Q91" s="24" t="str">
        <f>IF($B91="","",(Data!$G$118+Data!$H$118*Occupancy!$G88)*Data!$I$118)</f>
        <v/>
      </c>
      <c r="R91" s="24" t="str">
        <f>IF($B91="","",(Data!$G$118+Data!$H$118*Occupancy!$G88)*Data!$I$118)</f>
        <v/>
      </c>
      <c r="S91" s="24" t="str">
        <f>IF($B91="","",(Data!$G$118+Data!$H$118*Occupancy!$G88)*Data!$I$118)</f>
        <v/>
      </c>
      <c r="T91" s="24" t="str">
        <f>IF($B91="","",(Data!$G$118+Data!$H$118*Occupancy!$G88)*Data!$I$118)</f>
        <v/>
      </c>
      <c r="U91" s="24" t="str">
        <f>IF($B91="","",(Data!$G$118+Data!$H$118*Occupancy!$G88)*Data!$I$118)</f>
        <v/>
      </c>
      <c r="V91" s="24" t="str">
        <f>IF($B91="","",(Data!$G$118+Data!$H$118*Occupancy!$G88)*Data!$I$118)</f>
        <v/>
      </c>
      <c r="W91" s="24" t="str">
        <f>IF($B91="","",(Data!$G$118+Data!$H$118*Occupancy!$G88)*Data!$I$118)</f>
        <v/>
      </c>
      <c r="X91" s="24" t="str">
        <f>IF($B91="","",(Data!$G$118+Data!$H$118*Occupancy!$G88)*Data!$I$118)</f>
        <v/>
      </c>
      <c r="Y91" s="24" t="str">
        <f>IF($B91="","",(Data!$G$118+Data!$H$118*Occupancy!$G88)*Data!$I$118)</f>
        <v/>
      </c>
      <c r="Z91" s="24" t="str">
        <f>IF($B91="","",(Data!$G$118+Data!$H$118*Occupancy!$G88)*Data!$I$118)</f>
        <v/>
      </c>
      <c r="AA91" s="24" t="str">
        <f>IF($B91="","",(Data!$G$118+Data!$H$118*Occupancy!$G88)*Data!$I$118)</f>
        <v/>
      </c>
    </row>
    <row r="92" spans="2:27" s="3" customFormat="1" ht="19.899999999999999" customHeight="1">
      <c r="B92" s="16" t="str">
        <f>IF('3 INPUT SAP DATA'!H96="","",'3 INPUT SAP DATA'!H96)</f>
        <v/>
      </c>
      <c r="C92" s="24" t="str">
        <f>IF($B92="","",Data!$E$142+(Data!$F$142*Occupancy!G89))</f>
        <v/>
      </c>
      <c r="D92" s="24" t="str">
        <f>IF($B92="","",$C92/365*Data!D$18)</f>
        <v/>
      </c>
      <c r="E92" s="24" t="str">
        <f>IF($B92="","",$C92/365*Data!E$18)</f>
        <v/>
      </c>
      <c r="F92" s="24" t="str">
        <f>IF($B92="","",$C92/365*Data!F$18)</f>
        <v/>
      </c>
      <c r="G92" s="24" t="str">
        <f>IF($B92="","",$C92/365*Data!G$18)</f>
        <v/>
      </c>
      <c r="H92" s="24" t="str">
        <f>IF($B92="","",$C92/365*Data!H$18)</f>
        <v/>
      </c>
      <c r="I92" s="24" t="str">
        <f>IF($B92="","",$C92/365*Data!I$18)</f>
        <v/>
      </c>
      <c r="J92" s="24" t="str">
        <f>IF($B92="","",$C92/365*Data!J$18)</f>
        <v/>
      </c>
      <c r="K92" s="24" t="str">
        <f>IF($B92="","",$C92/365*Data!K$18)</f>
        <v/>
      </c>
      <c r="L92" s="24" t="str">
        <f>IF($B92="","",$C92/365*Data!L$18)</f>
        <v/>
      </c>
      <c r="M92" s="24" t="str">
        <f>IF($B92="","",$C92/365*Data!M$18)</f>
        <v/>
      </c>
      <c r="N92" s="24" t="str">
        <f>IF($B92="","",$C92/365*Data!N$18)</f>
        <v/>
      </c>
      <c r="O92" s="24" t="str">
        <f>IF($B92="","",$C92/365*Data!O$18)</f>
        <v/>
      </c>
      <c r="P92" s="24" t="str">
        <f>IF($B92="","",(Data!$G$118+Data!$H$118*Occupancy!$G89)*Data!$I$118)</f>
        <v/>
      </c>
      <c r="Q92" s="24" t="str">
        <f>IF($B92="","",(Data!$G$118+Data!$H$118*Occupancy!$G89)*Data!$I$118)</f>
        <v/>
      </c>
      <c r="R92" s="24" t="str">
        <f>IF($B92="","",(Data!$G$118+Data!$H$118*Occupancy!$G89)*Data!$I$118)</f>
        <v/>
      </c>
      <c r="S92" s="24" t="str">
        <f>IF($B92="","",(Data!$G$118+Data!$H$118*Occupancy!$G89)*Data!$I$118)</f>
        <v/>
      </c>
      <c r="T92" s="24" t="str">
        <f>IF($B92="","",(Data!$G$118+Data!$H$118*Occupancy!$G89)*Data!$I$118)</f>
        <v/>
      </c>
      <c r="U92" s="24" t="str">
        <f>IF($B92="","",(Data!$G$118+Data!$H$118*Occupancy!$G89)*Data!$I$118)</f>
        <v/>
      </c>
      <c r="V92" s="24" t="str">
        <f>IF($B92="","",(Data!$G$118+Data!$H$118*Occupancy!$G89)*Data!$I$118)</f>
        <v/>
      </c>
      <c r="W92" s="24" t="str">
        <f>IF($B92="","",(Data!$G$118+Data!$H$118*Occupancy!$G89)*Data!$I$118)</f>
        <v/>
      </c>
      <c r="X92" s="24" t="str">
        <f>IF($B92="","",(Data!$G$118+Data!$H$118*Occupancy!$G89)*Data!$I$118)</f>
        <v/>
      </c>
      <c r="Y92" s="24" t="str">
        <f>IF($B92="","",(Data!$G$118+Data!$H$118*Occupancy!$G89)*Data!$I$118)</f>
        <v/>
      </c>
      <c r="Z92" s="24" t="str">
        <f>IF($B92="","",(Data!$G$118+Data!$H$118*Occupancy!$G89)*Data!$I$118)</f>
        <v/>
      </c>
      <c r="AA92" s="24" t="str">
        <f>IF($B92="","",(Data!$G$118+Data!$H$118*Occupancy!$G89)*Data!$I$118)</f>
        <v/>
      </c>
    </row>
    <row r="93" spans="2:27" s="3" customFormat="1" ht="19.899999999999999" customHeight="1">
      <c r="B93" s="16" t="str">
        <f>IF('3 INPUT SAP DATA'!H97="","",'3 INPUT SAP DATA'!H97)</f>
        <v/>
      </c>
      <c r="C93" s="24" t="str">
        <f>IF($B93="","",Data!$E$142+(Data!$F$142*Occupancy!G90))</f>
        <v/>
      </c>
      <c r="D93" s="24" t="str">
        <f>IF($B93="","",$C93/365*Data!D$18)</f>
        <v/>
      </c>
      <c r="E93" s="24" t="str">
        <f>IF($B93="","",$C93/365*Data!E$18)</f>
        <v/>
      </c>
      <c r="F93" s="24" t="str">
        <f>IF($B93="","",$C93/365*Data!F$18)</f>
        <v/>
      </c>
      <c r="G93" s="24" t="str">
        <f>IF($B93="","",$C93/365*Data!G$18)</f>
        <v/>
      </c>
      <c r="H93" s="24" t="str">
        <f>IF($B93="","",$C93/365*Data!H$18)</f>
        <v/>
      </c>
      <c r="I93" s="24" t="str">
        <f>IF($B93="","",$C93/365*Data!I$18)</f>
        <v/>
      </c>
      <c r="J93" s="24" t="str">
        <f>IF($B93="","",$C93/365*Data!J$18)</f>
        <v/>
      </c>
      <c r="K93" s="24" t="str">
        <f>IF($B93="","",$C93/365*Data!K$18)</f>
        <v/>
      </c>
      <c r="L93" s="24" t="str">
        <f>IF($B93="","",$C93/365*Data!L$18)</f>
        <v/>
      </c>
      <c r="M93" s="24" t="str">
        <f>IF($B93="","",$C93/365*Data!M$18)</f>
        <v/>
      </c>
      <c r="N93" s="24" t="str">
        <f>IF($B93="","",$C93/365*Data!N$18)</f>
        <v/>
      </c>
      <c r="O93" s="24" t="str">
        <f>IF($B93="","",$C93/365*Data!O$18)</f>
        <v/>
      </c>
      <c r="P93" s="24" t="str">
        <f>IF($B93="","",(Data!$G$118+Data!$H$118*Occupancy!$G90)*Data!$I$118)</f>
        <v/>
      </c>
      <c r="Q93" s="24" t="str">
        <f>IF($B93="","",(Data!$G$118+Data!$H$118*Occupancy!$G90)*Data!$I$118)</f>
        <v/>
      </c>
      <c r="R93" s="24" t="str">
        <f>IF($B93="","",(Data!$G$118+Data!$H$118*Occupancy!$G90)*Data!$I$118)</f>
        <v/>
      </c>
      <c r="S93" s="24" t="str">
        <f>IF($B93="","",(Data!$G$118+Data!$H$118*Occupancy!$G90)*Data!$I$118)</f>
        <v/>
      </c>
      <c r="T93" s="24" t="str">
        <f>IF($B93="","",(Data!$G$118+Data!$H$118*Occupancy!$G90)*Data!$I$118)</f>
        <v/>
      </c>
      <c r="U93" s="24" t="str">
        <f>IF($B93="","",(Data!$G$118+Data!$H$118*Occupancy!$G90)*Data!$I$118)</f>
        <v/>
      </c>
      <c r="V93" s="24" t="str">
        <f>IF($B93="","",(Data!$G$118+Data!$H$118*Occupancy!$G90)*Data!$I$118)</f>
        <v/>
      </c>
      <c r="W93" s="24" t="str">
        <f>IF($B93="","",(Data!$G$118+Data!$H$118*Occupancy!$G90)*Data!$I$118)</f>
        <v/>
      </c>
      <c r="X93" s="24" t="str">
        <f>IF($B93="","",(Data!$G$118+Data!$H$118*Occupancy!$G90)*Data!$I$118)</f>
        <v/>
      </c>
      <c r="Y93" s="24" t="str">
        <f>IF($B93="","",(Data!$G$118+Data!$H$118*Occupancy!$G90)*Data!$I$118)</f>
        <v/>
      </c>
      <c r="Z93" s="24" t="str">
        <f>IF($B93="","",(Data!$G$118+Data!$H$118*Occupancy!$G90)*Data!$I$118)</f>
        <v/>
      </c>
      <c r="AA93" s="24" t="str">
        <f>IF($B93="","",(Data!$G$118+Data!$H$118*Occupancy!$G90)*Data!$I$118)</f>
        <v/>
      </c>
    </row>
    <row r="94" spans="2:27" s="3" customFormat="1" ht="19.899999999999999" customHeight="1">
      <c r="B94" s="16" t="str">
        <f>IF('3 INPUT SAP DATA'!H98="","",'3 INPUT SAP DATA'!H98)</f>
        <v/>
      </c>
      <c r="C94" s="24" t="str">
        <f>IF($B94="","",Data!$E$142+(Data!$F$142*Occupancy!G91))</f>
        <v/>
      </c>
      <c r="D94" s="24" t="str">
        <f>IF($B94="","",$C94/365*Data!D$18)</f>
        <v/>
      </c>
      <c r="E94" s="24" t="str">
        <f>IF($B94="","",$C94/365*Data!E$18)</f>
        <v/>
      </c>
      <c r="F94" s="24" t="str">
        <f>IF($B94="","",$C94/365*Data!F$18)</f>
        <v/>
      </c>
      <c r="G94" s="24" t="str">
        <f>IF($B94="","",$C94/365*Data!G$18)</f>
        <v/>
      </c>
      <c r="H94" s="24" t="str">
        <f>IF($B94="","",$C94/365*Data!H$18)</f>
        <v/>
      </c>
      <c r="I94" s="24" t="str">
        <f>IF($B94="","",$C94/365*Data!I$18)</f>
        <v/>
      </c>
      <c r="J94" s="24" t="str">
        <f>IF($B94="","",$C94/365*Data!J$18)</f>
        <v/>
      </c>
      <c r="K94" s="24" t="str">
        <f>IF($B94="","",$C94/365*Data!K$18)</f>
        <v/>
      </c>
      <c r="L94" s="24" t="str">
        <f>IF($B94="","",$C94/365*Data!L$18)</f>
        <v/>
      </c>
      <c r="M94" s="24" t="str">
        <f>IF($B94="","",$C94/365*Data!M$18)</f>
        <v/>
      </c>
      <c r="N94" s="24" t="str">
        <f>IF($B94="","",$C94/365*Data!N$18)</f>
        <v/>
      </c>
      <c r="O94" s="24" t="str">
        <f>IF($B94="","",$C94/365*Data!O$18)</f>
        <v/>
      </c>
      <c r="P94" s="24" t="str">
        <f>IF($B94="","",(Data!$G$118+Data!$H$118*Occupancy!$G91)*Data!$I$118)</f>
        <v/>
      </c>
      <c r="Q94" s="24" t="str">
        <f>IF($B94="","",(Data!$G$118+Data!$H$118*Occupancy!$G91)*Data!$I$118)</f>
        <v/>
      </c>
      <c r="R94" s="24" t="str">
        <f>IF($B94="","",(Data!$G$118+Data!$H$118*Occupancy!$G91)*Data!$I$118)</f>
        <v/>
      </c>
      <c r="S94" s="24" t="str">
        <f>IF($B94="","",(Data!$G$118+Data!$H$118*Occupancy!$G91)*Data!$I$118)</f>
        <v/>
      </c>
      <c r="T94" s="24" t="str">
        <f>IF($B94="","",(Data!$G$118+Data!$H$118*Occupancy!$G91)*Data!$I$118)</f>
        <v/>
      </c>
      <c r="U94" s="24" t="str">
        <f>IF($B94="","",(Data!$G$118+Data!$H$118*Occupancy!$G91)*Data!$I$118)</f>
        <v/>
      </c>
      <c r="V94" s="24" t="str">
        <f>IF($B94="","",(Data!$G$118+Data!$H$118*Occupancy!$G91)*Data!$I$118)</f>
        <v/>
      </c>
      <c r="W94" s="24" t="str">
        <f>IF($B94="","",(Data!$G$118+Data!$H$118*Occupancy!$G91)*Data!$I$118)</f>
        <v/>
      </c>
      <c r="X94" s="24" t="str">
        <f>IF($B94="","",(Data!$G$118+Data!$H$118*Occupancy!$G91)*Data!$I$118)</f>
        <v/>
      </c>
      <c r="Y94" s="24" t="str">
        <f>IF($B94="","",(Data!$G$118+Data!$H$118*Occupancy!$G91)*Data!$I$118)</f>
        <v/>
      </c>
      <c r="Z94" s="24" t="str">
        <f>IF($B94="","",(Data!$G$118+Data!$H$118*Occupancy!$G91)*Data!$I$118)</f>
        <v/>
      </c>
      <c r="AA94" s="24" t="str">
        <f>IF($B94="","",(Data!$G$118+Data!$H$118*Occupancy!$G91)*Data!$I$118)</f>
        <v/>
      </c>
    </row>
    <row r="95" spans="2:27" s="3" customFormat="1" ht="19.899999999999999" customHeight="1">
      <c r="B95" s="16" t="str">
        <f>IF('3 INPUT SAP DATA'!H99="","",'3 INPUT SAP DATA'!H99)</f>
        <v/>
      </c>
      <c r="C95" s="24" t="str">
        <f>IF($B95="","",Data!$E$142+(Data!$F$142*Occupancy!G92))</f>
        <v/>
      </c>
      <c r="D95" s="24" t="str">
        <f>IF($B95="","",$C95/365*Data!D$18)</f>
        <v/>
      </c>
      <c r="E95" s="24" t="str">
        <f>IF($B95="","",$C95/365*Data!E$18)</f>
        <v/>
      </c>
      <c r="F95" s="24" t="str">
        <f>IF($B95="","",$C95/365*Data!F$18)</f>
        <v/>
      </c>
      <c r="G95" s="24" t="str">
        <f>IF($B95="","",$C95/365*Data!G$18)</f>
        <v/>
      </c>
      <c r="H95" s="24" t="str">
        <f>IF($B95="","",$C95/365*Data!H$18)</f>
        <v/>
      </c>
      <c r="I95" s="24" t="str">
        <f>IF($B95="","",$C95/365*Data!I$18)</f>
        <v/>
      </c>
      <c r="J95" s="24" t="str">
        <f>IF($B95="","",$C95/365*Data!J$18)</f>
        <v/>
      </c>
      <c r="K95" s="24" t="str">
        <f>IF($B95="","",$C95/365*Data!K$18)</f>
        <v/>
      </c>
      <c r="L95" s="24" t="str">
        <f>IF($B95="","",$C95/365*Data!L$18)</f>
        <v/>
      </c>
      <c r="M95" s="24" t="str">
        <f>IF($B95="","",$C95/365*Data!M$18)</f>
        <v/>
      </c>
      <c r="N95" s="24" t="str">
        <f>IF($B95="","",$C95/365*Data!N$18)</f>
        <v/>
      </c>
      <c r="O95" s="24" t="str">
        <f>IF($B95="","",$C95/365*Data!O$18)</f>
        <v/>
      </c>
      <c r="P95" s="24" t="str">
        <f>IF($B95="","",(Data!$G$118+Data!$H$118*Occupancy!$G92)*Data!$I$118)</f>
        <v/>
      </c>
      <c r="Q95" s="24" t="str">
        <f>IF($B95="","",(Data!$G$118+Data!$H$118*Occupancy!$G92)*Data!$I$118)</f>
        <v/>
      </c>
      <c r="R95" s="24" t="str">
        <f>IF($B95="","",(Data!$G$118+Data!$H$118*Occupancy!$G92)*Data!$I$118)</f>
        <v/>
      </c>
      <c r="S95" s="24" t="str">
        <f>IF($B95="","",(Data!$G$118+Data!$H$118*Occupancy!$G92)*Data!$I$118)</f>
        <v/>
      </c>
      <c r="T95" s="24" t="str">
        <f>IF($B95="","",(Data!$G$118+Data!$H$118*Occupancy!$G92)*Data!$I$118)</f>
        <v/>
      </c>
      <c r="U95" s="24" t="str">
        <f>IF($B95="","",(Data!$G$118+Data!$H$118*Occupancy!$G92)*Data!$I$118)</f>
        <v/>
      </c>
      <c r="V95" s="24" t="str">
        <f>IF($B95="","",(Data!$G$118+Data!$H$118*Occupancy!$G92)*Data!$I$118)</f>
        <v/>
      </c>
      <c r="W95" s="24" t="str">
        <f>IF($B95="","",(Data!$G$118+Data!$H$118*Occupancy!$G92)*Data!$I$118)</f>
        <v/>
      </c>
      <c r="X95" s="24" t="str">
        <f>IF($B95="","",(Data!$G$118+Data!$H$118*Occupancy!$G92)*Data!$I$118)</f>
        <v/>
      </c>
      <c r="Y95" s="24" t="str">
        <f>IF($B95="","",(Data!$G$118+Data!$H$118*Occupancy!$G92)*Data!$I$118)</f>
        <v/>
      </c>
      <c r="Z95" s="24" t="str">
        <f>IF($B95="","",(Data!$G$118+Data!$H$118*Occupancy!$G92)*Data!$I$118)</f>
        <v/>
      </c>
      <c r="AA95" s="24" t="str">
        <f>IF($B95="","",(Data!$G$118+Data!$H$118*Occupancy!$G92)*Data!$I$118)</f>
        <v/>
      </c>
    </row>
    <row r="96" spans="2:27" s="3" customFormat="1" ht="19.899999999999999" customHeight="1">
      <c r="B96" s="16" t="str">
        <f>IF('3 INPUT SAP DATA'!H100="","",'3 INPUT SAP DATA'!H100)</f>
        <v/>
      </c>
      <c r="C96" s="24" t="str">
        <f>IF($B96="","",Data!$E$142+(Data!$F$142*Occupancy!G93))</f>
        <v/>
      </c>
      <c r="D96" s="24" t="str">
        <f>IF($B96="","",$C96/365*Data!D$18)</f>
        <v/>
      </c>
      <c r="E96" s="24" t="str">
        <f>IF($B96="","",$C96/365*Data!E$18)</f>
        <v/>
      </c>
      <c r="F96" s="24" t="str">
        <f>IF($B96="","",$C96/365*Data!F$18)</f>
        <v/>
      </c>
      <c r="G96" s="24" t="str">
        <f>IF($B96="","",$C96/365*Data!G$18)</f>
        <v/>
      </c>
      <c r="H96" s="24" t="str">
        <f>IF($B96="","",$C96/365*Data!H$18)</f>
        <v/>
      </c>
      <c r="I96" s="24" t="str">
        <f>IF($B96="","",$C96/365*Data!I$18)</f>
        <v/>
      </c>
      <c r="J96" s="24" t="str">
        <f>IF($B96="","",$C96/365*Data!J$18)</f>
        <v/>
      </c>
      <c r="K96" s="24" t="str">
        <f>IF($B96="","",$C96/365*Data!K$18)</f>
        <v/>
      </c>
      <c r="L96" s="24" t="str">
        <f>IF($B96="","",$C96/365*Data!L$18)</f>
        <v/>
      </c>
      <c r="M96" s="24" t="str">
        <f>IF($B96="","",$C96/365*Data!M$18)</f>
        <v/>
      </c>
      <c r="N96" s="24" t="str">
        <f>IF($B96="","",$C96/365*Data!N$18)</f>
        <v/>
      </c>
      <c r="O96" s="24" t="str">
        <f>IF($B96="","",$C96/365*Data!O$18)</f>
        <v/>
      </c>
      <c r="P96" s="24" t="str">
        <f>IF($B96="","",(Data!$G$118+Data!$H$118*Occupancy!$G93)*Data!$I$118)</f>
        <v/>
      </c>
      <c r="Q96" s="24" t="str">
        <f>IF($B96="","",(Data!$G$118+Data!$H$118*Occupancy!$G93)*Data!$I$118)</f>
        <v/>
      </c>
      <c r="R96" s="24" t="str">
        <f>IF($B96="","",(Data!$G$118+Data!$H$118*Occupancy!$G93)*Data!$I$118)</f>
        <v/>
      </c>
      <c r="S96" s="24" t="str">
        <f>IF($B96="","",(Data!$G$118+Data!$H$118*Occupancy!$G93)*Data!$I$118)</f>
        <v/>
      </c>
      <c r="T96" s="24" t="str">
        <f>IF($B96="","",(Data!$G$118+Data!$H$118*Occupancy!$G93)*Data!$I$118)</f>
        <v/>
      </c>
      <c r="U96" s="24" t="str">
        <f>IF($B96="","",(Data!$G$118+Data!$H$118*Occupancy!$G93)*Data!$I$118)</f>
        <v/>
      </c>
      <c r="V96" s="24" t="str">
        <f>IF($B96="","",(Data!$G$118+Data!$H$118*Occupancy!$G93)*Data!$I$118)</f>
        <v/>
      </c>
      <c r="W96" s="24" t="str">
        <f>IF($B96="","",(Data!$G$118+Data!$H$118*Occupancy!$G93)*Data!$I$118)</f>
        <v/>
      </c>
      <c r="X96" s="24" t="str">
        <f>IF($B96="","",(Data!$G$118+Data!$H$118*Occupancy!$G93)*Data!$I$118)</f>
        <v/>
      </c>
      <c r="Y96" s="24" t="str">
        <f>IF($B96="","",(Data!$G$118+Data!$H$118*Occupancy!$G93)*Data!$I$118)</f>
        <v/>
      </c>
      <c r="Z96" s="24" t="str">
        <f>IF($B96="","",(Data!$G$118+Data!$H$118*Occupancy!$G93)*Data!$I$118)</f>
        <v/>
      </c>
      <c r="AA96" s="24" t="str">
        <f>IF($B96="","",(Data!$G$118+Data!$H$118*Occupancy!$G93)*Data!$I$118)</f>
        <v/>
      </c>
    </row>
    <row r="97" spans="2:27" s="3" customFormat="1" ht="19.899999999999999" customHeight="1">
      <c r="B97" s="16" t="str">
        <f>IF('3 INPUT SAP DATA'!H101="","",'3 INPUT SAP DATA'!H101)</f>
        <v/>
      </c>
      <c r="C97" s="24" t="str">
        <f>IF($B97="","",Data!$E$142+(Data!$F$142*Occupancy!G94))</f>
        <v/>
      </c>
      <c r="D97" s="24" t="str">
        <f>IF($B97="","",$C97/365*Data!D$18)</f>
        <v/>
      </c>
      <c r="E97" s="24" t="str">
        <f>IF($B97="","",$C97/365*Data!E$18)</f>
        <v/>
      </c>
      <c r="F97" s="24" t="str">
        <f>IF($B97="","",$C97/365*Data!F$18)</f>
        <v/>
      </c>
      <c r="G97" s="24" t="str">
        <f>IF($B97="","",$C97/365*Data!G$18)</f>
        <v/>
      </c>
      <c r="H97" s="24" t="str">
        <f>IF($B97="","",$C97/365*Data!H$18)</f>
        <v/>
      </c>
      <c r="I97" s="24" t="str">
        <f>IF($B97="","",$C97/365*Data!I$18)</f>
        <v/>
      </c>
      <c r="J97" s="24" t="str">
        <f>IF($B97="","",$C97/365*Data!J$18)</f>
        <v/>
      </c>
      <c r="K97" s="24" t="str">
        <f>IF($B97="","",$C97/365*Data!K$18)</f>
        <v/>
      </c>
      <c r="L97" s="24" t="str">
        <f>IF($B97="","",$C97/365*Data!L$18)</f>
        <v/>
      </c>
      <c r="M97" s="24" t="str">
        <f>IF($B97="","",$C97/365*Data!M$18)</f>
        <v/>
      </c>
      <c r="N97" s="24" t="str">
        <f>IF($B97="","",$C97/365*Data!N$18)</f>
        <v/>
      </c>
      <c r="O97" s="24" t="str">
        <f>IF($B97="","",$C97/365*Data!O$18)</f>
        <v/>
      </c>
      <c r="P97" s="24" t="str">
        <f>IF($B97="","",(Data!$G$118+Data!$H$118*Occupancy!$G94)*Data!$I$118)</f>
        <v/>
      </c>
      <c r="Q97" s="24" t="str">
        <f>IF($B97="","",(Data!$G$118+Data!$H$118*Occupancy!$G94)*Data!$I$118)</f>
        <v/>
      </c>
      <c r="R97" s="24" t="str">
        <f>IF($B97="","",(Data!$G$118+Data!$H$118*Occupancy!$G94)*Data!$I$118)</f>
        <v/>
      </c>
      <c r="S97" s="24" t="str">
        <f>IF($B97="","",(Data!$G$118+Data!$H$118*Occupancy!$G94)*Data!$I$118)</f>
        <v/>
      </c>
      <c r="T97" s="24" t="str">
        <f>IF($B97="","",(Data!$G$118+Data!$H$118*Occupancy!$G94)*Data!$I$118)</f>
        <v/>
      </c>
      <c r="U97" s="24" t="str">
        <f>IF($B97="","",(Data!$G$118+Data!$H$118*Occupancy!$G94)*Data!$I$118)</f>
        <v/>
      </c>
      <c r="V97" s="24" t="str">
        <f>IF($B97="","",(Data!$G$118+Data!$H$118*Occupancy!$G94)*Data!$I$118)</f>
        <v/>
      </c>
      <c r="W97" s="24" t="str">
        <f>IF($B97="","",(Data!$G$118+Data!$H$118*Occupancy!$G94)*Data!$I$118)</f>
        <v/>
      </c>
      <c r="X97" s="24" t="str">
        <f>IF($B97="","",(Data!$G$118+Data!$H$118*Occupancy!$G94)*Data!$I$118)</f>
        <v/>
      </c>
      <c r="Y97" s="24" t="str">
        <f>IF($B97="","",(Data!$G$118+Data!$H$118*Occupancy!$G94)*Data!$I$118)</f>
        <v/>
      </c>
      <c r="Z97" s="24" t="str">
        <f>IF($B97="","",(Data!$G$118+Data!$H$118*Occupancy!$G94)*Data!$I$118)</f>
        <v/>
      </c>
      <c r="AA97" s="24" t="str">
        <f>IF($B97="","",(Data!$G$118+Data!$H$118*Occupancy!$G94)*Data!$I$118)</f>
        <v/>
      </c>
    </row>
    <row r="98" spans="2:27" s="3" customFormat="1" ht="19.899999999999999" customHeight="1">
      <c r="B98" s="16" t="str">
        <f>IF('3 INPUT SAP DATA'!H102="","",'3 INPUT SAP DATA'!H102)</f>
        <v/>
      </c>
      <c r="C98" s="24" t="str">
        <f>IF($B98="","",Data!$E$142+(Data!$F$142*Occupancy!G95))</f>
        <v/>
      </c>
      <c r="D98" s="24" t="str">
        <f>IF($B98="","",$C98/365*Data!D$18)</f>
        <v/>
      </c>
      <c r="E98" s="24" t="str">
        <f>IF($B98="","",$C98/365*Data!E$18)</f>
        <v/>
      </c>
      <c r="F98" s="24" t="str">
        <f>IF($B98="","",$C98/365*Data!F$18)</f>
        <v/>
      </c>
      <c r="G98" s="24" t="str">
        <f>IF($B98="","",$C98/365*Data!G$18)</f>
        <v/>
      </c>
      <c r="H98" s="24" t="str">
        <f>IF($B98="","",$C98/365*Data!H$18)</f>
        <v/>
      </c>
      <c r="I98" s="24" t="str">
        <f>IF($B98="","",$C98/365*Data!I$18)</f>
        <v/>
      </c>
      <c r="J98" s="24" t="str">
        <f>IF($B98="","",$C98/365*Data!J$18)</f>
        <v/>
      </c>
      <c r="K98" s="24" t="str">
        <f>IF($B98="","",$C98/365*Data!K$18)</f>
        <v/>
      </c>
      <c r="L98" s="24" t="str">
        <f>IF($B98="","",$C98/365*Data!L$18)</f>
        <v/>
      </c>
      <c r="M98" s="24" t="str">
        <f>IF($B98="","",$C98/365*Data!M$18)</f>
        <v/>
      </c>
      <c r="N98" s="24" t="str">
        <f>IF($B98="","",$C98/365*Data!N$18)</f>
        <v/>
      </c>
      <c r="O98" s="24" t="str">
        <f>IF($B98="","",$C98/365*Data!O$18)</f>
        <v/>
      </c>
      <c r="P98" s="24" t="str">
        <f>IF($B98="","",(Data!$G$118+Data!$H$118*Occupancy!$G95)*Data!$I$118)</f>
        <v/>
      </c>
      <c r="Q98" s="24" t="str">
        <f>IF($B98="","",(Data!$G$118+Data!$H$118*Occupancy!$G95)*Data!$I$118)</f>
        <v/>
      </c>
      <c r="R98" s="24" t="str">
        <f>IF($B98="","",(Data!$G$118+Data!$H$118*Occupancy!$G95)*Data!$I$118)</f>
        <v/>
      </c>
      <c r="S98" s="24" t="str">
        <f>IF($B98="","",(Data!$G$118+Data!$H$118*Occupancy!$G95)*Data!$I$118)</f>
        <v/>
      </c>
      <c r="T98" s="24" t="str">
        <f>IF($B98="","",(Data!$G$118+Data!$H$118*Occupancy!$G95)*Data!$I$118)</f>
        <v/>
      </c>
      <c r="U98" s="24" t="str">
        <f>IF($B98="","",(Data!$G$118+Data!$H$118*Occupancy!$G95)*Data!$I$118)</f>
        <v/>
      </c>
      <c r="V98" s="24" t="str">
        <f>IF($B98="","",(Data!$G$118+Data!$H$118*Occupancy!$G95)*Data!$I$118)</f>
        <v/>
      </c>
      <c r="W98" s="24" t="str">
        <f>IF($B98="","",(Data!$G$118+Data!$H$118*Occupancy!$G95)*Data!$I$118)</f>
        <v/>
      </c>
      <c r="X98" s="24" t="str">
        <f>IF($B98="","",(Data!$G$118+Data!$H$118*Occupancy!$G95)*Data!$I$118)</f>
        <v/>
      </c>
      <c r="Y98" s="24" t="str">
        <f>IF($B98="","",(Data!$G$118+Data!$H$118*Occupancy!$G95)*Data!$I$118)</f>
        <v/>
      </c>
      <c r="Z98" s="24" t="str">
        <f>IF($B98="","",(Data!$G$118+Data!$H$118*Occupancy!$G95)*Data!$I$118)</f>
        <v/>
      </c>
      <c r="AA98" s="24" t="str">
        <f>IF($B98="","",(Data!$G$118+Data!$H$118*Occupancy!$G95)*Data!$I$118)</f>
        <v/>
      </c>
    </row>
    <row r="99" spans="2:27" s="3" customFormat="1" ht="19.899999999999999" customHeight="1">
      <c r="B99" s="16" t="str">
        <f>IF('3 INPUT SAP DATA'!H103="","",'3 INPUT SAP DATA'!H103)</f>
        <v/>
      </c>
      <c r="C99" s="24" t="str">
        <f>IF($B99="","",Data!$E$142+(Data!$F$142*Occupancy!G96))</f>
        <v/>
      </c>
      <c r="D99" s="24" t="str">
        <f>IF($B99="","",$C99/365*Data!D$18)</f>
        <v/>
      </c>
      <c r="E99" s="24" t="str">
        <f>IF($B99="","",$C99/365*Data!E$18)</f>
        <v/>
      </c>
      <c r="F99" s="24" t="str">
        <f>IF($B99="","",$C99/365*Data!F$18)</f>
        <v/>
      </c>
      <c r="G99" s="24" t="str">
        <f>IF($B99="","",$C99/365*Data!G$18)</f>
        <v/>
      </c>
      <c r="H99" s="24" t="str">
        <f>IF($B99="","",$C99/365*Data!H$18)</f>
        <v/>
      </c>
      <c r="I99" s="24" t="str">
        <f>IF($B99="","",$C99/365*Data!I$18)</f>
        <v/>
      </c>
      <c r="J99" s="24" t="str">
        <f>IF($B99="","",$C99/365*Data!J$18)</f>
        <v/>
      </c>
      <c r="K99" s="24" t="str">
        <f>IF($B99="","",$C99/365*Data!K$18)</f>
        <v/>
      </c>
      <c r="L99" s="24" t="str">
        <f>IF($B99="","",$C99/365*Data!L$18)</f>
        <v/>
      </c>
      <c r="M99" s="24" t="str">
        <f>IF($B99="","",$C99/365*Data!M$18)</f>
        <v/>
      </c>
      <c r="N99" s="24" t="str">
        <f>IF($B99="","",$C99/365*Data!N$18)</f>
        <v/>
      </c>
      <c r="O99" s="24" t="str">
        <f>IF($B99="","",$C99/365*Data!O$18)</f>
        <v/>
      </c>
      <c r="P99" s="24" t="str">
        <f>IF($B99="","",(Data!$G$118+Data!$H$118*Occupancy!$G96)*Data!$I$118)</f>
        <v/>
      </c>
      <c r="Q99" s="24" t="str">
        <f>IF($B99="","",(Data!$G$118+Data!$H$118*Occupancy!$G96)*Data!$I$118)</f>
        <v/>
      </c>
      <c r="R99" s="24" t="str">
        <f>IF($B99="","",(Data!$G$118+Data!$H$118*Occupancy!$G96)*Data!$I$118)</f>
        <v/>
      </c>
      <c r="S99" s="24" t="str">
        <f>IF($B99="","",(Data!$G$118+Data!$H$118*Occupancy!$G96)*Data!$I$118)</f>
        <v/>
      </c>
      <c r="T99" s="24" t="str">
        <f>IF($B99="","",(Data!$G$118+Data!$H$118*Occupancy!$G96)*Data!$I$118)</f>
        <v/>
      </c>
      <c r="U99" s="24" t="str">
        <f>IF($B99="","",(Data!$G$118+Data!$H$118*Occupancy!$G96)*Data!$I$118)</f>
        <v/>
      </c>
      <c r="V99" s="24" t="str">
        <f>IF($B99="","",(Data!$G$118+Data!$H$118*Occupancy!$G96)*Data!$I$118)</f>
        <v/>
      </c>
      <c r="W99" s="24" t="str">
        <f>IF($B99="","",(Data!$G$118+Data!$H$118*Occupancy!$G96)*Data!$I$118)</f>
        <v/>
      </c>
      <c r="X99" s="24" t="str">
        <f>IF($B99="","",(Data!$G$118+Data!$H$118*Occupancy!$G96)*Data!$I$118)</f>
        <v/>
      </c>
      <c r="Y99" s="24" t="str">
        <f>IF($B99="","",(Data!$G$118+Data!$H$118*Occupancy!$G96)*Data!$I$118)</f>
        <v/>
      </c>
      <c r="Z99" s="24" t="str">
        <f>IF($B99="","",(Data!$G$118+Data!$H$118*Occupancy!$G96)*Data!$I$118)</f>
        <v/>
      </c>
      <c r="AA99" s="24" t="str">
        <f>IF($B99="","",(Data!$G$118+Data!$H$118*Occupancy!$G96)*Data!$I$118)</f>
        <v/>
      </c>
    </row>
    <row r="100" spans="2:27" s="3" customFormat="1" ht="19.899999999999999" customHeight="1">
      <c r="B100" s="16" t="str">
        <f>IF('3 INPUT SAP DATA'!H104="","",'3 INPUT SAP DATA'!H104)</f>
        <v/>
      </c>
      <c r="C100" s="24" t="str">
        <f>IF($B100="","",Data!$E$142+(Data!$F$142*Occupancy!G97))</f>
        <v/>
      </c>
      <c r="D100" s="24" t="str">
        <f>IF($B100="","",$C100/365*Data!D$18)</f>
        <v/>
      </c>
      <c r="E100" s="24" t="str">
        <f>IF($B100="","",$C100/365*Data!E$18)</f>
        <v/>
      </c>
      <c r="F100" s="24" t="str">
        <f>IF($B100="","",$C100/365*Data!F$18)</f>
        <v/>
      </c>
      <c r="G100" s="24" t="str">
        <f>IF($B100="","",$C100/365*Data!G$18)</f>
        <v/>
      </c>
      <c r="H100" s="24" t="str">
        <f>IF($B100="","",$C100/365*Data!H$18)</f>
        <v/>
      </c>
      <c r="I100" s="24" t="str">
        <f>IF($B100="","",$C100/365*Data!I$18)</f>
        <v/>
      </c>
      <c r="J100" s="24" t="str">
        <f>IF($B100="","",$C100/365*Data!J$18)</f>
        <v/>
      </c>
      <c r="K100" s="24" t="str">
        <f>IF($B100="","",$C100/365*Data!K$18)</f>
        <v/>
      </c>
      <c r="L100" s="24" t="str">
        <f>IF($B100="","",$C100/365*Data!L$18)</f>
        <v/>
      </c>
      <c r="M100" s="24" t="str">
        <f>IF($B100="","",$C100/365*Data!M$18)</f>
        <v/>
      </c>
      <c r="N100" s="24" t="str">
        <f>IF($B100="","",$C100/365*Data!N$18)</f>
        <v/>
      </c>
      <c r="O100" s="24" t="str">
        <f>IF($B100="","",$C100/365*Data!O$18)</f>
        <v/>
      </c>
      <c r="P100" s="24" t="str">
        <f>IF($B100="","",(Data!$G$118+Data!$H$118*Occupancy!$G97)*Data!$I$118)</f>
        <v/>
      </c>
      <c r="Q100" s="24" t="str">
        <f>IF($B100="","",(Data!$G$118+Data!$H$118*Occupancy!$G97)*Data!$I$118)</f>
        <v/>
      </c>
      <c r="R100" s="24" t="str">
        <f>IF($B100="","",(Data!$G$118+Data!$H$118*Occupancy!$G97)*Data!$I$118)</f>
        <v/>
      </c>
      <c r="S100" s="24" t="str">
        <f>IF($B100="","",(Data!$G$118+Data!$H$118*Occupancy!$G97)*Data!$I$118)</f>
        <v/>
      </c>
      <c r="T100" s="24" t="str">
        <f>IF($B100="","",(Data!$G$118+Data!$H$118*Occupancy!$G97)*Data!$I$118)</f>
        <v/>
      </c>
      <c r="U100" s="24" t="str">
        <f>IF($B100="","",(Data!$G$118+Data!$H$118*Occupancy!$G97)*Data!$I$118)</f>
        <v/>
      </c>
      <c r="V100" s="24" t="str">
        <f>IF($B100="","",(Data!$G$118+Data!$H$118*Occupancy!$G97)*Data!$I$118)</f>
        <v/>
      </c>
      <c r="W100" s="24" t="str">
        <f>IF($B100="","",(Data!$G$118+Data!$H$118*Occupancy!$G97)*Data!$I$118)</f>
        <v/>
      </c>
      <c r="X100" s="24" t="str">
        <f>IF($B100="","",(Data!$G$118+Data!$H$118*Occupancy!$G97)*Data!$I$118)</f>
        <v/>
      </c>
      <c r="Y100" s="24" t="str">
        <f>IF($B100="","",(Data!$G$118+Data!$H$118*Occupancy!$G97)*Data!$I$118)</f>
        <v/>
      </c>
      <c r="Z100" s="24" t="str">
        <f>IF($B100="","",(Data!$G$118+Data!$H$118*Occupancy!$G97)*Data!$I$118)</f>
        <v/>
      </c>
      <c r="AA100" s="24" t="str">
        <f>IF($B100="","",(Data!$G$118+Data!$H$118*Occupancy!$G97)*Data!$I$118)</f>
        <v/>
      </c>
    </row>
    <row r="101" spans="2:27" s="3" customFormat="1" ht="19.899999999999999" customHeight="1">
      <c r="B101" s="16" t="str">
        <f>IF('3 INPUT SAP DATA'!H105="","",'3 INPUT SAP DATA'!H105)</f>
        <v/>
      </c>
      <c r="C101" s="24" t="str">
        <f>IF($B101="","",Data!$E$142+(Data!$F$142*Occupancy!G98))</f>
        <v/>
      </c>
      <c r="D101" s="24" t="str">
        <f>IF($B101="","",$C101/365*Data!D$18)</f>
        <v/>
      </c>
      <c r="E101" s="24" t="str">
        <f>IF($B101="","",$C101/365*Data!E$18)</f>
        <v/>
      </c>
      <c r="F101" s="24" t="str">
        <f>IF($B101="","",$C101/365*Data!F$18)</f>
        <v/>
      </c>
      <c r="G101" s="24" t="str">
        <f>IF($B101="","",$C101/365*Data!G$18)</f>
        <v/>
      </c>
      <c r="H101" s="24" t="str">
        <f>IF($B101="","",$C101/365*Data!H$18)</f>
        <v/>
      </c>
      <c r="I101" s="24" t="str">
        <f>IF($B101="","",$C101/365*Data!I$18)</f>
        <v/>
      </c>
      <c r="J101" s="24" t="str">
        <f>IF($B101="","",$C101/365*Data!J$18)</f>
        <v/>
      </c>
      <c r="K101" s="24" t="str">
        <f>IF($B101="","",$C101/365*Data!K$18)</f>
        <v/>
      </c>
      <c r="L101" s="24" t="str">
        <f>IF($B101="","",$C101/365*Data!L$18)</f>
        <v/>
      </c>
      <c r="M101" s="24" t="str">
        <f>IF($B101="","",$C101/365*Data!M$18)</f>
        <v/>
      </c>
      <c r="N101" s="24" t="str">
        <f>IF($B101="","",$C101/365*Data!N$18)</f>
        <v/>
      </c>
      <c r="O101" s="24" t="str">
        <f>IF($B101="","",$C101/365*Data!O$18)</f>
        <v/>
      </c>
      <c r="P101" s="24" t="str">
        <f>IF($B101="","",(Data!$G$118+Data!$H$118*Occupancy!$G98)*Data!$I$118)</f>
        <v/>
      </c>
      <c r="Q101" s="24" t="str">
        <f>IF($B101="","",(Data!$G$118+Data!$H$118*Occupancy!$G98)*Data!$I$118)</f>
        <v/>
      </c>
      <c r="R101" s="24" t="str">
        <f>IF($B101="","",(Data!$G$118+Data!$H$118*Occupancy!$G98)*Data!$I$118)</f>
        <v/>
      </c>
      <c r="S101" s="24" t="str">
        <f>IF($B101="","",(Data!$G$118+Data!$H$118*Occupancy!$G98)*Data!$I$118)</f>
        <v/>
      </c>
      <c r="T101" s="24" t="str">
        <f>IF($B101="","",(Data!$G$118+Data!$H$118*Occupancy!$G98)*Data!$I$118)</f>
        <v/>
      </c>
      <c r="U101" s="24" t="str">
        <f>IF($B101="","",(Data!$G$118+Data!$H$118*Occupancy!$G98)*Data!$I$118)</f>
        <v/>
      </c>
      <c r="V101" s="24" t="str">
        <f>IF($B101="","",(Data!$G$118+Data!$H$118*Occupancy!$G98)*Data!$I$118)</f>
        <v/>
      </c>
      <c r="W101" s="24" t="str">
        <f>IF($B101="","",(Data!$G$118+Data!$H$118*Occupancy!$G98)*Data!$I$118)</f>
        <v/>
      </c>
      <c r="X101" s="24" t="str">
        <f>IF($B101="","",(Data!$G$118+Data!$H$118*Occupancy!$G98)*Data!$I$118)</f>
        <v/>
      </c>
      <c r="Y101" s="24" t="str">
        <f>IF($B101="","",(Data!$G$118+Data!$H$118*Occupancy!$G98)*Data!$I$118)</f>
        <v/>
      </c>
      <c r="Z101" s="24" t="str">
        <f>IF($B101="","",(Data!$G$118+Data!$H$118*Occupancy!$G98)*Data!$I$118)</f>
        <v/>
      </c>
      <c r="AA101" s="24" t="str">
        <f>IF($B101="","",(Data!$G$118+Data!$H$118*Occupancy!$G98)*Data!$I$118)</f>
        <v/>
      </c>
    </row>
    <row r="102" spans="2:27" s="3" customFormat="1" ht="19.899999999999999" customHeight="1">
      <c r="B102" s="16" t="str">
        <f>IF('3 INPUT SAP DATA'!H106="","",'3 INPUT SAP DATA'!H106)</f>
        <v/>
      </c>
      <c r="C102" s="24" t="str">
        <f>IF($B102="","",Data!$E$142+(Data!$F$142*Occupancy!G99))</f>
        <v/>
      </c>
      <c r="D102" s="24" t="str">
        <f>IF($B102="","",$C102/365*Data!D$18)</f>
        <v/>
      </c>
      <c r="E102" s="24" t="str">
        <f>IF($B102="","",$C102/365*Data!E$18)</f>
        <v/>
      </c>
      <c r="F102" s="24" t="str">
        <f>IF($B102="","",$C102/365*Data!F$18)</f>
        <v/>
      </c>
      <c r="G102" s="24" t="str">
        <f>IF($B102="","",$C102/365*Data!G$18)</f>
        <v/>
      </c>
      <c r="H102" s="24" t="str">
        <f>IF($B102="","",$C102/365*Data!H$18)</f>
        <v/>
      </c>
      <c r="I102" s="24" t="str">
        <f>IF($B102="","",$C102/365*Data!I$18)</f>
        <v/>
      </c>
      <c r="J102" s="24" t="str">
        <f>IF($B102="","",$C102/365*Data!J$18)</f>
        <v/>
      </c>
      <c r="K102" s="24" t="str">
        <f>IF($B102="","",$C102/365*Data!K$18)</f>
        <v/>
      </c>
      <c r="L102" s="24" t="str">
        <f>IF($B102="","",$C102/365*Data!L$18)</f>
        <v/>
      </c>
      <c r="M102" s="24" t="str">
        <f>IF($B102="","",$C102/365*Data!M$18)</f>
        <v/>
      </c>
      <c r="N102" s="24" t="str">
        <f>IF($B102="","",$C102/365*Data!N$18)</f>
        <v/>
      </c>
      <c r="O102" s="24" t="str">
        <f>IF($B102="","",$C102/365*Data!O$18)</f>
        <v/>
      </c>
      <c r="P102" s="24" t="str">
        <f>IF($B102="","",(Data!$G$118+Data!$H$118*Occupancy!$G99)*Data!$I$118)</f>
        <v/>
      </c>
      <c r="Q102" s="24" t="str">
        <f>IF($B102="","",(Data!$G$118+Data!$H$118*Occupancy!$G99)*Data!$I$118)</f>
        <v/>
      </c>
      <c r="R102" s="24" t="str">
        <f>IF($B102="","",(Data!$G$118+Data!$H$118*Occupancy!$G99)*Data!$I$118)</f>
        <v/>
      </c>
      <c r="S102" s="24" t="str">
        <f>IF($B102="","",(Data!$G$118+Data!$H$118*Occupancy!$G99)*Data!$I$118)</f>
        <v/>
      </c>
      <c r="T102" s="24" t="str">
        <f>IF($B102="","",(Data!$G$118+Data!$H$118*Occupancy!$G99)*Data!$I$118)</f>
        <v/>
      </c>
      <c r="U102" s="24" t="str">
        <f>IF($B102="","",(Data!$G$118+Data!$H$118*Occupancy!$G99)*Data!$I$118)</f>
        <v/>
      </c>
      <c r="V102" s="24" t="str">
        <f>IF($B102="","",(Data!$G$118+Data!$H$118*Occupancy!$G99)*Data!$I$118)</f>
        <v/>
      </c>
      <c r="W102" s="24" t="str">
        <f>IF($B102="","",(Data!$G$118+Data!$H$118*Occupancy!$G99)*Data!$I$118)</f>
        <v/>
      </c>
      <c r="X102" s="24" t="str">
        <f>IF($B102="","",(Data!$G$118+Data!$H$118*Occupancy!$G99)*Data!$I$118)</f>
        <v/>
      </c>
      <c r="Y102" s="24" t="str">
        <f>IF($B102="","",(Data!$G$118+Data!$H$118*Occupancy!$G99)*Data!$I$118)</f>
        <v/>
      </c>
      <c r="Z102" s="24" t="str">
        <f>IF($B102="","",(Data!$G$118+Data!$H$118*Occupancy!$G99)*Data!$I$118)</f>
        <v/>
      </c>
      <c r="AA102" s="24" t="str">
        <f>IF($B102="","",(Data!$G$118+Data!$H$118*Occupancy!$G99)*Data!$I$118)</f>
        <v/>
      </c>
    </row>
    <row r="103" spans="2:27" s="3" customFormat="1" ht="19.899999999999999" customHeight="1">
      <c r="B103" s="16" t="str">
        <f>IF('3 INPUT SAP DATA'!H107="","",'3 INPUT SAP DATA'!H107)</f>
        <v/>
      </c>
      <c r="C103" s="24" t="str">
        <f>IF($B103="","",Data!$E$142+(Data!$F$142*Occupancy!G100))</f>
        <v/>
      </c>
      <c r="D103" s="24" t="str">
        <f>IF($B103="","",$C103/365*Data!D$18)</f>
        <v/>
      </c>
      <c r="E103" s="24" t="str">
        <f>IF($B103="","",$C103/365*Data!E$18)</f>
        <v/>
      </c>
      <c r="F103" s="24" t="str">
        <f>IF($B103="","",$C103/365*Data!F$18)</f>
        <v/>
      </c>
      <c r="G103" s="24" t="str">
        <f>IF($B103="","",$C103/365*Data!G$18)</f>
        <v/>
      </c>
      <c r="H103" s="24" t="str">
        <f>IF($B103="","",$C103/365*Data!H$18)</f>
        <v/>
      </c>
      <c r="I103" s="24" t="str">
        <f>IF($B103="","",$C103/365*Data!I$18)</f>
        <v/>
      </c>
      <c r="J103" s="24" t="str">
        <f>IF($B103="","",$C103/365*Data!J$18)</f>
        <v/>
      </c>
      <c r="K103" s="24" t="str">
        <f>IF($B103="","",$C103/365*Data!K$18)</f>
        <v/>
      </c>
      <c r="L103" s="24" t="str">
        <f>IF($B103="","",$C103/365*Data!L$18)</f>
        <v/>
      </c>
      <c r="M103" s="24" t="str">
        <f>IF($B103="","",$C103/365*Data!M$18)</f>
        <v/>
      </c>
      <c r="N103" s="24" t="str">
        <f>IF($B103="","",$C103/365*Data!N$18)</f>
        <v/>
      </c>
      <c r="O103" s="24" t="str">
        <f>IF($B103="","",$C103/365*Data!O$18)</f>
        <v/>
      </c>
      <c r="P103" s="24" t="str">
        <f>IF($B103="","",(Data!$G$118+Data!$H$118*Occupancy!$G100)*Data!$I$118)</f>
        <v/>
      </c>
      <c r="Q103" s="24" t="str">
        <f>IF($B103="","",(Data!$G$118+Data!$H$118*Occupancy!$G100)*Data!$I$118)</f>
        <v/>
      </c>
      <c r="R103" s="24" t="str">
        <f>IF($B103="","",(Data!$G$118+Data!$H$118*Occupancy!$G100)*Data!$I$118)</f>
        <v/>
      </c>
      <c r="S103" s="24" t="str">
        <f>IF($B103="","",(Data!$G$118+Data!$H$118*Occupancy!$G100)*Data!$I$118)</f>
        <v/>
      </c>
      <c r="T103" s="24" t="str">
        <f>IF($B103="","",(Data!$G$118+Data!$H$118*Occupancy!$G100)*Data!$I$118)</f>
        <v/>
      </c>
      <c r="U103" s="24" t="str">
        <f>IF($B103="","",(Data!$G$118+Data!$H$118*Occupancy!$G100)*Data!$I$118)</f>
        <v/>
      </c>
      <c r="V103" s="24" t="str">
        <f>IF($B103="","",(Data!$G$118+Data!$H$118*Occupancy!$G100)*Data!$I$118)</f>
        <v/>
      </c>
      <c r="W103" s="24" t="str">
        <f>IF($B103="","",(Data!$G$118+Data!$H$118*Occupancy!$G100)*Data!$I$118)</f>
        <v/>
      </c>
      <c r="X103" s="24" t="str">
        <f>IF($B103="","",(Data!$G$118+Data!$H$118*Occupancy!$G100)*Data!$I$118)</f>
        <v/>
      </c>
      <c r="Y103" s="24" t="str">
        <f>IF($B103="","",(Data!$G$118+Data!$H$118*Occupancy!$G100)*Data!$I$118)</f>
        <v/>
      </c>
      <c r="Z103" s="24" t="str">
        <f>IF($B103="","",(Data!$G$118+Data!$H$118*Occupancy!$G100)*Data!$I$118)</f>
        <v/>
      </c>
      <c r="AA103" s="24" t="str">
        <f>IF($B103="","",(Data!$G$118+Data!$H$118*Occupancy!$G100)*Data!$I$118)</f>
        <v/>
      </c>
    </row>
    <row r="104" spans="2:27" s="3" customFormat="1" ht="19.899999999999999" customHeight="1">
      <c r="B104" s="16" t="str">
        <f>IF('3 INPUT SAP DATA'!H108="","",'3 INPUT SAP DATA'!H108)</f>
        <v/>
      </c>
      <c r="C104" s="24" t="str">
        <f>IF($B104="","",Data!$E$142+(Data!$F$142*Occupancy!G101))</f>
        <v/>
      </c>
      <c r="D104" s="24" t="str">
        <f>IF($B104="","",$C104/365*Data!D$18)</f>
        <v/>
      </c>
      <c r="E104" s="24" t="str">
        <f>IF($B104="","",$C104/365*Data!E$18)</f>
        <v/>
      </c>
      <c r="F104" s="24" t="str">
        <f>IF($B104="","",$C104/365*Data!F$18)</f>
        <v/>
      </c>
      <c r="G104" s="24" t="str">
        <f>IF($B104="","",$C104/365*Data!G$18)</f>
        <v/>
      </c>
      <c r="H104" s="24" t="str">
        <f>IF($B104="","",$C104/365*Data!H$18)</f>
        <v/>
      </c>
      <c r="I104" s="24" t="str">
        <f>IF($B104="","",$C104/365*Data!I$18)</f>
        <v/>
      </c>
      <c r="J104" s="24" t="str">
        <f>IF($B104="","",$C104/365*Data!J$18)</f>
        <v/>
      </c>
      <c r="K104" s="24" t="str">
        <f>IF($B104="","",$C104/365*Data!K$18)</f>
        <v/>
      </c>
      <c r="L104" s="24" t="str">
        <f>IF($B104="","",$C104/365*Data!L$18)</f>
        <v/>
      </c>
      <c r="M104" s="24" t="str">
        <f>IF($B104="","",$C104/365*Data!M$18)</f>
        <v/>
      </c>
      <c r="N104" s="24" t="str">
        <f>IF($B104="","",$C104/365*Data!N$18)</f>
        <v/>
      </c>
      <c r="O104" s="24" t="str">
        <f>IF($B104="","",$C104/365*Data!O$18)</f>
        <v/>
      </c>
      <c r="P104" s="24" t="str">
        <f>IF($B104="","",(Data!$G$118+Data!$H$118*Occupancy!$G101)*Data!$I$118)</f>
        <v/>
      </c>
      <c r="Q104" s="24" t="str">
        <f>IF($B104="","",(Data!$G$118+Data!$H$118*Occupancy!$G101)*Data!$I$118)</f>
        <v/>
      </c>
      <c r="R104" s="24" t="str">
        <f>IF($B104="","",(Data!$G$118+Data!$H$118*Occupancy!$G101)*Data!$I$118)</f>
        <v/>
      </c>
      <c r="S104" s="24" t="str">
        <f>IF($B104="","",(Data!$G$118+Data!$H$118*Occupancy!$G101)*Data!$I$118)</f>
        <v/>
      </c>
      <c r="T104" s="24" t="str">
        <f>IF($B104="","",(Data!$G$118+Data!$H$118*Occupancy!$G101)*Data!$I$118)</f>
        <v/>
      </c>
      <c r="U104" s="24" t="str">
        <f>IF($B104="","",(Data!$G$118+Data!$H$118*Occupancy!$G101)*Data!$I$118)</f>
        <v/>
      </c>
      <c r="V104" s="24" t="str">
        <f>IF($B104="","",(Data!$G$118+Data!$H$118*Occupancy!$G101)*Data!$I$118)</f>
        <v/>
      </c>
      <c r="W104" s="24" t="str">
        <f>IF($B104="","",(Data!$G$118+Data!$H$118*Occupancy!$G101)*Data!$I$118)</f>
        <v/>
      </c>
      <c r="X104" s="24" t="str">
        <f>IF($B104="","",(Data!$G$118+Data!$H$118*Occupancy!$G101)*Data!$I$118)</f>
        <v/>
      </c>
      <c r="Y104" s="24" t="str">
        <f>IF($B104="","",(Data!$G$118+Data!$H$118*Occupancy!$G101)*Data!$I$118)</f>
        <v/>
      </c>
      <c r="Z104" s="24" t="str">
        <f>IF($B104="","",(Data!$G$118+Data!$H$118*Occupancy!$G101)*Data!$I$118)</f>
        <v/>
      </c>
      <c r="AA104" s="24" t="str">
        <f>IF($B104="","",(Data!$G$118+Data!$H$118*Occupancy!$G101)*Data!$I$118)</f>
        <v/>
      </c>
    </row>
    <row r="105" spans="2:27" s="3" customFormat="1" ht="19.899999999999999" customHeight="1">
      <c r="B105" s="16" t="str">
        <f>IF('3 INPUT SAP DATA'!H109="","",'3 INPUT SAP DATA'!H109)</f>
        <v/>
      </c>
      <c r="C105" s="24" t="str">
        <f>IF($B105="","",Data!$E$142+(Data!$F$142*Occupancy!G102))</f>
        <v/>
      </c>
      <c r="D105" s="24" t="str">
        <f>IF($B105="","",$C105/365*Data!D$18)</f>
        <v/>
      </c>
      <c r="E105" s="24" t="str">
        <f>IF($B105="","",$C105/365*Data!E$18)</f>
        <v/>
      </c>
      <c r="F105" s="24" t="str">
        <f>IF($B105="","",$C105/365*Data!F$18)</f>
        <v/>
      </c>
      <c r="G105" s="24" t="str">
        <f>IF($B105="","",$C105/365*Data!G$18)</f>
        <v/>
      </c>
      <c r="H105" s="24" t="str">
        <f>IF($B105="","",$C105/365*Data!H$18)</f>
        <v/>
      </c>
      <c r="I105" s="24" t="str">
        <f>IF($B105="","",$C105/365*Data!I$18)</f>
        <v/>
      </c>
      <c r="J105" s="24" t="str">
        <f>IF($B105="","",$C105/365*Data!J$18)</f>
        <v/>
      </c>
      <c r="K105" s="24" t="str">
        <f>IF($B105="","",$C105/365*Data!K$18)</f>
        <v/>
      </c>
      <c r="L105" s="24" t="str">
        <f>IF($B105="","",$C105/365*Data!L$18)</f>
        <v/>
      </c>
      <c r="M105" s="24" t="str">
        <f>IF($B105="","",$C105/365*Data!M$18)</f>
        <v/>
      </c>
      <c r="N105" s="24" t="str">
        <f>IF($B105="","",$C105/365*Data!N$18)</f>
        <v/>
      </c>
      <c r="O105" s="24" t="str">
        <f>IF($B105="","",$C105/365*Data!O$18)</f>
        <v/>
      </c>
      <c r="P105" s="24" t="str">
        <f>IF($B105="","",(Data!$G$118+Data!$H$118*Occupancy!$G102)*Data!$I$118)</f>
        <v/>
      </c>
      <c r="Q105" s="24" t="str">
        <f>IF($B105="","",(Data!$G$118+Data!$H$118*Occupancy!$G102)*Data!$I$118)</f>
        <v/>
      </c>
      <c r="R105" s="24" t="str">
        <f>IF($B105="","",(Data!$G$118+Data!$H$118*Occupancy!$G102)*Data!$I$118)</f>
        <v/>
      </c>
      <c r="S105" s="24" t="str">
        <f>IF($B105="","",(Data!$G$118+Data!$H$118*Occupancy!$G102)*Data!$I$118)</f>
        <v/>
      </c>
      <c r="T105" s="24" t="str">
        <f>IF($B105="","",(Data!$G$118+Data!$H$118*Occupancy!$G102)*Data!$I$118)</f>
        <v/>
      </c>
      <c r="U105" s="24" t="str">
        <f>IF($B105="","",(Data!$G$118+Data!$H$118*Occupancy!$G102)*Data!$I$118)</f>
        <v/>
      </c>
      <c r="V105" s="24" t="str">
        <f>IF($B105="","",(Data!$G$118+Data!$H$118*Occupancy!$G102)*Data!$I$118)</f>
        <v/>
      </c>
      <c r="W105" s="24" t="str">
        <f>IF($B105="","",(Data!$G$118+Data!$H$118*Occupancy!$G102)*Data!$I$118)</f>
        <v/>
      </c>
      <c r="X105" s="24" t="str">
        <f>IF($B105="","",(Data!$G$118+Data!$H$118*Occupancy!$G102)*Data!$I$118)</f>
        <v/>
      </c>
      <c r="Y105" s="24" t="str">
        <f>IF($B105="","",(Data!$G$118+Data!$H$118*Occupancy!$G102)*Data!$I$118)</f>
        <v/>
      </c>
      <c r="Z105" s="24" t="str">
        <f>IF($B105="","",(Data!$G$118+Data!$H$118*Occupancy!$G102)*Data!$I$118)</f>
        <v/>
      </c>
      <c r="AA105" s="24" t="str">
        <f>IF($B105="","",(Data!$G$118+Data!$H$118*Occupancy!$G102)*Data!$I$118)</f>
        <v/>
      </c>
    </row>
    <row r="106" spans="2:27" s="3" customFormat="1" ht="19.899999999999999" customHeight="1">
      <c r="B106" s="16" t="str">
        <f>IF('3 INPUT SAP DATA'!H110="","",'3 INPUT SAP DATA'!H110)</f>
        <v/>
      </c>
      <c r="C106" s="24" t="str">
        <f>IF($B106="","",Data!$E$142+(Data!$F$142*Occupancy!G103))</f>
        <v/>
      </c>
      <c r="D106" s="24" t="str">
        <f>IF($B106="","",$C106/365*Data!D$18)</f>
        <v/>
      </c>
      <c r="E106" s="24" t="str">
        <f>IF($B106="","",$C106/365*Data!E$18)</f>
        <v/>
      </c>
      <c r="F106" s="24" t="str">
        <f>IF($B106="","",$C106/365*Data!F$18)</f>
        <v/>
      </c>
      <c r="G106" s="24" t="str">
        <f>IF($B106="","",$C106/365*Data!G$18)</f>
        <v/>
      </c>
      <c r="H106" s="24" t="str">
        <f>IF($B106="","",$C106/365*Data!H$18)</f>
        <v/>
      </c>
      <c r="I106" s="24" t="str">
        <f>IF($B106="","",$C106/365*Data!I$18)</f>
        <v/>
      </c>
      <c r="J106" s="24" t="str">
        <f>IF($B106="","",$C106/365*Data!J$18)</f>
        <v/>
      </c>
      <c r="K106" s="24" t="str">
        <f>IF($B106="","",$C106/365*Data!K$18)</f>
        <v/>
      </c>
      <c r="L106" s="24" t="str">
        <f>IF($B106="","",$C106/365*Data!L$18)</f>
        <v/>
      </c>
      <c r="M106" s="24" t="str">
        <f>IF($B106="","",$C106/365*Data!M$18)</f>
        <v/>
      </c>
      <c r="N106" s="24" t="str">
        <f>IF($B106="","",$C106/365*Data!N$18)</f>
        <v/>
      </c>
      <c r="O106" s="24" t="str">
        <f>IF($B106="","",$C106/365*Data!O$18)</f>
        <v/>
      </c>
      <c r="P106" s="24" t="str">
        <f>IF($B106="","",(Data!$G$118+Data!$H$118*Occupancy!$G103)*Data!$I$118)</f>
        <v/>
      </c>
      <c r="Q106" s="24" t="str">
        <f>IF($B106="","",(Data!$G$118+Data!$H$118*Occupancy!$G103)*Data!$I$118)</f>
        <v/>
      </c>
      <c r="R106" s="24" t="str">
        <f>IF($B106="","",(Data!$G$118+Data!$H$118*Occupancy!$G103)*Data!$I$118)</f>
        <v/>
      </c>
      <c r="S106" s="24" t="str">
        <f>IF($B106="","",(Data!$G$118+Data!$H$118*Occupancy!$G103)*Data!$I$118)</f>
        <v/>
      </c>
      <c r="T106" s="24" t="str">
        <f>IF($B106="","",(Data!$G$118+Data!$H$118*Occupancy!$G103)*Data!$I$118)</f>
        <v/>
      </c>
      <c r="U106" s="24" t="str">
        <f>IF($B106="","",(Data!$G$118+Data!$H$118*Occupancy!$G103)*Data!$I$118)</f>
        <v/>
      </c>
      <c r="V106" s="24" t="str">
        <f>IF($B106="","",(Data!$G$118+Data!$H$118*Occupancy!$G103)*Data!$I$118)</f>
        <v/>
      </c>
      <c r="W106" s="24" t="str">
        <f>IF($B106="","",(Data!$G$118+Data!$H$118*Occupancy!$G103)*Data!$I$118)</f>
        <v/>
      </c>
      <c r="X106" s="24" t="str">
        <f>IF($B106="","",(Data!$G$118+Data!$H$118*Occupancy!$G103)*Data!$I$118)</f>
        <v/>
      </c>
      <c r="Y106" s="24" t="str">
        <f>IF($B106="","",(Data!$G$118+Data!$H$118*Occupancy!$G103)*Data!$I$118)</f>
        <v/>
      </c>
      <c r="Z106" s="24" t="str">
        <f>IF($B106="","",(Data!$G$118+Data!$H$118*Occupancy!$G103)*Data!$I$118)</f>
        <v/>
      </c>
      <c r="AA106" s="24" t="str">
        <f>IF($B106="","",(Data!$G$118+Data!$H$118*Occupancy!$G103)*Data!$I$118)</f>
        <v/>
      </c>
    </row>
    <row r="107" spans="2:27" s="3" customFormat="1" ht="19.899999999999999" customHeight="1">
      <c r="B107" s="16" t="str">
        <f>IF('3 INPUT SAP DATA'!H111="","",'3 INPUT SAP DATA'!H111)</f>
        <v/>
      </c>
      <c r="C107" s="24" t="str">
        <f>IF($B107="","",Data!$E$142+(Data!$F$142*Occupancy!G104))</f>
        <v/>
      </c>
      <c r="D107" s="24" t="str">
        <f>IF($B107="","",$C107/365*Data!D$18)</f>
        <v/>
      </c>
      <c r="E107" s="24" t="str">
        <f>IF($B107="","",$C107/365*Data!E$18)</f>
        <v/>
      </c>
      <c r="F107" s="24" t="str">
        <f>IF($B107="","",$C107/365*Data!F$18)</f>
        <v/>
      </c>
      <c r="G107" s="24" t="str">
        <f>IF($B107="","",$C107/365*Data!G$18)</f>
        <v/>
      </c>
      <c r="H107" s="24" t="str">
        <f>IF($B107="","",$C107/365*Data!H$18)</f>
        <v/>
      </c>
      <c r="I107" s="24" t="str">
        <f>IF($B107="","",$C107/365*Data!I$18)</f>
        <v/>
      </c>
      <c r="J107" s="24" t="str">
        <f>IF($B107="","",$C107/365*Data!J$18)</f>
        <v/>
      </c>
      <c r="K107" s="24" t="str">
        <f>IF($B107="","",$C107/365*Data!K$18)</f>
        <v/>
      </c>
      <c r="L107" s="24" t="str">
        <f>IF($B107="","",$C107/365*Data!L$18)</f>
        <v/>
      </c>
      <c r="M107" s="24" t="str">
        <f>IF($B107="","",$C107/365*Data!M$18)</f>
        <v/>
      </c>
      <c r="N107" s="24" t="str">
        <f>IF($B107="","",$C107/365*Data!N$18)</f>
        <v/>
      </c>
      <c r="O107" s="24" t="str">
        <f>IF($B107="","",$C107/365*Data!O$18)</f>
        <v/>
      </c>
      <c r="P107" s="24" t="str">
        <f>IF($B107="","",(Data!$G$118+Data!$H$118*Occupancy!$G104)*Data!$I$118)</f>
        <v/>
      </c>
      <c r="Q107" s="24" t="str">
        <f>IF($B107="","",(Data!$G$118+Data!$H$118*Occupancy!$G104)*Data!$I$118)</f>
        <v/>
      </c>
      <c r="R107" s="24" t="str">
        <f>IF($B107="","",(Data!$G$118+Data!$H$118*Occupancy!$G104)*Data!$I$118)</f>
        <v/>
      </c>
      <c r="S107" s="24" t="str">
        <f>IF($B107="","",(Data!$G$118+Data!$H$118*Occupancy!$G104)*Data!$I$118)</f>
        <v/>
      </c>
      <c r="T107" s="24" t="str">
        <f>IF($B107="","",(Data!$G$118+Data!$H$118*Occupancy!$G104)*Data!$I$118)</f>
        <v/>
      </c>
      <c r="U107" s="24" t="str">
        <f>IF($B107="","",(Data!$G$118+Data!$H$118*Occupancy!$G104)*Data!$I$118)</f>
        <v/>
      </c>
      <c r="V107" s="24" t="str">
        <f>IF($B107="","",(Data!$G$118+Data!$H$118*Occupancy!$G104)*Data!$I$118)</f>
        <v/>
      </c>
      <c r="W107" s="24" t="str">
        <f>IF($B107="","",(Data!$G$118+Data!$H$118*Occupancy!$G104)*Data!$I$118)</f>
        <v/>
      </c>
      <c r="X107" s="24" t="str">
        <f>IF($B107="","",(Data!$G$118+Data!$H$118*Occupancy!$G104)*Data!$I$118)</f>
        <v/>
      </c>
      <c r="Y107" s="24" t="str">
        <f>IF($B107="","",(Data!$G$118+Data!$H$118*Occupancy!$G104)*Data!$I$118)</f>
        <v/>
      </c>
      <c r="Z107" s="24" t="str">
        <f>IF($B107="","",(Data!$G$118+Data!$H$118*Occupancy!$G104)*Data!$I$118)</f>
        <v/>
      </c>
      <c r="AA107" s="24" t="str">
        <f>IF($B107="","",(Data!$G$118+Data!$H$118*Occupancy!$G104)*Data!$I$118)</f>
        <v/>
      </c>
    </row>
    <row r="108" spans="2:27" s="3" customFormat="1" ht="19.899999999999999" customHeight="1">
      <c r="B108" s="16" t="str">
        <f>IF('3 INPUT SAP DATA'!H112="","",'3 INPUT SAP DATA'!H112)</f>
        <v/>
      </c>
      <c r="C108" s="24" t="str">
        <f>IF($B108="","",Data!$E$142+(Data!$F$142*Occupancy!G105))</f>
        <v/>
      </c>
      <c r="D108" s="24" t="str">
        <f>IF($B108="","",$C108/365*Data!D$18)</f>
        <v/>
      </c>
      <c r="E108" s="24" t="str">
        <f>IF($B108="","",$C108/365*Data!E$18)</f>
        <v/>
      </c>
      <c r="F108" s="24" t="str">
        <f>IF($B108="","",$C108/365*Data!F$18)</f>
        <v/>
      </c>
      <c r="G108" s="24" t="str">
        <f>IF($B108="","",$C108/365*Data!G$18)</f>
        <v/>
      </c>
      <c r="H108" s="24" t="str">
        <f>IF($B108="","",$C108/365*Data!H$18)</f>
        <v/>
      </c>
      <c r="I108" s="24" t="str">
        <f>IF($B108="","",$C108/365*Data!I$18)</f>
        <v/>
      </c>
      <c r="J108" s="24" t="str">
        <f>IF($B108="","",$C108/365*Data!J$18)</f>
        <v/>
      </c>
      <c r="K108" s="24" t="str">
        <f>IF($B108="","",$C108/365*Data!K$18)</f>
        <v/>
      </c>
      <c r="L108" s="24" t="str">
        <f>IF($B108="","",$C108/365*Data!L$18)</f>
        <v/>
      </c>
      <c r="M108" s="24" t="str">
        <f>IF($B108="","",$C108/365*Data!M$18)</f>
        <v/>
      </c>
      <c r="N108" s="24" t="str">
        <f>IF($B108="","",$C108/365*Data!N$18)</f>
        <v/>
      </c>
      <c r="O108" s="24" t="str">
        <f>IF($B108="","",$C108/365*Data!O$18)</f>
        <v/>
      </c>
      <c r="P108" s="24" t="str">
        <f>IF($B108="","",(Data!$G$118+Data!$H$118*Occupancy!$G105)*Data!$I$118)</f>
        <v/>
      </c>
      <c r="Q108" s="24" t="str">
        <f>IF($B108="","",(Data!$G$118+Data!$H$118*Occupancy!$G105)*Data!$I$118)</f>
        <v/>
      </c>
      <c r="R108" s="24" t="str">
        <f>IF($B108="","",(Data!$G$118+Data!$H$118*Occupancy!$G105)*Data!$I$118)</f>
        <v/>
      </c>
      <c r="S108" s="24" t="str">
        <f>IF($B108="","",(Data!$G$118+Data!$H$118*Occupancy!$G105)*Data!$I$118)</f>
        <v/>
      </c>
      <c r="T108" s="24" t="str">
        <f>IF($B108="","",(Data!$G$118+Data!$H$118*Occupancy!$G105)*Data!$I$118)</f>
        <v/>
      </c>
      <c r="U108" s="24" t="str">
        <f>IF($B108="","",(Data!$G$118+Data!$H$118*Occupancy!$G105)*Data!$I$118)</f>
        <v/>
      </c>
      <c r="V108" s="24" t="str">
        <f>IF($B108="","",(Data!$G$118+Data!$H$118*Occupancy!$G105)*Data!$I$118)</f>
        <v/>
      </c>
      <c r="W108" s="24" t="str">
        <f>IF($B108="","",(Data!$G$118+Data!$H$118*Occupancy!$G105)*Data!$I$118)</f>
        <v/>
      </c>
      <c r="X108" s="24" t="str">
        <f>IF($B108="","",(Data!$G$118+Data!$H$118*Occupancy!$G105)*Data!$I$118)</f>
        <v/>
      </c>
      <c r="Y108" s="24" t="str">
        <f>IF($B108="","",(Data!$G$118+Data!$H$118*Occupancy!$G105)*Data!$I$118)</f>
        <v/>
      </c>
      <c r="Z108" s="24" t="str">
        <f>IF($B108="","",(Data!$G$118+Data!$H$118*Occupancy!$G105)*Data!$I$118)</f>
        <v/>
      </c>
      <c r="AA108" s="24" t="str">
        <f>IF($B108="","",(Data!$G$118+Data!$H$118*Occupancy!$G105)*Data!$I$118)</f>
        <v/>
      </c>
    </row>
  </sheetData>
  <sheetProtection algorithmName="SHA-512" hashValue="++RQuAOopDXwHiM0Oy7+b1AI6r/rpzbXyaAbSq8ArJ5LRRDmUoq+0HK8FYPLtq30RUW3NLE4GApj6ONuqAC0Mg==" saltValue="XcHUdtki3cQ8yTdKOx/ajg==" spinCount="100000" sheet="1" objects="1" scenarios="1"/>
  <mergeCells count="7">
    <mergeCell ref="P7:AA7"/>
    <mergeCell ref="P5:AA5"/>
    <mergeCell ref="C4:AA4"/>
    <mergeCell ref="P6:AA6"/>
    <mergeCell ref="C5:O5"/>
    <mergeCell ref="D6:O6"/>
    <mergeCell ref="D7:O7"/>
  </mergeCells>
  <pageMargins left="0.7" right="0.7" top="0.75" bottom="0.75" header="0.3" footer="0.3"/>
  <pageSetup paperSize="9" orientation="portrait" verticalDpi="0" r:id="rId1"/>
  <headerFooter>
    <oddHeader>&amp;R&amp;"Calibri"&amp;10&amp;K317100Information Classification: PUBLIC&amp;1#</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D9A2236119F7A47B2A22F9A606E87C3" ma:contentTypeVersion="19" ma:contentTypeDescription="Create a new document." ma:contentTypeScope="" ma:versionID="b325baf04980a464e9411ccd5f079618">
  <xsd:schema xmlns:xsd="http://www.w3.org/2001/XMLSchema" xmlns:xs="http://www.w3.org/2001/XMLSchema" xmlns:p="http://schemas.microsoft.com/office/2006/metadata/properties" xmlns:ns2="8f977478-cabf-45f0-b5ba-38f12dfb603a" xmlns:ns3="2c978d17-686b-4efe-8d3b-f721bc9acc9d" targetNamespace="http://schemas.microsoft.com/office/2006/metadata/properties" ma:root="true" ma:fieldsID="161c25bc58611fba64f10e051999befd" ns2:_="" ns3:_="">
    <xsd:import namespace="8f977478-cabf-45f0-b5ba-38f12dfb603a"/>
    <xsd:import namespace="2c978d17-686b-4efe-8d3b-f721bc9acc9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LengthInSeconds" minOccurs="0"/>
                <xsd:element ref="ns2:MediaServiceLocation" minOccurs="0"/>
                <xsd:element ref="ns2:_Flow_Signoff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977478-cabf-45f0-b5ba-38f12dfb60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1912f23b-0dde-4d46-bd58-a37ab3ccfbc9"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978d17-686b-4efe-8d3b-f721bc9acc9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3a6f770f-4dfd-46ac-9166-9a8df9d62a57}" ma:internalName="TaxCatchAll" ma:showField="CatchAllData" ma:web="2c978d17-686b-4efe-8d3b-f721bc9acc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977478-cabf-45f0-b5ba-38f12dfb603a">
      <Terms xmlns="http://schemas.microsoft.com/office/infopath/2007/PartnerControls"/>
    </lcf76f155ced4ddcb4097134ff3c332f>
    <_Flow_SignoffStatus xmlns="8f977478-cabf-45f0-b5ba-38f12dfb603a" xsi:nil="true"/>
    <TaxCatchAll xmlns="2c978d17-686b-4efe-8d3b-f721bc9acc9d" xsi:nil="true"/>
  </documentManagement>
</p:properties>
</file>

<file path=customXml/itemProps1.xml><?xml version="1.0" encoding="utf-8"?>
<ds:datastoreItem xmlns:ds="http://schemas.openxmlformats.org/officeDocument/2006/customXml" ds:itemID="{902F2535-DA58-4AA0-8762-AF75CCFA9110}">
  <ds:schemaRefs>
    <ds:schemaRef ds:uri="http://schemas.microsoft.com/sharepoint/v3/contenttype/forms"/>
  </ds:schemaRefs>
</ds:datastoreItem>
</file>

<file path=customXml/itemProps2.xml><?xml version="1.0" encoding="utf-8"?>
<ds:datastoreItem xmlns:ds="http://schemas.openxmlformats.org/officeDocument/2006/customXml" ds:itemID="{87AEF219-4C87-428D-8038-7BECB2BD38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977478-cabf-45f0-b5ba-38f12dfb603a"/>
    <ds:schemaRef ds:uri="2c978d17-686b-4efe-8d3b-f721bc9acc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10D404E-52AA-44EA-A7DB-2ADA5AE6B4A1}">
  <ds:schemaRefs>
    <ds:schemaRef ds:uri="http://purl.org/dc/dcmitype/"/>
    <ds:schemaRef ds:uri="http://purl.org/dc/terms/"/>
    <ds:schemaRef ds:uri="http://purl.org/dc/elements/1.1/"/>
    <ds:schemaRef ds:uri="http://schemas.microsoft.com/office/2006/metadata/properties"/>
    <ds:schemaRef ds:uri="http://schemas.microsoft.com/office/2006/documentManagement/types"/>
    <ds:schemaRef ds:uri="http://schemas.microsoft.com/office/infopath/2007/PartnerControls"/>
    <ds:schemaRef ds:uri="8f977478-cabf-45f0-b5ba-38f12dfb603a"/>
    <ds:schemaRef ds:uri="http://schemas.openxmlformats.org/package/2006/metadata/core-properties"/>
    <ds:schemaRef ds:uri="2c978d17-686b-4efe-8d3b-f721bc9acc9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vt:i4>
      </vt:variant>
    </vt:vector>
  </HeadingPairs>
  <TitlesOfParts>
    <vt:vector size="19" baseType="lpstr">
      <vt:lpstr>1 OVERVIEW</vt:lpstr>
      <vt:lpstr>2 INPUT DEVELOPMENT DETAILS</vt:lpstr>
      <vt:lpstr>3 INPUT SAP DATA</vt:lpstr>
      <vt:lpstr>4 GUIDANCE</vt:lpstr>
      <vt:lpstr>5 TERMS OF USE</vt:lpstr>
      <vt:lpstr>Occupancy</vt:lpstr>
      <vt:lpstr>Infiltration &amp; Ventilation</vt:lpstr>
      <vt:lpstr>Appliances</vt:lpstr>
      <vt:lpstr>Cooking</vt:lpstr>
      <vt:lpstr>Lighting</vt:lpstr>
      <vt:lpstr>DHW</vt:lpstr>
      <vt:lpstr>IHG</vt:lpstr>
      <vt:lpstr>Utilisation</vt:lpstr>
      <vt:lpstr>SHD</vt:lpstr>
      <vt:lpstr>Total Energy</vt:lpstr>
      <vt:lpstr>Solar Generation</vt:lpstr>
      <vt:lpstr>Data</vt:lpstr>
      <vt:lpstr>SAP10TableU1</vt:lpstr>
      <vt:lpstr>SAP10TableU2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 Worboys</dc:creator>
  <cp:keywords/>
  <dc:description/>
  <cp:lastModifiedBy>Charlotte Smallwood</cp:lastModifiedBy>
  <cp:revision/>
  <dcterms:created xsi:type="dcterms:W3CDTF">2023-06-26T10:21:52Z</dcterms:created>
  <dcterms:modified xsi:type="dcterms:W3CDTF">2024-05-31T15:08:31Z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0x0101002D9A2236119F7A47B2A22F9A606E87C3</vt:lpwstr>
  </property>
  <property fmtid="{D5CDD505-2E9C-101B-9397-08002B2CF9AE}" pid="3" name="MSIP_Label_bee4c20f-5817-432f-84ac-80a373257ed1_Enabled">
    <vt:lpwstr>true</vt:lpwstr>
  </property>
  <property fmtid="{D5CDD505-2E9C-101B-9397-08002B2CF9AE}" pid="4" name="MSIP_Label_bee4c20f-5817-432f-84ac-80a373257ed1_SetDate">
    <vt:lpwstr>2023-11-23T08:22:36Z</vt:lpwstr>
  </property>
  <property fmtid="{D5CDD505-2E9C-101B-9397-08002B2CF9AE}" pid="5" name="MSIP_Label_bee4c20f-5817-432f-84ac-80a373257ed1_Method">
    <vt:lpwstr>Privileged</vt:lpwstr>
  </property>
  <property fmtid="{D5CDD505-2E9C-101B-9397-08002B2CF9AE}" pid="6" name="MSIP_Label_bee4c20f-5817-432f-84ac-80a373257ed1_Name">
    <vt:lpwstr>bee4c20f-5817-432f-84ac-80a373257ed1</vt:lpwstr>
  </property>
  <property fmtid="{D5CDD505-2E9C-101B-9397-08002B2CF9AE}" pid="7" name="MSIP_Label_bee4c20f-5817-432f-84ac-80a373257ed1_SiteId">
    <vt:lpwstr>efaa16aa-d1de-4d58-ba2e-2833fdfdd29f</vt:lpwstr>
  </property>
  <property fmtid="{D5CDD505-2E9C-101B-9397-08002B2CF9AE}" pid="8" name="MSIP_Label_bee4c20f-5817-432f-84ac-80a373257ed1_ActionId">
    <vt:lpwstr>18ae5e43-453f-419f-aea3-2318190c68ea</vt:lpwstr>
  </property>
  <property fmtid="{D5CDD505-2E9C-101B-9397-08002B2CF9AE}" pid="9" name="MSIP_Label_bee4c20f-5817-432f-84ac-80a373257ed1_ContentBits">
    <vt:lpwstr>1</vt:lpwstr>
  </property>
</Properties>
</file>